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L - Comptabilité\1- Dossier de fin de mois\a) Réalisé\"/>
    </mc:Choice>
  </mc:AlternateContent>
  <xr:revisionPtr revIDLastSave="0" documentId="13_ncr:1_{AADE3865-8163-45B2-AEE9-3512BE068578}" xr6:coauthVersionLast="47" xr6:coauthVersionMax="47" xr10:uidLastSave="{00000000-0000-0000-0000-000000000000}"/>
  <bookViews>
    <workbookView xWindow="28740" yWindow="-60" windowWidth="28920" windowHeight="15600"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BV_Data_An_Cour!$A$2:$AZ$5924</definedName>
    <definedName name="_xlnm._FilterDatabase" localSheetId="12" hidden="1">BV_Data_An_Prec!$A$2:$AS$794</definedName>
    <definedName name="_xlnm._FilterDatabase" localSheetId="11" hidden="1">Data_Validation!$A$1:$E$982</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AX795" i="15" l="1"/>
  <c r="AV795" i="15"/>
  <c r="AU795" i="15"/>
  <c r="AT795" i="15"/>
  <c r="AN795" i="15"/>
  <c r="AL795" i="15"/>
  <c r="AK795" i="15"/>
  <c r="AJ795" i="15"/>
  <c r="AZ795" i="15" s="1"/>
  <c r="Q266" i="12" a="1"/>
  <c r="P183" i="12"/>
  <c r="AW795" i="15" l="1"/>
  <c r="AM795" i="15"/>
  <c r="AP795" i="15"/>
  <c r="AQ795" i="15"/>
  <c r="AS795" i="15"/>
  <c r="AO795" i="15"/>
  <c r="P183" i="9"/>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4" i="15"/>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733" i="15" l="1"/>
  <c r="AW742" i="15"/>
  <c r="AW736" i="15"/>
  <c r="AW739" i="15"/>
  <c r="AW745" i="15"/>
  <c r="AW748"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W106" i="15"/>
  <c r="AW217" i="15"/>
  <c r="AW110" i="15"/>
  <c r="AW206" i="15"/>
  <c r="AW212" i="15"/>
  <c r="AW791" i="15"/>
  <c r="AW447" i="15"/>
  <c r="AW96" i="15"/>
  <c r="AW282" i="15"/>
  <c r="AW489" i="15"/>
  <c r="AW279" i="15"/>
  <c r="AW399" i="15"/>
  <c r="AW483" i="15"/>
  <c r="AW276" i="15"/>
  <c r="AW285" i="15"/>
  <c r="AW88" i="15"/>
  <c r="AW751" i="15"/>
  <c r="AW24" i="15"/>
  <c r="AW36" i="15"/>
  <c r="AW72" i="15"/>
  <c r="AW84" i="15"/>
  <c r="AW93" i="15"/>
  <c r="AW219" i="15"/>
  <c r="AW222" i="15"/>
  <c r="AW225" i="15"/>
  <c r="AW310" i="15"/>
  <c r="AW313" i="15"/>
  <c r="AW316" i="15"/>
  <c r="AW322" i="15"/>
  <c r="AW457" i="15"/>
  <c r="AW463" i="15"/>
  <c r="AW466" i="15"/>
  <c r="AW496" i="15"/>
  <c r="AW499" i="15"/>
  <c r="AW754" i="15"/>
  <c r="AW757" i="15"/>
  <c r="AW440" i="15"/>
  <c r="AW443" i="15"/>
  <c r="AW455" i="15"/>
  <c r="AW467" i="15"/>
  <c r="AW473" i="15"/>
  <c r="AW479" i="15"/>
  <c r="AW482" i="15"/>
  <c r="AW491" i="15"/>
  <c r="AW114" i="15"/>
  <c r="AW120" i="15"/>
  <c r="AW174" i="15"/>
  <c r="AW195" i="15"/>
  <c r="AW201" i="15"/>
  <c r="AW231" i="15"/>
  <c r="AW234" i="15"/>
  <c r="AW246" i="15"/>
  <c r="AW258" i="15"/>
  <c r="AW270" i="15"/>
  <c r="AW273" i="15"/>
  <c r="AW327" i="15"/>
  <c r="AW345" i="15"/>
  <c r="AW687" i="15"/>
  <c r="AW112" i="15"/>
  <c r="AW118" i="15"/>
  <c r="AW154" i="15"/>
  <c r="AW160" i="15"/>
  <c r="AW169" i="15"/>
  <c r="AW178" i="15"/>
  <c r="AW190" i="15"/>
  <c r="AW193" i="15"/>
  <c r="AW226" i="15"/>
  <c r="AW229" i="15"/>
  <c r="AW250" i="15"/>
  <c r="AW262" i="15"/>
  <c r="AW325" i="15"/>
  <c r="AW415" i="15"/>
  <c r="AW571" i="15"/>
  <c r="AW38" i="15"/>
  <c r="AW80" i="15"/>
  <c r="AW113" i="15"/>
  <c r="AW116" i="15"/>
  <c r="AW122" i="15"/>
  <c r="AW185" i="15"/>
  <c r="AW230" i="15"/>
  <c r="AW731" i="15"/>
  <c r="AO594" i="21"/>
  <c r="AW119" i="15"/>
  <c r="AW161" i="15"/>
  <c r="AW194" i="15"/>
  <c r="AW197" i="15"/>
  <c r="AW200" i="15"/>
  <c r="AW238" i="15"/>
  <c r="AW16" i="15"/>
  <c r="AW221" i="15"/>
  <c r="AW391" i="15"/>
  <c r="AW501" i="15"/>
  <c r="AW510" i="15"/>
  <c r="AW549" i="15"/>
  <c r="AW579" i="15"/>
  <c r="AW603" i="15"/>
  <c r="AW612" i="15"/>
  <c r="AW615" i="15"/>
  <c r="AW618" i="15"/>
  <c r="AW621" i="15"/>
  <c r="AW40" i="15"/>
  <c r="AW46" i="15"/>
  <c r="AW85" i="15"/>
  <c r="AW126" i="15"/>
  <c r="AW150" i="15"/>
  <c r="AW153" i="15"/>
  <c r="AW186" i="15"/>
  <c r="AW227" i="15"/>
  <c r="AW254" i="15"/>
  <c r="AW400" i="15"/>
  <c r="AW403" i="15"/>
  <c r="AW439" i="15"/>
  <c r="AW451" i="15"/>
  <c r="AW454" i="15"/>
  <c r="AW210" i="15"/>
  <c r="AW213" i="15"/>
  <c r="AW580" i="15"/>
  <c r="AW583" i="15"/>
  <c r="AW586" i="15"/>
  <c r="AW598" i="15"/>
  <c r="AW601" i="15"/>
  <c r="AW628" i="15"/>
  <c r="AW631" i="15"/>
  <c r="AW634" i="15"/>
  <c r="AW676" i="15"/>
  <c r="AW679" i="15"/>
  <c r="AW682" i="15"/>
  <c r="AW685" i="15"/>
  <c r="AW691" i="15"/>
  <c r="AW694" i="15"/>
  <c r="AW697" i="15"/>
  <c r="AW715" i="15"/>
  <c r="AW17" i="15"/>
  <c r="AW20" i="15"/>
  <c r="AW23" i="15"/>
  <c r="AW32" i="15"/>
  <c r="AW56" i="15"/>
  <c r="AW347" i="15"/>
  <c r="AW350" i="15"/>
  <c r="AW356" i="15"/>
  <c r="AW359" i="15"/>
  <c r="AW371" i="15"/>
  <c r="AW374" i="15"/>
  <c r="AW380" i="15"/>
  <c r="AW383" i="15"/>
  <c r="AW395" i="15"/>
  <c r="AW407" i="15"/>
  <c r="AW760" i="15"/>
  <c r="AW763" i="15"/>
  <c r="AW766" i="15"/>
  <c r="AW769" i="15"/>
  <c r="AW772" i="15"/>
  <c r="AW775" i="15"/>
  <c r="AW778" i="15"/>
  <c r="AW781" i="15"/>
  <c r="AW784" i="15"/>
  <c r="AW787" i="15"/>
  <c r="AW790" i="15"/>
  <c r="AW793" i="15"/>
  <c r="AW92" i="15"/>
  <c r="AW115" i="15"/>
  <c r="AW205" i="15"/>
  <c r="AW98" i="15"/>
  <c r="AW324" i="15"/>
  <c r="AW563" i="15"/>
  <c r="AW572" i="15"/>
  <c r="AW575" i="15"/>
  <c r="AW578" i="15"/>
  <c r="AW605" i="15"/>
  <c r="AW614" i="15"/>
  <c r="AW620" i="15"/>
  <c r="AW623" i="15"/>
  <c r="AW635" i="15"/>
  <c r="AW638" i="15"/>
  <c r="AW644" i="15"/>
  <c r="AW647" i="15"/>
  <c r="AW650" i="15"/>
  <c r="AW671" i="15"/>
  <c r="AW677" i="15"/>
  <c r="AW680" i="15"/>
  <c r="AW683" i="15"/>
  <c r="AW692" i="15"/>
  <c r="AW695" i="15"/>
  <c r="AW698" i="15"/>
  <c r="AW719" i="15"/>
  <c r="AW725" i="15"/>
  <c r="AW728" i="15"/>
  <c r="AW18" i="15"/>
  <c r="AW27" i="15"/>
  <c r="AW48" i="15"/>
  <c r="AW396" i="15"/>
  <c r="AW411" i="15"/>
  <c r="AW29" i="15"/>
  <c r="AW64" i="15"/>
  <c r="AW44" i="15"/>
  <c r="AW149" i="15"/>
  <c r="AW216" i="15"/>
  <c r="AW531" i="15"/>
  <c r="AW591" i="15"/>
  <c r="AW62" i="15"/>
  <c r="AW68" i="15"/>
  <c r="AW71" i="15"/>
  <c r="AW94" i="15"/>
  <c r="AW152" i="15"/>
  <c r="AW167" i="15"/>
  <c r="AW170" i="15"/>
  <c r="AW202" i="15"/>
  <c r="AW235" i="15"/>
  <c r="AW387" i="15"/>
  <c r="AW390" i="15"/>
  <c r="AW404" i="15"/>
  <c r="AW448" i="15"/>
  <c r="AW645" i="15"/>
  <c r="AW648" i="15"/>
  <c r="AW651" i="15"/>
  <c r="AW660" i="15"/>
  <c r="AW663" i="15"/>
  <c r="AW666" i="15"/>
  <c r="AW669" i="15"/>
  <c r="AW699" i="15"/>
  <c r="AW708" i="15"/>
  <c r="AW711" i="15"/>
  <c r="AW714" i="15"/>
  <c r="AW33" i="15"/>
  <c r="AW77" i="15"/>
  <c r="AW100" i="15"/>
  <c r="AW188" i="15"/>
  <c r="AW208" i="15"/>
  <c r="AW286" i="15"/>
  <c r="AW413" i="15"/>
  <c r="AW419" i="15"/>
  <c r="AW431" i="15"/>
  <c r="AW434" i="15"/>
  <c r="AW732" i="15"/>
  <c r="AW744" i="15"/>
  <c r="AW756" i="15"/>
  <c r="AW768" i="15"/>
  <c r="AW780" i="15"/>
  <c r="AW792" i="15"/>
  <c r="AW50" i="15"/>
  <c r="AW607" i="15"/>
  <c r="AW19" i="15"/>
  <c r="AW86" i="15"/>
  <c r="AW214" i="15"/>
  <c r="AW517" i="15"/>
  <c r="AW547" i="15"/>
  <c r="AW559" i="15"/>
  <c r="AW562" i="15"/>
  <c r="AW655" i="15"/>
  <c r="AW703" i="15"/>
  <c r="AW28" i="15"/>
  <c r="AW31" i="15"/>
  <c r="AW54" i="15"/>
  <c r="AW60" i="15"/>
  <c r="AW69" i="15"/>
  <c r="AW104" i="15"/>
  <c r="AW107" i="15"/>
  <c r="AW159" i="15"/>
  <c r="AW162" i="15"/>
  <c r="AW171" i="15"/>
  <c r="AW177" i="15"/>
  <c r="AW220" i="15"/>
  <c r="AW242" i="15"/>
  <c r="AW331" i="15"/>
  <c r="AW337" i="15"/>
  <c r="AW343" i="15"/>
  <c r="AW388" i="15"/>
  <c r="AW405" i="15"/>
  <c r="AW423" i="15"/>
  <c r="AW426" i="15"/>
  <c r="AW435" i="15"/>
  <c r="AW438" i="15"/>
  <c r="AW8" i="15"/>
  <c r="AW11" i="15"/>
  <c r="AW81" i="15"/>
  <c r="AW121" i="15"/>
  <c r="AW183" i="15"/>
  <c r="AW189" i="15"/>
  <c r="AW209" i="15"/>
  <c r="AW223" i="15"/>
  <c r="AW248" i="15"/>
  <c r="AW266" i="15"/>
  <c r="AW272" i="15"/>
  <c r="AW278" i="15"/>
  <c r="AW284" i="15"/>
  <c r="AW317" i="15"/>
  <c r="AW320" i="15"/>
  <c r="AW515" i="15"/>
  <c r="AW587" i="15"/>
  <c r="AW204" i="15"/>
  <c r="AW218" i="15"/>
  <c r="AW52" i="15"/>
  <c r="AW76" i="15"/>
  <c r="AW79" i="15"/>
  <c r="AW108" i="15"/>
  <c r="AW111" i="15"/>
  <c r="AW181" i="15"/>
  <c r="AW184" i="15"/>
  <c r="AW243" i="15"/>
  <c r="AW392" i="15"/>
  <c r="AW409" i="15"/>
  <c r="AW427" i="15"/>
  <c r="AW430" i="15"/>
  <c r="AW274" i="15"/>
  <c r="AW330" i="15"/>
  <c r="AW342" i="15"/>
  <c r="AW469" i="15"/>
  <c r="AW475" i="15"/>
  <c r="AW522" i="15"/>
  <c r="AW528" i="15"/>
  <c r="AW646" i="15"/>
  <c r="AW717" i="15"/>
  <c r="AW101" i="15"/>
  <c r="AW277" i="15"/>
  <c r="AW339" i="15"/>
  <c r="AW429" i="15"/>
  <c r="AW446" i="15"/>
  <c r="AW478" i="15"/>
  <c r="AW519" i="15"/>
  <c r="AW42" i="15"/>
  <c r="AW73" i="15"/>
  <c r="AW90" i="15"/>
  <c r="AW129" i="15"/>
  <c r="AW132" i="15"/>
  <c r="AW135" i="15"/>
  <c r="AW138" i="15"/>
  <c r="AW141" i="15"/>
  <c r="AW144" i="15"/>
  <c r="AW147" i="15"/>
  <c r="AW175" i="15"/>
  <c r="AW192" i="15"/>
  <c r="AW224" i="15"/>
  <c r="AW289" i="15"/>
  <c r="AW292" i="15"/>
  <c r="AW298" i="15"/>
  <c r="AW301" i="15"/>
  <c r="AW304" i="15"/>
  <c r="AW348" i="15"/>
  <c r="AW351" i="15"/>
  <c r="AW357" i="15"/>
  <c r="AW363" i="15"/>
  <c r="AW366" i="15"/>
  <c r="AW372" i="15"/>
  <c r="AW375" i="15"/>
  <c r="AW381" i="15"/>
  <c r="AW384" i="15"/>
  <c r="AW401" i="15"/>
  <c r="AW432" i="15"/>
  <c r="AW487" i="15"/>
  <c r="AW490" i="15"/>
  <c r="AW543" i="15"/>
  <c r="AW546" i="15"/>
  <c r="AW555" i="15"/>
  <c r="AW596" i="15"/>
  <c r="AW599" i="15"/>
  <c r="AW602" i="15"/>
  <c r="AW661" i="15"/>
  <c r="AW664" i="15"/>
  <c r="AW667" i="15"/>
  <c r="AW670" i="15"/>
  <c r="AW723" i="15"/>
  <c r="AW726" i="15"/>
  <c r="AW729" i="15"/>
  <c r="AW771" i="15"/>
  <c r="AW637" i="15"/>
  <c r="AW34" i="15"/>
  <c r="AW82" i="15"/>
  <c r="AW99" i="15"/>
  <c r="AW102" i="15"/>
  <c r="AW173" i="15"/>
  <c r="AW203" i="15"/>
  <c r="AW211" i="15"/>
  <c r="AW232" i="15"/>
  <c r="AW263" i="15"/>
  <c r="AW461" i="15"/>
  <c r="AW505" i="15"/>
  <c r="AW511" i="15"/>
  <c r="AW514" i="15"/>
  <c r="AW523" i="15"/>
  <c r="AW564" i="15"/>
  <c r="AW567" i="15"/>
  <c r="AW570" i="15"/>
  <c r="AW576" i="15"/>
  <c r="AW629" i="15"/>
  <c r="AW632" i="15"/>
  <c r="AW709" i="15"/>
  <c r="AW712" i="15"/>
  <c r="AW22" i="15"/>
  <c r="AW70" i="15"/>
  <c r="AW158" i="15"/>
  <c r="AW333" i="15"/>
  <c r="AW6" i="15"/>
  <c r="AW9" i="15"/>
  <c r="AW12" i="15"/>
  <c r="AW15" i="15"/>
  <c r="AW26" i="15"/>
  <c r="AW74" i="15"/>
  <c r="AW91" i="15"/>
  <c r="AW105" i="15"/>
  <c r="AW124" i="15"/>
  <c r="AW130" i="15"/>
  <c r="AW133" i="15"/>
  <c r="AW136" i="15"/>
  <c r="AW139" i="15"/>
  <c r="AW142" i="15"/>
  <c r="AW145" i="15"/>
  <c r="AW148" i="15"/>
  <c r="AW165" i="15"/>
  <c r="AW176" i="15"/>
  <c r="AW187" i="15"/>
  <c r="AW198" i="15"/>
  <c r="AW255" i="15"/>
  <c r="AW290" i="15"/>
  <c r="AW293" i="15"/>
  <c r="AW296" i="15"/>
  <c r="AW299" i="15"/>
  <c r="AW302" i="15"/>
  <c r="AW305" i="15"/>
  <c r="AW308" i="15"/>
  <c r="AW349" i="15"/>
  <c r="AW355" i="15"/>
  <c r="AW358" i="15"/>
  <c r="AW364" i="15"/>
  <c r="AW367" i="15"/>
  <c r="AW379" i="15"/>
  <c r="AW385" i="15"/>
  <c r="AW402" i="15"/>
  <c r="AW450" i="15"/>
  <c r="AW488" i="15"/>
  <c r="AW535" i="15"/>
  <c r="AW538" i="15"/>
  <c r="AW544" i="15"/>
  <c r="AW588" i="15"/>
  <c r="AW597" i="15"/>
  <c r="AW600" i="15"/>
  <c r="AW653" i="15"/>
  <c r="AW662" i="15"/>
  <c r="AW668" i="15"/>
  <c r="AW724" i="15"/>
  <c r="AW727" i="15"/>
  <c r="AW730" i="15"/>
  <c r="AW251" i="15"/>
  <c r="AW87" i="15"/>
  <c r="AW271" i="15"/>
  <c r="AW283" i="15"/>
  <c r="AW336" i="15"/>
  <c r="AW35" i="15"/>
  <c r="AW66" i="15"/>
  <c r="AW97" i="15"/>
  <c r="AW103" i="15"/>
  <c r="AW157" i="15"/>
  <c r="AW179" i="15"/>
  <c r="AW182" i="15"/>
  <c r="AW196" i="15"/>
  <c r="AW215" i="15"/>
  <c r="AW247" i="15"/>
  <c r="AW326" i="15"/>
  <c r="AW408" i="15"/>
  <c r="AW442" i="15"/>
  <c r="AW462" i="15"/>
  <c r="AW503" i="15"/>
  <c r="AW506" i="15"/>
  <c r="AW512" i="15"/>
  <c r="AW565" i="15"/>
  <c r="AW627" i="15"/>
  <c r="AW630" i="15"/>
  <c r="AW633" i="15"/>
  <c r="AW639" i="15"/>
  <c r="AW701" i="15"/>
  <c r="AW707" i="15"/>
  <c r="AW710" i="15"/>
  <c r="AW329" i="15"/>
  <c r="AW332" i="15"/>
  <c r="AW335" i="15"/>
  <c r="AW338" i="15"/>
  <c r="AW341" i="15"/>
  <c r="AW344" i="15"/>
  <c r="AW397" i="15"/>
  <c r="AW445" i="15"/>
  <c r="AW471" i="15"/>
  <c r="AW474" i="15"/>
  <c r="AW480" i="15"/>
  <c r="AW521" i="15"/>
  <c r="AW527" i="15"/>
  <c r="AW530" i="15"/>
  <c r="AW539" i="15"/>
  <c r="AW4" i="15"/>
  <c r="AW10" i="15"/>
  <c r="AW58" i="15"/>
  <c r="AW75" i="15"/>
  <c r="AW89" i="15"/>
  <c r="AW125" i="15"/>
  <c r="AW128" i="15"/>
  <c r="AW131" i="15"/>
  <c r="AW134" i="15"/>
  <c r="AW137" i="15"/>
  <c r="AW140" i="15"/>
  <c r="AW143" i="15"/>
  <c r="AW146" i="15"/>
  <c r="AW199" i="15"/>
  <c r="AW207" i="15"/>
  <c r="AW239" i="15"/>
  <c r="AW288" i="15"/>
  <c r="AW297" i="15"/>
  <c r="AW306" i="15"/>
  <c r="AW309" i="15"/>
  <c r="AW412" i="15"/>
  <c r="AW7" i="15"/>
  <c r="AW13" i="15"/>
  <c r="AW30" i="15"/>
  <c r="AW78" i="15"/>
  <c r="AW109" i="15"/>
  <c r="AW117" i="15"/>
  <c r="AW163" i="15"/>
  <c r="AW166" i="15"/>
  <c r="AW180" i="15"/>
  <c r="AW191" i="15"/>
  <c r="AW259" i="15"/>
  <c r="AW315" i="15"/>
  <c r="AW321" i="15"/>
  <c r="AW389" i="15"/>
  <c r="AW406" i="15"/>
  <c r="AW437" i="15"/>
  <c r="AW495" i="15"/>
  <c r="AW498" i="15"/>
  <c r="AW551" i="15"/>
  <c r="AW554" i="15"/>
  <c r="AW560" i="15"/>
  <c r="AW613" i="15"/>
  <c r="AW616" i="15"/>
  <c r="AW619" i="15"/>
  <c r="AW622" i="15"/>
  <c r="AW675" i="15"/>
  <c r="AW678" i="15"/>
  <c r="AW681" i="15"/>
  <c r="AW693" i="15"/>
  <c r="AW696" i="15"/>
  <c r="AW5" i="15"/>
  <c r="AW14" i="15"/>
  <c r="AW21" i="15"/>
  <c r="AW25" i="15"/>
  <c r="AW37" i="15"/>
  <c r="AW39" i="15"/>
  <c r="AW41" i="15"/>
  <c r="AW43" i="15"/>
  <c r="AW45" i="15"/>
  <c r="AW47" i="15"/>
  <c r="AW49" i="15"/>
  <c r="AW51" i="15"/>
  <c r="AW53" i="15"/>
  <c r="AW55" i="15"/>
  <c r="AW57" i="15"/>
  <c r="AW59" i="15"/>
  <c r="AW61" i="15"/>
  <c r="AW63" i="15"/>
  <c r="AW65" i="15"/>
  <c r="AW67" i="15"/>
  <c r="AW83" i="15"/>
  <c r="AW95" i="15"/>
  <c r="AW127" i="15"/>
  <c r="AW151" i="15"/>
  <c r="AW123" i="15"/>
  <c r="AW164" i="15"/>
  <c r="AW155" i="15"/>
  <c r="AW168" i="15"/>
  <c r="AW264" i="15"/>
  <c r="AW281" i="15"/>
  <c r="AW294" i="15"/>
  <c r="AW314" i="15"/>
  <c r="AW172" i="15"/>
  <c r="AW269" i="15"/>
  <c r="AW240" i="15"/>
  <c r="AW312" i="15"/>
  <c r="AW256" i="15"/>
  <c r="AW318" i="15"/>
  <c r="AW156" i="15"/>
  <c r="AW386" i="15"/>
  <c r="AW237" i="15"/>
  <c r="AW245" i="15"/>
  <c r="AW253" i="15"/>
  <c r="AW261" i="15"/>
  <c r="AW303" i="15"/>
  <c r="AW307" i="15"/>
  <c r="AW228" i="15"/>
  <c r="AW268" i="15"/>
  <c r="AW287" i="15"/>
  <c r="AW311" i="15"/>
  <c r="AW236" i="15"/>
  <c r="AW244" i="15"/>
  <c r="AW252" i="15"/>
  <c r="AW260" i="15"/>
  <c r="AW275" i="15"/>
  <c r="AW280" i="15"/>
  <c r="AW300" i="15"/>
  <c r="AW233" i="15"/>
  <c r="AW241" i="15"/>
  <c r="AW249" i="15"/>
  <c r="AW257" i="15"/>
  <c r="AW265" i="15"/>
  <c r="AW291" i="15"/>
  <c r="AW267" i="15"/>
  <c r="AW295" i="15"/>
  <c r="AW319" i="15"/>
  <c r="AW323" i="15"/>
  <c r="AW453" i="15"/>
  <c r="AW425" i="15"/>
  <c r="AW459" i="15"/>
  <c r="AW421" i="15"/>
  <c r="AW436" i="15"/>
  <c r="AW452" i="15"/>
  <c r="AW353" i="15"/>
  <c r="AW361" i="15"/>
  <c r="AW369" i="15"/>
  <c r="AW377" i="15"/>
  <c r="AW382" i="15"/>
  <c r="AW393" i="15"/>
  <c r="AW417" i="15"/>
  <c r="AW441" i="15"/>
  <c r="AW352" i="15"/>
  <c r="AW360" i="15"/>
  <c r="AW368" i="15"/>
  <c r="AW376" i="15"/>
  <c r="AW422" i="15"/>
  <c r="AW428" i="15"/>
  <c r="AW328" i="15"/>
  <c r="AW334" i="15"/>
  <c r="AW340" i="15"/>
  <c r="AW346" i="15"/>
  <c r="AW418" i="15"/>
  <c r="AW424" i="15"/>
  <c r="AW444" i="15"/>
  <c r="AW365" i="15"/>
  <c r="AW373" i="15"/>
  <c r="AW394" i="15"/>
  <c r="AW414" i="15"/>
  <c r="AW420" i="15"/>
  <c r="AW433" i="15"/>
  <c r="AW449" i="15"/>
  <c r="AW354" i="15"/>
  <c r="AW362" i="15"/>
  <c r="AW370" i="15"/>
  <c r="AW378" i="15"/>
  <c r="AW398" i="15"/>
  <c r="AW410" i="15"/>
  <c r="AW416" i="15"/>
  <c r="AW460" i="15"/>
  <c r="AW533" i="15"/>
  <c r="AW581" i="15"/>
  <c r="AW456" i="15"/>
  <c r="AW684" i="15"/>
  <c r="AW464" i="15"/>
  <c r="AW507" i="15"/>
  <c r="AW458" i="15"/>
  <c r="AW472" i="15"/>
  <c r="AW465" i="15"/>
  <c r="AW485" i="15"/>
  <c r="AW504" i="15"/>
  <c r="AW520" i="15"/>
  <c r="AW536" i="15"/>
  <c r="AW552" i="15"/>
  <c r="AW568" i="15"/>
  <c r="AW584" i="15"/>
  <c r="AW643" i="15"/>
  <c r="AW649" i="15"/>
  <c r="AW686" i="15"/>
  <c r="AW716" i="15"/>
  <c r="AW494" i="15"/>
  <c r="AW526" i="15"/>
  <c r="AW542" i="15"/>
  <c r="AW558" i="15"/>
  <c r="AW574" i="15"/>
  <c r="AW589" i="15"/>
  <c r="AW604" i="15"/>
  <c r="AW735" i="15"/>
  <c r="AW747" i="15"/>
  <c r="AW759" i="15"/>
  <c r="AW783" i="15"/>
  <c r="AW481" i="15"/>
  <c r="AW497" i="15"/>
  <c r="AW513" i="15"/>
  <c r="AW529" i="15"/>
  <c r="AW545" i="15"/>
  <c r="AW561" i="15"/>
  <c r="AW577" i="15"/>
  <c r="AW606" i="15"/>
  <c r="AW659" i="15"/>
  <c r="AW665" i="15"/>
  <c r="AW700" i="15"/>
  <c r="AW468" i="15"/>
  <c r="AW484" i="15"/>
  <c r="AW500" i="15"/>
  <c r="AW516" i="15"/>
  <c r="AW532" i="15"/>
  <c r="AW548" i="15"/>
  <c r="AW595" i="15"/>
  <c r="AW738" i="15"/>
  <c r="AW750" i="15"/>
  <c r="AW762" i="15"/>
  <c r="AW774" i="15"/>
  <c r="AW786" i="15"/>
  <c r="AW477" i="15"/>
  <c r="AW493" i="15"/>
  <c r="AW509" i="15"/>
  <c r="AW525" i="15"/>
  <c r="AW541" i="15"/>
  <c r="AW557" i="15"/>
  <c r="AW573" i="15"/>
  <c r="AW636" i="15"/>
  <c r="AW470" i="15"/>
  <c r="AW486" i="15"/>
  <c r="AW502" i="15"/>
  <c r="AW518" i="15"/>
  <c r="AW534" i="15"/>
  <c r="AW550" i="15"/>
  <c r="AW566" i="15"/>
  <c r="AW582" i="15"/>
  <c r="AW652" i="15"/>
  <c r="AW741" i="15"/>
  <c r="AW753" i="15"/>
  <c r="AW765" i="15"/>
  <c r="AW777" i="15"/>
  <c r="AW789" i="15"/>
  <c r="AW537" i="15"/>
  <c r="AW553" i="15"/>
  <c r="AW569" i="15"/>
  <c r="AW585" i="15"/>
  <c r="AW590" i="15"/>
  <c r="AW611" i="15"/>
  <c r="AW617" i="15"/>
  <c r="AW654" i="15"/>
  <c r="AW713" i="15"/>
  <c r="AW476" i="15"/>
  <c r="AW492" i="15"/>
  <c r="AW508" i="15"/>
  <c r="AW524" i="15"/>
  <c r="AW540" i="15"/>
  <c r="AW556" i="15"/>
  <c r="AW592" i="15"/>
  <c r="AW608" i="15"/>
  <c r="AW624" i="15"/>
  <c r="AW640" i="15"/>
  <c r="AW656" i="15"/>
  <c r="AW672" i="15"/>
  <c r="AW688" i="15"/>
  <c r="AW704" i="15"/>
  <c r="AW720" i="15"/>
  <c r="AW594" i="15"/>
  <c r="AW610" i="15"/>
  <c r="AW626" i="15"/>
  <c r="AW642" i="15"/>
  <c r="AW658" i="15"/>
  <c r="AW674" i="15"/>
  <c r="AW690" i="15"/>
  <c r="AW706" i="15"/>
  <c r="AW722" i="15"/>
  <c r="AW702" i="15"/>
  <c r="AW718" i="15"/>
  <c r="AW734" i="15"/>
  <c r="AW737" i="15"/>
  <c r="AW740" i="15"/>
  <c r="AW743" i="15"/>
  <c r="AW746" i="15"/>
  <c r="AW749" i="15"/>
  <c r="AW752" i="15"/>
  <c r="AW755" i="15"/>
  <c r="AW758" i="15"/>
  <c r="AW761" i="15"/>
  <c r="AW764" i="15"/>
  <c r="AW767" i="15"/>
  <c r="AW770" i="15"/>
  <c r="AW773" i="15"/>
  <c r="AW776" i="15"/>
  <c r="AW779" i="15"/>
  <c r="AW782" i="15"/>
  <c r="AW785" i="15"/>
  <c r="AW788" i="15"/>
  <c r="AW794" i="15"/>
  <c r="AW593" i="15"/>
  <c r="AW609" i="15"/>
  <c r="AW625" i="15"/>
  <c r="AW641" i="15"/>
  <c r="AW657" i="15"/>
  <c r="AW673" i="15"/>
  <c r="AW689" i="15"/>
  <c r="AW705" i="15"/>
  <c r="AW721" i="15"/>
  <c r="AW3" i="15"/>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P96" i="9" l="1"/>
  <c r="P95" i="12"/>
  <c r="Q180" i="12"/>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M635" i="15"/>
  <c r="AM9" i="15"/>
  <c r="AM15" i="15"/>
  <c r="AM69" i="15"/>
  <c r="AM562" i="15"/>
  <c r="AM565" i="15"/>
  <c r="AM568" i="15"/>
  <c r="AM577" i="15"/>
  <c r="AM580" i="15"/>
  <c r="AM586" i="15"/>
  <c r="AM595" i="15"/>
  <c r="AM598" i="15"/>
  <c r="AM604" i="15"/>
  <c r="AM631" i="15"/>
  <c r="AM575" i="15"/>
  <c r="AM647" i="15"/>
  <c r="AM653" i="15"/>
  <c r="AM83" i="15"/>
  <c r="AM95" i="15"/>
  <c r="AM125" i="15"/>
  <c r="AM47" i="15"/>
  <c r="AM131" i="15"/>
  <c r="AM149" i="15"/>
  <c r="AM659" i="15"/>
  <c r="AM8" i="15"/>
  <c r="AM20" i="15"/>
  <c r="AM26" i="15"/>
  <c r="AM32" i="15"/>
  <c r="AM68" i="15"/>
  <c r="AM110" i="15"/>
  <c r="AM116" i="15"/>
  <c r="AM122" i="15"/>
  <c r="AM612" i="15"/>
  <c r="AM4" i="15"/>
  <c r="AM70" i="15"/>
  <c r="AM106" i="15"/>
  <c r="AM130" i="15"/>
  <c r="AM142" i="15"/>
  <c r="AM178" i="15"/>
  <c r="AM184" i="15"/>
  <c r="AM190" i="15"/>
  <c r="AM202" i="15"/>
  <c r="AM208" i="15"/>
  <c r="AM220" i="15"/>
  <c r="AM226" i="15"/>
  <c r="AM232" i="15"/>
  <c r="AM238" i="15"/>
  <c r="AM244" i="15"/>
  <c r="AM250" i="15"/>
  <c r="AM256" i="15"/>
  <c r="AM262" i="15"/>
  <c r="AM268" i="15"/>
  <c r="AM274" i="15"/>
  <c r="AM280" i="15"/>
  <c r="AM286" i="15"/>
  <c r="AM292" i="15"/>
  <c r="AM298" i="15"/>
  <c r="AM304" i="15"/>
  <c r="AM310" i="15"/>
  <c r="AM316" i="15"/>
  <c r="AM322" i="15"/>
  <c r="AM328" i="15"/>
  <c r="AM334" i="15"/>
  <c r="AM340" i="15"/>
  <c r="AM346" i="15"/>
  <c r="AM352" i="15"/>
  <c r="AM358" i="15"/>
  <c r="AM364" i="15"/>
  <c r="AM370" i="15"/>
  <c r="AM376" i="15"/>
  <c r="AM382" i="15"/>
  <c r="AM388" i="15"/>
  <c r="AM394" i="15"/>
  <c r="AM406" i="15"/>
  <c r="AM469" i="15"/>
  <c r="AM517" i="15"/>
  <c r="AM646" i="15"/>
  <c r="AM694" i="15"/>
  <c r="AM697" i="15"/>
  <c r="AM730" i="15"/>
  <c r="AM733" i="15"/>
  <c r="AM736" i="15"/>
  <c r="AM739" i="15"/>
  <c r="AM748" i="15"/>
  <c r="AM485" i="15"/>
  <c r="AM491" i="15"/>
  <c r="AM729" i="15"/>
  <c r="AM747" i="15"/>
  <c r="AM759" i="15"/>
  <c r="AM774" i="15"/>
  <c r="AM777" i="15"/>
  <c r="AM792" i="15"/>
  <c r="AM619" i="15"/>
  <c r="AM643" i="15"/>
  <c r="AM506" i="15"/>
  <c r="AM30" i="15"/>
  <c r="AM54" i="15"/>
  <c r="AM60" i="15"/>
  <c r="AM90" i="15"/>
  <c r="AM96" i="15"/>
  <c r="AM102" i="15"/>
  <c r="AM623" i="15"/>
  <c r="AM55" i="15"/>
  <c r="AM67" i="15"/>
  <c r="AM749" i="15"/>
  <c r="AM755" i="15"/>
  <c r="AM758" i="15"/>
  <c r="AM761" i="15"/>
  <c r="AM567" i="15"/>
  <c r="AM510" i="15"/>
  <c r="AM540" i="15"/>
  <c r="AM75" i="15"/>
  <c r="AM99" i="15"/>
  <c r="AM576" i="15"/>
  <c r="AM582" i="15"/>
  <c r="AM585" i="15"/>
  <c r="AM588" i="15"/>
  <c r="AM591" i="15"/>
  <c r="AM534" i="15"/>
  <c r="AM555" i="15"/>
  <c r="AM630" i="15"/>
  <c r="AM525" i="15"/>
  <c r="AM478" i="15"/>
  <c r="AM484" i="15"/>
  <c r="AM499" i="15"/>
  <c r="AM523" i="15"/>
  <c r="AM547" i="15"/>
  <c r="AM553" i="15"/>
  <c r="AM767" i="15"/>
  <c r="AM773" i="15"/>
  <c r="AM779" i="15"/>
  <c r="AM791" i="15"/>
  <c r="AM794" i="15"/>
  <c r="AM549" i="15"/>
  <c r="AM65" i="15"/>
  <c r="AM383" i="15"/>
  <c r="AM395" i="15"/>
  <c r="AM407" i="15"/>
  <c r="AM419" i="15"/>
  <c r="AM431" i="15"/>
  <c r="AM443" i="15"/>
  <c r="AM455" i="15"/>
  <c r="AM571" i="15"/>
  <c r="AM645" i="15"/>
  <c r="AM687" i="15"/>
  <c r="AM705" i="15"/>
  <c r="AM467" i="15"/>
  <c r="AM625" i="15"/>
  <c r="AM31" i="15"/>
  <c r="AM37" i="15"/>
  <c r="AM43" i="15"/>
  <c r="AM49" i="15"/>
  <c r="AM97" i="15"/>
  <c r="AM391" i="15"/>
  <c r="AM470" i="15"/>
  <c r="AM473" i="15"/>
  <c r="AM476" i="15"/>
  <c r="AM482" i="15"/>
  <c r="AM518" i="15"/>
  <c r="AM530" i="15"/>
  <c r="AM539" i="15"/>
  <c r="AM551" i="15"/>
  <c r="AM560" i="15"/>
  <c r="AM566" i="15"/>
  <c r="AM578" i="15"/>
  <c r="AM56" i="15"/>
  <c r="AM652" i="15"/>
  <c r="AM658" i="15"/>
  <c r="AM664" i="15"/>
  <c r="AM676" i="15"/>
  <c r="AM679" i="15"/>
  <c r="AM682" i="15"/>
  <c r="AM685" i="15"/>
  <c r="AM700" i="15"/>
  <c r="AM703" i="15"/>
  <c r="AM712" i="15"/>
  <c r="AM715" i="15"/>
  <c r="AM718" i="15"/>
  <c r="AM721" i="15"/>
  <c r="AM724"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M472" i="15"/>
  <c r="AM481"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M561" i="15"/>
  <c r="AP576" i="15"/>
  <c r="AO576" i="15"/>
  <c r="AQ576" i="15"/>
  <c r="AS576" i="15"/>
  <c r="AM581" i="15"/>
  <c r="AM584" i="15"/>
  <c r="AM587" i="15"/>
  <c r="AM596" i="15"/>
  <c r="AM602" i="15"/>
  <c r="AM648" i="15"/>
  <c r="AM651" i="15"/>
  <c r="AM657" i="15"/>
  <c r="AM660" i="15"/>
  <c r="AM666" i="15"/>
  <c r="AM672" i="15"/>
  <c r="AM693" i="15"/>
  <c r="AM711" i="15"/>
  <c r="AM720" i="15"/>
  <c r="AM723" i="15"/>
  <c r="AM72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M38" i="15"/>
  <c r="AM155" i="15"/>
  <c r="AM161" i="15"/>
  <c r="AM167" i="15"/>
  <c r="AM173" i="15"/>
  <c r="AM185" i="15"/>
  <c r="AM191" i="15"/>
  <c r="AM197" i="15"/>
  <c r="AM215" i="15"/>
  <c r="AM221" i="15"/>
  <c r="AM227" i="15"/>
  <c r="AM233" i="15"/>
  <c r="AM239" i="15"/>
  <c r="AM245" i="15"/>
  <c r="AO470" i="15"/>
  <c r="AP470" i="15"/>
  <c r="AS470" i="15"/>
  <c r="AQ470" i="15"/>
  <c r="AO473" i="15"/>
  <c r="AP473" i="15"/>
  <c r="AS473" i="15"/>
  <c r="AQ473" i="15"/>
  <c r="AO476" i="15"/>
  <c r="AP476" i="15"/>
  <c r="AS476" i="15"/>
  <c r="AQ476" i="15"/>
  <c r="AO479" i="15"/>
  <c r="AP479" i="15"/>
  <c r="AS479" i="15"/>
  <c r="AQ479" i="15"/>
  <c r="AO482" i="15"/>
  <c r="AP482" i="15"/>
  <c r="AS482" i="15"/>
  <c r="AQ482" i="15"/>
  <c r="AM496" i="15"/>
  <c r="AM502" i="15"/>
  <c r="AM508" i="15"/>
  <c r="AM514" i="15"/>
  <c r="AS562" i="15"/>
  <c r="AQ562" i="15"/>
  <c r="AP562" i="15"/>
  <c r="AO562" i="15"/>
  <c r="AS565" i="15"/>
  <c r="AQ565" i="15"/>
  <c r="AO565" i="15"/>
  <c r="AP565" i="15"/>
  <c r="AS568" i="15"/>
  <c r="AQ568" i="15"/>
  <c r="AP568" i="15"/>
  <c r="AO568" i="15"/>
  <c r="AM570" i="15"/>
  <c r="AM573"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M608" i="15"/>
  <c r="AM611" i="15"/>
  <c r="AM620" i="15"/>
  <c r="AM629" i="15"/>
  <c r="AS632" i="15"/>
  <c r="AQ632" i="15"/>
  <c r="AP632" i="15"/>
  <c r="AO632" i="15"/>
  <c r="AS635" i="15"/>
  <c r="AQ635" i="15"/>
  <c r="AP635" i="15"/>
  <c r="AO635" i="15"/>
  <c r="AM640"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M39" i="15"/>
  <c r="AM62" i="15"/>
  <c r="AM108" i="15"/>
  <c r="AM120" i="15"/>
  <c r="AM126" i="15"/>
  <c r="AM132" i="15"/>
  <c r="AM138" i="15"/>
  <c r="AM144" i="15"/>
  <c r="AM150" i="15"/>
  <c r="AM156" i="15"/>
  <c r="AM162" i="15"/>
  <c r="AM168" i="15"/>
  <c r="AM174" i="15"/>
  <c r="AM180" i="15"/>
  <c r="AM186" i="15"/>
  <c r="AM192" i="15"/>
  <c r="AM198" i="15"/>
  <c r="AM204" i="15"/>
  <c r="AM210" i="15"/>
  <c r="AM216" i="15"/>
  <c r="AM222" i="15"/>
  <c r="AM228" i="15"/>
  <c r="AM234" i="15"/>
  <c r="AM240" i="15"/>
  <c r="AM246" i="15"/>
  <c r="AM252" i="15"/>
  <c r="AM258" i="15"/>
  <c r="AM264" i="15"/>
  <c r="AM270" i="15"/>
  <c r="AM276" i="15"/>
  <c r="AM282" i="15"/>
  <c r="AM288" i="15"/>
  <c r="AM294" i="15"/>
  <c r="AM300" i="15"/>
  <c r="AM306" i="15"/>
  <c r="AM312" i="15"/>
  <c r="AM318" i="15"/>
  <c r="AM324" i="15"/>
  <c r="AM330" i="15"/>
  <c r="AM336" i="15"/>
  <c r="AM479" i="15"/>
  <c r="AO512" i="15"/>
  <c r="AP512" i="15"/>
  <c r="AS512" i="15"/>
  <c r="AQ512" i="15"/>
  <c r="AO515" i="15"/>
  <c r="AP515" i="15"/>
  <c r="AS515" i="15"/>
  <c r="AQ515" i="15"/>
  <c r="AO518" i="15"/>
  <c r="AP518" i="15"/>
  <c r="AS518" i="15"/>
  <c r="AQ518" i="15"/>
  <c r="AM526" i="15"/>
  <c r="AM532" i="15"/>
  <c r="AM535" i="15"/>
  <c r="AM538" i="15"/>
  <c r="AM541" i="15"/>
  <c r="AM544" i="15"/>
  <c r="AM550" i="15"/>
  <c r="AM556" i="15"/>
  <c r="AS574" i="15"/>
  <c r="AQ574" i="15"/>
  <c r="AP574" i="15"/>
  <c r="AO574" i="15"/>
  <c r="AS627" i="15"/>
  <c r="AQ627" i="15"/>
  <c r="AP627" i="15"/>
  <c r="AO627" i="15"/>
  <c r="AO630" i="15"/>
  <c r="AP630" i="15"/>
  <c r="AS630" i="15"/>
  <c r="AQ630" i="15"/>
  <c r="AM667" i="15"/>
  <c r="AM670" i="15"/>
  <c r="AS47" i="15"/>
  <c r="AS83" i="15"/>
  <c r="AS119" i="15"/>
  <c r="AO161" i="15"/>
  <c r="AQ216" i="15"/>
  <c r="AQ324" i="15"/>
  <c r="AM445" i="15"/>
  <c r="AM457" i="15"/>
  <c r="AM463" i="15"/>
  <c r="AS471" i="15"/>
  <c r="AQ471" i="15"/>
  <c r="AO471" i="15"/>
  <c r="AP471" i="15"/>
  <c r="AS474" i="15"/>
  <c r="AQ474" i="15"/>
  <c r="AO474" i="15"/>
  <c r="AP474" i="15"/>
  <c r="AS477" i="15"/>
  <c r="AQ477" i="15"/>
  <c r="AO477" i="15"/>
  <c r="AP477" i="15"/>
  <c r="AS480" i="15"/>
  <c r="AQ480" i="15"/>
  <c r="AO480" i="15"/>
  <c r="AP480" i="15"/>
  <c r="AS483" i="15"/>
  <c r="AQ483" i="15"/>
  <c r="AO483" i="15"/>
  <c r="AP483" i="15"/>
  <c r="AM497" i="15"/>
  <c r="AM503" i="15"/>
  <c r="AM509"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M760" i="15"/>
  <c r="AM763" i="15"/>
  <c r="AM76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M16" i="15"/>
  <c r="AM28" i="15"/>
  <c r="AM34" i="15"/>
  <c r="AM40" i="15"/>
  <c r="AM46" i="15"/>
  <c r="AM52" i="15"/>
  <c r="AM104"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M515" i="15"/>
  <c r="AM521" i="15"/>
  <c r="AM524" i="15"/>
  <c r="AM533" i="15"/>
  <c r="AM536" i="15"/>
  <c r="AM542" i="15"/>
  <c r="AM545"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M10" i="15"/>
  <c r="AM98"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M477" i="15"/>
  <c r="AM483" i="15"/>
  <c r="AS513" i="15"/>
  <c r="AQ513" i="15"/>
  <c r="AO513" i="15"/>
  <c r="AP513" i="15"/>
  <c r="AS516" i="15"/>
  <c r="AQ516" i="15"/>
  <c r="AO516" i="15"/>
  <c r="AP516" i="15"/>
  <c r="AS572" i="15"/>
  <c r="AP572" i="15"/>
  <c r="AO572" i="15"/>
  <c r="AQ572" i="15"/>
  <c r="AS575" i="15"/>
  <c r="AP575" i="15"/>
  <c r="AQ575" i="15"/>
  <c r="AO575" i="15"/>
  <c r="AM583" i="15"/>
  <c r="AM589"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M86"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M633" i="15"/>
  <c r="AM665" i="15"/>
  <c r="AM668" i="15"/>
  <c r="AM695" i="15"/>
  <c r="AM707" i="15"/>
  <c r="AM710" i="15"/>
  <c r="AM713" i="15"/>
  <c r="AM716" i="15"/>
  <c r="AM722" i="15"/>
  <c r="AM743" i="15"/>
  <c r="AM746"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M6" i="15"/>
  <c r="AM48" i="15"/>
  <c r="AM82" i="15"/>
  <c r="AM88" i="15"/>
  <c r="AM94" i="15"/>
  <c r="AM129" i="15"/>
  <c r="AM135" i="15"/>
  <c r="AM141"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33" i="15"/>
  <c r="AM339" i="15"/>
  <c r="AM345" i="15"/>
  <c r="AM351" i="15"/>
  <c r="AM357" i="15"/>
  <c r="AM363" i="15"/>
  <c r="AM369" i="15"/>
  <c r="AM375" i="15"/>
  <c r="AM381" i="15"/>
  <c r="AM393" i="15"/>
  <c r="AM405" i="15"/>
  <c r="AM417" i="15"/>
  <c r="AM429" i="15"/>
  <c r="AM441" i="15"/>
  <c r="AM447" i="15"/>
  <c r="AM453" i="15"/>
  <c r="AM465" i="15"/>
  <c r="AS472" i="15"/>
  <c r="AQ472" i="15"/>
  <c r="AP472" i="15"/>
  <c r="AO472" i="15"/>
  <c r="AS475" i="15"/>
  <c r="AQ475" i="15"/>
  <c r="AP475" i="15"/>
  <c r="AO475" i="15"/>
  <c r="AS478" i="15"/>
  <c r="AQ478" i="15"/>
  <c r="AP478" i="15"/>
  <c r="AO478" i="15"/>
  <c r="AS481" i="15"/>
  <c r="AQ481" i="15"/>
  <c r="AP481" i="15"/>
  <c r="AO481" i="15"/>
  <c r="AS484" i="15"/>
  <c r="AQ484" i="15"/>
  <c r="AP484" i="15"/>
  <c r="AO484" i="15"/>
  <c r="AM501" i="15"/>
  <c r="AM504" i="15"/>
  <c r="AM513" i="15"/>
  <c r="AM516"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M607" i="15"/>
  <c r="AM610" i="15"/>
  <c r="AM622" i="15"/>
  <c r="AS634" i="15"/>
  <c r="AQ634" i="15"/>
  <c r="AP634" i="15"/>
  <c r="AO634" i="15"/>
  <c r="AM639"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M22" i="15"/>
  <c r="AM80" i="15"/>
  <c r="AM7" i="15"/>
  <c r="AM13" i="15"/>
  <c r="AM19" i="15"/>
  <c r="AM89"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M531" i="15"/>
  <c r="AM55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AM741" i="15"/>
  <c r="AM772" i="15"/>
  <c r="AM775" i="15"/>
  <c r="AM778" i="15"/>
  <c r="AM781" i="15"/>
  <c r="AM784" i="15"/>
  <c r="AM793" i="15"/>
  <c r="AM36" i="15"/>
  <c r="AM42" i="15"/>
  <c r="AM58" i="15"/>
  <c r="AM63" i="15"/>
  <c r="AM79" i="15"/>
  <c r="AM403" i="15"/>
  <c r="AM415" i="15"/>
  <c r="AM427" i="15"/>
  <c r="AM439" i="15"/>
  <c r="AM451" i="15"/>
  <c r="AM498" i="15"/>
  <c r="AM537" i="15"/>
  <c r="AM559" i="15"/>
  <c r="AM606" i="15"/>
  <c r="AM609" i="15"/>
  <c r="AM663" i="15"/>
  <c r="AM677" i="15"/>
  <c r="AM680" i="15"/>
  <c r="AM689" i="15"/>
  <c r="AM692" i="15"/>
  <c r="AM744" i="15"/>
  <c r="AM74" i="15"/>
  <c r="AM84" i="15"/>
  <c r="AM100" i="15"/>
  <c r="AM592" i="15"/>
  <c r="AM626" i="15"/>
  <c r="AM654" i="15"/>
  <c r="AM669" i="15"/>
  <c r="AM59" i="15"/>
  <c r="AM64" i="15"/>
  <c r="AM487" i="15"/>
  <c r="AM490" i="15"/>
  <c r="AM493" i="15"/>
  <c r="AM512" i="15"/>
  <c r="AM520" i="15"/>
  <c r="AM618" i="15"/>
  <c r="AM621" i="15"/>
  <c r="AM632" i="15"/>
  <c r="AM675" i="15"/>
  <c r="AM698" i="15"/>
  <c r="AM753" i="15"/>
  <c r="AM785" i="15"/>
  <c r="AM11" i="15"/>
  <c r="AM33" i="15"/>
  <c r="AM44" i="15"/>
  <c r="AM91" i="15"/>
  <c r="AM123" i="15"/>
  <c r="AM459" i="15"/>
  <c r="AM468" i="15"/>
  <c r="AM471" i="15"/>
  <c r="AM507" i="15"/>
  <c r="AM546" i="15"/>
  <c r="AM554" i="15"/>
  <c r="AM557" i="15"/>
  <c r="AM579" i="15"/>
  <c r="AM590" i="15"/>
  <c r="AM593" i="15"/>
  <c r="AM624" i="15"/>
  <c r="AM627" i="15"/>
  <c r="AM638" i="15"/>
  <c r="AM641" i="15"/>
  <c r="AM649" i="15"/>
  <c r="AM655" i="15"/>
  <c r="AM661" i="15"/>
  <c r="AM678" i="15"/>
  <c r="AM681" i="15"/>
  <c r="AM684" i="15"/>
  <c r="AM690" i="15"/>
  <c r="AM762" i="15"/>
  <c r="AM765" i="15"/>
  <c r="AM768" i="15"/>
  <c r="AM50" i="15"/>
  <c r="AM66" i="15"/>
  <c r="AM76" i="15"/>
  <c r="AM112" i="15"/>
  <c r="AM118" i="15"/>
  <c r="AM124" i="15"/>
  <c r="AM488" i="15"/>
  <c r="AM494" i="15"/>
  <c r="AM527" i="15"/>
  <c r="AM552" i="15"/>
  <c r="AM563" i="15"/>
  <c r="AM574" i="15"/>
  <c r="AM599" i="15"/>
  <c r="AM613" i="15"/>
  <c r="AM616" i="15"/>
  <c r="AM644" i="15"/>
  <c r="AM699" i="15"/>
  <c r="AM702" i="15"/>
  <c r="AM725" i="15"/>
  <c r="AM728" i="15"/>
  <c r="AM751" i="15"/>
  <c r="AM754" i="15"/>
  <c r="AM780" i="15"/>
  <c r="AM783" i="15"/>
  <c r="AM786" i="15"/>
  <c r="AM12" i="15"/>
  <c r="AM18" i="15"/>
  <c r="AM24" i="15"/>
  <c r="AM71" i="15"/>
  <c r="AM77" i="15"/>
  <c r="AM87" i="15"/>
  <c r="AM92" i="15"/>
  <c r="AM113" i="15"/>
  <c r="AM136" i="15"/>
  <c r="AM148" i="15"/>
  <c r="AM154" i="15"/>
  <c r="AM160" i="15"/>
  <c r="AM166" i="15"/>
  <c r="AM172" i="15"/>
  <c r="AM196" i="15"/>
  <c r="AM214" i="15"/>
  <c r="AM400" i="15"/>
  <c r="AM412" i="15"/>
  <c r="AM418" i="15"/>
  <c r="AM424" i="15"/>
  <c r="AM430" i="15"/>
  <c r="AM436" i="15"/>
  <c r="AM442" i="15"/>
  <c r="AM466" i="15"/>
  <c r="AM474" i="15"/>
  <c r="AM500" i="15"/>
  <c r="AM505" i="15"/>
  <c r="AM569" i="15"/>
  <c r="AM605" i="15"/>
  <c r="AM636" i="15"/>
  <c r="AM708" i="15"/>
  <c r="AM731" i="15"/>
  <c r="AM734" i="15"/>
  <c r="AM740" i="15"/>
  <c r="AM51" i="15"/>
  <c r="AM103" i="15"/>
  <c r="AM594" i="15"/>
  <c r="AM717" i="15"/>
  <c r="AM35" i="15"/>
  <c r="AM57" i="15"/>
  <c r="AM72" i="15"/>
  <c r="AM78" i="15"/>
  <c r="AM114" i="15"/>
  <c r="AM137" i="15"/>
  <c r="AM143" i="15"/>
  <c r="AM179" i="15"/>
  <c r="AM203" i="15"/>
  <c r="AM209" i="15"/>
  <c r="AM251" i="15"/>
  <c r="AM257" i="15"/>
  <c r="AM263" i="15"/>
  <c r="AM449" i="15"/>
  <c r="AM461" i="15"/>
  <c r="AM489" i="15"/>
  <c r="AM495" i="15"/>
  <c r="AM511" i="15"/>
  <c r="AM519" i="15"/>
  <c r="AM522" i="15"/>
  <c r="AM572" i="15"/>
  <c r="AM614" i="15"/>
  <c r="AM617" i="15"/>
  <c r="AM628" i="15"/>
  <c r="AM642" i="15"/>
  <c r="AM650" i="15"/>
  <c r="AM656" i="15"/>
  <c r="AM662" i="15"/>
  <c r="AM790" i="15"/>
  <c r="AM14" i="15"/>
  <c r="AM109" i="15"/>
  <c r="AM342" i="15"/>
  <c r="AM348" i="15"/>
  <c r="AM354" i="15"/>
  <c r="AM360" i="15"/>
  <c r="AM366" i="15"/>
  <c r="AM372" i="15"/>
  <c r="AM378" i="15"/>
  <c r="AM384" i="15"/>
  <c r="AM390" i="15"/>
  <c r="AM396" i="15"/>
  <c r="AM402" i="15"/>
  <c r="AM408" i="15"/>
  <c r="AM414" i="15"/>
  <c r="AM420" i="15"/>
  <c r="AM426" i="15"/>
  <c r="AM432" i="15"/>
  <c r="AM438" i="15"/>
  <c r="AM475" i="15"/>
  <c r="AM597" i="15"/>
  <c r="AM603" i="15"/>
  <c r="AM634" i="15"/>
  <c r="AM671" i="15"/>
  <c r="AM674" i="15"/>
  <c r="AM706" i="15"/>
  <c r="AM735" i="15"/>
  <c r="AM738" i="15"/>
  <c r="AM601" i="15"/>
  <c r="AM637" i="15"/>
  <c r="AM492" i="15"/>
  <c r="AM528" i="15"/>
  <c r="AM486" i="15"/>
  <c r="AM480" i="15"/>
  <c r="AM543" i="15"/>
  <c r="AM615" i="15"/>
  <c r="AM600" i="15"/>
  <c r="AM548" i="15"/>
  <c r="AM564" i="15"/>
  <c r="AM529" i="15"/>
  <c r="AM789" i="15"/>
  <c r="AM688" i="15"/>
  <c r="AM704" i="15"/>
  <c r="AM686" i="15"/>
  <c r="AM742" i="15"/>
  <c r="AM673" i="15"/>
  <c r="AM771" i="15"/>
  <c r="AM776" i="15"/>
  <c r="AM683" i="15"/>
  <c r="AM691" i="15"/>
  <c r="AM696" i="15"/>
  <c r="AM701" i="15"/>
  <c r="AM709" i="15"/>
  <c r="AM714" i="15"/>
  <c r="AM719" i="15"/>
  <c r="AM727" i="15"/>
  <c r="AM732" i="15"/>
  <c r="AM737" i="15"/>
  <c r="AM745" i="15"/>
  <c r="AM750" i="15"/>
  <c r="AM769" i="15"/>
  <c r="AM787" i="15"/>
  <c r="AM752" i="15"/>
  <c r="AM757" i="15"/>
  <c r="AM764" i="15"/>
  <c r="AM782" i="15"/>
  <c r="AM756" i="15"/>
  <c r="AM770" i="15"/>
  <c r="AM788" i="15"/>
  <c r="AM128" i="15"/>
  <c r="AM134" i="15"/>
  <c r="AM140" i="15"/>
  <c r="AM146" i="15"/>
  <c r="AM152" i="15"/>
  <c r="AM158" i="15"/>
  <c r="AM164" i="15"/>
  <c r="AM170" i="15"/>
  <c r="AM176" i="15"/>
  <c r="AM182" i="15"/>
  <c r="AM188" i="15"/>
  <c r="AM194" i="15"/>
  <c r="AM200" i="15"/>
  <c r="AM206" i="15"/>
  <c r="AM212" i="15"/>
  <c r="AM218" i="15"/>
  <c r="AM224" i="15"/>
  <c r="AM230" i="15"/>
  <c r="AM236" i="15"/>
  <c r="AM242" i="15"/>
  <c r="AM248" i="15"/>
  <c r="AM254" i="15"/>
  <c r="AM260" i="15"/>
  <c r="AM266" i="15"/>
  <c r="AM272" i="15"/>
  <c r="AM278" i="15"/>
  <c r="AM284" i="15"/>
  <c r="AM290" i="15"/>
  <c r="AM296" i="15"/>
  <c r="AM302" i="15"/>
  <c r="AM308" i="15"/>
  <c r="AM314" i="15"/>
  <c r="AM320" i="15"/>
  <c r="AM326" i="15"/>
  <c r="AM332" i="15"/>
  <c r="AM338" i="15"/>
  <c r="AM344" i="15"/>
  <c r="AM350" i="15"/>
  <c r="AM356" i="15"/>
  <c r="AM362" i="15"/>
  <c r="AM368" i="15"/>
  <c r="AM374" i="15"/>
  <c r="AM380" i="15"/>
  <c r="AM386" i="15"/>
  <c r="AM392" i="15"/>
  <c r="AM398" i="15"/>
  <c r="AM404" i="15"/>
  <c r="AM410" i="15"/>
  <c r="AM416" i="15"/>
  <c r="AM422" i="15"/>
  <c r="AM428" i="15"/>
  <c r="AM434" i="15"/>
  <c r="AM440" i="15"/>
  <c r="AM456" i="15"/>
  <c r="AM5" i="15"/>
  <c r="AM29" i="15"/>
  <c r="AM61" i="15"/>
  <c r="AM105" i="15"/>
  <c r="AM119" i="15"/>
  <c r="AM387" i="15"/>
  <c r="AM399" i="15"/>
  <c r="AM411" i="15"/>
  <c r="AM423" i="15"/>
  <c r="AM435" i="15"/>
  <c r="AM446" i="15"/>
  <c r="AM462" i="15"/>
  <c r="AM25" i="15"/>
  <c r="AM53" i="15"/>
  <c r="AM101" i="15"/>
  <c r="AM115" i="15"/>
  <c r="AM452" i="15"/>
  <c r="AM458" i="15"/>
  <c r="AM21" i="15"/>
  <c r="AM45" i="15"/>
  <c r="AM93" i="15"/>
  <c r="AM111" i="15"/>
  <c r="AM121" i="15"/>
  <c r="AM269" i="15"/>
  <c r="AM275" i="15"/>
  <c r="AM281" i="15"/>
  <c r="AM287" i="15"/>
  <c r="AM293" i="15"/>
  <c r="AM299" i="15"/>
  <c r="AM305" i="15"/>
  <c r="AM311" i="15"/>
  <c r="AM317" i="15"/>
  <c r="AM323" i="15"/>
  <c r="AM329" i="15"/>
  <c r="AM335" i="15"/>
  <c r="AM341" i="15"/>
  <c r="AM347" i="15"/>
  <c r="AM353" i="15"/>
  <c r="AM359" i="15"/>
  <c r="AM365" i="15"/>
  <c r="AM371" i="15"/>
  <c r="AM377" i="15"/>
  <c r="AM389" i="15"/>
  <c r="AM401" i="15"/>
  <c r="AM413" i="15"/>
  <c r="AM425" i="15"/>
  <c r="AM437" i="15"/>
  <c r="AM448" i="15"/>
  <c r="AM464" i="15"/>
  <c r="AM17" i="15"/>
  <c r="AM41" i="15"/>
  <c r="AM85" i="15"/>
  <c r="AM107" i="15"/>
  <c r="AM117" i="15"/>
  <c r="AM454" i="15"/>
  <c r="AM27" i="15"/>
  <c r="AM81" i="15"/>
  <c r="AM444" i="15"/>
  <c r="AM460" i="15"/>
  <c r="AM23" i="15"/>
  <c r="AM73"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7" i="15"/>
  <c r="AM409" i="15"/>
  <c r="AM421" i="15"/>
  <c r="AM433" i="15"/>
  <c r="AM450" i="15"/>
  <c r="AM3"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8" i="16" l="1"/>
  <c r="I176" i="16"/>
  <c r="I173" i="16"/>
  <c r="I171" i="16"/>
  <c r="I168" i="16"/>
  <c r="I166" i="16"/>
  <c r="I161" i="16"/>
  <c r="I158" i="16"/>
  <c r="I157" i="16"/>
  <c r="I156" i="16"/>
  <c r="I155" i="16"/>
  <c r="I154" i="16"/>
  <c r="I153" i="16"/>
  <c r="I152" i="16"/>
  <c r="I151" i="16"/>
  <c r="I150" i="16"/>
  <c r="I149" i="16"/>
  <c r="I147" i="16"/>
  <c r="I146" i="16"/>
  <c r="I145" i="16"/>
  <c r="I144" i="16"/>
  <c r="I143" i="16"/>
  <c r="I141" i="16"/>
  <c r="I130" i="16"/>
  <c r="I127" i="16"/>
  <c r="I126" i="16"/>
  <c r="I123" i="16"/>
  <c r="I120" i="16"/>
  <c r="I118" i="16"/>
  <c r="I116" i="16"/>
  <c r="I115" i="16"/>
  <c r="I111" i="16"/>
  <c r="I107" i="16"/>
  <c r="I106" i="16"/>
  <c r="I105" i="16"/>
  <c r="I104" i="16"/>
  <c r="I103" i="16"/>
  <c r="I102" i="16"/>
  <c r="I101" i="16"/>
  <c r="I100" i="16"/>
  <c r="I95" i="16"/>
  <c r="I93" i="16"/>
  <c r="I89" i="16"/>
  <c r="I85" i="16"/>
  <c r="I84" i="16"/>
  <c r="I83" i="16"/>
  <c r="I80" i="16"/>
  <c r="I78" i="16"/>
  <c r="I75" i="16"/>
  <c r="I74" i="16"/>
  <c r="I73" i="16"/>
  <c r="I68" i="16"/>
  <c r="I66" i="16"/>
  <c r="I65" i="16"/>
  <c r="I63" i="16"/>
  <c r="I62" i="16"/>
  <c r="I61" i="16"/>
  <c r="I55" i="16"/>
  <c r="I48" i="16"/>
  <c r="I45" i="16"/>
  <c r="I42" i="16"/>
  <c r="I38" i="16"/>
  <c r="I37" i="16"/>
  <c r="I35" i="16"/>
  <c r="I34" i="16"/>
  <c r="I28" i="16"/>
  <c r="I18"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G70" i="8" s="1"/>
  <c r="I70" i="8" s="1"/>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502" i="9" s="1"/>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<sst xmlns="http://schemas.openxmlformats.org/spreadsheetml/2006/main" count="43525" uniqueCount="2885">
  <si>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</si>
  <si>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</si>
  <si>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</si>
  <si>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</si>
  <si>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</si>
  <si>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</si>
  <si>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</si>
  <si>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</si>
  <si>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</si>
  <si>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</si>
  <si>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</si>
  <si>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</si>
  <si>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</si>
  <si>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</si>
  <si>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</si>
  <si>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</si>
  <si>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</si>
  <si>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</si>
  <si>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</si>
  <si>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</si>
  <si>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</si>
  <si>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</si>
  <si>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</si>
  <si>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</si>
  <si>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</si>
  <si>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</si>
  <si>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</si>
  <si>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</si>
  <si>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</si>
  <si>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</si>
  <si>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</si>
  <si>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</si>
  <si>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</si>
  <si>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</si>
  <si>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</si>
  <si>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</si>
  <si>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</si>
  <si>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</si>
  <si>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</si>
  <si>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</si>
  <si>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</si>
  <si>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</si>
  <si>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</si>
  <si>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</si>
  <si>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</si>
  <si>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</si>
  <si>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</si>
  <si>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</si>
  <si>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</si>
  <si>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</si>
  <si>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</si>
  <si>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</si>
  <si>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</si>
  <si>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</si>
  <si>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</si>
  <si>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</si>
  <si>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</si>
  <si>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</si>
  <si>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</si>
  <si>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</si>
  <si>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</si>
  <si>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</si>
  <si>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</si>
  <si>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</si>
  <si>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</si>
  <si>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</si>
  <si>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</si>
  <si>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</si>
  <si>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</si>
  <si>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</si>
  <si>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</si>
  <si>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</si>
  <si>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</si>
  <si>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</si>
  <si>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</si>
  <si>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</si>
  <si>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</si>
  <si>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</si>
  <si>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</si>
  <si>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</si>
  <si>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</si>
  <si>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</si>
  <si>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</si>
  <si>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</si>
  <si>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</si>
  <si>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</si>
  <si>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</si>
  <si>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</si>
  <si>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</si>
  <si>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</si>
  <si>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</si>
  <si>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</si>
  <si>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</si>
  <si>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</si>
  <si>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</si>
  <si>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</si>
  <si>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</si>
  <si>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</si>
  <si>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</si>
  <si>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</si>
  <si>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</si>
  <si>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</si>
  <si>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</si>
  <si>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</si>
  <si>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</si>
  <si>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</si>
  <si>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</si>
  <si>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</si>
  <si>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</si>
  <si>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</si>
  <si>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</si>
  <si>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</si>
  <si>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</si>
  <si>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</si>
  <si>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</si>
  <si>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</si>
  <si>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</si>
  <si>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</si>
  <si>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</si>
  <si>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</si>
  <si>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</si>
  <si>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</si>
  <si>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</si>
  <si>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</si>
  <si>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</si>
  <si>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</si>
  <si>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</si>
  <si>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</si>
  <si>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</si>
  <si>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</si>
  <si>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</si>
  <si>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</si>
  <si>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</si>
  <si>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</si>
  <si>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</si>
  <si>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</si>
  <si>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</si>
  <si>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</si>
  <si>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</si>
  <si>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</si>
  <si>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</si>
  <si>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</si>
  <si>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</si>
  <si>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</si>
  <si>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</si>
  <si>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</si>
  <si>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</si>
  <si>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</si>
  <si>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</si>
  <si>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</si>
  <si>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</si>
  <si>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</si>
  <si>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</si>
  <si>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</si>
  <si>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</si>
  <si>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</si>
  <si>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</si>
  <si>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</si>
  <si>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</si>
  <si>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</si>
  <si>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</si>
  <si>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</si>
  <si>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</si>
  <si>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</si>
  <si>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</si>
  <si>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</si>
  <si>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</si>
  <si>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</si>
  <si>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</si>
  <si>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</si>
  <si>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</si>
  <si>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</si>
  <si>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</si>
  <si>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</si>
  <si>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</si>
  <si>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</si>
  <si>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</si>
  <si>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</si>
  <si>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</si>
  <si>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</si>
  <si>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</si>
  <si>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</si>
  <si>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</si>
  <si>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</si>
  <si>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</si>
  <si>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</si>
  <si>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</si>
  <si>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</si>
  <si>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</si>
  <si>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</si>
  <si>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</si>
  <si>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</si>
  <si>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</si>
  <si>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</si>
  <si>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</si>
  <si>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</si>
  <si>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</si>
  <si>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</si>
  <si>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</si>
  <si>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</si>
  <si>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</si>
  <si>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</si>
  <si>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</si>
  <si>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</si>
  <si>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</si>
  <si>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</si>
  <si>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</si>
  <si>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</si>
  <si>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</si>
  <si>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</si>
  <si>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</si>
  <si>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</si>
  <si>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</si>
  <si>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</si>
  <si>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</si>
  <si>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</si>
  <si>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</si>
  <si>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</si>
  <si>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</si>
  <si>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</si>
  <si>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</si>
  <si>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</si>
  <si>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</si>
  <si>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</si>
  <si>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</si>
  <si>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</si>
  <si>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</si>
  <si>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</si>
  <si>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</si>
  <si>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</si>
  <si>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</si>
  <si>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</si>
  <si>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</si>
  <si>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</si>
  <si>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</si>
  <si>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</si>
  <si>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</si>
  <si>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</si>
  <si>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</si>
  <si>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</si>
  <si>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</si>
  <si>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</si>
  <si>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</si>
  <si>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</si>
  <si>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</si>
  <si>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</si>
  <si>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</si>
  <si>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</si>
  <si>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</si>
  <si>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</si>
  <si>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</si>
  <si>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</si>
  <si>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</si>
  <si>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</si>
  <si>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</si>
  <si>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</si>
  <si>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</si>
  <si>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</si>
  <si>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</si>
  <si>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</si>
  <si>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</si>
  <si>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</si>
  <si>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</si>
  <si>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</si>
  <si>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</si>
  <si>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</si>
  <si>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</si>
  <si>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</si>
  <si>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</si>
  <si>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</si>
  <si>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</si>
  <si>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</si>
  <si>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</si>
  <si>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</si>
  <si>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</si>
  <si>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</si>
  <si>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</si>
  <si>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</si>
  <si>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</si>
  <si>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</si>
  <si>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</si>
  <si>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</si>
  <si>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</si>
  <si>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</si>
  <si>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</si>
  <si>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</si>
  <si>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</si>
  <si>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</si>
  <si>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</si>
  <si>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</si>
  <si>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</si>
  <si>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</si>
  <si>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</si>
  <si>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</si>
  <si>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</si>
  <si>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</si>
  <si>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</si>
  <si>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</si>
  <si>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</si>
  <si>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</si>
  <si>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</si>
  <si>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</si>
  <si>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</si>
  <si>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</si>
  <si>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</si>
  <si>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</si>
  <si>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</si>
  <si>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</si>
  <si>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</si>
  <si>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</si>
  <si>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</si>
  <si>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</si>
  <si>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</si>
  <si>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</si>
  <si>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</si>
  <si>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</si>
  <si>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</si>
  <si>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</si>
  <si>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</si>
  <si>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</si>
  <si>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</si>
  <si>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</si>
  <si>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</si>
  <si>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</si>
  <si>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</si>
  <si>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</si>
  <si>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</si>
  <si>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</si>
  <si>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</si>
  <si>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</si>
  <si>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</si>
  <si>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</si>
  <si>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</si>
  <si>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</si>
  <si>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</si>
  <si>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</si>
  <si>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</si>
  <si>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</si>
  <si>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</si>
  <si>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</si>
  <si>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</si>
  <si>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</si>
  <si>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</si>
  <si>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</si>
  <si>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</si>
  <si>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</si>
  <si>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</si>
  <si>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</si>
  <si>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</si>
  <si>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</si>
  <si>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</si>
  <si>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</si>
  <si>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</si>
  <si>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</si>
  <si>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</si>
  <si>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</si>
  <si>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</si>
  <si>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</si>
  <si>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</si>
  <si>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</si>
  <si>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</si>
  <si>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</si>
  <si>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</si>
  <si>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</si>
  <si>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</si>
  <si>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</si>
  <si>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</si>
  <si>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</si>
  <si>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</si>
  <si>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</si>
  <si>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</si>
  <si>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</si>
  <si>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</si>
  <si>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</si>
  <si>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</si>
  <si>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</si>
  <si>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</si>
  <si>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</si>
  <si>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</si>
  <si>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</si>
  <si>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</si>
  <si>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</si>
  <si>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</si>
  <si>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</si>
  <si>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</si>
  <si>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</si>
  <si>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</si>
  <si>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</si>
  <si>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</si>
  <si>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</si>
  <si>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</si>
  <si>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</si>
  <si>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</si>
  <si>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</si>
  <si>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</si>
  <si>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</si>
  <si>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</si>
  <si>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</si>
  <si>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</si>
  <si>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</si>
  <si>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</si>
  <si>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</si>
  <si>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</si>
  <si>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</si>
  <si>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</si>
  <si>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</si>
  <si>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</si>
  <si>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</si>
  <si>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</si>
  <si>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</si>
  <si>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</si>
  <si>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</si>
  <si>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</si>
  <si>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</si>
  <si>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</si>
  <si>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</si>
  <si>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</si>
  <si>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</si>
  <si>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</si>
  <si>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</si>
  <si>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</si>
  <si>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</si>
  <si>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</si>
  <si>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</si>
  <si>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</si>
  <si>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</si>
  <si>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</si>
  <si>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</si>
  <si>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</si>
  <si>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</si>
  <si>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</si>
  <si>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</si>
  <si>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</si>
  <si>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</si>
  <si>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</si>
  <si>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</si>
  <si>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</si>
  <si>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</si>
  <si>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</si>
  <si>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</si>
  <si>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</si>
  <si>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</si>
  <si>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</si>
  <si>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</si>
  <si>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</si>
  <si>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</si>
  <si>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</si>
  <si>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</si>
  <si>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</si>
  <si>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</si>
  <si>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</si>
  <si>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</si>
  <si>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</si>
  <si>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</si>
  <si>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</si>
  <si>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</si>
  <si>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</si>
  <si>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</si>
  <si>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</si>
  <si>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</si>
  <si>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</si>
  <si>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</si>
  <si>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</si>
  <si>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</si>
  <si>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</si>
  <si>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</si>
  <si>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</si>
  <si>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</si>
  <si>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</si>
  <si>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</si>
  <si>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</si>
  <si>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</si>
  <si>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</si>
  <si>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</si>
  <si>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</si>
  <si>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</si>
  <si>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</si>
  <si>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</si>
  <si>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</si>
  <si>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</si>
  <si>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</si>
  <si>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</si>
  <si>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</si>
  <si>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</si>
  <si>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</si>
  <si>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</si>
  <si>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</si>
  <si>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</si>
  <si>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</si>
  <si>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</si>
  <si>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</si>
  <si>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</si>
  <si>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</si>
  <si>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</si>
  <si>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</si>
  <si>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</si>
  <si>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</si>
  <si>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</si>
  <si>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</si>
  <si>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</si>
  <si>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</si>
  <si>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</si>
  <si>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</si>
  <si>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</si>
  <si>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</si>
  <si>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</si>
  <si>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</si>
  <si>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</si>
  <si>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</si>
  <si>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</si>
  <si>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</si>
  <si>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</si>
  <si>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</si>
  <si>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</si>
  <si>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</si>
  <si>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</si>
  <si>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</si>
  <si>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</si>
  <si>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</si>
  <si>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</si>
  <si>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</si>
  <si>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</si>
  <si>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</si>
  <si>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</si>
  <si>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</si>
  <si>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</si>
  <si>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</si>
  <si>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</si>
  <si>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</si>
  <si>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</si>
  <si>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</si>
  <si>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</si>
  <si>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</si>
  <si>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</si>
  <si>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</si>
  <si>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</si>
  <si>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</si>
  <si>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</si>
  <si>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</si>
  <si>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</si>
  <si>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</si>
  <si>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</si>
  <si>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</si>
  <si>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</si>
  <si>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</si>
  <si>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</si>
  <si>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</si>
  <si>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</si>
  <si>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</si>
  <si>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</si>
  <si>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</si>
  <si>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</si>
  <si>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</si>
  <si>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</si>
  <si>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</si>
  <si>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</si>
  <si>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</si>
  <si>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</si>
  <si>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</si>
  <si>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</si>
  <si>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</si>
  <si>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</si>
  <si>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</si>
  <si>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</si>
  <si>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</si>
  <si>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</si>
  <si>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</si>
  <si>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</si>
  <si>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</si>
  <si>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</si>
  <si>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</si>
  <si>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</si>
  <si>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</si>
  <si>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</si>
  <si>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</si>
  <si>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</si>
  <si>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</si>
  <si>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</si>
  <si>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</si>
  <si>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</si>
  <si>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</si>
  <si>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</si>
  <si>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</si>
  <si>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</si>
  <si>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</si>
  <si>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</si>
  <si>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</si>
  <si>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</si>
  <si>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</si>
  <si>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</si>
  <si>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</si>
  <si>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</si>
  <si>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</si>
  <si>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</si>
  <si>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</si>
  <si>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</si>
  <si>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</si>
  <si>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</si>
  <si>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</si>
  <si>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</si>
  <si>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</si>
  <si>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</si>
  <si>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</si>
  <si>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</si>
  <si>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</si>
  <si>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</si>
  <si>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</si>
  <si>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</si>
  <si>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</si>
  <si>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</si>
  <si>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</si>
  <si>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</si>
  <si>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</si>
  <si>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</si>
  <si>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</si>
  <si>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</si>
  <si>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</si>
  <si>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</si>
  <si>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</si>
  <si>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</si>
  <si>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</si>
  <si>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</si>
  <si>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</si>
  <si>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</si>
  <si>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</si>
  <si>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</si>
  <si>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</si>
  <si>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</si>
  <si>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</si>
  <si>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</si>
  <si>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</si>
  <si>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</si>
  <si>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</si>
  <si>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</si>
  <si>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</si>
  <si>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</si>
  <si>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</si>
  <si>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</si>
  <si>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</si>
  <si>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</si>
  <si>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</si>
  <si>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</si>
  <si>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</si>
  <si>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</si>
  <si>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</si>
  <si>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</si>
  <si>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</si>
  <si>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</si>
  <si>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</si>
  <si>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</si>
  <si>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</si>
  <si>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</si>
  <si>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</si>
  <si>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</si>
  <si>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</si>
  <si>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</si>
  <si>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</si>
  <si>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</si>
  <si>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</si>
  <si>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</si>
  <si>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</si>
  <si>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</si>
  <si>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</si>
  <si>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</si>
  <si>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</si>
  <si>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</si>
  <si>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</si>
  <si>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</si>
  <si>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</si>
  <si>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</si>
  <si>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</si>
  <si>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</si>
  <si>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</si>
  <si>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</si>
  <si>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</si>
  <si>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</si>
  <si>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</si>
  <si>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</si>
  <si>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</si>
  <si>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</si>
  <si>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</si>
  <si>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</si>
  <si>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</si>
  <si>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</si>
  <si>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</si>
  <si>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</si>
  <si>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</si>
  <si>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</si>
  <si>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</si>
  <si>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</si>
  <si>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</si>
  <si>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</si>
  <si>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</si>
  <si>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</si>
  <si>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</si>
  <si>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</si>
  <si>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</si>
  <si>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</si>
  <si>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</si>
  <si>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</si>
  <si>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</si>
  <si>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</si>
  <si>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</si>
  <si>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</si>
  <si>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</si>
  <si>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</si>
  <si>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</si>
  <si>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</si>
  <si>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</si>
  <si>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</si>
  <si>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</si>
  <si>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</si>
  <si>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</si>
  <si>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</si>
  <si>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</si>
  <si>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</si>
  <si>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</si>
  <si>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</si>
  <si>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</si>
  <si>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</si>
  <si>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</si>
  <si>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</si>
  <si>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</si>
  <si>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</si>
  <si>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</si>
  <si>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</si>
  <si>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</si>
  <si>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</si>
  <si>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</si>
  <si>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</si>
  <si>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</si>
  <si>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</si>
  <si>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</si>
  <si>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</si>
  <si>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</si>
  <si>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</si>
  <si>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</si>
  <si>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</si>
  <si>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</si>
  <si>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</si>
  <si>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</si>
  <si>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</si>
  <si>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</si>
  <si>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</si>
  <si>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</si>
  <si>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</si>
  <si>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</si>
  <si>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</si>
  <si>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</si>
  <si>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</si>
  <si>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</si>
  <si>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</si>
  <si>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</si>
  <si>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</si>
  <si>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</si>
  <si>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</si>
  <si>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</si>
  <si>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</si>
  <si>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</si>
  <si>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</si>
  <si>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</si>
  <si>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</si>
  <si>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</si>
  <si>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</si>
  <si>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</si>
  <si>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</si>
  <si>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</si>
  <si>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</si>
  <si>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</si>
  <si>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</si>
  <si>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</si>
  <si>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</si>
  <si>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</si>
  <si>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</si>
  <si>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</si>
  <si>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</si>
  <si>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</si>
  <si>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</si>
  <si>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</si>
  <si>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</si>
  <si>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</si>
  <si>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</si>
  <si>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</si>
  <si>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</si>
  <si>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</si>
  <si>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</si>
  <si>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</si>
  <si>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</si>
  <si>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</si>
  <si>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</si>
  <si>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</si>
  <si>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</si>
  <si>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</si>
  <si>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</si>
  <si>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</si>
  <si>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</si>
  <si>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</si>
  <si>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</si>
  <si>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</si>
  <si>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</si>
  <si>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</si>
  <si>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</si>
  <si>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</si>
  <si>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</si>
  <si>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</si>
  <si>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</si>
  <si>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</si>
  <si>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</si>
  <si>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</si>
  <si>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</si>
  <si>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</si>
  <si>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</si>
  <si>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</si>
  <si>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</si>
  <si>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</si>
  <si>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</si>
  <si>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</si>
  <si>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</si>
  <si>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</si>
  <si>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</si>
  <si>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</si>
  <si>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</si>
  <si>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</si>
  <si>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</si>
  <si>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</si>
  <si>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</si>
  <si>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</si>
  <si>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</si>
  <si>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</si>
  <si>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</si>
  <si>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</si>
  <si>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</si>
  <si>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</si>
  <si>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</si>
  <si>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</si>
  <si>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</si>
  <si>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</si>
  <si>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</si>
  <si>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</si>
  <si>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</si>
  <si>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</si>
  <si>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</si>
  <si>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</si>
  <si>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</si>
  <si>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</si>
  <si>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</si>
  <si>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</si>
  <si>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</si>
  <si>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</si>
  <si>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</si>
  <si>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</si>
  <si>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</si>
  <si>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</si>
  <si>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</si>
  <si>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</si>
  <si>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</si>
  <si>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</si>
  <si>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</si>
  <si>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</si>
  <si>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</si>
  <si>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</si>
  <si>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</si>
  <si>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</si>
  <si>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</si>
  <si>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</si>
  <si>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</si>
  <si>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</si>
  <si>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</si>
  <si>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</si>
  <si>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</si>
  <si>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</si>
  <si>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</si>
  <si>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</si>
  <si>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</si>
  <si>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</si>
  <si>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</si>
  <si>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</si>
  <si>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</si>
  <si>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</si>
  <si>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</si>
  <si>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</si>
  <si>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</si>
  <si>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</si>
  <si>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</si>
  <si>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</si>
  <si>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</si>
  <si>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</si>
  <si>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</si>
  <si>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</si>
  <si>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</si>
  <si>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</si>
  <si>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</si>
  <si>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</si>
  <si>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</si>
  <si>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</si>
  <si>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</si>
  <si>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</si>
  <si>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</si>
  <si>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</si>
  <si>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</si>
  <si>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</si>
  <si>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</si>
  <si>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</si>
  <si>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</si>
  <si>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</si>
  <si>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</si>
  <si>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</si>
  <si>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</si>
  <si>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</si>
  <si>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</si>
  <si>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</si>
  <si>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</si>
  <si>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</si>
  <si>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</si>
  <si>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</si>
  <si>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</si>
  <si>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</si>
  <si>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</si>
  <si>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</si>
  <si>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</si>
  <si>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</si>
  <si>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</si>
  <si>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</si>
  <si>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</si>
  <si>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</si>
  <si>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</si>
  <si>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</si>
  <si>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</si>
  <si>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</si>
  <si>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</si>
  <si>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</si>
  <si>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</si>
  <si>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</si>
  <si>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</si>
  <si>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</si>
  <si>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</si>
  <si>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</si>
  <si>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</si>
  <si>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</si>
  <si>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</si>
  <si>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</si>
  <si>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</si>
  <si>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</si>
  <si>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</si>
  <si>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</si>
  <si>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</si>
  <si>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</si>
  <si>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</si>
  <si>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</si>
  <si>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</si>
  <si>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</si>
  <si>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</si>
  <si>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</si>
  <si>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</si>
  <si>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</si>
  <si>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</si>
  <si>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</si>
  <si>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</si>
  <si>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</si>
  <si>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</si>
  <si>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</si>
  <si>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</si>
  <si>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</si>
  <si>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</si>
  <si>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</si>
  <si>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</si>
  <si>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</si>
  <si>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</si>
  <si>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</si>
  <si>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</si>
  <si>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</si>
  <si>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</si>
  <si>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</si>
  <si>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</si>
  <si>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</si>
  <si>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</si>
  <si>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</si>
  <si>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</si>
  <si>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</si>
  <si>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</si>
  <si>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</si>
  <si>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</si>
  <si>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</si>
  <si>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</si>
  <si>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</si>
  <si>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</si>
  <si>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</si>
  <si>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</si>
  <si>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</si>
  <si>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</si>
  <si>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</si>
  <si>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</si>
  <si>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</si>
  <si>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</si>
  <si>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</si>
  <si>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</si>
  <si>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</si>
  <si>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</si>
  <si>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</si>
  <si>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</si>
  <si>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</si>
  <si>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</si>
  <si>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</si>
  <si>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</si>
  <si>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</si>
  <si>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</si>
  <si>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</si>
  <si>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</si>
  <si>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</si>
  <si>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</si>
  <si>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</si>
  <si>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</si>
  <si>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</si>
  <si>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</si>
  <si>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</si>
  <si>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</si>
  <si>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</si>
  <si>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</si>
  <si>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</si>
  <si>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</si>
  <si>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</si>
  <si>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</si>
  <si>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</si>
  <si>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</si>
  <si>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</si>
  <si>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</si>
  <si>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</si>
  <si>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</si>
  <si>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</si>
  <si>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</si>
  <si>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</si>
  <si>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</si>
  <si>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</si>
  <si>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</si>
  <si>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</si>
  <si>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</si>
  <si>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</si>
  <si>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</si>
  <si>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</si>
  <si>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</si>
  <si>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</si>
  <si>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</si>
  <si>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</si>
  <si>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</si>
  <si>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</si>
  <si>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</si>
  <si>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</si>
  <si>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</si>
  <si>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</si>
  <si>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</si>
  <si>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</si>
  <si>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</si>
  <si>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</si>
  <si>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</si>
  <si>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</si>
  <si>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</si>
  <si>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</si>
  <si>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</si>
  <si>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</si>
  <si>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</si>
  <si>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</si>
  <si>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</si>
  <si>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</si>
  <si>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</si>
  <si>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</si>
  <si>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</si>
  <si>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</si>
  <si>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</si>
  <si>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</si>
  <si>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</si>
  <si>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</si>
  <si>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</si>
  <si>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</si>
  <si>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</si>
  <si>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</si>
  <si>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</si>
  <si>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</si>
  <si>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</si>
  <si>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</si>
  <si>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</si>
  <si>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</si>
  <si>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</si>
  <si>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</si>
  <si>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</si>
  <si>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</si>
  <si>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</si>
  <si>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</si>
  <si>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</si>
  <si>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</si>
  <si>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</si>
  <si>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</si>
  <si>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</si>
  <si>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</si>
  <si>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</si>
  <si>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</si>
  <si>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</si>
  <si>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</si>
  <si>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</si>
  <si>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</si>
  <si>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</si>
  <si>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</si>
  <si>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</si>
  <si>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</si>
  <si>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</si>
  <si>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</si>
  <si>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</si>
  <si>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</si>
  <si>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</si>
  <si>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</si>
  <si>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</si>
  <si>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</si>
  <si>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</si>
  <si>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</si>
  <si>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</si>
  <si>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</si>
  <si>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</si>
  <si>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</si>
  <si>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</si>
  <si>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</si>
  <si>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</si>
  <si>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</si>
  <si>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</si>
  <si>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</si>
  <si>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</si>
  <si>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</si>
  <si>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</si>
  <si>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</si>
  <si>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</si>
  <si>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</si>
  <si>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</si>
  <si>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</si>
  <si>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</si>
  <si>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</si>
  <si>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</si>
  <si>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</si>
  <si>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</si>
  <si>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</si>
  <si>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</si>
  <si>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</si>
  <si>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</si>
  <si>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</si>
  <si>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</si>
  <si>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</si>
  <si>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</si>
  <si>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</si>
  <si>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</si>
  <si>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</si>
  <si>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</si>
  <si>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</si>
  <si>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</si>
  <si>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</si>
  <si>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</si>
  <si>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</si>
  <si>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</si>
  <si>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</si>
  <si>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</si>
  <si>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</si>
  <si>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</si>
  <si>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</si>
  <si>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</si>
  <si>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</si>
  <si>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</si>
  <si>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</si>
  <si>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</si>
  <si>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</si>
  <si>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</si>
  <si>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</si>
  <si>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</si>
  <si>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</si>
  <si>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</si>
  <si>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</si>
  <si>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</si>
  <si>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</si>
  <si>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</si>
  <si>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</si>
  <si>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</si>
  <si>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</si>
  <si>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</si>
  <si>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</si>
  <si>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</si>
  <si>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</si>
  <si>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</si>
  <si>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</si>
  <si>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</si>
  <si>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</si>
  <si>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</si>
  <si>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</si>
  <si>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</si>
  <si>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</si>
  <si>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</si>
  <si>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</si>
  <si>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</si>
  <si>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</si>
  <si>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</si>
  <si>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</si>
  <si>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</si>
  <si>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</si>
  <si>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</si>
  <si>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</si>
  <si>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</si>
  <si>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</si>
  <si>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</si>
  <si>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</si>
  <si>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</si>
  <si>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</si>
  <si>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</si>
  <si>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</si>
  <si>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</si>
  <si>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</si>
  <si>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</si>
  <si>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</si>
  <si>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</si>
  <si>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</si>
  <si>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</si>
  <si>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</si>
  <si>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</si>
  <si>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</si>
  <si>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</si>
  <si>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</si>
  <si>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</si>
  <si>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</si>
  <si>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</si>
  <si>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</si>
  <si>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</si>
  <si>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</si>
  <si>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</si>
  <si>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</si>
  <si>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</si>
  <si>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</si>
  <si>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</si>
  <si>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</si>
  <si>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</si>
  <si>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</si>
  <si>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</si>
  <si>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</si>
  <si>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</si>
  <si>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</si>
  <si>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</si>
  <si>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</si>
  <si>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</si>
  <si>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</si>
  <si>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</si>
  <si>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</si>
  <si>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</si>
  <si>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</si>
  <si>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</si>
  <si>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</si>
  <si>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</si>
  <si>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</si>
  <si>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</si>
  <si>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</si>
  <si>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</si>
  <si>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</si>
  <si>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</si>
  <si>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</si>
  <si>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</si>
  <si>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</si>
  <si>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</si>
  <si>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</si>
  <si>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</si>
  <si>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</si>
  <si>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</si>
  <si>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</si>
  <si>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</si>
  <si>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</si>
  <si>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</si>
  <si>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</si>
  <si>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</si>
  <si>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</si>
  <si>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</si>
  <si>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</si>
  <si>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</si>
  <si>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</si>
  <si>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</si>
  <si>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</si>
  <si>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</si>
  <si>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</si>
  <si>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</si>
  <si>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</si>
  <si>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</si>
  <si>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</si>
  <si>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</si>
  <si>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</si>
  <si>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</si>
  <si>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</si>
  <si>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</si>
  <si>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</si>
  <si>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</si>
  <si>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</si>
  <si>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</si>
  <si>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</si>
  <si>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</si>
  <si>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</si>
  <si>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</si>
  <si>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</si>
  <si>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</si>
  <si>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</si>
  <si>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</si>
  <si>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</si>
  <si>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</si>
  <si>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</si>
  <si>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</si>
  <si>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</si>
  <si>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</si>
  <si>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</si>
  <si>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</si>
  <si>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</si>
  <si>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</si>
  <si>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</si>
  <si>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</si>
  <si>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</si>
  <si>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</si>
  <si>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</si>
  <si>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</si>
  <si>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</si>
  <si>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</si>
  <si>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</si>
  <si>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</si>
  <si>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</si>
  <si>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</si>
  <si>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</si>
  <si>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</si>
  <si>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</si>
  <si>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</si>
  <si>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</si>
  <si>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</si>
  <si>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</si>
  <si>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</si>
  <si>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</si>
  <si>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</si>
  <si>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</si>
  <si>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</si>
  <si>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</si>
  <si>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</si>
  <si>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</si>
  <si>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</si>
  <si>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</si>
  <si>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</si>
  <si>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</si>
  <si>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</si>
  <si>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</si>
  <si>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</si>
  <si>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</si>
  <si>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</si>
  <si>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</si>
  <si>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</si>
  <si>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</si>
  <si>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</si>
  <si>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</si>
  <si>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</si>
  <si>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</si>
  <si>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</si>
  <si>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</si>
  <si>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</si>
  <si>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</si>
  <si>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</si>
  <si>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</si>
  <si>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</si>
  <si>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</si>
  <si>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</si>
  <si>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</si>
  <si>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</si>
  <si>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</si>
  <si>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</si>
  <si>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</si>
  <si>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</si>
  <si>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</si>
  <si>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</si>
  <si>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</si>
  <si>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</si>
  <si>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</si>
  <si>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</si>
  <si>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</si>
  <si>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</si>
  <si>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</si>
  <si>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</si>
  <si>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</si>
  <si>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</si>
  <si>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</si>
  <si>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</si>
  <si>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</si>
  <si>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</si>
  <si>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</si>
  <si>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</si>
  <si>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</si>
  <si>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</si>
  <si>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</si>
  <si>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</si>
  <si>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</si>
  <si>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</si>
  <si>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</si>
  <si>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</si>
  <si>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</si>
  <si>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</si>
  <si>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</si>
  <si>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</si>
  <si>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</si>
  <si>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</si>
  <si>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</si>
  <si>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</si>
  <si>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</si>
  <si>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</si>
  <si>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</si>
  <si>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</si>
  <si>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</si>
  <si>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</si>
  <si>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</si>
  <si>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</si>
  <si>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</si>
  <si>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</si>
  <si>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</si>
  <si>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</si>
  <si>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</si>
  <si>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</si>
  <si>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</si>
  <si>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</si>
  <si>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</si>
  <si>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</si>
  <si>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</si>
  <si>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</si>
  <si>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</si>
  <si>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</si>
  <si>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</si>
  <si>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</si>
  <si>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</si>
  <si>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</si>
  <si>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</si>
  <si>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</si>
  <si>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</si>
  <si>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</si>
  <si>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</si>
  <si>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</si>
  <si>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</si>
  <si>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</si>
  <si>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</si>
  <si>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</si>
  <si>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</si>
  <si>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</si>
  <si>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</si>
  <si>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</si>
  <si>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</si>
  <si>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</si>
  <si>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</si>
  <si>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</si>
  <si>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</si>
  <si>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</si>
  <si>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</si>
  <si>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</si>
  <si>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</si>
  <si>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</si>
  <si>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</si>
  <si>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</si>
  <si>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</si>
  <si>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</si>
  <si>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</si>
  <si>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</si>
  <si>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</si>
  <si>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</si>
  <si>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</si>
  <si>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</si>
  <si>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</si>
  <si>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</si>
  <si>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</si>
  <si>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</si>
  <si>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</si>
  <si>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</si>
  <si>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</si>
  <si>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</si>
  <si>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</si>
  <si>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</si>
  <si>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</si>
  <si>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</si>
  <si>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</si>
  <si>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</si>
  <si>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</si>
  <si>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</si>
  <si>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</si>
  <si>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</si>
  <si>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</si>
  <si>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</si>
  <si>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</si>
  <si>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</si>
  <si>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</si>
  <si>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</si>
  <si>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</si>
  <si>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</si>
  <si>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</si>
  <si>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</si>
  <si>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</si>
  <si>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</si>
  <si>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</si>
  <si>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</si>
  <si>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</si>
  <si>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</si>
  <si>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</si>
  <si>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</si>
  <si>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</si>
  <si>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</si>
  <si>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</si>
  <si>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</si>
  <si>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</si>
  <si>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</si>
  <si>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</si>
  <si>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</si>
  <si>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</si>
  <si>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</si>
  <si>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</si>
  <si>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</si>
  <si>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</si>
  <si>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</si>
  <si>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</si>
  <si>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</si>
  <si>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</si>
  <si>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</si>
  <si>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</si>
  <si>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</si>
  <si>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</si>
  <si>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</si>
  <si>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</si>
  <si>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</si>
  <si>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</si>
  <si>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</si>
  <si>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</si>
  <si>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</si>
  <si>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</si>
  <si>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</si>
  <si>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</si>
  <si>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</si>
  <si>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</si>
  <si>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</si>
  <si>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</si>
  <si>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</si>
  <si>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</si>
  <si>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</si>
  <si>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</si>
  <si>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</si>
  <si>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</si>
  <si>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</si>
  <si>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</si>
  <si>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</si>
  <si>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</si>
  <si>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</si>
  <si>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</si>
  <si>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</si>
  <si>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</si>
  <si>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</si>
  <si>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</si>
  <si>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</si>
  <si>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</si>
  <si>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</si>
  <si>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</si>
  <si>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</si>
  <si>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</si>
  <si>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</si>
  <si>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</si>
  <si>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</si>
  <si>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</si>
  <si>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</si>
  <si>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</si>
  <si>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</si>
  <si>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</si>
  <si>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</si>
  <si>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</si>
  <si>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</si>
  <si>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</si>
  <si>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</si>
  <si>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</si>
  <si>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</si>
  <si>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</si>
  <si>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</si>
  <si>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</si>
  <si>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</si>
  <si>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</si>
  <si>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</si>
  <si>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</si>
  <si>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</si>
  <si>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</si>
  <si>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</si>
  <si>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</si>
  <si>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</si>
  <si>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</si>
  <si>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</si>
  <si>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</si>
  <si>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</si>
  <si>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</si>
  <si>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</si>
  <si>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</si>
  <si>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</si>
  <si>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</si>
  <si>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</si>
  <si>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</si>
  <si>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</si>
  <si>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</si>
  <si>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</si>
  <si>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</si>
  <si>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</si>
  <si>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</si>
  <si>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</si>
  <si>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</si>
  <si>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</si>
  <si>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</si>
  <si>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</si>
  <si>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</si>
  <si>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</si>
  <si>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</si>
  <si>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</si>
  <si>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</si>
  <si>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</si>
  <si>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</si>
  <si>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</si>
  <si>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</si>
  <si>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</si>
  <si>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</si>
  <si>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</si>
  <si>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</si>
  <si>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</si>
  <si>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</si>
  <si>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</si>
  <si>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</si>
  <si>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</si>
  <si>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</si>
  <si>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</si>
  <si>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</si>
  <si>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</si>
  <si>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</si>
  <si>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</si>
  <si>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</si>
  <si>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</si>
  <si>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</si>
  <si>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</si>
  <si>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</si>
  <si>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</si>
  <si>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</si>
  <si>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</si>
  <si>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</si>
  <si>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</si>
  <si>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</si>
  <si>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</si>
  <si>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</si>
  <si>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</si>
  <si>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</si>
  <si>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</si>
  <si>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</si>
  <si>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</si>
  <si>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</si>
  <si>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</si>
  <si>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</si>
  <si>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</si>
  <si>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</si>
  <si>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</si>
  <si>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</si>
  <si>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</si>
  <si>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</si>
  <si>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</si>
  <si>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</si>
  <si>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</si>
  <si>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</si>
  <si>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</si>
  <si>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</si>
  <si>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</si>
  <si>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</si>
  <si>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</si>
  <si>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</si>
  <si>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</si>
  <si>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</si>
  <si>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</si>
  <si>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</si>
  <si>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</si>
  <si>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</si>
  <si>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</si>
  <si>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</si>
  <si>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</si>
  <si>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</si>
  <si>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</si>
  <si>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</si>
  <si>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</si>
  <si>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</si>
  <si>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</si>
  <si>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</si>
  <si>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</si>
  <si>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</si>
  <si>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</si>
  <si>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</si>
  <si>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</si>
  <si>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</si>
  <si>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</si>
  <si>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</si>
  <si>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</si>
  <si>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</si>
  <si>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</si>
  <si>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</si>
  <si>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</si>
  <si>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</si>
  <si>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</si>
  <si>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</si>
  <si>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</si>
  <si>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</si>
  <si>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</si>
  <si>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</si>
  <si>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</si>
  <si>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</si>
  <si>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</si>
  <si>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</si>
  <si>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</si>
  <si>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</si>
  <si>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</si>
  <si>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</si>
  <si>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</si>
  <si>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</si>
  <si>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</si>
  <si>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</si>
  <si>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</si>
  <si>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</si>
  <si>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</si>
  <si>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</si>
  <si>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</si>
  <si>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</si>
  <si>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</si>
  <si>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</si>
  <si>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</si>
  <si>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</si>
  <si>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</si>
  <si>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</si>
  <si>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</si>
  <si>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</si>
  <si>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</si>
  <si>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</si>
  <si>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</si>
  <si>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</si>
  <si>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</si>
  <si>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</si>
  <si>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</si>
  <si>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</si>
  <si>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</si>
  <si>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</si>
  <si>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</si>
  <si>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</si>
  <si>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</si>
  <si>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</si>
  <si>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</si>
  <si>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</si>
  <si>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</si>
  <si>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</si>
  <si>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</si>
  <si>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</si>
  <si>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</si>
  <si>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</si>
  <si>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</si>
  <si>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</si>
  <si>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</si>
  <si>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</si>
  <si>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</si>
  <si>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</si>
  <si>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</si>
  <si>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</si>
  <si>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</si>
  <si>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</si>
  <si>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</si>
  <si>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</si>
  <si>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</si>
  <si>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</si>
  <si>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</si>
  <si>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</si>
  <si>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</si>
  <si>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</si>
  <si>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</si>
  <si>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</si>
  <si>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</si>
  <si>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</si>
  <si>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</si>
  <si>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</si>
  <si>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</si>
  <si>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</si>
  <si>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</si>
  <si>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</si>
  <si>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</si>
  <si>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</si>
  <si>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</si>
  <si>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</si>
  <si>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</si>
  <si>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</si>
  <si>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</si>
  <si>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</si>
  <si>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</si>
  <si>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</si>
  <si>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</si>
  <si>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</si>
  <si>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</si>
  <si>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</si>
  <si>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</si>
  <si>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</si>
  <si>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</si>
  <si>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</si>
  <si>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</si>
  <si>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</si>
  <si>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</si>
  <si>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</si>
  <si>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</si>
  <si>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</si>
  <si>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</si>
  <si>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</si>
  <si>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</si>
  <si>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</si>
  <si>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</si>
  <si>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</si>
  <si>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</si>
  <si>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</si>
  <si>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</si>
  <si>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</si>
  <si>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</si>
  <si>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</si>
  <si>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</si>
  <si>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</si>
  <si>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</si>
  <si>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</si>
  <si>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</si>
  <si>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</si>
  <si>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</si>
  <si>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</si>
  <si>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</si>
  <si>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</si>
  <si>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</si>
  <si>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</si>
  <si>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</si>
  <si>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</si>
  <si>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</si>
  <si>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</si>
  <si>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</si>
  <si>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</si>
  <si>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</si>
  <si>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</si>
  <si>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</si>
  <si>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</si>
  <si>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</si>
  <si>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</si>
  <si>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</si>
  <si>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</si>
  <si>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</si>
  <si>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</si>
  <si>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</si>
  <si>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</si>
  <si>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</si>
  <si>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</si>
  <si>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</si>
  <si>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</si>
  <si>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</si>
  <si>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</si>
  <si>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</si>
  <si>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</si>
  <si>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</si>
  <si>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</si>
  <si>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</si>
  <si>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</si>
  <si>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</si>
  <si>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</si>
  <si>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</si>
  <si>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</si>
  <si>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</si>
  <si>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</si>
  <si>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</si>
  <si>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</si>
  <si>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</si>
  <si>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</si>
  <si>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</si>
  <si>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</si>
  <si>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</si>
  <si>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</si>
  <si>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</si>
  <si>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</si>
  <si>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</si>
  <si>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</si>
  <si>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</si>
  <si>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</si>
  <si>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</si>
  <si>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</si>
  <si>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</si>
  <si>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</si>
  <si>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</si>
  <si>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</si>
  <si>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</si>
  <si>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</si>
  <si>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</si>
  <si>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</si>
  <si>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</si>
  <si>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</si>
  <si>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</si>
  <si>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</si>
  <si>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</si>
  <si>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</si>
  <si>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</si>
  <si>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</si>
  <si>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</si>
  <si>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</si>
  <si>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</si>
  <si>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</si>
  <si>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</si>
  <si>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</si>
  <si>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</si>
  <si>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</si>
  <si>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</si>
  <si>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</si>
  <si>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</si>
  <si>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</si>
  <si>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</si>
  <si>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</si>
  <si>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</si>
  <si>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</si>
  <si>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</si>
  <si>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</si>
  <si>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</si>
  <si>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</si>
  <si>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</si>
  <si>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</si>
  <si>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</si>
  <si>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</si>
  <si>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</si>
  <si>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</si>
  <si>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</si>
  <si>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</si>
  <si>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</si>
  <si>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</si>
  <si>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</si>
  <si>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</si>
  <si>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</si>
  <si>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</si>
  <si>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</si>
  <si>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</si>
  <si>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</si>
  <si>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</si>
  <si>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</si>
  <si>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</si>
  <si>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</si>
  <si>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</si>
  <si>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</si>
  <si>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</si>
  <si>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</si>
  <si>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</si>
  <si>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</si>
  <si>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</si>
  <si>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</si>
  <si>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</si>
  <si>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</si>
  <si>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</si>
  <si>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</si>
  <si>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</si>
  <si>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</si>
  <si>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</si>
  <si>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</si>
  <si>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</si>
  <si>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</si>
  <si>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</si>
  <si>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</si>
  <si>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</si>
  <si>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</si>
  <si>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</si>
  <si>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</si>
  <si>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</si>
  <si>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</si>
  <si>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</si>
  <si>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</si>
  <si>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</si>
  <si>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</si>
  <si>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</si>
  <si>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</si>
  <si>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</si>
  <si>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</si>
  <si>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</si>
  <si>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</si>
  <si>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</si>
  <si>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</si>
  <si>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</si>
  <si>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</si>
  <si>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</si>
  <si>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</si>
  <si>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</si>
  <si>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</si>
  <si>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</si>
  <si>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</si>
  <si>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</si>
  <si>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</si>
  <si>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</si>
  <si>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</si>
  <si>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</si>
  <si>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</si>
  <si>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</si>
  <si>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</si>
  <si>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</si>
  <si>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</si>
  <si>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</si>
  <si>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</si>
  <si>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</si>
  <si>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</si>
  <si>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</si>
  <si>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</si>
  <si>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</si>
  <si>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</si>
  <si>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</si>
  <si>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</si>
  <si>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</si>
  <si>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</si>
  <si>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</si>
  <si>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</si>
  <si>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</si>
  <si>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</si>
  <si>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</si>
  <si>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</si>
  <si>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</si>
  <si>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</si>
  <si>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</si>
  <si>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</si>
  <si>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</si>
  <si>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</si>
  <si>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</si>
  <si>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</si>
  <si>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</si>
  <si>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</si>
  <si>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</si>
  <si>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</si>
  <si>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</si>
  <si>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</si>
  <si>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</si>
  <si>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</si>
  <si>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</si>
  <si>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</si>
  <si>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</si>
  <si>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</si>
  <si>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</si>
  <si>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</si>
  <si>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</si>
  <si>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</si>
  <si>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</si>
  <si>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</si>
  <si>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</si>
  <si>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</si>
  <si>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</si>
  <si>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</si>
  <si>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</si>
  <si>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</si>
  <si>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</si>
  <si>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</si>
  <si>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</si>
  <si>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</si>
  <si>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</si>
  <si>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</si>
  <si>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</si>
  <si>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</si>
  <si>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</si>
  <si>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</si>
  <si>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</si>
  <si>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</si>
  <si>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</si>
  <si>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</si>
  <si>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</si>
  <si>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</si>
  <si>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</si>
  <si>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</si>
  <si>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</si>
  <si>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</si>
  <si>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</si>
  <si>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</si>
  <si>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</si>
  <si>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</si>
  <si>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</si>
  <si>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</si>
  <si>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</si>
  <si>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</si>
  <si>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</si>
  <si>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</si>
  <si>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</si>
  <si>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</si>
  <si>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</si>
  <si>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</si>
  <si>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</si>
  <si>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</si>
  <si>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</si>
  <si>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</si>
  <si>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</si>
  <si>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</si>
  <si>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</si>
  <si>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</si>
  <si>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</si>
  <si>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</si>
  <si>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</si>
  <si>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</si>
  <si>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</si>
  <si>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</si>
  <si>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</si>
  <si>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</si>
  <si>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</si>
  <si>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</si>
  <si>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</si>
  <si>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</si>
  <si>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</si>
  <si>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</si>
  <si>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</si>
  <si>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</si>
  <si>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</si>
  <si>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</si>
  <si>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</si>
  <si>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</si>
  <si>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</si>
  <si>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</si>
  <si>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</si>
  <si>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</si>
  <si>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</si>
  <si>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</si>
  <si>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</si>
  <si>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</si>
  <si>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</si>
  <si>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</si>
  <si>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</si>
  <si>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</si>
  <si>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</si>
  <si>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</si>
  <si>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</si>
  <si>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</si>
  <si>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</si>
  <si>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</si>
  <si>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</si>
  <si>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</si>
  <si>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</si>
  <si>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</si>
  <si>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</si>
  <si>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</si>
  <si>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</si>
  <si>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</si>
  <si>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</si>
  <si>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</si>
  <si>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</si>
  <si>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</si>
  <si>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</si>
  <si>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</si>
  <si>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</si>
  <si>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</si>
  <si>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</si>
  <si>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</si>
  <si>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</si>
  <si>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</si>
  <si>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</si>
  <si>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</si>
  <si>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</si>
  <si>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</si>
  <si>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</si>
  <si>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</si>
  <si>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</si>
  <si>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</si>
  <si>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</si>
  <si>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</si>
  <si>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</si>
  <si>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</si>
  <si>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</si>
  <si>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</si>
  <si>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</si>
  <si>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</si>
  <si>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</si>
  <si>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</si>
  <si>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</si>
  <si>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</si>
  <si>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</si>
  <si>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</si>
  <si>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</si>
  <si>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</si>
  <si>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</si>
  <si>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</si>
  <si>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</si>
  <si>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</si>
  <si>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</si>
  <si>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</si>
  <si>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</si>
  <si>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</si>
  <si>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</si>
  <si>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</si>
  <si>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</si>
  <si>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</si>
  <si>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</si>
  <si>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</si>
  <si>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</si>
  <si>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</si>
  <si>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</si>
  <si>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</si>
  <si>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</si>
  <si>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</si>
  <si>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</si>
  <si>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</si>
  <si>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</si>
  <si>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</si>
  <si>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</si>
  <si>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</si>
  <si>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</si>
  <si>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</si>
  <si>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</si>
  <si>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</si>
  <si>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</si>
  <si>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</si>
  <si>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</si>
  <si>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</si>
  <si>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</si>
  <si>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</si>
  <si>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</si>
  <si>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</si>
  <si>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</si>
  <si>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</si>
  <si>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</si>
  <si>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</si>
  <si>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</si>
  <si>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</si>
  <si>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</si>
  <si>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</si>
  <si>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</si>
  <si>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</si>
  <si>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</si>
  <si>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</si>
  <si>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</si>
  <si>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</si>
  <si>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</si>
  <si>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</si>
  <si>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</si>
  <si>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</si>
  <si>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</si>
  <si>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</si>
  <si>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</si>
  <si>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</si>
  <si>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</si>
  <si>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</si>
  <si>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</si>
  <si>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</si>
  <si>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</si>
  <si>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</si>
  <si>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</si>
  <si>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</si>
  <si>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</si>
  <si>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</si>
  <si>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</si>
  <si>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</si>
  <si>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</si>
  <si>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</si>
  <si>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</si>
  <si>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</si>
  <si>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</si>
  <si>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</si>
  <si>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</si>
  <si>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</si>
  <si>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</si>
  <si>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</si>
  <si>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</si>
  <si>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</si>
  <si>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</si>
  <si>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</si>
  <si>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</si>
  <si>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</si>
  <si>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</si>
  <si>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</si>
  <si>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</si>
  <si>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</si>
  <si>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</si>
  <si>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</si>
  <si>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</si>
  <si>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</si>
  <si>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</si>
  <si>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</si>
  <si>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</si>
  <si>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</si>
  <si>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</si>
  <si>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</si>
  <si>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</si>
  <si>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</si>
  <si>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</si>
  <si>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</si>
  <si>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</si>
  <si>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</si>
  <si>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</si>
  <si>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</si>
  <si>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</si>
  <si>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</si>
  <si>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</si>
  <si>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</si>
  <si>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</si>
  <si>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</si>
  <si>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</si>
  <si>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</si>
  <si>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</si>
  <si>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</si>
  <si>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</si>
  <si>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</si>
  <si>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</si>
  <si>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</si>
  <si>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</si>
  <si>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</si>
  <si>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</si>
  <si>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</si>
  <si>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</si>
  <si>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</si>
  <si>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</si>
  <si>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</si>
  <si>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</si>
  <si>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</si>
  <si>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</si>
  <si>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</si>
  <si>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</si>
  <si>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</si>
  <si>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</si>
  <si>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</si>
  <si>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</si>
  <si>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</si>
  <si>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</si>
  <si>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</si>
  <si>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</si>
  <si>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</si>
  <si>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</si>
  <si>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</si>
  <si>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</si>
  <si>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</si>
  <si>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</si>
  <si>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</si>
  <si>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</si>
  <si>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</si>
  <si>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</si>
  <si>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</si>
  <si>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</si>
  <si>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</si>
  <si>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</si>
  <si>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</si>
  <si>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</si>
  <si>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</si>
  <si>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</si>
  <si>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</si>
  <si>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</si>
  <si>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</si>
  <si>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</si>
  <si>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</si>
  <si>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</si>
  <si>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</si>
  <si>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</si>
  <si>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</si>
  <si>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</si>
  <si>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</si>
  <si>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</si>
  <si>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</si>
  <si>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</si>
  <si>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</si>
  <si>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</si>
  <si>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</si>
  <si>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</si>
  <si>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</si>
  <si>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</si>
  <si>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</si>
  <si>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</si>
  <si>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</si>
  <si>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</si>
  <si>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</si>
  <si>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</si>
  <si>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</si>
  <si>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</si>
  <si>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</si>
  <si>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</si>
  <si>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</si>
  <si>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</si>
  <si>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</si>
  <si>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</si>
  <si>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</si>
  <si>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</si>
  <si>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</si>
  <si>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</si>
  <si>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</si>
  <si>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</si>
  <si>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</si>
  <si>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</si>
  <si>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</si>
  <si>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</si>
  <si>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</si>
  <si>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</si>
  <si>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</si>
  <si>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</si>
  <si>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</si>
  <si>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</si>
  <si>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</si>
  <si>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</si>
  <si>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</si>
  <si>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</si>
  <si>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</si>
  <si>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</si>
  <si>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</si>
  <si>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</si>
  <si>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</si>
  <si>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</si>
  <si>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</si>
  <si>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</si>
  <si>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</si>
  <si>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</si>
  <si>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</si>
  <si>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</si>
  <si>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</si>
  <si>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</si>
  <si>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</si>
  <si>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</si>
  <si>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</si>
  <si>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</si>
  <si>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</si>
  <si>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</si>
  <si>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</si>
  <si>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</si>
  <si>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</si>
  <si>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</si>
  <si>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</si>
  <si>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</si>
  <si>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</si>
  <si>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</si>
  <si>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</si>
  <si>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</si>
  <si>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</si>
  <si>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</si>
  <si>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</si>
  <si>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</si>
  <si>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</si>
  <si>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</si>
  <si>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</si>
  <si>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</si>
  <si>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</si>
  <si>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</si>
  <si>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</si>
  <si>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</si>
  <si>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</si>
  <si>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</si>
  <si>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</si>
  <si>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</si>
  <si>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</si>
  <si>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</si>
  <si>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</si>
  <si>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</si>
  <si>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</si>
  <si>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</si>
  <si>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</si>
  <si>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</si>
  <si>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</si>
  <si>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</si>
  <si>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</si>
  <si>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</si>
  <si>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</si>
  <si>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</si>
  <si>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</si>
  <si>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</si>
  <si>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</si>
  <si>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</si>
  <si>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</si>
  <si>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</si>
  <si>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</si>
  <si>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</si>
  <si>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</si>
  <si>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</si>
  <si>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</si>
  <si>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</si>
  <si>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</si>
  <si>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</si>
  <si>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</si>
  <si>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</si>
  <si>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</si>
  <si>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</si>
  <si>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</si>
  <si>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</si>
  <si>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</si>
  <si>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</si>
  <si>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</si>
  <si>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</si>
  <si>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</si>
  <si>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</si>
  <si>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</si>
  <si>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</si>
  <si>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</si>
  <si>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</si>
  <si>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</si>
  <si>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</si>
  <si>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</si>
  <si>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</si>
  <si>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</si>
  <si>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</si>
  <si>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</si>
  <si>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</si>
  <si>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</si>
  <si>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</si>
  <si>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</si>
  <si>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</si>
  <si>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</si>
  <si>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</si>
  <si>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</si>
  <si>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</si>
  <si>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</si>
  <si>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</si>
  <si>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</si>
  <si>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</si>
  <si>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</si>
  <si>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</si>
  <si>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</si>
  <si>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</si>
  <si>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</si>
  <si>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</si>
  <si>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</si>
  <si>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</si>
  <si>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</si>
  <si>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</si>
  <si>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</si>
  <si>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</si>
  <si>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</si>
  <si>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</si>
  <si>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</si>
  <si>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</si>
  <si>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</si>
  <si>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</si>
  <si>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</si>
  <si>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</si>
  <si>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</si>
  <si>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</si>
  <si>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</si>
  <si>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</si>
  <si>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</si>
  <si>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</si>
  <si>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</si>
  <si>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</si>
  <si>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</si>
  <si>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</si>
  <si>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</si>
  <si>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</si>
  <si>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</si>
  <si>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</si>
  <si>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</si>
  <si>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</si>
  <si>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</si>
  <si>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</si>
  <si>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</si>
  <si>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</si>
  <si>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</si>
  <si>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</si>
  <si>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</si>
  <si>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</si>
  <si>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</si>
  <si>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</si>
  <si>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</si>
  <si>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</si>
  <si>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</si>
  <si>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</si>
  <si>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</si>
  <si>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</si>
  <si>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</si>
  <si>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</si>
  <si>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</si>
  <si>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</si>
  <si>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</si>
  <si>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</si>
  <si>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</si>
  <si>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</si>
  <si>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</si>
  <si>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</si>
  <si>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</si>
  <si>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</si>
  <si>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</si>
  <si>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</si>
  <si>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</si>
  <si>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</si>
  <si>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</si>
  <si>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</si>
  <si>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</si>
  <si>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</si>
  <si>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</si>
  <si>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</si>
  <si>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</si>
  <si>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</si>
  <si>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</si>
  <si>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</si>
  <si>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</si>
  <si>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</si>
  <si>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</si>
  <si>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</si>
  <si>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</si>
  <si>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</si>
  <si>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</si>
  <si>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</si>
  <si>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</si>
  <si>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</si>
  <si>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</si>
  <si>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</si>
  <si>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</si>
  <si>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</si>
  <si>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</si>
  <si>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</si>
  <si>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</si>
  <si>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</si>
  <si>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</si>
  <si>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</si>
  <si>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</si>
  <si>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</si>
  <si>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</si>
  <si>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</si>
  <si>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</si>
  <si>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</si>
  <si>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</si>
  <si>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</si>
  <si>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</si>
  <si>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</si>
  <si>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</si>
  <si>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</si>
  <si>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</si>
  <si>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</si>
  <si>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</si>
  <si>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</si>
  <si>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</si>
  <si>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</si>
  <si>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</si>
  <si>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</si>
  <si>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</si>
  <si>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</si>
  <si>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</si>
  <si>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</si>
  <si>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</si>
  <si>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</si>
  <si>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</si>
  <si>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</si>
  <si>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</si>
  <si>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</si>
  <si>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</si>
  <si>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</si>
  <si>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</si>
  <si>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</si>
  <si>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</si>
  <si>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</si>
  <si>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</si>
  <si>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</si>
  <si>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</si>
  <si>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</si>
  <si>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</si>
  <si>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</si>
  <si>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</si>
  <si>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</si>
  <si>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</si>
  <si>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</si>
  <si>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</si>
  <si>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</si>
  <si>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</si>
  <si>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</si>
  <si>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</si>
  <si>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</si>
  <si>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</si>
  <si>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</si>
  <si>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</si>
  <si>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</si>
  <si>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</si>
  <si>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</si>
  <si>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</si>
  <si>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</si>
  <si>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</si>
  <si>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</si>
  <si>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</si>
  <si>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</si>
  <si>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</si>
  <si>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</si>
  <si>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</si>
  <si>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</si>
  <si>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</si>
  <si>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</si>
  <si>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</si>
  <si>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</si>
  <si>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</si>
  <si>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</si>
  <si>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</si>
  <si>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</si>
  <si>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</si>
  <si>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</si>
  <si>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</si>
  <si>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</si>
  <si>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</si>
  <si>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</si>
  <si>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</si>
  <si>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</si>
  <si>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</si>
  <si>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</si>
  <si>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</si>
  <si>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</si>
  <si>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</si>
  <si>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</si>
  <si>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</si>
  <si>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</si>
  <si>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</si>
  <si>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</si>
  <si>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</si>
  <si>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</si>
  <si>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</si>
  <si>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</si>
  <si>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</si>
  <si>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</si>
  <si>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</si>
  <si>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</si>
  <si>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</si>
  <si>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</si>
  <si>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</si>
  <si>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</si>
  <si>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</si>
  <si>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</si>
  <si>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</si>
  <si>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</si>
  <si>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</si>
  <si>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</si>
  <si>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</si>
  <si>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</si>
  <si>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</si>
  <si>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</si>
  <si>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</si>
  <si>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</si>
  <si>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</si>
  <si>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</si>
  <si>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</si>
  <si>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</si>
  <si>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</si>
  <si>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</si>
  <si>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</si>
  <si>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</si>
  <si>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</si>
  <si>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</si>
  <si>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</si>
  <si>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Voitures electriques</t>
  </si>
  <si>
    <t>Hyundai</t>
  </si>
  <si>
    <t>Coller les balances de vérification respectives en cellule A1 dans les onglets BV_Data_An_Cour</t>
  </si>
  <si>
    <t>RESERVE DEDUC GAR REMPLAC</t>
  </si>
  <si>
    <t>WHOLESALE PAT</t>
  </si>
  <si>
    <t>FRAIS DIVRS</t>
  </si>
  <si>
    <t>H10401</t>
  </si>
  <si>
    <t>FUSION PAIE</t>
  </si>
  <si>
    <t>CT ELANTRA TOURING</t>
  </si>
  <si>
    <t>ch</t>
  </si>
  <si>
    <t>NF SALAIRES&amp; COMM VENDEUR</t>
  </si>
  <si>
    <t>NF SALAIRES &amp; COMM F&amp;I</t>
  </si>
  <si>
    <t>PCE PUB-PROMOTION PCE SVC</t>
  </si>
  <si>
    <t>PCES LOYER INT HYPOTH.</t>
  </si>
  <si>
    <t>SVC PUB-PROMOTION-PCE SVC</t>
  </si>
  <si>
    <t>DEDUCTIBLE</t>
  </si>
  <si>
    <t>SRV AMORT AMELIOR  LOC</t>
  </si>
  <si>
    <t>SRV ENTRERIEN PROPRIÉTÉ</t>
  </si>
  <si>
    <t>SRV TAXES PROPRIÉTÉ</t>
  </si>
  <si>
    <t>SRV ASSURANCE BATIMENT</t>
  </si>
  <si>
    <t>SRV AMORT BATIMENT</t>
  </si>
  <si>
    <t>SVR TAXES AFFAIRES&amp;AUTRES</t>
  </si>
  <si>
    <t>SRV AMORT EQUIP &amp; INSTALL</t>
  </si>
  <si>
    <t>SRV ASSURANCE GENERALE</t>
  </si>
  <si>
    <t>SRV EAU/ELECT/CHAUFFAGE</t>
  </si>
  <si>
    <t>SRV VERIFICATION COMPTABL</t>
  </si>
  <si>
    <t>SRV COTISATIONS SOUSCRIP.</t>
  </si>
  <si>
    <t>SRV DONATIONS</t>
  </si>
  <si>
    <t>CAR AMORT EQUIP &amp; INSTALL</t>
  </si>
  <si>
    <t>CAR ASSURANCE GENERALE</t>
  </si>
  <si>
    <t>CAR EAU/ELECT/CHAUFFAGE</t>
  </si>
  <si>
    <t>CAR VERIF. COMPTABLE</t>
  </si>
  <si>
    <t>CAR COTISATIONS SOUSCRIP.</t>
  </si>
  <si>
    <t>CAR DONATIONS</t>
  </si>
  <si>
    <t>LR SALAIRES&amp; COMM VENDEUR</t>
  </si>
  <si>
    <t>LR TOT PUB &amp; PROMO VENTES</t>
  </si>
  <si>
    <t>LR OUTILLAGE-FOUR. DIVERS</t>
  </si>
  <si>
    <t>LR CONCIERGERIE-NETTOYAGE</t>
  </si>
  <si>
    <t>LR TRAITEMENT DES DONNEES</t>
  </si>
  <si>
    <t>LR DEPLACEMENT-REPRESENT.</t>
  </si>
  <si>
    <t>LR TAXES AFFAIRES &amp;AUTRES</t>
  </si>
  <si>
    <t>LR AMORT EQUIP &amp; INSTALL.</t>
  </si>
  <si>
    <t>LR VERIFICATION COMPTABLE</t>
  </si>
  <si>
    <t>DIST ADM SALAIRES DIR DEP</t>
  </si>
  <si>
    <t>DIST PRATIQUES COURTOISIE</t>
  </si>
  <si>
    <t>BANQUE DE MONTREAL</t>
  </si>
  <si>
    <t>RBC NO 2 HD FINANCE</t>
  </si>
  <si>
    <t>BANQUE ROYAL</t>
  </si>
  <si>
    <t>OTHER</t>
  </si>
  <si>
    <t>COMPTE-CLIENTS PCS &amp; SRV</t>
  </si>
  <si>
    <t>C.A.R FORTUNE</t>
  </si>
  <si>
    <t>AR INTER-SOCIETE+90 JOURS</t>
  </si>
  <si>
    <t>RISTOURNE VEH. DE BANQ</t>
  </si>
  <si>
    <t>NF CAMIONS HD</t>
  </si>
  <si>
    <t>OCC VEH AUTRES</t>
  </si>
  <si>
    <t>VEH.DE LOCATION A C.T</t>
  </si>
  <si>
    <t>ACCESSOIRES HD</t>
  </si>
  <si>
    <t>REPARATIONS SOUS-TRAITEES</t>
  </si>
  <si>
    <t>MAIN-D OEUVRE EN INSTANCE</t>
  </si>
  <si>
    <t>LOYER PAYE D AVANCE</t>
  </si>
  <si>
    <t>IMPOT PAYES D AVANCE</t>
  </si>
  <si>
    <t>ASSURANCE PAYEES D AVANCE</t>
  </si>
  <si>
    <t>DIVERS PAYES D'AVANCES</t>
  </si>
  <si>
    <t>AMORT- AMELIORATIONS LOC.</t>
  </si>
  <si>
    <t>AMORT- EQUIP DE BUREAU</t>
  </si>
  <si>
    <t>AMORT- EQUIPEMENT DU SERV</t>
  </si>
  <si>
    <t>AMORT- ENSEIGNES</t>
  </si>
  <si>
    <t>AMORT- EQUIPEMENT INFO.</t>
  </si>
  <si>
    <t>AMORTISS PAVAGE</t>
  </si>
  <si>
    <t>PRET(S) SUR VEH. NEUFS</t>
  </si>
  <si>
    <t>PRET(S)  SUR VEH. D'OCC</t>
  </si>
  <si>
    <t>PRET SUR VEHICULES DEMOS</t>
  </si>
  <si>
    <t>PRETS VEH. LOUE &amp; AUTRES</t>
  </si>
  <si>
    <t>COMPTES FOURNISSEURS</t>
  </si>
  <si>
    <t>C.A.P AUTRE FOURNISSEURS</t>
  </si>
  <si>
    <t>COMPTES FOURN. H.A.C</t>
  </si>
  <si>
    <t>C.A.P AUTRE FRN. BAL FWD</t>
  </si>
  <si>
    <t>RETENUE FISCALES - EMPL.</t>
  </si>
  <si>
    <t>ASSURANCE GROUPE  A PAYER</t>
  </si>
  <si>
    <t>TAXE VENTE PROV. A PAYER</t>
  </si>
  <si>
    <t>RTI TAXES PROVINCIALE</t>
  </si>
  <si>
    <t>TAXES SUR PNEUS</t>
  </si>
  <si>
    <t>TVQ A RECEVOIR</t>
  </si>
  <si>
    <t>TPA ASSURANCE 5 POURCENT</t>
  </si>
  <si>
    <t>TVQ IN/OUT SAAQ</t>
  </si>
  <si>
    <t>COMMISSION F&amp;I A PAYER</t>
  </si>
  <si>
    <t>CTI TAXES FEDERALE</t>
  </si>
  <si>
    <t>TVH ONTARIO 13 POURCENT</t>
  </si>
  <si>
    <t>22440 RES FRAIS DEMO FONC</t>
  </si>
  <si>
    <t>ACCESS. VENDU NON INSTALL</t>
  </si>
  <si>
    <t>DIVERS (PASSIF)</t>
  </si>
  <si>
    <t>RSV DEDUCT GAR REMPLACE</t>
  </si>
  <si>
    <t>10 CHF GRATUITS RES 22820</t>
  </si>
  <si>
    <t>RSV PARE-BRISE/PN HASARD</t>
  </si>
  <si>
    <t>RES ENTRETIEN ESTH. 375$</t>
  </si>
  <si>
    <t>PNEUS REMISAGE RESERVE</t>
  </si>
  <si>
    <t>CORE HD INCITATIF RESERVE</t>
  </si>
  <si>
    <t>MOTEUR RESERVE</t>
  </si>
  <si>
    <t>REVENUS MACHINE A CAFE</t>
  </si>
  <si>
    <t>IMPOT REV- ANNEE COURANT</t>
  </si>
  <si>
    <t>CAPITAL CATIONS CAT G</t>
  </si>
  <si>
    <t>SURPLUS APPORT CAT '' G '</t>
  </si>
  <si>
    <t>BENEFICES NON-REP (ANNEES</t>
  </si>
  <si>
    <t>VTS ELANTRA</t>
  </si>
  <si>
    <t>VT IONIQ EV ET H</t>
  </si>
  <si>
    <t>VT NF IONIQ PHEV ET EV</t>
  </si>
  <si>
    <t>VTS VEH NF TUCSON</t>
  </si>
  <si>
    <t>VTE NF ENREGISTR &amp;LICENSE</t>
  </si>
  <si>
    <t>VTE NF REV. AUTRE PRODUIT</t>
  </si>
  <si>
    <t>VENTES PARC CAMIONS NEUF</t>
  </si>
  <si>
    <t>VTE DIVERSE AUTO</t>
  </si>
  <si>
    <t>USAGES CERTIFIES</t>
  </si>
  <si>
    <t>VT USA REC CERTIF HYUNDAI</t>
  </si>
  <si>
    <t>VTE USAGE  U  OCC DETAIL</t>
  </si>
  <si>
    <t>VTE OCC VEH AUTRE DETAIL</t>
  </si>
  <si>
    <t>VTE VEHICULES OCC. GROS</t>
  </si>
  <si>
    <t>VTE USAGE ENREGIST.&amp; ADM</t>
  </si>
  <si>
    <t>VTE USA REVENU FINANCE</t>
  </si>
  <si>
    <t>VT US CHIMIQUES</t>
  </si>
  <si>
    <t>VT USAGÉ ANTIVOL</t>
  </si>
  <si>
    <t>VTE USA AUTRES PRODUITS</t>
  </si>
  <si>
    <t>VTE USA RACHAT CONT LOC.</t>
  </si>
  <si>
    <t>VTE US MARQUG-ANTVOL-HPP</t>
  </si>
  <si>
    <t>VTE USED ASSURANCE</t>
  </si>
  <si>
    <t>VTE USED REVENU FINANCE</t>
  </si>
  <si>
    <t>VTE USED PRODUIT CHIMIQUE</t>
  </si>
  <si>
    <t>PIECES DETAIL HPP</t>
  </si>
  <si>
    <t>VENTES MO HPP</t>
  </si>
  <si>
    <t>VT TEMPS MORT - MECANIQUE</t>
  </si>
  <si>
    <t>VT TEMPS MORT-CARR/PEINT.</t>
  </si>
  <si>
    <t>VENTE SOUS TRAITANCE HPP</t>
  </si>
  <si>
    <t>VENTE HUILE</t>
  </si>
  <si>
    <t>CT NF REV AUTRES PRODUITS</t>
  </si>
  <si>
    <t>CT USAGE ENR &amp; ADM</t>
  </si>
  <si>
    <t>COUT ASSURANCE USAGES</t>
  </si>
  <si>
    <t>COUT USA REVENU FINANCE</t>
  </si>
  <si>
    <t>CT USAGE CHIMIQUES</t>
  </si>
  <si>
    <t>CT USAGE  ANTIVOL</t>
  </si>
  <si>
    <t>COUT USAGE AUTRES PRODUIT</t>
  </si>
  <si>
    <t>COUT USA RACHAT CONT LOC.</t>
  </si>
  <si>
    <t>COST USED ASS. VIE REMPL.</t>
  </si>
  <si>
    <t>COST USED FINANCE</t>
  </si>
  <si>
    <t>CT USED PRODUITS CHIMIQUE</t>
  </si>
  <si>
    <t>CTE ACCESS DETAIL</t>
  </si>
  <si>
    <t>COUT PIECES HPP</t>
  </si>
  <si>
    <t>COUT MO HPP</t>
  </si>
  <si>
    <t>COUT SOUS TRAITANCE HPP</t>
  </si>
  <si>
    <t>COUT OPERATION LOCATION</t>
  </si>
  <si>
    <t>FRAIS BANCAIRES</t>
  </si>
  <si>
    <t>ESCOMPTE COMPTANT</t>
  </si>
  <si>
    <t>JEUNES ESPOIRS HOCKEY HYU</t>
  </si>
  <si>
    <t>PROMOTION</t>
  </si>
  <si>
    <t>VTE A DETERMINER</t>
  </si>
  <si>
    <t>CV A DETERMINER</t>
  </si>
  <si>
    <t>CV IONIQ 5</t>
  </si>
  <si>
    <t>PDI A  VENIR</t>
  </si>
  <si>
    <t>OCC CERTIF HYUNDAI</t>
  </si>
  <si>
    <t>VTES IONIQ 6</t>
  </si>
  <si>
    <t>C/V IONIQ 6</t>
  </si>
  <si>
    <t>INTERCO - HÉRELLE</t>
  </si>
  <si>
    <t>AVOCATS PAYES D'AVANCES</t>
  </si>
  <si>
    <t>TPA ASSURANCE-REMPLACEMEN</t>
  </si>
  <si>
    <t>VTE - ELANTRA</t>
  </si>
  <si>
    <t>A DÉTERMINER</t>
  </si>
  <si>
    <t>CV - ELANTRA</t>
  </si>
  <si>
    <t>H26012</t>
  </si>
  <si>
    <t>PRÊT D'ÉQUITÉ 7.4</t>
  </si>
  <si>
    <t>H29001</t>
  </si>
  <si>
    <t>DIVIDENDES 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</si>
</sst>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8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sz val="8"/>
      <color theme="1"/>
      <name val="Arial"/>
      <family val="2"/>
    </font>
    <font>
      <b/>
      <sz val="8"/>
      <color rgb="FF1F2021"/>
      <name val="Verdana"/>
      <family val="2"/>
      <charset val="1"/>
    </font>
    <font>
      <sz val="8"/>
      <color rgb="FF000000"/>
      <name val="Verdana"/>
      <family val="2"/>
      <charset val="1"/>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4"/>
        <bgColor rgb="FF808080"/>
      </patternFill>
    </fill>
    <fill>
      <patternFill patternType="solid">
        <fgColor rgb="FFDBE5F1"/>
        <bgColor rgb="FFD9E1F2"/>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0"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8" fillId="0" borderId="0" xfId="0" applyFont="1"/>
    <xf numFmtId="0" fontId="159" fillId="25" borderId="138" xfId="0" applyFont="1" applyFill="1" applyBorder="1"/>
    <xf numFmtId="0" fontId="159" fillId="25" borderId="139" xfId="0" applyFont="1" applyFill="1" applyBorder="1"/>
    <xf numFmtId="0" fontId="159" fillId="25" borderId="140" xfId="0" applyFont="1" applyFill="1" applyBorder="1"/>
    <xf numFmtId="3" fontId="160" fillId="25" borderId="141" xfId="0" applyNumberFormat="1" applyFont="1" applyFill="1" applyBorder="1" applyAlignment="1">
      <alignment horizontal="center"/>
    </xf>
    <xf numFmtId="3" fontId="160" fillId="25" borderId="0" xfId="0" applyNumberFormat="1" applyFont="1" applyFill="1" applyAlignment="1">
      <alignment horizontal="center"/>
    </xf>
    <xf numFmtId="3" fontId="160" fillId="25" borderId="142" xfId="0" applyNumberFormat="1" applyFont="1" applyFill="1" applyBorder="1" applyAlignment="1">
      <alignment horizontal="center"/>
    </xf>
    <xf numFmtId="3" fontId="160" fillId="25" borderId="143" xfId="0" applyNumberFormat="1" applyFont="1" applyFill="1" applyBorder="1" applyAlignment="1">
      <alignment horizontal="center"/>
    </xf>
    <xf numFmtId="3" fontId="160" fillId="25" borderId="144" xfId="0" applyNumberFormat="1" applyFont="1" applyFill="1" applyBorder="1" applyAlignment="1">
      <alignment horizontal="center"/>
    </xf>
    <xf numFmtId="3" fontId="160" fillId="25" borderId="145" xfId="0" applyNumberFormat="1" applyFont="1" applyFill="1" applyBorder="1" applyAlignment="1">
      <alignment horizontal="right"/>
    </xf>
    <xf numFmtId="3" fontId="160" fillId="25" borderId="145" xfId="0" applyNumberFormat="1" applyFont="1" applyFill="1" applyBorder="1" applyAlignment="1" applyProtection="1">
      <alignment horizontal="right"/>
      <protection locked="0"/>
    </xf>
    <xf numFmtId="3" fontId="160" fillId="25" borderId="141" xfId="0" applyNumberFormat="1" applyFont="1" applyFill="1" applyBorder="1"/>
    <xf numFmtId="3" fontId="160" fillId="25" borderId="0" xfId="0" applyNumberFormat="1" applyFont="1" applyFill="1"/>
    <xf numFmtId="3" fontId="160" fillId="25" borderId="142" xfId="0" applyNumberFormat="1" applyFont="1" applyFill="1" applyBorder="1"/>
    <xf numFmtId="3" fontId="160" fillId="25" borderId="141" xfId="0" applyNumberFormat="1" applyFont="1" applyFill="1" applyBorder="1" applyProtection="1">
      <protection locked="0"/>
    </xf>
    <xf numFmtId="3" fontId="160" fillId="25" borderId="142" xfId="0" applyNumberFormat="1" applyFont="1" applyFill="1" applyBorder="1" applyProtection="1">
      <protection locked="0"/>
    </xf>
    <xf numFmtId="0" fontId="160" fillId="25" borderId="141" xfId="0" applyFont="1" applyFill="1" applyBorder="1"/>
    <xf numFmtId="0" fontId="160" fillId="25" borderId="142" xfId="0" applyFont="1" applyFill="1" applyBorder="1"/>
    <xf numFmtId="3" fontId="160" fillId="25" borderId="146" xfId="0" applyNumberFormat="1" applyFont="1" applyFill="1" applyBorder="1"/>
    <xf numFmtId="3" fontId="160" fillId="25" borderId="147" xfId="0" applyNumberFormat="1" applyFont="1" applyFill="1" applyBorder="1"/>
    <xf numFmtId="3" fontId="160" fillId="25" borderId="148" xfId="0" applyNumberFormat="1" applyFont="1" applyFill="1" applyBorder="1"/>
    <xf numFmtId="3" fontId="160" fillId="25" borderId="146" xfId="0" applyNumberFormat="1" applyFont="1" applyFill="1" applyBorder="1" applyProtection="1">
      <protection locked="0"/>
    </xf>
    <xf numFmtId="3" fontId="160" fillId="25" borderId="148" xfId="0" applyNumberFormat="1" applyFont="1" applyFill="1" applyBorder="1" applyProtection="1">
      <protection locked="0"/>
    </xf>
    <xf numFmtId="0" fontId="160" fillId="25" borderId="0" xfId="0" applyFont="1" applyFill="1"/>
    <xf numFmtId="37" fontId="160" fillId="25" borderId="142" xfId="0" applyNumberFormat="1" applyFont="1" applyFill="1" applyBorder="1"/>
    <xf numFmtId="37" fontId="159" fillId="26" borderId="149" xfId="0" applyNumberFormat="1" applyFont="1" applyFill="1" applyBorder="1"/>
    <xf numFmtId="172" fontId="159" fillId="26" borderId="150" xfId="0" applyNumberFormat="1" applyFont="1" applyFill="1" applyBorder="1"/>
    <xf numFmtId="37" fontId="159" fillId="26" borderId="151" xfId="0" applyNumberFormat="1" applyFont="1" applyFill="1" applyBorder="1"/>
    <xf numFmtId="0" fontId="159" fillId="26" borderId="152" xfId="0" applyFont="1" applyFill="1" applyBorder="1"/>
    <xf numFmtId="0" fontId="159" fillId="26" borderId="153" xfId="0" applyFont="1" applyFill="1" applyBorder="1"/>
    <xf numFmtId="0" fontId="159" fillId="26" borderId="154" xfId="0" applyFont="1" applyFill="1" applyBorder="1"/>
    <xf numFmtId="0" fontId="159" fillId="27" borderId="141" xfId="0" applyFont="1" applyFill="1" applyBorder="1"/>
    <xf numFmtId="0" fontId="159" fillId="27" borderId="0" xfId="0" applyFont="1" applyFill="1"/>
    <xf numFmtId="0" fontId="159" fillId="27" borderId="142" xfId="0" applyFont="1" applyFill="1" applyBorder="1"/>
    <xf numFmtId="0" fontId="160" fillId="25" borderId="0" xfId="0" applyFont="1" applyFill="1" applyAlignment="1">
      <alignment horizontal="center"/>
    </xf>
    <xf numFmtId="9" fontId="160" fillId="25" borderId="141" xfId="2" applyFont="1" applyFill="1" applyBorder="1"/>
    <xf numFmtId="37" fontId="160" fillId="25" borderId="0" xfId="0" applyNumberFormat="1" applyFont="1" applyFill="1"/>
    <xf numFmtId="37" fontId="160" fillId="25" borderId="142" xfId="0" applyNumberFormat="1" applyFont="1" applyFill="1" applyBorder="1" applyProtection="1">
      <protection locked="0"/>
    </xf>
    <xf numFmtId="9" fontId="160" fillId="25" borderId="143" xfId="2" applyFont="1" applyFill="1" applyBorder="1"/>
    <xf numFmtId="37" fontId="160" fillId="25" borderId="144" xfId="0" applyNumberFormat="1" applyFont="1" applyFill="1" applyBorder="1"/>
    <xf numFmtId="37" fontId="160" fillId="25" borderId="145" xfId="0" applyNumberFormat="1" applyFont="1" applyFill="1" applyBorder="1"/>
    <xf numFmtId="37" fontId="160" fillId="25" borderId="145" xfId="0" applyNumberFormat="1" applyFont="1" applyFill="1" applyBorder="1" applyProtection="1">
      <protection locked="0"/>
    </xf>
    <xf numFmtId="0" fontId="160" fillId="25" borderId="143" xfId="0" applyFont="1" applyFill="1" applyBorder="1"/>
    <xf numFmtId="0" fontId="160" fillId="25" borderId="144" xfId="0" applyFont="1" applyFill="1" applyBorder="1"/>
    <xf numFmtId="0" fontId="160" fillId="25" borderId="146" xfId="0" applyFont="1" applyFill="1" applyBorder="1"/>
    <xf numFmtId="0" fontId="160" fillId="25" borderId="147" xfId="0" applyFont="1" applyFill="1" applyBorder="1"/>
    <xf numFmtId="37" fontId="160" fillId="25" borderId="148" xfId="0" applyNumberFormat="1" applyFont="1" applyFill="1" applyBorder="1"/>
    <xf numFmtId="37" fontId="160" fillId="25" borderId="148" xfId="0" applyNumberFormat="1" applyFont="1" applyFill="1" applyBorder="1" applyProtection="1">
      <protection locked="0"/>
    </xf>
    <xf numFmtId="0" fontId="159" fillId="26" borderId="155" xfId="0" applyFont="1" applyFill="1" applyBorder="1" applyAlignment="1">
      <alignment horizontal="center"/>
    </xf>
    <xf numFmtId="37" fontId="159" fillId="26" borderId="156" xfId="0" applyNumberFormat="1" applyFont="1" applyFill="1" applyBorder="1"/>
    <xf numFmtId="0" fontId="160" fillId="27" borderId="143" xfId="0" applyFont="1" applyFill="1" applyBorder="1"/>
    <xf numFmtId="0" fontId="160" fillId="27" borderId="144" xfId="0" applyFont="1" applyFill="1" applyBorder="1"/>
    <xf numFmtId="37" fontId="159" fillId="27" borderId="142" xfId="0" applyNumberFormat="1" applyFont="1" applyFill="1" applyBorder="1"/>
    <xf numFmtId="0" fontId="161" fillId="25" borderId="0" xfId="0" applyFont="1" applyFill="1"/>
    <xf numFmtId="37" fontId="161" fillId="25" borderId="0" xfId="0" applyNumberFormat="1" applyFont="1" applyFill="1"/>
    <xf numFmtId="0" fontId="162" fillId="25" borderId="0" xfId="0" applyFont="1" applyFill="1"/>
    <xf numFmtId="0" fontId="163" fillId="25" borderId="0" xfId="0" applyFont="1" applyFill="1"/>
    <xf numFmtId="0" fontId="160" fillId="25" borderId="141" xfId="0" applyFont="1" applyFill="1" applyBorder="1" applyAlignment="1">
      <alignment horizontal="center"/>
    </xf>
    <xf numFmtId="0" fontId="160" fillId="25" borderId="142" xfId="0" applyFont="1" applyFill="1" applyBorder="1" applyAlignment="1">
      <alignment horizontal="center"/>
    </xf>
    <xf numFmtId="3" fontId="160" fillId="25" borderId="145" xfId="0" applyNumberFormat="1" applyFont="1" applyFill="1" applyBorder="1" applyAlignment="1" applyProtection="1">
      <alignment horizontal="center"/>
      <protection locked="0"/>
    </xf>
    <xf numFmtId="3" fontId="160" fillId="25" borderId="143" xfId="0" applyNumberFormat="1" applyFont="1" applyFill="1" applyBorder="1"/>
    <xf numFmtId="3" fontId="160" fillId="25" borderId="144" xfId="0" applyNumberFormat="1" applyFont="1" applyFill="1" applyBorder="1"/>
    <xf numFmtId="3" fontId="160" fillId="25" borderId="145" xfId="0" applyNumberFormat="1" applyFont="1" applyFill="1" applyBorder="1"/>
    <xf numFmtId="0" fontId="159" fillId="25" borderId="141" xfId="0" applyFont="1" applyFill="1" applyBorder="1"/>
    <xf numFmtId="0" fontId="159" fillId="25" borderId="0" xfId="0" applyFont="1" applyFill="1"/>
    <xf numFmtId="0" fontId="159" fillId="25" borderId="142" xfId="0" applyFont="1" applyFill="1" applyBorder="1"/>
    <xf numFmtId="0" fontId="160" fillId="25" borderId="141" xfId="0" applyFont="1" applyFill="1" applyBorder="1" applyAlignment="1">
      <alignment horizontal="right"/>
    </xf>
    <xf numFmtId="173" fontId="160" fillId="25" borderId="0" xfId="0" applyNumberFormat="1" applyFont="1" applyFill="1"/>
    <xf numFmtId="37" fontId="162" fillId="25" borderId="0" xfId="0" applyNumberFormat="1" applyFont="1" applyFill="1"/>
    <xf numFmtId="37" fontId="160" fillId="25" borderId="141" xfId="0" applyNumberFormat="1" applyFont="1" applyFill="1" applyBorder="1"/>
    <xf numFmtId="37" fontId="160" fillId="25" borderId="141" xfId="0" applyNumberFormat="1" applyFont="1" applyFill="1" applyBorder="1" applyProtection="1">
      <protection locked="0"/>
    </xf>
    <xf numFmtId="37" fontId="160" fillId="25" borderId="0" xfId="0" applyNumberFormat="1" applyFont="1" applyFill="1" applyProtection="1">
      <protection locked="0"/>
    </xf>
    <xf numFmtId="173" fontId="160" fillId="25" borderId="142" xfId="0" applyNumberFormat="1" applyFont="1" applyFill="1" applyBorder="1"/>
    <xf numFmtId="37" fontId="160" fillId="25" borderId="143" xfId="0" applyNumberFormat="1" applyFont="1" applyFill="1" applyBorder="1"/>
    <xf numFmtId="2" fontId="160" fillId="25" borderId="144" xfId="0" applyNumberFormat="1" applyFont="1" applyFill="1" applyBorder="1"/>
    <xf numFmtId="173" fontId="160" fillId="25" borderId="145" xfId="0" applyNumberFormat="1" applyFont="1" applyFill="1" applyBorder="1"/>
    <xf numFmtId="172" fontId="160" fillId="25" borderId="0" xfId="0" applyNumberFormat="1" applyFont="1" applyFill="1"/>
    <xf numFmtId="174" fontId="160" fillId="25" borderId="0" xfId="0" applyNumberFormat="1" applyFont="1" applyFill="1"/>
    <xf numFmtId="37" fontId="159" fillId="25" borderId="141" xfId="0" applyNumberFormat="1" applyFont="1" applyFill="1" applyBorder="1"/>
    <xf numFmtId="172" fontId="159" fillId="25" borderId="0" xfId="0" applyNumberFormat="1" applyFont="1" applyFill="1"/>
    <xf numFmtId="37" fontId="159" fillId="25" borderId="143" xfId="0" applyNumberFormat="1" applyFont="1" applyFill="1" applyBorder="1"/>
    <xf numFmtId="174" fontId="160" fillId="25" borderId="144" xfId="0" applyNumberFormat="1" applyFont="1" applyFill="1" applyBorder="1"/>
    <xf numFmtId="37" fontId="159" fillId="27" borderId="149" xfId="0" applyNumberFormat="1" applyFont="1" applyFill="1" applyBorder="1"/>
    <xf numFmtId="37" fontId="159" fillId="27" borderId="150" xfId="0" applyNumberFormat="1" applyFont="1" applyFill="1" applyBorder="1"/>
    <xf numFmtId="37" fontId="159" fillId="27" borderId="151" xfId="0" applyNumberFormat="1" applyFont="1" applyFill="1" applyBorder="1"/>
    <xf numFmtId="37" fontId="159" fillId="27" borderId="143" xfId="0" applyNumberFormat="1" applyFont="1" applyFill="1" applyBorder="1"/>
    <xf numFmtId="39" fontId="159" fillId="27" borderId="144" xfId="0" applyNumberFormat="1" applyFont="1" applyFill="1" applyBorder="1"/>
    <xf numFmtId="173" fontId="159" fillId="25" borderId="142" xfId="0" applyNumberFormat="1" applyFont="1" applyFill="1" applyBorder="1"/>
    <xf numFmtId="172" fontId="160" fillId="25" borderId="0" xfId="0" applyNumberFormat="1" applyFont="1" applyFill="1" applyProtection="1">
      <protection locked="0"/>
    </xf>
    <xf numFmtId="172" fontId="160" fillId="25" borderId="144" xfId="0" applyNumberFormat="1" applyFont="1" applyFill="1" applyBorder="1"/>
    <xf numFmtId="37" fontId="159" fillId="26" borderId="150" xfId="0" applyNumberFormat="1" applyFont="1" applyFill="1" applyBorder="1"/>
    <xf numFmtId="173" fontId="159" fillId="26" borderId="154" xfId="0" applyNumberFormat="1" applyFont="1" applyFill="1" applyBorder="1"/>
    <xf numFmtId="173" fontId="159" fillId="27" borderId="142" xfId="0" applyNumberFormat="1" applyFont="1" applyFill="1" applyBorder="1"/>
    <xf numFmtId="0" fontId="160" fillId="25" borderId="145" xfId="0" applyFont="1" applyFill="1" applyBorder="1"/>
    <xf numFmtId="173" fontId="160" fillId="25" borderId="0" xfId="2" applyNumberFormat="1" applyFont="1" applyFill="1"/>
    <xf numFmtId="173" fontId="160" fillId="25" borderId="147" xfId="0" applyNumberFormat="1" applyFont="1" applyFill="1" applyBorder="1"/>
    <xf numFmtId="37" fontId="160" fillId="25" borderId="146" xfId="0" applyNumberFormat="1" applyFont="1" applyFill="1" applyBorder="1" applyProtection="1">
      <protection locked="0"/>
    </xf>
    <xf numFmtId="173" fontId="159" fillId="26" borderId="150" xfId="0" applyNumberFormat="1" applyFont="1" applyFill="1" applyBorder="1"/>
    <xf numFmtId="37" fontId="159" fillId="27" borderId="141" xfId="0" applyNumberFormat="1" applyFont="1" applyFill="1" applyBorder="1"/>
    <xf numFmtId="172" fontId="159" fillId="27" borderId="0" xfId="0" applyNumberFormat="1" applyFont="1" applyFill="1"/>
    <xf numFmtId="37" fontId="159" fillId="25" borderId="0" xfId="0" applyNumberFormat="1" applyFont="1" applyFill="1"/>
    <xf numFmtId="0" fontId="160" fillId="26" borderId="157" xfId="0" applyFont="1" applyFill="1" applyBorder="1"/>
    <xf numFmtId="0" fontId="160" fillId="26" borderId="158" xfId="0" applyFont="1" applyFill="1" applyBorder="1"/>
    <xf numFmtId="37" fontId="159" fillId="26" borderId="159" xfId="0" applyNumberFormat="1" applyFont="1" applyFill="1" applyBorder="1"/>
    <xf numFmtId="0" fontId="162" fillId="25" borderId="0" xfId="0" applyFont="1" applyFill="1" applyAlignment="1">
      <alignment horizontal="center"/>
    </xf>
    <xf numFmtId="0" fontId="162" fillId="25" borderId="153" xfId="0" applyFont="1" applyFill="1" applyBorder="1" applyAlignment="1">
      <alignment horizontal="center"/>
    </xf>
    <xf numFmtId="37" fontId="162" fillId="25" borderId="153" xfId="0" applyNumberFormat="1" applyFont="1" applyFill="1" applyBorder="1" applyAlignment="1">
      <alignment horizontal="center"/>
    </xf>
    <xf numFmtId="0" fontId="160" fillId="25" borderId="160" xfId="0" applyFont="1" applyFill="1" applyBorder="1" applyAlignment="1">
      <alignment horizontal="center"/>
    </xf>
    <xf numFmtId="0" fontId="160" fillId="25" borderId="144" xfId="0" applyFont="1" applyFill="1" applyBorder="1" applyAlignment="1">
      <alignment horizontal="center"/>
    </xf>
    <xf numFmtId="0" fontId="160" fillId="25" borderId="161" xfId="0" applyFont="1" applyFill="1" applyBorder="1" applyAlignment="1">
      <alignment horizontal="center"/>
    </xf>
    <xf numFmtId="37" fontId="164" fillId="25" borderId="160" xfId="0" applyNumberFormat="1" applyFont="1" applyFill="1" applyBorder="1"/>
    <xf numFmtId="37" fontId="164" fillId="25" borderId="144" xfId="0" applyNumberFormat="1" applyFont="1" applyFill="1" applyBorder="1"/>
    <xf numFmtId="37" fontId="164" fillId="25" borderId="161" xfId="0" applyNumberFormat="1" applyFont="1" applyFill="1" applyBorder="1"/>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4" fillId="25" borderId="162" xfId="0" applyNumberFormat="1" applyFont="1" applyFill="1" applyBorder="1"/>
    <xf numFmtId="0" fontId="164" fillId="25" borderId="0" xfId="0" applyFont="1" applyFill="1"/>
    <xf numFmtId="37" fontId="164" fillId="25" borderId="163" xfId="0" applyNumberFormat="1" applyFont="1" applyFill="1" applyBorder="1"/>
    <xf numFmtId="173" fontId="164" fillId="25" borderId="162" xfId="2" applyNumberFormat="1" applyFont="1" applyFill="1" applyBorder="1"/>
    <xf numFmtId="172" fontId="164" fillId="25" borderId="0" xfId="0" applyNumberFormat="1" applyFont="1" applyFill="1"/>
    <xf numFmtId="0" fontId="164" fillId="25" borderId="162" xfId="0" applyFont="1" applyFill="1" applyBorder="1"/>
    <xf numFmtId="173" fontId="164" fillId="25" borderId="160" xfId="2" applyNumberFormat="1" applyFont="1" applyFill="1" applyBorder="1"/>
    <xf numFmtId="172" fontId="164" fillId="25" borderId="144" xfId="0" applyNumberFormat="1" applyFont="1" applyFill="1" applyBorder="1"/>
    <xf numFmtId="0" fontId="164" fillId="25" borderId="160" xfId="0" applyFont="1" applyFill="1" applyBorder="1"/>
    <xf numFmtId="37" fontId="164" fillId="25" borderId="163" xfId="0" applyNumberFormat="1" applyFont="1" applyFill="1" applyBorder="1" applyProtection="1">
      <protection locked="0"/>
    </xf>
    <xf numFmtId="173" fontId="164" fillId="25" borderId="144" xfId="2" applyNumberFormat="1" applyFont="1" applyFill="1" applyBorder="1"/>
    <xf numFmtId="173" fontId="164" fillId="25" borderId="0" xfId="2" applyNumberFormat="1" applyFont="1" applyFill="1"/>
    <xf numFmtId="0" fontId="164" fillId="25" borderId="164" xfId="0" applyFont="1" applyFill="1" applyBorder="1"/>
    <xf numFmtId="172" fontId="164" fillId="25" borderId="147" xfId="0" applyNumberFormat="1" applyFont="1" applyFill="1" applyBorder="1"/>
    <xf numFmtId="37" fontId="164" fillId="25" borderId="165" xfId="0" applyNumberFormat="1" applyFont="1" applyFill="1" applyBorder="1"/>
    <xf numFmtId="37" fontId="164" fillId="25" borderId="161" xfId="0" applyNumberFormat="1" applyFont="1" applyFill="1" applyBorder="1" applyProtection="1">
      <protection locked="0"/>
    </xf>
    <xf numFmtId="0" fontId="166" fillId="25" borderId="162" xfId="0" applyFont="1" applyFill="1" applyBorder="1"/>
    <xf numFmtId="0" fontId="166" fillId="25" borderId="0" xfId="0" applyFont="1" applyFill="1"/>
    <xf numFmtId="37" fontId="166" fillId="25" borderId="163" xfId="0" applyNumberFormat="1" applyFont="1" applyFill="1" applyBorder="1"/>
    <xf numFmtId="173" fontId="165" fillId="25" borderId="162" xfId="0" applyNumberFormat="1" applyFont="1" applyFill="1" applyBorder="1"/>
    <xf numFmtId="0" fontId="165" fillId="25" borderId="0" xfId="0" applyFont="1" applyFill="1"/>
    <xf numFmtId="173" fontId="165" fillId="25" borderId="160" xfId="0" applyNumberFormat="1" applyFont="1" applyFill="1" applyBorder="1"/>
    <xf numFmtId="0" fontId="165" fillId="26" borderId="166" xfId="0" applyFont="1" applyFill="1" applyBorder="1" applyAlignment="1">
      <alignment horizontal="center"/>
    </xf>
    <xf numFmtId="173" fontId="165" fillId="26" borderId="167" xfId="0" applyNumberFormat="1" applyFont="1" applyFill="1" applyBorder="1"/>
    <xf numFmtId="37" fontId="165" fillId="26" borderId="168" xfId="0" applyNumberFormat="1" applyFont="1" applyFill="1" applyBorder="1"/>
    <xf numFmtId="0" fontId="165" fillId="26" borderId="169" xfId="0" applyFont="1" applyFill="1" applyBorder="1" applyAlignment="1">
      <alignment horizontal="center"/>
    </xf>
    <xf numFmtId="173" fontId="165" fillId="26" borderId="158" xfId="0" applyNumberFormat="1" applyFont="1" applyFill="1" applyBorder="1"/>
    <xf numFmtId="37" fontId="165" fillId="26" borderId="170" xfId="0" applyNumberFormat="1" applyFont="1" applyFill="1" applyBorder="1"/>
    <xf numFmtId="39" fontId="164" fillId="25" borderId="0" xfId="0" applyNumberFormat="1" applyFont="1" applyFill="1"/>
    <xf numFmtId="0" fontId="165" fillId="26" borderId="171" xfId="0" applyFont="1" applyFill="1" applyBorder="1" applyAlignment="1">
      <alignment horizontal="center"/>
    </xf>
    <xf numFmtId="173" fontId="165" fillId="26" borderId="171" xfId="0" applyNumberFormat="1" applyFont="1" applyFill="1" applyBorder="1"/>
    <xf numFmtId="37" fontId="165" fillId="26" borderId="171" xfId="0" applyNumberFormat="1" applyFont="1" applyFill="1" applyBorder="1"/>
    <xf numFmtId="0" fontId="165" fillId="26" borderId="172" xfId="0" applyFont="1" applyFill="1" applyBorder="1" applyAlignment="1">
      <alignment horizontal="center"/>
    </xf>
    <xf numFmtId="37" fontId="165" fillId="26" borderId="173" xfId="0" applyNumberFormat="1" applyFont="1" applyFill="1" applyBorder="1"/>
    <xf numFmtId="0" fontId="168" fillId="25" borderId="0" xfId="0" applyFont="1" applyFill="1"/>
    <xf numFmtId="0" fontId="168" fillId="25" borderId="162" xfId="0" applyFont="1" applyFill="1" applyBorder="1"/>
    <xf numFmtId="0" fontId="168" fillId="25" borderId="163" xfId="0" applyFont="1" applyFill="1" applyBorder="1"/>
    <xf numFmtId="37" fontId="164" fillId="25" borderId="0" xfId="0" applyNumberFormat="1" applyFont="1" applyFill="1"/>
    <xf numFmtId="0" fontId="162" fillId="25" borderId="162" xfId="0" applyFont="1" applyFill="1" applyBorder="1"/>
    <xf numFmtId="0" fontId="160" fillId="25" borderId="162" xfId="0" applyFont="1" applyFill="1" applyBorder="1"/>
    <xf numFmtId="0" fontId="159" fillId="25" borderId="162" xfId="0" applyFont="1" applyFill="1" applyBorder="1"/>
    <xf numFmtId="0" fontId="165" fillId="26" borderId="174" xfId="0" applyFont="1" applyFill="1" applyBorder="1" applyAlignment="1">
      <alignment horizontal="center"/>
    </xf>
    <xf numFmtId="173" fontId="165" fillId="26" borderId="174" xfId="0" applyNumberFormat="1" applyFont="1" applyFill="1" applyBorder="1"/>
    <xf numFmtId="37" fontId="165" fillId="26" borderId="174" xfId="0" applyNumberFormat="1" applyFont="1" applyFill="1" applyBorder="1"/>
    <xf numFmtId="0" fontId="165" fillId="26" borderId="175" xfId="0" applyFont="1" applyFill="1" applyBorder="1" applyAlignment="1">
      <alignment horizontal="center"/>
    </xf>
    <xf numFmtId="37" fontId="165" fillId="26" borderId="176" xfId="0" applyNumberFormat="1" applyFont="1" applyFill="1" applyBorder="1"/>
    <xf numFmtId="0" fontId="148" fillId="28" borderId="1" xfId="0" applyFont="1" applyFill="1" applyBorder="1"/>
    <xf numFmtId="0" fontId="148" fillId="28" borderId="1" xfId="0" applyFont="1" applyFill="1" applyBorder="1" applyAlignment="1">
      <alignment horizontal="center" vertical="center"/>
    </xf>
    <xf numFmtId="0" fontId="148" fillId="28"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8"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59" fillId="25" borderId="138" xfId="0" applyFont="1" applyFill="1" applyBorder="1" applyAlignment="1">
      <alignment horizontal="center"/>
    </xf>
    <xf numFmtId="0" fontId="159" fillId="25" borderId="139" xfId="0" applyFont="1" applyFill="1" applyBorder="1" applyAlignment="1">
      <alignment horizontal="center"/>
    </xf>
    <xf numFmtId="0" fontId="159" fillId="25"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69" fillId="0" borderId="0" xfId="0" applyFont="1"/>
    <xf numFmtId="0" fontId="169" fillId="0" borderId="0" xfId="0" applyFont="1" applyAlignment="1">
      <alignment horizontal="center"/>
    </xf>
    <xf numFmtId="0" fontId="169"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0" borderId="0" xfId="0" applyFont="1" applyFill="1" applyAlignment="1">
      <alignment horizontal="center"/>
    </xf>
    <xf numFmtId="0" fontId="118" fillId="31"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29" borderId="0" xfId="0" applyNumberFormat="1" applyFont="1" applyFill="1"/>
    <xf numFmtId="37" fontId="128" fillId="0" borderId="109" xfId="0" applyNumberFormat="1" applyFont="1" applyBorder="1"/>
    <xf numFmtId="170" fontId="127" fillId="0" borderId="0" xfId="1" applyNumberFormat="1" applyFont="1"/>
    <xf numFmtId="0" fontId="0" fillId="32"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3" fontId="120" fillId="0" borderId="0" xfId="0" applyNumberFormat="1" applyFont="1"/>
    <xf numFmtId="0" fontId="81" fillId="29" borderId="1" xfId="2755" applyFill="1"/>
    <xf numFmtId="181" fontId="81" fillId="29" borderId="1" xfId="2755" applyNumberFormat="1" applyFill="1" applyAlignment="1">
      <alignment horizontal="right" vertical="center"/>
    </xf>
    <xf numFmtId="182" fontId="81" fillId="29" borderId="1" xfId="2755" applyNumberFormat="1" applyFill="1" applyAlignment="1">
      <alignment horizontal="right" vertical="center"/>
    </xf>
    <xf numFmtId="49" fontId="81" fillId="29" borderId="1" xfId="2755" applyNumberFormat="1" applyFill="1" applyAlignment="1">
      <alignment horizontal="left" vertical="center"/>
    </xf>
    <xf numFmtId="182" fontId="77" fillId="30" borderId="1" xfId="2811" applyNumberFormat="1" applyFill="1" applyAlignment="1">
      <alignment horizontal="right" vertical="center"/>
    </xf>
    <xf numFmtId="0" fontId="77" fillId="0" borderId="1" xfId="2811"/>
    <xf numFmtId="49" fontId="171" fillId="0" borderId="1" xfId="2811" applyNumberFormat="1" applyFont="1" applyAlignment="1">
      <alignment horizontal="left" vertical="center"/>
    </xf>
    <xf numFmtId="49" fontId="77" fillId="0" borderId="1" xfId="2811" applyNumberFormat="1" applyAlignment="1">
      <alignment horizontal="left" vertical="center"/>
    </xf>
    <xf numFmtId="181" fontId="171" fillId="0" borderId="1" xfId="2811" applyNumberFormat="1" applyFont="1" applyAlignment="1">
      <alignment horizontal="right" vertical="center"/>
    </xf>
    <xf numFmtId="181" fontId="77" fillId="0" borderId="1" xfId="2811" applyNumberFormat="1" applyAlignment="1">
      <alignment horizontal="right" vertical="center"/>
    </xf>
    <xf numFmtId="182" fontId="171"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0" borderId="1" xfId="5565" applyNumberFormat="1" applyFill="1" applyAlignment="1">
      <alignment horizontal="right" vertical="center"/>
    </xf>
    <xf numFmtId="0" fontId="77" fillId="0" borderId="1" xfId="5565"/>
    <xf numFmtId="49" fontId="171" fillId="0" borderId="1" xfId="5565" applyNumberFormat="1" applyFont="1" applyAlignment="1">
      <alignment horizontal="left" vertical="center"/>
    </xf>
    <xf numFmtId="49" fontId="77" fillId="0" borderId="1" xfId="5565" applyNumberFormat="1" applyAlignment="1">
      <alignment horizontal="left" vertical="center"/>
    </xf>
    <xf numFmtId="181" fontId="171" fillId="0" borderId="1" xfId="5565" applyNumberFormat="1" applyFont="1" applyAlignment="1">
      <alignment horizontal="right" vertical="center"/>
    </xf>
    <xf numFmtId="181" fontId="77" fillId="0" borderId="1" xfId="5565" applyNumberFormat="1" applyAlignment="1">
      <alignment horizontal="right" vertical="center"/>
    </xf>
    <xf numFmtId="182" fontId="171"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0" fillId="25" borderId="186" xfId="0" applyFont="1" applyFill="1" applyBorder="1"/>
    <xf numFmtId="0" fontId="159" fillId="25" borderId="186" xfId="0" applyFont="1" applyFill="1" applyBorder="1"/>
    <xf numFmtId="3" fontId="159" fillId="25" borderId="186" xfId="0" applyNumberFormat="1" applyFont="1" applyFill="1" applyBorder="1"/>
    <xf numFmtId="3" fontId="159" fillId="25" borderId="187" xfId="0" applyNumberFormat="1" applyFont="1" applyFill="1" applyBorder="1"/>
    <xf numFmtId="3" fontId="159" fillId="25" borderId="188" xfId="0" applyNumberFormat="1" applyFont="1" applyFill="1" applyBorder="1"/>
    <xf numFmtId="0" fontId="159" fillId="25" borderId="146" xfId="0" applyFont="1" applyFill="1" applyBorder="1"/>
    <xf numFmtId="3" fontId="160" fillId="25" borderId="186" xfId="0" applyNumberFormat="1" applyFont="1" applyFill="1" applyBorder="1"/>
    <xf numFmtId="3" fontId="160" fillId="25" borderId="187" xfId="0" applyNumberFormat="1" applyFont="1" applyFill="1" applyBorder="1"/>
    <xf numFmtId="3" fontId="160" fillId="25" borderId="188" xfId="0" applyNumberFormat="1" applyFont="1" applyFill="1" applyBorder="1"/>
    <xf numFmtId="0" fontId="159" fillId="25" borderId="143" xfId="0" applyFont="1" applyFill="1" applyBorder="1"/>
    <xf numFmtId="0" fontId="159" fillId="26" borderId="149" xfId="0" applyFont="1" applyFill="1" applyBorder="1"/>
    <xf numFmtId="0" fontId="159" fillId="25" borderId="141" xfId="0" applyFont="1" applyFill="1" applyBorder="1" applyAlignment="1">
      <alignment horizontal="left"/>
    </xf>
    <xf numFmtId="0" fontId="159" fillId="26" borderId="189" xfId="0" applyFont="1" applyFill="1" applyBorder="1"/>
    <xf numFmtId="0" fontId="159" fillId="26" borderId="189" xfId="0" applyFont="1" applyFill="1" applyBorder="1" applyAlignment="1">
      <alignment horizontal="center"/>
    </xf>
    <xf numFmtId="173" fontId="159" fillId="26" borderId="190" xfId="0" applyNumberFormat="1" applyFont="1" applyFill="1" applyBorder="1"/>
    <xf numFmtId="37" fontId="159" fillId="26" borderId="191" xfId="0" applyNumberFormat="1" applyFont="1" applyFill="1" applyBorder="1"/>
    <xf numFmtId="0" fontId="164" fillId="25" borderId="141" xfId="0" applyFont="1" applyFill="1" applyBorder="1"/>
    <xf numFmtId="0" fontId="164" fillId="25" borderId="143" xfId="0" applyFont="1" applyFill="1" applyBorder="1"/>
    <xf numFmtId="0" fontId="160" fillId="25" borderId="187" xfId="0" applyFont="1" applyFill="1" applyBorder="1"/>
    <xf numFmtId="37" fontId="160" fillId="25" borderId="188" xfId="0" applyNumberFormat="1" applyFont="1" applyFill="1" applyBorder="1"/>
    <xf numFmtId="37" fontId="160" fillId="25" borderId="188" xfId="0" applyNumberFormat="1" applyFont="1" applyFill="1" applyBorder="1" applyProtection="1">
      <protection locked="0"/>
    </xf>
    <xf numFmtId="0" fontId="164" fillId="27" borderId="141" xfId="0" applyFont="1" applyFill="1" applyBorder="1"/>
    <xf numFmtId="0" fontId="159" fillId="26" borderId="192" xfId="0" applyFont="1" applyFill="1" applyBorder="1"/>
    <xf numFmtId="37" fontId="159" fillId="26" borderId="193" xfId="0" applyNumberFormat="1" applyFont="1" applyFill="1" applyBorder="1"/>
    <xf numFmtId="0" fontId="159" fillId="26" borderId="185" xfId="0" applyFont="1" applyFill="1" applyBorder="1"/>
    <xf numFmtId="173" fontId="159" fillId="26" borderId="194" xfId="0" applyNumberFormat="1" applyFont="1" applyFill="1" applyBorder="1"/>
    <xf numFmtId="0" fontId="159" fillId="26" borderId="195" xfId="0" applyFont="1" applyFill="1" applyBorder="1"/>
    <xf numFmtId="0" fontId="160" fillId="26" borderId="195" xfId="0" applyFont="1" applyFill="1" applyBorder="1"/>
    <xf numFmtId="10" fontId="160" fillId="26" borderId="196" xfId="2" applyNumberFormat="1" applyFont="1" applyFill="1" applyBorder="1"/>
    <xf numFmtId="37" fontId="159" fillId="26" borderId="197" xfId="0" applyNumberFormat="1" applyFont="1" applyFill="1" applyBorder="1"/>
    <xf numFmtId="0" fontId="160" fillId="26" borderId="196" xfId="0" applyFont="1" applyFill="1" applyBorder="1"/>
    <xf numFmtId="0" fontId="173" fillId="25" borderId="0" xfId="0" applyFont="1" applyFill="1"/>
    <xf numFmtId="171" fontId="162" fillId="25" borderId="0" xfId="0" applyNumberFormat="1" applyFont="1" applyFill="1" applyAlignment="1">
      <alignment horizontal="left"/>
    </xf>
    <xf numFmtId="173" fontId="160" fillId="25" borderId="141" xfId="2" applyNumberFormat="1" applyFont="1" applyFill="1" applyBorder="1"/>
    <xf numFmtId="0" fontId="159" fillId="26" borderId="192" xfId="0" applyFont="1" applyFill="1" applyBorder="1" applyAlignment="1">
      <alignment horizontal="center"/>
    </xf>
    <xf numFmtId="173" fontId="159" fillId="26" borderId="198" xfId="0" applyNumberFormat="1" applyFont="1" applyFill="1" applyBorder="1"/>
    <xf numFmtId="10" fontId="159" fillId="26" borderId="196" xfId="2" applyNumberFormat="1" applyFont="1" applyFill="1" applyBorder="1"/>
    <xf numFmtId="0" fontId="159" fillId="26" borderId="196" xfId="0" applyFont="1" applyFill="1" applyBorder="1"/>
    <xf numFmtId="37" fontId="160" fillId="25" borderId="186" xfId="0" applyNumberFormat="1" applyFont="1" applyFill="1" applyBorder="1"/>
    <xf numFmtId="37" fontId="160" fillId="25" borderId="187" xfId="0" applyNumberFormat="1" applyFont="1" applyFill="1" applyBorder="1"/>
    <xf numFmtId="37" fontId="160" fillId="25" borderId="186" xfId="0" applyNumberFormat="1" applyFont="1" applyFill="1" applyBorder="1" applyProtection="1">
      <protection locked="0"/>
    </xf>
    <xf numFmtId="37" fontId="160" fillId="25" borderId="187" xfId="0" applyNumberFormat="1" applyFont="1" applyFill="1" applyBorder="1" applyProtection="1">
      <protection locked="0"/>
    </xf>
    <xf numFmtId="0" fontId="159" fillId="27" borderId="149" xfId="0" applyFont="1" applyFill="1" applyBorder="1"/>
    <xf numFmtId="0" fontId="159" fillId="27" borderId="143" xfId="0" applyFont="1" applyFill="1" applyBorder="1"/>
    <xf numFmtId="0" fontId="159" fillId="27" borderId="186" xfId="0" applyFont="1" applyFill="1" applyBorder="1"/>
    <xf numFmtId="37" fontId="160" fillId="25" borderId="199" xfId="0" applyNumberFormat="1" applyFont="1" applyFill="1" applyBorder="1"/>
    <xf numFmtId="0" fontId="160" fillId="27" borderId="141" xfId="0" applyFont="1" applyFill="1" applyBorder="1"/>
    <xf numFmtId="170" fontId="160" fillId="25" borderId="0" xfId="1" applyNumberFormat="1" applyFont="1" applyFill="1"/>
    <xf numFmtId="170" fontId="160" fillId="25" borderId="0" xfId="1" applyNumberFormat="1" applyFont="1" applyFill="1" applyProtection="1">
      <protection locked="0"/>
    </xf>
    <xf numFmtId="0" fontId="160" fillId="27" borderId="200" xfId="0" applyFont="1" applyFill="1" applyBorder="1"/>
    <xf numFmtId="170" fontId="160" fillId="25" borderId="187" xfId="1" applyNumberFormat="1" applyFont="1" applyFill="1" applyBorder="1"/>
    <xf numFmtId="37" fontId="159" fillId="27" borderId="186" xfId="0" applyNumberFormat="1" applyFont="1" applyFill="1" applyBorder="1"/>
    <xf numFmtId="172" fontId="159" fillId="27" borderId="187" xfId="0" applyNumberFormat="1" applyFont="1" applyFill="1" applyBorder="1"/>
    <xf numFmtId="37" fontId="159" fillId="27" borderId="188" xfId="0" applyNumberFormat="1" applyFont="1" applyFill="1" applyBorder="1"/>
    <xf numFmtId="173" fontId="159" fillId="26" borderId="196" xfId="2" applyNumberFormat="1" applyFont="1" applyFill="1" applyBorder="1"/>
    <xf numFmtId="0" fontId="164" fillId="25" borderId="186" xfId="0" applyFont="1" applyFill="1" applyBorder="1"/>
    <xf numFmtId="0" fontId="159" fillId="26" borderId="201" xfId="0" applyFont="1" applyFill="1" applyBorder="1"/>
    <xf numFmtId="37" fontId="159" fillId="25" borderId="186" xfId="0" applyNumberFormat="1" applyFont="1" applyFill="1" applyBorder="1"/>
    <xf numFmtId="173" fontId="159" fillId="25" borderId="187" xfId="0" applyNumberFormat="1" applyFont="1" applyFill="1" applyBorder="1"/>
    <xf numFmtId="37" fontId="159" fillId="25" borderId="188" xfId="0" applyNumberFormat="1" applyFont="1" applyFill="1" applyBorder="1"/>
    <xf numFmtId="0" fontId="159" fillId="26" borderId="202" xfId="0" applyFont="1" applyFill="1" applyBorder="1"/>
    <xf numFmtId="37" fontId="159" fillId="26" borderId="202" xfId="0" applyNumberFormat="1" applyFont="1" applyFill="1" applyBorder="1"/>
    <xf numFmtId="172" fontId="159" fillId="26" borderId="203" xfId="0" applyNumberFormat="1" applyFont="1" applyFill="1" applyBorder="1"/>
    <xf numFmtId="37" fontId="159" fillId="26" borderId="204" xfId="0" applyNumberFormat="1" applyFont="1" applyFill="1" applyBorder="1"/>
    <xf numFmtId="43" fontId="159" fillId="26" borderId="196" xfId="1" applyFont="1" applyFill="1" applyBorder="1"/>
    <xf numFmtId="0" fontId="164" fillId="25" borderId="200" xfId="0" applyFont="1" applyFill="1" applyBorder="1"/>
    <xf numFmtId="0" fontId="159" fillId="26" borderId="157" xfId="0" applyFont="1" applyFill="1" applyBorder="1"/>
    <xf numFmtId="0" fontId="165" fillId="25" borderId="0" xfId="0" applyFont="1" applyFill="1" applyAlignment="1">
      <alignment horizontal="center" vertical="center"/>
    </xf>
    <xf numFmtId="0" fontId="159" fillId="25" borderId="205" xfId="0" applyFont="1" applyFill="1" applyBorder="1" applyAlignment="1">
      <alignment horizontal="center"/>
    </xf>
    <xf numFmtId="0" fontId="160" fillId="25" borderId="160" xfId="0" applyFont="1" applyFill="1" applyBorder="1"/>
    <xf numFmtId="0" fontId="165" fillId="26" borderId="160" xfId="0" applyFont="1" applyFill="1" applyBorder="1"/>
    <xf numFmtId="0" fontId="165" fillId="25" borderId="162" xfId="0" applyFont="1" applyFill="1" applyBorder="1"/>
    <xf numFmtId="0" fontId="165" fillId="26" borderId="206" xfId="0" applyFont="1" applyFill="1" applyBorder="1"/>
    <xf numFmtId="173" fontId="165" fillId="26" borderId="206" xfId="0" applyNumberFormat="1" applyFont="1" applyFill="1" applyBorder="1"/>
    <xf numFmtId="170" fontId="165" fillId="26" borderId="190" xfId="1" applyNumberFormat="1" applyFont="1" applyFill="1" applyBorder="1"/>
    <xf numFmtId="37" fontId="165" fillId="26" borderId="207" xfId="0" applyNumberFormat="1" applyFont="1" applyFill="1" applyBorder="1"/>
    <xf numFmtId="0" fontId="165" fillId="26" borderId="190" xfId="0" applyFont="1" applyFill="1" applyBorder="1"/>
    <xf numFmtId="0" fontId="164" fillId="27" borderId="162" xfId="0" applyFont="1" applyFill="1" applyBorder="1"/>
    <xf numFmtId="172" fontId="165" fillId="26" borderId="190" xfId="0" applyNumberFormat="1" applyFont="1" applyFill="1" applyBorder="1"/>
    <xf numFmtId="0" fontId="164" fillId="25" borderId="208" xfId="0" applyFont="1" applyFill="1" applyBorder="1"/>
    <xf numFmtId="172" fontId="164" fillId="25" borderId="187" xfId="0" applyNumberFormat="1" applyFont="1" applyFill="1" applyBorder="1"/>
    <xf numFmtId="37" fontId="164" fillId="25" borderId="209" xfId="0" applyNumberFormat="1" applyFont="1" applyFill="1" applyBorder="1"/>
    <xf numFmtId="0" fontId="164" fillId="25" borderId="163" xfId="0" applyFont="1" applyFill="1" applyBorder="1"/>
    <xf numFmtId="173" fontId="165" fillId="25" borderId="208" xfId="0" applyNumberFormat="1" applyFont="1" applyFill="1" applyBorder="1"/>
    <xf numFmtId="0" fontId="165" fillId="25" borderId="187" xfId="0" applyFont="1" applyFill="1" applyBorder="1"/>
    <xf numFmtId="37" fontId="164" fillId="27" borderId="209" xfId="0" applyNumberFormat="1" applyFont="1" applyFill="1" applyBorder="1"/>
    <xf numFmtId="0" fontId="164" fillId="26" borderId="190" xfId="0" applyFont="1" applyFill="1" applyBorder="1"/>
    <xf numFmtId="0" fontId="165" fillId="27" borderId="208" xfId="0" applyFont="1" applyFill="1" applyBorder="1"/>
    <xf numFmtId="0" fontId="164" fillId="27" borderId="187" xfId="0" applyFont="1" applyFill="1" applyBorder="1"/>
    <xf numFmtId="0" fontId="165" fillId="26" borderId="166" xfId="0" applyFont="1" applyFill="1" applyBorder="1"/>
    <xf numFmtId="0" fontId="165" fillId="26" borderId="210" xfId="0" applyFont="1" applyFill="1" applyBorder="1"/>
    <xf numFmtId="0" fontId="168" fillId="25" borderId="211" xfId="0" applyFont="1" applyFill="1" applyBorder="1"/>
    <xf numFmtId="0" fontId="164" fillId="25" borderId="211" xfId="0" applyFont="1" applyFill="1" applyBorder="1"/>
    <xf numFmtId="0" fontId="160" fillId="25" borderId="211" xfId="0" applyFont="1" applyFill="1" applyBorder="1"/>
    <xf numFmtId="0" fontId="160" fillId="25" borderId="212" xfId="0" applyFont="1" applyFill="1" applyBorder="1"/>
    <xf numFmtId="0" fontId="165" fillId="26" borderId="213" xfId="0" applyFont="1" applyFill="1" applyBorder="1"/>
    <xf numFmtId="37" fontId="159" fillId="25" borderId="151" xfId="0" applyNumberFormat="1" applyFont="1" applyFill="1" applyBorder="1"/>
    <xf numFmtId="0" fontId="159" fillId="25" borderId="154" xfId="0" applyFont="1" applyFill="1" applyBorder="1"/>
    <xf numFmtId="37" fontId="160" fillId="33" borderId="142" xfId="0" applyNumberFormat="1" applyFont="1" applyFill="1" applyBorder="1" applyProtection="1">
      <protection locked="0"/>
    </xf>
    <xf numFmtId="37" fontId="160" fillId="33" borderId="145" xfId="0" applyNumberFormat="1" applyFont="1" applyFill="1" applyBorder="1" applyProtection="1">
      <protection locked="0"/>
    </xf>
    <xf numFmtId="37" fontId="159" fillId="25" borderId="191" xfId="0" applyNumberFormat="1" applyFont="1" applyFill="1" applyBorder="1"/>
    <xf numFmtId="37" fontId="160" fillId="33" borderId="188" xfId="0" applyNumberFormat="1" applyFont="1" applyFill="1" applyBorder="1" applyProtection="1">
      <protection locked="0"/>
    </xf>
    <xf numFmtId="37" fontId="160" fillId="33" borderId="148" xfId="0" applyNumberFormat="1" applyFont="1" applyFill="1" applyBorder="1" applyProtection="1">
      <protection locked="0"/>
    </xf>
    <xf numFmtId="37" fontId="159" fillId="25" borderId="193" xfId="0" applyNumberFormat="1" applyFont="1" applyFill="1" applyBorder="1"/>
    <xf numFmtId="37" fontId="159" fillId="25" borderId="156" xfId="0" applyNumberFormat="1" applyFont="1" applyFill="1" applyBorder="1"/>
    <xf numFmtId="37" fontId="159" fillId="25" borderId="142" xfId="0" applyNumberFormat="1" applyFont="1" applyFill="1" applyBorder="1"/>
    <xf numFmtId="37" fontId="159" fillId="25" borderId="197" xfId="0" applyNumberFormat="1" applyFont="1" applyFill="1" applyBorder="1"/>
    <xf numFmtId="3" fontId="159" fillId="25" borderId="141" xfId="0" applyNumberFormat="1" applyFont="1" applyFill="1" applyBorder="1"/>
    <xf numFmtId="3" fontId="159" fillId="25" borderId="0" xfId="0" applyNumberFormat="1" applyFont="1" applyFill="1"/>
    <xf numFmtId="3" fontId="159" fillId="25" borderId="142" xfId="0" applyNumberFormat="1" applyFont="1" applyFill="1" applyBorder="1"/>
    <xf numFmtId="9" fontId="160" fillId="25" borderId="141" xfId="0" applyNumberFormat="1" applyFont="1" applyFill="1" applyBorder="1"/>
    <xf numFmtId="9" fontId="160" fillId="25" borderId="146" xfId="0" applyNumberFormat="1" applyFont="1" applyFill="1" applyBorder="1"/>
    <xf numFmtId="0" fontId="160" fillId="25" borderId="155" xfId="0" applyFont="1" applyFill="1" applyBorder="1" applyAlignment="1">
      <alignment horizontal="right"/>
    </xf>
    <xf numFmtId="37" fontId="160" fillId="32" borderId="0" xfId="0" applyNumberFormat="1" applyFont="1" applyFill="1" applyProtection="1">
      <protection locked="0"/>
    </xf>
    <xf numFmtId="37" fontId="160" fillId="32" borderId="142" xfId="0" applyNumberFormat="1" applyFont="1" applyFill="1" applyBorder="1" applyProtection="1">
      <protection locked="0"/>
    </xf>
    <xf numFmtId="172" fontId="160" fillId="25" borderId="187" xfId="0" applyNumberFormat="1" applyFont="1" applyFill="1" applyBorder="1" applyProtection="1">
      <protection locked="0"/>
    </xf>
    <xf numFmtId="37" fontId="160" fillId="0" borderId="186" xfId="0" applyNumberFormat="1" applyFont="1" applyBorder="1" applyProtection="1">
      <protection locked="0"/>
    </xf>
    <xf numFmtId="173" fontId="159" fillId="25" borderId="154" xfId="0" applyNumberFormat="1" applyFont="1" applyFill="1" applyBorder="1"/>
    <xf numFmtId="37" fontId="159" fillId="25" borderId="204" xfId="0" applyNumberFormat="1" applyFont="1" applyFill="1" applyBorder="1"/>
    <xf numFmtId="0" fontId="176" fillId="25" borderId="0" xfId="0" applyFont="1" applyFill="1"/>
    <xf numFmtId="37" fontId="160" fillId="32" borderId="188" xfId="0" applyNumberFormat="1" applyFont="1" applyFill="1" applyBorder="1" applyProtection="1">
      <protection locked="0"/>
    </xf>
    <xf numFmtId="37" fontId="160" fillId="33" borderId="145" xfId="0" applyNumberFormat="1" applyFont="1" applyFill="1" applyBorder="1"/>
    <xf numFmtId="37" fontId="159" fillId="25" borderId="159" xfId="0" applyNumberFormat="1" applyFont="1" applyFill="1" applyBorder="1"/>
    <xf numFmtId="37" fontId="165" fillId="25" borderId="161" xfId="0" applyNumberFormat="1" applyFont="1" applyFill="1" applyBorder="1"/>
    <xf numFmtId="37" fontId="165" fillId="25" borderId="207" xfId="0" applyNumberFormat="1" applyFont="1" applyFill="1" applyBorder="1"/>
    <xf numFmtId="37" fontId="164" fillId="33" borderId="163" xfId="0" applyNumberFormat="1" applyFont="1" applyFill="1" applyBorder="1" applyProtection="1">
      <protection locked="0"/>
    </xf>
    <xf numFmtId="37" fontId="164" fillId="32" borderId="163" xfId="0" applyNumberFormat="1" applyFont="1" applyFill="1" applyBorder="1"/>
    <xf numFmtId="37" fontId="164" fillId="32" borderId="163" xfId="0" applyNumberFormat="1" applyFont="1" applyFill="1" applyBorder="1" applyProtection="1">
      <protection locked="0"/>
    </xf>
    <xf numFmtId="37" fontId="164" fillId="32" borderId="161" xfId="0" applyNumberFormat="1" applyFont="1" applyFill="1" applyBorder="1" applyProtection="1">
      <protection locked="0"/>
    </xf>
    <xf numFmtId="37" fontId="164" fillId="34" borderId="209" xfId="0" applyNumberFormat="1" applyFont="1" applyFill="1" applyBorder="1"/>
    <xf numFmtId="0" fontId="167" fillId="27" borderId="208" xfId="0" applyFont="1" applyFill="1" applyBorder="1"/>
    <xf numFmtId="0" fontId="166" fillId="27" borderId="187" xfId="0" applyFont="1" applyFill="1" applyBorder="1"/>
    <xf numFmtId="37" fontId="166" fillId="27" borderId="209" xfId="0" applyNumberFormat="1" applyFont="1" applyFill="1" applyBorder="1"/>
    <xf numFmtId="37" fontId="166" fillId="25" borderId="209" xfId="0" applyNumberFormat="1" applyFont="1" applyFill="1" applyBorder="1"/>
    <xf numFmtId="37" fontId="165" fillId="25" borderId="170" xfId="0" applyNumberFormat="1" applyFont="1" applyFill="1" applyBorder="1"/>
    <xf numFmtId="37" fontId="165" fillId="25" borderId="173" xfId="0" applyNumberFormat="1" applyFont="1" applyFill="1" applyBorder="1"/>
    <xf numFmtId="37" fontId="165" fillId="25"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32" borderId="0" xfId="1" applyFont="1" applyFill="1"/>
    <xf numFmtId="43" fontId="0" fillId="0" borderId="0" xfId="0" applyNumberFormat="1"/>
    <xf numFmtId="43" fontId="0" fillId="0" borderId="0" xfId="1" applyFont="1" applyFill="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43" fontId="177" fillId="0" borderId="0" xfId="1" applyFont="1"/>
    <xf numFmtId="0" fontId="178" fillId="35" borderId="0" xfId="0" applyFont="1" applyFill="1" applyAlignment="1">
      <alignment horizontal="left" vertical="top"/>
    </xf>
    <xf numFmtId="0" fontId="179" fillId="36" borderId="0" xfId="0" applyFont="1" applyFill="1" applyAlignment="1">
      <alignment horizontal="left" vertical="top"/>
    </xf>
    <xf numFmtId="0" fontId="179" fillId="36" borderId="0" xfId="0" applyFont="1" applyFill="1" applyAlignment="1">
      <alignment horizontal="center" vertical="top"/>
    </xf>
    <xf numFmtId="0" fontId="159" fillId="25" borderId="138" xfId="0" applyFont="1" applyFill="1" applyBorder="1" applyAlignment="1">
      <alignment horizontal="center"/>
    </xf>
    <xf numFmtId="0" fontId="159" fillId="25" borderId="139" xfId="0" applyFont="1" applyFill="1" applyBorder="1" applyAlignment="1">
      <alignment horizontal="center"/>
    </xf>
    <xf numFmtId="0" fontId="159" fillId="25"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7">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3" sqref="D2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2717</v>
      </c>
    </row>
    <row r="2" spans="1:14">
      <c r="A2" s="1"/>
      <c r="G2" s="3"/>
      <c r="M2" s="4" t="s">
        <v>2</v>
      </c>
      <c r="N2" s="4" t="s">
        <v>3</v>
      </c>
    </row>
    <row r="3" spans="1:14">
      <c r="A3" s="1" t="s">
        <v>4</v>
      </c>
      <c r="B3" s="2" t="s">
        <v>17</v>
      </c>
      <c r="C3" s="4">
        <f>+VLOOKUP(B3,$K$3:$L$14,2,0)</f>
        <v>9</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2718</v>
      </c>
      <c r="I10" s="3"/>
      <c r="K10" s="5" t="s">
        <v>15</v>
      </c>
      <c r="L10" s="4">
        <v>8</v>
      </c>
      <c r="M10" s="4" t="str">
        <f t="shared" si="0"/>
        <v/>
      </c>
      <c r="N10" s="4" t="str">
        <f t="shared" si="1"/>
        <v>X</v>
      </c>
    </row>
    <row r="11" spans="1:14">
      <c r="A11" s="3" t="s">
        <v>16</v>
      </c>
      <c r="I11" s="3"/>
      <c r="K11" s="5" t="s">
        <v>17</v>
      </c>
      <c r="L11" s="4">
        <v>9</v>
      </c>
      <c r="M11" s="4" t="str">
        <f t="shared" si="0"/>
        <v>X</v>
      </c>
      <c r="N11" s="4" t="str">
        <f t="shared" si="1"/>
        <v>X</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6" workbookViewId="0">
      <selection activeCell="E65" sqref="E6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Septembre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1111473.68</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1111473.68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525321.61</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338659.07</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177706.47999999998</v>
      </c>
      <c r="C10" s="15"/>
      <c r="D10" s="20" t="s">
        <v>29</v>
      </c>
      <c r="E10" s="21">
        <f>-SUMIFS(BV_Data_An_Cour!$AN:$AN,BV_Data_An_Cour!$AP:$AP,$A$1,BV_Data_An_Cour!$AQ:$AQ,$D10)</f>
        <v>503966.64</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437341.96</v>
      </c>
      <c r="C11" s="15"/>
      <c r="D11" s="20" t="s">
        <v>31</v>
      </c>
      <c r="E11" s="21">
        <f>-SUMIFS(BV_Data_An_Cour!$AN:$AN,BV_Data_An_Cour!$AP:$AP,$A$1,BV_Data_An_Cour!$AQ:$AQ,$D11)</f>
        <v>120132.66000000003</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154166.03999999992</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-8970.74</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-795239.72000000067</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150</v>
      </c>
      <c r="C15" s="15"/>
      <c r="D15" s="20" t="s">
        <v>39</v>
      </c>
      <c r="E15" s="21">
        <f>-SUMIFS(BV_Data_An_Cour!$AN:$AN,BV_Data_An_Cour!$AP:$AP,$A$1,BV_Data_An_Cour!$AQ:$AQ,$D15)</f>
        <v>8823.2999999999993</v>
      </c>
      <c r="F15" s="3"/>
      <c r="G15" s="3"/>
      <c r="H15" s="3"/>
      <c r="I15" s="3"/>
      <c r="J15" s="3"/>
      <c r="K15" s="3"/>
      <c r="L15" s="3"/>
      <c r="M15" s="3"/>
      <c r="N15" s="3"/>
      <c r="O15" s="3"/>
      <c r="P15" s="3"/>
      <c r="Q15" s="3"/>
      <c r="R15" s="3"/>
      <c r="S15" s="3"/>
      <c r="T15" s="3"/>
      <c r="U15" s="3"/>
      <c r="V15" s="3"/>
      <c r="W15" s="3"/>
      <c r="X15" s="3"/>
      <c r="Y15" s="3"/>
    </row>
    <row r="16" spans="1:25">
      <c r="A16" s="17" t="s">
        <v>40</v>
      </c>
      <c r="B16" s="18">
        <f>+SUM(B8:B15)</f>
        <v>683939.39999999921</v>
      </c>
      <c r="C16" s="19"/>
      <c r="D16" s="17" t="s">
        <v>41</v>
      </c>
      <c r="E16" s="18">
        <f>+SUM(E10:E15)</f>
        <v>778117.9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6756120.2399999993</v>
      </c>
      <c r="C18" s="15"/>
      <c r="D18" s="20" t="s">
        <v>43</v>
      </c>
      <c r="E18" s="21">
        <f>-SUMIFS(BV_Data_An_Cour!$AN:$AN,BV_Data_An_Cour!$AP:$AP,$A$1,BV_Data_An_Cour!$AQ:$AQ,$D18)</f>
        <v>7077598.9299999997</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678137.01</v>
      </c>
      <c r="C19" s="15"/>
      <c r="D19" s="20" t="s">
        <v>45</v>
      </c>
      <c r="E19" s="21">
        <f>-SUMIFS(BV_Data_An_Cour!$AN:$AN,BV_Data_An_Cour!$AP:$AP,$A$1,BV_Data_An_Cour!$AQ:$AQ,$D19)</f>
        <v>215554</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494482.33</v>
      </c>
      <c r="C20" s="15"/>
      <c r="D20" s="17" t="s">
        <v>47</v>
      </c>
      <c r="E20" s="18">
        <f>+SUM(E18:E19)</f>
        <v>7293152.9299999997</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7928739.5799999991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342064</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48768.799999999996</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29006.46</v>
      </c>
      <c r="C24" s="15"/>
      <c r="D24" s="20" t="s">
        <v>53</v>
      </c>
      <c r="E24" s="21">
        <f>-SUMIFS(BV_Data_An_Cour!$AN:$AN,BV_Data_An_Cour!$AP:$AP,$A$1,BV_Data_An_Cour!$AQ:$AQ,$D24)</f>
        <v>185834.66</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9281.92</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115840.93</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576667.46</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154129.31</v>
      </c>
      <c r="C30" s="19"/>
      <c r="D30" s="23" t="s">
        <v>59</v>
      </c>
      <c r="E30" s="24">
        <f>+E5+E7+E16+E20+E28</f>
        <v>8647938.2899999991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9878281.9699999988</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20706.639999999985</v>
      </c>
      <c r="C37" s="15"/>
      <c r="D37" s="20" t="s">
        <v>67</v>
      </c>
      <c r="E37" s="21">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131277.59000000008</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52249.899999999965</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17943.679999999993</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7800.9000000000087</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229978.71000000002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8647938.2899999991</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6371052</v>
      </c>
      <c r="C48" s="19"/>
      <c r="D48" s="20" t="s">
        <v>80</v>
      </c>
      <c r="E48" s="21">
        <f>-SUMIFS(BV_Data_An_Cour!$AN:$AN,BV_Data_An_Cour!$AP:$AP,$A$1,BV_Data_An_Cour!$AQ:$AQ,$D48)</f>
        <v>5000120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3831254.3899999992</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-1000000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6601030.71</v>
      </c>
      <c r="C53" s="19"/>
      <c r="D53" s="23" t="s">
        <v>85</v>
      </c>
      <c r="E53" s="24">
        <f>SUM(E48:E51)</f>
        <v>7831374.3899999987</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16479312.68</v>
      </c>
      <c r="C56" s="19"/>
      <c r="D56" s="23" t="s">
        <v>87</v>
      </c>
      <c r="E56" s="24">
        <f>+E53+E45</f>
        <v>16479312.679999998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88"/>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89" t="s">
        <v>97</v>
      </c>
      <c r="C16" s="890"/>
      <c r="D16" s="891"/>
      <c r="E16" s="892"/>
      <c r="F16" s="890"/>
      <c r="G16" s="891"/>
      <c r="H16" s="892"/>
      <c r="I16" s="890"/>
      <c r="J16" s="891"/>
      <c r="K16" s="892"/>
      <c r="L16" s="890"/>
      <c r="M16" s="891"/>
      <c r="N16" s="892"/>
      <c r="O16" s="890"/>
      <c r="P16" s="891"/>
      <c r="Q16" s="892"/>
      <c r="R16" s="890"/>
      <c r="S16" s="891"/>
      <c r="T16" s="892"/>
      <c r="U16" s="890"/>
      <c r="V16" s="891"/>
      <c r="W16" s="892"/>
      <c r="X16" s="890"/>
      <c r="Y16" s="891"/>
      <c r="Z16" s="892"/>
      <c r="AA16" s="890"/>
      <c r="AB16" s="891"/>
      <c r="AC16" s="892"/>
      <c r="AD16" s="890"/>
      <c r="AE16" s="891"/>
      <c r="AF16" s="892"/>
      <c r="AG16" s="890"/>
      <c r="AH16" s="891"/>
      <c r="AI16" s="892"/>
      <c r="AJ16" s="890"/>
      <c r="AK16" s="891"/>
      <c r="AL16" s="892"/>
      <c r="AM16" s="890"/>
      <c r="AN16" s="891"/>
      <c r="AO16" s="892"/>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3"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89"/>
      <c r="C21" s="894"/>
      <c r="D21" s="895"/>
      <c r="E21" s="896"/>
      <c r="F21" s="894"/>
      <c r="G21" s="895"/>
      <c r="H21" s="896"/>
      <c r="I21" s="894"/>
      <c r="J21" s="895"/>
      <c r="K21" s="896"/>
      <c r="L21" s="894"/>
      <c r="M21" s="895"/>
      <c r="N21" s="896"/>
      <c r="O21" s="894"/>
      <c r="P21" s="895"/>
      <c r="Q21" s="896"/>
      <c r="R21" s="894"/>
      <c r="S21" s="895"/>
      <c r="T21" s="896"/>
      <c r="U21" s="894"/>
      <c r="V21" s="895"/>
      <c r="W21" s="896"/>
      <c r="X21" s="894"/>
      <c r="Y21" s="895"/>
      <c r="Z21" s="896"/>
      <c r="AA21" s="894"/>
      <c r="AB21" s="895"/>
      <c r="AC21" s="896"/>
      <c r="AD21" s="894"/>
      <c r="AE21" s="895"/>
      <c r="AF21" s="896"/>
      <c r="AG21" s="894"/>
      <c r="AH21" s="895"/>
      <c r="AI21" s="896"/>
      <c r="AJ21" s="894"/>
      <c r="AK21" s="895"/>
      <c r="AL21" s="896"/>
      <c r="AM21" s="894"/>
      <c r="AN21" s="895"/>
      <c r="AO21" s="89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7"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89"/>
      <c r="C23" s="894"/>
      <c r="D23" s="895"/>
      <c r="E23" s="896"/>
      <c r="F23" s="894"/>
      <c r="G23" s="895"/>
      <c r="H23" s="896"/>
      <c r="I23" s="894"/>
      <c r="J23" s="895"/>
      <c r="K23" s="896"/>
      <c r="L23" s="894"/>
      <c r="M23" s="895"/>
      <c r="N23" s="896"/>
      <c r="O23" s="894"/>
      <c r="P23" s="895"/>
      <c r="Q23" s="896"/>
      <c r="R23" s="894"/>
      <c r="S23" s="895"/>
      <c r="T23" s="896"/>
      <c r="U23" s="894"/>
      <c r="V23" s="895"/>
      <c r="W23" s="896"/>
      <c r="X23" s="894"/>
      <c r="Y23" s="895"/>
      <c r="Z23" s="896"/>
      <c r="AA23" s="894"/>
      <c r="AB23" s="895"/>
      <c r="AC23" s="896"/>
      <c r="AD23" s="894"/>
      <c r="AE23" s="895"/>
      <c r="AF23" s="896"/>
      <c r="AG23" s="894"/>
      <c r="AH23" s="895"/>
      <c r="AI23" s="896"/>
      <c r="AJ23" s="894"/>
      <c r="AK23" s="895"/>
      <c r="AL23" s="896"/>
      <c r="AM23" s="894"/>
      <c r="AN23" s="895"/>
      <c r="AO23" s="89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89" t="s">
        <v>104</v>
      </c>
      <c r="C27" s="890"/>
      <c r="D27" s="891"/>
      <c r="E27" s="892"/>
      <c r="F27" s="890"/>
      <c r="G27" s="891"/>
      <c r="H27" s="892"/>
      <c r="I27" s="890"/>
      <c r="J27" s="891"/>
      <c r="K27" s="892"/>
      <c r="L27" s="890"/>
      <c r="M27" s="891"/>
      <c r="N27" s="892"/>
      <c r="O27" s="890"/>
      <c r="P27" s="891"/>
      <c r="Q27" s="892"/>
      <c r="R27" s="890"/>
      <c r="S27" s="891"/>
      <c r="T27" s="892"/>
      <c r="U27" s="890"/>
      <c r="V27" s="891"/>
      <c r="W27" s="892"/>
      <c r="X27" s="890"/>
      <c r="Y27" s="891"/>
      <c r="Z27" s="892"/>
      <c r="AA27" s="890"/>
      <c r="AB27" s="891"/>
      <c r="AC27" s="892"/>
      <c r="AD27" s="890"/>
      <c r="AE27" s="891"/>
      <c r="AF27" s="892"/>
      <c r="AG27" s="890"/>
      <c r="AH27" s="891"/>
      <c r="AI27" s="892"/>
      <c r="AJ27" s="890"/>
      <c r="AK27" s="891"/>
      <c r="AL27" s="892"/>
      <c r="AM27" s="890"/>
      <c r="AN27" s="891"/>
      <c r="AO27" s="892"/>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898"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899"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0" t="s">
        <v>114</v>
      </c>
      <c r="C44" s="901"/>
      <c r="D44" s="902"/>
      <c r="E44" s="903"/>
      <c r="F44" s="901"/>
      <c r="G44" s="902"/>
      <c r="H44" s="903"/>
      <c r="I44" s="901"/>
      <c r="J44" s="902"/>
      <c r="K44" s="903"/>
      <c r="L44" s="901"/>
      <c r="M44" s="902"/>
      <c r="N44" s="903"/>
      <c r="O44" s="901"/>
      <c r="P44" s="902"/>
      <c r="Q44" s="903"/>
      <c r="R44" s="901"/>
      <c r="S44" s="902"/>
      <c r="T44" s="903"/>
      <c r="U44" s="901"/>
      <c r="V44" s="902"/>
      <c r="W44" s="903"/>
      <c r="X44" s="901"/>
      <c r="Y44" s="902"/>
      <c r="Z44" s="903"/>
      <c r="AA44" s="901"/>
      <c r="AB44" s="902"/>
      <c r="AC44" s="903"/>
      <c r="AD44" s="901"/>
      <c r="AE44" s="902"/>
      <c r="AF44" s="903"/>
      <c r="AG44" s="901"/>
      <c r="AH44" s="902"/>
      <c r="AI44" s="903"/>
      <c r="AJ44" s="901"/>
      <c r="AK44" s="902"/>
      <c r="AL44" s="903"/>
      <c r="AM44" s="901"/>
      <c r="AN44" s="902"/>
      <c r="AO44" s="903"/>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4"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5"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4" t="s">
        <v>118</v>
      </c>
      <c r="C47" s="888"/>
      <c r="D47" s="906"/>
      <c r="E47" s="907"/>
      <c r="F47" s="888"/>
      <c r="G47" s="906"/>
      <c r="H47" s="908"/>
      <c r="I47" s="888"/>
      <c r="J47" s="906"/>
      <c r="K47" s="908"/>
      <c r="L47" s="888"/>
      <c r="M47" s="906"/>
      <c r="N47" s="908"/>
      <c r="O47" s="888"/>
      <c r="P47" s="906"/>
      <c r="Q47" s="908"/>
      <c r="R47" s="888"/>
      <c r="S47" s="906"/>
      <c r="T47" s="908"/>
      <c r="U47" s="888"/>
      <c r="V47" s="906"/>
      <c r="W47" s="908"/>
      <c r="X47" s="888"/>
      <c r="Y47" s="906"/>
      <c r="Z47" s="908"/>
      <c r="AA47" s="888"/>
      <c r="AB47" s="906"/>
      <c r="AC47" s="908"/>
      <c r="AD47" s="888"/>
      <c r="AE47" s="906"/>
      <c r="AF47" s="908"/>
      <c r="AG47" s="888"/>
      <c r="AH47" s="906"/>
      <c r="AI47" s="908"/>
      <c r="AJ47" s="888"/>
      <c r="AK47" s="906"/>
      <c r="AL47" s="908"/>
      <c r="AM47" s="888"/>
      <c r="AN47" s="906"/>
      <c r="AO47" s="908"/>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4"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5"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4" t="s">
        <v>121</v>
      </c>
      <c r="C53" s="888"/>
      <c r="D53" s="906"/>
      <c r="E53" s="907"/>
      <c r="F53" s="888"/>
      <c r="G53" s="906"/>
      <c r="H53" s="908"/>
      <c r="I53" s="888"/>
      <c r="J53" s="906"/>
      <c r="K53" s="908"/>
      <c r="L53" s="888"/>
      <c r="M53" s="906"/>
      <c r="N53" s="908"/>
      <c r="O53" s="888"/>
      <c r="P53" s="906"/>
      <c r="Q53" s="908"/>
      <c r="R53" s="888"/>
      <c r="S53" s="906"/>
      <c r="T53" s="908"/>
      <c r="U53" s="888"/>
      <c r="V53" s="906"/>
      <c r="W53" s="908"/>
      <c r="X53" s="888"/>
      <c r="Y53" s="906"/>
      <c r="Z53" s="908"/>
      <c r="AA53" s="888"/>
      <c r="AB53" s="906"/>
      <c r="AC53" s="908"/>
      <c r="AD53" s="888"/>
      <c r="AE53" s="906"/>
      <c r="AF53" s="908"/>
      <c r="AG53" s="888"/>
      <c r="AH53" s="906"/>
      <c r="AI53" s="908"/>
      <c r="AJ53" s="888"/>
      <c r="AK53" s="906"/>
      <c r="AL53" s="908"/>
      <c r="AM53" s="888"/>
      <c r="AN53" s="906"/>
      <c r="AO53" s="908"/>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09"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4"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0" t="s">
        <v>124</v>
      </c>
      <c r="C57" s="901"/>
      <c r="D57" s="902"/>
      <c r="E57" s="903"/>
      <c r="F57" s="901"/>
      <c r="G57" s="902"/>
      <c r="H57" s="903"/>
      <c r="I57" s="901"/>
      <c r="J57" s="902"/>
      <c r="K57" s="903"/>
      <c r="L57" s="901"/>
      <c r="M57" s="902"/>
      <c r="N57" s="903"/>
      <c r="O57" s="901"/>
      <c r="P57" s="902"/>
      <c r="Q57" s="903"/>
      <c r="R57" s="901"/>
      <c r="S57" s="902"/>
      <c r="T57" s="903"/>
      <c r="U57" s="901"/>
      <c r="V57" s="902"/>
      <c r="W57" s="903"/>
      <c r="X57" s="901"/>
      <c r="Y57" s="902"/>
      <c r="Z57" s="903"/>
      <c r="AA57" s="901"/>
      <c r="AB57" s="902"/>
      <c r="AC57" s="903"/>
      <c r="AD57" s="901"/>
      <c r="AE57" s="902"/>
      <c r="AF57" s="903"/>
      <c r="AG57" s="901"/>
      <c r="AH57" s="902"/>
      <c r="AI57" s="903"/>
      <c r="AJ57" s="901"/>
      <c r="AK57" s="902"/>
      <c r="AL57" s="903"/>
      <c r="AM57" s="901"/>
      <c r="AN57" s="902"/>
      <c r="AO57" s="903"/>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0" t="s">
        <v>139</v>
      </c>
      <c r="C75" s="901"/>
      <c r="D75" s="902"/>
      <c r="E75" s="903"/>
      <c r="F75" s="901"/>
      <c r="G75" s="902"/>
      <c r="H75" s="903"/>
      <c r="I75" s="901"/>
      <c r="J75" s="902"/>
      <c r="K75" s="903"/>
      <c r="L75" s="901"/>
      <c r="M75" s="902"/>
      <c r="N75" s="903"/>
      <c r="O75" s="901"/>
      <c r="P75" s="902"/>
      <c r="Q75" s="903"/>
      <c r="R75" s="901"/>
      <c r="S75" s="902"/>
      <c r="T75" s="903"/>
      <c r="U75" s="901"/>
      <c r="V75" s="902"/>
      <c r="W75" s="903"/>
      <c r="X75" s="901"/>
      <c r="Y75" s="902"/>
      <c r="Z75" s="903"/>
      <c r="AA75" s="901"/>
      <c r="AB75" s="902"/>
      <c r="AC75" s="903"/>
      <c r="AD75" s="901"/>
      <c r="AE75" s="902"/>
      <c r="AF75" s="903"/>
      <c r="AG75" s="901"/>
      <c r="AH75" s="902"/>
      <c r="AI75" s="903"/>
      <c r="AJ75" s="901"/>
      <c r="AK75" s="902"/>
      <c r="AL75" s="903"/>
      <c r="AM75" s="901"/>
      <c r="AN75" s="902"/>
      <c r="AO75" s="903"/>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0" t="s">
        <v>140</v>
      </c>
      <c r="C77" s="901"/>
      <c r="D77" s="902"/>
      <c r="E77" s="911"/>
      <c r="F77" s="901"/>
      <c r="G77" s="902"/>
      <c r="H77" s="911"/>
      <c r="I77" s="901"/>
      <c r="J77" s="902"/>
      <c r="K77" s="911"/>
      <c r="L77" s="901"/>
      <c r="M77" s="902"/>
      <c r="N77" s="911"/>
      <c r="O77" s="901"/>
      <c r="P77" s="902"/>
      <c r="Q77" s="911"/>
      <c r="R77" s="901"/>
      <c r="S77" s="902"/>
      <c r="T77" s="911"/>
      <c r="U77" s="901"/>
      <c r="V77" s="902"/>
      <c r="W77" s="911"/>
      <c r="X77" s="901"/>
      <c r="Y77" s="902"/>
      <c r="Z77" s="911"/>
      <c r="AA77" s="901"/>
      <c r="AB77" s="902"/>
      <c r="AC77" s="911"/>
      <c r="AD77" s="901"/>
      <c r="AE77" s="902"/>
      <c r="AF77" s="911"/>
      <c r="AG77" s="901"/>
      <c r="AH77" s="902"/>
      <c r="AI77" s="911"/>
      <c r="AJ77" s="901"/>
      <c r="AK77" s="902"/>
      <c r="AL77" s="911"/>
      <c r="AM77" s="901"/>
      <c r="AN77" s="902"/>
      <c r="AO77" s="911"/>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2" t="s">
        <v>146</v>
      </c>
      <c r="C86" s="650"/>
      <c r="D86" s="913"/>
      <c r="E86" s="651"/>
      <c r="F86" s="650"/>
      <c r="G86" s="913"/>
      <c r="H86" s="651"/>
      <c r="I86" s="650"/>
      <c r="J86" s="913"/>
      <c r="K86" s="651"/>
      <c r="L86" s="650"/>
      <c r="M86" s="913"/>
      <c r="N86" s="651"/>
      <c r="O86" s="650"/>
      <c r="P86" s="913"/>
      <c r="Q86" s="651"/>
      <c r="R86" s="650"/>
      <c r="S86" s="913"/>
      <c r="T86" s="651"/>
      <c r="U86" s="650"/>
      <c r="V86" s="913"/>
      <c r="W86" s="651"/>
      <c r="X86" s="650"/>
      <c r="Y86" s="913"/>
      <c r="Z86" s="651"/>
      <c r="AA86" s="650"/>
      <c r="AB86" s="913"/>
      <c r="AC86" s="651"/>
      <c r="AD86" s="650"/>
      <c r="AE86" s="913"/>
      <c r="AF86" s="651"/>
      <c r="AG86" s="650"/>
      <c r="AH86" s="913"/>
      <c r="AI86" s="651"/>
      <c r="AJ86" s="650"/>
      <c r="AK86" s="913"/>
      <c r="AL86" s="651"/>
      <c r="AM86" s="650"/>
      <c r="AN86" s="913"/>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4" t="s">
        <v>147</v>
      </c>
      <c r="C88" s="915"/>
      <c r="D88" s="916"/>
      <c r="E88" s="917"/>
      <c r="F88" s="915"/>
      <c r="G88" s="918"/>
      <c r="H88" s="917"/>
      <c r="I88" s="915"/>
      <c r="J88" s="918"/>
      <c r="K88" s="917"/>
      <c r="L88" s="915"/>
      <c r="M88" s="918"/>
      <c r="N88" s="917"/>
      <c r="O88" s="915"/>
      <c r="P88" s="918"/>
      <c r="Q88" s="917"/>
      <c r="R88" s="915"/>
      <c r="S88" s="918"/>
      <c r="T88" s="917"/>
      <c r="U88" s="915"/>
      <c r="V88" s="918"/>
      <c r="W88" s="917"/>
      <c r="X88" s="915"/>
      <c r="Y88" s="918"/>
      <c r="Z88" s="917"/>
      <c r="AA88" s="915"/>
      <c r="AB88" s="918"/>
      <c r="AC88" s="917"/>
      <c r="AD88" s="915"/>
      <c r="AE88" s="918"/>
      <c r="AF88" s="917"/>
      <c r="AG88" s="915"/>
      <c r="AH88" s="918"/>
      <c r="AI88" s="917"/>
      <c r="AJ88" s="915"/>
      <c r="AK88" s="918"/>
      <c r="AL88" s="917"/>
      <c r="AM88" s="915"/>
      <c r="AN88" s="918"/>
      <c r="AO88" s="917"/>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19"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0"/>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89" t="s">
        <v>151</v>
      </c>
      <c r="C100" s="890"/>
      <c r="D100" s="891"/>
      <c r="E100" s="892"/>
      <c r="F100" s="890"/>
      <c r="G100" s="891"/>
      <c r="H100" s="892"/>
      <c r="I100" s="890"/>
      <c r="J100" s="891"/>
      <c r="K100" s="892"/>
      <c r="L100" s="890"/>
      <c r="M100" s="891"/>
      <c r="N100" s="892"/>
      <c r="O100" s="890"/>
      <c r="P100" s="891"/>
      <c r="Q100" s="892"/>
      <c r="R100" s="890"/>
      <c r="S100" s="891"/>
      <c r="T100" s="892"/>
      <c r="U100" s="890"/>
      <c r="V100" s="891"/>
      <c r="W100" s="892"/>
      <c r="X100" s="890"/>
      <c r="Y100" s="891"/>
      <c r="Z100" s="892"/>
      <c r="AA100" s="890"/>
      <c r="AB100" s="891"/>
      <c r="AC100" s="892"/>
      <c r="AD100" s="890"/>
      <c r="AE100" s="891"/>
      <c r="AF100" s="892"/>
      <c r="AG100" s="890"/>
      <c r="AH100" s="891"/>
      <c r="AI100" s="892"/>
      <c r="AJ100" s="890"/>
      <c r="AK100" s="891"/>
      <c r="AL100" s="892"/>
      <c r="AM100" s="890"/>
      <c r="AN100" s="891"/>
      <c r="AO100" s="892"/>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89" t="s">
        <v>104</v>
      </c>
      <c r="C108" s="890"/>
      <c r="D108" s="891"/>
      <c r="E108" s="892"/>
      <c r="F108" s="890"/>
      <c r="G108" s="891"/>
      <c r="H108" s="892"/>
      <c r="I108" s="890"/>
      <c r="J108" s="891"/>
      <c r="K108" s="892"/>
      <c r="L108" s="890"/>
      <c r="M108" s="891"/>
      <c r="N108" s="892"/>
      <c r="O108" s="890"/>
      <c r="P108" s="891"/>
      <c r="Q108" s="892"/>
      <c r="R108" s="890"/>
      <c r="S108" s="891"/>
      <c r="T108" s="892"/>
      <c r="U108" s="890"/>
      <c r="V108" s="891"/>
      <c r="W108" s="892"/>
      <c r="X108" s="890"/>
      <c r="Y108" s="891"/>
      <c r="Z108" s="892"/>
      <c r="AA108" s="890"/>
      <c r="AB108" s="891"/>
      <c r="AC108" s="892"/>
      <c r="AD108" s="890"/>
      <c r="AE108" s="891"/>
      <c r="AF108" s="892"/>
      <c r="AG108" s="890"/>
      <c r="AH108" s="891"/>
      <c r="AI108" s="892"/>
      <c r="AJ108" s="890"/>
      <c r="AK108" s="891"/>
      <c r="AL108" s="892"/>
      <c r="AM108" s="890"/>
      <c r="AN108" s="891"/>
      <c r="AO108" s="892"/>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898"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899"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1"/>
      <c r="D115" s="638"/>
      <c r="E115" s="626"/>
      <c r="F115" s="921"/>
      <c r="G115" s="638"/>
      <c r="H115" s="639"/>
      <c r="I115" s="921"/>
      <c r="J115" s="638"/>
      <c r="K115" s="639"/>
      <c r="L115" s="921"/>
      <c r="M115" s="638"/>
      <c r="N115" s="639"/>
      <c r="O115" s="921"/>
      <c r="P115" s="638"/>
      <c r="Q115" s="639"/>
      <c r="R115" s="921"/>
      <c r="S115" s="638"/>
      <c r="T115" s="639"/>
      <c r="U115" s="921"/>
      <c r="V115" s="638"/>
      <c r="W115" s="639"/>
      <c r="X115" s="921"/>
      <c r="Y115" s="638"/>
      <c r="Z115" s="639"/>
      <c r="AA115" s="921"/>
      <c r="AB115" s="638"/>
      <c r="AC115" s="639"/>
      <c r="AD115" s="921"/>
      <c r="AE115" s="638"/>
      <c r="AF115" s="639"/>
      <c r="AG115" s="921"/>
      <c r="AH115" s="638"/>
      <c r="AI115" s="639"/>
      <c r="AJ115" s="921"/>
      <c r="AK115" s="638"/>
      <c r="AL115" s="639"/>
      <c r="AM115" s="921"/>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0" t="s">
        <v>114</v>
      </c>
      <c r="C125" s="901"/>
      <c r="D125" s="902"/>
      <c r="E125" s="903"/>
      <c r="F125" s="901"/>
      <c r="G125" s="902"/>
      <c r="H125" s="903"/>
      <c r="I125" s="901"/>
      <c r="J125" s="902"/>
      <c r="K125" s="903"/>
      <c r="L125" s="901"/>
      <c r="M125" s="902"/>
      <c r="N125" s="903"/>
      <c r="O125" s="901"/>
      <c r="P125" s="902"/>
      <c r="Q125" s="903"/>
      <c r="R125" s="901"/>
      <c r="S125" s="902"/>
      <c r="T125" s="903"/>
      <c r="U125" s="901"/>
      <c r="V125" s="902"/>
      <c r="W125" s="903"/>
      <c r="X125" s="901"/>
      <c r="Y125" s="902"/>
      <c r="Z125" s="903"/>
      <c r="AA125" s="901"/>
      <c r="AB125" s="902"/>
      <c r="AC125" s="903"/>
      <c r="AD125" s="901"/>
      <c r="AE125" s="902"/>
      <c r="AF125" s="903"/>
      <c r="AG125" s="901"/>
      <c r="AH125" s="902"/>
      <c r="AI125" s="903"/>
      <c r="AJ125" s="901"/>
      <c r="AK125" s="902"/>
      <c r="AL125" s="903"/>
      <c r="AM125" s="901"/>
      <c r="AN125" s="902"/>
      <c r="AO125" s="903"/>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4"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5"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4" t="s">
        <v>118</v>
      </c>
      <c r="C128" s="888"/>
      <c r="D128" s="906"/>
      <c r="E128" s="907"/>
      <c r="F128" s="888"/>
      <c r="G128" s="906"/>
      <c r="H128" s="908"/>
      <c r="I128" s="888"/>
      <c r="J128" s="906"/>
      <c r="K128" s="908"/>
      <c r="L128" s="888"/>
      <c r="M128" s="906"/>
      <c r="N128" s="908"/>
      <c r="O128" s="888"/>
      <c r="P128" s="906"/>
      <c r="Q128" s="908"/>
      <c r="R128" s="888"/>
      <c r="S128" s="906"/>
      <c r="T128" s="908"/>
      <c r="U128" s="888"/>
      <c r="V128" s="906"/>
      <c r="W128" s="908"/>
      <c r="X128" s="888"/>
      <c r="Y128" s="906"/>
      <c r="Z128" s="908"/>
      <c r="AA128" s="888"/>
      <c r="AB128" s="906"/>
      <c r="AC128" s="908"/>
      <c r="AD128" s="888"/>
      <c r="AE128" s="906"/>
      <c r="AF128" s="908"/>
      <c r="AG128" s="888"/>
      <c r="AH128" s="906"/>
      <c r="AI128" s="908"/>
      <c r="AJ128" s="888"/>
      <c r="AK128" s="906"/>
      <c r="AL128" s="908"/>
      <c r="AM128" s="888"/>
      <c r="AN128" s="906"/>
      <c r="AO128" s="908"/>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4"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5"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4" t="s">
        <v>121</v>
      </c>
      <c r="C134" s="888"/>
      <c r="D134" s="906"/>
      <c r="E134" s="907"/>
      <c r="F134" s="888"/>
      <c r="G134" s="906"/>
      <c r="H134" s="908"/>
      <c r="I134" s="888"/>
      <c r="J134" s="906"/>
      <c r="K134" s="908"/>
      <c r="L134" s="888"/>
      <c r="M134" s="906"/>
      <c r="N134" s="908"/>
      <c r="O134" s="888"/>
      <c r="P134" s="906"/>
      <c r="Q134" s="908"/>
      <c r="R134" s="888"/>
      <c r="S134" s="906"/>
      <c r="T134" s="908"/>
      <c r="U134" s="888"/>
      <c r="V134" s="906"/>
      <c r="W134" s="908"/>
      <c r="X134" s="888"/>
      <c r="Y134" s="906"/>
      <c r="Z134" s="908"/>
      <c r="AA134" s="888"/>
      <c r="AB134" s="906"/>
      <c r="AC134" s="908"/>
      <c r="AD134" s="888"/>
      <c r="AE134" s="906"/>
      <c r="AF134" s="908"/>
      <c r="AG134" s="888"/>
      <c r="AH134" s="906"/>
      <c r="AI134" s="908"/>
      <c r="AJ134" s="888"/>
      <c r="AK134" s="906"/>
      <c r="AL134" s="908"/>
      <c r="AM134" s="888"/>
      <c r="AN134" s="906"/>
      <c r="AO134" s="908"/>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09"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4"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0" t="s">
        <v>124</v>
      </c>
      <c r="C138" s="901"/>
      <c r="D138" s="902"/>
      <c r="E138" s="903"/>
      <c r="F138" s="901"/>
      <c r="G138" s="902"/>
      <c r="H138" s="903"/>
      <c r="I138" s="901"/>
      <c r="J138" s="902"/>
      <c r="K138" s="903"/>
      <c r="L138" s="901"/>
      <c r="M138" s="902"/>
      <c r="N138" s="903"/>
      <c r="O138" s="901"/>
      <c r="P138" s="902"/>
      <c r="Q138" s="903"/>
      <c r="R138" s="901"/>
      <c r="S138" s="902"/>
      <c r="T138" s="903"/>
      <c r="U138" s="901"/>
      <c r="V138" s="902"/>
      <c r="W138" s="903"/>
      <c r="X138" s="901"/>
      <c r="Y138" s="902"/>
      <c r="Z138" s="903"/>
      <c r="AA138" s="901"/>
      <c r="AB138" s="902"/>
      <c r="AC138" s="903"/>
      <c r="AD138" s="901"/>
      <c r="AE138" s="902"/>
      <c r="AF138" s="903"/>
      <c r="AG138" s="901"/>
      <c r="AH138" s="902"/>
      <c r="AI138" s="903"/>
      <c r="AJ138" s="901"/>
      <c r="AK138" s="902"/>
      <c r="AL138" s="903"/>
      <c r="AM138" s="901"/>
      <c r="AN138" s="902"/>
      <c r="AO138" s="903"/>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0" t="s">
        <v>139</v>
      </c>
      <c r="C156" s="901"/>
      <c r="D156" s="902"/>
      <c r="E156" s="903"/>
      <c r="F156" s="901"/>
      <c r="G156" s="902"/>
      <c r="H156" s="903"/>
      <c r="I156" s="901"/>
      <c r="J156" s="902"/>
      <c r="K156" s="903"/>
      <c r="L156" s="901"/>
      <c r="M156" s="902"/>
      <c r="N156" s="903"/>
      <c r="O156" s="901"/>
      <c r="P156" s="902"/>
      <c r="Q156" s="903"/>
      <c r="R156" s="901"/>
      <c r="S156" s="902"/>
      <c r="T156" s="903"/>
      <c r="U156" s="901"/>
      <c r="V156" s="902"/>
      <c r="W156" s="903"/>
      <c r="X156" s="901"/>
      <c r="Y156" s="902"/>
      <c r="Z156" s="903"/>
      <c r="AA156" s="901"/>
      <c r="AB156" s="902"/>
      <c r="AC156" s="903"/>
      <c r="AD156" s="901"/>
      <c r="AE156" s="902"/>
      <c r="AF156" s="903"/>
      <c r="AG156" s="901"/>
      <c r="AH156" s="902"/>
      <c r="AI156" s="903"/>
      <c r="AJ156" s="901"/>
      <c r="AK156" s="902"/>
      <c r="AL156" s="903"/>
      <c r="AM156" s="901"/>
      <c r="AN156" s="902"/>
      <c r="AO156" s="903"/>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0" t="s">
        <v>140</v>
      </c>
      <c r="C158" s="901"/>
      <c r="D158" s="902"/>
      <c r="E158" s="911"/>
      <c r="F158" s="901"/>
      <c r="G158" s="902"/>
      <c r="H158" s="911"/>
      <c r="I158" s="901"/>
      <c r="J158" s="902"/>
      <c r="K158" s="911"/>
      <c r="L158" s="901"/>
      <c r="M158" s="902"/>
      <c r="N158" s="911"/>
      <c r="O158" s="901"/>
      <c r="P158" s="902"/>
      <c r="Q158" s="911"/>
      <c r="R158" s="901"/>
      <c r="S158" s="902"/>
      <c r="T158" s="911"/>
      <c r="U158" s="901"/>
      <c r="V158" s="902"/>
      <c r="W158" s="911"/>
      <c r="X158" s="901"/>
      <c r="Y158" s="902"/>
      <c r="Z158" s="911"/>
      <c r="AA158" s="901"/>
      <c r="AB158" s="902"/>
      <c r="AC158" s="911"/>
      <c r="AD158" s="901"/>
      <c r="AE158" s="902"/>
      <c r="AF158" s="911"/>
      <c r="AG158" s="901"/>
      <c r="AH158" s="902"/>
      <c r="AI158" s="911"/>
      <c r="AJ158" s="901"/>
      <c r="AK158" s="902"/>
      <c r="AL158" s="911"/>
      <c r="AM158" s="901"/>
      <c r="AN158" s="902"/>
      <c r="AO158" s="911"/>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0" t="s">
        <v>146</v>
      </c>
      <c r="C166" s="922"/>
      <c r="D166" s="923"/>
      <c r="E166" s="911"/>
      <c r="F166" s="922"/>
      <c r="G166" s="923"/>
      <c r="H166" s="911"/>
      <c r="I166" s="922"/>
      <c r="J166" s="923"/>
      <c r="K166" s="911"/>
      <c r="L166" s="922"/>
      <c r="M166" s="923"/>
      <c r="N166" s="911"/>
      <c r="O166" s="922"/>
      <c r="P166" s="923"/>
      <c r="Q166" s="911"/>
      <c r="R166" s="922"/>
      <c r="S166" s="923"/>
      <c r="T166" s="911"/>
      <c r="U166" s="922"/>
      <c r="V166" s="923"/>
      <c r="W166" s="911"/>
      <c r="X166" s="922"/>
      <c r="Y166" s="923"/>
      <c r="Z166" s="911"/>
      <c r="AA166" s="922"/>
      <c r="AB166" s="923"/>
      <c r="AC166" s="911"/>
      <c r="AD166" s="922"/>
      <c r="AE166" s="923"/>
      <c r="AF166" s="911"/>
      <c r="AG166" s="922"/>
      <c r="AH166" s="923"/>
      <c r="AI166" s="911"/>
      <c r="AJ166" s="922"/>
      <c r="AK166" s="923"/>
      <c r="AL166" s="911"/>
      <c r="AM166" s="922"/>
      <c r="AN166" s="923"/>
      <c r="AO166" s="911"/>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4" t="s">
        <v>147</v>
      </c>
      <c r="C168" s="914"/>
      <c r="D168" s="924"/>
      <c r="E168" s="917"/>
      <c r="F168" s="914"/>
      <c r="G168" s="925"/>
      <c r="H168" s="917"/>
      <c r="I168" s="914"/>
      <c r="J168" s="925"/>
      <c r="K168" s="917"/>
      <c r="L168" s="914"/>
      <c r="M168" s="925"/>
      <c r="N168" s="917"/>
      <c r="O168" s="914"/>
      <c r="P168" s="925"/>
      <c r="Q168" s="917"/>
      <c r="R168" s="914"/>
      <c r="S168" s="925"/>
      <c r="T168" s="917"/>
      <c r="U168" s="914"/>
      <c r="V168" s="925"/>
      <c r="W168" s="917"/>
      <c r="X168" s="914"/>
      <c r="Y168" s="925"/>
      <c r="Z168" s="917"/>
      <c r="AA168" s="914"/>
      <c r="AB168" s="925"/>
      <c r="AC168" s="917"/>
      <c r="AD168" s="914"/>
      <c r="AE168" s="925"/>
      <c r="AF168" s="917"/>
      <c r="AG168" s="914"/>
      <c r="AH168" s="925"/>
      <c r="AI168" s="917"/>
      <c r="AJ168" s="914"/>
      <c r="AK168" s="925"/>
      <c r="AL168" s="917"/>
      <c r="AM168" s="914"/>
      <c r="AN168" s="925"/>
      <c r="AO168" s="917"/>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19"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0"/>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88" t="s">
        <v>162</v>
      </c>
      <c r="C178" s="926"/>
      <c r="D178" s="927"/>
      <c r="E178" s="907"/>
      <c r="F178" s="928"/>
      <c r="G178" s="929"/>
      <c r="H178" s="908"/>
      <c r="I178" s="928"/>
      <c r="J178" s="929"/>
      <c r="K178" s="908"/>
      <c r="L178" s="928"/>
      <c r="M178" s="929"/>
      <c r="N178" s="908"/>
      <c r="O178" s="928"/>
      <c r="P178" s="929"/>
      <c r="Q178" s="908"/>
      <c r="R178" s="928"/>
      <c r="S178" s="929"/>
      <c r="T178" s="908"/>
      <c r="U178" s="928"/>
      <c r="V178" s="929"/>
      <c r="W178" s="908"/>
      <c r="X178" s="928"/>
      <c r="Y178" s="929"/>
      <c r="Z178" s="908"/>
      <c r="AA178" s="928"/>
      <c r="AB178" s="929"/>
      <c r="AC178" s="908"/>
      <c r="AD178" s="928"/>
      <c r="AE178" s="929"/>
      <c r="AF178" s="908"/>
      <c r="AG178" s="928"/>
      <c r="AH178" s="929"/>
      <c r="AI178" s="908"/>
      <c r="AJ178" s="928"/>
      <c r="AK178" s="929"/>
      <c r="AL178" s="908"/>
      <c r="AM178" s="928"/>
      <c r="AN178" s="929"/>
      <c r="AO178" s="908"/>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88" t="s">
        <v>164</v>
      </c>
      <c r="C184" s="926"/>
      <c r="D184" s="927"/>
      <c r="E184" s="907"/>
      <c r="F184" s="928"/>
      <c r="G184" s="929"/>
      <c r="H184" s="908"/>
      <c r="I184" s="928"/>
      <c r="J184" s="929"/>
      <c r="K184" s="908"/>
      <c r="L184" s="928"/>
      <c r="M184" s="929"/>
      <c r="N184" s="908"/>
      <c r="O184" s="928"/>
      <c r="P184" s="929"/>
      <c r="Q184" s="908"/>
      <c r="R184" s="928"/>
      <c r="S184" s="929"/>
      <c r="T184" s="908"/>
      <c r="U184" s="928"/>
      <c r="V184" s="929"/>
      <c r="W184" s="908"/>
      <c r="X184" s="928"/>
      <c r="Y184" s="929"/>
      <c r="Z184" s="908"/>
      <c r="AA184" s="928"/>
      <c r="AB184" s="929"/>
      <c r="AC184" s="908"/>
      <c r="AD184" s="928"/>
      <c r="AE184" s="929"/>
      <c r="AF184" s="908"/>
      <c r="AG184" s="928"/>
      <c r="AH184" s="929"/>
      <c r="AI184" s="908"/>
      <c r="AJ184" s="928"/>
      <c r="AK184" s="929"/>
      <c r="AL184" s="908"/>
      <c r="AM184" s="928"/>
      <c r="AN184" s="929"/>
      <c r="AO184" s="908"/>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0"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1"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2"/>
      <c r="C190" s="671"/>
      <c r="D190" s="638"/>
      <c r="E190" s="933"/>
      <c r="F190" s="671"/>
      <c r="G190" s="638"/>
      <c r="H190" s="933"/>
      <c r="I190" s="671"/>
      <c r="J190" s="638"/>
      <c r="K190" s="933"/>
      <c r="L190" s="671"/>
      <c r="M190" s="638"/>
      <c r="N190" s="933"/>
      <c r="O190" s="671"/>
      <c r="P190" s="638"/>
      <c r="Q190" s="933"/>
      <c r="R190" s="671"/>
      <c r="S190" s="638"/>
      <c r="T190" s="933"/>
      <c r="U190" s="671"/>
      <c r="V190" s="638"/>
      <c r="W190" s="933"/>
      <c r="X190" s="671"/>
      <c r="Y190" s="638"/>
      <c r="Z190" s="933"/>
      <c r="AA190" s="671"/>
      <c r="AB190" s="638"/>
      <c r="AC190" s="933"/>
      <c r="AD190" s="671"/>
      <c r="AE190" s="638"/>
      <c r="AF190" s="933"/>
      <c r="AG190" s="671"/>
      <c r="AH190" s="638"/>
      <c r="AI190" s="933"/>
      <c r="AJ190" s="671"/>
      <c r="AK190" s="638"/>
      <c r="AL190" s="933"/>
      <c r="AM190" s="671"/>
      <c r="AN190" s="638"/>
      <c r="AO190" s="933"/>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4" t="s">
        <v>168</v>
      </c>
      <c r="C191" s="671"/>
      <c r="D191" s="935"/>
      <c r="E191" s="626"/>
      <c r="F191" s="672"/>
      <c r="G191" s="935"/>
      <c r="H191" s="639"/>
      <c r="I191" s="672"/>
      <c r="J191" s="936"/>
      <c r="K191" s="639"/>
      <c r="L191" s="672"/>
      <c r="M191" s="936"/>
      <c r="N191" s="639"/>
      <c r="O191" s="672"/>
      <c r="P191" s="936"/>
      <c r="Q191" s="639"/>
      <c r="R191" s="672"/>
      <c r="S191" s="936"/>
      <c r="T191" s="639"/>
      <c r="U191" s="672"/>
      <c r="V191" s="936"/>
      <c r="W191" s="639"/>
      <c r="X191" s="672"/>
      <c r="Y191" s="936"/>
      <c r="Z191" s="639"/>
      <c r="AA191" s="672"/>
      <c r="AB191" s="936"/>
      <c r="AC191" s="639"/>
      <c r="AD191" s="672"/>
      <c r="AE191" s="936"/>
      <c r="AF191" s="639"/>
      <c r="AG191" s="672"/>
      <c r="AH191" s="936"/>
      <c r="AI191" s="639"/>
      <c r="AJ191" s="672"/>
      <c r="AK191" s="936"/>
      <c r="AL191" s="639"/>
      <c r="AM191" s="672"/>
      <c r="AN191" s="936"/>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7" t="s">
        <v>169</v>
      </c>
      <c r="C194" s="926"/>
      <c r="D194" s="938"/>
      <c r="E194" s="907"/>
      <c r="F194" s="926"/>
      <c r="G194" s="938"/>
      <c r="H194" s="907"/>
      <c r="I194" s="926"/>
      <c r="J194" s="938"/>
      <c r="K194" s="907"/>
      <c r="L194" s="926"/>
      <c r="M194" s="938"/>
      <c r="N194" s="907"/>
      <c r="O194" s="926"/>
      <c r="P194" s="938"/>
      <c r="Q194" s="907"/>
      <c r="R194" s="926"/>
      <c r="S194" s="938"/>
      <c r="T194" s="907"/>
      <c r="U194" s="926"/>
      <c r="V194" s="938"/>
      <c r="W194" s="907"/>
      <c r="X194" s="926"/>
      <c r="Y194" s="938"/>
      <c r="Z194" s="907"/>
      <c r="AA194" s="926"/>
      <c r="AB194" s="938"/>
      <c r="AC194" s="907"/>
      <c r="AD194" s="926"/>
      <c r="AE194" s="938"/>
      <c r="AF194" s="907"/>
      <c r="AG194" s="926"/>
      <c r="AH194" s="938"/>
      <c r="AI194" s="907"/>
      <c r="AJ194" s="926"/>
      <c r="AK194" s="938"/>
      <c r="AL194" s="907"/>
      <c r="AM194" s="926"/>
      <c r="AN194" s="938"/>
      <c r="AO194" s="907"/>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2"/>
      <c r="C196" s="939"/>
      <c r="D196" s="940"/>
      <c r="E196" s="941"/>
      <c r="F196" s="939"/>
      <c r="G196" s="940"/>
      <c r="H196" s="941"/>
      <c r="I196" s="939"/>
      <c r="J196" s="940"/>
      <c r="K196" s="941"/>
      <c r="L196" s="939"/>
      <c r="M196" s="940"/>
      <c r="N196" s="941"/>
      <c r="O196" s="939"/>
      <c r="P196" s="940"/>
      <c r="Q196" s="941"/>
      <c r="R196" s="939"/>
      <c r="S196" s="940"/>
      <c r="T196" s="941"/>
      <c r="U196" s="939"/>
      <c r="V196" s="940"/>
      <c r="W196" s="941"/>
      <c r="X196" s="939"/>
      <c r="Y196" s="940"/>
      <c r="Z196" s="941"/>
      <c r="AA196" s="939"/>
      <c r="AB196" s="940"/>
      <c r="AC196" s="941"/>
      <c r="AD196" s="939"/>
      <c r="AE196" s="940"/>
      <c r="AF196" s="941"/>
      <c r="AG196" s="939"/>
      <c r="AH196" s="940"/>
      <c r="AI196" s="941"/>
      <c r="AJ196" s="939"/>
      <c r="AK196" s="940"/>
      <c r="AL196" s="941"/>
      <c r="AM196" s="939"/>
      <c r="AN196" s="940"/>
      <c r="AO196" s="94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898"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899"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4"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5"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4" t="s">
        <v>118</v>
      </c>
      <c r="C203" s="888"/>
      <c r="D203" s="906"/>
      <c r="E203" s="907"/>
      <c r="F203" s="888"/>
      <c r="G203" s="906"/>
      <c r="H203" s="908"/>
      <c r="I203" s="888"/>
      <c r="J203" s="906"/>
      <c r="K203" s="908"/>
      <c r="L203" s="888"/>
      <c r="M203" s="906"/>
      <c r="N203" s="908"/>
      <c r="O203" s="888"/>
      <c r="P203" s="906"/>
      <c r="Q203" s="908"/>
      <c r="R203" s="888"/>
      <c r="S203" s="906"/>
      <c r="T203" s="908"/>
      <c r="U203" s="888"/>
      <c r="V203" s="906"/>
      <c r="W203" s="908"/>
      <c r="X203" s="888"/>
      <c r="Y203" s="906"/>
      <c r="Z203" s="908"/>
      <c r="AA203" s="888"/>
      <c r="AB203" s="906"/>
      <c r="AC203" s="908"/>
      <c r="AD203" s="888"/>
      <c r="AE203" s="906"/>
      <c r="AF203" s="908"/>
      <c r="AG203" s="888"/>
      <c r="AH203" s="906"/>
      <c r="AI203" s="908"/>
      <c r="AJ203" s="888"/>
      <c r="AK203" s="906"/>
      <c r="AL203" s="908"/>
      <c r="AM203" s="888"/>
      <c r="AN203" s="906"/>
      <c r="AO203" s="908"/>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4"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5"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4" t="s">
        <v>121</v>
      </c>
      <c r="C209" s="888"/>
      <c r="D209" s="906"/>
      <c r="E209" s="907"/>
      <c r="F209" s="888"/>
      <c r="G209" s="906"/>
      <c r="H209" s="908"/>
      <c r="I209" s="888"/>
      <c r="J209" s="906"/>
      <c r="K209" s="908"/>
      <c r="L209" s="888"/>
      <c r="M209" s="906"/>
      <c r="N209" s="908"/>
      <c r="O209" s="888"/>
      <c r="P209" s="906"/>
      <c r="Q209" s="908"/>
      <c r="R209" s="888"/>
      <c r="S209" s="906"/>
      <c r="T209" s="908"/>
      <c r="U209" s="888"/>
      <c r="V209" s="906"/>
      <c r="W209" s="908"/>
      <c r="X209" s="888"/>
      <c r="Y209" s="906"/>
      <c r="Z209" s="908"/>
      <c r="AA209" s="888"/>
      <c r="AB209" s="906"/>
      <c r="AC209" s="908"/>
      <c r="AD209" s="888"/>
      <c r="AE209" s="906"/>
      <c r="AF209" s="908"/>
      <c r="AG209" s="888"/>
      <c r="AH209" s="906"/>
      <c r="AI209" s="908"/>
      <c r="AJ209" s="888"/>
      <c r="AK209" s="906"/>
      <c r="AL209" s="908"/>
      <c r="AM209" s="888"/>
      <c r="AN209" s="906"/>
      <c r="AO209" s="908"/>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09"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4"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0" t="s">
        <v>124</v>
      </c>
      <c r="C213" s="901"/>
      <c r="D213" s="902"/>
      <c r="E213" s="903"/>
      <c r="F213" s="901"/>
      <c r="G213" s="902"/>
      <c r="H213" s="903"/>
      <c r="I213" s="901"/>
      <c r="J213" s="902"/>
      <c r="K213" s="903"/>
      <c r="L213" s="901"/>
      <c r="M213" s="902"/>
      <c r="N213" s="903"/>
      <c r="O213" s="901"/>
      <c r="P213" s="902"/>
      <c r="Q213" s="903"/>
      <c r="R213" s="901"/>
      <c r="S213" s="902"/>
      <c r="T213" s="903"/>
      <c r="U213" s="901"/>
      <c r="V213" s="902"/>
      <c r="W213" s="903"/>
      <c r="X213" s="901"/>
      <c r="Y213" s="902"/>
      <c r="Z213" s="903"/>
      <c r="AA213" s="901"/>
      <c r="AB213" s="902"/>
      <c r="AC213" s="903"/>
      <c r="AD213" s="901"/>
      <c r="AE213" s="902"/>
      <c r="AF213" s="903"/>
      <c r="AG213" s="901"/>
      <c r="AH213" s="902"/>
      <c r="AI213" s="903"/>
      <c r="AJ213" s="901"/>
      <c r="AK213" s="902"/>
      <c r="AL213" s="903"/>
      <c r="AM213" s="901"/>
      <c r="AN213" s="902"/>
      <c r="AO213" s="903"/>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0" t="s">
        <v>139</v>
      </c>
      <c r="C232" s="901"/>
      <c r="D232" s="902"/>
      <c r="E232" s="903"/>
      <c r="F232" s="901"/>
      <c r="G232" s="902"/>
      <c r="H232" s="903"/>
      <c r="I232" s="901"/>
      <c r="J232" s="902"/>
      <c r="K232" s="903"/>
      <c r="L232" s="901"/>
      <c r="M232" s="902"/>
      <c r="N232" s="903"/>
      <c r="O232" s="901"/>
      <c r="P232" s="902"/>
      <c r="Q232" s="903"/>
      <c r="R232" s="901"/>
      <c r="S232" s="902"/>
      <c r="T232" s="903"/>
      <c r="U232" s="901"/>
      <c r="V232" s="902"/>
      <c r="W232" s="903"/>
      <c r="X232" s="901"/>
      <c r="Y232" s="902"/>
      <c r="Z232" s="903"/>
      <c r="AA232" s="901"/>
      <c r="AB232" s="902"/>
      <c r="AC232" s="903"/>
      <c r="AD232" s="901"/>
      <c r="AE232" s="902"/>
      <c r="AF232" s="903"/>
      <c r="AG232" s="901"/>
      <c r="AH232" s="902"/>
      <c r="AI232" s="903"/>
      <c r="AJ232" s="901"/>
      <c r="AK232" s="902"/>
      <c r="AL232" s="903"/>
      <c r="AM232" s="901"/>
      <c r="AN232" s="902"/>
      <c r="AO232" s="903"/>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0" t="s">
        <v>140</v>
      </c>
      <c r="C234" s="901"/>
      <c r="D234" s="923"/>
      <c r="E234" s="911"/>
      <c r="F234" s="901"/>
      <c r="G234" s="923"/>
      <c r="H234" s="911"/>
      <c r="I234" s="901"/>
      <c r="J234" s="923"/>
      <c r="K234" s="911"/>
      <c r="L234" s="901"/>
      <c r="M234" s="923"/>
      <c r="N234" s="911"/>
      <c r="O234" s="901"/>
      <c r="P234" s="923"/>
      <c r="Q234" s="911"/>
      <c r="R234" s="901"/>
      <c r="S234" s="923"/>
      <c r="T234" s="911"/>
      <c r="U234" s="901"/>
      <c r="V234" s="923"/>
      <c r="W234" s="911"/>
      <c r="X234" s="901"/>
      <c r="Y234" s="923"/>
      <c r="Z234" s="911"/>
      <c r="AA234" s="901"/>
      <c r="AB234" s="923"/>
      <c r="AC234" s="911"/>
      <c r="AD234" s="901"/>
      <c r="AE234" s="923"/>
      <c r="AF234" s="911"/>
      <c r="AG234" s="901"/>
      <c r="AH234" s="923"/>
      <c r="AI234" s="911"/>
      <c r="AJ234" s="901"/>
      <c r="AK234" s="923"/>
      <c r="AL234" s="911"/>
      <c r="AM234" s="901"/>
      <c r="AN234" s="923"/>
      <c r="AO234" s="911"/>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4" t="s">
        <v>147</v>
      </c>
      <c r="C236" s="914"/>
      <c r="D236" s="942"/>
      <c r="E236" s="917"/>
      <c r="F236" s="914"/>
      <c r="G236" s="925"/>
      <c r="H236" s="917"/>
      <c r="I236" s="914"/>
      <c r="J236" s="925"/>
      <c r="K236" s="917"/>
      <c r="L236" s="914"/>
      <c r="M236" s="925"/>
      <c r="N236" s="917"/>
      <c r="O236" s="914"/>
      <c r="P236" s="925"/>
      <c r="Q236" s="917"/>
      <c r="R236" s="914"/>
      <c r="S236" s="925"/>
      <c r="T236" s="917"/>
      <c r="U236" s="914"/>
      <c r="V236" s="925"/>
      <c r="W236" s="917"/>
      <c r="X236" s="914"/>
      <c r="Y236" s="925"/>
      <c r="Z236" s="917"/>
      <c r="AA236" s="914"/>
      <c r="AB236" s="925"/>
      <c r="AC236" s="917"/>
      <c r="AD236" s="914"/>
      <c r="AE236" s="925"/>
      <c r="AF236" s="917"/>
      <c r="AG236" s="914"/>
      <c r="AH236" s="925"/>
      <c r="AI236" s="917"/>
      <c r="AJ236" s="914"/>
      <c r="AK236" s="925"/>
      <c r="AL236" s="917"/>
      <c r="AM236" s="914"/>
      <c r="AN236" s="925"/>
      <c r="AO236" s="917"/>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19"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0"/>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88" t="s">
        <v>174</v>
      </c>
      <c r="C247" s="926"/>
      <c r="D247" s="927"/>
      <c r="E247" s="907"/>
      <c r="F247" s="928"/>
      <c r="G247" s="929"/>
      <c r="H247" s="908"/>
      <c r="I247" s="928"/>
      <c r="J247" s="929"/>
      <c r="K247" s="908"/>
      <c r="L247" s="928"/>
      <c r="M247" s="929"/>
      <c r="N247" s="908"/>
      <c r="O247" s="928"/>
      <c r="P247" s="929"/>
      <c r="Q247" s="908"/>
      <c r="R247" s="928"/>
      <c r="S247" s="929"/>
      <c r="T247" s="908"/>
      <c r="U247" s="928"/>
      <c r="V247" s="929"/>
      <c r="W247" s="908"/>
      <c r="X247" s="928"/>
      <c r="Y247" s="929"/>
      <c r="Z247" s="908"/>
      <c r="AA247" s="928"/>
      <c r="AB247" s="929"/>
      <c r="AC247" s="908"/>
      <c r="AD247" s="928"/>
      <c r="AE247" s="929"/>
      <c r="AF247" s="908"/>
      <c r="AG247" s="928"/>
      <c r="AH247" s="929"/>
      <c r="AI247" s="908"/>
      <c r="AJ247" s="928"/>
      <c r="AK247" s="929"/>
      <c r="AL247" s="908"/>
      <c r="AM247" s="928"/>
      <c r="AN247" s="929"/>
      <c r="AO247" s="908"/>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88" t="s">
        <v>175</v>
      </c>
      <c r="C250" s="926"/>
      <c r="D250" s="927"/>
      <c r="E250" s="907"/>
      <c r="F250" s="928"/>
      <c r="G250" s="929"/>
      <c r="H250" s="908"/>
      <c r="I250" s="928"/>
      <c r="J250" s="929"/>
      <c r="K250" s="908"/>
      <c r="L250" s="928"/>
      <c r="M250" s="929"/>
      <c r="N250" s="908"/>
      <c r="O250" s="928"/>
      <c r="P250" s="929"/>
      <c r="Q250" s="908"/>
      <c r="R250" s="928"/>
      <c r="S250" s="929"/>
      <c r="T250" s="908"/>
      <c r="U250" s="928"/>
      <c r="V250" s="929"/>
      <c r="W250" s="908"/>
      <c r="X250" s="928"/>
      <c r="Y250" s="929"/>
      <c r="Z250" s="908"/>
      <c r="AA250" s="928"/>
      <c r="AB250" s="929"/>
      <c r="AC250" s="908"/>
      <c r="AD250" s="928"/>
      <c r="AE250" s="929"/>
      <c r="AF250" s="908"/>
      <c r="AG250" s="928"/>
      <c r="AH250" s="929"/>
      <c r="AI250" s="908"/>
      <c r="AJ250" s="928"/>
      <c r="AK250" s="929"/>
      <c r="AL250" s="908"/>
      <c r="AM250" s="928"/>
      <c r="AN250" s="929"/>
      <c r="AO250" s="908"/>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898"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899"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4"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5"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4" t="s">
        <v>118</v>
      </c>
      <c r="C259" s="888"/>
      <c r="D259" s="906"/>
      <c r="E259" s="907"/>
      <c r="F259" s="888"/>
      <c r="G259" s="906"/>
      <c r="H259" s="908"/>
      <c r="I259" s="888"/>
      <c r="J259" s="906"/>
      <c r="K259" s="908"/>
      <c r="L259" s="888"/>
      <c r="M259" s="906"/>
      <c r="N259" s="908"/>
      <c r="O259" s="888"/>
      <c r="P259" s="906"/>
      <c r="Q259" s="908"/>
      <c r="R259" s="888"/>
      <c r="S259" s="906"/>
      <c r="T259" s="908"/>
      <c r="U259" s="888"/>
      <c r="V259" s="906"/>
      <c r="W259" s="908"/>
      <c r="X259" s="888"/>
      <c r="Y259" s="906"/>
      <c r="Z259" s="908"/>
      <c r="AA259" s="888"/>
      <c r="AB259" s="906"/>
      <c r="AC259" s="908"/>
      <c r="AD259" s="888"/>
      <c r="AE259" s="906"/>
      <c r="AF259" s="908"/>
      <c r="AG259" s="888"/>
      <c r="AH259" s="906"/>
      <c r="AI259" s="908"/>
      <c r="AJ259" s="888"/>
      <c r="AK259" s="906"/>
      <c r="AL259" s="908"/>
      <c r="AM259" s="888"/>
      <c r="AN259" s="906"/>
      <c r="AO259" s="908"/>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4"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5"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4" t="s">
        <v>121</v>
      </c>
      <c r="C265" s="888"/>
      <c r="D265" s="906"/>
      <c r="E265" s="907"/>
      <c r="F265" s="888"/>
      <c r="G265" s="906"/>
      <c r="H265" s="908"/>
      <c r="I265" s="888"/>
      <c r="J265" s="906"/>
      <c r="K265" s="908"/>
      <c r="L265" s="888"/>
      <c r="M265" s="906"/>
      <c r="N265" s="908"/>
      <c r="O265" s="888"/>
      <c r="P265" s="906"/>
      <c r="Q265" s="908"/>
      <c r="R265" s="888"/>
      <c r="S265" s="906"/>
      <c r="T265" s="908"/>
      <c r="U265" s="888"/>
      <c r="V265" s="906"/>
      <c r="W265" s="908"/>
      <c r="X265" s="888"/>
      <c r="Y265" s="906"/>
      <c r="Z265" s="908"/>
      <c r="AA265" s="888"/>
      <c r="AB265" s="906"/>
      <c r="AC265" s="908"/>
      <c r="AD265" s="888"/>
      <c r="AE265" s="906"/>
      <c r="AF265" s="908"/>
      <c r="AG265" s="888"/>
      <c r="AH265" s="906"/>
      <c r="AI265" s="908"/>
      <c r="AJ265" s="888"/>
      <c r="AK265" s="906"/>
      <c r="AL265" s="908"/>
      <c r="AM265" s="888"/>
      <c r="AN265" s="906"/>
      <c r="AO265" s="908"/>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09"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4"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0" t="s">
        <v>124</v>
      </c>
      <c r="C269" s="901"/>
      <c r="D269" s="902"/>
      <c r="E269" s="903"/>
      <c r="F269" s="901"/>
      <c r="G269" s="902"/>
      <c r="H269" s="903"/>
      <c r="I269" s="901"/>
      <c r="J269" s="902"/>
      <c r="K269" s="903"/>
      <c r="L269" s="901"/>
      <c r="M269" s="902"/>
      <c r="N269" s="903"/>
      <c r="O269" s="901"/>
      <c r="P269" s="902"/>
      <c r="Q269" s="903"/>
      <c r="R269" s="901"/>
      <c r="S269" s="902"/>
      <c r="T269" s="903"/>
      <c r="U269" s="901"/>
      <c r="V269" s="902"/>
      <c r="W269" s="903"/>
      <c r="X269" s="901"/>
      <c r="Y269" s="902"/>
      <c r="Z269" s="903"/>
      <c r="AA269" s="901"/>
      <c r="AB269" s="902"/>
      <c r="AC269" s="903"/>
      <c r="AD269" s="901"/>
      <c r="AE269" s="902"/>
      <c r="AF269" s="903"/>
      <c r="AG269" s="901"/>
      <c r="AH269" s="902"/>
      <c r="AI269" s="903"/>
      <c r="AJ269" s="901"/>
      <c r="AK269" s="902"/>
      <c r="AL269" s="903"/>
      <c r="AM269" s="901"/>
      <c r="AN269" s="902"/>
      <c r="AO269" s="903"/>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3"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4"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5"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4"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4"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5"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4"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4"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4"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4"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4"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4"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4"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4"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4"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4" t="s">
        <v>139</v>
      </c>
      <c r="C288" s="650"/>
      <c r="D288" s="913"/>
      <c r="E288" s="651"/>
      <c r="F288" s="650"/>
      <c r="G288" s="913"/>
      <c r="H288" s="651"/>
      <c r="I288" s="650"/>
      <c r="J288" s="913"/>
      <c r="K288" s="651"/>
      <c r="L288" s="650"/>
      <c r="M288" s="913"/>
      <c r="N288" s="651"/>
      <c r="O288" s="650"/>
      <c r="P288" s="913"/>
      <c r="Q288" s="651"/>
      <c r="R288" s="650"/>
      <c r="S288" s="913"/>
      <c r="T288" s="651"/>
      <c r="U288" s="650"/>
      <c r="V288" s="913"/>
      <c r="W288" s="651"/>
      <c r="X288" s="650"/>
      <c r="Y288" s="913"/>
      <c r="Z288" s="651"/>
      <c r="AA288" s="650"/>
      <c r="AB288" s="913"/>
      <c r="AC288" s="651"/>
      <c r="AD288" s="650"/>
      <c r="AE288" s="913"/>
      <c r="AF288" s="651"/>
      <c r="AG288" s="650"/>
      <c r="AH288" s="913"/>
      <c r="AI288" s="651"/>
      <c r="AJ288" s="650"/>
      <c r="AK288" s="913"/>
      <c r="AL288" s="651"/>
      <c r="AM288" s="650"/>
      <c r="AN288" s="913"/>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0" t="s">
        <v>140</v>
      </c>
      <c r="C290" s="901"/>
      <c r="D290" s="923"/>
      <c r="E290" s="911"/>
      <c r="F290" s="901"/>
      <c r="G290" s="923"/>
      <c r="H290" s="911"/>
      <c r="I290" s="901"/>
      <c r="J290" s="923"/>
      <c r="K290" s="911"/>
      <c r="L290" s="901"/>
      <c r="M290" s="923"/>
      <c r="N290" s="911"/>
      <c r="O290" s="901"/>
      <c r="P290" s="923"/>
      <c r="Q290" s="911"/>
      <c r="R290" s="901"/>
      <c r="S290" s="923"/>
      <c r="T290" s="911"/>
      <c r="U290" s="901"/>
      <c r="V290" s="923"/>
      <c r="W290" s="911"/>
      <c r="X290" s="901"/>
      <c r="Y290" s="923"/>
      <c r="Z290" s="911"/>
      <c r="AA290" s="901"/>
      <c r="AB290" s="923"/>
      <c r="AC290" s="911"/>
      <c r="AD290" s="901"/>
      <c r="AE290" s="923"/>
      <c r="AF290" s="911"/>
      <c r="AG290" s="901"/>
      <c r="AH290" s="923"/>
      <c r="AI290" s="911"/>
      <c r="AJ290" s="901"/>
      <c r="AK290" s="923"/>
      <c r="AL290" s="911"/>
      <c r="AM290" s="901"/>
      <c r="AN290" s="923"/>
      <c r="AO290" s="911"/>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4" t="s">
        <v>147</v>
      </c>
      <c r="C292" s="914"/>
      <c r="D292" s="925"/>
      <c r="E292" s="917"/>
      <c r="F292" s="914"/>
      <c r="G292" s="925"/>
      <c r="H292" s="917"/>
      <c r="I292" s="914"/>
      <c r="J292" s="925"/>
      <c r="K292" s="917"/>
      <c r="L292" s="914"/>
      <c r="M292" s="925"/>
      <c r="N292" s="917"/>
      <c r="O292" s="914"/>
      <c r="P292" s="925"/>
      <c r="Q292" s="917"/>
      <c r="R292" s="914"/>
      <c r="S292" s="925"/>
      <c r="T292" s="917"/>
      <c r="U292" s="914"/>
      <c r="V292" s="925"/>
      <c r="W292" s="917"/>
      <c r="X292" s="914"/>
      <c r="Y292" s="925"/>
      <c r="Z292" s="917"/>
      <c r="AA292" s="914"/>
      <c r="AB292" s="925"/>
      <c r="AC292" s="917"/>
      <c r="AD292" s="914"/>
      <c r="AE292" s="925"/>
      <c r="AF292" s="917"/>
      <c r="AG292" s="914"/>
      <c r="AH292" s="925"/>
      <c r="AI292" s="917"/>
      <c r="AJ292" s="914"/>
      <c r="AK292" s="925"/>
      <c r="AL292" s="917"/>
      <c r="AM292" s="914"/>
      <c r="AN292" s="925"/>
      <c r="AO292" s="917"/>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19"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0"/>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5"/>
      <c r="D307" s="946"/>
      <c r="E307" s="947"/>
      <c r="F307" s="945"/>
      <c r="G307" s="946"/>
      <c r="H307" s="947"/>
      <c r="I307" s="945"/>
      <c r="J307" s="946"/>
      <c r="K307" s="947"/>
      <c r="L307" s="945"/>
      <c r="M307" s="946"/>
      <c r="N307" s="947"/>
      <c r="O307" s="945"/>
      <c r="P307" s="946"/>
      <c r="Q307" s="947"/>
      <c r="R307" s="945"/>
      <c r="S307" s="946"/>
      <c r="T307" s="947"/>
      <c r="U307" s="945"/>
      <c r="V307" s="946"/>
      <c r="W307" s="947"/>
      <c r="X307" s="945"/>
      <c r="Y307" s="946"/>
      <c r="Z307" s="947"/>
      <c r="AA307" s="945"/>
      <c r="AB307" s="946"/>
      <c r="AC307" s="947"/>
      <c r="AD307" s="945"/>
      <c r="AE307" s="946"/>
      <c r="AF307" s="947"/>
      <c r="AG307" s="945"/>
      <c r="AH307" s="946"/>
      <c r="AI307" s="947"/>
      <c r="AJ307" s="945"/>
      <c r="AK307" s="946"/>
      <c r="AL307" s="947"/>
      <c r="AM307" s="945"/>
      <c r="AN307" s="946"/>
      <c r="AO307" s="947"/>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5"/>
      <c r="D312" s="946"/>
      <c r="E312" s="947"/>
      <c r="F312" s="945"/>
      <c r="G312" s="946"/>
      <c r="H312" s="947"/>
      <c r="I312" s="945"/>
      <c r="J312" s="946"/>
      <c r="K312" s="947"/>
      <c r="L312" s="945"/>
      <c r="M312" s="946"/>
      <c r="N312" s="947"/>
      <c r="O312" s="945"/>
      <c r="P312" s="946"/>
      <c r="Q312" s="947"/>
      <c r="R312" s="945"/>
      <c r="S312" s="946"/>
      <c r="T312" s="947"/>
      <c r="U312" s="945"/>
      <c r="V312" s="946"/>
      <c r="W312" s="947"/>
      <c r="X312" s="945"/>
      <c r="Y312" s="946"/>
      <c r="Z312" s="947"/>
      <c r="AA312" s="945"/>
      <c r="AB312" s="946"/>
      <c r="AC312" s="947"/>
      <c r="AD312" s="945"/>
      <c r="AE312" s="946"/>
      <c r="AF312" s="947"/>
      <c r="AG312" s="945"/>
      <c r="AH312" s="946"/>
      <c r="AI312" s="947"/>
      <c r="AJ312" s="945"/>
      <c r="AK312" s="946"/>
      <c r="AL312" s="947"/>
      <c r="AM312" s="945"/>
      <c r="AN312" s="946"/>
      <c r="AO312" s="947"/>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898"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48"/>
      <c r="C318" s="949"/>
      <c r="D318" s="950"/>
      <c r="E318" s="951"/>
      <c r="F318" s="949"/>
      <c r="G318" s="950"/>
      <c r="H318" s="951"/>
      <c r="I318" s="949"/>
      <c r="J318" s="950"/>
      <c r="K318" s="951"/>
      <c r="L318" s="949"/>
      <c r="M318" s="950"/>
      <c r="N318" s="951"/>
      <c r="O318" s="949"/>
      <c r="P318" s="950"/>
      <c r="Q318" s="951"/>
      <c r="R318" s="949"/>
      <c r="S318" s="950"/>
      <c r="T318" s="951"/>
      <c r="U318" s="949"/>
      <c r="V318" s="950"/>
      <c r="W318" s="951"/>
      <c r="X318" s="949"/>
      <c r="Y318" s="950"/>
      <c r="Z318" s="951"/>
      <c r="AA318" s="949"/>
      <c r="AB318" s="950"/>
      <c r="AC318" s="951"/>
      <c r="AD318" s="949"/>
      <c r="AE318" s="950"/>
      <c r="AF318" s="951"/>
      <c r="AG318" s="949"/>
      <c r="AH318" s="950"/>
      <c r="AI318" s="951"/>
      <c r="AJ318" s="949"/>
      <c r="AK318" s="950"/>
      <c r="AL318" s="951"/>
      <c r="AM318" s="949"/>
      <c r="AN318" s="950"/>
      <c r="AO318" s="951"/>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899"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4"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5"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4" t="s">
        <v>118</v>
      </c>
      <c r="C323" s="888"/>
      <c r="D323" s="906"/>
      <c r="E323" s="907"/>
      <c r="F323" s="888"/>
      <c r="G323" s="906"/>
      <c r="H323" s="908"/>
      <c r="I323" s="888"/>
      <c r="J323" s="906"/>
      <c r="K323" s="908"/>
      <c r="L323" s="888"/>
      <c r="M323" s="906"/>
      <c r="N323" s="908"/>
      <c r="O323" s="888"/>
      <c r="P323" s="906"/>
      <c r="Q323" s="908"/>
      <c r="R323" s="888"/>
      <c r="S323" s="906"/>
      <c r="T323" s="908"/>
      <c r="U323" s="888"/>
      <c r="V323" s="906"/>
      <c r="W323" s="908"/>
      <c r="X323" s="888"/>
      <c r="Y323" s="906"/>
      <c r="Z323" s="908"/>
      <c r="AA323" s="888"/>
      <c r="AB323" s="906"/>
      <c r="AC323" s="908"/>
      <c r="AD323" s="888"/>
      <c r="AE323" s="906"/>
      <c r="AF323" s="908"/>
      <c r="AG323" s="888"/>
      <c r="AH323" s="906"/>
      <c r="AI323" s="908"/>
      <c r="AJ323" s="888"/>
      <c r="AK323" s="906"/>
      <c r="AL323" s="908"/>
      <c r="AM323" s="888"/>
      <c r="AN323" s="906"/>
      <c r="AO323" s="908"/>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4"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5"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4" t="s">
        <v>121</v>
      </c>
      <c r="C329" s="888"/>
      <c r="D329" s="906"/>
      <c r="E329" s="907"/>
      <c r="F329" s="888"/>
      <c r="G329" s="906"/>
      <c r="H329" s="908"/>
      <c r="I329" s="888"/>
      <c r="J329" s="906"/>
      <c r="K329" s="908"/>
      <c r="L329" s="888"/>
      <c r="M329" s="906"/>
      <c r="N329" s="908"/>
      <c r="O329" s="888"/>
      <c r="P329" s="906"/>
      <c r="Q329" s="908"/>
      <c r="R329" s="888"/>
      <c r="S329" s="906"/>
      <c r="T329" s="908"/>
      <c r="U329" s="888"/>
      <c r="V329" s="906"/>
      <c r="W329" s="908"/>
      <c r="X329" s="888"/>
      <c r="Y329" s="906"/>
      <c r="Z329" s="908"/>
      <c r="AA329" s="888"/>
      <c r="AB329" s="906"/>
      <c r="AC329" s="908"/>
      <c r="AD329" s="888"/>
      <c r="AE329" s="906"/>
      <c r="AF329" s="908"/>
      <c r="AG329" s="888"/>
      <c r="AH329" s="906"/>
      <c r="AI329" s="908"/>
      <c r="AJ329" s="888"/>
      <c r="AK329" s="906"/>
      <c r="AL329" s="908"/>
      <c r="AM329" s="888"/>
      <c r="AN329" s="906"/>
      <c r="AO329" s="908"/>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09"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4"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0" t="s">
        <v>124</v>
      </c>
      <c r="C333" s="901"/>
      <c r="D333" s="902"/>
      <c r="E333" s="903"/>
      <c r="F333" s="901"/>
      <c r="G333" s="902"/>
      <c r="H333" s="903"/>
      <c r="I333" s="901"/>
      <c r="J333" s="902"/>
      <c r="K333" s="903"/>
      <c r="L333" s="901"/>
      <c r="M333" s="902"/>
      <c r="N333" s="903"/>
      <c r="O333" s="901"/>
      <c r="P333" s="902"/>
      <c r="Q333" s="903"/>
      <c r="R333" s="901"/>
      <c r="S333" s="902"/>
      <c r="T333" s="903"/>
      <c r="U333" s="901"/>
      <c r="V333" s="902"/>
      <c r="W333" s="903"/>
      <c r="X333" s="901"/>
      <c r="Y333" s="902"/>
      <c r="Z333" s="903"/>
      <c r="AA333" s="901"/>
      <c r="AB333" s="902"/>
      <c r="AC333" s="903"/>
      <c r="AD333" s="901"/>
      <c r="AE333" s="902"/>
      <c r="AF333" s="903"/>
      <c r="AG333" s="901"/>
      <c r="AH333" s="902"/>
      <c r="AI333" s="903"/>
      <c r="AJ333" s="901"/>
      <c r="AK333" s="902"/>
      <c r="AL333" s="903"/>
      <c r="AM333" s="901"/>
      <c r="AN333" s="902"/>
      <c r="AO333" s="903"/>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3"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4"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5"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4"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4"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5"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4"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4"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4"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4"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4"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4"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4"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4"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4"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0" t="s">
        <v>139</v>
      </c>
      <c r="C352" s="901"/>
      <c r="D352" s="902"/>
      <c r="E352" s="903"/>
      <c r="F352" s="901"/>
      <c r="G352" s="902"/>
      <c r="H352" s="903"/>
      <c r="I352" s="901"/>
      <c r="J352" s="902"/>
      <c r="K352" s="903"/>
      <c r="L352" s="901"/>
      <c r="M352" s="902"/>
      <c r="N352" s="903"/>
      <c r="O352" s="901"/>
      <c r="P352" s="902"/>
      <c r="Q352" s="903"/>
      <c r="R352" s="901"/>
      <c r="S352" s="902"/>
      <c r="T352" s="903"/>
      <c r="U352" s="901"/>
      <c r="V352" s="902"/>
      <c r="W352" s="903"/>
      <c r="X352" s="901"/>
      <c r="Y352" s="902"/>
      <c r="Z352" s="903"/>
      <c r="AA352" s="901"/>
      <c r="AB352" s="902"/>
      <c r="AC352" s="903"/>
      <c r="AD352" s="901"/>
      <c r="AE352" s="902"/>
      <c r="AF352" s="903"/>
      <c r="AG352" s="901"/>
      <c r="AH352" s="902"/>
      <c r="AI352" s="903"/>
      <c r="AJ352" s="901"/>
      <c r="AK352" s="902"/>
      <c r="AL352" s="903"/>
      <c r="AM352" s="901"/>
      <c r="AN352" s="902"/>
      <c r="AO352" s="903"/>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0" t="s">
        <v>140</v>
      </c>
      <c r="C354" s="901"/>
      <c r="D354" s="923"/>
      <c r="E354" s="911"/>
      <c r="F354" s="901"/>
      <c r="G354" s="923"/>
      <c r="H354" s="911"/>
      <c r="I354" s="901"/>
      <c r="J354" s="923"/>
      <c r="K354" s="911"/>
      <c r="L354" s="901"/>
      <c r="M354" s="923"/>
      <c r="N354" s="911"/>
      <c r="O354" s="901"/>
      <c r="P354" s="923"/>
      <c r="Q354" s="911"/>
      <c r="R354" s="901"/>
      <c r="S354" s="923"/>
      <c r="T354" s="911"/>
      <c r="U354" s="901"/>
      <c r="V354" s="923"/>
      <c r="W354" s="911"/>
      <c r="X354" s="901"/>
      <c r="Y354" s="923"/>
      <c r="Z354" s="911"/>
      <c r="AA354" s="901"/>
      <c r="AB354" s="923"/>
      <c r="AC354" s="911"/>
      <c r="AD354" s="901"/>
      <c r="AE354" s="923"/>
      <c r="AF354" s="911"/>
      <c r="AG354" s="901"/>
      <c r="AH354" s="923"/>
      <c r="AI354" s="911"/>
      <c r="AJ354" s="901"/>
      <c r="AK354" s="923"/>
      <c r="AL354" s="911"/>
      <c r="AM354" s="901"/>
      <c r="AN354" s="923"/>
      <c r="AO354" s="911"/>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4" t="s">
        <v>147</v>
      </c>
      <c r="C356" s="914"/>
      <c r="D356" s="952"/>
      <c r="E356" s="917"/>
      <c r="F356" s="914"/>
      <c r="G356" s="925"/>
      <c r="H356" s="917"/>
      <c r="I356" s="914"/>
      <c r="J356" s="925"/>
      <c r="K356" s="917"/>
      <c r="L356" s="914"/>
      <c r="M356" s="925"/>
      <c r="N356" s="917"/>
      <c r="O356" s="914"/>
      <c r="P356" s="925"/>
      <c r="Q356" s="917"/>
      <c r="R356" s="914"/>
      <c r="S356" s="925"/>
      <c r="T356" s="917"/>
      <c r="U356" s="914"/>
      <c r="V356" s="925"/>
      <c r="W356" s="917"/>
      <c r="X356" s="914"/>
      <c r="Y356" s="925"/>
      <c r="Z356" s="917"/>
      <c r="AA356" s="914"/>
      <c r="AB356" s="925"/>
      <c r="AC356" s="917"/>
      <c r="AD356" s="914"/>
      <c r="AE356" s="925"/>
      <c r="AF356" s="917"/>
      <c r="AG356" s="914"/>
      <c r="AH356" s="925"/>
      <c r="AI356" s="917"/>
      <c r="AJ356" s="914"/>
      <c r="AK356" s="925"/>
      <c r="AL356" s="917"/>
      <c r="AM356" s="914"/>
      <c r="AN356" s="925"/>
      <c r="AO356" s="917"/>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19"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0"/>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898"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48"/>
      <c r="C364" s="949"/>
      <c r="D364" s="950"/>
      <c r="E364" s="951"/>
      <c r="F364" s="949"/>
      <c r="G364" s="950"/>
      <c r="H364" s="951"/>
      <c r="I364" s="949"/>
      <c r="J364" s="950"/>
      <c r="K364" s="951"/>
      <c r="L364" s="949"/>
      <c r="M364" s="950"/>
      <c r="N364" s="951"/>
      <c r="O364" s="949"/>
      <c r="P364" s="950"/>
      <c r="Q364" s="951"/>
      <c r="R364" s="949"/>
      <c r="S364" s="950"/>
      <c r="T364" s="951"/>
      <c r="U364" s="949"/>
      <c r="V364" s="950"/>
      <c r="W364" s="951"/>
      <c r="X364" s="949"/>
      <c r="Y364" s="950"/>
      <c r="Z364" s="951"/>
      <c r="AA364" s="949"/>
      <c r="AB364" s="950"/>
      <c r="AC364" s="951"/>
      <c r="AD364" s="949"/>
      <c r="AE364" s="950"/>
      <c r="AF364" s="951"/>
      <c r="AG364" s="949"/>
      <c r="AH364" s="950"/>
      <c r="AI364" s="951"/>
      <c r="AJ364" s="949"/>
      <c r="AK364" s="950"/>
      <c r="AL364" s="951"/>
      <c r="AM364" s="949"/>
      <c r="AN364" s="950"/>
      <c r="AO364" s="95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899"/>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899"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4"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5"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4" t="s">
        <v>118</v>
      </c>
      <c r="C370" s="888"/>
      <c r="D370" s="906"/>
      <c r="E370" s="907"/>
      <c r="F370" s="888"/>
      <c r="G370" s="906"/>
      <c r="H370" s="908"/>
      <c r="I370" s="888"/>
      <c r="J370" s="906"/>
      <c r="K370" s="908"/>
      <c r="L370" s="888"/>
      <c r="M370" s="906"/>
      <c r="N370" s="908"/>
      <c r="O370" s="888"/>
      <c r="P370" s="906"/>
      <c r="Q370" s="908"/>
      <c r="R370" s="888"/>
      <c r="S370" s="906"/>
      <c r="T370" s="908"/>
      <c r="U370" s="888"/>
      <c r="V370" s="906"/>
      <c r="W370" s="908"/>
      <c r="X370" s="888"/>
      <c r="Y370" s="906"/>
      <c r="Z370" s="908"/>
      <c r="AA370" s="888"/>
      <c r="AB370" s="906"/>
      <c r="AC370" s="908"/>
      <c r="AD370" s="888"/>
      <c r="AE370" s="906"/>
      <c r="AF370" s="908"/>
      <c r="AG370" s="888"/>
      <c r="AH370" s="906"/>
      <c r="AI370" s="908"/>
      <c r="AJ370" s="888"/>
      <c r="AK370" s="906"/>
      <c r="AL370" s="908"/>
      <c r="AM370" s="888"/>
      <c r="AN370" s="906"/>
      <c r="AO370" s="908"/>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4"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5"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4" t="s">
        <v>121</v>
      </c>
      <c r="C376" s="888"/>
      <c r="D376" s="906"/>
      <c r="E376" s="907"/>
      <c r="F376" s="888"/>
      <c r="G376" s="906"/>
      <c r="H376" s="908"/>
      <c r="I376" s="888"/>
      <c r="J376" s="906"/>
      <c r="K376" s="908"/>
      <c r="L376" s="888"/>
      <c r="M376" s="906"/>
      <c r="N376" s="908"/>
      <c r="O376" s="888"/>
      <c r="P376" s="906"/>
      <c r="Q376" s="908"/>
      <c r="R376" s="888"/>
      <c r="S376" s="906"/>
      <c r="T376" s="908"/>
      <c r="U376" s="888"/>
      <c r="V376" s="906"/>
      <c r="W376" s="908"/>
      <c r="X376" s="888"/>
      <c r="Y376" s="906"/>
      <c r="Z376" s="908"/>
      <c r="AA376" s="888"/>
      <c r="AB376" s="906"/>
      <c r="AC376" s="908"/>
      <c r="AD376" s="888"/>
      <c r="AE376" s="906"/>
      <c r="AF376" s="908"/>
      <c r="AG376" s="888"/>
      <c r="AH376" s="906"/>
      <c r="AI376" s="908"/>
      <c r="AJ376" s="888"/>
      <c r="AK376" s="906"/>
      <c r="AL376" s="908"/>
      <c r="AM376" s="888"/>
      <c r="AN376" s="906"/>
      <c r="AO376" s="908"/>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09"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4"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0" t="s">
        <v>124</v>
      </c>
      <c r="C380" s="901"/>
      <c r="D380" s="902"/>
      <c r="E380" s="903"/>
      <c r="F380" s="901"/>
      <c r="G380" s="902"/>
      <c r="H380" s="903"/>
      <c r="I380" s="901"/>
      <c r="J380" s="902"/>
      <c r="K380" s="903"/>
      <c r="L380" s="901"/>
      <c r="M380" s="902"/>
      <c r="N380" s="903"/>
      <c r="O380" s="901"/>
      <c r="P380" s="902"/>
      <c r="Q380" s="903"/>
      <c r="R380" s="901"/>
      <c r="S380" s="902"/>
      <c r="T380" s="903"/>
      <c r="U380" s="901"/>
      <c r="V380" s="902"/>
      <c r="W380" s="903"/>
      <c r="X380" s="901"/>
      <c r="Y380" s="902"/>
      <c r="Z380" s="903"/>
      <c r="AA380" s="901"/>
      <c r="AB380" s="902"/>
      <c r="AC380" s="903"/>
      <c r="AD380" s="901"/>
      <c r="AE380" s="902"/>
      <c r="AF380" s="903"/>
      <c r="AG380" s="901"/>
      <c r="AH380" s="902"/>
      <c r="AI380" s="903"/>
      <c r="AJ380" s="901"/>
      <c r="AK380" s="902"/>
      <c r="AL380" s="903"/>
      <c r="AM380" s="901"/>
      <c r="AN380" s="902"/>
      <c r="AO380" s="903"/>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3"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4"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5"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4"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4"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4"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3"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4"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4"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4"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4"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4"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4"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4"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0" t="s">
        <v>139</v>
      </c>
      <c r="C398" s="901"/>
      <c r="D398" s="902"/>
      <c r="E398" s="903"/>
      <c r="F398" s="901"/>
      <c r="G398" s="902"/>
      <c r="H398" s="903"/>
      <c r="I398" s="901"/>
      <c r="J398" s="902"/>
      <c r="K398" s="903"/>
      <c r="L398" s="901"/>
      <c r="M398" s="902"/>
      <c r="N398" s="903"/>
      <c r="O398" s="901"/>
      <c r="P398" s="902"/>
      <c r="Q398" s="903"/>
      <c r="R398" s="901"/>
      <c r="S398" s="902"/>
      <c r="T398" s="903"/>
      <c r="U398" s="901"/>
      <c r="V398" s="902"/>
      <c r="W398" s="903"/>
      <c r="X398" s="901"/>
      <c r="Y398" s="902"/>
      <c r="Z398" s="903"/>
      <c r="AA398" s="901"/>
      <c r="AB398" s="902"/>
      <c r="AC398" s="903"/>
      <c r="AD398" s="901"/>
      <c r="AE398" s="902"/>
      <c r="AF398" s="903"/>
      <c r="AG398" s="901"/>
      <c r="AH398" s="902"/>
      <c r="AI398" s="903"/>
      <c r="AJ398" s="901"/>
      <c r="AK398" s="902"/>
      <c r="AL398" s="903"/>
      <c r="AM398" s="901"/>
      <c r="AN398" s="902"/>
      <c r="AO398" s="903"/>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0" t="s">
        <v>140</v>
      </c>
      <c r="C400" s="901"/>
      <c r="D400" s="902"/>
      <c r="E400" s="903"/>
      <c r="F400" s="901"/>
      <c r="G400" s="902"/>
      <c r="H400" s="903"/>
      <c r="I400" s="901"/>
      <c r="J400" s="902"/>
      <c r="K400" s="903"/>
      <c r="L400" s="901"/>
      <c r="M400" s="902"/>
      <c r="N400" s="903"/>
      <c r="O400" s="901"/>
      <c r="P400" s="902"/>
      <c r="Q400" s="903"/>
      <c r="R400" s="901"/>
      <c r="S400" s="902"/>
      <c r="T400" s="903"/>
      <c r="U400" s="901"/>
      <c r="V400" s="902"/>
      <c r="W400" s="903"/>
      <c r="X400" s="901"/>
      <c r="Y400" s="902"/>
      <c r="Z400" s="903"/>
      <c r="AA400" s="901"/>
      <c r="AB400" s="902"/>
      <c r="AC400" s="903"/>
      <c r="AD400" s="901"/>
      <c r="AE400" s="902"/>
      <c r="AF400" s="903"/>
      <c r="AG400" s="901"/>
      <c r="AH400" s="902"/>
      <c r="AI400" s="903"/>
      <c r="AJ400" s="901"/>
      <c r="AK400" s="902"/>
      <c r="AL400" s="903"/>
      <c r="AM400" s="901"/>
      <c r="AN400" s="902"/>
      <c r="AO400" s="903"/>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4"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19"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5"/>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6"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7"/>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5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5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7"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0" t="s">
        <v>114</v>
      </c>
      <c r="C422" s="961"/>
      <c r="D422" s="962"/>
      <c r="E422" s="963"/>
      <c r="F422" s="961"/>
      <c r="G422" s="964"/>
      <c r="H422" s="963"/>
      <c r="I422" s="961"/>
      <c r="J422" s="964"/>
      <c r="K422" s="963"/>
      <c r="L422" s="961"/>
      <c r="M422" s="964"/>
      <c r="N422" s="963"/>
      <c r="O422" s="961"/>
      <c r="P422" s="964"/>
      <c r="Q422" s="963"/>
      <c r="R422" s="961"/>
      <c r="S422" s="964"/>
      <c r="T422" s="963"/>
      <c r="U422" s="961"/>
      <c r="V422" s="964"/>
      <c r="W422" s="963"/>
      <c r="X422" s="961"/>
      <c r="Y422" s="964"/>
      <c r="Z422" s="963"/>
      <c r="AA422" s="961"/>
      <c r="AB422" s="964"/>
      <c r="AC422" s="963"/>
      <c r="AD422" s="961"/>
      <c r="AE422" s="964"/>
      <c r="AF422" s="963"/>
      <c r="AG422" s="961"/>
      <c r="AH422" s="964"/>
      <c r="AI422" s="963"/>
      <c r="AJ422" s="961"/>
      <c r="AK422" s="964"/>
      <c r="AL422" s="963"/>
      <c r="AM422" s="961"/>
      <c r="AN422" s="964"/>
      <c r="AO422" s="963"/>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5"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0" t="s">
        <v>124</v>
      </c>
      <c r="C436" s="961"/>
      <c r="D436" s="966"/>
      <c r="E436" s="963"/>
      <c r="F436" s="961"/>
      <c r="G436" s="966"/>
      <c r="H436" s="963"/>
      <c r="I436" s="961"/>
      <c r="J436" s="966"/>
      <c r="K436" s="963"/>
      <c r="L436" s="961"/>
      <c r="M436" s="966"/>
      <c r="N436" s="963"/>
      <c r="O436" s="961"/>
      <c r="P436" s="966"/>
      <c r="Q436" s="963"/>
      <c r="R436" s="961"/>
      <c r="S436" s="966"/>
      <c r="T436" s="963"/>
      <c r="U436" s="961"/>
      <c r="V436" s="966"/>
      <c r="W436" s="963"/>
      <c r="X436" s="961"/>
      <c r="Y436" s="966"/>
      <c r="Z436" s="963"/>
      <c r="AA436" s="961"/>
      <c r="AB436" s="966"/>
      <c r="AC436" s="963"/>
      <c r="AD436" s="961"/>
      <c r="AE436" s="966"/>
      <c r="AF436" s="963"/>
      <c r="AG436" s="961"/>
      <c r="AH436" s="966"/>
      <c r="AI436" s="963"/>
      <c r="AJ436" s="961"/>
      <c r="AK436" s="966"/>
      <c r="AL436" s="963"/>
      <c r="AM436" s="961"/>
      <c r="AN436" s="966"/>
      <c r="AO436" s="963"/>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7" t="s">
        <v>125</v>
      </c>
      <c r="C437" s="967"/>
      <c r="D437" s="968"/>
      <c r="E437" s="969"/>
      <c r="F437" s="967"/>
      <c r="G437" s="968"/>
      <c r="H437" s="969"/>
      <c r="I437" s="967"/>
      <c r="J437" s="968"/>
      <c r="K437" s="969"/>
      <c r="L437" s="967"/>
      <c r="M437" s="968"/>
      <c r="N437" s="969"/>
      <c r="O437" s="967"/>
      <c r="P437" s="968"/>
      <c r="Q437" s="969"/>
      <c r="R437" s="967"/>
      <c r="S437" s="968"/>
      <c r="T437" s="969"/>
      <c r="U437" s="967"/>
      <c r="V437" s="968"/>
      <c r="W437" s="969"/>
      <c r="X437" s="967"/>
      <c r="Y437" s="968"/>
      <c r="Z437" s="969"/>
      <c r="AA437" s="967"/>
      <c r="AB437" s="968"/>
      <c r="AC437" s="969"/>
      <c r="AD437" s="967"/>
      <c r="AE437" s="968"/>
      <c r="AF437" s="969"/>
      <c r="AG437" s="967"/>
      <c r="AH437" s="968"/>
      <c r="AI437" s="969"/>
      <c r="AJ437" s="967"/>
      <c r="AK437" s="968"/>
      <c r="AL437" s="969"/>
      <c r="AM437" s="967"/>
      <c r="AN437" s="968"/>
      <c r="AO437" s="969"/>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7" t="s">
        <v>131</v>
      </c>
      <c r="C444" s="967"/>
      <c r="D444" s="968"/>
      <c r="E444" s="969"/>
      <c r="F444" s="967"/>
      <c r="G444" s="968"/>
      <c r="H444" s="969"/>
      <c r="I444" s="967"/>
      <c r="J444" s="968"/>
      <c r="K444" s="969"/>
      <c r="L444" s="967"/>
      <c r="M444" s="968"/>
      <c r="N444" s="969"/>
      <c r="O444" s="967"/>
      <c r="P444" s="968"/>
      <c r="Q444" s="969"/>
      <c r="R444" s="967"/>
      <c r="S444" s="968"/>
      <c r="T444" s="969"/>
      <c r="U444" s="967"/>
      <c r="V444" s="968"/>
      <c r="W444" s="969"/>
      <c r="X444" s="967"/>
      <c r="Y444" s="968"/>
      <c r="Z444" s="969"/>
      <c r="AA444" s="967"/>
      <c r="AB444" s="968"/>
      <c r="AC444" s="969"/>
      <c r="AD444" s="967"/>
      <c r="AE444" s="968"/>
      <c r="AF444" s="969"/>
      <c r="AG444" s="967"/>
      <c r="AH444" s="968"/>
      <c r="AI444" s="969"/>
      <c r="AJ444" s="967"/>
      <c r="AK444" s="968"/>
      <c r="AL444" s="969"/>
      <c r="AM444" s="967"/>
      <c r="AN444" s="968"/>
      <c r="AO444" s="969"/>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0" t="s">
        <v>139</v>
      </c>
      <c r="C455" s="961"/>
      <c r="D455" s="964"/>
      <c r="E455" s="963"/>
      <c r="F455" s="961"/>
      <c r="G455" s="964"/>
      <c r="H455" s="963"/>
      <c r="I455" s="961"/>
      <c r="J455" s="964"/>
      <c r="K455" s="963"/>
      <c r="L455" s="961"/>
      <c r="M455" s="964"/>
      <c r="N455" s="963"/>
      <c r="O455" s="961"/>
      <c r="P455" s="964"/>
      <c r="Q455" s="963"/>
      <c r="R455" s="961"/>
      <c r="S455" s="964"/>
      <c r="T455" s="963"/>
      <c r="U455" s="961"/>
      <c r="V455" s="964"/>
      <c r="W455" s="963"/>
      <c r="X455" s="961"/>
      <c r="Y455" s="964"/>
      <c r="Z455" s="963"/>
      <c r="AA455" s="961"/>
      <c r="AB455" s="964"/>
      <c r="AC455" s="963"/>
      <c r="AD455" s="961"/>
      <c r="AE455" s="964"/>
      <c r="AF455" s="963"/>
      <c r="AG455" s="961"/>
      <c r="AH455" s="964"/>
      <c r="AI455" s="963"/>
      <c r="AJ455" s="961"/>
      <c r="AK455" s="964"/>
      <c r="AL455" s="963"/>
      <c r="AM455" s="961"/>
      <c r="AN455" s="964"/>
      <c r="AO455" s="963"/>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0" t="s">
        <v>211</v>
      </c>
      <c r="C469" s="961"/>
      <c r="D469" s="964"/>
      <c r="E469" s="963"/>
      <c r="F469" s="961"/>
      <c r="G469" s="964"/>
      <c r="H469" s="963"/>
      <c r="I469" s="961"/>
      <c r="J469" s="964"/>
      <c r="K469" s="963"/>
      <c r="L469" s="961"/>
      <c r="M469" s="964"/>
      <c r="N469" s="963"/>
      <c r="O469" s="961"/>
      <c r="P469" s="964"/>
      <c r="Q469" s="963"/>
      <c r="R469" s="961"/>
      <c r="S469" s="964"/>
      <c r="T469" s="963"/>
      <c r="U469" s="961"/>
      <c r="V469" s="964"/>
      <c r="W469" s="963"/>
      <c r="X469" s="961"/>
      <c r="Y469" s="964"/>
      <c r="Z469" s="963"/>
      <c r="AA469" s="961"/>
      <c r="AB469" s="964"/>
      <c r="AC469" s="963"/>
      <c r="AD469" s="961"/>
      <c r="AE469" s="964"/>
      <c r="AF469" s="963"/>
      <c r="AG469" s="961"/>
      <c r="AH469" s="964"/>
      <c r="AI469" s="963"/>
      <c r="AJ469" s="961"/>
      <c r="AK469" s="964"/>
      <c r="AL469" s="963"/>
      <c r="AM469" s="961"/>
      <c r="AN469" s="964"/>
      <c r="AO469" s="963"/>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0"/>
      <c r="F470" s="723"/>
      <c r="G470" s="719"/>
      <c r="H470" s="970"/>
      <c r="I470" s="723"/>
      <c r="J470" s="719"/>
      <c r="K470" s="970"/>
      <c r="L470" s="723"/>
      <c r="M470" s="719"/>
      <c r="N470" s="970"/>
      <c r="O470" s="723"/>
      <c r="P470" s="719"/>
      <c r="Q470" s="970"/>
      <c r="R470" s="723"/>
      <c r="S470" s="719"/>
      <c r="T470" s="970"/>
      <c r="U470" s="723"/>
      <c r="V470" s="719"/>
      <c r="W470" s="970"/>
      <c r="X470" s="723"/>
      <c r="Y470" s="719"/>
      <c r="Z470" s="970"/>
      <c r="AA470" s="723"/>
      <c r="AB470" s="719"/>
      <c r="AC470" s="970"/>
      <c r="AD470" s="723"/>
      <c r="AE470" s="719"/>
      <c r="AF470" s="970"/>
      <c r="AG470" s="723"/>
      <c r="AH470" s="719"/>
      <c r="AI470" s="970"/>
      <c r="AJ470" s="723"/>
      <c r="AK470" s="719"/>
      <c r="AL470" s="970"/>
      <c r="AM470" s="723"/>
      <c r="AN470" s="719"/>
      <c r="AO470" s="970"/>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0" t="s">
        <v>140</v>
      </c>
      <c r="C471" s="961"/>
      <c r="D471" s="964"/>
      <c r="E471" s="963"/>
      <c r="F471" s="961"/>
      <c r="G471" s="964"/>
      <c r="H471" s="963"/>
      <c r="I471" s="961"/>
      <c r="J471" s="964"/>
      <c r="K471" s="963"/>
      <c r="L471" s="961"/>
      <c r="M471" s="964"/>
      <c r="N471" s="963"/>
      <c r="O471" s="961"/>
      <c r="P471" s="964"/>
      <c r="Q471" s="963"/>
      <c r="R471" s="961"/>
      <c r="S471" s="964"/>
      <c r="T471" s="963"/>
      <c r="U471" s="961"/>
      <c r="V471" s="964"/>
      <c r="W471" s="963"/>
      <c r="X471" s="961"/>
      <c r="Y471" s="964"/>
      <c r="Z471" s="963"/>
      <c r="AA471" s="961"/>
      <c r="AB471" s="964"/>
      <c r="AC471" s="963"/>
      <c r="AD471" s="961"/>
      <c r="AE471" s="964"/>
      <c r="AF471" s="963"/>
      <c r="AG471" s="961"/>
      <c r="AH471" s="964"/>
      <c r="AI471" s="963"/>
      <c r="AJ471" s="961"/>
      <c r="AK471" s="964"/>
      <c r="AL471" s="963"/>
      <c r="AM471" s="961"/>
      <c r="AN471" s="964"/>
      <c r="AO471" s="96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1"/>
      <c r="D472" s="972"/>
      <c r="E472" s="973"/>
      <c r="F472" s="971"/>
      <c r="G472" s="972"/>
      <c r="H472" s="973"/>
      <c r="I472" s="971"/>
      <c r="J472" s="972"/>
      <c r="K472" s="973"/>
      <c r="L472" s="971"/>
      <c r="M472" s="972"/>
      <c r="N472" s="973"/>
      <c r="O472" s="971"/>
      <c r="P472" s="972"/>
      <c r="Q472" s="973"/>
      <c r="R472" s="971"/>
      <c r="S472" s="972"/>
      <c r="T472" s="973"/>
      <c r="U472" s="971"/>
      <c r="V472" s="972"/>
      <c r="W472" s="973"/>
      <c r="X472" s="971"/>
      <c r="Y472" s="972"/>
      <c r="Z472" s="973"/>
      <c r="AA472" s="971"/>
      <c r="AB472" s="972"/>
      <c r="AC472" s="973"/>
      <c r="AD472" s="971"/>
      <c r="AE472" s="972"/>
      <c r="AF472" s="973"/>
      <c r="AG472" s="971"/>
      <c r="AH472" s="972"/>
      <c r="AI472" s="973"/>
      <c r="AJ472" s="971"/>
      <c r="AK472" s="972"/>
      <c r="AL472" s="973"/>
      <c r="AM472" s="971"/>
      <c r="AN472" s="972"/>
      <c r="AO472" s="973"/>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0" t="s">
        <v>213</v>
      </c>
      <c r="C484" s="961"/>
      <c r="D484" s="974"/>
      <c r="E484" s="963"/>
      <c r="F484" s="961"/>
      <c r="G484" s="974"/>
      <c r="H484" s="963"/>
      <c r="I484" s="961"/>
      <c r="J484" s="974"/>
      <c r="K484" s="963"/>
      <c r="L484" s="961"/>
      <c r="M484" s="974"/>
      <c r="N484" s="963"/>
      <c r="O484" s="961"/>
      <c r="P484" s="974"/>
      <c r="Q484" s="963"/>
      <c r="R484" s="961"/>
      <c r="S484" s="974"/>
      <c r="T484" s="963"/>
      <c r="U484" s="961"/>
      <c r="V484" s="974"/>
      <c r="W484" s="963"/>
      <c r="X484" s="961"/>
      <c r="Y484" s="974"/>
      <c r="Z484" s="963"/>
      <c r="AA484" s="961"/>
      <c r="AB484" s="974"/>
      <c r="AC484" s="963"/>
      <c r="AD484" s="961"/>
      <c r="AE484" s="974"/>
      <c r="AF484" s="963"/>
      <c r="AG484" s="961"/>
      <c r="AH484" s="974"/>
      <c r="AI484" s="963"/>
      <c r="AJ484" s="961"/>
      <c r="AK484" s="974"/>
      <c r="AL484" s="963"/>
      <c r="AM484" s="961"/>
      <c r="AN484" s="974"/>
      <c r="AO484" s="963"/>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5"/>
      <c r="C485" s="975"/>
      <c r="D485" s="976"/>
      <c r="E485" s="973"/>
      <c r="F485" s="975"/>
      <c r="G485" s="976"/>
      <c r="H485" s="973"/>
      <c r="I485" s="975"/>
      <c r="J485" s="976"/>
      <c r="K485" s="973"/>
      <c r="L485" s="975"/>
      <c r="M485" s="976"/>
      <c r="N485" s="973"/>
      <c r="O485" s="975"/>
      <c r="P485" s="976"/>
      <c r="Q485" s="973"/>
      <c r="R485" s="975"/>
      <c r="S485" s="976"/>
      <c r="T485" s="973"/>
      <c r="U485" s="975"/>
      <c r="V485" s="976"/>
      <c r="W485" s="973"/>
      <c r="X485" s="975"/>
      <c r="Y485" s="976"/>
      <c r="Z485" s="973"/>
      <c r="AA485" s="975"/>
      <c r="AB485" s="976"/>
      <c r="AC485" s="973"/>
      <c r="AD485" s="975"/>
      <c r="AE485" s="976"/>
      <c r="AF485" s="973"/>
      <c r="AG485" s="975"/>
      <c r="AH485" s="976"/>
      <c r="AI485" s="973"/>
      <c r="AJ485" s="975"/>
      <c r="AK485" s="976"/>
      <c r="AL485" s="973"/>
      <c r="AM485" s="975"/>
      <c r="AN485" s="976"/>
      <c r="AO485" s="973"/>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7"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19"/>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19"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19"/>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19"/>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19"/>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78"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79"/>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0"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0"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0"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0"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1"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0"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2"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3"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0"/>
      <c r="D16" s="891"/>
      <c r="E16" s="892"/>
      <c r="F16" s="890"/>
      <c r="G16" s="891"/>
      <c r="H16" s="892"/>
      <c r="I16" s="890"/>
      <c r="J16" s="891"/>
      <c r="K16" s="892"/>
      <c r="L16" s="890"/>
      <c r="M16" s="891"/>
      <c r="N16" s="892"/>
      <c r="O16" s="890"/>
      <c r="P16" s="891"/>
      <c r="Q16" s="892"/>
      <c r="R16" s="890"/>
      <c r="S16" s="891"/>
      <c r="T16" s="892"/>
      <c r="U16" s="890"/>
      <c r="V16" s="891"/>
      <c r="W16" s="892"/>
      <c r="X16" s="890"/>
      <c r="Y16" s="891"/>
      <c r="Z16" s="892"/>
      <c r="AA16" s="890"/>
      <c r="AB16" s="891"/>
      <c r="AC16" s="892"/>
      <c r="AD16" s="890"/>
      <c r="AE16" s="891"/>
      <c r="AF16" s="892"/>
      <c r="AG16" s="890"/>
      <c r="AH16" s="891"/>
      <c r="AI16" s="892"/>
      <c r="AJ16" s="890"/>
      <c r="AK16" s="891"/>
      <c r="AL16" s="892"/>
      <c r="AM16" s="890"/>
      <c r="AN16" s="891"/>
      <c r="AO16" s="892"/>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4"/>
      <c r="D21" s="895"/>
      <c r="E21" s="896"/>
      <c r="F21" s="894"/>
      <c r="G21" s="895"/>
      <c r="H21" s="896"/>
      <c r="I21" s="894"/>
      <c r="J21" s="895"/>
      <c r="K21" s="896"/>
      <c r="L21" s="894"/>
      <c r="M21" s="895"/>
      <c r="N21" s="896"/>
      <c r="O21" s="894"/>
      <c r="P21" s="895"/>
      <c r="Q21" s="896"/>
      <c r="R21" s="894"/>
      <c r="S21" s="895"/>
      <c r="T21" s="896"/>
      <c r="U21" s="894"/>
      <c r="V21" s="895"/>
      <c r="W21" s="896"/>
      <c r="X21" s="894"/>
      <c r="Y21" s="895"/>
      <c r="Z21" s="896"/>
      <c r="AA21" s="894"/>
      <c r="AB21" s="895"/>
      <c r="AC21" s="896"/>
      <c r="AD21" s="894"/>
      <c r="AE21" s="895"/>
      <c r="AF21" s="896"/>
      <c r="AG21" s="894"/>
      <c r="AH21" s="895"/>
      <c r="AI21" s="896"/>
      <c r="AJ21" s="894"/>
      <c r="AK21" s="895"/>
      <c r="AL21" s="896"/>
      <c r="AM21" s="894"/>
      <c r="AN21" s="895"/>
      <c r="AO21" s="89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4"/>
      <c r="D23" s="895"/>
      <c r="E23" s="896"/>
      <c r="F23" s="894"/>
      <c r="G23" s="895"/>
      <c r="H23" s="896"/>
      <c r="I23" s="894"/>
      <c r="J23" s="895"/>
      <c r="K23" s="896"/>
      <c r="L23" s="894"/>
      <c r="M23" s="895"/>
      <c r="N23" s="896"/>
      <c r="O23" s="894"/>
      <c r="P23" s="895"/>
      <c r="Q23" s="896"/>
      <c r="R23" s="894"/>
      <c r="S23" s="895"/>
      <c r="T23" s="896"/>
      <c r="U23" s="894"/>
      <c r="V23" s="895"/>
      <c r="W23" s="896"/>
      <c r="X23" s="894"/>
      <c r="Y23" s="895"/>
      <c r="Z23" s="896"/>
      <c r="AA23" s="894"/>
      <c r="AB23" s="895"/>
      <c r="AC23" s="896"/>
      <c r="AD23" s="894"/>
      <c r="AE23" s="895"/>
      <c r="AF23" s="896"/>
      <c r="AG23" s="894"/>
      <c r="AH23" s="895"/>
      <c r="AI23" s="896"/>
      <c r="AJ23" s="894"/>
      <c r="AK23" s="895"/>
      <c r="AL23" s="896"/>
      <c r="AM23" s="894"/>
      <c r="AN23" s="895"/>
      <c r="AO23" s="89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0"/>
      <c r="D27" s="891"/>
      <c r="E27" s="892"/>
      <c r="F27" s="890"/>
      <c r="G27" s="891"/>
      <c r="H27" s="892"/>
      <c r="I27" s="890"/>
      <c r="J27" s="891"/>
      <c r="K27" s="892"/>
      <c r="L27" s="890"/>
      <c r="M27" s="891"/>
      <c r="N27" s="892"/>
      <c r="O27" s="890"/>
      <c r="P27" s="891"/>
      <c r="Q27" s="892"/>
      <c r="R27" s="890"/>
      <c r="S27" s="891"/>
      <c r="T27" s="892"/>
      <c r="U27" s="890"/>
      <c r="V27" s="891"/>
      <c r="W27" s="892"/>
      <c r="X27" s="890"/>
      <c r="Y27" s="891"/>
      <c r="Z27" s="892"/>
      <c r="AA27" s="890"/>
      <c r="AB27" s="891"/>
      <c r="AC27" s="892"/>
      <c r="AD27" s="890"/>
      <c r="AE27" s="891"/>
      <c r="AF27" s="892"/>
      <c r="AG27" s="890"/>
      <c r="AH27" s="891"/>
      <c r="AI27" s="892"/>
      <c r="AJ27" s="890"/>
      <c r="AK27" s="891"/>
      <c r="AL27" s="892"/>
      <c r="AM27" s="890"/>
      <c r="AN27" s="891"/>
      <c r="AO27" s="892"/>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4"/>
      <c r="X30" s="627"/>
      <c r="Y30" s="628"/>
      <c r="Z30" s="984"/>
      <c r="AA30" s="627"/>
      <c r="AB30" s="628"/>
      <c r="AC30" s="984"/>
      <c r="AD30" s="627"/>
      <c r="AE30" s="628"/>
      <c r="AF30" s="984"/>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5"/>
      <c r="X31" s="630"/>
      <c r="Y31" s="631"/>
      <c r="Z31" s="985"/>
      <c r="AA31" s="630"/>
      <c r="AB31" s="631"/>
      <c r="AC31" s="985"/>
      <c r="AD31" s="630"/>
      <c r="AE31" s="631"/>
      <c r="AF31" s="985"/>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6"/>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7"/>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6"/>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6"/>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7"/>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6"/>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6"/>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1"/>
      <c r="D44" s="902"/>
      <c r="E44" s="903"/>
      <c r="F44" s="901"/>
      <c r="G44" s="902"/>
      <c r="H44" s="903"/>
      <c r="I44" s="901"/>
      <c r="J44" s="902"/>
      <c r="K44" s="903"/>
      <c r="L44" s="901"/>
      <c r="M44" s="902"/>
      <c r="N44" s="903"/>
      <c r="O44" s="901"/>
      <c r="P44" s="902"/>
      <c r="Q44" s="903"/>
      <c r="R44" s="901"/>
      <c r="S44" s="902"/>
      <c r="T44" s="903"/>
      <c r="U44" s="901"/>
      <c r="V44" s="902"/>
      <c r="W44" s="988"/>
      <c r="X44" s="901"/>
      <c r="Y44" s="902"/>
      <c r="Z44" s="988"/>
      <c r="AA44" s="901"/>
      <c r="AB44" s="902"/>
      <c r="AC44" s="988"/>
      <c r="AD44" s="901"/>
      <c r="AE44" s="902"/>
      <c r="AF44" s="988"/>
      <c r="AG44" s="901"/>
      <c r="AH44" s="902"/>
      <c r="AI44" s="903"/>
      <c r="AJ44" s="901"/>
      <c r="AK44" s="902"/>
      <c r="AL44" s="903"/>
      <c r="AM44" s="901"/>
      <c r="AN44" s="902"/>
      <c r="AO44" s="903"/>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6"/>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6"/>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88"/>
      <c r="D47" s="906"/>
      <c r="E47" s="908"/>
      <c r="F47" s="888"/>
      <c r="G47" s="906"/>
      <c r="H47" s="908"/>
      <c r="I47" s="888"/>
      <c r="J47" s="906"/>
      <c r="K47" s="908"/>
      <c r="L47" s="888"/>
      <c r="M47" s="906"/>
      <c r="N47" s="908"/>
      <c r="O47" s="888"/>
      <c r="P47" s="906"/>
      <c r="Q47" s="908"/>
      <c r="R47" s="888"/>
      <c r="S47" s="906"/>
      <c r="T47" s="908"/>
      <c r="U47" s="888"/>
      <c r="V47" s="906"/>
      <c r="W47" s="908"/>
      <c r="X47" s="888"/>
      <c r="Y47" s="906"/>
      <c r="Z47" s="908"/>
      <c r="AA47" s="888"/>
      <c r="AB47" s="906"/>
      <c r="AC47" s="908"/>
      <c r="AD47" s="888"/>
      <c r="AE47" s="906"/>
      <c r="AF47" s="908"/>
      <c r="AG47" s="888"/>
      <c r="AH47" s="906"/>
      <c r="AI47" s="908"/>
      <c r="AJ47" s="888"/>
      <c r="AK47" s="906"/>
      <c r="AL47" s="908"/>
      <c r="AM47" s="888"/>
      <c r="AN47" s="906"/>
      <c r="AO47" s="989"/>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6"/>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6"/>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6"/>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6"/>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6"/>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88"/>
      <c r="D53" s="906"/>
      <c r="E53" s="908"/>
      <c r="F53" s="888"/>
      <c r="G53" s="906"/>
      <c r="H53" s="908"/>
      <c r="I53" s="888"/>
      <c r="J53" s="906"/>
      <c r="K53" s="908"/>
      <c r="L53" s="888"/>
      <c r="M53" s="906"/>
      <c r="N53" s="908"/>
      <c r="O53" s="888"/>
      <c r="P53" s="906"/>
      <c r="Q53" s="908"/>
      <c r="R53" s="888"/>
      <c r="S53" s="906"/>
      <c r="T53" s="908"/>
      <c r="U53" s="888"/>
      <c r="V53" s="906"/>
      <c r="W53" s="908"/>
      <c r="X53" s="888"/>
      <c r="Y53" s="906"/>
      <c r="Z53" s="908"/>
      <c r="AA53" s="888"/>
      <c r="AB53" s="906"/>
      <c r="AC53" s="908"/>
      <c r="AD53" s="888"/>
      <c r="AE53" s="906"/>
      <c r="AF53" s="908"/>
      <c r="AG53" s="888"/>
      <c r="AH53" s="906"/>
      <c r="AI53" s="908"/>
      <c r="AJ53" s="888"/>
      <c r="AK53" s="906"/>
      <c r="AL53" s="908"/>
      <c r="AM53" s="888"/>
      <c r="AN53" s="906"/>
      <c r="AO53" s="989"/>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6"/>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6"/>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1"/>
      <c r="D57" s="902"/>
      <c r="E57" s="903"/>
      <c r="F57" s="901"/>
      <c r="G57" s="902"/>
      <c r="H57" s="903"/>
      <c r="I57" s="901"/>
      <c r="J57" s="902"/>
      <c r="K57" s="903"/>
      <c r="L57" s="901"/>
      <c r="M57" s="902"/>
      <c r="N57" s="903"/>
      <c r="O57" s="901"/>
      <c r="P57" s="902"/>
      <c r="Q57" s="903"/>
      <c r="R57" s="901"/>
      <c r="S57" s="902"/>
      <c r="T57" s="903"/>
      <c r="U57" s="901"/>
      <c r="V57" s="902"/>
      <c r="W57" s="988"/>
      <c r="X57" s="901"/>
      <c r="Y57" s="902"/>
      <c r="Z57" s="988"/>
      <c r="AA57" s="901"/>
      <c r="AB57" s="902"/>
      <c r="AC57" s="988"/>
      <c r="AD57" s="901"/>
      <c r="AE57" s="902"/>
      <c r="AF57" s="988"/>
      <c r="AG57" s="901"/>
      <c r="AH57" s="902"/>
      <c r="AI57" s="903"/>
      <c r="AJ57" s="901"/>
      <c r="AK57" s="902"/>
      <c r="AL57" s="903"/>
      <c r="AM57" s="901"/>
      <c r="AN57" s="902"/>
      <c r="AO57" s="903"/>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6"/>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6"/>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0"/>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6"/>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6"/>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0"/>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6"/>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6"/>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6"/>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6"/>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6"/>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6"/>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6"/>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6"/>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1"/>
      <c r="D75" s="902"/>
      <c r="E75" s="903"/>
      <c r="F75" s="901"/>
      <c r="G75" s="902"/>
      <c r="H75" s="903"/>
      <c r="I75" s="901"/>
      <c r="J75" s="902"/>
      <c r="K75" s="903"/>
      <c r="L75" s="901"/>
      <c r="M75" s="902"/>
      <c r="N75" s="903"/>
      <c r="O75" s="901"/>
      <c r="P75" s="902"/>
      <c r="Q75" s="903"/>
      <c r="R75" s="901"/>
      <c r="S75" s="902"/>
      <c r="T75" s="903"/>
      <c r="U75" s="901"/>
      <c r="V75" s="902"/>
      <c r="W75" s="988"/>
      <c r="X75" s="901"/>
      <c r="Y75" s="902"/>
      <c r="Z75" s="988"/>
      <c r="AA75" s="901"/>
      <c r="AB75" s="902"/>
      <c r="AC75" s="988"/>
      <c r="AD75" s="901"/>
      <c r="AE75" s="902"/>
      <c r="AF75" s="988"/>
      <c r="AG75" s="901"/>
      <c r="AH75" s="902"/>
      <c r="AI75" s="903"/>
      <c r="AJ75" s="901"/>
      <c r="AK75" s="902"/>
      <c r="AL75" s="903"/>
      <c r="AM75" s="901"/>
      <c r="AN75" s="902"/>
      <c r="AO75" s="903"/>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1"/>
      <c r="D77" s="902"/>
      <c r="E77" s="911"/>
      <c r="F77" s="901"/>
      <c r="G77" s="902"/>
      <c r="H77" s="911"/>
      <c r="I77" s="901"/>
      <c r="J77" s="902"/>
      <c r="K77" s="911"/>
      <c r="L77" s="901"/>
      <c r="M77" s="902"/>
      <c r="N77" s="911"/>
      <c r="O77" s="901"/>
      <c r="P77" s="902"/>
      <c r="Q77" s="911"/>
      <c r="R77" s="901"/>
      <c r="S77" s="902"/>
      <c r="T77" s="911"/>
      <c r="U77" s="901"/>
      <c r="V77" s="902"/>
      <c r="W77" s="991"/>
      <c r="X77" s="901"/>
      <c r="Y77" s="902"/>
      <c r="Z77" s="991"/>
      <c r="AA77" s="901"/>
      <c r="AB77" s="902"/>
      <c r="AC77" s="991"/>
      <c r="AD77" s="901"/>
      <c r="AE77" s="902"/>
      <c r="AF77" s="991"/>
      <c r="AG77" s="901"/>
      <c r="AH77" s="902"/>
      <c r="AI77" s="911"/>
      <c r="AJ77" s="901"/>
      <c r="AK77" s="902"/>
      <c r="AL77" s="911"/>
      <c r="AM77" s="901"/>
      <c r="AN77" s="902"/>
      <c r="AO77" s="911"/>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3"/>
      <c r="E86" s="651"/>
      <c r="F86" s="650"/>
      <c r="G86" s="913"/>
      <c r="H86" s="651"/>
      <c r="I86" s="650"/>
      <c r="J86" s="913"/>
      <c r="K86" s="651"/>
      <c r="L86" s="650"/>
      <c r="M86" s="913"/>
      <c r="N86" s="651"/>
      <c r="O86" s="650"/>
      <c r="P86" s="913"/>
      <c r="Q86" s="651"/>
      <c r="R86" s="650"/>
      <c r="S86" s="913"/>
      <c r="T86" s="651"/>
      <c r="U86" s="650"/>
      <c r="V86" s="913"/>
      <c r="W86" s="992"/>
      <c r="X86" s="650"/>
      <c r="Y86" s="913"/>
      <c r="Z86" s="992"/>
      <c r="AA86" s="650"/>
      <c r="AB86" s="913"/>
      <c r="AC86" s="992"/>
      <c r="AD86" s="650"/>
      <c r="AE86" s="913"/>
      <c r="AF86" s="992"/>
      <c r="AG86" s="650"/>
      <c r="AH86" s="913"/>
      <c r="AI86" s="651"/>
      <c r="AJ86" s="650"/>
      <c r="AK86" s="913"/>
      <c r="AL86" s="651"/>
      <c r="AM86" s="650"/>
      <c r="AN86" s="913"/>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3"/>
      <c r="X87" s="652"/>
      <c r="Y87" s="653"/>
      <c r="Z87" s="993"/>
      <c r="AA87" s="652"/>
      <c r="AB87" s="653"/>
      <c r="AC87" s="993"/>
      <c r="AD87" s="652"/>
      <c r="AE87" s="653"/>
      <c r="AF87" s="993"/>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5"/>
      <c r="D88" s="918"/>
      <c r="E88" s="917"/>
      <c r="F88" s="915"/>
      <c r="G88" s="918"/>
      <c r="H88" s="917"/>
      <c r="I88" s="915"/>
      <c r="J88" s="918"/>
      <c r="K88" s="917"/>
      <c r="L88" s="915"/>
      <c r="M88" s="918"/>
      <c r="N88" s="917"/>
      <c r="O88" s="915"/>
      <c r="P88" s="918"/>
      <c r="Q88" s="917"/>
      <c r="R88" s="915"/>
      <c r="S88" s="918"/>
      <c r="T88" s="917"/>
      <c r="U88" s="915"/>
      <c r="V88" s="918"/>
      <c r="W88" s="994"/>
      <c r="X88" s="915"/>
      <c r="Y88" s="918"/>
      <c r="Z88" s="994"/>
      <c r="AA88" s="915"/>
      <c r="AB88" s="918"/>
      <c r="AC88" s="994"/>
      <c r="AD88" s="915"/>
      <c r="AE88" s="918"/>
      <c r="AF88" s="994"/>
      <c r="AG88" s="915"/>
      <c r="AH88" s="918"/>
      <c r="AI88" s="917"/>
      <c r="AJ88" s="915"/>
      <c r="AK88" s="918"/>
      <c r="AL88" s="917"/>
      <c r="AM88" s="915"/>
      <c r="AN88" s="918"/>
      <c r="AO88" s="917"/>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0"/>
      <c r="D100" s="891"/>
      <c r="E100" s="892"/>
      <c r="F100" s="890"/>
      <c r="G100" s="891"/>
      <c r="H100" s="892"/>
      <c r="I100" s="890"/>
      <c r="J100" s="891"/>
      <c r="K100" s="892"/>
      <c r="L100" s="890"/>
      <c r="M100" s="891"/>
      <c r="N100" s="892"/>
      <c r="O100" s="890"/>
      <c r="P100" s="891"/>
      <c r="Q100" s="892"/>
      <c r="R100" s="890"/>
      <c r="S100" s="891"/>
      <c r="T100" s="892"/>
      <c r="U100" s="890"/>
      <c r="V100" s="891"/>
      <c r="W100" s="892"/>
      <c r="X100" s="890"/>
      <c r="Y100" s="891"/>
      <c r="Z100" s="892"/>
      <c r="AA100" s="890"/>
      <c r="AB100" s="891"/>
      <c r="AC100" s="892"/>
      <c r="AD100" s="890"/>
      <c r="AE100" s="891"/>
      <c r="AF100" s="892"/>
      <c r="AG100" s="890"/>
      <c r="AH100" s="891"/>
      <c r="AI100" s="892"/>
      <c r="AJ100" s="890"/>
      <c r="AK100" s="891"/>
      <c r="AL100" s="892"/>
      <c r="AM100" s="890"/>
      <c r="AN100" s="891"/>
      <c r="AO100" s="892"/>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5"/>
      <c r="D101" s="996"/>
      <c r="E101" s="997"/>
      <c r="F101" s="995"/>
      <c r="G101" s="996"/>
      <c r="H101" s="997"/>
      <c r="I101" s="995"/>
      <c r="J101" s="996"/>
      <c r="K101" s="997"/>
      <c r="L101" s="995"/>
      <c r="M101" s="996"/>
      <c r="N101" s="997"/>
      <c r="O101" s="995"/>
      <c r="P101" s="996"/>
      <c r="Q101" s="997"/>
      <c r="R101" s="995"/>
      <c r="S101" s="996"/>
      <c r="T101" s="997"/>
      <c r="U101" s="995"/>
      <c r="V101" s="996"/>
      <c r="W101" s="997"/>
      <c r="X101" s="995"/>
      <c r="Y101" s="996"/>
      <c r="Z101" s="997"/>
      <c r="AA101" s="995"/>
      <c r="AB101" s="996"/>
      <c r="AC101" s="997"/>
      <c r="AD101" s="995"/>
      <c r="AE101" s="996"/>
      <c r="AF101" s="997"/>
      <c r="AG101" s="995"/>
      <c r="AH101" s="996"/>
      <c r="AI101" s="997"/>
      <c r="AJ101" s="995"/>
      <c r="AK101" s="996"/>
      <c r="AL101" s="997"/>
      <c r="AM101" s="995"/>
      <c r="AN101" s="996"/>
      <c r="AO101" s="997"/>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0"/>
      <c r="D108" s="891"/>
      <c r="E108" s="892"/>
      <c r="F108" s="890"/>
      <c r="G108" s="891"/>
      <c r="H108" s="892"/>
      <c r="I108" s="890"/>
      <c r="J108" s="891"/>
      <c r="K108" s="892"/>
      <c r="L108" s="890"/>
      <c r="M108" s="891"/>
      <c r="N108" s="892"/>
      <c r="O108" s="890"/>
      <c r="P108" s="891"/>
      <c r="Q108" s="892"/>
      <c r="R108" s="890"/>
      <c r="S108" s="891"/>
      <c r="T108" s="892"/>
      <c r="U108" s="890"/>
      <c r="V108" s="891"/>
      <c r="W108" s="892"/>
      <c r="X108" s="890"/>
      <c r="Y108" s="891"/>
      <c r="Z108" s="892"/>
      <c r="AA108" s="890"/>
      <c r="AB108" s="891"/>
      <c r="AC108" s="892"/>
      <c r="AD108" s="890"/>
      <c r="AE108" s="891"/>
      <c r="AF108" s="892"/>
      <c r="AG108" s="890"/>
      <c r="AH108" s="891"/>
      <c r="AI108" s="892"/>
      <c r="AJ108" s="890"/>
      <c r="AK108" s="891"/>
      <c r="AL108" s="892"/>
      <c r="AM108" s="890"/>
      <c r="AN108" s="891"/>
      <c r="AO108" s="892"/>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4"/>
      <c r="X111" s="627"/>
      <c r="Y111" s="628"/>
      <c r="Z111" s="984"/>
      <c r="AA111" s="627"/>
      <c r="AB111" s="628"/>
      <c r="AC111" s="984"/>
      <c r="AD111" s="627"/>
      <c r="AE111" s="628"/>
      <c r="AF111" s="984"/>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5"/>
      <c r="X112" s="630"/>
      <c r="Y112" s="631"/>
      <c r="Z112" s="985"/>
      <c r="AA112" s="630"/>
      <c r="AB112" s="631"/>
      <c r="AC112" s="985"/>
      <c r="AD112" s="630"/>
      <c r="AE112" s="631"/>
      <c r="AF112" s="985"/>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998"/>
      <c r="D115" s="638"/>
      <c r="E115" s="639"/>
      <c r="F115" s="998"/>
      <c r="G115" s="638"/>
      <c r="H115" s="639"/>
      <c r="I115" s="998"/>
      <c r="J115" s="638"/>
      <c r="K115" s="639"/>
      <c r="L115" s="998"/>
      <c r="M115" s="638"/>
      <c r="N115" s="639"/>
      <c r="O115" s="998"/>
      <c r="P115" s="638"/>
      <c r="Q115" s="639"/>
      <c r="R115" s="998"/>
      <c r="S115" s="638"/>
      <c r="T115" s="639"/>
      <c r="U115" s="998"/>
      <c r="V115" s="638"/>
      <c r="W115" s="639"/>
      <c r="X115" s="998"/>
      <c r="Y115" s="638"/>
      <c r="Z115" s="639"/>
      <c r="AA115" s="998"/>
      <c r="AB115" s="638"/>
      <c r="AC115" s="639"/>
      <c r="AD115" s="998"/>
      <c r="AE115" s="638"/>
      <c r="AF115" s="639"/>
      <c r="AG115" s="998"/>
      <c r="AH115" s="638"/>
      <c r="AI115" s="639"/>
      <c r="AJ115" s="998"/>
      <c r="AK115" s="638"/>
      <c r="AL115" s="639"/>
      <c r="AM115" s="998"/>
      <c r="AN115" s="638"/>
      <c r="AO115" s="986"/>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999"/>
      <c r="AH116" s="641"/>
      <c r="AI116" s="643"/>
      <c r="AJ116" s="999"/>
      <c r="AK116" s="641"/>
      <c r="AL116" s="643"/>
      <c r="AM116" s="999"/>
      <c r="AN116" s="641"/>
      <c r="AO116" s="987"/>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6"/>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6"/>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7"/>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6"/>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6"/>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1"/>
      <c r="D125" s="902"/>
      <c r="E125" s="903"/>
      <c r="F125" s="901"/>
      <c r="G125" s="902"/>
      <c r="H125" s="903"/>
      <c r="I125" s="901"/>
      <c r="J125" s="902"/>
      <c r="K125" s="903"/>
      <c r="L125" s="901"/>
      <c r="M125" s="902"/>
      <c r="N125" s="903"/>
      <c r="O125" s="901"/>
      <c r="P125" s="902"/>
      <c r="Q125" s="903"/>
      <c r="R125" s="1000"/>
      <c r="S125" s="902"/>
      <c r="T125" s="903"/>
      <c r="U125" s="1000"/>
      <c r="V125" s="902"/>
      <c r="W125" s="988"/>
      <c r="X125" s="1000"/>
      <c r="Y125" s="902"/>
      <c r="Z125" s="988"/>
      <c r="AA125" s="1000"/>
      <c r="AB125" s="902"/>
      <c r="AC125" s="988"/>
      <c r="AD125" s="1000"/>
      <c r="AE125" s="902"/>
      <c r="AF125" s="988"/>
      <c r="AG125" s="901"/>
      <c r="AH125" s="902"/>
      <c r="AI125" s="903"/>
      <c r="AJ125" s="901"/>
      <c r="AK125" s="902"/>
      <c r="AL125" s="903"/>
      <c r="AM125" s="901"/>
      <c r="AN125" s="902"/>
      <c r="AO125" s="903"/>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6"/>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6"/>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88"/>
      <c r="D128" s="906"/>
      <c r="E128" s="908"/>
      <c r="F128" s="888"/>
      <c r="G128" s="906"/>
      <c r="H128" s="908"/>
      <c r="I128" s="888"/>
      <c r="J128" s="906"/>
      <c r="K128" s="908"/>
      <c r="L128" s="888"/>
      <c r="M128" s="906"/>
      <c r="N128" s="908"/>
      <c r="O128" s="888"/>
      <c r="P128" s="906"/>
      <c r="Q128" s="908"/>
      <c r="R128" s="888"/>
      <c r="S128" s="906"/>
      <c r="T128" s="908"/>
      <c r="U128" s="888"/>
      <c r="V128" s="906"/>
      <c r="W128" s="908"/>
      <c r="X128" s="888"/>
      <c r="Y128" s="906"/>
      <c r="Z128" s="908"/>
      <c r="AA128" s="888"/>
      <c r="AB128" s="906"/>
      <c r="AC128" s="908"/>
      <c r="AD128" s="888"/>
      <c r="AE128" s="906"/>
      <c r="AF128" s="908"/>
      <c r="AG128" s="888"/>
      <c r="AH128" s="906"/>
      <c r="AI128" s="908"/>
      <c r="AJ128" s="888"/>
      <c r="AK128" s="906"/>
      <c r="AL128" s="908"/>
      <c r="AM128" s="888"/>
      <c r="AN128" s="906"/>
      <c r="AO128" s="989"/>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6"/>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6"/>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6"/>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6"/>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6"/>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88"/>
      <c r="D134" s="906"/>
      <c r="E134" s="908"/>
      <c r="F134" s="888"/>
      <c r="G134" s="906"/>
      <c r="H134" s="908"/>
      <c r="I134" s="888"/>
      <c r="J134" s="906"/>
      <c r="K134" s="908"/>
      <c r="L134" s="888"/>
      <c r="M134" s="906"/>
      <c r="N134" s="908"/>
      <c r="O134" s="888"/>
      <c r="P134" s="906"/>
      <c r="Q134" s="908"/>
      <c r="R134" s="888"/>
      <c r="S134" s="906"/>
      <c r="T134" s="908"/>
      <c r="U134" s="888"/>
      <c r="V134" s="906"/>
      <c r="W134" s="908"/>
      <c r="X134" s="888"/>
      <c r="Y134" s="906"/>
      <c r="Z134" s="908"/>
      <c r="AA134" s="888"/>
      <c r="AB134" s="906"/>
      <c r="AC134" s="908"/>
      <c r="AD134" s="888"/>
      <c r="AE134" s="906"/>
      <c r="AF134" s="908"/>
      <c r="AG134" s="888"/>
      <c r="AH134" s="906"/>
      <c r="AI134" s="908"/>
      <c r="AJ134" s="888"/>
      <c r="AK134" s="906"/>
      <c r="AL134" s="908"/>
      <c r="AM134" s="888"/>
      <c r="AN134" s="906"/>
      <c r="AO134" s="989"/>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6"/>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6"/>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1"/>
      <c r="D138" s="902"/>
      <c r="E138" s="903"/>
      <c r="F138" s="901"/>
      <c r="G138" s="902"/>
      <c r="H138" s="903"/>
      <c r="I138" s="901"/>
      <c r="J138" s="902"/>
      <c r="K138" s="903"/>
      <c r="L138" s="901"/>
      <c r="M138" s="902"/>
      <c r="N138" s="903"/>
      <c r="O138" s="901"/>
      <c r="P138" s="902"/>
      <c r="Q138" s="903"/>
      <c r="R138" s="901"/>
      <c r="S138" s="902"/>
      <c r="T138" s="903"/>
      <c r="U138" s="901"/>
      <c r="V138" s="902"/>
      <c r="W138" s="988"/>
      <c r="X138" s="901"/>
      <c r="Y138" s="902"/>
      <c r="Z138" s="988"/>
      <c r="AA138" s="901"/>
      <c r="AB138" s="902"/>
      <c r="AC138" s="988"/>
      <c r="AD138" s="901"/>
      <c r="AE138" s="902"/>
      <c r="AF138" s="988"/>
      <c r="AG138" s="901"/>
      <c r="AH138" s="902"/>
      <c r="AI138" s="903"/>
      <c r="AJ138" s="901"/>
      <c r="AK138" s="902"/>
      <c r="AL138" s="903"/>
      <c r="AM138" s="901"/>
      <c r="AN138" s="902"/>
      <c r="AO138" s="903"/>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6"/>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6"/>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0"/>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6"/>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6"/>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0"/>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6"/>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6"/>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6"/>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6"/>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6"/>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6"/>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6"/>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6"/>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1"/>
      <c r="D156" s="902"/>
      <c r="E156" s="903"/>
      <c r="F156" s="901"/>
      <c r="G156" s="902"/>
      <c r="H156" s="903"/>
      <c r="I156" s="901"/>
      <c r="J156" s="902"/>
      <c r="K156" s="903"/>
      <c r="L156" s="901"/>
      <c r="M156" s="902"/>
      <c r="N156" s="903"/>
      <c r="O156" s="901"/>
      <c r="P156" s="902"/>
      <c r="Q156" s="903"/>
      <c r="R156" s="901"/>
      <c r="S156" s="902"/>
      <c r="T156" s="903"/>
      <c r="U156" s="901"/>
      <c r="V156" s="902"/>
      <c r="W156" s="988"/>
      <c r="X156" s="901"/>
      <c r="Y156" s="902"/>
      <c r="Z156" s="988"/>
      <c r="AA156" s="901"/>
      <c r="AB156" s="902"/>
      <c r="AC156" s="988"/>
      <c r="AD156" s="901"/>
      <c r="AE156" s="902"/>
      <c r="AF156" s="988"/>
      <c r="AG156" s="901"/>
      <c r="AH156" s="902"/>
      <c r="AI156" s="903"/>
      <c r="AJ156" s="901"/>
      <c r="AK156" s="902"/>
      <c r="AL156" s="903"/>
      <c r="AM156" s="901"/>
      <c r="AN156" s="902"/>
      <c r="AO156" s="903"/>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1"/>
      <c r="D158" s="902"/>
      <c r="E158" s="911"/>
      <c r="F158" s="901"/>
      <c r="G158" s="902"/>
      <c r="H158" s="911"/>
      <c r="I158" s="901"/>
      <c r="J158" s="902"/>
      <c r="K158" s="911"/>
      <c r="L158" s="901"/>
      <c r="M158" s="902"/>
      <c r="N158" s="911"/>
      <c r="O158" s="901"/>
      <c r="P158" s="902"/>
      <c r="Q158" s="911"/>
      <c r="R158" s="901"/>
      <c r="S158" s="902"/>
      <c r="T158" s="911"/>
      <c r="U158" s="901"/>
      <c r="V158" s="902"/>
      <c r="W158" s="991"/>
      <c r="X158" s="901"/>
      <c r="Y158" s="902"/>
      <c r="Z158" s="991"/>
      <c r="AA158" s="901"/>
      <c r="AB158" s="902"/>
      <c r="AC158" s="991"/>
      <c r="AD158" s="901"/>
      <c r="AE158" s="902"/>
      <c r="AF158" s="991"/>
      <c r="AG158" s="901"/>
      <c r="AH158" s="902"/>
      <c r="AI158" s="911"/>
      <c r="AJ158" s="901"/>
      <c r="AK158" s="902"/>
      <c r="AL158" s="911"/>
      <c r="AM158" s="901"/>
      <c r="AN158" s="902"/>
      <c r="AO158" s="911"/>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2"/>
      <c r="D166" s="923"/>
      <c r="E166" s="911"/>
      <c r="F166" s="922"/>
      <c r="G166" s="923"/>
      <c r="H166" s="911"/>
      <c r="I166" s="922"/>
      <c r="J166" s="923"/>
      <c r="K166" s="911"/>
      <c r="L166" s="922"/>
      <c r="M166" s="923"/>
      <c r="N166" s="911"/>
      <c r="O166" s="922"/>
      <c r="P166" s="923"/>
      <c r="Q166" s="911"/>
      <c r="R166" s="922"/>
      <c r="S166" s="923"/>
      <c r="T166" s="911"/>
      <c r="U166" s="922"/>
      <c r="V166" s="923"/>
      <c r="W166" s="991"/>
      <c r="X166" s="922"/>
      <c r="Y166" s="923"/>
      <c r="Z166" s="991"/>
      <c r="AA166" s="922"/>
      <c r="AB166" s="923"/>
      <c r="AC166" s="991"/>
      <c r="AD166" s="922"/>
      <c r="AE166" s="923"/>
      <c r="AF166" s="991"/>
      <c r="AG166" s="922"/>
      <c r="AH166" s="923"/>
      <c r="AI166" s="911"/>
      <c r="AJ166" s="922"/>
      <c r="AK166" s="923"/>
      <c r="AL166" s="911"/>
      <c r="AM166" s="922"/>
      <c r="AN166" s="923"/>
      <c r="AO166" s="911"/>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4"/>
      <c r="D168" s="925"/>
      <c r="E168" s="917"/>
      <c r="F168" s="914"/>
      <c r="G168" s="925"/>
      <c r="H168" s="917"/>
      <c r="I168" s="914"/>
      <c r="J168" s="925"/>
      <c r="K168" s="917"/>
      <c r="L168" s="914"/>
      <c r="M168" s="925"/>
      <c r="N168" s="917"/>
      <c r="O168" s="914"/>
      <c r="P168" s="925"/>
      <c r="Q168" s="917"/>
      <c r="R168" s="914"/>
      <c r="S168" s="925"/>
      <c r="T168" s="917"/>
      <c r="U168" s="914"/>
      <c r="V168" s="925"/>
      <c r="W168" s="994"/>
      <c r="X168" s="914"/>
      <c r="Y168" s="925"/>
      <c r="Z168" s="994"/>
      <c r="AA168" s="914"/>
      <c r="AB168" s="925"/>
      <c r="AC168" s="994"/>
      <c r="AD168" s="914"/>
      <c r="AE168" s="925"/>
      <c r="AF168" s="994"/>
      <c r="AG168" s="914"/>
      <c r="AH168" s="925"/>
      <c r="AI168" s="917"/>
      <c r="AJ168" s="914"/>
      <c r="AK168" s="925"/>
      <c r="AL168" s="917"/>
      <c r="AM168" s="914"/>
      <c r="AN168" s="925"/>
      <c r="AO168" s="917"/>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28"/>
      <c r="D178" s="929"/>
      <c r="E178" s="908"/>
      <c r="F178" s="928"/>
      <c r="G178" s="929"/>
      <c r="H178" s="908"/>
      <c r="I178" s="928"/>
      <c r="J178" s="929"/>
      <c r="K178" s="908"/>
      <c r="L178" s="928"/>
      <c r="M178" s="929"/>
      <c r="N178" s="908"/>
      <c r="O178" s="928"/>
      <c r="P178" s="929"/>
      <c r="Q178" s="908"/>
      <c r="R178" s="928"/>
      <c r="S178" s="929"/>
      <c r="T178" s="908"/>
      <c r="U178" s="928"/>
      <c r="V178" s="929"/>
      <c r="W178" s="908"/>
      <c r="X178" s="928"/>
      <c r="Y178" s="929"/>
      <c r="Z178" s="908"/>
      <c r="AA178" s="928"/>
      <c r="AB178" s="929"/>
      <c r="AC178" s="908"/>
      <c r="AD178" s="928"/>
      <c r="AE178" s="929"/>
      <c r="AF178" s="908"/>
      <c r="AG178" s="928"/>
      <c r="AH178" s="929"/>
      <c r="AI178" s="908"/>
      <c r="AJ178" s="928"/>
      <c r="AK178" s="929"/>
      <c r="AL178" s="908"/>
      <c r="AM178" s="928"/>
      <c r="AN178" s="929"/>
      <c r="AO178" s="908"/>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1"/>
      <c r="T181" s="1002"/>
      <c r="U181" s="672"/>
      <c r="V181" s="1001"/>
      <c r="W181" s="639"/>
      <c r="X181" s="672"/>
      <c r="Y181" s="1001"/>
      <c r="Z181" s="639"/>
      <c r="AA181" s="672"/>
      <c r="AB181" s="1001"/>
      <c r="AC181" s="639"/>
      <c r="AD181" s="672"/>
      <c r="AE181" s="1001"/>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28"/>
      <c r="D184" s="929"/>
      <c r="E184" s="908"/>
      <c r="F184" s="928"/>
      <c r="G184" s="929"/>
      <c r="H184" s="908"/>
      <c r="I184" s="928"/>
      <c r="J184" s="929"/>
      <c r="K184" s="908"/>
      <c r="L184" s="928"/>
      <c r="M184" s="929"/>
      <c r="N184" s="908"/>
      <c r="O184" s="928"/>
      <c r="P184" s="929"/>
      <c r="Q184" s="908"/>
      <c r="R184" s="928"/>
      <c r="S184" s="929"/>
      <c r="T184" s="908"/>
      <c r="U184" s="928"/>
      <c r="V184" s="929"/>
      <c r="W184" s="908"/>
      <c r="X184" s="928"/>
      <c r="Y184" s="929"/>
      <c r="Z184" s="908"/>
      <c r="AA184" s="928"/>
      <c r="AB184" s="929"/>
      <c r="AC184" s="908"/>
      <c r="AD184" s="928"/>
      <c r="AE184" s="929"/>
      <c r="AF184" s="908"/>
      <c r="AG184" s="928"/>
      <c r="AH184" s="929"/>
      <c r="AI184" s="908"/>
      <c r="AJ184" s="928"/>
      <c r="AK184" s="929"/>
      <c r="AL184" s="908"/>
      <c r="AM184" s="928"/>
      <c r="AN184" s="929"/>
      <c r="AO184" s="908"/>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4"/>
      <c r="X188" s="684"/>
      <c r="Y188" s="685"/>
      <c r="Z188" s="984"/>
      <c r="AA188" s="684"/>
      <c r="AB188" s="685"/>
      <c r="AC188" s="984"/>
      <c r="AD188" s="684"/>
      <c r="AE188" s="685"/>
      <c r="AF188" s="984"/>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3"/>
      <c r="F190" s="671"/>
      <c r="G190" s="638"/>
      <c r="H190" s="933"/>
      <c r="I190" s="671"/>
      <c r="J190" s="638"/>
      <c r="K190" s="933"/>
      <c r="L190" s="671"/>
      <c r="M190" s="638"/>
      <c r="N190" s="933"/>
      <c r="O190" s="671"/>
      <c r="P190" s="638"/>
      <c r="Q190" s="933"/>
      <c r="R190" s="671"/>
      <c r="S190" s="638"/>
      <c r="T190" s="933"/>
      <c r="U190" s="671"/>
      <c r="V190" s="638"/>
      <c r="W190" s="933"/>
      <c r="X190" s="671"/>
      <c r="Y190" s="638"/>
      <c r="Z190" s="933"/>
      <c r="AA190" s="671"/>
      <c r="AB190" s="638"/>
      <c r="AC190" s="933"/>
      <c r="AD190" s="671"/>
      <c r="AE190" s="638"/>
      <c r="AF190" s="933"/>
      <c r="AG190" s="671"/>
      <c r="AH190" s="638"/>
      <c r="AI190" s="933"/>
      <c r="AJ190" s="671"/>
      <c r="AK190" s="638"/>
      <c r="AL190" s="933"/>
      <c r="AM190" s="671"/>
      <c r="AN190" s="638"/>
      <c r="AO190" s="933"/>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28"/>
      <c r="D194" s="1003"/>
      <c r="E194" s="908"/>
      <c r="F194" s="928"/>
      <c r="G194" s="1003"/>
      <c r="H194" s="908"/>
      <c r="I194" s="928"/>
      <c r="J194" s="1003"/>
      <c r="K194" s="908"/>
      <c r="L194" s="928"/>
      <c r="M194" s="1003"/>
      <c r="N194" s="908"/>
      <c r="O194" s="928"/>
      <c r="P194" s="1003"/>
      <c r="Q194" s="908"/>
      <c r="R194" s="1004"/>
      <c r="S194" s="1003"/>
      <c r="T194" s="908"/>
      <c r="U194" s="1004"/>
      <c r="V194" s="1003"/>
      <c r="W194" s="908"/>
      <c r="X194" s="1004"/>
      <c r="Y194" s="1003"/>
      <c r="Z194" s="908"/>
      <c r="AA194" s="1004"/>
      <c r="AB194" s="1003"/>
      <c r="AC194" s="908"/>
      <c r="AD194" s="1004"/>
      <c r="AE194" s="1003"/>
      <c r="AF194" s="908"/>
      <c r="AG194" s="928"/>
      <c r="AH194" s="1003"/>
      <c r="AI194" s="908"/>
      <c r="AJ194" s="928"/>
      <c r="AK194" s="1003"/>
      <c r="AL194" s="908"/>
      <c r="AM194" s="928"/>
      <c r="AN194" s="1003"/>
      <c r="AO194" s="908"/>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39"/>
      <c r="D196" s="940"/>
      <c r="E196" s="941"/>
      <c r="F196" s="939"/>
      <c r="G196" s="940"/>
      <c r="H196" s="941"/>
      <c r="I196" s="939"/>
      <c r="J196" s="940"/>
      <c r="K196" s="941"/>
      <c r="L196" s="939"/>
      <c r="M196" s="940"/>
      <c r="N196" s="941"/>
      <c r="O196" s="939"/>
      <c r="P196" s="940"/>
      <c r="Q196" s="941"/>
      <c r="R196" s="939"/>
      <c r="S196" s="940"/>
      <c r="T196" s="941"/>
      <c r="U196" s="939"/>
      <c r="V196" s="940"/>
      <c r="W196" s="947"/>
      <c r="X196" s="939"/>
      <c r="Y196" s="940"/>
      <c r="Z196" s="947"/>
      <c r="AA196" s="939"/>
      <c r="AB196" s="940"/>
      <c r="AC196" s="947"/>
      <c r="AD196" s="939"/>
      <c r="AE196" s="940"/>
      <c r="AF196" s="947"/>
      <c r="AG196" s="939"/>
      <c r="AH196" s="940"/>
      <c r="AI196" s="941"/>
      <c r="AJ196" s="939"/>
      <c r="AK196" s="940"/>
      <c r="AL196" s="941"/>
      <c r="AM196" s="939"/>
      <c r="AN196" s="940"/>
      <c r="AO196" s="94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4"/>
      <c r="X197" s="627"/>
      <c r="Y197" s="692"/>
      <c r="Z197" s="984"/>
      <c r="AA197" s="627"/>
      <c r="AB197" s="692"/>
      <c r="AC197" s="984"/>
      <c r="AD197" s="627"/>
      <c r="AE197" s="692"/>
      <c r="AF197" s="984"/>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5"/>
      <c r="X198" s="630"/>
      <c r="Y198" s="631"/>
      <c r="Z198" s="1005"/>
      <c r="AA198" s="630"/>
      <c r="AB198" s="631"/>
      <c r="AC198" s="1005"/>
      <c r="AD198" s="630"/>
      <c r="AE198" s="631"/>
      <c r="AF198" s="1005"/>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6"/>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6"/>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88"/>
      <c r="D203" s="906"/>
      <c r="E203" s="908"/>
      <c r="F203" s="888"/>
      <c r="G203" s="906"/>
      <c r="H203" s="908"/>
      <c r="I203" s="888"/>
      <c r="J203" s="906"/>
      <c r="K203" s="908"/>
      <c r="L203" s="888"/>
      <c r="M203" s="906"/>
      <c r="N203" s="908"/>
      <c r="O203" s="888"/>
      <c r="P203" s="906"/>
      <c r="Q203" s="908"/>
      <c r="R203" s="888"/>
      <c r="S203" s="906"/>
      <c r="T203" s="908"/>
      <c r="U203" s="888"/>
      <c r="V203" s="906"/>
      <c r="W203" s="908"/>
      <c r="X203" s="888"/>
      <c r="Y203" s="906"/>
      <c r="Z203" s="908"/>
      <c r="AA203" s="888"/>
      <c r="AB203" s="906"/>
      <c r="AC203" s="908"/>
      <c r="AD203" s="888"/>
      <c r="AE203" s="906"/>
      <c r="AF203" s="908"/>
      <c r="AG203" s="888"/>
      <c r="AH203" s="906"/>
      <c r="AI203" s="908"/>
      <c r="AJ203" s="888"/>
      <c r="AK203" s="906"/>
      <c r="AL203" s="908"/>
      <c r="AM203" s="888"/>
      <c r="AN203" s="906"/>
      <c r="AO203" s="989"/>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6"/>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6"/>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6"/>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6"/>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6"/>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88"/>
      <c r="D209" s="906"/>
      <c r="E209" s="908"/>
      <c r="F209" s="888"/>
      <c r="G209" s="906"/>
      <c r="H209" s="908"/>
      <c r="I209" s="888"/>
      <c r="J209" s="906"/>
      <c r="K209" s="908"/>
      <c r="L209" s="888"/>
      <c r="M209" s="906"/>
      <c r="N209" s="908"/>
      <c r="O209" s="888"/>
      <c r="P209" s="906"/>
      <c r="Q209" s="908"/>
      <c r="R209" s="888"/>
      <c r="S209" s="906"/>
      <c r="T209" s="908"/>
      <c r="U209" s="888"/>
      <c r="V209" s="906"/>
      <c r="W209" s="908"/>
      <c r="X209" s="888"/>
      <c r="Y209" s="906"/>
      <c r="Z209" s="908"/>
      <c r="AA209" s="888"/>
      <c r="AB209" s="906"/>
      <c r="AC209" s="908"/>
      <c r="AD209" s="888"/>
      <c r="AE209" s="906"/>
      <c r="AF209" s="908"/>
      <c r="AG209" s="888"/>
      <c r="AH209" s="906"/>
      <c r="AI209" s="908"/>
      <c r="AJ209" s="888"/>
      <c r="AK209" s="906"/>
      <c r="AL209" s="908"/>
      <c r="AM209" s="888"/>
      <c r="AN209" s="906"/>
      <c r="AO209" s="989"/>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6"/>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6"/>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1"/>
      <c r="D213" s="902"/>
      <c r="E213" s="903"/>
      <c r="F213" s="901"/>
      <c r="G213" s="902"/>
      <c r="H213" s="903"/>
      <c r="I213" s="901"/>
      <c r="J213" s="902"/>
      <c r="K213" s="903"/>
      <c r="L213" s="901"/>
      <c r="M213" s="902"/>
      <c r="N213" s="903"/>
      <c r="O213" s="901"/>
      <c r="P213" s="902"/>
      <c r="Q213" s="903"/>
      <c r="R213" s="901"/>
      <c r="S213" s="902"/>
      <c r="T213" s="903"/>
      <c r="U213" s="901"/>
      <c r="V213" s="902"/>
      <c r="W213" s="988"/>
      <c r="X213" s="901"/>
      <c r="Y213" s="902"/>
      <c r="Z213" s="988"/>
      <c r="AA213" s="901"/>
      <c r="AB213" s="902"/>
      <c r="AC213" s="988"/>
      <c r="AD213" s="901"/>
      <c r="AE213" s="902"/>
      <c r="AF213" s="988"/>
      <c r="AG213" s="901"/>
      <c r="AH213" s="902"/>
      <c r="AI213" s="903"/>
      <c r="AJ213" s="901"/>
      <c r="AK213" s="902"/>
      <c r="AL213" s="903"/>
      <c r="AM213" s="901"/>
      <c r="AN213" s="902"/>
      <c r="AO213" s="903"/>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6"/>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6"/>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7"/>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6"/>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6"/>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7"/>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6"/>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6"/>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6"/>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6"/>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6"/>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6"/>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6"/>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6"/>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6"/>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1"/>
      <c r="D232" s="902"/>
      <c r="E232" s="903"/>
      <c r="F232" s="901"/>
      <c r="G232" s="902"/>
      <c r="H232" s="903"/>
      <c r="I232" s="901"/>
      <c r="J232" s="902"/>
      <c r="K232" s="903"/>
      <c r="L232" s="901"/>
      <c r="M232" s="902"/>
      <c r="N232" s="903"/>
      <c r="O232" s="901"/>
      <c r="P232" s="902"/>
      <c r="Q232" s="903"/>
      <c r="R232" s="901"/>
      <c r="S232" s="902"/>
      <c r="T232" s="903"/>
      <c r="U232" s="901"/>
      <c r="V232" s="902"/>
      <c r="W232" s="988"/>
      <c r="X232" s="901"/>
      <c r="Y232" s="902"/>
      <c r="Z232" s="988"/>
      <c r="AA232" s="901"/>
      <c r="AB232" s="902"/>
      <c r="AC232" s="988"/>
      <c r="AD232" s="901"/>
      <c r="AE232" s="902"/>
      <c r="AF232" s="988"/>
      <c r="AG232" s="901"/>
      <c r="AH232" s="902"/>
      <c r="AI232" s="903"/>
      <c r="AJ232" s="901"/>
      <c r="AK232" s="902"/>
      <c r="AL232" s="903"/>
      <c r="AM232" s="901"/>
      <c r="AN232" s="902"/>
      <c r="AO232" s="903"/>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1"/>
      <c r="D234" s="923"/>
      <c r="E234" s="911"/>
      <c r="F234" s="901"/>
      <c r="G234" s="923"/>
      <c r="H234" s="911"/>
      <c r="I234" s="901"/>
      <c r="J234" s="923"/>
      <c r="K234" s="911"/>
      <c r="L234" s="901"/>
      <c r="M234" s="923"/>
      <c r="N234" s="911"/>
      <c r="O234" s="901"/>
      <c r="P234" s="923"/>
      <c r="Q234" s="911"/>
      <c r="R234" s="901"/>
      <c r="S234" s="923"/>
      <c r="T234" s="911"/>
      <c r="U234" s="901"/>
      <c r="V234" s="923"/>
      <c r="W234" s="991"/>
      <c r="X234" s="901"/>
      <c r="Y234" s="923"/>
      <c r="Z234" s="991"/>
      <c r="AA234" s="901"/>
      <c r="AB234" s="923"/>
      <c r="AC234" s="991"/>
      <c r="AD234" s="901"/>
      <c r="AE234" s="923"/>
      <c r="AF234" s="991"/>
      <c r="AG234" s="901"/>
      <c r="AH234" s="902"/>
      <c r="AI234" s="911"/>
      <c r="AJ234" s="901"/>
      <c r="AK234" s="902"/>
      <c r="AL234" s="911"/>
      <c r="AM234" s="901"/>
      <c r="AN234" s="902"/>
      <c r="AO234" s="911"/>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4"/>
      <c r="D236" s="925"/>
      <c r="E236" s="917"/>
      <c r="F236" s="914"/>
      <c r="G236" s="925"/>
      <c r="H236" s="917"/>
      <c r="I236" s="914"/>
      <c r="J236" s="925"/>
      <c r="K236" s="917"/>
      <c r="L236" s="914"/>
      <c r="M236" s="925"/>
      <c r="N236" s="917"/>
      <c r="O236" s="914"/>
      <c r="P236" s="925"/>
      <c r="Q236" s="917"/>
      <c r="R236" s="914"/>
      <c r="S236" s="925"/>
      <c r="T236" s="917"/>
      <c r="U236" s="914"/>
      <c r="V236" s="925"/>
      <c r="W236" s="994"/>
      <c r="X236" s="914"/>
      <c r="Y236" s="925"/>
      <c r="Z236" s="994"/>
      <c r="AA236" s="914"/>
      <c r="AB236" s="925"/>
      <c r="AC236" s="994"/>
      <c r="AD236" s="914"/>
      <c r="AE236" s="925"/>
      <c r="AF236" s="994"/>
      <c r="AG236" s="914"/>
      <c r="AH236" s="925"/>
      <c r="AI236" s="917"/>
      <c r="AJ236" s="914"/>
      <c r="AK236" s="925"/>
      <c r="AL236" s="917"/>
      <c r="AM236" s="914"/>
      <c r="AN236" s="925"/>
      <c r="AO236" s="917"/>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28"/>
      <c r="D247" s="929"/>
      <c r="E247" s="908"/>
      <c r="F247" s="928"/>
      <c r="G247" s="929"/>
      <c r="H247" s="908"/>
      <c r="I247" s="928"/>
      <c r="J247" s="929"/>
      <c r="K247" s="908"/>
      <c r="L247" s="928"/>
      <c r="M247" s="929"/>
      <c r="N247" s="908"/>
      <c r="O247" s="928"/>
      <c r="P247" s="929"/>
      <c r="Q247" s="908"/>
      <c r="R247" s="928"/>
      <c r="S247" s="929"/>
      <c r="T247" s="908"/>
      <c r="U247" s="928"/>
      <c r="V247" s="929"/>
      <c r="W247" s="908"/>
      <c r="X247" s="928"/>
      <c r="Y247" s="929"/>
      <c r="Z247" s="908"/>
      <c r="AA247" s="928"/>
      <c r="AB247" s="929"/>
      <c r="AC247" s="908"/>
      <c r="AD247" s="928"/>
      <c r="AE247" s="929"/>
      <c r="AF247" s="908"/>
      <c r="AG247" s="928"/>
      <c r="AH247" s="929"/>
      <c r="AI247" s="908"/>
      <c r="AJ247" s="928"/>
      <c r="AK247" s="929"/>
      <c r="AL247" s="908"/>
      <c r="AM247" s="928"/>
      <c r="AN247" s="929"/>
      <c r="AO247" s="908"/>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28"/>
      <c r="D250" s="929"/>
      <c r="E250" s="908"/>
      <c r="F250" s="928"/>
      <c r="G250" s="929"/>
      <c r="H250" s="908"/>
      <c r="I250" s="928"/>
      <c r="J250" s="929"/>
      <c r="K250" s="908"/>
      <c r="L250" s="928"/>
      <c r="M250" s="929"/>
      <c r="N250" s="908"/>
      <c r="O250" s="928"/>
      <c r="P250" s="929"/>
      <c r="Q250" s="908"/>
      <c r="R250" s="928"/>
      <c r="S250" s="929"/>
      <c r="T250" s="908"/>
      <c r="U250" s="928"/>
      <c r="V250" s="929"/>
      <c r="W250" s="908"/>
      <c r="X250" s="928"/>
      <c r="Y250" s="929"/>
      <c r="Z250" s="908"/>
      <c r="AA250" s="928"/>
      <c r="AB250" s="929"/>
      <c r="AC250" s="908"/>
      <c r="AD250" s="928"/>
      <c r="AE250" s="929"/>
      <c r="AF250" s="908"/>
      <c r="AG250" s="928"/>
      <c r="AH250" s="929"/>
      <c r="AI250" s="908"/>
      <c r="AJ250" s="928"/>
      <c r="AK250" s="929"/>
      <c r="AL250" s="908"/>
      <c r="AM250" s="928"/>
      <c r="AN250" s="929"/>
      <c r="AO250" s="908"/>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4"/>
      <c r="X253" s="627"/>
      <c r="Y253" s="692"/>
      <c r="Z253" s="984"/>
      <c r="AA253" s="627"/>
      <c r="AB253" s="692"/>
      <c r="AC253" s="984"/>
      <c r="AD253" s="627"/>
      <c r="AE253" s="692"/>
      <c r="AF253" s="984"/>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5"/>
      <c r="X254" s="630"/>
      <c r="Y254" s="631"/>
      <c r="Z254" s="1005"/>
      <c r="AA254" s="630"/>
      <c r="AB254" s="631"/>
      <c r="AC254" s="1005"/>
      <c r="AD254" s="630"/>
      <c r="AE254" s="631"/>
      <c r="AF254" s="1005"/>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6"/>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6"/>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88"/>
      <c r="D259" s="906"/>
      <c r="E259" s="908"/>
      <c r="F259" s="888"/>
      <c r="G259" s="906"/>
      <c r="H259" s="908"/>
      <c r="I259" s="888"/>
      <c r="J259" s="906"/>
      <c r="K259" s="908"/>
      <c r="L259" s="888"/>
      <c r="M259" s="906"/>
      <c r="N259" s="908"/>
      <c r="O259" s="888"/>
      <c r="P259" s="906"/>
      <c r="Q259" s="908"/>
      <c r="R259" s="888"/>
      <c r="S259" s="906"/>
      <c r="T259" s="908"/>
      <c r="U259" s="888"/>
      <c r="V259" s="906"/>
      <c r="W259" s="908"/>
      <c r="X259" s="888"/>
      <c r="Y259" s="906"/>
      <c r="Z259" s="908"/>
      <c r="AA259" s="888"/>
      <c r="AB259" s="906"/>
      <c r="AC259" s="908"/>
      <c r="AD259" s="888"/>
      <c r="AE259" s="906"/>
      <c r="AF259" s="908"/>
      <c r="AG259" s="888"/>
      <c r="AH259" s="906"/>
      <c r="AI259" s="908"/>
      <c r="AJ259" s="888"/>
      <c r="AK259" s="906"/>
      <c r="AL259" s="908"/>
      <c r="AM259" s="888"/>
      <c r="AN259" s="906"/>
      <c r="AO259" s="989"/>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6"/>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6"/>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6"/>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6"/>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6"/>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88"/>
      <c r="D265" s="906"/>
      <c r="E265" s="908"/>
      <c r="F265" s="888"/>
      <c r="G265" s="906"/>
      <c r="H265" s="908"/>
      <c r="I265" s="888"/>
      <c r="J265" s="906"/>
      <c r="K265" s="908"/>
      <c r="L265" s="888"/>
      <c r="M265" s="906"/>
      <c r="N265" s="908"/>
      <c r="O265" s="888"/>
      <c r="P265" s="906"/>
      <c r="Q265" s="908"/>
      <c r="R265" s="888"/>
      <c r="S265" s="906"/>
      <c r="T265" s="908"/>
      <c r="U265" s="888"/>
      <c r="V265" s="906"/>
      <c r="W265" s="908"/>
      <c r="X265" s="888"/>
      <c r="Y265" s="906"/>
      <c r="Z265" s="908"/>
      <c r="AA265" s="888"/>
      <c r="AB265" s="906"/>
      <c r="AC265" s="908"/>
      <c r="AD265" s="888"/>
      <c r="AE265" s="906"/>
      <c r="AF265" s="908"/>
      <c r="AG265" s="888"/>
      <c r="AH265" s="906"/>
      <c r="AI265" s="908"/>
      <c r="AJ265" s="888"/>
      <c r="AK265" s="906"/>
      <c r="AL265" s="908"/>
      <c r="AM265" s="888"/>
      <c r="AN265" s="906"/>
      <c r="AO265" s="989"/>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6"/>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6"/>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1"/>
      <c r="D269" s="902"/>
      <c r="E269" s="903"/>
      <c r="F269" s="901"/>
      <c r="G269" s="902"/>
      <c r="H269" s="903"/>
      <c r="I269" s="901"/>
      <c r="J269" s="902"/>
      <c r="K269" s="903"/>
      <c r="L269" s="901"/>
      <c r="M269" s="902"/>
      <c r="N269" s="903"/>
      <c r="O269" s="901"/>
      <c r="P269" s="902"/>
      <c r="Q269" s="903"/>
      <c r="R269" s="901"/>
      <c r="S269" s="902"/>
      <c r="T269" s="903"/>
      <c r="U269" s="901"/>
      <c r="V269" s="902"/>
      <c r="W269" s="988"/>
      <c r="X269" s="901"/>
      <c r="Y269" s="902"/>
      <c r="Z269" s="988"/>
      <c r="AA269" s="901"/>
      <c r="AB269" s="902"/>
      <c r="AC269" s="988"/>
      <c r="AD269" s="901"/>
      <c r="AE269" s="902"/>
      <c r="AF269" s="988"/>
      <c r="AG269" s="901"/>
      <c r="AH269" s="902"/>
      <c r="AI269" s="903"/>
      <c r="AJ269" s="901"/>
      <c r="AK269" s="902"/>
      <c r="AL269" s="903"/>
      <c r="AM269" s="901"/>
      <c r="AN269" s="902"/>
      <c r="AO269" s="903"/>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6"/>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6"/>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7"/>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6"/>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6"/>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7"/>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6"/>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6"/>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6"/>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6"/>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6"/>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6"/>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6"/>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6"/>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6"/>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3"/>
      <c r="E288" s="651"/>
      <c r="F288" s="650"/>
      <c r="G288" s="913"/>
      <c r="H288" s="651"/>
      <c r="I288" s="650"/>
      <c r="J288" s="913"/>
      <c r="K288" s="651"/>
      <c r="L288" s="650"/>
      <c r="M288" s="913"/>
      <c r="N288" s="651"/>
      <c r="O288" s="650"/>
      <c r="P288" s="913"/>
      <c r="Q288" s="651"/>
      <c r="R288" s="650"/>
      <c r="S288" s="913"/>
      <c r="T288" s="651"/>
      <c r="U288" s="650"/>
      <c r="V288" s="913"/>
      <c r="W288" s="992"/>
      <c r="X288" s="650"/>
      <c r="Y288" s="913"/>
      <c r="Z288" s="992"/>
      <c r="AA288" s="650"/>
      <c r="AB288" s="913"/>
      <c r="AC288" s="992"/>
      <c r="AD288" s="650"/>
      <c r="AE288" s="913"/>
      <c r="AF288" s="992"/>
      <c r="AG288" s="650"/>
      <c r="AH288" s="902"/>
      <c r="AI288" s="651"/>
      <c r="AJ288" s="650"/>
      <c r="AK288" s="902"/>
      <c r="AL288" s="651"/>
      <c r="AM288" s="650"/>
      <c r="AN288" s="902"/>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1"/>
      <c r="D290" s="923"/>
      <c r="E290" s="911"/>
      <c r="F290" s="901"/>
      <c r="G290" s="923"/>
      <c r="H290" s="911"/>
      <c r="I290" s="901"/>
      <c r="J290" s="923"/>
      <c r="K290" s="911"/>
      <c r="L290" s="901"/>
      <c r="M290" s="923"/>
      <c r="N290" s="911"/>
      <c r="O290" s="901"/>
      <c r="P290" s="923"/>
      <c r="Q290" s="911"/>
      <c r="R290" s="901"/>
      <c r="S290" s="923"/>
      <c r="T290" s="911"/>
      <c r="U290" s="901"/>
      <c r="V290" s="923"/>
      <c r="W290" s="991"/>
      <c r="X290" s="901"/>
      <c r="Y290" s="923"/>
      <c r="Z290" s="991"/>
      <c r="AA290" s="901"/>
      <c r="AB290" s="923"/>
      <c r="AC290" s="991"/>
      <c r="AD290" s="901"/>
      <c r="AE290" s="923"/>
      <c r="AF290" s="991"/>
      <c r="AG290" s="901"/>
      <c r="AH290" s="902"/>
      <c r="AI290" s="911"/>
      <c r="AJ290" s="901"/>
      <c r="AK290" s="902"/>
      <c r="AL290" s="911"/>
      <c r="AM290" s="901"/>
      <c r="AN290" s="902"/>
      <c r="AO290" s="911"/>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4"/>
      <c r="D292" s="925"/>
      <c r="E292" s="917"/>
      <c r="F292" s="914"/>
      <c r="G292" s="925"/>
      <c r="H292" s="917"/>
      <c r="I292" s="914"/>
      <c r="J292" s="925"/>
      <c r="K292" s="917"/>
      <c r="L292" s="914"/>
      <c r="M292" s="925"/>
      <c r="N292" s="917"/>
      <c r="O292" s="914"/>
      <c r="P292" s="925"/>
      <c r="Q292" s="917"/>
      <c r="R292" s="914"/>
      <c r="S292" s="925"/>
      <c r="T292" s="917"/>
      <c r="U292" s="914"/>
      <c r="V292" s="925"/>
      <c r="W292" s="994"/>
      <c r="X292" s="914"/>
      <c r="Y292" s="925"/>
      <c r="Z292" s="994"/>
      <c r="AA292" s="914"/>
      <c r="AB292" s="925"/>
      <c r="AC292" s="994"/>
      <c r="AD292" s="914"/>
      <c r="AE292" s="925"/>
      <c r="AF292" s="994"/>
      <c r="AG292" s="914"/>
      <c r="AH292" s="925"/>
      <c r="AI292" s="917"/>
      <c r="AJ292" s="914"/>
      <c r="AK292" s="925"/>
      <c r="AL292" s="917"/>
      <c r="AM292" s="914"/>
      <c r="AN292" s="925"/>
      <c r="AO292" s="917"/>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5"/>
      <c r="D307" s="946"/>
      <c r="E307" s="947"/>
      <c r="F307" s="945"/>
      <c r="G307" s="946"/>
      <c r="H307" s="947"/>
      <c r="I307" s="945"/>
      <c r="J307" s="946"/>
      <c r="K307" s="947"/>
      <c r="L307" s="945"/>
      <c r="M307" s="946"/>
      <c r="N307" s="947"/>
      <c r="O307" s="945"/>
      <c r="P307" s="946"/>
      <c r="Q307" s="947"/>
      <c r="R307" s="945"/>
      <c r="S307" s="946"/>
      <c r="T307" s="947"/>
      <c r="U307" s="945"/>
      <c r="V307" s="946"/>
      <c r="W307" s="947"/>
      <c r="X307" s="945"/>
      <c r="Y307" s="946"/>
      <c r="Z307" s="947"/>
      <c r="AA307" s="945"/>
      <c r="AB307" s="946"/>
      <c r="AC307" s="947"/>
      <c r="AD307" s="945"/>
      <c r="AE307" s="946"/>
      <c r="AF307" s="947"/>
      <c r="AG307" s="945"/>
      <c r="AH307" s="946"/>
      <c r="AI307" s="947"/>
      <c r="AJ307" s="945"/>
      <c r="AK307" s="946"/>
      <c r="AL307" s="947"/>
      <c r="AM307" s="945"/>
      <c r="AN307" s="946"/>
      <c r="AO307" s="947"/>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5"/>
      <c r="D312" s="946"/>
      <c r="E312" s="947"/>
      <c r="F312" s="945"/>
      <c r="G312" s="946"/>
      <c r="H312" s="947"/>
      <c r="I312" s="945"/>
      <c r="J312" s="946"/>
      <c r="K312" s="947"/>
      <c r="L312" s="945"/>
      <c r="M312" s="946"/>
      <c r="N312" s="947"/>
      <c r="O312" s="945"/>
      <c r="P312" s="946"/>
      <c r="Q312" s="947"/>
      <c r="R312" s="945"/>
      <c r="S312" s="946"/>
      <c r="T312" s="947"/>
      <c r="U312" s="945"/>
      <c r="V312" s="946"/>
      <c r="W312" s="947"/>
      <c r="X312" s="945"/>
      <c r="Y312" s="946"/>
      <c r="Z312" s="947"/>
      <c r="AA312" s="945"/>
      <c r="AB312" s="946"/>
      <c r="AC312" s="947"/>
      <c r="AD312" s="945"/>
      <c r="AE312" s="946"/>
      <c r="AF312" s="947"/>
      <c r="AG312" s="945"/>
      <c r="AH312" s="946"/>
      <c r="AI312" s="947"/>
      <c r="AJ312" s="945"/>
      <c r="AK312" s="946"/>
      <c r="AL312" s="947"/>
      <c r="AM312" s="945"/>
      <c r="AN312" s="946"/>
      <c r="AO312" s="947"/>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4"/>
      <c r="X317" s="627"/>
      <c r="Y317" s="699"/>
      <c r="Z317" s="984"/>
      <c r="AA317" s="627"/>
      <c r="AB317" s="699"/>
      <c r="AC317" s="984"/>
      <c r="AD317" s="627"/>
      <c r="AE317" s="699"/>
      <c r="AF317" s="984"/>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49"/>
      <c r="D318" s="950"/>
      <c r="E318" s="951"/>
      <c r="F318" s="949"/>
      <c r="G318" s="950"/>
      <c r="H318" s="951"/>
      <c r="I318" s="949"/>
      <c r="J318" s="950"/>
      <c r="K318" s="951"/>
      <c r="L318" s="949"/>
      <c r="M318" s="950"/>
      <c r="N318" s="951"/>
      <c r="O318" s="949"/>
      <c r="P318" s="950"/>
      <c r="Q318" s="951"/>
      <c r="R318" s="949"/>
      <c r="S318" s="950"/>
      <c r="T318" s="951"/>
      <c r="U318" s="949"/>
      <c r="V318" s="950"/>
      <c r="W318" s="1006"/>
      <c r="X318" s="949"/>
      <c r="Y318" s="950"/>
      <c r="Z318" s="1006"/>
      <c r="AA318" s="949"/>
      <c r="AB318" s="950"/>
      <c r="AC318" s="1006"/>
      <c r="AD318" s="949"/>
      <c r="AE318" s="950"/>
      <c r="AF318" s="1006"/>
      <c r="AG318" s="949"/>
      <c r="AH318" s="950"/>
      <c r="AI318" s="951"/>
      <c r="AJ318" s="949"/>
      <c r="AK318" s="950"/>
      <c r="AL318" s="951"/>
      <c r="AM318" s="949"/>
      <c r="AN318" s="950"/>
      <c r="AO318" s="951"/>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3"/>
      <c r="X319" s="700"/>
      <c r="Y319" s="701"/>
      <c r="Z319" s="993"/>
      <c r="AA319" s="700"/>
      <c r="AB319" s="701"/>
      <c r="AC319" s="993"/>
      <c r="AD319" s="700"/>
      <c r="AE319" s="701"/>
      <c r="AF319" s="993"/>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7"/>
      <c r="I320" s="618"/>
      <c r="J320" s="625"/>
      <c r="K320" s="1007"/>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6"/>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6"/>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88"/>
      <c r="D323" s="906"/>
      <c r="E323" s="908"/>
      <c r="F323" s="888"/>
      <c r="G323" s="906"/>
      <c r="H323" s="908"/>
      <c r="I323" s="888"/>
      <c r="J323" s="906"/>
      <c r="K323" s="908"/>
      <c r="L323" s="888"/>
      <c r="M323" s="906"/>
      <c r="N323" s="908"/>
      <c r="O323" s="888"/>
      <c r="P323" s="906"/>
      <c r="Q323" s="908"/>
      <c r="R323" s="888"/>
      <c r="S323" s="906"/>
      <c r="T323" s="908"/>
      <c r="U323" s="888"/>
      <c r="V323" s="906"/>
      <c r="W323" s="908"/>
      <c r="X323" s="888"/>
      <c r="Y323" s="906"/>
      <c r="Z323" s="908"/>
      <c r="AA323" s="888"/>
      <c r="AB323" s="906"/>
      <c r="AC323" s="908"/>
      <c r="AD323" s="888"/>
      <c r="AE323" s="906"/>
      <c r="AF323" s="908"/>
      <c r="AG323" s="888"/>
      <c r="AH323" s="906"/>
      <c r="AI323" s="908"/>
      <c r="AJ323" s="888"/>
      <c r="AK323" s="906"/>
      <c r="AL323" s="908"/>
      <c r="AM323" s="888"/>
      <c r="AN323" s="906"/>
      <c r="AO323" s="989"/>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6"/>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6"/>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6"/>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6"/>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6"/>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88"/>
      <c r="D329" s="906"/>
      <c r="E329" s="908"/>
      <c r="F329" s="888"/>
      <c r="G329" s="906"/>
      <c r="H329" s="908"/>
      <c r="I329" s="888"/>
      <c r="J329" s="906"/>
      <c r="K329" s="908"/>
      <c r="L329" s="888"/>
      <c r="M329" s="906"/>
      <c r="N329" s="908"/>
      <c r="O329" s="888"/>
      <c r="P329" s="906"/>
      <c r="Q329" s="908"/>
      <c r="R329" s="888"/>
      <c r="S329" s="906"/>
      <c r="T329" s="1008"/>
      <c r="U329" s="888"/>
      <c r="V329" s="906"/>
      <c r="W329" s="908"/>
      <c r="X329" s="888"/>
      <c r="Y329" s="906"/>
      <c r="Z329" s="908"/>
      <c r="AA329" s="888"/>
      <c r="AB329" s="906"/>
      <c r="AC329" s="908"/>
      <c r="AD329" s="888"/>
      <c r="AE329" s="906"/>
      <c r="AF329" s="908"/>
      <c r="AG329" s="888"/>
      <c r="AH329" s="906"/>
      <c r="AI329" s="908"/>
      <c r="AJ329" s="888"/>
      <c r="AK329" s="906"/>
      <c r="AL329" s="908"/>
      <c r="AM329" s="888"/>
      <c r="AN329" s="906"/>
      <c r="AO329" s="989"/>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6"/>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2"/>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6"/>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09"/>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1"/>
      <c r="D333" s="902"/>
      <c r="E333" s="903"/>
      <c r="F333" s="901"/>
      <c r="G333" s="902"/>
      <c r="H333" s="903"/>
      <c r="I333" s="901"/>
      <c r="J333" s="902"/>
      <c r="K333" s="903"/>
      <c r="L333" s="901"/>
      <c r="M333" s="902"/>
      <c r="N333" s="903"/>
      <c r="O333" s="901"/>
      <c r="P333" s="902"/>
      <c r="Q333" s="903"/>
      <c r="R333" s="901"/>
      <c r="S333" s="902"/>
      <c r="T333" s="903"/>
      <c r="U333" s="901"/>
      <c r="V333" s="902"/>
      <c r="W333" s="988"/>
      <c r="X333" s="901"/>
      <c r="Y333" s="902"/>
      <c r="Z333" s="988"/>
      <c r="AA333" s="901"/>
      <c r="AB333" s="902"/>
      <c r="AC333" s="988"/>
      <c r="AD333" s="901"/>
      <c r="AE333" s="902"/>
      <c r="AF333" s="988"/>
      <c r="AG333" s="901"/>
      <c r="AH333" s="902"/>
      <c r="AI333" s="903"/>
      <c r="AJ333" s="901"/>
      <c r="AK333" s="902"/>
      <c r="AL333" s="903"/>
      <c r="AM333" s="901"/>
      <c r="AN333" s="902"/>
      <c r="AO333" s="903"/>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6"/>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6"/>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7"/>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6"/>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6"/>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7"/>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6"/>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6"/>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6"/>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6"/>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6"/>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6"/>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6"/>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6"/>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6"/>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1"/>
      <c r="D352" s="902"/>
      <c r="E352" s="903"/>
      <c r="F352" s="901"/>
      <c r="G352" s="902"/>
      <c r="H352" s="903"/>
      <c r="I352" s="901"/>
      <c r="J352" s="902"/>
      <c r="K352" s="903"/>
      <c r="L352" s="901"/>
      <c r="M352" s="902"/>
      <c r="N352" s="903"/>
      <c r="O352" s="901"/>
      <c r="P352" s="902"/>
      <c r="Q352" s="903"/>
      <c r="R352" s="901"/>
      <c r="S352" s="902"/>
      <c r="T352" s="903"/>
      <c r="U352" s="901"/>
      <c r="V352" s="902"/>
      <c r="W352" s="988"/>
      <c r="X352" s="901"/>
      <c r="Y352" s="902"/>
      <c r="Z352" s="988"/>
      <c r="AA352" s="901"/>
      <c r="AB352" s="902"/>
      <c r="AC352" s="988"/>
      <c r="AD352" s="901"/>
      <c r="AE352" s="902"/>
      <c r="AF352" s="988"/>
      <c r="AG352" s="901"/>
      <c r="AH352" s="902"/>
      <c r="AI352" s="903"/>
      <c r="AJ352" s="901"/>
      <c r="AK352" s="902"/>
      <c r="AL352" s="903"/>
      <c r="AM352" s="901"/>
      <c r="AN352" s="902"/>
      <c r="AO352" s="903"/>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1"/>
      <c r="D354" s="923"/>
      <c r="E354" s="911"/>
      <c r="F354" s="901"/>
      <c r="G354" s="923"/>
      <c r="H354" s="911"/>
      <c r="I354" s="901"/>
      <c r="J354" s="923"/>
      <c r="K354" s="911"/>
      <c r="L354" s="901"/>
      <c r="M354" s="923"/>
      <c r="N354" s="911"/>
      <c r="O354" s="901"/>
      <c r="P354" s="923"/>
      <c r="Q354" s="911"/>
      <c r="R354" s="901"/>
      <c r="S354" s="923"/>
      <c r="T354" s="911"/>
      <c r="U354" s="901"/>
      <c r="V354" s="923"/>
      <c r="W354" s="991"/>
      <c r="X354" s="901"/>
      <c r="Y354" s="923"/>
      <c r="Z354" s="991"/>
      <c r="AA354" s="901"/>
      <c r="AB354" s="923"/>
      <c r="AC354" s="991"/>
      <c r="AD354" s="901"/>
      <c r="AE354" s="923"/>
      <c r="AF354" s="991"/>
      <c r="AG354" s="901"/>
      <c r="AH354" s="923"/>
      <c r="AI354" s="911"/>
      <c r="AJ354" s="901"/>
      <c r="AK354" s="923"/>
      <c r="AL354" s="911"/>
      <c r="AM354" s="901"/>
      <c r="AN354" s="923"/>
      <c r="AO354" s="911"/>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4"/>
      <c r="D356" s="925"/>
      <c r="E356" s="917"/>
      <c r="F356" s="914"/>
      <c r="G356" s="925"/>
      <c r="H356" s="917"/>
      <c r="I356" s="914"/>
      <c r="J356" s="925"/>
      <c r="K356" s="917"/>
      <c r="L356" s="914"/>
      <c r="M356" s="925"/>
      <c r="N356" s="917"/>
      <c r="O356" s="914"/>
      <c r="P356" s="925"/>
      <c r="Q356" s="917"/>
      <c r="R356" s="914"/>
      <c r="S356" s="925"/>
      <c r="T356" s="917"/>
      <c r="U356" s="914"/>
      <c r="V356" s="925"/>
      <c r="W356" s="994"/>
      <c r="X356" s="914"/>
      <c r="Y356" s="925"/>
      <c r="Z356" s="994"/>
      <c r="AA356" s="914"/>
      <c r="AB356" s="925"/>
      <c r="AC356" s="994"/>
      <c r="AD356" s="914"/>
      <c r="AE356" s="925"/>
      <c r="AF356" s="994"/>
      <c r="AG356" s="914"/>
      <c r="AH356" s="925"/>
      <c r="AI356" s="917"/>
      <c r="AJ356" s="914"/>
      <c r="AK356" s="925"/>
      <c r="AL356" s="917"/>
      <c r="AM356" s="914"/>
      <c r="AN356" s="925"/>
      <c r="AO356" s="917"/>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4">
        <v>0</v>
      </c>
      <c r="X363" s="627">
        <v>0</v>
      </c>
      <c r="Y363" s="699">
        <v>0</v>
      </c>
      <c r="Z363" s="984">
        <v>0</v>
      </c>
      <c r="AA363" s="627">
        <v>0</v>
      </c>
      <c r="AB363" s="699">
        <v>0</v>
      </c>
      <c r="AC363" s="984">
        <v>0</v>
      </c>
      <c r="AD363" s="627">
        <v>0</v>
      </c>
      <c r="AE363" s="699">
        <v>0</v>
      </c>
      <c r="AF363" s="984">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49"/>
      <c r="D364" s="950"/>
      <c r="E364" s="951"/>
      <c r="F364" s="949"/>
      <c r="G364" s="950"/>
      <c r="H364" s="951"/>
      <c r="I364" s="949"/>
      <c r="J364" s="950"/>
      <c r="K364" s="951"/>
      <c r="L364" s="949"/>
      <c r="M364" s="950"/>
      <c r="N364" s="951"/>
      <c r="O364" s="949"/>
      <c r="P364" s="950"/>
      <c r="Q364" s="951"/>
      <c r="R364" s="949"/>
      <c r="S364" s="950"/>
      <c r="T364" s="951"/>
      <c r="U364" s="949"/>
      <c r="V364" s="950"/>
      <c r="W364" s="1006"/>
      <c r="X364" s="949"/>
      <c r="Y364" s="950"/>
      <c r="Z364" s="1006"/>
      <c r="AA364" s="949"/>
      <c r="AB364" s="950"/>
      <c r="AC364" s="1006"/>
      <c r="AD364" s="949"/>
      <c r="AE364" s="950"/>
      <c r="AF364" s="1006"/>
      <c r="AG364" s="949"/>
      <c r="AH364" s="950"/>
      <c r="AI364" s="951"/>
      <c r="AJ364" s="949"/>
      <c r="AK364" s="950"/>
      <c r="AL364" s="951"/>
      <c r="AM364" s="949"/>
      <c r="AN364" s="950"/>
      <c r="AO364" s="95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3">
        <v>0</v>
      </c>
      <c r="X365" s="700">
        <v>0</v>
      </c>
      <c r="Y365" s="701">
        <v>0</v>
      </c>
      <c r="Z365" s="993">
        <v>0</v>
      </c>
      <c r="AA365" s="700">
        <v>0</v>
      </c>
      <c r="AB365" s="701">
        <v>0</v>
      </c>
      <c r="AC365" s="993">
        <v>0</v>
      </c>
      <c r="AD365" s="700">
        <v>0</v>
      </c>
      <c r="AE365" s="701">
        <v>0</v>
      </c>
      <c r="AF365" s="993">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6">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6">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88"/>
      <c r="D370" s="906"/>
      <c r="E370" s="908">
        <v>0</v>
      </c>
      <c r="F370" s="888"/>
      <c r="G370" s="906"/>
      <c r="H370" s="908">
        <v>0</v>
      </c>
      <c r="I370" s="888"/>
      <c r="J370" s="906"/>
      <c r="K370" s="908">
        <v>0</v>
      </c>
      <c r="L370" s="888"/>
      <c r="M370" s="906"/>
      <c r="N370" s="908">
        <v>0</v>
      </c>
      <c r="O370" s="888"/>
      <c r="P370" s="906"/>
      <c r="Q370" s="908">
        <v>0</v>
      </c>
      <c r="R370" s="888"/>
      <c r="S370" s="906"/>
      <c r="T370" s="908">
        <v>0</v>
      </c>
      <c r="U370" s="888"/>
      <c r="V370" s="906"/>
      <c r="W370" s="908">
        <v>0</v>
      </c>
      <c r="X370" s="888"/>
      <c r="Y370" s="906"/>
      <c r="Z370" s="908">
        <v>0</v>
      </c>
      <c r="AA370" s="888"/>
      <c r="AB370" s="906"/>
      <c r="AC370" s="908">
        <v>0</v>
      </c>
      <c r="AD370" s="888"/>
      <c r="AE370" s="906"/>
      <c r="AF370" s="908">
        <v>0</v>
      </c>
      <c r="AG370" s="888"/>
      <c r="AH370" s="906"/>
      <c r="AI370" s="908">
        <v>0</v>
      </c>
      <c r="AJ370" s="888"/>
      <c r="AK370" s="906"/>
      <c r="AL370" s="908">
        <v>0</v>
      </c>
      <c r="AM370" s="888"/>
      <c r="AN370" s="906"/>
      <c r="AO370" s="989">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6">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6"/>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6"/>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6"/>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6">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88"/>
      <c r="D376" s="906"/>
      <c r="E376" s="908">
        <v>0</v>
      </c>
      <c r="F376" s="888"/>
      <c r="G376" s="906"/>
      <c r="H376" s="908">
        <v>0</v>
      </c>
      <c r="I376" s="888"/>
      <c r="J376" s="906"/>
      <c r="K376" s="908">
        <v>0</v>
      </c>
      <c r="L376" s="888"/>
      <c r="M376" s="906"/>
      <c r="N376" s="908">
        <v>0</v>
      </c>
      <c r="O376" s="888"/>
      <c r="P376" s="906"/>
      <c r="Q376" s="908">
        <v>0</v>
      </c>
      <c r="R376" s="888"/>
      <c r="S376" s="906"/>
      <c r="T376" s="908">
        <v>0</v>
      </c>
      <c r="U376" s="888"/>
      <c r="V376" s="906"/>
      <c r="W376" s="908">
        <v>0</v>
      </c>
      <c r="X376" s="888"/>
      <c r="Y376" s="906"/>
      <c r="Z376" s="908">
        <v>0</v>
      </c>
      <c r="AA376" s="888"/>
      <c r="AB376" s="906"/>
      <c r="AC376" s="908">
        <v>0</v>
      </c>
      <c r="AD376" s="888"/>
      <c r="AE376" s="906"/>
      <c r="AF376" s="908">
        <v>0</v>
      </c>
      <c r="AG376" s="888"/>
      <c r="AH376" s="906"/>
      <c r="AI376" s="908">
        <v>0</v>
      </c>
      <c r="AJ376" s="888"/>
      <c r="AK376" s="906"/>
      <c r="AL376" s="908">
        <v>0</v>
      </c>
      <c r="AM376" s="888"/>
      <c r="AN376" s="906"/>
      <c r="AO376" s="989">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6">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6">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1" t="s">
        <v>115</v>
      </c>
      <c r="D380" s="902">
        <v>0</v>
      </c>
      <c r="E380" s="903">
        <v>0</v>
      </c>
      <c r="F380" s="901"/>
      <c r="G380" s="902"/>
      <c r="H380" s="903">
        <v>0</v>
      </c>
      <c r="I380" s="901"/>
      <c r="J380" s="902"/>
      <c r="K380" s="903">
        <v>0</v>
      </c>
      <c r="L380" s="901"/>
      <c r="M380" s="902"/>
      <c r="N380" s="903">
        <v>0</v>
      </c>
      <c r="O380" s="901"/>
      <c r="P380" s="902"/>
      <c r="Q380" s="903">
        <v>0</v>
      </c>
      <c r="R380" s="901"/>
      <c r="S380" s="902"/>
      <c r="T380" s="903">
        <v>0</v>
      </c>
      <c r="U380" s="901"/>
      <c r="V380" s="902"/>
      <c r="W380" s="988">
        <v>0</v>
      </c>
      <c r="X380" s="901"/>
      <c r="Y380" s="902"/>
      <c r="Z380" s="988">
        <v>0</v>
      </c>
      <c r="AA380" s="901"/>
      <c r="AB380" s="902"/>
      <c r="AC380" s="988">
        <v>0</v>
      </c>
      <c r="AD380" s="901"/>
      <c r="AE380" s="902"/>
      <c r="AF380" s="988">
        <v>0</v>
      </c>
      <c r="AG380" s="901"/>
      <c r="AH380" s="902"/>
      <c r="AI380" s="903">
        <v>0</v>
      </c>
      <c r="AJ380" s="901"/>
      <c r="AK380" s="902"/>
      <c r="AL380" s="903">
        <v>0</v>
      </c>
      <c r="AM380" s="901"/>
      <c r="AN380" s="902"/>
      <c r="AO380" s="903">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6">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6">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6">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6">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6">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6">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6">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6">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6">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6">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6"/>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1" t="s">
        <v>115</v>
      </c>
      <c r="D398" s="902">
        <v>0</v>
      </c>
      <c r="E398" s="903">
        <v>0</v>
      </c>
      <c r="F398" s="901" t="s">
        <v>115</v>
      </c>
      <c r="G398" s="902">
        <v>0</v>
      </c>
      <c r="H398" s="903">
        <v>0</v>
      </c>
      <c r="I398" s="901" t="s">
        <v>115</v>
      </c>
      <c r="J398" s="902">
        <v>0</v>
      </c>
      <c r="K398" s="903">
        <v>0</v>
      </c>
      <c r="L398" s="901" t="s">
        <v>115</v>
      </c>
      <c r="M398" s="902">
        <v>0</v>
      </c>
      <c r="N398" s="903">
        <v>0</v>
      </c>
      <c r="O398" s="901" t="s">
        <v>115</v>
      </c>
      <c r="P398" s="902">
        <v>0</v>
      </c>
      <c r="Q398" s="903">
        <v>0</v>
      </c>
      <c r="R398" s="901" t="s">
        <v>115</v>
      </c>
      <c r="S398" s="902">
        <v>0</v>
      </c>
      <c r="T398" s="903">
        <v>0</v>
      </c>
      <c r="U398" s="901" t="s">
        <v>115</v>
      </c>
      <c r="V398" s="902">
        <v>0</v>
      </c>
      <c r="W398" s="988">
        <v>0</v>
      </c>
      <c r="X398" s="901" t="s">
        <v>115</v>
      </c>
      <c r="Y398" s="902">
        <v>0</v>
      </c>
      <c r="Z398" s="988">
        <v>0</v>
      </c>
      <c r="AA398" s="901" t="s">
        <v>115</v>
      </c>
      <c r="AB398" s="902">
        <v>0</v>
      </c>
      <c r="AC398" s="988">
        <v>0</v>
      </c>
      <c r="AD398" s="901" t="s">
        <v>115</v>
      </c>
      <c r="AE398" s="902">
        <v>0</v>
      </c>
      <c r="AF398" s="988">
        <v>0</v>
      </c>
      <c r="AG398" s="901" t="s">
        <v>115</v>
      </c>
      <c r="AH398" s="902">
        <v>0</v>
      </c>
      <c r="AI398" s="903">
        <v>0</v>
      </c>
      <c r="AJ398" s="901" t="s">
        <v>115</v>
      </c>
      <c r="AK398" s="902">
        <v>0</v>
      </c>
      <c r="AL398" s="903">
        <v>0</v>
      </c>
      <c r="AM398" s="901" t="s">
        <v>115</v>
      </c>
      <c r="AN398" s="902">
        <v>0</v>
      </c>
      <c r="AO398" s="903">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1" t="s">
        <v>115</v>
      </c>
      <c r="D400" s="902">
        <v>0</v>
      </c>
      <c r="E400" s="903">
        <v>0</v>
      </c>
      <c r="F400" s="901" t="s">
        <v>115</v>
      </c>
      <c r="G400" s="902">
        <v>0</v>
      </c>
      <c r="H400" s="903">
        <v>0</v>
      </c>
      <c r="I400" s="901" t="s">
        <v>115</v>
      </c>
      <c r="J400" s="902">
        <v>0</v>
      </c>
      <c r="K400" s="903">
        <v>0</v>
      </c>
      <c r="L400" s="901" t="s">
        <v>115</v>
      </c>
      <c r="M400" s="902">
        <v>0</v>
      </c>
      <c r="N400" s="903">
        <v>0</v>
      </c>
      <c r="O400" s="901" t="s">
        <v>115</v>
      </c>
      <c r="P400" s="902">
        <v>0</v>
      </c>
      <c r="Q400" s="903">
        <v>0</v>
      </c>
      <c r="R400" s="901" t="s">
        <v>115</v>
      </c>
      <c r="S400" s="902">
        <v>0</v>
      </c>
      <c r="T400" s="903">
        <v>0</v>
      </c>
      <c r="U400" s="901" t="s">
        <v>115</v>
      </c>
      <c r="V400" s="902">
        <v>0</v>
      </c>
      <c r="W400" s="988">
        <v>0</v>
      </c>
      <c r="X400" s="901" t="s">
        <v>115</v>
      </c>
      <c r="Y400" s="902">
        <v>0</v>
      </c>
      <c r="Z400" s="988">
        <v>0</v>
      </c>
      <c r="AA400" s="901" t="s">
        <v>115</v>
      </c>
      <c r="AB400" s="902">
        <v>0</v>
      </c>
      <c r="AC400" s="988">
        <v>0</v>
      </c>
      <c r="AD400" s="901" t="s">
        <v>115</v>
      </c>
      <c r="AE400" s="902">
        <v>0</v>
      </c>
      <c r="AF400" s="988">
        <v>0</v>
      </c>
      <c r="AG400" s="901" t="s">
        <v>115</v>
      </c>
      <c r="AH400" s="902">
        <v>0</v>
      </c>
      <c r="AI400" s="903">
        <v>0</v>
      </c>
      <c r="AJ400" s="901" t="s">
        <v>115</v>
      </c>
      <c r="AK400" s="902">
        <v>0</v>
      </c>
      <c r="AL400" s="903">
        <v>0</v>
      </c>
      <c r="AM400" s="901" t="s">
        <v>115</v>
      </c>
      <c r="AN400" s="902">
        <v>0</v>
      </c>
      <c r="AO400" s="903">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0">
        <v>0</v>
      </c>
      <c r="X402" s="703"/>
      <c r="Y402" s="704"/>
      <c r="Z402" s="1010">
        <v>0</v>
      </c>
      <c r="AA402" s="703"/>
      <c r="AB402" s="704"/>
      <c r="AC402" s="1010">
        <v>0</v>
      </c>
      <c r="AD402" s="703"/>
      <c r="AE402" s="704"/>
      <c r="AF402" s="1010">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1"/>
      <c r="X410" s="715"/>
      <c r="Y410" s="716"/>
      <c r="Z410" s="1011"/>
      <c r="AA410" s="715"/>
      <c r="AB410" s="716"/>
      <c r="AC410" s="1011"/>
      <c r="AD410" s="715"/>
      <c r="AE410" s="716"/>
      <c r="AF410" s="1011"/>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1"/>
      <c r="D422" s="964"/>
      <c r="E422" s="963"/>
      <c r="F422" s="961"/>
      <c r="G422" s="964"/>
      <c r="H422" s="963"/>
      <c r="I422" s="961"/>
      <c r="J422" s="964"/>
      <c r="K422" s="963"/>
      <c r="L422" s="961"/>
      <c r="M422" s="964"/>
      <c r="N422" s="963"/>
      <c r="O422" s="961"/>
      <c r="P422" s="964"/>
      <c r="Q422" s="963"/>
      <c r="R422" s="961"/>
      <c r="S422" s="964"/>
      <c r="T422" s="963"/>
      <c r="U422" s="961"/>
      <c r="V422" s="964"/>
      <c r="W422" s="1012"/>
      <c r="X422" s="961"/>
      <c r="Y422" s="964"/>
      <c r="Z422" s="1012"/>
      <c r="AA422" s="961"/>
      <c r="AB422" s="964"/>
      <c r="AC422" s="1012"/>
      <c r="AD422" s="961"/>
      <c r="AE422" s="964"/>
      <c r="AF422" s="1012"/>
      <c r="AG422" s="961"/>
      <c r="AH422" s="964"/>
      <c r="AI422" s="963"/>
      <c r="AJ422" s="961"/>
      <c r="AK422" s="964"/>
      <c r="AL422" s="963"/>
      <c r="AM422" s="961"/>
      <c r="AN422" s="964"/>
      <c r="AO422" s="963"/>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3"/>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4"/>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4"/>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1"/>
      <c r="D436" s="966"/>
      <c r="E436" s="963"/>
      <c r="F436" s="961"/>
      <c r="G436" s="966"/>
      <c r="H436" s="963"/>
      <c r="I436" s="961"/>
      <c r="J436" s="966"/>
      <c r="K436" s="963"/>
      <c r="L436" s="961"/>
      <c r="M436" s="966"/>
      <c r="N436" s="963"/>
      <c r="O436" s="961"/>
      <c r="P436" s="966"/>
      <c r="Q436" s="963"/>
      <c r="R436" s="961"/>
      <c r="S436" s="966"/>
      <c r="T436" s="963"/>
      <c r="U436" s="961"/>
      <c r="V436" s="966"/>
      <c r="W436" s="1012"/>
      <c r="X436" s="961"/>
      <c r="Y436" s="966"/>
      <c r="Z436" s="1012"/>
      <c r="AA436" s="961"/>
      <c r="AB436" s="966"/>
      <c r="AC436" s="1012"/>
      <c r="AD436" s="961"/>
      <c r="AE436" s="966"/>
      <c r="AF436" s="1012"/>
      <c r="AG436" s="961"/>
      <c r="AH436" s="966"/>
      <c r="AI436" s="963"/>
      <c r="AJ436" s="961"/>
      <c r="AK436" s="966"/>
      <c r="AL436" s="963"/>
      <c r="AM436" s="961"/>
      <c r="AN436" s="966"/>
      <c r="AO436" s="963"/>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7"/>
      <c r="D437" s="968"/>
      <c r="E437" s="969"/>
      <c r="F437" s="967"/>
      <c r="G437" s="968"/>
      <c r="H437" s="969"/>
      <c r="I437" s="967"/>
      <c r="J437" s="968"/>
      <c r="K437" s="969"/>
      <c r="L437" s="967"/>
      <c r="M437" s="968"/>
      <c r="N437" s="969"/>
      <c r="O437" s="967"/>
      <c r="P437" s="968"/>
      <c r="Q437" s="969"/>
      <c r="R437" s="967"/>
      <c r="S437" s="968"/>
      <c r="T437" s="969"/>
      <c r="U437" s="967"/>
      <c r="V437" s="968"/>
      <c r="W437" s="969"/>
      <c r="X437" s="967"/>
      <c r="Y437" s="968"/>
      <c r="Z437" s="969"/>
      <c r="AA437" s="967"/>
      <c r="AB437" s="968"/>
      <c r="AC437" s="969"/>
      <c r="AD437" s="967"/>
      <c r="AE437" s="968"/>
      <c r="AF437" s="969"/>
      <c r="AG437" s="967"/>
      <c r="AH437" s="968"/>
      <c r="AI437" s="969"/>
      <c r="AJ437" s="967"/>
      <c r="AK437" s="968"/>
      <c r="AL437" s="969"/>
      <c r="AM437" s="967"/>
      <c r="AN437" s="968"/>
      <c r="AO437" s="969"/>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1"/>
      <c r="D455" s="964"/>
      <c r="E455" s="963"/>
      <c r="F455" s="961"/>
      <c r="G455" s="964"/>
      <c r="H455" s="963"/>
      <c r="I455" s="961"/>
      <c r="J455" s="964"/>
      <c r="K455" s="963"/>
      <c r="L455" s="961"/>
      <c r="M455" s="964"/>
      <c r="N455" s="963"/>
      <c r="O455" s="961"/>
      <c r="P455" s="964"/>
      <c r="Q455" s="963"/>
      <c r="R455" s="961"/>
      <c r="S455" s="964"/>
      <c r="T455" s="963"/>
      <c r="U455" s="961"/>
      <c r="V455" s="964"/>
      <c r="W455" s="1012"/>
      <c r="X455" s="961"/>
      <c r="Y455" s="964"/>
      <c r="Z455" s="1012"/>
      <c r="AA455" s="961"/>
      <c r="AB455" s="964"/>
      <c r="AC455" s="1012"/>
      <c r="AD455" s="961"/>
      <c r="AE455" s="964"/>
      <c r="AF455" s="1012"/>
      <c r="AG455" s="961"/>
      <c r="AH455" s="964"/>
      <c r="AI455" s="963"/>
      <c r="AJ455" s="961"/>
      <c r="AK455" s="964"/>
      <c r="AL455" s="963"/>
      <c r="AM455" s="961"/>
      <c r="AN455" s="964"/>
      <c r="AO455" s="963"/>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5"/>
      <c r="AJ456" s="723"/>
      <c r="AK456" s="722"/>
      <c r="AL456" s="1015"/>
      <c r="AM456" s="723"/>
      <c r="AN456" s="722"/>
      <c r="AO456" s="1015"/>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5"/>
      <c r="AJ457" s="723"/>
      <c r="AK457" s="722"/>
      <c r="AL457" s="1015"/>
      <c r="AM457" s="723"/>
      <c r="AN457" s="722"/>
      <c r="AO457" s="1015"/>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6"/>
      <c r="AJ458" s="726"/>
      <c r="AK458" s="725"/>
      <c r="AL458" s="1016"/>
      <c r="AM458" s="726"/>
      <c r="AN458" s="725"/>
      <c r="AO458" s="1016"/>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5"/>
      <c r="AJ459" s="723"/>
      <c r="AK459" s="722"/>
      <c r="AL459" s="1015"/>
      <c r="AM459" s="723"/>
      <c r="AN459" s="722"/>
      <c r="AO459" s="1015"/>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6"/>
      <c r="AJ460" s="726"/>
      <c r="AK460" s="725"/>
      <c r="AL460" s="1016"/>
      <c r="AM460" s="726"/>
      <c r="AN460" s="725"/>
      <c r="AO460" s="1016"/>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5"/>
      <c r="AJ461" s="723"/>
      <c r="AK461" s="722"/>
      <c r="AL461" s="1015"/>
      <c r="AM461" s="723"/>
      <c r="AN461" s="722"/>
      <c r="AO461" s="1015"/>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5"/>
      <c r="AJ462" s="723"/>
      <c r="AK462" s="722"/>
      <c r="AL462" s="1015"/>
      <c r="AM462" s="723"/>
      <c r="AN462" s="722"/>
      <c r="AO462" s="1015"/>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6"/>
      <c r="AJ463" s="726"/>
      <c r="AK463" s="725"/>
      <c r="AL463" s="1016"/>
      <c r="AM463" s="726"/>
      <c r="AN463" s="725"/>
      <c r="AO463" s="1016"/>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5"/>
      <c r="AJ464" s="723"/>
      <c r="AK464" s="722"/>
      <c r="AL464" s="1015"/>
      <c r="AM464" s="723"/>
      <c r="AN464" s="722"/>
      <c r="AO464" s="1015"/>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5"/>
      <c r="AJ465" s="723"/>
      <c r="AK465" s="722"/>
      <c r="AL465" s="1015"/>
      <c r="AM465" s="723"/>
      <c r="AN465" s="722"/>
      <c r="AO465" s="1015"/>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1"/>
      <c r="D469" s="964"/>
      <c r="E469" s="963"/>
      <c r="F469" s="961"/>
      <c r="G469" s="964"/>
      <c r="H469" s="963"/>
      <c r="I469" s="961"/>
      <c r="J469" s="964"/>
      <c r="K469" s="963"/>
      <c r="L469" s="961"/>
      <c r="M469" s="964"/>
      <c r="N469" s="963"/>
      <c r="O469" s="961"/>
      <c r="P469" s="964"/>
      <c r="Q469" s="963"/>
      <c r="R469" s="961"/>
      <c r="S469" s="964"/>
      <c r="T469" s="963"/>
      <c r="U469" s="961"/>
      <c r="V469" s="964"/>
      <c r="W469" s="1012"/>
      <c r="X469" s="961"/>
      <c r="Y469" s="964"/>
      <c r="Z469" s="1012"/>
      <c r="AA469" s="961"/>
      <c r="AB469" s="964"/>
      <c r="AC469" s="1012"/>
      <c r="AD469" s="961"/>
      <c r="AE469" s="964"/>
      <c r="AF469" s="1012"/>
      <c r="AG469" s="961"/>
      <c r="AH469" s="964"/>
      <c r="AI469" s="963"/>
      <c r="AJ469" s="961"/>
      <c r="AK469" s="964"/>
      <c r="AL469" s="963"/>
      <c r="AM469" s="961"/>
      <c r="AN469" s="964"/>
      <c r="AO469" s="963"/>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1"/>
      <c r="D471" s="964"/>
      <c r="E471" s="963"/>
      <c r="F471" s="961"/>
      <c r="G471" s="964"/>
      <c r="H471" s="963"/>
      <c r="I471" s="961"/>
      <c r="J471" s="964"/>
      <c r="K471" s="963"/>
      <c r="L471" s="961"/>
      <c r="M471" s="964"/>
      <c r="N471" s="963"/>
      <c r="O471" s="961"/>
      <c r="P471" s="964"/>
      <c r="Q471" s="963"/>
      <c r="R471" s="961"/>
      <c r="S471" s="964"/>
      <c r="T471" s="963"/>
      <c r="U471" s="961"/>
      <c r="V471" s="964"/>
      <c r="W471" s="1012"/>
      <c r="X471" s="961"/>
      <c r="Y471" s="964"/>
      <c r="Z471" s="1012"/>
      <c r="AA471" s="961"/>
      <c r="AB471" s="964"/>
      <c r="AC471" s="1012"/>
      <c r="AD471" s="961"/>
      <c r="AE471" s="964"/>
      <c r="AF471" s="1012"/>
      <c r="AG471" s="961"/>
      <c r="AH471" s="964"/>
      <c r="AI471" s="963"/>
      <c r="AJ471" s="961"/>
      <c r="AK471" s="964"/>
      <c r="AL471" s="963"/>
      <c r="AM471" s="961"/>
      <c r="AN471" s="964"/>
      <c r="AO471" s="96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1"/>
      <c r="D472" s="972"/>
      <c r="E472" s="973"/>
      <c r="F472" s="971"/>
      <c r="G472" s="972"/>
      <c r="H472" s="973"/>
      <c r="I472" s="971"/>
      <c r="J472" s="972"/>
      <c r="K472" s="973"/>
      <c r="L472" s="971"/>
      <c r="M472" s="972"/>
      <c r="N472" s="973"/>
      <c r="O472" s="971"/>
      <c r="P472" s="972"/>
      <c r="Q472" s="973"/>
      <c r="R472" s="971"/>
      <c r="S472" s="972"/>
      <c r="T472" s="973"/>
      <c r="U472" s="971"/>
      <c r="V472" s="972"/>
      <c r="W472" s="969"/>
      <c r="X472" s="971"/>
      <c r="Y472" s="972"/>
      <c r="Z472" s="969"/>
      <c r="AA472" s="971"/>
      <c r="AB472" s="972"/>
      <c r="AC472" s="969"/>
      <c r="AD472" s="971"/>
      <c r="AE472" s="972"/>
      <c r="AF472" s="969"/>
      <c r="AG472" s="971"/>
      <c r="AH472" s="972"/>
      <c r="AI472" s="1017"/>
      <c r="AJ472" s="971"/>
      <c r="AK472" s="972"/>
      <c r="AL472" s="1017"/>
      <c r="AM472" s="971"/>
      <c r="AN472" s="972"/>
      <c r="AO472" s="1017"/>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4"/>
      <c r="AJ473" s="737"/>
      <c r="AK473" s="738"/>
      <c r="AL473" s="1014"/>
      <c r="AM473" s="737"/>
      <c r="AN473" s="738"/>
      <c r="AO473" s="1014"/>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4"/>
      <c r="AJ474" s="737"/>
      <c r="AK474" s="738"/>
      <c r="AL474" s="1014"/>
      <c r="AM474" s="737"/>
      <c r="AN474" s="738"/>
      <c r="AO474" s="1014"/>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4"/>
      <c r="AJ475" s="737"/>
      <c r="AK475" s="738"/>
      <c r="AL475" s="1014"/>
      <c r="AM475" s="737"/>
      <c r="AN475" s="738"/>
      <c r="AO475" s="1014"/>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4"/>
      <c r="AJ476" s="737"/>
      <c r="AK476" s="738"/>
      <c r="AL476" s="1014"/>
      <c r="AM476" s="737"/>
      <c r="AN476" s="738"/>
      <c r="AO476" s="1014"/>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4"/>
      <c r="AJ477" s="737"/>
      <c r="AK477" s="738"/>
      <c r="AL477" s="1014"/>
      <c r="AM477" s="737"/>
      <c r="AN477" s="738"/>
      <c r="AO477" s="1014"/>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4"/>
      <c r="AJ478" s="737"/>
      <c r="AK478" s="738"/>
      <c r="AL478" s="1014"/>
      <c r="AM478" s="737"/>
      <c r="AN478" s="738"/>
      <c r="AO478" s="1014"/>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4"/>
      <c r="AJ479" s="737"/>
      <c r="AK479" s="738"/>
      <c r="AL479" s="1014"/>
      <c r="AM479" s="737"/>
      <c r="AN479" s="738"/>
      <c r="AO479" s="1014"/>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4"/>
      <c r="AJ480" s="737"/>
      <c r="AK480" s="738"/>
      <c r="AL480" s="1014"/>
      <c r="AM480" s="737"/>
      <c r="AN480" s="738"/>
      <c r="AO480" s="1014"/>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4"/>
      <c r="AJ481" s="737"/>
      <c r="AK481" s="738"/>
      <c r="AL481" s="1014"/>
      <c r="AM481" s="737"/>
      <c r="AN481" s="738"/>
      <c r="AO481" s="1014"/>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4"/>
      <c r="AJ482" s="737"/>
      <c r="AK482" s="738"/>
      <c r="AL482" s="1014"/>
      <c r="AM482" s="737"/>
      <c r="AN482" s="738"/>
      <c r="AO482" s="1014"/>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4"/>
      <c r="AJ483" s="739"/>
      <c r="AK483" s="738"/>
      <c r="AL483" s="1014"/>
      <c r="AM483" s="739"/>
      <c r="AN483" s="738"/>
      <c r="AO483" s="1014"/>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1"/>
      <c r="D484" s="974"/>
      <c r="E484" s="963"/>
      <c r="F484" s="961"/>
      <c r="G484" s="974"/>
      <c r="H484" s="963"/>
      <c r="I484" s="961"/>
      <c r="J484" s="974"/>
      <c r="K484" s="963"/>
      <c r="L484" s="961"/>
      <c r="M484" s="974"/>
      <c r="N484" s="963"/>
      <c r="O484" s="961"/>
      <c r="P484" s="974"/>
      <c r="Q484" s="963"/>
      <c r="R484" s="961"/>
      <c r="S484" s="974"/>
      <c r="T484" s="963"/>
      <c r="U484" s="961"/>
      <c r="V484" s="974"/>
      <c r="W484" s="1012"/>
      <c r="X484" s="961"/>
      <c r="Y484" s="974"/>
      <c r="Z484" s="1012"/>
      <c r="AA484" s="961"/>
      <c r="AB484" s="974"/>
      <c r="AC484" s="1012"/>
      <c r="AD484" s="961"/>
      <c r="AE484" s="974"/>
      <c r="AF484" s="1012"/>
      <c r="AG484" s="961"/>
      <c r="AH484" s="974"/>
      <c r="AI484" s="963"/>
      <c r="AJ484" s="961"/>
      <c r="AK484" s="974"/>
      <c r="AL484" s="963"/>
      <c r="AM484" s="961"/>
      <c r="AN484" s="974"/>
      <c r="AO484" s="963"/>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18"/>
      <c r="D485" s="1019"/>
      <c r="E485" s="1020"/>
      <c r="F485" s="1018"/>
      <c r="G485" s="1019"/>
      <c r="H485" s="1020"/>
      <c r="I485" s="1018"/>
      <c r="J485" s="1019"/>
      <c r="K485" s="1020"/>
      <c r="L485" s="1018"/>
      <c r="M485" s="1019"/>
      <c r="N485" s="1020"/>
      <c r="O485" s="1018"/>
      <c r="P485" s="1019"/>
      <c r="Q485" s="1020"/>
      <c r="R485" s="1018"/>
      <c r="S485" s="1019"/>
      <c r="T485" s="1020"/>
      <c r="U485" s="1018"/>
      <c r="V485" s="1019"/>
      <c r="W485" s="1021"/>
      <c r="X485" s="1018"/>
      <c r="Y485" s="1019"/>
      <c r="Z485" s="1021"/>
      <c r="AA485" s="1018"/>
      <c r="AB485" s="1019"/>
      <c r="AC485" s="1021"/>
      <c r="AD485" s="1018"/>
      <c r="AE485" s="1019"/>
      <c r="AF485" s="1021"/>
      <c r="AG485" s="1018"/>
      <c r="AH485" s="1019"/>
      <c r="AI485" s="1020"/>
      <c r="AJ485" s="1018"/>
      <c r="AK485" s="1019"/>
      <c r="AL485" s="1020"/>
      <c r="AM485" s="1018"/>
      <c r="AN485" s="1019"/>
      <c r="AO485" s="1020"/>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2"/>
      <c r="X486" s="743"/>
      <c r="Y486" s="744"/>
      <c r="Z486" s="1022"/>
      <c r="AA486" s="743"/>
      <c r="AB486" s="744"/>
      <c r="AC486" s="1022"/>
      <c r="AD486" s="743"/>
      <c r="AE486" s="744"/>
      <c r="AF486" s="1022"/>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3"/>
      <c r="X491" s="750"/>
      <c r="Y491" s="748"/>
      <c r="Z491" s="1023"/>
      <c r="AA491" s="750"/>
      <c r="AB491" s="748"/>
      <c r="AC491" s="1023"/>
      <c r="AD491" s="750"/>
      <c r="AE491" s="748"/>
      <c r="AF491" s="1023"/>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3"/>
      <c r="X492" s="750"/>
      <c r="Y492" s="748"/>
      <c r="Z492" s="1023"/>
      <c r="AA492" s="750"/>
      <c r="AB492" s="748"/>
      <c r="AC492" s="1023"/>
      <c r="AD492" s="750"/>
      <c r="AE492" s="748"/>
      <c r="AF492" s="1023"/>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3"/>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3"/>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3"/>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4"/>
      <c r="X501" s="762"/>
      <c r="Y501" s="760"/>
      <c r="Z501" s="1024"/>
      <c r="AA501" s="762"/>
      <c r="AB501" s="760"/>
      <c r="AC501" s="1024"/>
      <c r="AD501" s="762"/>
      <c r="AE501" s="760"/>
      <c r="AF501" s="1024"/>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2" t="s">
        <v>248</v>
      </c>
      <c r="B1" s="858" t="s">
        <v>7</v>
      </c>
      <c r="C1" s="858" t="s">
        <v>249</v>
      </c>
      <c r="D1" s="858" t="s">
        <v>250</v>
      </c>
      <c r="E1" s="854" t="s">
        <v>649</v>
      </c>
      <c r="F1" s="854" t="s">
        <v>654</v>
      </c>
      <c r="G1" s="852" t="s">
        <v>253</v>
      </c>
      <c r="H1" s="856"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3" t="s">
        <v>277</v>
      </c>
      <c r="B2" s="853" t="s">
        <v>274</v>
      </c>
      <c r="C2" s="853" t="s">
        <v>263</v>
      </c>
      <c r="D2" s="853" t="s">
        <v>278</v>
      </c>
      <c r="E2" s="855">
        <v>32007.51</v>
      </c>
      <c r="F2" s="855">
        <v>-22494.36</v>
      </c>
      <c r="G2" s="853" t="s">
        <v>279</v>
      </c>
      <c r="H2" s="850">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3" t="s">
        <v>687</v>
      </c>
      <c r="B3" s="853" t="s">
        <v>274</v>
      </c>
      <c r="C3" s="853" t="s">
        <v>263</v>
      </c>
      <c r="D3" s="853" t="s">
        <v>278</v>
      </c>
      <c r="E3" s="855">
        <v>24454.46</v>
      </c>
      <c r="F3" s="851"/>
      <c r="G3" s="853" t="s">
        <v>688</v>
      </c>
      <c r="H3" s="850">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3" t="s">
        <v>695</v>
      </c>
      <c r="B4" s="853" t="s">
        <v>264</v>
      </c>
      <c r="C4" s="853" t="s">
        <v>263</v>
      </c>
      <c r="D4" s="853" t="s">
        <v>265</v>
      </c>
      <c r="E4" s="855">
        <v>37735.15</v>
      </c>
      <c r="F4" s="851"/>
      <c r="G4" s="853" t="s">
        <v>696</v>
      </c>
      <c r="H4" s="850">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3" t="s">
        <v>697</v>
      </c>
      <c r="B5" s="853" t="s">
        <v>262</v>
      </c>
      <c r="C5" s="853" t="s">
        <v>263</v>
      </c>
      <c r="D5" s="853" t="s">
        <v>691</v>
      </c>
      <c r="E5" s="855">
        <v>29929.55</v>
      </c>
      <c r="F5" s="851"/>
      <c r="G5" s="853" t="s">
        <v>698</v>
      </c>
      <c r="H5" s="850">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3" t="s">
        <v>709</v>
      </c>
      <c r="B6" s="853" t="s">
        <v>262</v>
      </c>
      <c r="C6" s="853" t="s">
        <v>263</v>
      </c>
      <c r="D6" s="853" t="s">
        <v>258</v>
      </c>
      <c r="E6" s="855">
        <v>31306.12</v>
      </c>
      <c r="F6" s="851"/>
      <c r="G6" s="853" t="s">
        <v>710</v>
      </c>
      <c r="H6" s="850">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3" t="s">
        <v>816</v>
      </c>
      <c r="B7" s="853" t="s">
        <v>817</v>
      </c>
      <c r="C7" s="853" t="s">
        <v>811</v>
      </c>
      <c r="D7" s="853" t="s">
        <v>812</v>
      </c>
      <c r="E7" s="855">
        <v>17680.419999999998</v>
      </c>
      <c r="F7" s="851"/>
      <c r="G7" s="853" t="s">
        <v>818</v>
      </c>
      <c r="H7" s="850">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3" t="s">
        <v>731</v>
      </c>
      <c r="B8" s="853" t="s">
        <v>264</v>
      </c>
      <c r="C8" s="853" t="s">
        <v>263</v>
      </c>
      <c r="D8" s="853" t="s">
        <v>256</v>
      </c>
      <c r="E8" s="855">
        <v>28635.15</v>
      </c>
      <c r="F8" s="855">
        <v>-31332.799999999999</v>
      </c>
      <c r="G8" s="853" t="s">
        <v>732</v>
      </c>
      <c r="H8" s="850">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3" t="s">
        <v>727</v>
      </c>
      <c r="B9" s="853" t="s">
        <v>255</v>
      </c>
      <c r="C9" s="853" t="s">
        <v>263</v>
      </c>
      <c r="D9" s="853" t="s">
        <v>256</v>
      </c>
      <c r="E9" s="855">
        <v>38815.25</v>
      </c>
      <c r="F9" s="851"/>
      <c r="G9" s="853" t="s">
        <v>728</v>
      </c>
      <c r="H9" s="850">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3" t="s">
        <v>729</v>
      </c>
      <c r="B10" s="853" t="s">
        <v>274</v>
      </c>
      <c r="C10" s="853" t="s">
        <v>263</v>
      </c>
      <c r="D10" s="853" t="s">
        <v>256</v>
      </c>
      <c r="E10" s="855">
        <v>31315.25</v>
      </c>
      <c r="F10" s="855">
        <v>-24944.54</v>
      </c>
      <c r="G10" s="853" t="s">
        <v>730</v>
      </c>
      <c r="H10" s="850">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3" t="s">
        <v>734</v>
      </c>
      <c r="B11" s="853" t="s">
        <v>271</v>
      </c>
      <c r="C11" s="853" t="s">
        <v>263</v>
      </c>
      <c r="D11" s="853" t="s">
        <v>273</v>
      </c>
      <c r="E11" s="855">
        <v>21280.25</v>
      </c>
      <c r="F11" s="855">
        <v>-10962</v>
      </c>
      <c r="G11" s="853" t="s">
        <v>735</v>
      </c>
      <c r="H11" s="850">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3" t="s">
        <v>736</v>
      </c>
      <c r="B12" s="853" t="s">
        <v>262</v>
      </c>
      <c r="C12" s="853" t="s">
        <v>737</v>
      </c>
      <c r="D12" s="853" t="s">
        <v>738</v>
      </c>
      <c r="E12" s="855">
        <v>17550</v>
      </c>
      <c r="F12" s="851"/>
      <c r="G12" s="853" t="s">
        <v>739</v>
      </c>
      <c r="H12" s="850">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3" t="s">
        <v>802</v>
      </c>
      <c r="B13" s="853" t="s">
        <v>271</v>
      </c>
      <c r="C13" s="853" t="s">
        <v>263</v>
      </c>
      <c r="D13" s="853" t="s">
        <v>275</v>
      </c>
      <c r="E13" s="855">
        <v>27280.25</v>
      </c>
      <c r="F13" s="855">
        <v>-17480.23</v>
      </c>
      <c r="G13" s="853" t="s">
        <v>803</v>
      </c>
      <c r="H13" s="850">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3" t="s">
        <v>779</v>
      </c>
      <c r="B14" s="853" t="s">
        <v>255</v>
      </c>
      <c r="C14" s="853" t="s">
        <v>263</v>
      </c>
      <c r="D14" s="853" t="s">
        <v>265</v>
      </c>
      <c r="E14" s="855">
        <v>44105.05</v>
      </c>
      <c r="F14" s="855">
        <v>-38250</v>
      </c>
      <c r="G14" s="853" t="s">
        <v>780</v>
      </c>
      <c r="H14" s="857">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3" t="s">
        <v>793</v>
      </c>
      <c r="B15" s="853" t="s">
        <v>274</v>
      </c>
      <c r="C15" s="853" t="s">
        <v>263</v>
      </c>
      <c r="D15" s="853" t="s">
        <v>265</v>
      </c>
      <c r="E15" s="855">
        <v>36415.129999999997</v>
      </c>
      <c r="F15" s="855">
        <v>-26892</v>
      </c>
      <c r="G15" s="853" t="s">
        <v>794</v>
      </c>
      <c r="H15" s="857">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3" t="s">
        <v>787</v>
      </c>
      <c r="B16" s="853" t="s">
        <v>274</v>
      </c>
      <c r="C16" s="853" t="s">
        <v>263</v>
      </c>
      <c r="D16" s="853" t="s">
        <v>256</v>
      </c>
      <c r="E16" s="855">
        <v>27935.05</v>
      </c>
      <c r="F16" s="851"/>
      <c r="G16" s="853" t="s">
        <v>788</v>
      </c>
      <c r="H16" s="857">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3" t="s">
        <v>813</v>
      </c>
      <c r="B17" s="853" t="s">
        <v>276</v>
      </c>
      <c r="C17" s="853" t="s">
        <v>690</v>
      </c>
      <c r="D17" s="853" t="s">
        <v>814</v>
      </c>
      <c r="E17" s="855">
        <v>20050</v>
      </c>
      <c r="F17" s="851"/>
      <c r="G17" s="853" t="s">
        <v>815</v>
      </c>
      <c r="H17" s="857">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3" t="s">
        <v>806</v>
      </c>
      <c r="B18" s="853" t="s">
        <v>262</v>
      </c>
      <c r="C18" s="853" t="s">
        <v>263</v>
      </c>
      <c r="D18" s="853" t="s">
        <v>256</v>
      </c>
      <c r="E18" s="855">
        <v>20497.05</v>
      </c>
      <c r="F18" s="851"/>
      <c r="G18" s="853" t="s">
        <v>807</v>
      </c>
      <c r="H18" s="857">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3" t="s">
        <v>789</v>
      </c>
      <c r="B19" s="853" t="s">
        <v>274</v>
      </c>
      <c r="C19" s="853" t="s">
        <v>263</v>
      </c>
      <c r="D19" s="853" t="s">
        <v>256</v>
      </c>
      <c r="E19" s="855">
        <v>28075.78</v>
      </c>
      <c r="F19" s="855">
        <v>-23850</v>
      </c>
      <c r="G19" s="853" t="s">
        <v>790</v>
      </c>
      <c r="H19" s="857">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3" t="s">
        <v>800</v>
      </c>
      <c r="B20" s="853" t="s">
        <v>271</v>
      </c>
      <c r="C20" s="853" t="s">
        <v>263</v>
      </c>
      <c r="D20" s="853" t="s">
        <v>256</v>
      </c>
      <c r="E20" s="855">
        <v>26815.25</v>
      </c>
      <c r="F20" s="851"/>
      <c r="G20" s="853" t="s">
        <v>801</v>
      </c>
      <c r="H20" s="857">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3" t="s">
        <v>846</v>
      </c>
      <c r="B21" s="853" t="s">
        <v>264</v>
      </c>
      <c r="C21" s="853" t="s">
        <v>263</v>
      </c>
      <c r="D21" s="853" t="s">
        <v>256</v>
      </c>
      <c r="E21" s="855">
        <v>28447.25</v>
      </c>
      <c r="F21" s="855">
        <v>-24418.799999999999</v>
      </c>
      <c r="G21" s="853" t="s">
        <v>847</v>
      </c>
      <c r="H21" s="857">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3" t="s">
        <v>804</v>
      </c>
      <c r="B22" s="853" t="s">
        <v>271</v>
      </c>
      <c r="C22" s="853" t="s">
        <v>263</v>
      </c>
      <c r="D22" s="853" t="s">
        <v>258</v>
      </c>
      <c r="E22" s="855">
        <v>29352</v>
      </c>
      <c r="F22" s="851"/>
      <c r="G22" s="853" t="s">
        <v>805</v>
      </c>
      <c r="H22" s="857">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3" t="s">
        <v>809</v>
      </c>
      <c r="B23" s="853" t="s">
        <v>262</v>
      </c>
      <c r="C23" s="853" t="s">
        <v>263</v>
      </c>
      <c r="D23" s="853" t="s">
        <v>269</v>
      </c>
      <c r="E23" s="855">
        <v>18787.5</v>
      </c>
      <c r="F23" s="851"/>
      <c r="G23" s="853" t="s">
        <v>810</v>
      </c>
      <c r="H23" s="857">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3" t="s">
        <v>791</v>
      </c>
      <c r="B24" s="853" t="s">
        <v>274</v>
      </c>
      <c r="C24" s="853" t="s">
        <v>263</v>
      </c>
      <c r="D24" s="853" t="s">
        <v>273</v>
      </c>
      <c r="E24" s="855">
        <v>18043.82</v>
      </c>
      <c r="F24" s="851"/>
      <c r="G24" s="853" t="s">
        <v>792</v>
      </c>
      <c r="H24" s="857">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3" t="s">
        <v>783</v>
      </c>
      <c r="B25" s="853" t="s">
        <v>264</v>
      </c>
      <c r="C25" s="853" t="s">
        <v>263</v>
      </c>
      <c r="D25" s="853" t="s">
        <v>258</v>
      </c>
      <c r="E25" s="855">
        <v>40209.65</v>
      </c>
      <c r="F25" s="851"/>
      <c r="G25" s="853" t="s">
        <v>784</v>
      </c>
      <c r="H25" s="857">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3" t="s">
        <v>785</v>
      </c>
      <c r="B26" s="853" t="s">
        <v>274</v>
      </c>
      <c r="C26" s="853" t="s">
        <v>263</v>
      </c>
      <c r="D26" s="853" t="s">
        <v>256</v>
      </c>
      <c r="E26" s="855">
        <v>30620.3</v>
      </c>
      <c r="F26" s="851"/>
      <c r="G26" s="853" t="s">
        <v>786</v>
      </c>
      <c r="H26" s="857">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3" t="s">
        <v>798</v>
      </c>
      <c r="B27" s="853" t="s">
        <v>274</v>
      </c>
      <c r="C27" s="853" t="s">
        <v>741</v>
      </c>
      <c r="D27" s="853" t="s">
        <v>742</v>
      </c>
      <c r="E27" s="855">
        <v>28211.38</v>
      </c>
      <c r="F27" s="851"/>
      <c r="G27" s="853" t="s">
        <v>799</v>
      </c>
      <c r="H27" s="857">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3" t="s">
        <v>795</v>
      </c>
      <c r="B28" s="853" t="s">
        <v>274</v>
      </c>
      <c r="C28" s="853" t="s">
        <v>702</v>
      </c>
      <c r="D28" s="853" t="s">
        <v>796</v>
      </c>
      <c r="E28" s="855">
        <v>23550</v>
      </c>
      <c r="F28" s="851"/>
      <c r="G28" s="853" t="s">
        <v>797</v>
      </c>
      <c r="H28" s="857">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3" t="s">
        <v>848</v>
      </c>
      <c r="B29" s="853" t="s">
        <v>255</v>
      </c>
      <c r="C29" s="853" t="s">
        <v>263</v>
      </c>
      <c r="D29" s="853" t="s">
        <v>256</v>
      </c>
      <c r="E29" s="855">
        <v>36524.6</v>
      </c>
      <c r="F29" s="851"/>
      <c r="G29" s="853" t="s">
        <v>849</v>
      </c>
      <c r="H29" s="857">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3" t="s">
        <v>850</v>
      </c>
      <c r="B30" s="853" t="s">
        <v>274</v>
      </c>
      <c r="C30" s="853" t="s">
        <v>263</v>
      </c>
      <c r="D30" s="853" t="s">
        <v>256</v>
      </c>
      <c r="E30" s="855">
        <v>24346.21</v>
      </c>
      <c r="F30" s="855">
        <v>-16047.88</v>
      </c>
      <c r="G30" s="853" t="s">
        <v>851</v>
      </c>
      <c r="H30" s="857">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3" t="s">
        <v>852</v>
      </c>
      <c r="B31" s="853" t="s">
        <v>271</v>
      </c>
      <c r="C31" s="853" t="s">
        <v>263</v>
      </c>
      <c r="D31" s="853" t="s">
        <v>269</v>
      </c>
      <c r="E31" s="855">
        <v>18530.25</v>
      </c>
      <c r="F31" s="851"/>
      <c r="G31" s="853" t="s">
        <v>853</v>
      </c>
      <c r="H31" s="857">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3" t="s">
        <v>781</v>
      </c>
      <c r="B32" s="853" t="s">
        <v>264</v>
      </c>
      <c r="C32" s="853" t="s">
        <v>263</v>
      </c>
      <c r="D32" s="853" t="s">
        <v>256</v>
      </c>
      <c r="E32" s="855">
        <v>29670.31</v>
      </c>
      <c r="F32" s="855">
        <v>-25505.1</v>
      </c>
      <c r="G32" s="853" t="s">
        <v>782</v>
      </c>
      <c r="H32" s="857">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3" t="s">
        <v>854</v>
      </c>
      <c r="B33" s="853" t="s">
        <v>274</v>
      </c>
      <c r="C33" s="853" t="s">
        <v>263</v>
      </c>
      <c r="D33" s="853" t="s">
        <v>273</v>
      </c>
      <c r="E33" s="855">
        <v>22965.200000000001</v>
      </c>
      <c r="F33" s="851"/>
      <c r="G33" s="853" t="s">
        <v>855</v>
      </c>
      <c r="H33" s="857">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3" t="s">
        <v>986</v>
      </c>
      <c r="B34" s="853" t="s">
        <v>264</v>
      </c>
      <c r="C34" s="853" t="s">
        <v>263</v>
      </c>
      <c r="D34" s="853" t="s">
        <v>256</v>
      </c>
      <c r="E34" s="855">
        <v>31666.799999999999</v>
      </c>
      <c r="F34" s="855">
        <v>-33046.589999999997</v>
      </c>
      <c r="G34" s="853" t="s">
        <v>987</v>
      </c>
      <c r="H34" s="857">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3" t="s">
        <v>856</v>
      </c>
      <c r="B35" s="853" t="s">
        <v>271</v>
      </c>
      <c r="C35" s="853" t="s">
        <v>263</v>
      </c>
      <c r="D35" s="853" t="s">
        <v>256</v>
      </c>
      <c r="E35" s="855">
        <v>24846.26</v>
      </c>
      <c r="F35" s="851"/>
      <c r="G35" s="853" t="s">
        <v>857</v>
      </c>
      <c r="H35" s="857">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3" t="s">
        <v>858</v>
      </c>
      <c r="B36" s="853" t="s">
        <v>274</v>
      </c>
      <c r="C36" s="853" t="s">
        <v>263</v>
      </c>
      <c r="D36" s="853" t="s">
        <v>273</v>
      </c>
      <c r="E36" s="855">
        <v>19323.740000000002</v>
      </c>
      <c r="F36" s="851"/>
      <c r="G36" s="853" t="s">
        <v>859</v>
      </c>
      <c r="H36" s="857">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3" t="s">
        <v>860</v>
      </c>
      <c r="B37" s="853" t="s">
        <v>271</v>
      </c>
      <c r="C37" s="853" t="s">
        <v>263</v>
      </c>
      <c r="D37" s="853" t="s">
        <v>269</v>
      </c>
      <c r="E37" s="855">
        <v>18294.75</v>
      </c>
      <c r="F37" s="851"/>
      <c r="G37" s="853" t="s">
        <v>861</v>
      </c>
      <c r="H37" s="857">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3" t="s">
        <v>862</v>
      </c>
      <c r="B38" s="853" t="s">
        <v>262</v>
      </c>
      <c r="C38" s="853" t="s">
        <v>263</v>
      </c>
      <c r="D38" s="853" t="s">
        <v>269</v>
      </c>
      <c r="E38" s="855">
        <v>16745.3</v>
      </c>
      <c r="F38" s="851"/>
      <c r="G38" s="853" t="s">
        <v>863</v>
      </c>
      <c r="H38" s="857">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3" t="s">
        <v>864</v>
      </c>
      <c r="B39" s="853" t="s">
        <v>255</v>
      </c>
      <c r="C39" s="853" t="s">
        <v>263</v>
      </c>
      <c r="D39" s="853" t="s">
        <v>258</v>
      </c>
      <c r="E39" s="855">
        <v>49927.29</v>
      </c>
      <c r="F39" s="851"/>
      <c r="G39" s="853" t="s">
        <v>865</v>
      </c>
      <c r="H39" s="857">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3" t="s">
        <v>866</v>
      </c>
      <c r="B40" s="853" t="s">
        <v>274</v>
      </c>
      <c r="C40" s="853" t="s">
        <v>263</v>
      </c>
      <c r="D40" s="853" t="s">
        <v>256</v>
      </c>
      <c r="E40" s="855">
        <v>24483.1</v>
      </c>
      <c r="F40" s="855">
        <v>-18876</v>
      </c>
      <c r="G40" s="853" t="s">
        <v>867</v>
      </c>
      <c r="H40" s="857">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3" t="s">
        <v>868</v>
      </c>
      <c r="B41" s="853" t="s">
        <v>271</v>
      </c>
      <c r="C41" s="853" t="s">
        <v>263</v>
      </c>
      <c r="D41" s="853" t="s">
        <v>269</v>
      </c>
      <c r="E41" s="855">
        <v>21779.599999999999</v>
      </c>
      <c r="F41" s="851"/>
      <c r="G41" s="853" t="s">
        <v>869</v>
      </c>
      <c r="H41" s="857">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3" t="s">
        <v>870</v>
      </c>
      <c r="B42" s="853" t="s">
        <v>264</v>
      </c>
      <c r="C42" s="853" t="s">
        <v>263</v>
      </c>
      <c r="D42" s="853" t="s">
        <v>269</v>
      </c>
      <c r="E42" s="855">
        <v>21350</v>
      </c>
      <c r="F42" s="851"/>
      <c r="G42" s="853" t="s">
        <v>871</v>
      </c>
      <c r="H42" s="857">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3" t="s">
        <v>872</v>
      </c>
      <c r="B43" s="853" t="s">
        <v>271</v>
      </c>
      <c r="C43" s="853" t="s">
        <v>263</v>
      </c>
      <c r="D43" s="853" t="s">
        <v>273</v>
      </c>
      <c r="E43" s="855">
        <v>17488.18</v>
      </c>
      <c r="F43" s="851"/>
      <c r="G43" s="853" t="s">
        <v>873</v>
      </c>
      <c r="H43" s="857">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3" t="s">
        <v>874</v>
      </c>
      <c r="B44" s="853" t="s">
        <v>274</v>
      </c>
      <c r="C44" s="853" t="s">
        <v>263</v>
      </c>
      <c r="D44" s="853" t="s">
        <v>273</v>
      </c>
      <c r="E44" s="855">
        <v>18370.25</v>
      </c>
      <c r="F44" s="851"/>
      <c r="G44" s="853" t="s">
        <v>875</v>
      </c>
      <c r="H44" s="857">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3" t="s">
        <v>876</v>
      </c>
      <c r="B45" s="853" t="s">
        <v>262</v>
      </c>
      <c r="C45" s="853" t="s">
        <v>263</v>
      </c>
      <c r="D45" s="853" t="s">
        <v>256</v>
      </c>
      <c r="E45" s="855">
        <v>20165.3</v>
      </c>
      <c r="F45" s="851"/>
      <c r="G45" s="853" t="s">
        <v>877</v>
      </c>
      <c r="H45" s="857">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3" t="s">
        <v>988</v>
      </c>
      <c r="B46" s="853" t="s">
        <v>686</v>
      </c>
      <c r="C46" s="853" t="s">
        <v>741</v>
      </c>
      <c r="D46" s="853" t="s">
        <v>989</v>
      </c>
      <c r="E46" s="855">
        <v>15050</v>
      </c>
      <c r="F46" s="851"/>
      <c r="G46" s="853" t="s">
        <v>990</v>
      </c>
      <c r="H46" s="857">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3" t="s">
        <v>878</v>
      </c>
      <c r="B47" s="853" t="s">
        <v>274</v>
      </c>
      <c r="C47" s="853" t="s">
        <v>263</v>
      </c>
      <c r="D47" s="853" t="s">
        <v>273</v>
      </c>
      <c r="E47" s="855">
        <v>21360.2</v>
      </c>
      <c r="F47" s="851"/>
      <c r="G47" s="853" t="s">
        <v>879</v>
      </c>
      <c r="H47" s="857">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3" t="s">
        <v>880</v>
      </c>
      <c r="B48" s="853" t="s">
        <v>264</v>
      </c>
      <c r="C48" s="853" t="s">
        <v>263</v>
      </c>
      <c r="D48" s="853" t="s">
        <v>273</v>
      </c>
      <c r="E48" s="855">
        <v>25003.85</v>
      </c>
      <c r="F48" s="855">
        <v>-21330</v>
      </c>
      <c r="G48" s="853" t="s">
        <v>881</v>
      </c>
      <c r="H48" s="857">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3" t="s">
        <v>882</v>
      </c>
      <c r="B49" s="853" t="s">
        <v>274</v>
      </c>
      <c r="C49" s="853" t="s">
        <v>263</v>
      </c>
      <c r="D49" s="853" t="s">
        <v>256</v>
      </c>
      <c r="E49" s="855">
        <v>24894.97</v>
      </c>
      <c r="F49" s="851"/>
      <c r="G49" s="853" t="s">
        <v>883</v>
      </c>
      <c r="H49" s="857">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3" t="s">
        <v>884</v>
      </c>
      <c r="B50" s="853" t="s">
        <v>271</v>
      </c>
      <c r="C50" s="853" t="s">
        <v>263</v>
      </c>
      <c r="D50" s="853" t="s">
        <v>256</v>
      </c>
      <c r="E50" s="855">
        <v>27870.3</v>
      </c>
      <c r="F50" s="851"/>
      <c r="G50" s="853" t="s">
        <v>885</v>
      </c>
      <c r="H50" s="857">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3" t="s">
        <v>886</v>
      </c>
      <c r="B51" s="853" t="s">
        <v>264</v>
      </c>
      <c r="C51" s="853" t="s">
        <v>263</v>
      </c>
      <c r="D51" s="853" t="s">
        <v>273</v>
      </c>
      <c r="E51" s="855">
        <v>24530.400000000001</v>
      </c>
      <c r="F51" s="851"/>
      <c r="G51" s="853" t="s">
        <v>887</v>
      </c>
      <c r="H51" s="857">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3" t="s">
        <v>888</v>
      </c>
      <c r="B52" s="853" t="s">
        <v>889</v>
      </c>
      <c r="C52" s="853" t="s">
        <v>263</v>
      </c>
      <c r="D52" s="853" t="s">
        <v>890</v>
      </c>
      <c r="E52" s="855">
        <v>4314.03</v>
      </c>
      <c r="F52" s="851"/>
      <c r="G52" s="853" t="s">
        <v>891</v>
      </c>
      <c r="H52" s="857">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3" t="s">
        <v>894</v>
      </c>
      <c r="B53" s="853" t="s">
        <v>264</v>
      </c>
      <c r="C53" s="853" t="s">
        <v>263</v>
      </c>
      <c r="D53" s="853" t="s">
        <v>273</v>
      </c>
      <c r="E53" s="855">
        <v>24447.5</v>
      </c>
      <c r="F53" s="851"/>
      <c r="G53" s="853" t="s">
        <v>895</v>
      </c>
      <c r="H53" s="857">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3" t="s">
        <v>896</v>
      </c>
      <c r="B54" s="853" t="s">
        <v>271</v>
      </c>
      <c r="C54" s="853" t="s">
        <v>263</v>
      </c>
      <c r="D54" s="853" t="s">
        <v>269</v>
      </c>
      <c r="E54" s="855">
        <v>20373.45</v>
      </c>
      <c r="F54" s="855">
        <v>-12553.38</v>
      </c>
      <c r="G54" s="853" t="s">
        <v>897</v>
      </c>
      <c r="H54" s="857">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3" t="s">
        <v>902</v>
      </c>
      <c r="B55" s="853" t="s">
        <v>264</v>
      </c>
      <c r="C55" s="853" t="s">
        <v>263</v>
      </c>
      <c r="D55" s="853" t="s">
        <v>275</v>
      </c>
      <c r="E55" s="855">
        <v>32388.2</v>
      </c>
      <c r="F55" s="851"/>
      <c r="G55" s="853" t="s">
        <v>903</v>
      </c>
      <c r="H55" s="857">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3" t="s">
        <v>906</v>
      </c>
      <c r="B56" s="853" t="s">
        <v>274</v>
      </c>
      <c r="C56" s="853" t="s">
        <v>263</v>
      </c>
      <c r="D56" s="853" t="s">
        <v>907</v>
      </c>
      <c r="E56" s="855">
        <v>23491.599999999999</v>
      </c>
      <c r="F56" s="851"/>
      <c r="G56" s="853" t="s">
        <v>908</v>
      </c>
      <c r="H56" s="857">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3" t="s">
        <v>909</v>
      </c>
      <c r="B57" s="853" t="s">
        <v>264</v>
      </c>
      <c r="C57" s="853" t="s">
        <v>263</v>
      </c>
      <c r="D57" s="853" t="s">
        <v>256</v>
      </c>
      <c r="E57" s="855">
        <v>29343.25</v>
      </c>
      <c r="F57" s="851"/>
      <c r="G57" s="853" t="s">
        <v>910</v>
      </c>
      <c r="H57" s="857">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3" t="s">
        <v>911</v>
      </c>
      <c r="B58" s="853" t="s">
        <v>274</v>
      </c>
      <c r="C58" s="853" t="s">
        <v>263</v>
      </c>
      <c r="D58" s="853" t="s">
        <v>256</v>
      </c>
      <c r="E58" s="855">
        <v>29950</v>
      </c>
      <c r="F58" s="851"/>
      <c r="G58" s="853" t="s">
        <v>912</v>
      </c>
      <c r="H58" s="857">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3" t="s">
        <v>913</v>
      </c>
      <c r="B59" s="853" t="s">
        <v>271</v>
      </c>
      <c r="C59" s="853" t="s">
        <v>263</v>
      </c>
      <c r="D59" s="853" t="s">
        <v>256</v>
      </c>
      <c r="E59" s="855">
        <v>21448.99</v>
      </c>
      <c r="F59" s="855">
        <v>-18000</v>
      </c>
      <c r="G59" s="853" t="s">
        <v>914</v>
      </c>
      <c r="H59" s="857">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3" t="s">
        <v>915</v>
      </c>
      <c r="B60" s="853" t="s">
        <v>271</v>
      </c>
      <c r="C60" s="853" t="s">
        <v>263</v>
      </c>
      <c r="D60" s="853" t="s">
        <v>808</v>
      </c>
      <c r="E60" s="855">
        <v>23680.2</v>
      </c>
      <c r="F60" s="851"/>
      <c r="G60" s="853" t="s">
        <v>916</v>
      </c>
      <c r="H60" s="857">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3" t="s">
        <v>917</v>
      </c>
      <c r="B61" s="853" t="s">
        <v>271</v>
      </c>
      <c r="C61" s="853" t="s">
        <v>263</v>
      </c>
      <c r="D61" s="853" t="s">
        <v>269</v>
      </c>
      <c r="E61" s="855">
        <v>19433.849999999999</v>
      </c>
      <c r="F61" s="851"/>
      <c r="G61" s="853" t="s">
        <v>918</v>
      </c>
      <c r="H61" s="857">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3" t="s">
        <v>919</v>
      </c>
      <c r="B62" s="853" t="s">
        <v>271</v>
      </c>
      <c r="C62" s="853" t="s">
        <v>702</v>
      </c>
      <c r="D62" s="853" t="s">
        <v>796</v>
      </c>
      <c r="E62" s="855">
        <v>17516.849999999999</v>
      </c>
      <c r="F62" s="851"/>
      <c r="G62" s="853" t="s">
        <v>920</v>
      </c>
      <c r="H62" s="857">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3" t="s">
        <v>900</v>
      </c>
      <c r="B63" s="853" t="s">
        <v>264</v>
      </c>
      <c r="C63" s="853" t="s">
        <v>263</v>
      </c>
      <c r="D63" s="853" t="s">
        <v>256</v>
      </c>
      <c r="E63" s="855">
        <v>28418.09</v>
      </c>
      <c r="F63" s="851"/>
      <c r="G63" s="853" t="s">
        <v>901</v>
      </c>
      <c r="H63" s="857">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3" t="s">
        <v>904</v>
      </c>
      <c r="B64" s="853" t="s">
        <v>274</v>
      </c>
      <c r="C64" s="853" t="s">
        <v>263</v>
      </c>
      <c r="D64" s="853" t="s">
        <v>256</v>
      </c>
      <c r="E64" s="855">
        <v>26650</v>
      </c>
      <c r="F64" s="851"/>
      <c r="G64" s="853" t="s">
        <v>905</v>
      </c>
      <c r="H64" s="857">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3" t="s">
        <v>991</v>
      </c>
      <c r="B65" s="853" t="s">
        <v>271</v>
      </c>
      <c r="C65" s="853" t="s">
        <v>263</v>
      </c>
      <c r="D65" s="853" t="s">
        <v>256</v>
      </c>
      <c r="E65" s="855">
        <v>22943.200000000001</v>
      </c>
      <c r="F65" s="855">
        <v>-14910</v>
      </c>
      <c r="G65" s="853" t="s">
        <v>992</v>
      </c>
      <c r="H65" s="857">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3" t="s">
        <v>993</v>
      </c>
      <c r="B66" s="853" t="s">
        <v>707</v>
      </c>
      <c r="C66" s="853" t="s">
        <v>263</v>
      </c>
      <c r="D66" s="853" t="s">
        <v>837</v>
      </c>
      <c r="E66" s="855">
        <v>56282.9</v>
      </c>
      <c r="F66" s="855">
        <v>-53444.44</v>
      </c>
      <c r="G66" s="853" t="s">
        <v>994</v>
      </c>
      <c r="H66" s="857">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3" t="s">
        <v>995</v>
      </c>
      <c r="B67" s="853" t="s">
        <v>260</v>
      </c>
      <c r="C67" s="853" t="s">
        <v>263</v>
      </c>
      <c r="D67" s="853" t="s">
        <v>256</v>
      </c>
      <c r="E67" s="855">
        <v>37343.25</v>
      </c>
      <c r="F67" s="855">
        <v>-31500</v>
      </c>
      <c r="G67" s="853" t="s">
        <v>996</v>
      </c>
      <c r="H67" s="857">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3" t="s">
        <v>997</v>
      </c>
      <c r="B68" s="853" t="s">
        <v>264</v>
      </c>
      <c r="C68" s="853" t="s">
        <v>263</v>
      </c>
      <c r="D68" s="853" t="s">
        <v>256</v>
      </c>
      <c r="E68" s="855">
        <v>27555.439999999999</v>
      </c>
      <c r="F68" s="855">
        <v>-26142.19</v>
      </c>
      <c r="G68" s="853" t="s">
        <v>998</v>
      </c>
      <c r="H68" s="857">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3" t="s">
        <v>892</v>
      </c>
      <c r="B69" s="853" t="s">
        <v>271</v>
      </c>
      <c r="C69" s="853" t="s">
        <v>263</v>
      </c>
      <c r="D69" s="853" t="s">
        <v>273</v>
      </c>
      <c r="E69" s="855">
        <v>15050</v>
      </c>
      <c r="F69" s="851"/>
      <c r="G69" s="853" t="s">
        <v>893</v>
      </c>
      <c r="H69" s="857">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3" t="s">
        <v>999</v>
      </c>
      <c r="B70" s="853" t="s">
        <v>274</v>
      </c>
      <c r="C70" s="853" t="s">
        <v>263</v>
      </c>
      <c r="D70" s="853" t="s">
        <v>278</v>
      </c>
      <c r="E70" s="855">
        <v>24148.3</v>
      </c>
      <c r="F70" s="855">
        <v>-13011</v>
      </c>
      <c r="G70" s="853" t="s">
        <v>1000</v>
      </c>
      <c r="H70" s="857">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3" t="s">
        <v>1001</v>
      </c>
      <c r="B71" s="853" t="s">
        <v>276</v>
      </c>
      <c r="C71" s="853" t="s">
        <v>263</v>
      </c>
      <c r="D71" s="853" t="s">
        <v>256</v>
      </c>
      <c r="E71" s="855">
        <v>17323.25</v>
      </c>
      <c r="F71" s="855">
        <v>-14400</v>
      </c>
      <c r="G71" s="853" t="s">
        <v>1002</v>
      </c>
      <c r="H71" s="857">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3" t="s">
        <v>1003</v>
      </c>
      <c r="B72" s="853" t="s">
        <v>274</v>
      </c>
      <c r="C72" s="853" t="s">
        <v>263</v>
      </c>
      <c r="D72" s="853" t="s">
        <v>256</v>
      </c>
      <c r="E72" s="855">
        <v>24729.89</v>
      </c>
      <c r="F72" s="855">
        <v>-21121.07</v>
      </c>
      <c r="G72" s="853" t="s">
        <v>1004</v>
      </c>
      <c r="H72" s="857">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3" t="s">
        <v>1005</v>
      </c>
      <c r="B73" s="853" t="s">
        <v>260</v>
      </c>
      <c r="C73" s="853" t="s">
        <v>899</v>
      </c>
      <c r="D73" s="853" t="s">
        <v>1006</v>
      </c>
      <c r="E73" s="855">
        <v>39801.279999999999</v>
      </c>
      <c r="F73" s="851"/>
      <c r="G73" s="853" t="s">
        <v>1007</v>
      </c>
      <c r="H73" s="857">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3" t="s">
        <v>1008</v>
      </c>
      <c r="B74" s="853" t="s">
        <v>274</v>
      </c>
      <c r="C74" s="853" t="s">
        <v>263</v>
      </c>
      <c r="D74" s="853" t="s">
        <v>256</v>
      </c>
      <c r="E74" s="855">
        <v>27897</v>
      </c>
      <c r="F74" s="855">
        <v>-21259.15</v>
      </c>
      <c r="G74" s="853" t="s">
        <v>1009</v>
      </c>
      <c r="H74" s="857">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3" t="s">
        <v>1010</v>
      </c>
      <c r="B75" s="853" t="s">
        <v>264</v>
      </c>
      <c r="C75" s="853" t="s">
        <v>263</v>
      </c>
      <c r="D75" s="853" t="s">
        <v>256</v>
      </c>
      <c r="E75" s="855">
        <v>29849.7</v>
      </c>
      <c r="F75" s="855">
        <v>-25650</v>
      </c>
      <c r="G75" s="853" t="s">
        <v>1011</v>
      </c>
      <c r="H75" s="857">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3" t="s">
        <v>1012</v>
      </c>
      <c r="B76" s="853" t="s">
        <v>264</v>
      </c>
      <c r="C76" s="853" t="s">
        <v>263</v>
      </c>
      <c r="D76" s="853" t="s">
        <v>273</v>
      </c>
      <c r="E76" s="855">
        <v>22734.85</v>
      </c>
      <c r="F76" s="851"/>
      <c r="G76" s="853" t="s">
        <v>1013</v>
      </c>
      <c r="H76" s="857">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3" t="s">
        <v>1014</v>
      </c>
      <c r="B77" s="853" t="s">
        <v>274</v>
      </c>
      <c r="C77" s="853" t="s">
        <v>263</v>
      </c>
      <c r="D77" s="853" t="s">
        <v>256</v>
      </c>
      <c r="E77" s="855">
        <v>23937.85</v>
      </c>
      <c r="F77" s="851"/>
      <c r="G77" s="853" t="s">
        <v>1015</v>
      </c>
      <c r="H77" s="857">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3" t="s">
        <v>1016</v>
      </c>
      <c r="B78" s="853" t="s">
        <v>274</v>
      </c>
      <c r="C78" s="853" t="s">
        <v>1017</v>
      </c>
      <c r="D78" s="853" t="s">
        <v>1018</v>
      </c>
      <c r="E78" s="855">
        <v>37860.379999999997</v>
      </c>
      <c r="F78" s="851"/>
      <c r="G78" s="853" t="s">
        <v>1019</v>
      </c>
      <c r="H78" s="857">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3" t="s">
        <v>1020</v>
      </c>
      <c r="B79" s="853" t="s">
        <v>271</v>
      </c>
      <c r="C79" s="853" t="s">
        <v>263</v>
      </c>
      <c r="D79" s="853" t="s">
        <v>269</v>
      </c>
      <c r="E79" s="855">
        <v>17250</v>
      </c>
      <c r="F79" s="855">
        <v>-10994</v>
      </c>
      <c r="G79" s="853" t="s">
        <v>1021</v>
      </c>
      <c r="H79" s="857">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3" t="s">
        <v>1022</v>
      </c>
      <c r="B80" s="853" t="s">
        <v>686</v>
      </c>
      <c r="C80" s="853" t="s">
        <v>263</v>
      </c>
      <c r="D80" s="853" t="s">
        <v>261</v>
      </c>
      <c r="E80" s="855">
        <v>9050</v>
      </c>
      <c r="F80" s="851"/>
      <c r="G80" s="853" t="s">
        <v>1023</v>
      </c>
      <c r="H80" s="857">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3" t="s">
        <v>1024</v>
      </c>
      <c r="B81" s="853" t="s">
        <v>817</v>
      </c>
      <c r="C81" s="853" t="s">
        <v>702</v>
      </c>
      <c r="D81" s="853" t="s">
        <v>1025</v>
      </c>
      <c r="E81" s="855">
        <v>10550</v>
      </c>
      <c r="F81" s="851"/>
      <c r="G81" s="853" t="s">
        <v>1026</v>
      </c>
      <c r="H81" s="857">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3" t="s">
        <v>1027</v>
      </c>
      <c r="B82" s="853" t="s">
        <v>255</v>
      </c>
      <c r="C82" s="853" t="s">
        <v>263</v>
      </c>
      <c r="D82" s="853" t="s">
        <v>837</v>
      </c>
      <c r="E82" s="855">
        <v>48197.8</v>
      </c>
      <c r="F82" s="855">
        <v>-42300</v>
      </c>
      <c r="G82" s="853" t="s">
        <v>1028</v>
      </c>
      <c r="H82" s="857">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3" t="s">
        <v>1029</v>
      </c>
      <c r="B83" s="853" t="s">
        <v>271</v>
      </c>
      <c r="C83" s="853" t="s">
        <v>263</v>
      </c>
      <c r="D83" s="853" t="s">
        <v>273</v>
      </c>
      <c r="E83" s="855">
        <v>21402.85</v>
      </c>
      <c r="F83" s="851"/>
      <c r="G83" s="853" t="s">
        <v>1030</v>
      </c>
      <c r="H83" s="857">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3" t="s">
        <v>1031</v>
      </c>
      <c r="B84" s="853" t="s">
        <v>271</v>
      </c>
      <c r="C84" s="853" t="s">
        <v>263</v>
      </c>
      <c r="D84" s="853" t="s">
        <v>269</v>
      </c>
      <c r="E84" s="855">
        <v>18179.95</v>
      </c>
      <c r="F84" s="851"/>
      <c r="G84" s="853" t="s">
        <v>1032</v>
      </c>
      <c r="H84" s="857">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3" t="s">
        <v>1033</v>
      </c>
      <c r="B85" s="853" t="s">
        <v>740</v>
      </c>
      <c r="C85" s="853" t="s">
        <v>1034</v>
      </c>
      <c r="D85" s="853" t="s">
        <v>1035</v>
      </c>
      <c r="E85" s="855">
        <v>22550</v>
      </c>
      <c r="F85" s="851"/>
      <c r="G85" s="853" t="s">
        <v>1036</v>
      </c>
      <c r="H85" s="857">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3" t="s">
        <v>1037</v>
      </c>
      <c r="B86" s="853" t="s">
        <v>711</v>
      </c>
      <c r="C86" s="853" t="s">
        <v>700</v>
      </c>
      <c r="D86" s="853" t="s">
        <v>1038</v>
      </c>
      <c r="E86" s="855">
        <v>5450</v>
      </c>
      <c r="F86" s="851"/>
      <c r="G86" s="853" t="s">
        <v>1039</v>
      </c>
      <c r="H86" s="857">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3" t="s">
        <v>1040</v>
      </c>
      <c r="B87" s="853" t="s">
        <v>271</v>
      </c>
      <c r="C87" s="853" t="s">
        <v>263</v>
      </c>
      <c r="D87" s="853" t="s">
        <v>256</v>
      </c>
      <c r="E87" s="855">
        <v>20650</v>
      </c>
      <c r="F87" s="851"/>
      <c r="G87" s="853" t="s">
        <v>1041</v>
      </c>
      <c r="H87" s="857">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3" t="s">
        <v>1042</v>
      </c>
      <c r="B88" s="853" t="s">
        <v>686</v>
      </c>
      <c r="C88" s="853" t="s">
        <v>263</v>
      </c>
      <c r="D88" s="853" t="s">
        <v>256</v>
      </c>
      <c r="E88" s="855">
        <v>8550</v>
      </c>
      <c r="F88" s="851"/>
      <c r="G88" s="853" t="s">
        <v>1043</v>
      </c>
      <c r="H88" s="857">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3" t="s">
        <v>1044</v>
      </c>
      <c r="B89" s="853" t="s">
        <v>274</v>
      </c>
      <c r="C89" s="853" t="s">
        <v>263</v>
      </c>
      <c r="D89" s="853" t="s">
        <v>256</v>
      </c>
      <c r="E89" s="855">
        <v>25550</v>
      </c>
      <c r="F89" s="851"/>
      <c r="G89" s="853" t="s">
        <v>1045</v>
      </c>
      <c r="H89" s="857">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3" t="s">
        <v>1046</v>
      </c>
      <c r="B90" s="853" t="s">
        <v>274</v>
      </c>
      <c r="C90" s="853" t="s">
        <v>701</v>
      </c>
      <c r="D90" s="853" t="s">
        <v>1047</v>
      </c>
      <c r="E90" s="855">
        <v>28550</v>
      </c>
      <c r="F90" s="851"/>
      <c r="G90" s="853" t="s">
        <v>1048</v>
      </c>
      <c r="H90" s="857">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3" t="s">
        <v>1049</v>
      </c>
      <c r="B91" s="853" t="s">
        <v>271</v>
      </c>
      <c r="C91" s="853" t="s">
        <v>263</v>
      </c>
      <c r="D91" s="853" t="s">
        <v>269</v>
      </c>
      <c r="E91" s="855">
        <v>17050</v>
      </c>
      <c r="F91" s="851"/>
      <c r="G91" s="853" t="s">
        <v>1050</v>
      </c>
      <c r="H91" s="857">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3" t="s">
        <v>1051</v>
      </c>
      <c r="B92" s="853" t="s">
        <v>255</v>
      </c>
      <c r="C92" s="853" t="s">
        <v>263</v>
      </c>
      <c r="D92" s="853" t="s">
        <v>256</v>
      </c>
      <c r="E92" s="855">
        <v>31300</v>
      </c>
      <c r="F92" s="851"/>
      <c r="G92" s="853" t="s">
        <v>1052</v>
      </c>
      <c r="H92" s="857">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3" t="s">
        <v>1053</v>
      </c>
      <c r="B93" s="853" t="s">
        <v>260</v>
      </c>
      <c r="C93" s="853" t="s">
        <v>263</v>
      </c>
      <c r="D93" s="853" t="s">
        <v>258</v>
      </c>
      <c r="E93" s="855">
        <v>47388.75</v>
      </c>
      <c r="F93" s="851"/>
      <c r="G93" s="853" t="s">
        <v>1054</v>
      </c>
      <c r="H93" s="857">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3" t="s">
        <v>1055</v>
      </c>
      <c r="B94" s="853" t="s">
        <v>264</v>
      </c>
      <c r="C94" s="853" t="s">
        <v>263</v>
      </c>
      <c r="D94" s="853" t="s">
        <v>273</v>
      </c>
      <c r="E94" s="855">
        <v>24050</v>
      </c>
      <c r="F94" s="851"/>
      <c r="G94" s="853" t="s">
        <v>1056</v>
      </c>
      <c r="H94" s="857">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3" t="s">
        <v>1057</v>
      </c>
      <c r="B95" s="853" t="s">
        <v>274</v>
      </c>
      <c r="C95" s="853" t="s">
        <v>263</v>
      </c>
      <c r="D95" s="853" t="s">
        <v>256</v>
      </c>
      <c r="E95" s="855">
        <v>29837.9</v>
      </c>
      <c r="F95" s="851"/>
      <c r="G95" s="853" t="s">
        <v>1058</v>
      </c>
      <c r="H95" s="857">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3" t="s">
        <v>1059</v>
      </c>
      <c r="B96" s="853" t="s">
        <v>274</v>
      </c>
      <c r="C96" s="853" t="s">
        <v>263</v>
      </c>
      <c r="D96" s="853" t="s">
        <v>273</v>
      </c>
      <c r="E96" s="855">
        <v>18250</v>
      </c>
      <c r="F96" s="851"/>
      <c r="G96" s="853" t="s">
        <v>1060</v>
      </c>
      <c r="H96" s="857">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3" t="s">
        <v>1061</v>
      </c>
      <c r="B97" s="853" t="s">
        <v>264</v>
      </c>
      <c r="C97" s="853" t="s">
        <v>263</v>
      </c>
      <c r="D97" s="853" t="s">
        <v>256</v>
      </c>
      <c r="E97" s="855">
        <v>24300</v>
      </c>
      <c r="F97" s="851"/>
      <c r="G97" s="853" t="s">
        <v>1062</v>
      </c>
      <c r="H97" s="857">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3" t="s">
        <v>1063</v>
      </c>
      <c r="B98" s="853" t="s">
        <v>274</v>
      </c>
      <c r="C98" s="853" t="s">
        <v>263</v>
      </c>
      <c r="D98" s="853" t="s">
        <v>273</v>
      </c>
      <c r="E98" s="855">
        <v>16550</v>
      </c>
      <c r="F98" s="851"/>
      <c r="G98" s="853" t="s">
        <v>1064</v>
      </c>
      <c r="H98" s="857">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3" t="s">
        <v>1065</v>
      </c>
      <c r="B99" s="853" t="s">
        <v>274</v>
      </c>
      <c r="C99" s="853" t="s">
        <v>690</v>
      </c>
      <c r="D99" s="853" t="s">
        <v>1066</v>
      </c>
      <c r="E99" s="855">
        <v>53050</v>
      </c>
      <c r="F99" s="851"/>
      <c r="G99" s="853" t="s">
        <v>1067</v>
      </c>
      <c r="H99" s="857">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3" t="s">
        <v>1068</v>
      </c>
      <c r="B100" s="853" t="s">
        <v>276</v>
      </c>
      <c r="C100" s="853" t="s">
        <v>1069</v>
      </c>
      <c r="D100" s="853" t="s">
        <v>1070</v>
      </c>
      <c r="E100" s="855">
        <v>10300</v>
      </c>
      <c r="F100" s="851"/>
      <c r="G100" s="853" t="s">
        <v>1071</v>
      </c>
      <c r="H100" s="857">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3" t="s">
        <v>1072</v>
      </c>
      <c r="B101" s="853" t="s">
        <v>898</v>
      </c>
      <c r="C101" s="853" t="s">
        <v>263</v>
      </c>
      <c r="D101" s="853" t="s">
        <v>907</v>
      </c>
      <c r="E101" s="855">
        <v>2550</v>
      </c>
      <c r="F101" s="851"/>
      <c r="G101" s="853" t="s">
        <v>1073</v>
      </c>
      <c r="H101" s="857">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3" t="s">
        <v>1074</v>
      </c>
      <c r="B102" s="853" t="s">
        <v>898</v>
      </c>
      <c r="C102" s="853" t="s">
        <v>733</v>
      </c>
      <c r="D102" s="853" t="s">
        <v>1075</v>
      </c>
      <c r="E102" s="855">
        <v>2300</v>
      </c>
      <c r="F102" s="851"/>
      <c r="G102" s="853" t="s">
        <v>1076</v>
      </c>
      <c r="H102" s="857">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3" t="s">
        <v>1077</v>
      </c>
      <c r="B103" s="853" t="s">
        <v>260</v>
      </c>
      <c r="C103" s="853" t="s">
        <v>263</v>
      </c>
      <c r="D103" s="853" t="s">
        <v>256</v>
      </c>
      <c r="E103" s="855">
        <v>36050</v>
      </c>
      <c r="F103" s="851"/>
      <c r="G103" s="853" t="s">
        <v>1078</v>
      </c>
      <c r="H103" s="857">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3" t="s">
        <v>1079</v>
      </c>
      <c r="B104" s="853" t="s">
        <v>255</v>
      </c>
      <c r="C104" s="853" t="s">
        <v>263</v>
      </c>
      <c r="D104" s="853" t="s">
        <v>256</v>
      </c>
      <c r="E104" s="855">
        <v>33550</v>
      </c>
      <c r="F104" s="851"/>
      <c r="G104" s="853" t="s">
        <v>1080</v>
      </c>
      <c r="H104" s="857">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3" t="s">
        <v>1081</v>
      </c>
      <c r="B105" s="853" t="s">
        <v>255</v>
      </c>
      <c r="C105" s="853" t="s">
        <v>811</v>
      </c>
      <c r="D105" s="853" t="s">
        <v>1082</v>
      </c>
      <c r="E105" s="855">
        <v>20750</v>
      </c>
      <c r="F105" s="851"/>
      <c r="G105" s="853" t="s">
        <v>1083</v>
      </c>
      <c r="H105" s="857">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3" t="s">
        <v>1084</v>
      </c>
      <c r="B106" s="853" t="s">
        <v>264</v>
      </c>
      <c r="C106" s="853" t="s">
        <v>263</v>
      </c>
      <c r="D106" s="853" t="s">
        <v>256</v>
      </c>
      <c r="E106" s="855">
        <v>26050</v>
      </c>
      <c r="F106" s="851"/>
      <c r="G106" s="853" t="s">
        <v>1085</v>
      </c>
      <c r="H106" s="857">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3" t="s">
        <v>1086</v>
      </c>
      <c r="B107" s="853" t="s">
        <v>264</v>
      </c>
      <c r="C107" s="853" t="s">
        <v>811</v>
      </c>
      <c r="D107" s="853" t="s">
        <v>812</v>
      </c>
      <c r="E107" s="855">
        <v>29050</v>
      </c>
      <c r="F107" s="851"/>
      <c r="G107" s="853" t="s">
        <v>1087</v>
      </c>
      <c r="H107" s="857">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3" t="s">
        <v>1088</v>
      </c>
      <c r="B108" s="853" t="s">
        <v>271</v>
      </c>
      <c r="C108" s="853" t="s">
        <v>737</v>
      </c>
      <c r="D108" s="853" t="s">
        <v>1089</v>
      </c>
      <c r="E108" s="855">
        <v>35550</v>
      </c>
      <c r="F108" s="851"/>
      <c r="G108" s="853" t="s">
        <v>1090</v>
      </c>
      <c r="H108" s="857">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3" t="s">
        <v>1091</v>
      </c>
      <c r="B109" s="853" t="s">
        <v>686</v>
      </c>
      <c r="C109" s="853" t="s">
        <v>263</v>
      </c>
      <c r="D109" s="853" t="s">
        <v>261</v>
      </c>
      <c r="E109" s="855">
        <v>4050</v>
      </c>
      <c r="F109" s="851"/>
      <c r="G109" s="853" t="s">
        <v>1092</v>
      </c>
      <c r="H109" s="857">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0" t="s">
        <v>266</v>
      </c>
      <c r="B112" s="840" t="s">
        <v>267</v>
      </c>
      <c r="C112" s="840" t="s">
        <v>263</v>
      </c>
      <c r="D112" s="840" t="s">
        <v>261</v>
      </c>
      <c r="E112" s="838">
        <v>9521.7099999999991</v>
      </c>
      <c r="F112" s="837"/>
      <c r="G112" s="840" t="s">
        <v>268</v>
      </c>
      <c r="H112" s="839">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0" t="s">
        <v>692</v>
      </c>
      <c r="B113" s="840" t="s">
        <v>271</v>
      </c>
      <c r="C113" s="840" t="s">
        <v>693</v>
      </c>
      <c r="D113" s="840" t="s">
        <v>921</v>
      </c>
      <c r="E113" s="838">
        <v>36739.79</v>
      </c>
      <c r="F113" s="837"/>
      <c r="G113" s="840" t="s">
        <v>694</v>
      </c>
      <c r="H113" s="839">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0" t="s">
        <v>712</v>
      </c>
      <c r="B114" s="840" t="s">
        <v>711</v>
      </c>
      <c r="C114" s="840" t="s">
        <v>263</v>
      </c>
      <c r="D114" s="840" t="s">
        <v>679</v>
      </c>
      <c r="E114" s="838">
        <v>11948.62</v>
      </c>
      <c r="F114" s="837"/>
      <c r="G114" s="840" t="s">
        <v>713</v>
      </c>
      <c r="H114" s="839">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3" t="s">
        <v>248</v>
      </c>
      <c r="B1" s="849" t="s">
        <v>7</v>
      </c>
      <c r="C1" s="849" t="s">
        <v>249</v>
      </c>
      <c r="D1" s="849" t="s">
        <v>250</v>
      </c>
      <c r="E1" s="845" t="s">
        <v>648</v>
      </c>
      <c r="F1" s="845" t="s">
        <v>653</v>
      </c>
      <c r="G1" s="843" t="s">
        <v>253</v>
      </c>
      <c r="H1" s="847"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4" t="s">
        <v>705</v>
      </c>
      <c r="B2" s="844" t="s">
        <v>260</v>
      </c>
      <c r="C2" s="844" t="s">
        <v>263</v>
      </c>
      <c r="D2" s="844" t="s">
        <v>261</v>
      </c>
      <c r="E2" s="846">
        <v>33666.97</v>
      </c>
      <c r="F2" s="846">
        <v>-31504.85</v>
      </c>
      <c r="G2" s="844" t="s">
        <v>706</v>
      </c>
      <c r="H2" s="841">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4" t="s">
        <v>703</v>
      </c>
      <c r="B3" s="844" t="s">
        <v>707</v>
      </c>
      <c r="C3" s="844" t="s">
        <v>263</v>
      </c>
      <c r="D3" s="844" t="s">
        <v>258</v>
      </c>
      <c r="E3" s="846">
        <v>56706.1</v>
      </c>
      <c r="F3" s="846">
        <v>-57628.2</v>
      </c>
      <c r="G3" s="844" t="s">
        <v>704</v>
      </c>
      <c r="H3" s="841">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4" t="s">
        <v>724</v>
      </c>
      <c r="B4" s="844" t="s">
        <v>260</v>
      </c>
      <c r="C4" s="844" t="s">
        <v>263</v>
      </c>
      <c r="D4" s="844" t="s">
        <v>261</v>
      </c>
      <c r="E4" s="846">
        <v>31163.98</v>
      </c>
      <c r="F4" s="846">
        <v>-32628.75</v>
      </c>
      <c r="G4" s="844" t="s">
        <v>725</v>
      </c>
      <c r="H4" s="841">
        <v>116</v>
      </c>
      <c r="I4" s="138"/>
      <c r="J4" s="138"/>
      <c r="K4" s="138"/>
      <c r="L4" s="138"/>
      <c r="M4" s="138"/>
      <c r="N4" s="138"/>
      <c r="O4" s="138"/>
      <c r="P4" s="138"/>
      <c r="Q4" s="138"/>
      <c r="R4" s="138"/>
      <c r="S4" s="138"/>
      <c r="T4" s="138"/>
      <c r="U4" s="138"/>
      <c r="V4" s="138"/>
      <c r="W4" s="138"/>
      <c r="X4" s="138"/>
      <c r="Y4" s="138"/>
      <c r="Z4" s="138"/>
    </row>
    <row r="5" spans="1:26" ht="14.25" customHeight="1">
      <c r="A5" s="844" t="s">
        <v>722</v>
      </c>
      <c r="B5" s="844" t="s">
        <v>260</v>
      </c>
      <c r="C5" s="844" t="s">
        <v>263</v>
      </c>
      <c r="D5" s="844" t="s">
        <v>658</v>
      </c>
      <c r="E5" s="846">
        <v>38081.07</v>
      </c>
      <c r="F5" s="846">
        <v>-39936.75</v>
      </c>
      <c r="G5" s="844" t="s">
        <v>723</v>
      </c>
      <c r="H5" s="841">
        <v>111</v>
      </c>
      <c r="I5" s="138"/>
      <c r="J5" s="138"/>
      <c r="K5" s="138"/>
      <c r="L5" s="138"/>
      <c r="M5" s="138"/>
      <c r="N5" s="138"/>
      <c r="O5" s="138"/>
      <c r="P5" s="138"/>
      <c r="Q5" s="138"/>
      <c r="R5" s="138"/>
      <c r="S5" s="138"/>
      <c r="T5" s="138"/>
      <c r="U5" s="138"/>
      <c r="V5" s="138"/>
      <c r="W5" s="138"/>
      <c r="X5" s="138"/>
      <c r="Y5" s="138"/>
      <c r="Z5" s="138"/>
    </row>
    <row r="6" spans="1:26" ht="14.25" customHeight="1">
      <c r="A6" s="844" t="s">
        <v>718</v>
      </c>
      <c r="B6" s="844" t="s">
        <v>707</v>
      </c>
      <c r="C6" s="844" t="s">
        <v>263</v>
      </c>
      <c r="D6" s="844" t="s">
        <v>258</v>
      </c>
      <c r="E6" s="846">
        <v>50511.98</v>
      </c>
      <c r="F6" s="846">
        <v>-51427.95</v>
      </c>
      <c r="G6" s="844" t="s">
        <v>719</v>
      </c>
      <c r="H6" s="841">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4" t="s">
        <v>716</v>
      </c>
      <c r="B7" s="844" t="s">
        <v>707</v>
      </c>
      <c r="C7" s="844" t="s">
        <v>263</v>
      </c>
      <c r="D7" s="844" t="s">
        <v>726</v>
      </c>
      <c r="E7" s="846">
        <v>54659.17</v>
      </c>
      <c r="F7" s="846">
        <v>-57051.75</v>
      </c>
      <c r="G7" s="844" t="s">
        <v>717</v>
      </c>
      <c r="H7" s="841">
        <v>104</v>
      </c>
      <c r="I7" s="138"/>
      <c r="J7" s="138"/>
      <c r="K7" s="138"/>
      <c r="L7" s="824">
        <v>2</v>
      </c>
      <c r="M7" s="145"/>
      <c r="N7" s="138"/>
      <c r="O7" s="138"/>
      <c r="P7" s="138"/>
      <c r="Q7" s="138"/>
      <c r="R7" s="138"/>
      <c r="S7" s="138"/>
      <c r="T7" s="138"/>
      <c r="U7" s="138"/>
      <c r="V7" s="138"/>
      <c r="W7" s="138"/>
      <c r="X7" s="138"/>
      <c r="Y7" s="138"/>
      <c r="Z7" s="138"/>
    </row>
    <row r="8" spans="1:26" ht="14.25" customHeight="1">
      <c r="A8" s="844" t="s">
        <v>720</v>
      </c>
      <c r="B8" s="844" t="s">
        <v>707</v>
      </c>
      <c r="C8" s="844" t="s">
        <v>263</v>
      </c>
      <c r="D8" s="844" t="s">
        <v>726</v>
      </c>
      <c r="E8" s="846">
        <v>48328.17</v>
      </c>
      <c r="F8" s="846">
        <v>-51136.05</v>
      </c>
      <c r="G8" s="844" t="s">
        <v>721</v>
      </c>
      <c r="H8" s="841">
        <v>97</v>
      </c>
      <c r="I8" s="138"/>
      <c r="J8" s="138"/>
      <c r="K8" s="138"/>
      <c r="L8" s="4"/>
      <c r="M8" s="144"/>
      <c r="N8" s="138"/>
      <c r="O8" s="138"/>
      <c r="P8" s="138"/>
      <c r="Q8" s="138"/>
      <c r="R8" s="138"/>
      <c r="S8" s="138"/>
      <c r="T8" s="138"/>
      <c r="U8" s="138"/>
      <c r="V8" s="138"/>
      <c r="W8" s="138"/>
      <c r="X8" s="138"/>
      <c r="Y8" s="138"/>
      <c r="Z8" s="138"/>
    </row>
    <row r="9" spans="1:26" ht="14.25" customHeight="1">
      <c r="A9" s="844" t="s">
        <v>714</v>
      </c>
      <c r="B9" s="844" t="s">
        <v>707</v>
      </c>
      <c r="C9" s="844" t="s">
        <v>263</v>
      </c>
      <c r="D9" s="844" t="s">
        <v>726</v>
      </c>
      <c r="E9" s="846">
        <v>57229.1</v>
      </c>
      <c r="F9" s="842"/>
      <c r="G9" s="844" t="s">
        <v>715</v>
      </c>
      <c r="H9" s="841">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4" t="s">
        <v>749</v>
      </c>
      <c r="B10" s="844" t="s">
        <v>707</v>
      </c>
      <c r="C10" s="844" t="s">
        <v>263</v>
      </c>
      <c r="D10" s="844" t="s">
        <v>258</v>
      </c>
      <c r="E10" s="846">
        <v>58141.01</v>
      </c>
      <c r="F10" s="842"/>
      <c r="G10" s="844" t="s">
        <v>750</v>
      </c>
      <c r="H10" s="841">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4" t="s">
        <v>753</v>
      </c>
      <c r="B11" s="844" t="s">
        <v>707</v>
      </c>
      <c r="C11" s="844" t="s">
        <v>263</v>
      </c>
      <c r="D11" s="844" t="s">
        <v>258</v>
      </c>
      <c r="E11" s="846">
        <v>48171.23</v>
      </c>
      <c r="F11" s="842"/>
      <c r="G11" s="844" t="s">
        <v>754</v>
      </c>
      <c r="H11" s="841">
        <v>90</v>
      </c>
      <c r="I11" s="138"/>
      <c r="J11" s="138"/>
      <c r="K11" s="138"/>
      <c r="L11" s="138"/>
      <c r="M11" s="138"/>
      <c r="N11" s="138"/>
      <c r="O11" s="138"/>
      <c r="P11" s="138"/>
      <c r="Q11" s="138"/>
      <c r="R11" s="138"/>
      <c r="S11" s="138"/>
      <c r="T11" s="138"/>
      <c r="U11" s="138"/>
      <c r="V11" s="138"/>
      <c r="W11" s="138"/>
      <c r="X11" s="138"/>
      <c r="Y11" s="138"/>
      <c r="Z11" s="138"/>
    </row>
    <row r="12" spans="1:26" ht="14.25" customHeight="1">
      <c r="A12" s="844" t="s">
        <v>763</v>
      </c>
      <c r="B12" s="844" t="s">
        <v>707</v>
      </c>
      <c r="C12" s="844" t="s">
        <v>263</v>
      </c>
      <c r="D12" s="844" t="s">
        <v>726</v>
      </c>
      <c r="E12" s="846">
        <v>56292.01</v>
      </c>
      <c r="F12" s="846">
        <v>-57051.75</v>
      </c>
      <c r="G12" s="844" t="s">
        <v>764</v>
      </c>
      <c r="H12" s="841">
        <v>90</v>
      </c>
      <c r="I12" s="138"/>
      <c r="J12" s="138"/>
      <c r="K12" s="138"/>
      <c r="L12" s="138"/>
      <c r="M12" s="138"/>
      <c r="N12" s="138"/>
      <c r="O12" s="138"/>
      <c r="P12" s="138"/>
      <c r="Q12" s="138"/>
      <c r="R12" s="138"/>
      <c r="S12" s="138"/>
      <c r="T12" s="138"/>
      <c r="U12" s="138"/>
      <c r="V12" s="138"/>
      <c r="W12" s="138"/>
      <c r="X12" s="138"/>
      <c r="Y12" s="138"/>
      <c r="Z12" s="138"/>
    </row>
    <row r="13" spans="1:26" ht="14.25" customHeight="1">
      <c r="A13" s="844" t="s">
        <v>751</v>
      </c>
      <c r="B13" s="844" t="s">
        <v>707</v>
      </c>
      <c r="C13" s="844" t="s">
        <v>263</v>
      </c>
      <c r="D13" s="844" t="s">
        <v>258</v>
      </c>
      <c r="E13" s="846">
        <v>56073.919999999998</v>
      </c>
      <c r="F13" s="846">
        <v>-58869.3</v>
      </c>
      <c r="G13" s="844" t="s">
        <v>752</v>
      </c>
      <c r="H13" s="848">
        <v>86</v>
      </c>
      <c r="I13" s="138"/>
      <c r="J13" s="138"/>
      <c r="K13" s="138"/>
      <c r="L13" s="138"/>
      <c r="M13" s="138"/>
      <c r="N13" s="138"/>
      <c r="O13" s="138"/>
      <c r="P13" s="138"/>
      <c r="Q13" s="138"/>
      <c r="R13" s="138"/>
      <c r="S13" s="138"/>
      <c r="T13" s="138"/>
      <c r="U13" s="138"/>
      <c r="V13" s="138"/>
      <c r="W13" s="138"/>
      <c r="X13" s="138"/>
      <c r="Y13" s="138"/>
      <c r="Z13" s="138"/>
    </row>
    <row r="14" spans="1:26" ht="14.25" customHeight="1">
      <c r="A14" s="844" t="s">
        <v>767</v>
      </c>
      <c r="B14" s="844" t="s">
        <v>707</v>
      </c>
      <c r="C14" s="844" t="s">
        <v>263</v>
      </c>
      <c r="D14" s="844" t="s">
        <v>275</v>
      </c>
      <c r="E14" s="846">
        <v>37397</v>
      </c>
      <c r="F14" s="846">
        <v>-39440.1</v>
      </c>
      <c r="G14" s="844" t="s">
        <v>768</v>
      </c>
      <c r="H14" s="848">
        <v>86</v>
      </c>
      <c r="I14" s="138"/>
      <c r="J14" s="138"/>
      <c r="K14" s="138"/>
      <c r="L14" s="138"/>
      <c r="M14" s="138"/>
      <c r="N14" s="138"/>
      <c r="O14" s="138"/>
      <c r="P14" s="138"/>
      <c r="Q14" s="138"/>
      <c r="R14" s="138"/>
      <c r="S14" s="138"/>
      <c r="T14" s="138"/>
      <c r="U14" s="138"/>
      <c r="V14" s="138"/>
      <c r="W14" s="138"/>
      <c r="X14" s="138"/>
      <c r="Y14" s="138"/>
      <c r="Z14" s="138"/>
    </row>
    <row r="15" spans="1:26" ht="14.25" customHeight="1">
      <c r="A15" s="844" t="s">
        <v>755</v>
      </c>
      <c r="B15" s="844" t="s">
        <v>707</v>
      </c>
      <c r="C15" s="844" t="s">
        <v>263</v>
      </c>
      <c r="D15" s="844" t="s">
        <v>726</v>
      </c>
      <c r="E15" s="846">
        <v>56197.99</v>
      </c>
      <c r="F15" s="846">
        <v>-58834.65</v>
      </c>
      <c r="G15" s="844" t="s">
        <v>756</v>
      </c>
      <c r="H15" s="848">
        <v>82</v>
      </c>
      <c r="I15" s="138"/>
      <c r="J15" s="138"/>
      <c r="K15" s="138"/>
      <c r="L15" s="138"/>
      <c r="M15" s="138"/>
      <c r="N15" s="138"/>
      <c r="O15" s="138"/>
      <c r="P15" s="138"/>
      <c r="Q15" s="138"/>
      <c r="R15" s="138"/>
      <c r="S15" s="138"/>
      <c r="T15" s="138"/>
      <c r="U15" s="138"/>
      <c r="V15" s="138"/>
      <c r="W15" s="138"/>
      <c r="X15" s="138"/>
      <c r="Y15" s="138"/>
      <c r="Z15" s="138"/>
    </row>
    <row r="16" spans="1:26" ht="14.25" customHeight="1">
      <c r="A16" s="844" t="s">
        <v>745</v>
      </c>
      <c r="B16" s="844" t="s">
        <v>260</v>
      </c>
      <c r="C16" s="844" t="s">
        <v>263</v>
      </c>
      <c r="D16" s="844" t="s">
        <v>658</v>
      </c>
      <c r="E16" s="846">
        <v>32135.51</v>
      </c>
      <c r="F16" s="846">
        <v>-34034.699999999997</v>
      </c>
      <c r="G16" s="844" t="s">
        <v>746</v>
      </c>
      <c r="H16" s="848">
        <v>80</v>
      </c>
      <c r="I16" s="138"/>
      <c r="J16" s="138"/>
      <c r="K16" s="138"/>
      <c r="L16" s="138"/>
      <c r="M16" s="138"/>
      <c r="N16" s="138"/>
      <c r="O16" s="138"/>
      <c r="P16" s="138"/>
      <c r="Q16" s="138"/>
      <c r="R16" s="138"/>
      <c r="S16" s="138"/>
      <c r="T16" s="138"/>
      <c r="U16" s="138"/>
      <c r="V16" s="138"/>
      <c r="W16" s="138"/>
      <c r="X16" s="138"/>
      <c r="Y16" s="138"/>
      <c r="Z16" s="138"/>
    </row>
    <row r="17" spans="1:26" ht="14.25" customHeight="1">
      <c r="A17" s="844" t="s">
        <v>757</v>
      </c>
      <c r="B17" s="844" t="s">
        <v>707</v>
      </c>
      <c r="C17" s="844" t="s">
        <v>263</v>
      </c>
      <c r="D17" s="844" t="s">
        <v>726</v>
      </c>
      <c r="E17" s="846">
        <v>55950.97</v>
      </c>
      <c r="F17" s="846">
        <v>-58834.65</v>
      </c>
      <c r="G17" s="844" t="s">
        <v>758</v>
      </c>
      <c r="H17" s="848">
        <v>74</v>
      </c>
      <c r="I17" s="138"/>
      <c r="J17" s="138"/>
      <c r="K17" s="138"/>
      <c r="L17" s="138"/>
      <c r="M17" s="138"/>
      <c r="N17" s="138"/>
      <c r="O17" s="138"/>
      <c r="P17" s="138"/>
      <c r="Q17" s="138"/>
      <c r="R17" s="138"/>
      <c r="S17" s="138"/>
      <c r="T17" s="138"/>
      <c r="U17" s="138"/>
      <c r="V17" s="138"/>
      <c r="W17" s="138"/>
      <c r="X17" s="138"/>
      <c r="Y17" s="138"/>
      <c r="Z17" s="138"/>
    </row>
    <row r="18" spans="1:26" ht="14.25" customHeight="1">
      <c r="A18" s="844" t="s">
        <v>759</v>
      </c>
      <c r="B18" s="844" t="s">
        <v>707</v>
      </c>
      <c r="C18" s="844" t="s">
        <v>263</v>
      </c>
      <c r="D18" s="844" t="s">
        <v>726</v>
      </c>
      <c r="E18" s="846">
        <v>55950.97</v>
      </c>
      <c r="F18" s="846">
        <v>-58834.65</v>
      </c>
      <c r="G18" s="844" t="s">
        <v>760</v>
      </c>
      <c r="H18" s="848">
        <v>74</v>
      </c>
      <c r="I18" s="138"/>
      <c r="J18" s="138"/>
      <c r="K18" s="138"/>
      <c r="L18" s="138"/>
      <c r="M18" s="138"/>
      <c r="N18" s="138"/>
      <c r="O18" s="138"/>
      <c r="P18" s="138"/>
      <c r="Q18" s="138"/>
      <c r="R18" s="138"/>
      <c r="S18" s="138"/>
      <c r="T18" s="138"/>
      <c r="U18" s="138"/>
      <c r="V18" s="138"/>
      <c r="W18" s="138"/>
      <c r="X18" s="138"/>
      <c r="Y18" s="138"/>
      <c r="Z18" s="138"/>
    </row>
    <row r="19" spans="1:26" ht="14.25" customHeight="1">
      <c r="A19" s="844" t="s">
        <v>777</v>
      </c>
      <c r="B19" s="844" t="s">
        <v>707</v>
      </c>
      <c r="C19" s="844" t="s">
        <v>263</v>
      </c>
      <c r="D19" s="844" t="s">
        <v>261</v>
      </c>
      <c r="E19" s="846">
        <v>26927</v>
      </c>
      <c r="F19" s="846">
        <v>-28367.85</v>
      </c>
      <c r="G19" s="844" t="s">
        <v>778</v>
      </c>
      <c r="H19" s="848">
        <v>74</v>
      </c>
      <c r="I19" s="138"/>
      <c r="J19" s="138"/>
      <c r="K19" s="138"/>
      <c r="L19" s="138"/>
      <c r="M19" s="138"/>
      <c r="N19" s="138"/>
      <c r="O19" s="138"/>
      <c r="P19" s="138"/>
      <c r="Q19" s="138"/>
      <c r="R19" s="138"/>
      <c r="S19" s="138"/>
      <c r="T19" s="138"/>
      <c r="U19" s="138"/>
      <c r="V19" s="138"/>
      <c r="W19" s="138"/>
      <c r="X19" s="138"/>
      <c r="Y19" s="138"/>
      <c r="Z19" s="138"/>
    </row>
    <row r="20" spans="1:26" ht="14.25" customHeight="1">
      <c r="A20" s="844" t="s">
        <v>743</v>
      </c>
      <c r="B20" s="844" t="s">
        <v>260</v>
      </c>
      <c r="C20" s="844" t="s">
        <v>263</v>
      </c>
      <c r="D20" s="844" t="s">
        <v>658</v>
      </c>
      <c r="E20" s="846">
        <v>37610</v>
      </c>
      <c r="F20" s="846">
        <v>-39461.1</v>
      </c>
      <c r="G20" s="844" t="s">
        <v>744</v>
      </c>
      <c r="H20" s="848">
        <v>73</v>
      </c>
      <c r="I20" s="138"/>
      <c r="J20" s="138"/>
      <c r="K20" s="138"/>
      <c r="L20" s="138"/>
      <c r="M20" s="138"/>
      <c r="N20" s="138"/>
      <c r="O20" s="138"/>
      <c r="P20" s="138"/>
      <c r="Q20" s="138"/>
      <c r="R20" s="138"/>
      <c r="S20" s="138"/>
      <c r="T20" s="138"/>
      <c r="U20" s="138"/>
      <c r="V20" s="138"/>
      <c r="W20" s="138"/>
      <c r="X20" s="138"/>
      <c r="Y20" s="138"/>
      <c r="Z20" s="138"/>
    </row>
    <row r="21" spans="1:26" ht="14.25" customHeight="1">
      <c r="A21" s="844" t="s">
        <v>761</v>
      </c>
      <c r="B21" s="844" t="s">
        <v>707</v>
      </c>
      <c r="C21" s="844" t="s">
        <v>263</v>
      </c>
      <c r="D21" s="844" t="s">
        <v>726</v>
      </c>
      <c r="E21" s="846">
        <v>55950.97</v>
      </c>
      <c r="F21" s="846">
        <v>-58834.65</v>
      </c>
      <c r="G21" s="844" t="s">
        <v>762</v>
      </c>
      <c r="H21" s="848">
        <v>73</v>
      </c>
      <c r="I21" s="138"/>
      <c r="J21" s="138"/>
      <c r="K21" s="138"/>
      <c r="L21" s="138"/>
      <c r="M21" s="138"/>
      <c r="N21" s="138"/>
      <c r="O21" s="138"/>
      <c r="P21" s="138"/>
      <c r="Q21" s="138"/>
      <c r="R21" s="138"/>
      <c r="S21" s="138"/>
      <c r="T21" s="138"/>
      <c r="U21" s="138"/>
      <c r="V21" s="138"/>
      <c r="W21" s="138"/>
      <c r="X21" s="138"/>
      <c r="Y21" s="138"/>
      <c r="Z21" s="138"/>
    </row>
    <row r="22" spans="1:26" ht="14.25" customHeight="1">
      <c r="A22" s="844" t="s">
        <v>775</v>
      </c>
      <c r="B22" s="844" t="s">
        <v>707</v>
      </c>
      <c r="C22" s="844" t="s">
        <v>263</v>
      </c>
      <c r="D22" s="844" t="s">
        <v>261</v>
      </c>
      <c r="E22" s="846">
        <v>29531</v>
      </c>
      <c r="F22" s="846">
        <v>-31102.05</v>
      </c>
      <c r="G22" s="844" t="s">
        <v>776</v>
      </c>
      <c r="H22" s="848">
        <v>73</v>
      </c>
      <c r="I22" s="138"/>
      <c r="J22" s="138"/>
      <c r="K22" s="138"/>
      <c r="L22" s="138"/>
      <c r="M22" s="138"/>
      <c r="N22" s="138"/>
      <c r="O22" s="138"/>
      <c r="P22" s="138"/>
      <c r="Q22" s="138"/>
      <c r="R22" s="138"/>
      <c r="S22" s="138"/>
      <c r="T22" s="138"/>
      <c r="U22" s="138"/>
      <c r="V22" s="138"/>
      <c r="W22" s="138"/>
      <c r="X22" s="138"/>
      <c r="Y22" s="138"/>
      <c r="Z22" s="138"/>
    </row>
    <row r="23" spans="1:26" ht="14.25" customHeight="1">
      <c r="A23" s="844" t="s">
        <v>765</v>
      </c>
      <c r="B23" s="844" t="s">
        <v>707</v>
      </c>
      <c r="C23" s="844" t="s">
        <v>263</v>
      </c>
      <c r="D23" s="844" t="s">
        <v>726</v>
      </c>
      <c r="E23" s="846">
        <v>54250</v>
      </c>
      <c r="F23" s="846">
        <v>-57051.75</v>
      </c>
      <c r="G23" s="844" t="s">
        <v>766</v>
      </c>
      <c r="H23" s="848">
        <v>68</v>
      </c>
      <c r="I23" s="138"/>
      <c r="J23" s="138"/>
      <c r="K23" s="138"/>
      <c r="L23" s="138"/>
      <c r="M23" s="138"/>
      <c r="N23" s="138"/>
      <c r="O23" s="138"/>
      <c r="P23" s="138"/>
      <c r="Q23" s="138"/>
      <c r="R23" s="138"/>
      <c r="S23" s="138"/>
      <c r="T23" s="138"/>
      <c r="U23" s="138"/>
      <c r="V23" s="138"/>
      <c r="W23" s="138"/>
      <c r="X23" s="138"/>
      <c r="Y23" s="138"/>
      <c r="Z23" s="138"/>
    </row>
    <row r="24" spans="1:26" ht="14.25" customHeight="1">
      <c r="A24" s="844" t="s">
        <v>769</v>
      </c>
      <c r="B24" s="844" t="s">
        <v>707</v>
      </c>
      <c r="C24" s="844" t="s">
        <v>263</v>
      </c>
      <c r="D24" s="844" t="s">
        <v>275</v>
      </c>
      <c r="E24" s="846">
        <v>37506.9</v>
      </c>
      <c r="F24" s="846">
        <v>-39440.1</v>
      </c>
      <c r="G24" s="844" t="s">
        <v>770</v>
      </c>
      <c r="H24" s="848">
        <v>68</v>
      </c>
      <c r="I24" s="138"/>
      <c r="J24" s="138"/>
      <c r="K24" s="138"/>
      <c r="L24" s="138"/>
      <c r="M24" s="138"/>
      <c r="N24" s="138"/>
      <c r="O24" s="138"/>
      <c r="P24" s="138"/>
      <c r="Q24" s="138"/>
      <c r="R24" s="138"/>
      <c r="S24" s="138"/>
      <c r="T24" s="138"/>
      <c r="U24" s="138"/>
      <c r="V24" s="138"/>
      <c r="W24" s="138"/>
      <c r="X24" s="138"/>
      <c r="Y24" s="138"/>
      <c r="Z24" s="138"/>
    </row>
    <row r="25" spans="1:26" ht="14.25" customHeight="1">
      <c r="A25" s="844" t="s">
        <v>771</v>
      </c>
      <c r="B25" s="844" t="s">
        <v>707</v>
      </c>
      <c r="C25" s="844" t="s">
        <v>263</v>
      </c>
      <c r="D25" s="844" t="s">
        <v>708</v>
      </c>
      <c r="E25" s="846">
        <v>32637</v>
      </c>
      <c r="F25" s="846">
        <v>-34363.35</v>
      </c>
      <c r="G25" s="844" t="s">
        <v>772</v>
      </c>
      <c r="H25" s="848">
        <v>68</v>
      </c>
      <c r="I25" s="138"/>
      <c r="J25" s="138"/>
      <c r="K25" s="138"/>
      <c r="L25" s="138"/>
      <c r="M25" s="138"/>
      <c r="N25" s="138"/>
      <c r="O25" s="138"/>
      <c r="P25" s="138"/>
      <c r="Q25" s="138"/>
      <c r="R25" s="138"/>
      <c r="S25" s="138"/>
      <c r="T25" s="138"/>
      <c r="U25" s="138"/>
      <c r="V25" s="138"/>
      <c r="W25" s="138"/>
      <c r="X25" s="138"/>
      <c r="Y25" s="138"/>
      <c r="Z25" s="138"/>
    </row>
    <row r="26" spans="1:26" ht="14.25" customHeight="1">
      <c r="A26" s="844" t="s">
        <v>747</v>
      </c>
      <c r="B26" s="844" t="s">
        <v>260</v>
      </c>
      <c r="C26" s="844" t="s">
        <v>263</v>
      </c>
      <c r="D26" s="844" t="s">
        <v>658</v>
      </c>
      <c r="E26" s="846">
        <v>28066.02</v>
      </c>
      <c r="F26" s="846">
        <v>-28951.65</v>
      </c>
      <c r="G26" s="844" t="s">
        <v>748</v>
      </c>
      <c r="H26" s="848">
        <v>62</v>
      </c>
      <c r="I26" s="138"/>
      <c r="J26" s="138"/>
      <c r="K26" s="138"/>
      <c r="L26" s="138"/>
      <c r="M26" s="138"/>
      <c r="N26" s="138"/>
      <c r="O26" s="138"/>
      <c r="P26" s="138"/>
      <c r="Q26" s="138"/>
      <c r="R26" s="138"/>
      <c r="S26" s="138"/>
      <c r="T26" s="138"/>
      <c r="U26" s="138"/>
      <c r="V26" s="138"/>
      <c r="W26" s="138"/>
      <c r="X26" s="138"/>
      <c r="Y26" s="138"/>
      <c r="Z26" s="138"/>
    </row>
    <row r="27" spans="1:26" ht="14.25" customHeight="1">
      <c r="A27" s="844" t="s">
        <v>773</v>
      </c>
      <c r="B27" s="844" t="s">
        <v>707</v>
      </c>
      <c r="C27" s="844" t="s">
        <v>263</v>
      </c>
      <c r="D27" s="844" t="s">
        <v>261</v>
      </c>
      <c r="E27" s="846">
        <v>32017.87</v>
      </c>
      <c r="F27" s="846">
        <v>-33204.15</v>
      </c>
      <c r="G27" s="844" t="s">
        <v>774</v>
      </c>
      <c r="H27" s="848">
        <v>62</v>
      </c>
      <c r="I27" s="138"/>
      <c r="J27" s="138"/>
      <c r="K27" s="138"/>
      <c r="L27" s="138"/>
      <c r="M27" s="138"/>
      <c r="N27" s="138"/>
      <c r="O27" s="138"/>
      <c r="P27" s="138"/>
      <c r="Q27" s="138"/>
      <c r="R27" s="138"/>
      <c r="S27" s="138"/>
      <c r="T27" s="138"/>
      <c r="U27" s="138"/>
      <c r="V27" s="138"/>
      <c r="W27" s="138"/>
      <c r="X27" s="138"/>
      <c r="Y27" s="138"/>
      <c r="Z27" s="138"/>
    </row>
    <row r="28" spans="1:26" ht="14.25" customHeight="1">
      <c r="A28" s="844" t="s">
        <v>820</v>
      </c>
      <c r="B28" s="844" t="s">
        <v>707</v>
      </c>
      <c r="C28" s="844" t="s">
        <v>263</v>
      </c>
      <c r="D28" s="844" t="s">
        <v>708</v>
      </c>
      <c r="E28" s="846">
        <v>31816.52</v>
      </c>
      <c r="F28" s="842"/>
      <c r="G28" s="844" t="s">
        <v>827</v>
      </c>
      <c r="H28" s="848">
        <v>52</v>
      </c>
      <c r="I28" s="138"/>
      <c r="J28" s="138"/>
      <c r="K28" s="138"/>
      <c r="L28" s="138"/>
      <c r="M28" s="138"/>
      <c r="N28" s="138"/>
      <c r="O28" s="138"/>
      <c r="P28" s="138"/>
      <c r="Q28" s="138"/>
      <c r="R28" s="138"/>
      <c r="S28" s="138"/>
      <c r="T28" s="138"/>
      <c r="U28" s="138"/>
      <c r="V28" s="138"/>
      <c r="W28" s="138"/>
      <c r="X28" s="138"/>
      <c r="Y28" s="138"/>
      <c r="Z28" s="138"/>
    </row>
    <row r="29" spans="1:26" ht="14.25" customHeight="1">
      <c r="A29" s="844" t="s">
        <v>922</v>
      </c>
      <c r="B29" s="844" t="s">
        <v>707</v>
      </c>
      <c r="C29" s="844" t="s">
        <v>263</v>
      </c>
      <c r="D29" s="844" t="s">
        <v>708</v>
      </c>
      <c r="E29" s="846">
        <v>31513</v>
      </c>
      <c r="F29" s="842"/>
      <c r="G29" s="844" t="s">
        <v>923</v>
      </c>
      <c r="H29" s="848">
        <v>51</v>
      </c>
      <c r="I29" s="138"/>
      <c r="J29" s="138"/>
      <c r="K29" s="138"/>
      <c r="L29" s="138"/>
      <c r="M29" s="138"/>
      <c r="N29" s="138"/>
      <c r="O29" s="138"/>
      <c r="P29" s="138"/>
      <c r="Q29" s="138"/>
      <c r="R29" s="138"/>
      <c r="S29" s="138"/>
      <c r="T29" s="138"/>
      <c r="U29" s="138"/>
      <c r="V29" s="138"/>
      <c r="W29" s="138"/>
      <c r="X29" s="138"/>
      <c r="Y29" s="138"/>
      <c r="Z29" s="138"/>
    </row>
    <row r="30" spans="1:26" ht="14.25" customHeight="1">
      <c r="A30" s="844" t="s">
        <v>824</v>
      </c>
      <c r="B30" s="844" t="s">
        <v>707</v>
      </c>
      <c r="C30" s="844" t="s">
        <v>263</v>
      </c>
      <c r="D30" s="844" t="s">
        <v>258</v>
      </c>
      <c r="E30" s="846">
        <v>48894</v>
      </c>
      <c r="F30" s="846">
        <v>-51427.95</v>
      </c>
      <c r="G30" s="844" t="s">
        <v>830</v>
      </c>
      <c r="H30" s="848">
        <v>48</v>
      </c>
      <c r="I30" s="138"/>
      <c r="J30" s="138"/>
      <c r="K30" s="138"/>
      <c r="L30" s="138"/>
      <c r="M30" s="138"/>
      <c r="N30" s="138"/>
      <c r="O30" s="138"/>
      <c r="P30" s="138"/>
      <c r="Q30" s="138"/>
      <c r="R30" s="138"/>
      <c r="S30" s="138"/>
      <c r="T30" s="138"/>
      <c r="U30" s="138"/>
      <c r="V30" s="138"/>
      <c r="W30" s="138"/>
      <c r="X30" s="138"/>
      <c r="Y30" s="138"/>
      <c r="Z30" s="138"/>
    </row>
    <row r="31" spans="1:26" ht="14.25" customHeight="1">
      <c r="A31" s="844" t="s">
        <v>839</v>
      </c>
      <c r="B31" s="844" t="s">
        <v>707</v>
      </c>
      <c r="C31" s="844" t="s">
        <v>263</v>
      </c>
      <c r="D31" s="844" t="s">
        <v>726</v>
      </c>
      <c r="E31" s="846">
        <v>55948</v>
      </c>
      <c r="F31" s="846">
        <v>-58834.65</v>
      </c>
      <c r="G31" s="844" t="s">
        <v>829</v>
      </c>
      <c r="H31" s="848">
        <v>48</v>
      </c>
      <c r="I31" s="138"/>
      <c r="J31" s="138"/>
      <c r="K31" s="138"/>
      <c r="L31" s="138"/>
      <c r="M31" s="138"/>
      <c r="N31" s="138"/>
      <c r="O31" s="138"/>
      <c r="P31" s="138"/>
      <c r="Q31" s="138"/>
      <c r="R31" s="138"/>
      <c r="S31" s="138"/>
      <c r="T31" s="138"/>
      <c r="U31" s="138"/>
      <c r="V31" s="138"/>
      <c r="W31" s="138"/>
      <c r="X31" s="138"/>
      <c r="Y31" s="138"/>
      <c r="Z31" s="138"/>
    </row>
    <row r="32" spans="1:26" ht="14.25" customHeight="1">
      <c r="A32" s="844" t="s">
        <v>924</v>
      </c>
      <c r="B32" s="844" t="s">
        <v>707</v>
      </c>
      <c r="C32" s="844" t="s">
        <v>263</v>
      </c>
      <c r="D32" s="844" t="s">
        <v>726</v>
      </c>
      <c r="E32" s="846">
        <v>54236.5</v>
      </c>
      <c r="F32" s="842"/>
      <c r="G32" s="844" t="s">
        <v>925</v>
      </c>
      <c r="H32" s="848">
        <v>48</v>
      </c>
      <c r="I32" s="138"/>
      <c r="J32" s="138"/>
      <c r="K32" s="138"/>
      <c r="L32" s="138"/>
      <c r="M32" s="138"/>
      <c r="N32" s="138"/>
      <c r="O32" s="138"/>
      <c r="P32" s="138"/>
      <c r="Q32" s="138"/>
      <c r="R32" s="138"/>
      <c r="S32" s="138"/>
      <c r="T32" s="138"/>
      <c r="U32" s="138"/>
      <c r="V32" s="138"/>
      <c r="W32" s="138"/>
      <c r="X32" s="138"/>
      <c r="Y32" s="138"/>
      <c r="Z32" s="138"/>
    </row>
    <row r="33" spans="1:26" ht="14.25" customHeight="1">
      <c r="A33" s="844" t="s">
        <v>843</v>
      </c>
      <c r="B33" s="844" t="s">
        <v>707</v>
      </c>
      <c r="C33" s="844" t="s">
        <v>263</v>
      </c>
      <c r="D33" s="844" t="s">
        <v>658</v>
      </c>
      <c r="E33" s="846">
        <v>32864</v>
      </c>
      <c r="F33" s="846">
        <v>-34706.699999999997</v>
      </c>
      <c r="G33" s="844" t="s">
        <v>828</v>
      </c>
      <c r="H33" s="848">
        <v>48</v>
      </c>
      <c r="I33" s="138"/>
      <c r="J33" s="138"/>
      <c r="K33" s="138"/>
      <c r="L33" s="138"/>
      <c r="M33" s="138"/>
      <c r="N33" s="138"/>
      <c r="O33" s="138"/>
      <c r="P33" s="138"/>
      <c r="Q33" s="138"/>
      <c r="R33" s="138"/>
      <c r="S33" s="138"/>
      <c r="T33" s="138"/>
      <c r="U33" s="138"/>
      <c r="V33" s="138"/>
      <c r="W33" s="138"/>
      <c r="X33" s="138"/>
      <c r="Y33" s="138"/>
      <c r="Z33" s="138"/>
    </row>
    <row r="34" spans="1:26" ht="14.25" customHeight="1">
      <c r="A34" s="844" t="s">
        <v>831</v>
      </c>
      <c r="B34" s="844" t="s">
        <v>707</v>
      </c>
      <c r="C34" s="844" t="s">
        <v>263</v>
      </c>
      <c r="D34" s="844" t="s">
        <v>258</v>
      </c>
      <c r="E34" s="846">
        <v>55259.97</v>
      </c>
      <c r="F34" s="846">
        <v>-58109.1</v>
      </c>
      <c r="G34" s="844" t="s">
        <v>832</v>
      </c>
      <c r="H34" s="848">
        <v>47</v>
      </c>
      <c r="I34" s="138"/>
      <c r="J34" s="138"/>
      <c r="K34" s="138"/>
      <c r="L34" s="138"/>
      <c r="M34" s="138"/>
      <c r="N34" s="138"/>
      <c r="O34" s="138"/>
      <c r="P34" s="138"/>
      <c r="Q34" s="138"/>
      <c r="R34" s="138"/>
      <c r="S34" s="138"/>
      <c r="T34" s="138"/>
      <c r="U34" s="138"/>
      <c r="V34" s="138"/>
      <c r="W34" s="138"/>
      <c r="X34" s="138"/>
      <c r="Y34" s="138"/>
      <c r="Z34" s="138"/>
    </row>
    <row r="35" spans="1:26" ht="14.25" customHeight="1">
      <c r="A35" s="844" t="s">
        <v>823</v>
      </c>
      <c r="B35" s="844" t="s">
        <v>707</v>
      </c>
      <c r="C35" s="844" t="s">
        <v>263</v>
      </c>
      <c r="D35" s="844" t="s">
        <v>726</v>
      </c>
      <c r="E35" s="846">
        <v>53794.97</v>
      </c>
      <c r="F35" s="846">
        <v>-56570.85</v>
      </c>
      <c r="G35" s="844" t="s">
        <v>833</v>
      </c>
      <c r="H35" s="848">
        <v>45</v>
      </c>
      <c r="I35" s="138"/>
      <c r="J35" s="138"/>
      <c r="K35" s="138"/>
      <c r="L35" s="138"/>
      <c r="M35" s="138"/>
      <c r="N35" s="138"/>
      <c r="O35" s="138"/>
      <c r="P35" s="138"/>
      <c r="Q35" s="138"/>
      <c r="R35" s="138"/>
      <c r="S35" s="138"/>
      <c r="T35" s="138"/>
      <c r="U35" s="138"/>
      <c r="V35" s="138"/>
      <c r="W35" s="138"/>
      <c r="X35" s="138"/>
      <c r="Y35" s="138"/>
      <c r="Z35" s="138"/>
    </row>
    <row r="36" spans="1:26" ht="14.25" customHeight="1">
      <c r="A36" s="844" t="s">
        <v>826</v>
      </c>
      <c r="B36" s="844" t="s">
        <v>707</v>
      </c>
      <c r="C36" s="844" t="s">
        <v>263</v>
      </c>
      <c r="D36" s="844" t="s">
        <v>261</v>
      </c>
      <c r="E36" s="846">
        <v>28629</v>
      </c>
      <c r="F36" s="842"/>
      <c r="G36" s="844" t="s">
        <v>835</v>
      </c>
      <c r="H36" s="848">
        <v>44</v>
      </c>
      <c r="I36" s="138"/>
      <c r="J36" s="138"/>
      <c r="K36" s="138"/>
      <c r="L36" s="138"/>
      <c r="M36" s="138"/>
      <c r="N36" s="138"/>
      <c r="O36" s="138"/>
      <c r="P36" s="138"/>
      <c r="Q36" s="138"/>
      <c r="R36" s="138"/>
      <c r="S36" s="138"/>
      <c r="T36" s="138"/>
      <c r="U36" s="138"/>
      <c r="V36" s="138"/>
      <c r="W36" s="138"/>
      <c r="X36" s="138"/>
      <c r="Y36" s="138"/>
      <c r="Z36" s="138"/>
    </row>
    <row r="37" spans="1:26" ht="14.25" customHeight="1">
      <c r="A37" s="844" t="s">
        <v>822</v>
      </c>
      <c r="B37" s="844" t="s">
        <v>707</v>
      </c>
      <c r="C37" s="844" t="s">
        <v>263</v>
      </c>
      <c r="D37" s="844" t="s">
        <v>258</v>
      </c>
      <c r="E37" s="846">
        <v>54801.97</v>
      </c>
      <c r="F37" s="846">
        <v>-57628.2</v>
      </c>
      <c r="G37" s="844" t="s">
        <v>838</v>
      </c>
      <c r="H37" s="848">
        <v>41</v>
      </c>
      <c r="I37" s="138"/>
      <c r="J37" s="138"/>
      <c r="K37" s="138"/>
      <c r="L37" s="138"/>
      <c r="M37" s="138"/>
      <c r="N37" s="138"/>
      <c r="O37" s="138"/>
      <c r="P37" s="138"/>
      <c r="Q37" s="138"/>
      <c r="R37" s="138"/>
      <c r="S37" s="138"/>
      <c r="T37" s="138"/>
      <c r="U37" s="138"/>
      <c r="V37" s="138"/>
      <c r="W37" s="138"/>
      <c r="X37" s="138"/>
      <c r="Y37" s="138"/>
      <c r="Z37" s="138"/>
    </row>
    <row r="38" spans="1:26" ht="14.25" customHeight="1">
      <c r="A38" s="844" t="s">
        <v>836</v>
      </c>
      <c r="B38" s="844" t="s">
        <v>707</v>
      </c>
      <c r="C38" s="844" t="s">
        <v>263</v>
      </c>
      <c r="D38" s="844" t="s">
        <v>258</v>
      </c>
      <c r="E38" s="846">
        <v>58249.97</v>
      </c>
      <c r="F38" s="842"/>
      <c r="G38" s="844" t="s">
        <v>840</v>
      </c>
      <c r="H38" s="848">
        <v>38</v>
      </c>
      <c r="I38" s="138"/>
      <c r="J38" s="138"/>
      <c r="K38" s="138"/>
      <c r="L38" s="138"/>
      <c r="M38" s="138"/>
      <c r="N38" s="138"/>
      <c r="O38" s="138"/>
      <c r="P38" s="138"/>
      <c r="Q38" s="138"/>
      <c r="R38" s="138"/>
      <c r="S38" s="138"/>
      <c r="T38" s="138"/>
      <c r="U38" s="138"/>
      <c r="V38" s="138"/>
      <c r="W38" s="138"/>
      <c r="X38" s="138"/>
      <c r="Y38" s="138"/>
      <c r="Z38" s="138"/>
    </row>
    <row r="39" spans="1:26" ht="14.25" customHeight="1">
      <c r="A39" s="844" t="s">
        <v>819</v>
      </c>
      <c r="B39" s="844" t="s">
        <v>707</v>
      </c>
      <c r="C39" s="844" t="s">
        <v>263</v>
      </c>
      <c r="D39" s="844" t="s">
        <v>256</v>
      </c>
      <c r="E39" s="846">
        <v>45175.95</v>
      </c>
      <c r="F39" s="846">
        <v>-47526.15</v>
      </c>
      <c r="G39" s="844" t="s">
        <v>841</v>
      </c>
      <c r="H39" s="848">
        <v>37</v>
      </c>
      <c r="I39" s="138"/>
      <c r="J39" s="138"/>
      <c r="K39" s="138"/>
      <c r="L39" s="138"/>
      <c r="M39" s="138"/>
      <c r="N39" s="138"/>
      <c r="O39" s="138"/>
      <c r="P39" s="138"/>
      <c r="Q39" s="138"/>
      <c r="R39" s="138"/>
      <c r="S39" s="138"/>
      <c r="T39" s="138"/>
      <c r="U39" s="138"/>
      <c r="V39" s="138"/>
      <c r="W39" s="138"/>
      <c r="X39" s="138"/>
      <c r="Y39" s="138"/>
      <c r="Z39" s="138"/>
    </row>
    <row r="40" spans="1:26" ht="14.25" customHeight="1">
      <c r="A40" s="844" t="s">
        <v>821</v>
      </c>
      <c r="B40" s="844" t="s">
        <v>707</v>
      </c>
      <c r="C40" s="844" t="s">
        <v>263</v>
      </c>
      <c r="D40" s="844" t="s">
        <v>256</v>
      </c>
      <c r="E40" s="846">
        <v>44101</v>
      </c>
      <c r="F40" s="846">
        <v>-46474.05</v>
      </c>
      <c r="G40" s="844" t="s">
        <v>842</v>
      </c>
      <c r="H40" s="848">
        <v>34</v>
      </c>
      <c r="I40" s="138"/>
      <c r="J40" s="138"/>
      <c r="K40" s="138"/>
      <c r="L40" s="138"/>
      <c r="M40" s="138"/>
      <c r="N40" s="138"/>
      <c r="O40" s="138"/>
      <c r="P40" s="138"/>
      <c r="Q40" s="138"/>
      <c r="R40" s="138"/>
      <c r="S40" s="138"/>
      <c r="T40" s="138"/>
      <c r="U40" s="138"/>
      <c r="V40" s="138"/>
      <c r="W40" s="138"/>
      <c r="X40" s="138"/>
      <c r="Y40" s="138"/>
      <c r="Z40" s="138"/>
    </row>
    <row r="41" spans="1:26" ht="14.25" customHeight="1">
      <c r="A41" s="844" t="s">
        <v>834</v>
      </c>
      <c r="B41" s="844" t="s">
        <v>707</v>
      </c>
      <c r="C41" s="844" t="s">
        <v>263</v>
      </c>
      <c r="D41" s="844" t="s">
        <v>258</v>
      </c>
      <c r="E41" s="846">
        <v>54806.97</v>
      </c>
      <c r="F41" s="846">
        <v>-57628.2</v>
      </c>
      <c r="G41" s="844" t="s">
        <v>845</v>
      </c>
      <c r="H41" s="848">
        <v>33</v>
      </c>
      <c r="I41" s="138"/>
      <c r="J41" s="138"/>
      <c r="K41" s="138"/>
      <c r="L41" s="138"/>
      <c r="M41" s="138"/>
      <c r="N41" s="138"/>
      <c r="O41" s="138"/>
      <c r="P41" s="138"/>
      <c r="Q41" s="138"/>
      <c r="R41" s="138"/>
      <c r="S41" s="138"/>
      <c r="T41" s="138"/>
      <c r="U41" s="138"/>
      <c r="V41" s="138"/>
      <c r="W41" s="138"/>
      <c r="X41" s="138"/>
      <c r="Y41" s="138"/>
      <c r="Z41" s="138"/>
    </row>
    <row r="42" spans="1:26" ht="14.25" customHeight="1">
      <c r="A42" s="844" t="s">
        <v>825</v>
      </c>
      <c r="B42" s="844" t="s">
        <v>707</v>
      </c>
      <c r="C42" s="844" t="s">
        <v>263</v>
      </c>
      <c r="D42" s="844" t="s">
        <v>658</v>
      </c>
      <c r="E42" s="846">
        <v>38195</v>
      </c>
      <c r="F42" s="846">
        <v>-40225.5</v>
      </c>
      <c r="G42" s="844" t="s">
        <v>844</v>
      </c>
      <c r="H42" s="848">
        <v>33</v>
      </c>
      <c r="I42" s="138"/>
      <c r="J42" s="138"/>
      <c r="K42" s="138"/>
      <c r="L42" s="138"/>
      <c r="M42" s="138"/>
      <c r="N42" s="138"/>
      <c r="O42" s="138"/>
      <c r="P42" s="138"/>
      <c r="Q42" s="138"/>
      <c r="R42" s="138"/>
      <c r="S42" s="138"/>
      <c r="T42" s="138"/>
      <c r="U42" s="138"/>
      <c r="V42" s="138"/>
      <c r="W42" s="138"/>
      <c r="X42" s="138"/>
      <c r="Y42" s="138"/>
      <c r="Z42" s="138"/>
    </row>
    <row r="43" spans="1:26" ht="14.25" customHeight="1">
      <c r="A43" s="844" t="s">
        <v>926</v>
      </c>
      <c r="B43" s="844" t="s">
        <v>707</v>
      </c>
      <c r="C43" s="844" t="s">
        <v>263</v>
      </c>
      <c r="D43" s="844" t="s">
        <v>726</v>
      </c>
      <c r="E43" s="846">
        <v>56348.1</v>
      </c>
      <c r="F43" s="846">
        <v>-58834.65</v>
      </c>
      <c r="G43" s="844" t="s">
        <v>927</v>
      </c>
      <c r="H43" s="848">
        <v>30</v>
      </c>
      <c r="I43" s="138"/>
      <c r="J43" s="138"/>
      <c r="K43" s="138"/>
      <c r="L43" s="138"/>
      <c r="M43" s="138"/>
      <c r="N43" s="138"/>
      <c r="O43" s="138"/>
      <c r="P43" s="138"/>
      <c r="Q43" s="138"/>
      <c r="R43" s="138"/>
      <c r="S43" s="138"/>
      <c r="T43" s="138"/>
      <c r="U43" s="138"/>
      <c r="V43" s="138"/>
      <c r="W43" s="138"/>
      <c r="X43" s="138"/>
      <c r="Y43" s="138"/>
      <c r="Z43" s="138"/>
    </row>
    <row r="44" spans="1:26" ht="14.25" customHeight="1">
      <c r="A44" s="844" t="s">
        <v>928</v>
      </c>
      <c r="B44" s="844" t="s">
        <v>707</v>
      </c>
      <c r="C44" s="844" t="s">
        <v>263</v>
      </c>
      <c r="D44" s="844" t="s">
        <v>256</v>
      </c>
      <c r="E44" s="846">
        <v>45762.95</v>
      </c>
      <c r="F44" s="842"/>
      <c r="G44" s="844" t="s">
        <v>929</v>
      </c>
      <c r="H44" s="848">
        <v>30</v>
      </c>
      <c r="I44" s="138"/>
      <c r="J44" s="138"/>
      <c r="K44" s="138"/>
      <c r="L44" s="138"/>
      <c r="M44" s="138"/>
      <c r="N44" s="138"/>
      <c r="O44" s="138"/>
      <c r="P44" s="138"/>
      <c r="Q44" s="138"/>
      <c r="R44" s="138"/>
      <c r="S44" s="138"/>
      <c r="T44" s="138"/>
      <c r="U44" s="138"/>
      <c r="V44" s="138"/>
      <c r="W44" s="138"/>
      <c r="X44" s="138"/>
      <c r="Y44" s="138"/>
      <c r="Z44" s="138"/>
    </row>
    <row r="45" spans="1:26" ht="14.25" customHeight="1">
      <c r="A45" s="844" t="s">
        <v>930</v>
      </c>
      <c r="B45" s="844" t="s">
        <v>707</v>
      </c>
      <c r="C45" s="844" t="s">
        <v>263</v>
      </c>
      <c r="D45" s="844" t="s">
        <v>658</v>
      </c>
      <c r="E45" s="846">
        <v>37908</v>
      </c>
      <c r="F45" s="846">
        <v>-39749.85</v>
      </c>
      <c r="G45" s="844" t="s">
        <v>931</v>
      </c>
      <c r="H45" s="848">
        <v>25</v>
      </c>
      <c r="I45" s="138"/>
      <c r="J45" s="138"/>
      <c r="K45" s="138"/>
      <c r="L45" s="138"/>
      <c r="M45" s="138"/>
      <c r="N45" s="138"/>
      <c r="O45" s="138"/>
      <c r="P45" s="138"/>
      <c r="Q45" s="138"/>
      <c r="R45" s="138"/>
      <c r="S45" s="138"/>
      <c r="T45" s="138"/>
      <c r="U45" s="138"/>
      <c r="V45" s="138"/>
      <c r="W45" s="138"/>
      <c r="X45" s="138"/>
      <c r="Y45" s="138"/>
      <c r="Z45" s="138"/>
    </row>
    <row r="46" spans="1:26" ht="14.25" customHeight="1">
      <c r="A46" s="844" t="s">
        <v>932</v>
      </c>
      <c r="B46" s="844" t="s">
        <v>707</v>
      </c>
      <c r="C46" s="844" t="s">
        <v>263</v>
      </c>
      <c r="D46" s="844" t="s">
        <v>658</v>
      </c>
      <c r="E46" s="846">
        <v>32705</v>
      </c>
      <c r="F46" s="846">
        <v>-34423.199999999997</v>
      </c>
      <c r="G46" s="844" t="s">
        <v>933</v>
      </c>
      <c r="H46" s="848">
        <v>25</v>
      </c>
      <c r="I46" s="138"/>
      <c r="J46" s="138"/>
      <c r="K46" s="138"/>
      <c r="L46" s="138"/>
      <c r="M46" s="138"/>
      <c r="N46" s="138"/>
      <c r="O46" s="138"/>
      <c r="P46" s="138"/>
      <c r="Q46" s="138"/>
      <c r="R46" s="138"/>
      <c r="S46" s="138"/>
      <c r="T46" s="138"/>
      <c r="U46" s="138"/>
      <c r="V46" s="138"/>
      <c r="W46" s="138"/>
      <c r="X46" s="138"/>
      <c r="Y46" s="138"/>
      <c r="Z46" s="138"/>
    </row>
    <row r="47" spans="1:26" ht="14.25" customHeight="1">
      <c r="A47" s="844" t="s">
        <v>934</v>
      </c>
      <c r="B47" s="844" t="s">
        <v>707</v>
      </c>
      <c r="C47" s="844" t="s">
        <v>263</v>
      </c>
      <c r="D47" s="844" t="s">
        <v>658</v>
      </c>
      <c r="E47" s="846">
        <v>32705</v>
      </c>
      <c r="F47" s="846">
        <v>-34423.199999999997</v>
      </c>
      <c r="G47" s="844" t="s">
        <v>935</v>
      </c>
      <c r="H47" s="848">
        <v>25</v>
      </c>
      <c r="I47" s="138"/>
      <c r="J47" s="138"/>
      <c r="K47" s="138"/>
      <c r="L47" s="138"/>
      <c r="M47" s="138"/>
      <c r="N47" s="138"/>
      <c r="O47" s="138"/>
      <c r="P47" s="138"/>
      <c r="Q47" s="138"/>
      <c r="R47" s="138"/>
      <c r="S47" s="138"/>
      <c r="T47" s="138"/>
      <c r="U47" s="138"/>
      <c r="V47" s="138"/>
      <c r="W47" s="138"/>
      <c r="X47" s="138"/>
      <c r="Y47" s="138"/>
      <c r="Z47" s="138"/>
    </row>
    <row r="48" spans="1:26" ht="14.25" customHeight="1">
      <c r="A48" s="844" t="s">
        <v>936</v>
      </c>
      <c r="B48" s="844" t="s">
        <v>707</v>
      </c>
      <c r="C48" s="844" t="s">
        <v>263</v>
      </c>
      <c r="D48" s="844" t="s">
        <v>658</v>
      </c>
      <c r="E48" s="846">
        <v>32700</v>
      </c>
      <c r="F48" s="846">
        <v>-34423.199999999997</v>
      </c>
      <c r="G48" s="844" t="s">
        <v>937</v>
      </c>
      <c r="H48" s="848">
        <v>25</v>
      </c>
      <c r="I48" s="138"/>
      <c r="J48" s="138"/>
      <c r="K48" s="138"/>
      <c r="L48" s="138"/>
      <c r="M48" s="138"/>
      <c r="N48" s="138"/>
      <c r="O48" s="138"/>
      <c r="P48" s="138"/>
      <c r="Q48" s="138"/>
      <c r="R48" s="138"/>
      <c r="S48" s="138"/>
      <c r="T48" s="138"/>
      <c r="U48" s="138"/>
      <c r="V48" s="138"/>
      <c r="W48" s="138"/>
      <c r="X48" s="138"/>
      <c r="Y48" s="138"/>
      <c r="Z48" s="138"/>
    </row>
    <row r="49" spans="1:26" ht="14.25" customHeight="1">
      <c r="A49" s="844" t="s">
        <v>938</v>
      </c>
      <c r="B49" s="844" t="s">
        <v>707</v>
      </c>
      <c r="C49" s="844" t="s">
        <v>263</v>
      </c>
      <c r="D49" s="844" t="s">
        <v>658</v>
      </c>
      <c r="E49" s="846">
        <v>35661.949999999997</v>
      </c>
      <c r="F49" s="842"/>
      <c r="G49" s="844" t="s">
        <v>939</v>
      </c>
      <c r="H49" s="848">
        <v>20</v>
      </c>
      <c r="I49" s="138"/>
      <c r="J49" s="138"/>
      <c r="K49" s="138"/>
      <c r="L49" s="138"/>
      <c r="M49" s="138"/>
      <c r="N49" s="138"/>
      <c r="O49" s="138"/>
      <c r="P49" s="138"/>
      <c r="Q49" s="138"/>
      <c r="R49" s="138"/>
      <c r="S49" s="138"/>
      <c r="T49" s="138"/>
      <c r="U49" s="138"/>
      <c r="V49" s="138"/>
      <c r="W49" s="138"/>
      <c r="X49" s="138"/>
      <c r="Y49" s="138"/>
      <c r="Z49" s="138"/>
    </row>
    <row r="50" spans="1:26" ht="14.25" customHeight="1">
      <c r="A50" s="844" t="s">
        <v>940</v>
      </c>
      <c r="B50" s="844" t="s">
        <v>707</v>
      </c>
      <c r="C50" s="844" t="s">
        <v>263</v>
      </c>
      <c r="D50" s="844" t="s">
        <v>256</v>
      </c>
      <c r="E50" s="846">
        <v>44107</v>
      </c>
      <c r="F50" s="846">
        <v>-46474.05</v>
      </c>
      <c r="G50" s="844" t="s">
        <v>941</v>
      </c>
      <c r="H50" s="848">
        <v>20</v>
      </c>
      <c r="I50" s="138"/>
      <c r="J50" s="138"/>
      <c r="K50" s="138"/>
      <c r="L50" s="138"/>
      <c r="M50" s="138"/>
      <c r="N50" s="138"/>
      <c r="O50" s="138"/>
      <c r="P50" s="138"/>
      <c r="Q50" s="138"/>
      <c r="R50" s="138"/>
      <c r="S50" s="138"/>
      <c r="T50" s="138"/>
      <c r="U50" s="138"/>
      <c r="V50" s="138"/>
      <c r="W50" s="138"/>
      <c r="X50" s="138"/>
      <c r="Y50" s="138"/>
      <c r="Z50" s="138"/>
    </row>
    <row r="51" spans="1:26" ht="14.25" customHeight="1">
      <c r="A51" s="844" t="s">
        <v>942</v>
      </c>
      <c r="B51" s="844" t="s">
        <v>707</v>
      </c>
      <c r="C51" s="844" t="s">
        <v>263</v>
      </c>
      <c r="D51" s="844" t="s">
        <v>658</v>
      </c>
      <c r="E51" s="846">
        <v>37441.5</v>
      </c>
      <c r="F51" s="842"/>
      <c r="G51" s="844" t="s">
        <v>943</v>
      </c>
      <c r="H51" s="848">
        <v>16</v>
      </c>
      <c r="I51" s="138"/>
      <c r="J51" s="138"/>
      <c r="K51" s="138"/>
      <c r="L51" s="138"/>
      <c r="M51" s="138"/>
      <c r="N51" s="138"/>
      <c r="O51" s="138"/>
      <c r="P51" s="138"/>
      <c r="Q51" s="138"/>
      <c r="R51" s="138"/>
      <c r="S51" s="138"/>
      <c r="T51" s="138"/>
      <c r="U51" s="138"/>
      <c r="V51" s="138"/>
      <c r="W51" s="138"/>
      <c r="X51" s="138"/>
      <c r="Y51" s="138"/>
      <c r="Z51" s="138"/>
    </row>
    <row r="52" spans="1:26" ht="14.25" customHeight="1">
      <c r="A52" s="844" t="s">
        <v>944</v>
      </c>
      <c r="B52" s="844" t="s">
        <v>707</v>
      </c>
      <c r="C52" s="844" t="s">
        <v>263</v>
      </c>
      <c r="D52" s="844" t="s">
        <v>275</v>
      </c>
      <c r="E52" s="846">
        <v>38207</v>
      </c>
      <c r="F52" s="846">
        <v>-40179.300000000003</v>
      </c>
      <c r="G52" s="844" t="s">
        <v>945</v>
      </c>
      <c r="H52" s="848">
        <v>13</v>
      </c>
      <c r="I52" s="138"/>
      <c r="J52" s="138"/>
      <c r="K52" s="138"/>
      <c r="L52" s="138"/>
      <c r="M52" s="138"/>
      <c r="N52" s="138"/>
      <c r="O52" s="138"/>
      <c r="P52" s="138"/>
      <c r="Q52" s="138"/>
      <c r="R52" s="138"/>
      <c r="S52" s="138"/>
      <c r="T52" s="138"/>
      <c r="U52" s="138"/>
      <c r="V52" s="138"/>
      <c r="W52" s="138"/>
      <c r="X52" s="138"/>
      <c r="Y52" s="138"/>
      <c r="Z52" s="138"/>
    </row>
    <row r="53" spans="1:26" ht="14.25" customHeight="1">
      <c r="A53" s="844" t="s">
        <v>946</v>
      </c>
      <c r="B53" s="844" t="s">
        <v>707</v>
      </c>
      <c r="C53" s="844" t="s">
        <v>263</v>
      </c>
      <c r="D53" s="844" t="s">
        <v>658</v>
      </c>
      <c r="E53" s="846">
        <v>37773</v>
      </c>
      <c r="F53" s="846">
        <v>-39749.85</v>
      </c>
      <c r="G53" s="844" t="s">
        <v>947</v>
      </c>
      <c r="H53" s="848">
        <v>13</v>
      </c>
      <c r="I53" s="138"/>
      <c r="J53" s="138"/>
      <c r="K53" s="138"/>
      <c r="L53" s="138"/>
      <c r="M53" s="138"/>
      <c r="N53" s="138"/>
      <c r="O53" s="138"/>
      <c r="P53" s="138"/>
      <c r="Q53" s="138"/>
      <c r="R53" s="138"/>
      <c r="S53" s="138"/>
      <c r="T53" s="138"/>
      <c r="U53" s="138"/>
      <c r="V53" s="138"/>
      <c r="W53" s="138"/>
      <c r="X53" s="138"/>
      <c r="Y53" s="138"/>
      <c r="Z53" s="138"/>
    </row>
    <row r="54" spans="1:26" ht="14.25" customHeight="1">
      <c r="A54" s="844" t="s">
        <v>948</v>
      </c>
      <c r="B54" s="844" t="s">
        <v>707</v>
      </c>
      <c r="C54" s="844" t="s">
        <v>263</v>
      </c>
      <c r="D54" s="844" t="s">
        <v>658</v>
      </c>
      <c r="E54" s="846">
        <v>37109</v>
      </c>
      <c r="F54" s="846">
        <v>-39552.449999999997</v>
      </c>
      <c r="G54" s="844" t="s">
        <v>949</v>
      </c>
      <c r="H54" s="848">
        <v>13</v>
      </c>
      <c r="I54" s="138"/>
      <c r="J54" s="138"/>
      <c r="K54" s="138"/>
      <c r="L54" s="138"/>
      <c r="M54" s="138"/>
      <c r="N54" s="138"/>
      <c r="O54" s="138"/>
      <c r="P54" s="138"/>
      <c r="Q54" s="138"/>
      <c r="R54" s="138"/>
      <c r="S54" s="138"/>
      <c r="T54" s="138"/>
      <c r="U54" s="138"/>
      <c r="V54" s="138"/>
      <c r="W54" s="138"/>
      <c r="X54" s="138"/>
      <c r="Y54" s="138"/>
      <c r="Z54" s="138"/>
    </row>
    <row r="55" spans="1:26" ht="14.25" customHeight="1">
      <c r="A55" s="844" t="s">
        <v>950</v>
      </c>
      <c r="B55" s="844" t="s">
        <v>707</v>
      </c>
      <c r="C55" s="844" t="s">
        <v>263</v>
      </c>
      <c r="D55" s="844" t="s">
        <v>658</v>
      </c>
      <c r="E55" s="846">
        <v>34270</v>
      </c>
      <c r="F55" s="846">
        <v>-36066.449999999997</v>
      </c>
      <c r="G55" s="844" t="s">
        <v>951</v>
      </c>
      <c r="H55" s="848">
        <v>13</v>
      </c>
      <c r="I55" s="138"/>
      <c r="J55" s="138"/>
      <c r="K55" s="138"/>
      <c r="L55" s="138"/>
      <c r="M55" s="138"/>
      <c r="N55" s="138"/>
      <c r="O55" s="138"/>
      <c r="P55" s="138"/>
      <c r="Q55" s="138"/>
      <c r="R55" s="138"/>
      <c r="S55" s="138"/>
      <c r="T55" s="138"/>
      <c r="U55" s="138"/>
      <c r="V55" s="138"/>
      <c r="W55" s="138"/>
      <c r="X55" s="138"/>
      <c r="Y55" s="138"/>
      <c r="Z55" s="138"/>
    </row>
    <row r="56" spans="1:26" ht="14.25" customHeight="1">
      <c r="A56" s="844" t="s">
        <v>952</v>
      </c>
      <c r="B56" s="844" t="s">
        <v>707</v>
      </c>
      <c r="C56" s="844" t="s">
        <v>263</v>
      </c>
      <c r="D56" s="844" t="s">
        <v>275</v>
      </c>
      <c r="E56" s="846">
        <v>39384</v>
      </c>
      <c r="F56" s="846">
        <v>-41836.199999999997</v>
      </c>
      <c r="G56" s="844" t="s">
        <v>953</v>
      </c>
      <c r="H56" s="848">
        <v>12</v>
      </c>
      <c r="I56" s="138"/>
      <c r="J56" s="138"/>
      <c r="K56" s="138"/>
      <c r="L56" s="138"/>
      <c r="M56" s="138"/>
      <c r="N56" s="138"/>
      <c r="O56" s="138"/>
      <c r="P56" s="138"/>
      <c r="Q56" s="138"/>
      <c r="R56" s="138"/>
      <c r="S56" s="138"/>
      <c r="T56" s="138"/>
      <c r="U56" s="138"/>
      <c r="V56" s="138"/>
      <c r="W56" s="138"/>
      <c r="X56" s="138"/>
      <c r="Y56" s="138"/>
      <c r="Z56" s="138"/>
    </row>
    <row r="57" spans="1:26" ht="14.25" customHeight="1">
      <c r="A57" s="844" t="s">
        <v>954</v>
      </c>
      <c r="B57" s="844" t="s">
        <v>707</v>
      </c>
      <c r="C57" s="844" t="s">
        <v>263</v>
      </c>
      <c r="D57" s="844" t="s">
        <v>837</v>
      </c>
      <c r="E57" s="846">
        <v>49697</v>
      </c>
      <c r="F57" s="846">
        <v>-52243.8</v>
      </c>
      <c r="G57" s="844" t="s">
        <v>955</v>
      </c>
      <c r="H57" s="848">
        <v>12</v>
      </c>
      <c r="I57" s="138"/>
      <c r="J57" s="138"/>
      <c r="K57" s="138"/>
      <c r="L57" s="138"/>
      <c r="M57" s="138"/>
      <c r="N57" s="138"/>
      <c r="O57" s="138"/>
      <c r="P57" s="138"/>
      <c r="Q57" s="138"/>
      <c r="R57" s="138"/>
      <c r="S57" s="138"/>
      <c r="T57" s="138"/>
      <c r="U57" s="138"/>
      <c r="V57" s="138"/>
      <c r="W57" s="138"/>
      <c r="X57" s="138"/>
      <c r="Y57" s="138"/>
      <c r="Z57" s="138"/>
    </row>
    <row r="58" spans="1:26" ht="14.25" customHeight="1">
      <c r="A58" s="844" t="s">
        <v>956</v>
      </c>
      <c r="B58" s="844" t="s">
        <v>707</v>
      </c>
      <c r="C58" s="844" t="s">
        <v>263</v>
      </c>
      <c r="D58" s="844" t="s">
        <v>837</v>
      </c>
      <c r="E58" s="846">
        <v>49697</v>
      </c>
      <c r="F58" s="846">
        <v>-52243.8</v>
      </c>
      <c r="G58" s="844" t="s">
        <v>957</v>
      </c>
      <c r="H58" s="848">
        <v>12</v>
      </c>
      <c r="I58" s="138"/>
      <c r="J58" s="138"/>
      <c r="K58" s="138"/>
      <c r="L58" s="138"/>
      <c r="M58" s="138"/>
      <c r="N58" s="138"/>
      <c r="O58" s="138"/>
      <c r="P58" s="138"/>
      <c r="Q58" s="138"/>
      <c r="R58" s="138"/>
      <c r="S58" s="138"/>
      <c r="T58" s="138"/>
      <c r="U58" s="138"/>
      <c r="V58" s="138"/>
      <c r="W58" s="138"/>
      <c r="X58" s="138"/>
      <c r="Y58" s="138"/>
      <c r="Z58" s="138"/>
    </row>
    <row r="59" spans="1:26" ht="14.25" customHeight="1">
      <c r="A59" s="844" t="s">
        <v>958</v>
      </c>
      <c r="B59" s="844" t="s">
        <v>707</v>
      </c>
      <c r="C59" s="844" t="s">
        <v>263</v>
      </c>
      <c r="D59" s="844" t="s">
        <v>658</v>
      </c>
      <c r="E59" s="846">
        <v>35568</v>
      </c>
      <c r="F59" s="846">
        <v>-37434.6</v>
      </c>
      <c r="G59" s="844" t="s">
        <v>959</v>
      </c>
      <c r="H59" s="848">
        <v>12</v>
      </c>
      <c r="I59" s="138"/>
      <c r="J59" s="138"/>
      <c r="K59" s="138"/>
      <c r="L59" s="138"/>
      <c r="M59" s="138"/>
      <c r="N59" s="138"/>
      <c r="O59" s="138"/>
      <c r="P59" s="138"/>
      <c r="Q59" s="138"/>
      <c r="R59" s="138"/>
      <c r="S59" s="138"/>
      <c r="T59" s="138"/>
      <c r="U59" s="138"/>
      <c r="V59" s="138"/>
      <c r="W59" s="138"/>
      <c r="X59" s="138"/>
      <c r="Y59" s="138"/>
      <c r="Z59" s="138"/>
    </row>
    <row r="60" spans="1:26" ht="14.25" customHeight="1">
      <c r="A60" s="844" t="s">
        <v>960</v>
      </c>
      <c r="B60" s="844" t="s">
        <v>707</v>
      </c>
      <c r="C60" s="844" t="s">
        <v>263</v>
      </c>
      <c r="D60" s="844" t="s">
        <v>658</v>
      </c>
      <c r="E60" s="846">
        <v>34265</v>
      </c>
      <c r="F60" s="846">
        <v>-36066.449999999997</v>
      </c>
      <c r="G60" s="844" t="s">
        <v>961</v>
      </c>
      <c r="H60" s="848">
        <v>12</v>
      </c>
      <c r="I60" s="138"/>
      <c r="J60" s="138"/>
      <c r="K60" s="138"/>
      <c r="L60" s="138"/>
      <c r="M60" s="138"/>
      <c r="N60" s="138"/>
      <c r="O60" s="138"/>
      <c r="P60" s="138"/>
      <c r="Q60" s="138"/>
      <c r="R60" s="138"/>
      <c r="S60" s="138"/>
      <c r="T60" s="138"/>
      <c r="U60" s="138"/>
      <c r="V60" s="138"/>
      <c r="W60" s="138"/>
      <c r="X60" s="138"/>
      <c r="Y60" s="138"/>
      <c r="Z60" s="138"/>
    </row>
    <row r="61" spans="1:26" ht="14.25" customHeight="1">
      <c r="A61" s="844" t="s">
        <v>962</v>
      </c>
      <c r="B61" s="844" t="s">
        <v>707</v>
      </c>
      <c r="C61" s="844" t="s">
        <v>263</v>
      </c>
      <c r="D61" s="844" t="s">
        <v>658</v>
      </c>
      <c r="E61" s="846">
        <v>28211</v>
      </c>
      <c r="F61" s="842"/>
      <c r="G61" s="844" t="s">
        <v>963</v>
      </c>
      <c r="H61" s="848">
        <v>12</v>
      </c>
      <c r="I61" s="138"/>
      <c r="J61" s="138"/>
      <c r="K61" s="138"/>
      <c r="L61" s="138"/>
      <c r="M61" s="138"/>
      <c r="N61" s="138"/>
      <c r="O61" s="138"/>
      <c r="P61" s="138"/>
      <c r="Q61" s="138"/>
      <c r="R61" s="138"/>
      <c r="S61" s="138"/>
      <c r="T61" s="138"/>
      <c r="U61" s="138"/>
      <c r="V61" s="138"/>
      <c r="W61" s="138"/>
      <c r="X61" s="138"/>
      <c r="Y61" s="138"/>
      <c r="Z61" s="138"/>
    </row>
    <row r="62" spans="1:26" ht="14.25" customHeight="1">
      <c r="A62" s="844" t="s">
        <v>964</v>
      </c>
      <c r="B62" s="844" t="s">
        <v>707</v>
      </c>
      <c r="C62" s="844" t="s">
        <v>263</v>
      </c>
      <c r="D62" s="844" t="s">
        <v>256</v>
      </c>
      <c r="E62" s="846">
        <v>47482.92</v>
      </c>
      <c r="F62" s="846">
        <v>-47526.15</v>
      </c>
      <c r="G62" s="844" t="s">
        <v>965</v>
      </c>
      <c r="H62" s="848">
        <v>12</v>
      </c>
      <c r="I62" s="138"/>
      <c r="J62" s="138"/>
      <c r="K62" s="138"/>
      <c r="L62" s="138"/>
      <c r="M62" s="138"/>
      <c r="N62" s="138"/>
      <c r="O62" s="138"/>
      <c r="P62" s="138"/>
      <c r="Q62" s="138"/>
      <c r="R62" s="138"/>
      <c r="S62" s="138"/>
      <c r="T62" s="138"/>
      <c r="U62" s="138"/>
      <c r="V62" s="138"/>
      <c r="W62" s="138"/>
      <c r="X62" s="138"/>
      <c r="Y62" s="138"/>
      <c r="Z62" s="138"/>
    </row>
    <row r="63" spans="1:26" ht="14.25" customHeight="1">
      <c r="A63" s="844" t="s">
        <v>966</v>
      </c>
      <c r="B63" s="844" t="s">
        <v>707</v>
      </c>
      <c r="C63" s="844" t="s">
        <v>263</v>
      </c>
      <c r="D63" s="844" t="s">
        <v>256</v>
      </c>
      <c r="E63" s="846">
        <v>40734</v>
      </c>
      <c r="F63" s="846">
        <v>-43358.7</v>
      </c>
      <c r="G63" s="844" t="s">
        <v>967</v>
      </c>
      <c r="H63" s="848">
        <v>9</v>
      </c>
      <c r="I63" s="138"/>
      <c r="J63" s="138"/>
      <c r="K63" s="138"/>
      <c r="L63" s="138"/>
      <c r="M63" s="138"/>
      <c r="N63" s="138"/>
      <c r="O63" s="138"/>
      <c r="P63" s="138"/>
      <c r="Q63" s="138"/>
      <c r="R63" s="138"/>
      <c r="S63" s="138"/>
      <c r="T63" s="138"/>
      <c r="U63" s="138"/>
      <c r="V63" s="138"/>
      <c r="W63" s="138"/>
      <c r="X63" s="138"/>
      <c r="Y63" s="138"/>
      <c r="Z63" s="138"/>
    </row>
    <row r="64" spans="1:26" ht="14.25" customHeight="1">
      <c r="A64" s="844" t="s">
        <v>968</v>
      </c>
      <c r="B64" s="844" t="s">
        <v>707</v>
      </c>
      <c r="C64" s="844" t="s">
        <v>263</v>
      </c>
      <c r="D64" s="844" t="s">
        <v>275</v>
      </c>
      <c r="E64" s="846">
        <v>37806</v>
      </c>
      <c r="F64" s="846">
        <v>-40179.300000000003</v>
      </c>
      <c r="G64" s="844" t="s">
        <v>969</v>
      </c>
      <c r="H64" s="848">
        <v>3</v>
      </c>
      <c r="I64" s="138"/>
      <c r="J64" s="138"/>
      <c r="K64" s="138"/>
      <c r="L64" s="138"/>
      <c r="M64" s="138"/>
      <c r="N64" s="138"/>
      <c r="O64" s="138"/>
      <c r="P64" s="138"/>
      <c r="Q64" s="138"/>
      <c r="R64" s="138"/>
      <c r="S64" s="138"/>
      <c r="T64" s="138"/>
      <c r="U64" s="138"/>
      <c r="V64" s="138"/>
      <c r="W64" s="138"/>
      <c r="X64" s="138"/>
      <c r="Y64" s="138"/>
      <c r="Z64" s="138"/>
    </row>
    <row r="65" spans="1:26" ht="14.25" customHeight="1">
      <c r="A65" s="844" t="s">
        <v>970</v>
      </c>
      <c r="B65" s="844" t="s">
        <v>707</v>
      </c>
      <c r="C65" s="844" t="s">
        <v>263</v>
      </c>
      <c r="D65" s="844" t="s">
        <v>256</v>
      </c>
      <c r="E65" s="846">
        <v>44886</v>
      </c>
      <c r="F65" s="846">
        <v>-47718.3</v>
      </c>
      <c r="G65" s="844" t="s">
        <v>971</v>
      </c>
      <c r="H65" s="848">
        <v>3</v>
      </c>
      <c r="I65" s="138"/>
      <c r="J65" s="138"/>
      <c r="K65" s="138"/>
      <c r="L65" s="138"/>
      <c r="M65" s="138"/>
      <c r="N65" s="138"/>
      <c r="O65" s="138"/>
      <c r="P65" s="138"/>
      <c r="Q65" s="138"/>
      <c r="R65" s="138"/>
      <c r="S65" s="138"/>
      <c r="T65" s="138"/>
      <c r="U65" s="138"/>
      <c r="V65" s="138"/>
      <c r="W65" s="138"/>
      <c r="X65" s="138"/>
      <c r="Y65" s="138"/>
      <c r="Z65" s="138"/>
    </row>
    <row r="66" spans="1:26" ht="14.25" customHeight="1">
      <c r="A66" s="844" t="s">
        <v>972</v>
      </c>
      <c r="B66" s="844" t="s">
        <v>707</v>
      </c>
      <c r="C66" s="844" t="s">
        <v>263</v>
      </c>
      <c r="D66" s="844" t="s">
        <v>256</v>
      </c>
      <c r="E66" s="846">
        <v>44154</v>
      </c>
      <c r="F66" s="846">
        <v>-46949.7</v>
      </c>
      <c r="G66" s="844" t="s">
        <v>973</v>
      </c>
      <c r="H66" s="848">
        <v>3</v>
      </c>
      <c r="I66" s="138"/>
      <c r="J66" s="138"/>
      <c r="K66" s="138"/>
      <c r="L66" s="138"/>
      <c r="M66" s="138"/>
      <c r="N66" s="138"/>
      <c r="O66" s="138"/>
      <c r="P66" s="138"/>
      <c r="Q66" s="138"/>
      <c r="R66" s="138"/>
      <c r="S66" s="138"/>
      <c r="T66" s="138"/>
      <c r="U66" s="138"/>
      <c r="V66" s="138"/>
      <c r="W66" s="138"/>
      <c r="X66" s="138"/>
      <c r="Y66" s="138"/>
      <c r="Z66" s="138"/>
    </row>
    <row r="67" spans="1:26" ht="14.25" customHeight="1">
      <c r="A67" s="844" t="s">
        <v>974</v>
      </c>
      <c r="B67" s="844" t="s">
        <v>707</v>
      </c>
      <c r="C67" s="844" t="s">
        <v>263</v>
      </c>
      <c r="D67" s="844" t="s">
        <v>256</v>
      </c>
      <c r="E67" s="846">
        <v>44154</v>
      </c>
      <c r="F67" s="846">
        <v>-46949.7</v>
      </c>
      <c r="G67" s="844" t="s">
        <v>975</v>
      </c>
      <c r="H67" s="848">
        <v>3</v>
      </c>
      <c r="I67" s="138"/>
      <c r="J67" s="138"/>
      <c r="K67" s="138"/>
      <c r="L67" s="138"/>
      <c r="M67" s="138"/>
      <c r="N67" s="138"/>
      <c r="O67" s="138"/>
      <c r="P67" s="138"/>
      <c r="Q67" s="138"/>
      <c r="R67" s="138"/>
      <c r="S67" s="138"/>
      <c r="T67" s="138"/>
      <c r="U67" s="138"/>
      <c r="V67" s="138"/>
      <c r="W67" s="138"/>
      <c r="X67" s="138"/>
      <c r="Y67" s="138"/>
      <c r="Z67" s="138"/>
    </row>
    <row r="68" spans="1:26" ht="14.25" customHeight="1">
      <c r="A68" s="844" t="s">
        <v>976</v>
      </c>
      <c r="B68" s="844" t="s">
        <v>707</v>
      </c>
      <c r="C68" s="844" t="s">
        <v>263</v>
      </c>
      <c r="D68" s="844" t="s">
        <v>256</v>
      </c>
      <c r="E68" s="846">
        <v>43701</v>
      </c>
      <c r="F68" s="846">
        <v>-46474.05</v>
      </c>
      <c r="G68" s="844" t="s">
        <v>977</v>
      </c>
      <c r="H68" s="848">
        <v>3</v>
      </c>
      <c r="I68" s="138"/>
      <c r="J68" s="138"/>
      <c r="K68" s="138"/>
      <c r="L68" s="138"/>
      <c r="M68" s="138"/>
      <c r="N68" s="138"/>
      <c r="O68" s="138"/>
      <c r="P68" s="138"/>
      <c r="Q68" s="138"/>
      <c r="R68" s="138"/>
      <c r="S68" s="138"/>
      <c r="T68" s="138"/>
      <c r="U68" s="138"/>
      <c r="V68" s="138"/>
      <c r="W68" s="138"/>
      <c r="X68" s="138"/>
      <c r="Y68" s="138"/>
      <c r="Z68" s="138"/>
    </row>
    <row r="69" spans="1:26" ht="14.25" customHeight="1">
      <c r="A69" s="844" t="s">
        <v>978</v>
      </c>
      <c r="B69" s="844" t="s">
        <v>707</v>
      </c>
      <c r="C69" s="844" t="s">
        <v>263</v>
      </c>
      <c r="D69" s="844" t="s">
        <v>256</v>
      </c>
      <c r="E69" s="846">
        <v>43701</v>
      </c>
      <c r="F69" s="846">
        <v>-46474.05</v>
      </c>
      <c r="G69" s="844" t="s">
        <v>979</v>
      </c>
      <c r="H69" s="848">
        <v>3</v>
      </c>
      <c r="I69" s="138"/>
      <c r="J69" s="138"/>
      <c r="K69" s="138"/>
      <c r="L69" s="138"/>
      <c r="M69" s="138"/>
      <c r="N69" s="138"/>
      <c r="O69" s="138"/>
      <c r="P69" s="138"/>
      <c r="Q69" s="138"/>
      <c r="R69" s="138"/>
      <c r="S69" s="138"/>
      <c r="T69" s="138"/>
      <c r="U69" s="138"/>
      <c r="V69" s="138"/>
      <c r="W69" s="138"/>
      <c r="X69" s="138"/>
      <c r="Y69" s="138"/>
      <c r="Z69" s="138"/>
    </row>
    <row r="70" spans="1:26" ht="14.25" customHeight="1">
      <c r="A70" s="844" t="s">
        <v>980</v>
      </c>
      <c r="B70" s="844" t="s">
        <v>707</v>
      </c>
      <c r="C70" s="844" t="s">
        <v>263</v>
      </c>
      <c r="D70" s="844" t="s">
        <v>256</v>
      </c>
      <c r="E70" s="846">
        <v>40734</v>
      </c>
      <c r="F70" s="846">
        <v>-43358.7</v>
      </c>
      <c r="G70" s="844" t="s">
        <v>981</v>
      </c>
      <c r="H70" s="848">
        <v>3</v>
      </c>
      <c r="I70" s="138"/>
      <c r="J70" s="138"/>
      <c r="K70" s="138"/>
      <c r="L70" s="138"/>
      <c r="M70" s="138"/>
      <c r="N70" s="138"/>
      <c r="O70" s="138"/>
      <c r="P70" s="138"/>
      <c r="Q70" s="138"/>
      <c r="R70" s="138"/>
      <c r="S70" s="138"/>
      <c r="T70" s="138"/>
      <c r="U70" s="138"/>
      <c r="V70" s="138"/>
      <c r="W70" s="138"/>
      <c r="X70" s="138"/>
      <c r="Y70" s="138"/>
      <c r="Z70" s="138"/>
    </row>
    <row r="71" spans="1:26" ht="14.25" customHeight="1">
      <c r="A71" s="844" t="s">
        <v>982</v>
      </c>
      <c r="B71" s="844" t="s">
        <v>707</v>
      </c>
      <c r="C71" s="844" t="s">
        <v>263</v>
      </c>
      <c r="D71" s="844" t="s">
        <v>256</v>
      </c>
      <c r="E71" s="846">
        <v>39069</v>
      </c>
      <c r="F71" s="846">
        <v>-41610.449999999997</v>
      </c>
      <c r="G71" s="844" t="s">
        <v>983</v>
      </c>
      <c r="H71" s="848">
        <v>3</v>
      </c>
      <c r="I71" s="138"/>
      <c r="J71" s="138"/>
      <c r="K71" s="138"/>
      <c r="L71" s="138"/>
      <c r="M71" s="138"/>
      <c r="N71" s="138"/>
      <c r="O71" s="138"/>
      <c r="P71" s="138"/>
      <c r="Q71" s="138"/>
      <c r="R71" s="138"/>
      <c r="S71" s="138"/>
      <c r="T71" s="138"/>
      <c r="U71" s="138"/>
      <c r="V71" s="138"/>
      <c r="W71" s="138"/>
      <c r="X71" s="138"/>
      <c r="Y71" s="138"/>
      <c r="Z71" s="138"/>
    </row>
    <row r="72" spans="1:26" ht="14.25" customHeight="1">
      <c r="A72" s="844" t="s">
        <v>984</v>
      </c>
      <c r="B72" s="844" t="s">
        <v>707</v>
      </c>
      <c r="C72" s="844" t="s">
        <v>263</v>
      </c>
      <c r="D72" s="844" t="s">
        <v>256</v>
      </c>
      <c r="E72" s="846">
        <v>44154</v>
      </c>
      <c r="F72" s="846">
        <v>-46949.7</v>
      </c>
      <c r="G72" s="844" t="s">
        <v>985</v>
      </c>
      <c r="H72" s="848">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44" workbookViewId="0">
      <selection activeCell="G87" sqref="G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Septembre 2026</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73</v>
      </c>
      <c r="D4" s="160">
        <f>+Print_Mois!$D$13+Print_Mois!$D$15</f>
        <v>0</v>
      </c>
      <c r="E4" s="160">
        <f>+Print_Mois!$O$13+Print_Mois!$O$15</f>
        <v>77</v>
      </c>
      <c r="F4" s="161">
        <f t="shared" ref="F4:F15" si="0">+IFERROR($C4-D4,"")</f>
        <v>73</v>
      </c>
      <c r="G4" s="162">
        <f t="shared" ref="G4:G15" si="1">+IFERROR($C4-E4,"")</f>
        <v>-4</v>
      </c>
      <c r="H4" s="163" t="str">
        <f t="shared" ref="H4:H15" si="2">+IFERROR(F4/ABS($D4),"")</f>
        <v/>
      </c>
      <c r="I4" s="164">
        <f t="shared" ref="I4:I15" si="3">+IFERROR(G4/ABS($E4),"")</f>
        <v>-5.1948051948051951E-2</v>
      </c>
      <c r="J4" s="1050" t="s">
        <v>1101</v>
      </c>
      <c r="K4" s="3"/>
      <c r="L4" s="3"/>
      <c r="M4" s="3"/>
      <c r="N4" s="3"/>
      <c r="O4" s="3"/>
      <c r="P4" s="3"/>
      <c r="Q4" s="3"/>
      <c r="R4" s="3"/>
      <c r="S4" s="3"/>
      <c r="T4" s="3"/>
      <c r="U4" s="3"/>
      <c r="V4" s="3"/>
      <c r="W4" s="3"/>
    </row>
    <row r="5" spans="1:23">
      <c r="A5" s="3"/>
      <c r="B5" s="165" t="s">
        <v>287</v>
      </c>
      <c r="C5" s="166">
        <f>+Print_Mois!$L$13+Print_Mois!$L$15</f>
        <v>140278.62999999942</v>
      </c>
      <c r="D5" s="166">
        <f>+Print_Mois!$F$13+Print_Mois!$F$15</f>
        <v>0</v>
      </c>
      <c r="E5" s="166">
        <f>+Print_Mois!$Q$13+Print_Mois!$Q$15</f>
        <v>145078.60999999952</v>
      </c>
      <c r="F5" s="167">
        <f t="shared" si="0"/>
        <v>140278.62999999942</v>
      </c>
      <c r="G5" s="168">
        <f t="shared" si="1"/>
        <v>-4799.9800000000978</v>
      </c>
      <c r="H5" s="170" t="str">
        <f t="shared" si="2"/>
        <v/>
      </c>
      <c r="I5" s="171">
        <f t="shared" si="3"/>
        <v>-3.308537350888676E-2</v>
      </c>
      <c r="J5" s="1051"/>
      <c r="K5" s="3"/>
      <c r="L5" s="3"/>
      <c r="M5" s="3"/>
      <c r="N5" s="3"/>
      <c r="O5" s="3"/>
      <c r="P5" s="3"/>
      <c r="Q5" s="3"/>
      <c r="R5" s="3"/>
      <c r="S5" s="3"/>
      <c r="T5" s="3"/>
      <c r="U5" s="3"/>
      <c r="V5" s="3"/>
      <c r="W5" s="3"/>
    </row>
    <row r="6" spans="1:23">
      <c r="A6" s="3"/>
      <c r="B6" s="165" t="s">
        <v>288</v>
      </c>
      <c r="C6" s="166">
        <f t="shared" ref="C6:E6" si="4">+C5/C4</f>
        <v>1921.6250684931429</v>
      </c>
      <c r="D6" s="166" t="e">
        <f t="shared" si="4"/>
        <v>#DIV/0!</v>
      </c>
      <c r="E6" s="166">
        <f t="shared" si="4"/>
        <v>1884.1377922077859</v>
      </c>
      <c r="F6" s="167" t="str">
        <f t="shared" si="0"/>
        <v/>
      </c>
      <c r="G6" s="168">
        <f t="shared" si="1"/>
        <v>37.487276285356984</v>
      </c>
      <c r="H6" s="170" t="str">
        <f t="shared" si="2"/>
        <v/>
      </c>
      <c r="I6" s="171">
        <f t="shared" si="3"/>
        <v>1.989624986048941E-2</v>
      </c>
      <c r="J6" s="1051"/>
      <c r="K6" s="3"/>
      <c r="L6" s="3"/>
      <c r="M6" s="3"/>
      <c r="N6" s="3"/>
      <c r="O6" s="3"/>
      <c r="P6" s="3"/>
      <c r="Q6" s="3"/>
      <c r="R6" s="3"/>
      <c r="S6" s="3"/>
      <c r="T6" s="3"/>
      <c r="U6" s="3"/>
      <c r="V6" s="3"/>
      <c r="W6" s="3"/>
    </row>
    <row r="7" spans="1:23">
      <c r="A7" s="3"/>
      <c r="B7" s="165" t="s">
        <v>289</v>
      </c>
      <c r="C7" s="166">
        <f>+Print_Mois!$L$31</f>
        <v>35133.859999999986</v>
      </c>
      <c r="D7" s="166">
        <f>+Print_Mois!$F$31</f>
        <v>0</v>
      </c>
      <c r="E7" s="166">
        <f>+Print_Mois!$Q$31</f>
        <v>52622.079999999958</v>
      </c>
      <c r="F7" s="167">
        <f t="shared" si="0"/>
        <v>35133.859999999986</v>
      </c>
      <c r="G7" s="168">
        <f t="shared" si="1"/>
        <v>-17488.219999999972</v>
      </c>
      <c r="H7" s="170" t="str">
        <f t="shared" si="2"/>
        <v/>
      </c>
      <c r="I7" s="171">
        <f t="shared" si="3"/>
        <v>-0.33233616003016198</v>
      </c>
      <c r="J7" s="1051"/>
      <c r="K7" s="3"/>
      <c r="L7" s="3"/>
      <c r="M7" s="3"/>
      <c r="N7" s="3"/>
      <c r="O7" s="3"/>
      <c r="P7" s="3"/>
      <c r="Q7" s="3"/>
      <c r="R7" s="3"/>
      <c r="S7" s="3"/>
      <c r="T7" s="3"/>
      <c r="U7" s="3"/>
      <c r="V7" s="3"/>
      <c r="W7" s="3"/>
    </row>
    <row r="8" spans="1:23">
      <c r="A8" s="3"/>
      <c r="B8" s="165" t="s">
        <v>290</v>
      </c>
      <c r="C8" s="169">
        <f t="shared" ref="C8:E8" si="5">+C7/C5</f>
        <v>0.25045767840761013</v>
      </c>
      <c r="D8" s="169" t="e">
        <f t="shared" si="5"/>
        <v>#DIV/0!</v>
      </c>
      <c r="E8" s="169">
        <f t="shared" si="5"/>
        <v>0.36271425539574809</v>
      </c>
      <c r="F8" s="172" t="str">
        <f t="shared" si="0"/>
        <v/>
      </c>
      <c r="G8" s="173">
        <f t="shared" si="1"/>
        <v>-0.11225657698813796</v>
      </c>
      <c r="H8" s="170" t="str">
        <f t="shared" si="2"/>
        <v/>
      </c>
      <c r="I8" s="171">
        <f t="shared" si="3"/>
        <v>-0.30949039172904225</v>
      </c>
      <c r="J8" s="1051"/>
      <c r="K8" s="3"/>
      <c r="L8" s="3"/>
      <c r="M8" s="3"/>
      <c r="N8" s="3"/>
      <c r="O8" s="3"/>
      <c r="P8" s="3"/>
      <c r="Q8" s="3"/>
      <c r="R8" s="3"/>
      <c r="S8" s="3"/>
      <c r="T8" s="3"/>
      <c r="U8" s="3"/>
      <c r="V8" s="3"/>
      <c r="W8" s="3"/>
    </row>
    <row r="9" spans="1:23">
      <c r="A9" s="3"/>
      <c r="B9" s="165" t="s">
        <v>291</v>
      </c>
      <c r="C9" s="166">
        <f>+Print_Mois!$L$24</f>
        <v>78038.679999999906</v>
      </c>
      <c r="D9" s="166">
        <f>+Print_Mois!$F$24</f>
        <v>0</v>
      </c>
      <c r="E9" s="166">
        <f>+Print_Mois!$Q$24</f>
        <v>84385.909999999989</v>
      </c>
      <c r="F9" s="167">
        <f t="shared" si="0"/>
        <v>78038.679999999906</v>
      </c>
      <c r="G9" s="168">
        <f t="shared" si="1"/>
        <v>-6347.2300000000832</v>
      </c>
      <c r="H9" s="170" t="str">
        <f t="shared" si="2"/>
        <v/>
      </c>
      <c r="I9" s="171">
        <f t="shared" si="3"/>
        <v>-7.521670383124486E-2</v>
      </c>
      <c r="J9" s="1051"/>
      <c r="K9" s="3"/>
      <c r="L9" s="3"/>
      <c r="M9" s="3"/>
      <c r="N9" s="3"/>
      <c r="O9" s="3"/>
      <c r="P9" s="3"/>
      <c r="Q9" s="3"/>
      <c r="R9" s="3"/>
      <c r="S9" s="3"/>
      <c r="T9" s="3"/>
      <c r="U9" s="3"/>
      <c r="V9" s="3"/>
      <c r="W9" s="3"/>
    </row>
    <row r="10" spans="1:23">
      <c r="A10" s="3"/>
      <c r="B10" s="165" t="s">
        <v>292</v>
      </c>
      <c r="C10" s="166">
        <f t="shared" ref="C10:E10" si="6">+C9/C4</f>
        <v>1069.0230136986288</v>
      </c>
      <c r="D10" s="166" t="e">
        <f t="shared" si="6"/>
        <v>#DIV/0!</v>
      </c>
      <c r="E10" s="166">
        <f t="shared" si="6"/>
        <v>1095.9209090909089</v>
      </c>
      <c r="F10" s="167" t="str">
        <f t="shared" si="0"/>
        <v/>
      </c>
      <c r="G10" s="168">
        <f t="shared" si="1"/>
        <v>-26.897895392280134</v>
      </c>
      <c r="H10" s="170" t="str">
        <f t="shared" si="2"/>
        <v/>
      </c>
      <c r="I10" s="171">
        <f t="shared" si="3"/>
        <v>-2.4543646506929542E-2</v>
      </c>
      <c r="J10" s="1051"/>
      <c r="K10" s="3"/>
      <c r="L10" s="3"/>
      <c r="M10" s="3"/>
      <c r="N10" s="3"/>
      <c r="O10" s="3"/>
      <c r="P10" s="3"/>
      <c r="Q10" s="3"/>
      <c r="R10" s="3"/>
      <c r="S10" s="3"/>
      <c r="T10" s="3"/>
      <c r="U10" s="3"/>
      <c r="V10" s="3"/>
      <c r="W10" s="3"/>
    </row>
    <row r="11" spans="1:23">
      <c r="A11" s="3"/>
      <c r="B11" s="165" t="s">
        <v>293</v>
      </c>
      <c r="C11" s="166">
        <f>+Print_Mois!$L$32</f>
        <v>24560.53</v>
      </c>
      <c r="D11" s="166">
        <f>+Print_Mois!$F$32</f>
        <v>0</v>
      </c>
      <c r="E11" s="166">
        <f>+Print_Mois!$Q$32</f>
        <v>30249.280000000028</v>
      </c>
      <c r="F11" s="167">
        <f t="shared" si="0"/>
        <v>24560.53</v>
      </c>
      <c r="G11" s="168">
        <f t="shared" si="1"/>
        <v>-5688.7500000000291</v>
      </c>
      <c r="H11" s="170" t="str">
        <f t="shared" si="2"/>
        <v/>
      </c>
      <c r="I11" s="171">
        <f t="shared" si="3"/>
        <v>-0.18806232743390996</v>
      </c>
      <c r="J11" s="1051"/>
      <c r="K11" s="3"/>
      <c r="L11" s="3"/>
      <c r="M11" s="3"/>
      <c r="N11" s="3"/>
      <c r="O11" s="3"/>
      <c r="P11" s="3"/>
      <c r="Q11" s="3"/>
      <c r="R11" s="3"/>
      <c r="S11" s="3"/>
      <c r="T11" s="3"/>
      <c r="U11" s="3"/>
      <c r="V11" s="3"/>
      <c r="W11" s="3"/>
    </row>
    <row r="12" spans="1:23">
      <c r="A12" s="3"/>
      <c r="B12" s="165" t="s">
        <v>294</v>
      </c>
      <c r="C12" s="169">
        <f t="shared" ref="C12:E12" si="7">+C11/C9</f>
        <v>0.31472251965307496</v>
      </c>
      <c r="D12" s="169" t="e">
        <f t="shared" si="7"/>
        <v>#DIV/0!</v>
      </c>
      <c r="E12" s="169">
        <f t="shared" si="7"/>
        <v>0.35846363450960039</v>
      </c>
      <c r="F12" s="170" t="str">
        <f t="shared" si="0"/>
        <v/>
      </c>
      <c r="G12" s="174">
        <f t="shared" si="1"/>
        <v>-4.3741114856525432E-2</v>
      </c>
      <c r="H12" s="170" t="str">
        <f t="shared" si="2"/>
        <v/>
      </c>
      <c r="I12" s="171">
        <f t="shared" si="3"/>
        <v>-0.12202385582673088</v>
      </c>
      <c r="J12" s="1051"/>
      <c r="K12" s="3"/>
      <c r="L12" s="3"/>
      <c r="M12" s="3"/>
      <c r="N12" s="3"/>
      <c r="O12" s="3"/>
      <c r="P12" s="3"/>
      <c r="Q12" s="3"/>
      <c r="R12" s="3"/>
      <c r="S12" s="3"/>
      <c r="T12" s="3"/>
      <c r="U12" s="3"/>
      <c r="V12" s="3"/>
      <c r="W12" s="3"/>
    </row>
    <row r="13" spans="1:23">
      <c r="A13" s="3"/>
      <c r="B13" s="165" t="s">
        <v>295</v>
      </c>
      <c r="C13" s="166">
        <f>+Print_Mois!$L$41-C7-C11</f>
        <v>46498.19</v>
      </c>
      <c r="D13" s="166">
        <f>+Print_Mois!$F$41-D7-D11</f>
        <v>0</v>
      </c>
      <c r="E13" s="166">
        <f>+Print_Mois!$Q$41-E7-E11</f>
        <v>50090.25</v>
      </c>
      <c r="F13" s="167">
        <f t="shared" si="0"/>
        <v>46498.19</v>
      </c>
      <c r="G13" s="168">
        <f t="shared" si="1"/>
        <v>-3592.0599999999977</v>
      </c>
      <c r="H13" s="170" t="str">
        <f t="shared" si="2"/>
        <v/>
      </c>
      <c r="I13" s="171">
        <f t="shared" si="3"/>
        <v>-7.1711760272707717E-2</v>
      </c>
      <c r="J13" s="1051"/>
      <c r="K13" s="3"/>
      <c r="L13" s="3"/>
      <c r="M13" s="3"/>
      <c r="N13" s="3"/>
      <c r="O13" s="3"/>
      <c r="P13" s="3"/>
      <c r="Q13" s="3"/>
      <c r="R13" s="3"/>
      <c r="S13" s="3"/>
      <c r="T13" s="3"/>
      <c r="U13" s="3"/>
      <c r="V13" s="3"/>
      <c r="W13" s="3"/>
    </row>
    <row r="14" spans="1:23">
      <c r="A14" s="3"/>
      <c r="B14" s="165" t="s">
        <v>296</v>
      </c>
      <c r="C14" s="166">
        <f t="shared" ref="C14:E14" si="8">+C13/C4</f>
        <v>636.96150684931513</v>
      </c>
      <c r="D14" s="166" t="e">
        <f t="shared" si="8"/>
        <v>#DIV/0!</v>
      </c>
      <c r="E14" s="166">
        <f t="shared" si="8"/>
        <v>650.52272727272725</v>
      </c>
      <c r="F14" s="167" t="str">
        <f t="shared" si="0"/>
        <v/>
      </c>
      <c r="G14" s="168">
        <f t="shared" si="1"/>
        <v>-13.561220423412124</v>
      </c>
      <c r="H14" s="170" t="str">
        <f t="shared" si="2"/>
        <v/>
      </c>
      <c r="I14" s="171">
        <f t="shared" si="3"/>
        <v>-2.0846651246554639E-2</v>
      </c>
      <c r="J14" s="1051"/>
      <c r="K14" s="3"/>
      <c r="L14" s="3"/>
      <c r="M14" s="3"/>
      <c r="N14" s="3"/>
      <c r="O14" s="3"/>
      <c r="P14" s="3"/>
      <c r="Q14" s="3"/>
      <c r="R14" s="3"/>
      <c r="S14" s="3"/>
      <c r="T14" s="3"/>
      <c r="U14" s="3"/>
      <c r="V14" s="3"/>
      <c r="W14" s="3"/>
    </row>
    <row r="15" spans="1:23">
      <c r="A15" s="3"/>
      <c r="B15" s="165" t="s">
        <v>297</v>
      </c>
      <c r="C15" s="166">
        <f>+Print_Mois!$L$83</f>
        <v>79360</v>
      </c>
      <c r="D15" s="166">
        <f>+Print_Mois!$F$83</f>
        <v>0</v>
      </c>
      <c r="E15" s="166">
        <f>+Print_Mois!$Q$83</f>
        <v>91974</v>
      </c>
      <c r="F15" s="167">
        <f t="shared" si="0"/>
        <v>79360</v>
      </c>
      <c r="G15" s="168">
        <f t="shared" si="1"/>
        <v>-12614</v>
      </c>
      <c r="H15" s="170" t="str">
        <f t="shared" si="2"/>
        <v/>
      </c>
      <c r="I15" s="171">
        <f t="shared" si="3"/>
        <v>-0.13714745471546305</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16</v>
      </c>
      <c r="D21" s="160">
        <f>+Print_Mois!$D$97</f>
        <v>0</v>
      </c>
      <c r="E21" s="160">
        <f>+Print_Mois!$O$97</f>
        <v>6</v>
      </c>
      <c r="F21" s="161">
        <f t="shared" ref="F21:F32" si="11">+IFERROR($C21-D21,"")</f>
        <v>16</v>
      </c>
      <c r="G21" s="162">
        <f t="shared" ref="G21:G32" si="12">+IFERROR($C21-E21,"")</f>
        <v>10</v>
      </c>
      <c r="H21" s="163" t="str">
        <f t="shared" ref="H21:H32" si="13">+IFERROR(F21/ABS($D21),"")</f>
        <v/>
      </c>
      <c r="I21" s="164">
        <f t="shared" ref="I21:I32" si="14">+IFERROR(G21/ABS($E21),"")</f>
        <v>1.6666666666666667</v>
      </c>
      <c r="J21" s="1050" t="s">
        <v>1102</v>
      </c>
      <c r="K21" s="3"/>
      <c r="L21" s="3"/>
      <c r="M21" s="3"/>
      <c r="N21" s="3"/>
      <c r="O21" s="3"/>
      <c r="P21" s="3"/>
      <c r="Q21" s="3"/>
      <c r="R21" s="3"/>
      <c r="S21" s="3"/>
      <c r="T21" s="3"/>
      <c r="U21" s="3"/>
      <c r="V21" s="3"/>
      <c r="W21" s="3"/>
    </row>
    <row r="22" spans="1:23" ht="15.75" customHeight="1">
      <c r="A22" s="3"/>
      <c r="B22" s="165" t="s">
        <v>287</v>
      </c>
      <c r="C22" s="166">
        <f>+Print_Mois!$L$97</f>
        <v>41960.489999999932</v>
      </c>
      <c r="D22" s="166">
        <f>+Print_Mois!$F$97</f>
        <v>0</v>
      </c>
      <c r="E22" s="166">
        <f>+Print_Mois!$Q$97</f>
        <v>11480.749999999985</v>
      </c>
      <c r="F22" s="167">
        <f t="shared" si="11"/>
        <v>41960.489999999932</v>
      </c>
      <c r="G22" s="168">
        <f t="shared" si="12"/>
        <v>30479.739999999947</v>
      </c>
      <c r="H22" s="170" t="str">
        <f t="shared" si="13"/>
        <v/>
      </c>
      <c r="I22" s="171">
        <f t="shared" si="14"/>
        <v>2.6548561722883943</v>
      </c>
      <c r="J22" s="1051"/>
      <c r="K22" s="3"/>
      <c r="L22" s="3"/>
      <c r="M22" s="3"/>
      <c r="N22" s="3"/>
      <c r="O22" s="3"/>
      <c r="P22" s="3"/>
      <c r="Q22" s="3"/>
      <c r="R22" s="3"/>
      <c r="S22" s="3"/>
      <c r="T22" s="3"/>
      <c r="U22" s="3"/>
      <c r="V22" s="3"/>
      <c r="W22" s="3"/>
    </row>
    <row r="23" spans="1:23" ht="15.75" customHeight="1">
      <c r="A23" s="3"/>
      <c r="B23" s="165" t="s">
        <v>288</v>
      </c>
      <c r="C23" s="166">
        <f t="shared" ref="C23:E23" si="15">+C22/C21</f>
        <v>2622.5306249999958</v>
      </c>
      <c r="D23" s="166" t="e">
        <f t="shared" si="15"/>
        <v>#DIV/0!</v>
      </c>
      <c r="E23" s="166">
        <f t="shared" si="15"/>
        <v>1913.458333333331</v>
      </c>
      <c r="F23" s="167" t="str">
        <f t="shared" si="11"/>
        <v/>
      </c>
      <c r="G23" s="168">
        <f t="shared" si="12"/>
        <v>709.0722916666648</v>
      </c>
      <c r="H23" s="170" t="str">
        <f t="shared" si="13"/>
        <v/>
      </c>
      <c r="I23" s="171">
        <f t="shared" si="14"/>
        <v>0.37057106460814793</v>
      </c>
      <c r="J23" s="1051"/>
      <c r="K23" s="3"/>
      <c r="L23" s="3"/>
      <c r="M23" s="3"/>
      <c r="N23" s="3"/>
      <c r="O23" s="3"/>
      <c r="P23" s="3"/>
      <c r="Q23" s="3"/>
      <c r="R23" s="3"/>
      <c r="S23" s="3"/>
      <c r="T23" s="3"/>
      <c r="U23" s="3"/>
      <c r="V23" s="3"/>
      <c r="W23" s="3"/>
    </row>
    <row r="24" spans="1:23" ht="15.75" customHeight="1">
      <c r="A24" s="3"/>
      <c r="B24" s="165" t="s">
        <v>289</v>
      </c>
      <c r="C24" s="166">
        <f>+Print_Mois!$L$113</f>
        <v>16719.72</v>
      </c>
      <c r="D24" s="166">
        <f>+Print_Mois!$F$113</f>
        <v>0</v>
      </c>
      <c r="E24" s="166">
        <f>+Print_Mois!$Q$113</f>
        <v>6905.3300000000017</v>
      </c>
      <c r="F24" s="167">
        <f t="shared" si="11"/>
        <v>16719.72</v>
      </c>
      <c r="G24" s="168">
        <f t="shared" si="12"/>
        <v>9814.39</v>
      </c>
      <c r="H24" s="170" t="str">
        <f t="shared" si="13"/>
        <v/>
      </c>
      <c r="I24" s="171">
        <f t="shared" si="14"/>
        <v>1.4212774769634466</v>
      </c>
      <c r="J24" s="1051"/>
      <c r="K24" s="3"/>
      <c r="L24" s="3"/>
      <c r="M24" s="3"/>
      <c r="N24" s="3"/>
      <c r="O24" s="3"/>
      <c r="P24" s="3"/>
      <c r="Q24" s="3"/>
      <c r="R24" s="3"/>
      <c r="S24" s="3"/>
      <c r="T24" s="3"/>
      <c r="U24" s="3"/>
      <c r="V24" s="3"/>
      <c r="W24" s="3"/>
    </row>
    <row r="25" spans="1:23" ht="15.75" customHeight="1">
      <c r="A25" s="3"/>
      <c r="B25" s="165" t="s">
        <v>290</v>
      </c>
      <c r="C25" s="169">
        <f t="shared" ref="C25:E25" si="16">+C24/C22</f>
        <v>0.3984634116522478</v>
      </c>
      <c r="D25" s="169" t="e">
        <f t="shared" si="16"/>
        <v>#DIV/0!</v>
      </c>
      <c r="E25" s="169">
        <f t="shared" si="16"/>
        <v>0.60147028721991247</v>
      </c>
      <c r="F25" s="172" t="str">
        <f t="shared" si="11"/>
        <v/>
      </c>
      <c r="G25" s="173">
        <f t="shared" si="12"/>
        <v>-0.20300687556766467</v>
      </c>
      <c r="H25" s="170" t="str">
        <f t="shared" si="13"/>
        <v/>
      </c>
      <c r="I25" s="171">
        <f t="shared" si="14"/>
        <v>-0.33751771264710922</v>
      </c>
      <c r="J25" s="1051"/>
      <c r="K25" s="3"/>
      <c r="L25" s="3"/>
      <c r="M25" s="3"/>
      <c r="N25" s="3"/>
      <c r="O25" s="3"/>
      <c r="P25" s="3"/>
      <c r="Q25" s="3"/>
      <c r="R25" s="3"/>
      <c r="S25" s="3"/>
      <c r="T25" s="3"/>
      <c r="U25" s="3"/>
      <c r="V25" s="3"/>
      <c r="W25" s="3"/>
    </row>
    <row r="26" spans="1:23" ht="15.75" customHeight="1">
      <c r="A26" s="3"/>
      <c r="B26" s="165" t="s">
        <v>291</v>
      </c>
      <c r="C26" s="166">
        <f>+Print_Mois!$L$106</f>
        <v>29980.089999999982</v>
      </c>
      <c r="D26" s="166">
        <f>+Print_Mois!$F$106</f>
        <v>0</v>
      </c>
      <c r="E26" s="166">
        <f>+Print_Mois!$Q$106</f>
        <v>13771.689999999999</v>
      </c>
      <c r="F26" s="167">
        <f t="shared" si="11"/>
        <v>29980.089999999982</v>
      </c>
      <c r="G26" s="168">
        <f t="shared" si="12"/>
        <v>16208.399999999983</v>
      </c>
      <c r="H26" s="170" t="str">
        <f t="shared" si="13"/>
        <v/>
      </c>
      <c r="I26" s="171">
        <f t="shared" si="14"/>
        <v>1.17693616397116</v>
      </c>
      <c r="J26" s="1051"/>
      <c r="K26" s="3"/>
      <c r="L26" s="3"/>
      <c r="M26" s="3"/>
      <c r="N26" s="3"/>
      <c r="O26" s="3"/>
      <c r="P26" s="3"/>
      <c r="Q26" s="3"/>
      <c r="R26" s="3"/>
      <c r="S26" s="3"/>
      <c r="T26" s="3"/>
      <c r="U26" s="3"/>
      <c r="V26" s="3"/>
      <c r="W26" s="3"/>
    </row>
    <row r="27" spans="1:23" ht="15.75" customHeight="1">
      <c r="A27" s="3"/>
      <c r="B27" s="165" t="s">
        <v>292</v>
      </c>
      <c r="C27" s="166">
        <f t="shared" ref="C27:E27" si="17">+C26/C21</f>
        <v>1873.7556249999989</v>
      </c>
      <c r="D27" s="166" t="e">
        <f t="shared" si="17"/>
        <v>#DIV/0!</v>
      </c>
      <c r="E27" s="166">
        <f t="shared" si="17"/>
        <v>2295.2816666666663</v>
      </c>
      <c r="F27" s="167" t="str">
        <f t="shared" si="11"/>
        <v/>
      </c>
      <c r="G27" s="168">
        <f t="shared" si="12"/>
        <v>-421.52604166666742</v>
      </c>
      <c r="H27" s="170" t="str">
        <f t="shared" si="13"/>
        <v/>
      </c>
      <c r="I27" s="171">
        <f t="shared" si="14"/>
        <v>-0.18364893851081493</v>
      </c>
      <c r="J27" s="1051"/>
      <c r="K27" s="3"/>
      <c r="L27" s="3"/>
      <c r="M27" s="3"/>
      <c r="N27" s="3"/>
      <c r="O27" s="3"/>
      <c r="P27" s="3"/>
      <c r="Q27" s="3"/>
      <c r="R27" s="3"/>
      <c r="S27" s="3"/>
      <c r="T27" s="3"/>
      <c r="U27" s="3"/>
      <c r="V27" s="3"/>
      <c r="W27" s="3"/>
    </row>
    <row r="28" spans="1:23" ht="15.75" customHeight="1">
      <c r="A28" s="3"/>
      <c r="B28" s="165" t="s">
        <v>293</v>
      </c>
      <c r="C28" s="166">
        <f>+Print_Mois!$L$114</f>
        <v>10396.080000000002</v>
      </c>
      <c r="D28" s="166">
        <f>+Print_Mois!$F$114</f>
        <v>0</v>
      </c>
      <c r="E28" s="166">
        <f>+Print_Mois!$Q$114</f>
        <v>3603.4200000000019</v>
      </c>
      <c r="F28" s="167">
        <f t="shared" si="11"/>
        <v>10396.080000000002</v>
      </c>
      <c r="G28" s="168">
        <f t="shared" si="12"/>
        <v>6792.66</v>
      </c>
      <c r="H28" s="170" t="str">
        <f t="shared" si="13"/>
        <v/>
      </c>
      <c r="I28" s="171">
        <f t="shared" si="14"/>
        <v>1.8850591937659213</v>
      </c>
      <c r="J28" s="1051"/>
      <c r="K28" s="3"/>
      <c r="L28" s="3"/>
      <c r="M28" s="3"/>
      <c r="N28" s="3"/>
      <c r="O28" s="3"/>
      <c r="P28" s="3"/>
      <c r="Q28" s="3"/>
      <c r="R28" s="3"/>
      <c r="S28" s="3"/>
      <c r="T28" s="3"/>
      <c r="U28" s="3"/>
      <c r="V28" s="3"/>
      <c r="W28" s="3"/>
    </row>
    <row r="29" spans="1:23" ht="15.75" customHeight="1">
      <c r="A29" s="3"/>
      <c r="B29" s="165" t="s">
        <v>294</v>
      </c>
      <c r="C29" s="169">
        <f t="shared" ref="C29:E29" si="18">+C28/C26</f>
        <v>0.3467661371263398</v>
      </c>
      <c r="D29" s="169" t="e">
        <f t="shared" si="18"/>
        <v>#DIV/0!</v>
      </c>
      <c r="E29" s="169">
        <f t="shared" si="18"/>
        <v>0.26165416154444388</v>
      </c>
      <c r="F29" s="170" t="str">
        <f t="shared" si="11"/>
        <v/>
      </c>
      <c r="G29" s="174">
        <f t="shared" si="12"/>
        <v>8.5111975581895927E-2</v>
      </c>
      <c r="H29" s="170" t="str">
        <f t="shared" si="13"/>
        <v/>
      </c>
      <c r="I29" s="171">
        <f t="shared" si="14"/>
        <v>0.32528424191502503</v>
      </c>
      <c r="J29" s="1051"/>
      <c r="K29" s="3"/>
      <c r="L29" s="3"/>
      <c r="M29" s="3"/>
      <c r="N29" s="3"/>
      <c r="O29" s="3"/>
      <c r="P29" s="3"/>
      <c r="Q29" s="3"/>
      <c r="R29" s="3"/>
      <c r="S29" s="3"/>
      <c r="T29" s="3"/>
      <c r="U29" s="3"/>
      <c r="V29" s="3"/>
      <c r="W29" s="3"/>
    </row>
    <row r="30" spans="1:23" ht="15.75" customHeight="1">
      <c r="A30" s="3"/>
      <c r="B30" s="165" t="s">
        <v>295</v>
      </c>
      <c r="C30" s="166">
        <f>+Print_Mois!$L$123-C24-C28</f>
        <v>3721.5699999999997</v>
      </c>
      <c r="D30" s="166">
        <f>+Print_Mois!$F$123-D24-D28</f>
        <v>0</v>
      </c>
      <c r="E30" s="166">
        <f>+Print_Mois!$Q$123-E24-E28</f>
        <v>1050.8799999999992</v>
      </c>
      <c r="F30" s="167">
        <f t="shared" si="11"/>
        <v>3721.5699999999997</v>
      </c>
      <c r="G30" s="168">
        <f t="shared" si="12"/>
        <v>2670.6900000000005</v>
      </c>
      <c r="H30" s="170" t="str">
        <f t="shared" si="13"/>
        <v/>
      </c>
      <c r="I30" s="171">
        <f t="shared" si="14"/>
        <v>2.5413843635810012</v>
      </c>
      <c r="J30" s="1051"/>
      <c r="K30" s="3"/>
      <c r="L30" s="3"/>
      <c r="M30" s="3"/>
      <c r="N30" s="3"/>
      <c r="O30" s="3"/>
      <c r="P30" s="3"/>
      <c r="Q30" s="3"/>
      <c r="R30" s="3"/>
      <c r="S30" s="3"/>
      <c r="T30" s="3"/>
      <c r="U30" s="3"/>
      <c r="V30" s="3"/>
      <c r="W30" s="3"/>
    </row>
    <row r="31" spans="1:23" ht="15.75" customHeight="1">
      <c r="A31" s="3"/>
      <c r="B31" s="165" t="s">
        <v>296</v>
      </c>
      <c r="C31" s="166">
        <f t="shared" ref="C31:E31" si="19">+C30/C21</f>
        <v>232.59812499999998</v>
      </c>
      <c r="D31" s="166" t="e">
        <f t="shared" si="19"/>
        <v>#DIV/0!</v>
      </c>
      <c r="E31" s="166">
        <f t="shared" si="19"/>
        <v>175.14666666666653</v>
      </c>
      <c r="F31" s="167" t="str">
        <f t="shared" si="11"/>
        <v/>
      </c>
      <c r="G31" s="168">
        <f t="shared" si="12"/>
        <v>57.451458333333449</v>
      </c>
      <c r="H31" s="170" t="str">
        <f t="shared" si="13"/>
        <v/>
      </c>
      <c r="I31" s="171">
        <f t="shared" si="14"/>
        <v>0.32801913634287544</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272142.95999999985</v>
      </c>
      <c r="D38" s="200">
        <f>+Print_Mois!$E$195</f>
        <v>0</v>
      </c>
      <c r="E38" s="200">
        <f>+Print_Mois!$P$195</f>
        <v>184333.85999999996</v>
      </c>
      <c r="F38" s="201">
        <f t="shared" ref="F38:F47" si="22">+IFERROR($C38-D38,"")</f>
        <v>272142.95999999985</v>
      </c>
      <c r="G38" s="202">
        <f t="shared" ref="G38:G47" si="23">+IFERROR($C38-E38,"")</f>
        <v>87809.099999999889</v>
      </c>
      <c r="H38" s="163" t="str">
        <f t="shared" ref="H38:H47" si="24">+IFERROR(F38/ABS($D38),"")</f>
        <v/>
      </c>
      <c r="I38" s="164">
        <f t="shared" ref="I38:I47" si="25">+IFERROR(G38/ABS($E38),"")</f>
        <v>0.47635903680419817</v>
      </c>
      <c r="J38" s="1050" t="s">
        <v>1103</v>
      </c>
      <c r="K38" s="3"/>
      <c r="L38" s="3"/>
      <c r="M38" s="3"/>
      <c r="N38" s="3"/>
      <c r="O38" s="3"/>
      <c r="P38" s="3"/>
      <c r="Q38" s="3"/>
      <c r="R38" s="3"/>
      <c r="S38" s="3"/>
      <c r="T38" s="3"/>
      <c r="U38" s="3"/>
      <c r="V38" s="3"/>
      <c r="W38" s="3"/>
    </row>
    <row r="39" spans="1:23" ht="15.75" customHeight="1">
      <c r="A39" s="3"/>
      <c r="B39" s="159" t="s">
        <v>302</v>
      </c>
      <c r="C39" s="200">
        <f>+Print_Mois!$L$195</f>
        <v>172609.8299999999</v>
      </c>
      <c r="D39" s="200">
        <f>+Print_Mois!$F$195</f>
        <v>0</v>
      </c>
      <c r="E39" s="200">
        <f>+Print_Mois!$Q$195</f>
        <v>123298.34999999992</v>
      </c>
      <c r="F39" s="201">
        <f t="shared" si="22"/>
        <v>172609.8299999999</v>
      </c>
      <c r="G39" s="202">
        <f t="shared" si="23"/>
        <v>49311.479999999981</v>
      </c>
      <c r="H39" s="203" t="str">
        <f t="shared" si="24"/>
        <v/>
      </c>
      <c r="I39" s="204">
        <f t="shared" si="25"/>
        <v>0.39993625218828976</v>
      </c>
      <c r="J39" s="1051"/>
      <c r="K39" s="3"/>
      <c r="L39" s="3"/>
      <c r="M39" s="3"/>
      <c r="N39" s="3"/>
      <c r="O39" s="3"/>
      <c r="P39" s="3"/>
      <c r="Q39" s="3"/>
      <c r="R39" s="3"/>
      <c r="S39" s="3"/>
      <c r="T39" s="3"/>
      <c r="U39" s="3"/>
      <c r="V39" s="3"/>
      <c r="W39" s="3"/>
    </row>
    <row r="40" spans="1:23" ht="15.75" customHeight="1">
      <c r="A40" s="3"/>
      <c r="B40" s="165" t="s">
        <v>303</v>
      </c>
      <c r="C40" s="166">
        <f>+Print_Mois!$K$173/Print_Mois!$J$173</f>
        <v>162.38803333333325</v>
      </c>
      <c r="D40" s="166" t="str">
        <f>+IFERROR(Print_Mois!$E$173/Print_Mois!$D$173,"")</f>
        <v/>
      </c>
      <c r="E40" s="166">
        <f>+Print_Mois!$P$173/Print_Mois!$O$173</f>
        <v>119.97934397163117</v>
      </c>
      <c r="F40" s="167" t="str">
        <f t="shared" si="22"/>
        <v/>
      </c>
      <c r="G40" s="168">
        <f t="shared" si="23"/>
        <v>42.408689361702088</v>
      </c>
      <c r="H40" s="170" t="str">
        <f t="shared" si="24"/>
        <v/>
      </c>
      <c r="I40" s="171">
        <f t="shared" si="25"/>
        <v>0.35346658814645232</v>
      </c>
      <c r="J40" s="1051"/>
      <c r="K40" s="3"/>
      <c r="L40" s="3"/>
      <c r="M40" s="3"/>
      <c r="N40" s="3"/>
      <c r="O40" s="3"/>
      <c r="P40" s="3"/>
      <c r="Q40" s="3"/>
      <c r="R40" s="3"/>
      <c r="S40" s="3"/>
      <c r="T40" s="3"/>
      <c r="U40" s="3"/>
      <c r="V40" s="3"/>
      <c r="W40" s="3"/>
    </row>
    <row r="41" spans="1:23" ht="15.75" customHeight="1">
      <c r="A41" s="3"/>
      <c r="B41" s="165" t="s">
        <v>304</v>
      </c>
      <c r="C41" s="166">
        <f>+Print_Mois!$K$176/Print_Mois!$J$176</f>
        <v>205.3964885496182</v>
      </c>
      <c r="D41" s="166" t="str">
        <f>+IFERROR(Print_Mois!$E$176/Print_Mois!$D$176,"")</f>
        <v/>
      </c>
      <c r="E41" s="166">
        <f>+Print_Mois!$P$176/Print_Mois!$O$176</f>
        <v>160.60588059701485</v>
      </c>
      <c r="F41" s="167" t="str">
        <f t="shared" si="22"/>
        <v/>
      </c>
      <c r="G41" s="168">
        <f t="shared" si="23"/>
        <v>44.790607952603352</v>
      </c>
      <c r="H41" s="170" t="str">
        <f t="shared" si="24"/>
        <v/>
      </c>
      <c r="I41" s="171">
        <f t="shared" si="25"/>
        <v>0.27888523001838245</v>
      </c>
      <c r="J41" s="1051"/>
      <c r="K41" s="3"/>
      <c r="L41" s="3"/>
      <c r="M41" s="3"/>
      <c r="N41" s="3"/>
      <c r="O41" s="3"/>
      <c r="P41" s="3"/>
      <c r="Q41" s="3"/>
      <c r="R41" s="3"/>
      <c r="S41" s="3"/>
      <c r="T41" s="3"/>
      <c r="U41" s="3"/>
      <c r="V41" s="3"/>
      <c r="W41" s="3"/>
    </row>
    <row r="42" spans="1:23" ht="15.75" customHeight="1">
      <c r="A42" s="3"/>
      <c r="B42" s="165" t="s">
        <v>305</v>
      </c>
      <c r="C42" s="166">
        <f>+Print_Mois!$L$185</f>
        <v>-3545.25</v>
      </c>
      <c r="D42" s="166">
        <f>+Print_Mois!$F$185</f>
        <v>0</v>
      </c>
      <c r="E42" s="166">
        <f>+Print_Mois!$Q$185</f>
        <v>-4686.369999999999</v>
      </c>
      <c r="F42" s="167">
        <f t="shared" si="22"/>
        <v>-3545.25</v>
      </c>
      <c r="G42" s="168">
        <f t="shared" si="23"/>
        <v>1141.119999999999</v>
      </c>
      <c r="H42" s="170" t="str">
        <f t="shared" si="24"/>
        <v/>
      </c>
      <c r="I42" s="171">
        <f t="shared" si="25"/>
        <v>0.2434976324959402</v>
      </c>
      <c r="J42" s="1051"/>
      <c r="K42" s="3"/>
      <c r="L42" s="3"/>
      <c r="M42" s="3"/>
      <c r="N42" s="3"/>
      <c r="O42" s="3"/>
      <c r="P42" s="3"/>
      <c r="Q42" s="3"/>
      <c r="R42" s="3"/>
      <c r="S42" s="3"/>
      <c r="T42" s="3"/>
      <c r="U42" s="3"/>
      <c r="V42" s="3"/>
      <c r="W42" s="3"/>
    </row>
    <row r="43" spans="1:23" ht="15.75" customHeight="1">
      <c r="A43" s="3"/>
      <c r="B43" s="165" t="s">
        <v>306</v>
      </c>
      <c r="C43" s="166">
        <f>+Print_Mois!$L$211</f>
        <v>73376.500000000029</v>
      </c>
      <c r="D43" s="166">
        <f>+Print_Mois!$F$211</f>
        <v>0</v>
      </c>
      <c r="E43" s="166">
        <f>+Print_Mois!$Q$211</f>
        <v>46245.569999999985</v>
      </c>
      <c r="F43" s="167">
        <f t="shared" si="22"/>
        <v>73376.500000000029</v>
      </c>
      <c r="G43" s="168">
        <f t="shared" si="23"/>
        <v>27130.930000000044</v>
      </c>
      <c r="H43" s="170" t="str">
        <f t="shared" si="24"/>
        <v/>
      </c>
      <c r="I43" s="171">
        <f t="shared" si="25"/>
        <v>0.58667089626098357</v>
      </c>
      <c r="J43" s="1051"/>
      <c r="K43" s="3"/>
      <c r="L43" s="3"/>
      <c r="M43" s="3"/>
      <c r="N43" s="3"/>
      <c r="O43" s="3"/>
      <c r="P43" s="3"/>
      <c r="Q43" s="3"/>
      <c r="R43" s="3"/>
      <c r="S43" s="3"/>
      <c r="T43" s="3"/>
      <c r="U43" s="3"/>
      <c r="V43" s="3"/>
      <c r="W43" s="3"/>
    </row>
    <row r="44" spans="1:23" ht="15.75" customHeight="1">
      <c r="A44" s="3"/>
      <c r="B44" s="181" t="s">
        <v>307</v>
      </c>
      <c r="C44" s="166">
        <f>+SUM(Print_Mois!$L$199:$L$205)</f>
        <v>47988.860000000044</v>
      </c>
      <c r="D44" s="166">
        <f>+SUM(Print_Mois!$F$199:$F$205)</f>
        <v>0</v>
      </c>
      <c r="E44" s="166">
        <f>+SUM(Print_Mois!$Q$199:$Q$205)</f>
        <v>31627.75999999998</v>
      </c>
      <c r="F44" s="167">
        <f t="shared" si="22"/>
        <v>47988.860000000044</v>
      </c>
      <c r="G44" s="168">
        <f t="shared" si="23"/>
        <v>16361.100000000064</v>
      </c>
      <c r="H44" s="170" t="str">
        <f t="shared" si="24"/>
        <v/>
      </c>
      <c r="I44" s="171">
        <f t="shared" si="25"/>
        <v>0.51730188922642872</v>
      </c>
      <c r="J44" s="1051"/>
      <c r="K44" s="3"/>
      <c r="L44" s="3"/>
      <c r="M44" s="3"/>
      <c r="N44" s="3"/>
      <c r="O44" s="3"/>
      <c r="P44" s="3"/>
      <c r="Q44" s="3"/>
      <c r="R44" s="3"/>
      <c r="S44" s="3"/>
      <c r="T44" s="3"/>
      <c r="U44" s="3"/>
      <c r="V44" s="3"/>
      <c r="W44" s="3"/>
    </row>
    <row r="45" spans="1:23">
      <c r="A45" s="3"/>
      <c r="B45" s="181" t="s">
        <v>308</v>
      </c>
      <c r="C45" s="166">
        <f>+SUM(Print_Mois!$L$206:$L$210)</f>
        <v>25387.639999999978</v>
      </c>
      <c r="D45" s="166">
        <f>+SUM(Print_Mois!$F$206:$F$210)</f>
        <v>0</v>
      </c>
      <c r="E45" s="166">
        <f>+SUM(Print_Mois!$Q$206:$Q$210)</f>
        <v>14617.810000000003</v>
      </c>
      <c r="F45" s="167">
        <f t="shared" si="22"/>
        <v>25387.639999999978</v>
      </c>
      <c r="G45" s="168">
        <f t="shared" si="23"/>
        <v>10769.829999999974</v>
      </c>
      <c r="H45" s="170" t="str">
        <f t="shared" si="24"/>
        <v/>
      </c>
      <c r="I45" s="171">
        <f t="shared" si="25"/>
        <v>0.73676084174031353</v>
      </c>
      <c r="J45" s="1051"/>
      <c r="K45" s="3"/>
      <c r="L45" s="3"/>
      <c r="M45" s="3"/>
      <c r="N45" s="3"/>
      <c r="O45" s="3"/>
      <c r="P45" s="3"/>
      <c r="Q45" s="3"/>
      <c r="R45" s="3"/>
      <c r="S45" s="3"/>
      <c r="T45" s="3"/>
      <c r="U45" s="3"/>
      <c r="V45" s="3"/>
      <c r="W45" s="3"/>
    </row>
    <row r="46" spans="1:23">
      <c r="A46" s="3"/>
      <c r="B46" s="165" t="s">
        <v>309</v>
      </c>
      <c r="C46" s="169">
        <f t="shared" ref="C46:E46" si="26">+C43/C38</f>
        <v>0.26962483247775387</v>
      </c>
      <c r="D46" s="169" t="e">
        <f t="shared" si="26"/>
        <v>#DIV/0!</v>
      </c>
      <c r="E46" s="169">
        <f t="shared" si="26"/>
        <v>0.25087940978396478</v>
      </c>
      <c r="F46" s="172" t="str">
        <f t="shared" si="22"/>
        <v/>
      </c>
      <c r="G46" s="173">
        <f t="shared" si="23"/>
        <v>1.8745422693789093E-2</v>
      </c>
      <c r="H46" s="170" t="str">
        <f t="shared" si="24"/>
        <v/>
      </c>
      <c r="I46" s="171">
        <f t="shared" si="25"/>
        <v>7.471885680028903E-2</v>
      </c>
      <c r="J46" s="1051"/>
      <c r="K46" s="3"/>
      <c r="L46" s="3"/>
      <c r="M46" s="3"/>
      <c r="N46" s="3"/>
      <c r="O46" s="3"/>
      <c r="P46" s="3"/>
      <c r="Q46" s="3"/>
      <c r="R46" s="3"/>
      <c r="S46" s="3"/>
      <c r="T46" s="3"/>
      <c r="U46" s="3"/>
      <c r="V46" s="3"/>
      <c r="W46" s="3"/>
    </row>
    <row r="47" spans="1:23">
      <c r="A47" s="3"/>
      <c r="B47" s="205" t="s">
        <v>127</v>
      </c>
      <c r="C47" s="184">
        <f>+Print_Mois!$L$214</f>
        <v>-778.72000000000116</v>
      </c>
      <c r="D47" s="184">
        <f>+Print_Mois!$F$214</f>
        <v>0</v>
      </c>
      <c r="E47" s="184">
        <f>+Print_Mois!$Q$214</f>
        <v>6724.6400000000031</v>
      </c>
      <c r="F47" s="185">
        <f t="shared" si="22"/>
        <v>-778.72000000000116</v>
      </c>
      <c r="G47" s="186">
        <f t="shared" si="23"/>
        <v>-7503.3600000000042</v>
      </c>
      <c r="H47" s="187" t="str">
        <f t="shared" si="24"/>
        <v/>
      </c>
      <c r="I47" s="188">
        <f t="shared" si="25"/>
        <v>-1.1158009945513814</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656563.35000000021</v>
      </c>
      <c r="D50" s="200">
        <f>+Print_Mois!$D$315</f>
        <v>0</v>
      </c>
      <c r="E50" s="200">
        <f>+Print_Mois!$O$315</f>
        <v>679405.15999999992</v>
      </c>
      <c r="F50" s="201">
        <f t="shared" ref="F50:F59" si="27">+IFERROR($C50-D50,"")</f>
        <v>656563.35000000021</v>
      </c>
      <c r="G50" s="202">
        <f t="shared" ref="G50:G59" si="28">+IFERROR($C50-E50,"")</f>
        <v>-22841.809999999707</v>
      </c>
      <c r="H50" s="163" t="str">
        <f t="shared" ref="H50:H59" si="29">+IFERROR(F50/ABS($D50),"")</f>
        <v/>
      </c>
      <c r="I50" s="164">
        <f t="shared" ref="I50:I59" si="30">+IFERROR(G50/ABS($E50),"")</f>
        <v>-3.3620306916714776E-2</v>
      </c>
      <c r="J50" s="1050" t="s">
        <v>1104</v>
      </c>
      <c r="K50" s="3"/>
      <c r="L50" s="3"/>
      <c r="M50" s="3"/>
      <c r="N50" s="3"/>
      <c r="O50" s="3"/>
      <c r="P50" s="3"/>
      <c r="Q50" s="3"/>
      <c r="R50" s="3"/>
      <c r="S50" s="3"/>
      <c r="T50" s="3"/>
      <c r="U50" s="3"/>
      <c r="V50" s="3"/>
      <c r="W50" s="3"/>
    </row>
    <row r="51" spans="1:23" ht="15.75" customHeight="1">
      <c r="A51" s="3"/>
      <c r="B51" s="181" t="s">
        <v>311</v>
      </c>
      <c r="C51" s="166">
        <f>+Print_Mois!$J$296</f>
        <v>62649.979999999981</v>
      </c>
      <c r="D51" s="166">
        <f>+Print_Mois!$D$296</f>
        <v>0</v>
      </c>
      <c r="E51" s="166">
        <f>+Print_Mois!$O$296</f>
        <v>50979.060000000056</v>
      </c>
      <c r="F51" s="167">
        <f t="shared" si="27"/>
        <v>62649.979999999981</v>
      </c>
      <c r="G51" s="168">
        <f t="shared" si="28"/>
        <v>11670.919999999925</v>
      </c>
      <c r="H51" s="170" t="str">
        <f t="shared" si="29"/>
        <v/>
      </c>
      <c r="I51" s="171">
        <f t="shared" si="30"/>
        <v>0.22893556687784972</v>
      </c>
      <c r="J51" s="1051"/>
      <c r="K51" s="3"/>
      <c r="L51" s="3"/>
      <c r="M51" s="3"/>
      <c r="N51" s="3"/>
      <c r="O51" s="3"/>
      <c r="P51" s="3"/>
      <c r="Q51" s="3"/>
      <c r="R51" s="3"/>
      <c r="S51" s="3"/>
      <c r="T51" s="3"/>
      <c r="U51" s="3"/>
      <c r="V51" s="3"/>
      <c r="W51" s="3"/>
    </row>
    <row r="52" spans="1:23" ht="15.75" customHeight="1">
      <c r="A52" s="3"/>
      <c r="B52" s="181" t="s">
        <v>312</v>
      </c>
      <c r="C52" s="166">
        <f>+Print_Mois!$J$298</f>
        <v>215048.56000000006</v>
      </c>
      <c r="D52" s="166">
        <f>+Print_Mois!$D$298</f>
        <v>0</v>
      </c>
      <c r="E52" s="166">
        <f>+Print_Mois!$O$298</f>
        <v>178267.08999999997</v>
      </c>
      <c r="F52" s="167">
        <f t="shared" si="27"/>
        <v>215048.56000000006</v>
      </c>
      <c r="G52" s="168">
        <f t="shared" si="28"/>
        <v>36781.470000000088</v>
      </c>
      <c r="H52" s="170" t="str">
        <f t="shared" si="29"/>
        <v/>
      </c>
      <c r="I52" s="171">
        <f t="shared" si="30"/>
        <v>0.20632787577336958</v>
      </c>
      <c r="J52" s="1051"/>
      <c r="K52" s="3"/>
      <c r="L52" s="3"/>
      <c r="M52" s="3"/>
      <c r="N52" s="3"/>
      <c r="O52" s="3"/>
      <c r="P52" s="3"/>
      <c r="Q52" s="3"/>
      <c r="R52" s="3"/>
      <c r="S52" s="3"/>
      <c r="T52" s="3"/>
      <c r="U52" s="3"/>
      <c r="V52" s="3"/>
      <c r="W52" s="3"/>
    </row>
    <row r="53" spans="1:23" ht="15.75" customHeight="1">
      <c r="A53" s="3"/>
      <c r="B53" s="181" t="s">
        <v>313</v>
      </c>
      <c r="C53" s="166">
        <f>+Print_Mois!$J$301</f>
        <v>266626.7200000002</v>
      </c>
      <c r="D53" s="166">
        <f>+Print_Mois!$D$301</f>
        <v>0</v>
      </c>
      <c r="E53" s="166">
        <f>+Print_Mois!$O$301</f>
        <v>346815.04999999981</v>
      </c>
      <c r="F53" s="167">
        <f t="shared" si="27"/>
        <v>266626.7200000002</v>
      </c>
      <c r="G53" s="168">
        <f t="shared" si="28"/>
        <v>-80188.329999999609</v>
      </c>
      <c r="H53" s="170" t="str">
        <f t="shared" si="29"/>
        <v/>
      </c>
      <c r="I53" s="171">
        <f t="shared" si="30"/>
        <v>-0.23121352432658171</v>
      </c>
      <c r="J53" s="1051"/>
      <c r="K53" s="3"/>
      <c r="L53" s="3"/>
      <c r="M53" s="3"/>
      <c r="N53" s="3"/>
      <c r="O53" s="3"/>
      <c r="P53" s="3"/>
      <c r="Q53" s="3"/>
      <c r="R53" s="3"/>
      <c r="S53" s="3"/>
      <c r="T53" s="3"/>
      <c r="U53" s="3"/>
      <c r="V53" s="3"/>
      <c r="W53" s="3"/>
    </row>
    <row r="54" spans="1:23" ht="15.75" customHeight="1">
      <c r="A54" s="3"/>
      <c r="B54" s="181" t="s">
        <v>314</v>
      </c>
      <c r="C54" s="166">
        <f>+Print_Mois!$J$308</f>
        <v>39141.479999999981</v>
      </c>
      <c r="D54" s="166">
        <f>+Print_Mois!$D$308</f>
        <v>0</v>
      </c>
      <c r="E54" s="166">
        <f>+Print_Mois!$O$308</f>
        <v>42801.280000000028</v>
      </c>
      <c r="F54" s="167">
        <f t="shared" si="27"/>
        <v>39141.479999999981</v>
      </c>
      <c r="G54" s="168">
        <f t="shared" si="28"/>
        <v>-3659.8000000000466</v>
      </c>
      <c r="H54" s="170" t="str">
        <f t="shared" si="29"/>
        <v/>
      </c>
      <c r="I54" s="171">
        <f t="shared" si="30"/>
        <v>-8.5506788582024748E-2</v>
      </c>
      <c r="J54" s="1051"/>
      <c r="K54" s="3"/>
      <c r="L54" s="3"/>
      <c r="M54" s="3"/>
      <c r="N54" s="3"/>
      <c r="O54" s="3"/>
      <c r="P54" s="3"/>
      <c r="Q54" s="3"/>
      <c r="R54" s="3"/>
      <c r="S54" s="3"/>
      <c r="T54" s="3"/>
      <c r="U54" s="3"/>
      <c r="V54" s="3"/>
      <c r="W54" s="3"/>
    </row>
    <row r="55" spans="1:23" ht="15.75" customHeight="1">
      <c r="A55" s="3"/>
      <c r="B55" s="181" t="s">
        <v>315</v>
      </c>
      <c r="C55" s="166">
        <f t="shared" ref="C55:E55" si="31">+C50-SUM(C51:C54)</f>
        <v>73096.609999999986</v>
      </c>
      <c r="D55" s="166">
        <f t="shared" si="31"/>
        <v>0</v>
      </c>
      <c r="E55" s="166">
        <f t="shared" si="31"/>
        <v>60542.680000000051</v>
      </c>
      <c r="F55" s="167">
        <f t="shared" si="27"/>
        <v>73096.609999999986</v>
      </c>
      <c r="G55" s="168">
        <f t="shared" si="28"/>
        <v>12553.929999999935</v>
      </c>
      <c r="H55" s="170" t="str">
        <f t="shared" si="29"/>
        <v/>
      </c>
      <c r="I55" s="171">
        <f t="shared" si="30"/>
        <v>0.20735669448395619</v>
      </c>
      <c r="J55" s="1051"/>
      <c r="K55" s="3"/>
      <c r="L55" s="3"/>
      <c r="M55" s="3"/>
      <c r="N55" s="3"/>
      <c r="O55" s="3"/>
      <c r="P55" s="3"/>
      <c r="Q55" s="3"/>
      <c r="R55" s="3"/>
      <c r="S55" s="3"/>
      <c r="T55" s="3"/>
      <c r="U55" s="3"/>
      <c r="V55" s="3"/>
      <c r="W55" s="3"/>
    </row>
    <row r="56" spans="1:23" ht="15.75" customHeight="1">
      <c r="A56" s="3"/>
      <c r="B56" s="159" t="s">
        <v>302</v>
      </c>
      <c r="C56" s="200">
        <f>+Print_Mois!$L$315</f>
        <v>134358.46000000025</v>
      </c>
      <c r="D56" s="200">
        <f>+Print_Mois!$F$315</f>
        <v>0</v>
      </c>
      <c r="E56" s="200">
        <f>+Print_Mois!$Q$315</f>
        <v>147706.37999999954</v>
      </c>
      <c r="F56" s="201">
        <f t="shared" si="27"/>
        <v>134358.46000000025</v>
      </c>
      <c r="G56" s="202">
        <f t="shared" si="28"/>
        <v>-13347.919999999285</v>
      </c>
      <c r="H56" s="203" t="str">
        <f t="shared" si="29"/>
        <v/>
      </c>
      <c r="I56" s="204">
        <f t="shared" si="30"/>
        <v>-9.0367931297208201E-2</v>
      </c>
      <c r="J56" s="1051"/>
      <c r="K56" s="3"/>
      <c r="L56" s="3"/>
      <c r="M56" s="3"/>
      <c r="N56" s="3"/>
      <c r="O56" s="3"/>
      <c r="P56" s="3"/>
      <c r="Q56" s="3"/>
      <c r="R56" s="3"/>
      <c r="S56" s="3"/>
      <c r="T56" s="3"/>
      <c r="U56" s="3"/>
      <c r="V56" s="3"/>
      <c r="W56" s="3"/>
    </row>
    <row r="57" spans="1:23" ht="15.75" customHeight="1">
      <c r="A57" s="3"/>
      <c r="B57" s="165" t="s">
        <v>303</v>
      </c>
      <c r="C57" s="166">
        <f>+Print_Mois!$J$296/Print_Mois!$J$173</f>
        <v>104.41663333333331</v>
      </c>
      <c r="D57" s="166" t="str">
        <f>+IFERROR(Print_Mois!$D$296/Print_Mois!$D$173,"")</f>
        <v/>
      </c>
      <c r="E57" s="166">
        <f>+Print_Mois!$O$296/Print_Mois!$O$173</f>
        <v>90.388404255319244</v>
      </c>
      <c r="F57" s="167" t="str">
        <f t="shared" si="27"/>
        <v/>
      </c>
      <c r="G57" s="168">
        <f t="shared" si="28"/>
        <v>14.028229078014064</v>
      </c>
      <c r="H57" s="170" t="str">
        <f t="shared" si="29"/>
        <v/>
      </c>
      <c r="I57" s="171">
        <f t="shared" si="30"/>
        <v>0.15519943286517884</v>
      </c>
      <c r="J57" s="1051"/>
      <c r="K57" s="3"/>
      <c r="L57" s="3"/>
      <c r="M57" s="3"/>
      <c r="N57" s="3"/>
      <c r="O57" s="3"/>
      <c r="P57" s="3"/>
      <c r="Q57" s="3"/>
      <c r="R57" s="3"/>
      <c r="S57" s="3"/>
      <c r="T57" s="3"/>
      <c r="U57" s="3"/>
      <c r="V57" s="3"/>
      <c r="W57" s="3"/>
    </row>
    <row r="58" spans="1:23" ht="15.75" customHeight="1">
      <c r="A58" s="3"/>
      <c r="B58" s="165" t="s">
        <v>304</v>
      </c>
      <c r="C58" s="166">
        <f>+Print_Mois!$J$298/Print_Mois!$J$176</f>
        <v>547.19735368956754</v>
      </c>
      <c r="D58" s="166" t="str">
        <f>+IFERROR(Print_Mois!$D$298/Print_Mois!$D$176,"")</f>
        <v/>
      </c>
      <c r="E58" s="166">
        <f>+Print_Mois!$O$298/Print_Mois!$O$176</f>
        <v>532.14056716417906</v>
      </c>
      <c r="F58" s="167" t="str">
        <f t="shared" si="27"/>
        <v/>
      </c>
      <c r="G58" s="168">
        <f t="shared" si="28"/>
        <v>15.056786525388475</v>
      </c>
      <c r="H58" s="170" t="str">
        <f t="shared" si="29"/>
        <v/>
      </c>
      <c r="I58" s="171">
        <f t="shared" si="30"/>
        <v>2.8294754157961177E-2</v>
      </c>
      <c r="J58" s="1051"/>
      <c r="K58" s="3"/>
      <c r="L58" s="3"/>
      <c r="M58" s="3"/>
      <c r="N58" s="3"/>
      <c r="O58" s="3"/>
      <c r="P58" s="3"/>
      <c r="Q58" s="3"/>
      <c r="R58" s="3"/>
      <c r="S58" s="3"/>
      <c r="T58" s="3"/>
      <c r="U58" s="3"/>
      <c r="V58" s="3"/>
      <c r="W58" s="3"/>
    </row>
    <row r="59" spans="1:23" ht="15.75" customHeight="1">
      <c r="A59" s="3"/>
      <c r="B59" s="205" t="s">
        <v>118</v>
      </c>
      <c r="C59" s="184">
        <f>+Print_Mois!$L$321</f>
        <v>16472.790000000008</v>
      </c>
      <c r="D59" s="184">
        <f>+Print_Mois!$F$321</f>
        <v>0</v>
      </c>
      <c r="E59" s="184">
        <f>+Print_Mois!$Q$321</f>
        <v>15704.570000000007</v>
      </c>
      <c r="F59" s="185">
        <f t="shared" si="27"/>
        <v>16472.790000000008</v>
      </c>
      <c r="G59" s="186">
        <f t="shared" si="28"/>
        <v>768.22000000000116</v>
      </c>
      <c r="H59" s="187" t="str">
        <f t="shared" si="29"/>
        <v/>
      </c>
      <c r="I59" s="188">
        <f t="shared" si="30"/>
        <v>4.8916971301984122E-2</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0.30010522111734539</v>
      </c>
      <c r="D62" s="169" t="e">
        <f>+Print_Mois!$Z$434/Print_Mois!$Z$408</f>
        <v>#DIV/0!</v>
      </c>
      <c r="E62" s="169">
        <f>+Print_Mois!$AL$434/Print_Mois!$AL$408</f>
        <v>0.23250081940204825</v>
      </c>
      <c r="F62" s="172" t="str">
        <f t="shared" ref="F62:G67" si="32">+IFERROR($C62-D62,"")</f>
        <v/>
      </c>
      <c r="G62" s="173">
        <f t="shared" si="32"/>
        <v>6.7604401715297135E-2</v>
      </c>
      <c r="H62" s="170" t="str">
        <f t="shared" ref="H62:H67" si="33">+IFERROR(F62/ABS($D62),"")</f>
        <v/>
      </c>
      <c r="I62" s="171">
        <f t="shared" ref="I62:I67" si="34">+IFERROR(G62/ABS($E62),"")</f>
        <v>0.29077059551516388</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45225.830000000024</v>
      </c>
      <c r="D64" s="166">
        <f>+Print_Mois!$Z$415+Print_Mois!$Z$435</f>
        <v>0</v>
      </c>
      <c r="E64" s="166">
        <f>+Print_Mois!$AL$415+Print_Mois!$AL$435</f>
        <v>17355.689999999973</v>
      </c>
      <c r="F64" s="167">
        <f t="shared" si="32"/>
        <v>45225.830000000024</v>
      </c>
      <c r="G64" s="168">
        <f t="shared" si="32"/>
        <v>27870.14000000005</v>
      </c>
      <c r="H64" s="170" t="str">
        <f t="shared" si="33"/>
        <v/>
      </c>
      <c r="I64" s="171">
        <f t="shared" si="34"/>
        <v>1.6058214913956226</v>
      </c>
      <c r="J64" s="1051"/>
      <c r="K64" s="3"/>
      <c r="L64" s="3"/>
      <c r="M64" s="3"/>
      <c r="N64" s="3"/>
      <c r="O64" s="3"/>
      <c r="P64" s="3"/>
      <c r="Q64" s="3"/>
      <c r="R64" s="3"/>
      <c r="S64" s="3"/>
      <c r="T64" s="3"/>
      <c r="U64" s="3"/>
      <c r="V64" s="3"/>
      <c r="W64" s="3"/>
    </row>
    <row r="65" spans="1:23" ht="15.75" customHeight="1">
      <c r="A65" s="3"/>
      <c r="B65" s="181" t="s">
        <v>320</v>
      </c>
      <c r="C65" s="166">
        <f>+Print_Mois!$AF$453-Print_Mois!$AF$435</f>
        <v>78753.840000000026</v>
      </c>
      <c r="D65" s="166">
        <f>+Print_Mois!$Z$453-Print_Mois!$Z$435</f>
        <v>0</v>
      </c>
      <c r="E65" s="166">
        <f>+Print_Mois!$AL$453-Print_Mois!$AL$435</f>
        <v>65082.550000000032</v>
      </c>
      <c r="F65" s="167">
        <f t="shared" si="32"/>
        <v>78753.840000000026</v>
      </c>
      <c r="G65" s="168">
        <f t="shared" si="32"/>
        <v>13671.289999999994</v>
      </c>
      <c r="H65" s="170" t="str">
        <f t="shared" si="33"/>
        <v/>
      </c>
      <c r="I65" s="171">
        <f t="shared" si="34"/>
        <v>0.210060761294694</v>
      </c>
      <c r="J65" s="1051"/>
      <c r="K65" s="3"/>
      <c r="L65" s="3"/>
      <c r="M65" s="3"/>
      <c r="N65" s="3"/>
      <c r="O65" s="3"/>
      <c r="P65" s="3"/>
      <c r="Q65" s="3"/>
      <c r="R65" s="3"/>
      <c r="S65" s="3"/>
      <c r="T65" s="3"/>
      <c r="U65" s="3"/>
      <c r="V65" s="3"/>
      <c r="W65" s="3"/>
    </row>
    <row r="66" spans="1:23" ht="15.75" customHeight="1">
      <c r="A66" s="3"/>
      <c r="B66" s="181" t="s">
        <v>321</v>
      </c>
      <c r="C66" s="166">
        <f>+Print_Mois!$AF$416</f>
        <v>24181.71</v>
      </c>
      <c r="D66" s="166">
        <f>+Print_Mois!$Z$416</f>
        <v>0</v>
      </c>
      <c r="E66" s="166">
        <f>+Print_Mois!$AL$416</f>
        <v>35530.310000000012</v>
      </c>
      <c r="F66" s="167">
        <f t="shared" si="32"/>
        <v>24181.71</v>
      </c>
      <c r="G66" s="168">
        <f t="shared" si="32"/>
        <v>-11348.600000000013</v>
      </c>
      <c r="H66" s="170" t="str">
        <f t="shared" si="33"/>
        <v/>
      </c>
      <c r="I66" s="171">
        <f t="shared" si="34"/>
        <v>-0.31940616335742661</v>
      </c>
      <c r="J66" s="1051"/>
      <c r="K66" s="3"/>
      <c r="L66" s="3"/>
      <c r="M66" s="3"/>
      <c r="N66" s="3"/>
      <c r="O66" s="3"/>
      <c r="P66" s="3"/>
      <c r="Q66" s="3"/>
      <c r="R66" s="3"/>
      <c r="S66" s="3"/>
      <c r="T66" s="3"/>
      <c r="U66" s="3"/>
      <c r="V66" s="3"/>
      <c r="W66" s="3"/>
    </row>
    <row r="67" spans="1:23">
      <c r="A67" s="3"/>
      <c r="B67" s="183" t="s">
        <v>322</v>
      </c>
      <c r="C67" s="184">
        <f>+Print_Mois!$AF$482-C32-C15</f>
        <v>20810.309999999998</v>
      </c>
      <c r="D67" s="184">
        <f>+Print_Mois!$Z$482-D32-D15</f>
        <v>0</v>
      </c>
      <c r="E67" s="184">
        <f>+Print_Mois!$AL$482-E32-E15</f>
        <v>22582.709999999992</v>
      </c>
      <c r="F67" s="185">
        <f t="shared" si="32"/>
        <v>20810.309999999998</v>
      </c>
      <c r="G67" s="186">
        <f t="shared" si="32"/>
        <v>-1772.3999999999942</v>
      </c>
      <c r="H67" s="187" t="str">
        <f t="shared" si="33"/>
        <v/>
      </c>
      <c r="I67" s="188">
        <f t="shared" si="34"/>
        <v>-7.8484823123531E-2</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138960.42000000001</v>
      </c>
      <c r="D70" s="166">
        <f>+Print_Mois!$Z$420-Print_Mois!$Z$416+Print_Mois!$Z$435+Print_Mois!$Z$436+Print_Mois!$Z$437</f>
        <v>0</v>
      </c>
      <c r="E70" s="166">
        <f>+Print_Mois!$AL$420-Print_Mois!$AL$416+Print_Mois!$AL$435+Print_Mois!$AL$436+Print_Mois!$AL$437</f>
        <v>115779.26999999996</v>
      </c>
      <c r="F70" s="225">
        <f t="shared" ref="F70:G77" si="35">+IFERROR($C70-D70,"")</f>
        <v>138960.42000000001</v>
      </c>
      <c r="G70" s="226">
        <f t="shared" si="35"/>
        <v>23181.150000000052</v>
      </c>
      <c r="H70" s="170" t="str">
        <f t="shared" ref="H70:H77" si="36">+IFERROR(F70/ABS($D70),"")</f>
        <v/>
      </c>
      <c r="I70" s="171">
        <f t="shared" ref="I70:I77" si="37">+IFERROR(G70/ABS($E70),"")</f>
        <v>0.20021848470801432</v>
      </c>
      <c r="J70" s="1050" t="s">
        <v>1105</v>
      </c>
      <c r="K70" s="3"/>
      <c r="L70" s="3"/>
      <c r="M70" s="3"/>
      <c r="N70" s="3"/>
      <c r="O70" s="3"/>
      <c r="P70" s="3"/>
      <c r="Q70" s="3"/>
      <c r="R70" s="3"/>
      <c r="S70" s="3"/>
      <c r="T70" s="3"/>
      <c r="U70" s="3"/>
      <c r="V70" s="3"/>
      <c r="W70" s="3"/>
    </row>
    <row r="71" spans="1:23" ht="15.75" customHeight="1">
      <c r="A71" s="3"/>
      <c r="B71" s="181" t="s">
        <v>325</v>
      </c>
      <c r="C71" s="169">
        <f>+C70/Print_Mois!$AF$408</f>
        <v>0.21639465818880566</v>
      </c>
      <c r="D71" s="169" t="e">
        <f>+D70/Print_Mois!$Z$408</f>
        <v>#DIV/0!</v>
      </c>
      <c r="E71" s="169">
        <f>+E70/Print_Mois!$AL$408</f>
        <v>0.17996731656034032</v>
      </c>
      <c r="F71" s="172" t="str">
        <f t="shared" si="35"/>
        <v/>
      </c>
      <c r="G71" s="173">
        <f t="shared" si="35"/>
        <v>3.6427341628465337E-2</v>
      </c>
      <c r="H71" s="170" t="str">
        <f t="shared" si="36"/>
        <v/>
      </c>
      <c r="I71" s="171">
        <f t="shared" si="37"/>
        <v>0.20241087284452453</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408692.01000000007</v>
      </c>
      <c r="D72" s="166">
        <f>+Print_Mois!$Z$467+Print_Mois!$Z$434+Print_Mois!$Z$438+Print_Mois!$Z$440+SUM(Print_Mois!$Z$441:$Z$449)+Print_Mois!$Z$439</f>
        <v>0</v>
      </c>
      <c r="E72" s="166">
        <f>+Print_Mois!$AL$467+Print_Mois!$AL$434+Print_Mois!$AL$438+Print_Mois!$AL$440+SUM(Print_Mois!$AL$441:$AL$449)+Print_Mois!$AL$439</f>
        <v>397968.54999999993</v>
      </c>
      <c r="F72" s="167">
        <f t="shared" si="35"/>
        <v>408692.01000000007</v>
      </c>
      <c r="G72" s="168">
        <f t="shared" si="35"/>
        <v>10723.460000000137</v>
      </c>
      <c r="H72" s="170" t="str">
        <f t="shared" si="36"/>
        <v/>
      </c>
      <c r="I72" s="171">
        <f t="shared" si="37"/>
        <v>2.6945496069978744E-2</v>
      </c>
      <c r="J72" s="1051"/>
      <c r="K72" s="3"/>
      <c r="L72" s="3"/>
      <c r="M72" s="3"/>
      <c r="N72" s="3"/>
      <c r="O72" s="3"/>
      <c r="P72" s="3"/>
      <c r="Q72" s="3"/>
      <c r="R72" s="3"/>
      <c r="S72" s="3"/>
      <c r="T72" s="3"/>
      <c r="U72" s="3"/>
      <c r="V72" s="3"/>
      <c r="W72" s="3"/>
    </row>
    <row r="73" spans="1:23" ht="15.75" customHeight="1">
      <c r="A73" s="3"/>
      <c r="B73" s="181" t="s">
        <v>327</v>
      </c>
      <c r="C73" s="169">
        <f>+C72/Print_Mois!$AF$408</f>
        <v>0.63643135080079605</v>
      </c>
      <c r="D73" s="169" t="e">
        <f>+D72/Print_Mois!$Z$408</f>
        <v>#DIV/0!</v>
      </c>
      <c r="E73" s="169">
        <f>+E72/Print_Mois!$AL$408</f>
        <v>0.61860238036489301</v>
      </c>
      <c r="F73" s="172" t="str">
        <f t="shared" si="35"/>
        <v/>
      </c>
      <c r="G73" s="173">
        <f t="shared" si="35"/>
        <v>1.7828970435903035E-2</v>
      </c>
      <c r="H73" s="170" t="str">
        <f t="shared" si="36"/>
        <v/>
      </c>
      <c r="I73" s="171">
        <f t="shared" si="37"/>
        <v>2.8821373796502882E-2</v>
      </c>
      <c r="J73" s="1051"/>
      <c r="K73" s="3"/>
      <c r="L73" s="3"/>
      <c r="M73" s="3"/>
      <c r="N73" s="3"/>
      <c r="O73" s="3"/>
      <c r="P73" s="3"/>
      <c r="Q73" s="3"/>
      <c r="R73" s="3"/>
      <c r="S73" s="3"/>
      <c r="T73" s="3"/>
      <c r="U73" s="3"/>
      <c r="V73" s="3"/>
      <c r="W73" s="3"/>
    </row>
    <row r="74" spans="1:23" ht="15.75" customHeight="1">
      <c r="A74" s="1"/>
      <c r="B74" s="211" t="s">
        <v>328</v>
      </c>
      <c r="C74" s="200">
        <f>+Print_Mois!$AF$484+Print_Mois!$AF$416</f>
        <v>194679.84999999971</v>
      </c>
      <c r="D74" s="200">
        <f>+Print_Mois!$Z$484+Print_Mois!$Z$416</f>
        <v>0</v>
      </c>
      <c r="E74" s="200">
        <f>+Print_Mois!$AL$484+Print_Mois!$AL$416</f>
        <v>244143.8699999986</v>
      </c>
      <c r="F74" s="201">
        <f t="shared" si="35"/>
        <v>194679.84999999971</v>
      </c>
      <c r="G74" s="202">
        <f t="shared" si="35"/>
        <v>-49464.019999998884</v>
      </c>
      <c r="H74" s="203" t="str">
        <f t="shared" si="36"/>
        <v/>
      </c>
      <c r="I74" s="204">
        <f t="shared" si="37"/>
        <v>-0.20260193303235166</v>
      </c>
      <c r="J74" s="1051"/>
      <c r="K74" s="1"/>
      <c r="L74" s="1"/>
      <c r="M74" s="1"/>
      <c r="N74" s="1"/>
      <c r="O74" s="1"/>
      <c r="P74" s="1"/>
      <c r="Q74" s="1"/>
      <c r="R74" s="1"/>
      <c r="S74" s="1"/>
      <c r="T74" s="1"/>
      <c r="U74" s="1"/>
      <c r="V74" s="1"/>
      <c r="W74" s="1"/>
    </row>
    <row r="75" spans="1:23" ht="15.75" customHeight="1">
      <c r="A75" s="3"/>
      <c r="B75" s="165" t="s">
        <v>329</v>
      </c>
      <c r="C75" s="227">
        <f>+C74/Print_Mois!$AF$407</f>
        <v>3.8713408088011471E-2</v>
      </c>
      <c r="D75" s="227" t="e">
        <f>+D74/Print_Mois!$Z$407</f>
        <v>#DIV/0!</v>
      </c>
      <c r="E75" s="227">
        <f>+E74/Print_Mois!$AL$407</f>
        <v>4.7370468536391611E-2</v>
      </c>
      <c r="F75" s="172" t="str">
        <f t="shared" si="35"/>
        <v/>
      </c>
      <c r="G75" s="173">
        <f t="shared" si="35"/>
        <v>-8.6570604483801397E-3</v>
      </c>
      <c r="H75" s="170" t="str">
        <f t="shared" si="36"/>
        <v/>
      </c>
      <c r="I75" s="171">
        <f t="shared" si="37"/>
        <v>-0.18275226561733268</v>
      </c>
      <c r="J75" s="1051"/>
      <c r="K75" s="3"/>
      <c r="L75" s="3"/>
      <c r="M75" s="3"/>
      <c r="N75" s="3"/>
      <c r="O75" s="3"/>
      <c r="P75" s="3"/>
      <c r="Q75" s="3"/>
      <c r="R75" s="3"/>
      <c r="S75" s="3"/>
      <c r="T75" s="3"/>
      <c r="U75" s="3"/>
      <c r="V75" s="3"/>
      <c r="W75" s="3"/>
    </row>
    <row r="76" spans="1:23" ht="15.75" customHeight="1">
      <c r="A76" s="1"/>
      <c r="B76" s="211" t="s">
        <v>330</v>
      </c>
      <c r="C76" s="200">
        <f>N9+Print_Mois!$AF$499</f>
        <v>166867.75999999972</v>
      </c>
      <c r="D76" s="200">
        <f>+Print_Mois!$Z$499</f>
        <v>0</v>
      </c>
      <c r="E76" s="200">
        <f>+Print_Mois!$AL$499</f>
        <v>230134.14999999857</v>
      </c>
      <c r="F76" s="201">
        <f t="shared" si="35"/>
        <v>166867.75999999972</v>
      </c>
      <c r="G76" s="202">
        <f t="shared" si="35"/>
        <v>-63266.38999999885</v>
      </c>
      <c r="H76" s="203" t="str">
        <f t="shared" si="36"/>
        <v/>
      </c>
      <c r="I76" s="204">
        <f t="shared" si="37"/>
        <v>-0.27491091608959056</v>
      </c>
      <c r="J76" s="1051"/>
      <c r="K76" s="1"/>
      <c r="L76" s="1"/>
      <c r="M76" s="1"/>
      <c r="N76" s="1"/>
      <c r="O76" s="1"/>
      <c r="P76" s="1"/>
      <c r="Q76" s="1"/>
      <c r="R76" s="1"/>
      <c r="S76" s="1"/>
      <c r="T76" s="1"/>
      <c r="U76" s="1"/>
      <c r="V76" s="1"/>
      <c r="W76" s="1"/>
    </row>
    <row r="77" spans="1:23" ht="15.75" customHeight="1">
      <c r="A77" s="3"/>
      <c r="B77" s="183" t="s">
        <v>331</v>
      </c>
      <c r="C77" s="228">
        <f>+C76/Print_Mois!$AF$407</f>
        <v>3.3182785427522954E-2</v>
      </c>
      <c r="D77" s="228" t="e">
        <f>+D76/Print_Mois!$Z$407</f>
        <v>#DIV/0!</v>
      </c>
      <c r="E77" s="228">
        <f>+E76/Print_Mois!$AL$407</f>
        <v>4.4652206552325976E-2</v>
      </c>
      <c r="F77" s="229" t="str">
        <f t="shared" si="35"/>
        <v/>
      </c>
      <c r="G77" s="230">
        <f t="shared" si="35"/>
        <v>-1.1469421124803023E-2</v>
      </c>
      <c r="H77" s="187" t="str">
        <f t="shared" si="36"/>
        <v/>
      </c>
      <c r="I77" s="188">
        <f t="shared" si="37"/>
        <v>-0.25686123957530538</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135154.84999999971</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190389.75999999972</v>
      </c>
      <c r="D84" s="869"/>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Septembre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Septembre 2026</v>
      </c>
      <c r="C87" s="790">
        <f>+C76</f>
        <v>166867.75999999972</v>
      </c>
      <c r="D87" s="781">
        <f>+Print_AAD!AF499</f>
        <v>1744486.3699999992</v>
      </c>
      <c r="E87" s="3"/>
      <c r="F87" s="189"/>
      <c r="G87" s="3"/>
      <c r="H87" s="3"/>
      <c r="I87" s="3"/>
      <c r="J87" s="3"/>
      <c r="K87" s="3"/>
      <c r="L87" s="3"/>
      <c r="M87" s="3"/>
      <c r="N87" s="3"/>
      <c r="O87" s="3"/>
      <c r="P87" s="3"/>
      <c r="Q87" s="3"/>
      <c r="R87" s="3"/>
      <c r="S87" s="3"/>
      <c r="T87" s="3"/>
      <c r="U87" s="3"/>
      <c r="V87" s="3"/>
      <c r="W87" s="3"/>
    </row>
    <row r="88" spans="1:23" ht="24" hidden="1" customHeight="1">
      <c r="A88" s="3"/>
      <c r="B88" s="780" t="str">
        <f>CONCATENATE("Budget ",Parametres!$B$3," ",Parametres!$B$4)</f>
        <v>Budget Septembre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Septembre 2025</v>
      </c>
      <c r="C89" s="794">
        <f>+E76</f>
        <v>230134.14999999857</v>
      </c>
      <c r="D89" s="784">
        <f>+Print_AAD!AL499</f>
        <v>2017728.4099999997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1" zoomScale="80" zoomScaleNormal="80" workbookViewId="0">
      <selection activeCell="K321" sqref="K321"/>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87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Septembre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3211263.0600000005</v>
      </c>
      <c r="M5" s="250"/>
      <c r="N5" s="251"/>
      <c r="O5" s="245"/>
      <c r="P5" s="249"/>
      <c r="Q5" s="247">
        <f>-SUMIFS(BV_Data_An_Prec!$AM:$AM,BV_Data_An_Prec!$AS:$AS,"Oui",BV_Data_An_Prec!$AP:$AP,$B5)</f>
        <v>3298860.8</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12</v>
      </c>
      <c r="K6" s="253">
        <f t="shared" ref="K6:K12" si="0">IF(J6=0,0,L6/J6)</f>
        <v>2073.7841666666595</v>
      </c>
      <c r="L6" s="255">
        <f>-SUMIFS(BV_Data_An_Cour!$AM:$AM,BV_Data_An_Cour!$AP:$AP,$B6,BV_Data_An_Cour!$AQ:$AQ,$C6,BV_Data_An_Cour!$AR:$AR,L$2)</f>
        <v>24885.409999999916</v>
      </c>
      <c r="M6" s="254">
        <f t="shared" ref="M6:M12" si="1">J6-D6</f>
        <v>12</v>
      </c>
      <c r="N6" s="255">
        <f t="shared" ref="N6:N12" si="2">L6-F6</f>
        <v>24885.409999999916</v>
      </c>
      <c r="O6" s="254">
        <f>SUMIFS(BV_Data_An_Prec!$AW:$AW,BV_Data_An_Prec!$AP:$AP,$B6,BV_Data_An_Prec!$AQ:$AQ,$C6,BV_Data_An_Prec!$AY:$AY,O$2)</f>
        <v>6</v>
      </c>
      <c r="P6" s="253">
        <f t="shared" ref="P6:P12" si="3">IF(O6=0,0,Q6/O6)</f>
        <v>1623.7066666666651</v>
      </c>
      <c r="Q6" s="255">
        <f>-SUMIFS(BV_Data_An_Prec!$AM:$AM,BV_Data_An_Prec!$AP:$AP,$B6,BV_Data_An_Prec!$AQ:$AQ,$C6,BV_Data_An_Prec!$AR:$AR,Q$2)</f>
        <v>9742.2399999999907</v>
      </c>
      <c r="R6" s="254">
        <f t="shared" ref="R6:R12" si="4">J6-O6</f>
        <v>6</v>
      </c>
      <c r="S6" s="255">
        <f t="shared" ref="S6:S12" si="5">L6-Q6</f>
        <v>15143.169999999925</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47</v>
      </c>
      <c r="K7" s="253">
        <f t="shared" si="0"/>
        <v>1956.3697872340426</v>
      </c>
      <c r="L7" s="255">
        <f>-SUMIFS(BV_Data_An_Cour!$AM:$AM,BV_Data_An_Cour!$AP:$AP,$B7,BV_Data_An_Cour!$AQ:$AQ,$C7,BV_Data_An_Cour!$AR:$AR,L$2)</f>
        <v>91949.38</v>
      </c>
      <c r="M7" s="254">
        <f t="shared" si="1"/>
        <v>47</v>
      </c>
      <c r="N7" s="255">
        <f t="shared" si="2"/>
        <v>91949.38</v>
      </c>
      <c r="O7" s="254">
        <f>SUMIFS(BV_Data_An_Prec!$AW:$AW,BV_Data_An_Prec!$AP:$AP,$B7,BV_Data_An_Prec!$AQ:$AQ,$C7,BV_Data_An_Prec!$AY:$AY,O$2)</f>
        <v>44</v>
      </c>
      <c r="P7" s="253">
        <f t="shared" si="3"/>
        <v>1813.2093181818161</v>
      </c>
      <c r="Q7" s="255">
        <f>-SUMIFS(BV_Data_An_Prec!$AM:$AM,BV_Data_An_Prec!$AP:$AP,$B7,BV_Data_An_Prec!$AQ:$AQ,$C7,BV_Data_An_Prec!$AR:$AR,Q$2)</f>
        <v>79781.209999999905</v>
      </c>
      <c r="R7" s="254">
        <f t="shared" si="4"/>
        <v>3</v>
      </c>
      <c r="S7" s="255">
        <f t="shared" si="5"/>
        <v>12168.1700000001</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2716</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14</v>
      </c>
      <c r="K8" s="253">
        <f t="shared" si="0"/>
        <v>1327.9635714285291</v>
      </c>
      <c r="L8" s="255">
        <f>-SUMIFS(BV_Data_An_Cour!$AM:$AM,BV_Data_An_Cour!$AP:$AP,$B8,BV_Data_An_Cour!$AQ:$AQ,$C8,BV_Data_An_Cour!$AR:$AR,L$2)</f>
        <v>18591.489999999409</v>
      </c>
      <c r="M8" s="254">
        <f t="shared" si="1"/>
        <v>14</v>
      </c>
      <c r="N8" s="255">
        <f t="shared" si="2"/>
        <v>18591.489999999409</v>
      </c>
      <c r="O8" s="254">
        <f>SUMIFS(BV_Data_An_Prec!$AW:$AW,BV_Data_An_Prec!$AP:$AP,$B8,BV_Data_An_Prec!$AQ:$AQ,$C8,BV_Data_An_Prec!$AY:$AY,O$2)</f>
        <v>27</v>
      </c>
      <c r="P8" s="253">
        <f t="shared" si="3"/>
        <v>1886.3062962962777</v>
      </c>
      <c r="Q8" s="255">
        <f>-SUMIFS(BV_Data_An_Prec!$AM:$AM,BV_Data_An_Prec!$AP:$AP,$B8,BV_Data_An_Prec!$AQ:$AQ,$C8,BV_Data_An_Prec!$AR:$AR,Q$2)</f>
        <v>50930.269999999495</v>
      </c>
      <c r="R8" s="254">
        <f t="shared" si="4"/>
        <v>-13</v>
      </c>
      <c r="S8" s="255">
        <f t="shared" si="5"/>
        <v>-32338.780000000086</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12</v>
      </c>
      <c r="K9" s="253">
        <f t="shared" si="0"/>
        <v>404.36250000000774</v>
      </c>
      <c r="L9" s="255">
        <f>-SUMIFS(BV_Data_An_Cour!$AM:$AM,BV_Data_An_Cour!$AP:$AP,$B9,BV_Data_An_Cour!$AQ:$AQ,$C9,BV_Data_An_Cour!$AR:$AR,L$2)</f>
        <v>4852.3500000000931</v>
      </c>
      <c r="M9" s="254">
        <f t="shared" si="1"/>
        <v>12</v>
      </c>
      <c r="N9" s="255">
        <f t="shared" si="2"/>
        <v>4852.3500000000931</v>
      </c>
      <c r="O9" s="254">
        <f>SUMIFS(BV_Data_An_Prec!$AW:$AW,BV_Data_An_Prec!$AP:$AP,$B9,BV_Data_An_Prec!$AQ:$AQ,$C9,BV_Data_An_Prec!$AY:$AY,O$2)</f>
        <v>27</v>
      </c>
      <c r="P9" s="253">
        <f t="shared" si="3"/>
        <v>171.29222222222705</v>
      </c>
      <c r="Q9" s="255">
        <f>-SUMIFS(BV_Data_An_Prec!$AM:$AM,BV_Data_An_Prec!$AP:$AP,$B9,BV_Data_An_Prec!$AQ:$AQ,$C9,BV_Data_An_Prec!$AR:$AR,Q$2)</f>
        <v>4624.8900000001304</v>
      </c>
      <c r="R9" s="254">
        <f t="shared" si="4"/>
        <v>-15</v>
      </c>
      <c r="S9" s="255">
        <f t="shared" si="5"/>
        <v>227.45999999996275</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73</v>
      </c>
      <c r="K13" s="259">
        <f>IF(J13&lt;=0,0,L13/J13)</f>
        <v>1921.6250684931429</v>
      </c>
      <c r="L13" s="260">
        <f t="shared" ref="L13" si="7">+SUM(L6:L12)</f>
        <v>140278.62999999942</v>
      </c>
      <c r="M13" s="261">
        <f>+SUM(M6:M12)</f>
        <v>85</v>
      </c>
      <c r="N13" s="260">
        <f t="shared" ref="N13" si="8">+SUM(N6:N12)</f>
        <v>140278.62999999942</v>
      </c>
      <c r="O13" s="261">
        <f>+SUM(O6:O8)</f>
        <v>77</v>
      </c>
      <c r="P13" s="259">
        <f>IF(O13&lt;=0,0,Q13/O13)</f>
        <v>1884.1377922077859</v>
      </c>
      <c r="Q13" s="260">
        <f t="shared" ref="Q13" si="9">+SUM(Q6:Q12)</f>
        <v>145078.60999999952</v>
      </c>
      <c r="R13" s="261">
        <f t="shared" ref="R13:S13" si="10">+SUM(R6:R12)</f>
        <v>-19</v>
      </c>
      <c r="S13" s="260">
        <f t="shared" si="10"/>
        <v>-4799.9800000000978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-0.24675324675324675</v>
      </c>
      <c r="S14" s="796">
        <f>IF(Q13=0,0,(S13/Q13))</f>
        <v>-3.308537350888676E-2</v>
      </c>
      <c r="T14" s="41"/>
      <c r="U14" s="41"/>
      <c r="V14" s="41"/>
      <c r="W14" s="253"/>
      <c r="X14" s="253"/>
      <c r="Y14" s="41"/>
      <c r="Z14" s="41"/>
      <c r="AA14" s="41"/>
      <c r="AB14" s="41"/>
      <c r="AC14" s="41"/>
      <c r="AD14" s="41"/>
      <c r="AE14" s="41"/>
      <c r="AF14" s="41"/>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0"/>
      <c r="V15" s="253"/>
      <c r="W15" s="41"/>
      <c r="X15" s="41"/>
      <c r="Y15" s="41"/>
      <c r="Z15" s="41"/>
      <c r="AA15" s="41"/>
      <c r="AB15" s="41"/>
      <c r="AC15" s="41"/>
      <c r="AD15" s="41"/>
      <c r="AE15" s="41"/>
      <c r="AF15" s="41"/>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3</v>
      </c>
      <c r="K17" s="253">
        <f>IF(J17=0,0,L17/J17)</f>
        <v>735.27666666676907</v>
      </c>
      <c r="L17" s="255">
        <f>-SUMIFS(BV_Data_An_Cour!$AM:$AM,BV_Data_An_Cour!$AP:$AP,$B17,BV_Data_An_Cour!$AQ:$AQ,$C17,BV_Data_An_Cour!$AR:$AR,L$2)</f>
        <v>2205.8300000003073</v>
      </c>
      <c r="M17" s="266">
        <f>J17-D17</f>
        <v>3</v>
      </c>
      <c r="N17" s="255">
        <f>L17-F17</f>
        <v>2205.8300000003073</v>
      </c>
      <c r="O17" s="266">
        <f>SUMIFS(BV_Data_An_Prec!$AW:$AW,BV_Data_An_Prec!$AP:$AP,$B17,BV_Data_An_Prec!$AQ:$AQ,$C17,BV_Data_An_Prec!$AY:$AY,O$2)</f>
        <v>1</v>
      </c>
      <c r="P17" s="253">
        <f>IF(O17=0,0,Q17/O17)</f>
        <v>2468</v>
      </c>
      <c r="Q17" s="255">
        <f>-SUMIFS(BV_Data_An_Prec!$AM:$AM,BV_Data_An_Prec!$AP:$AP,$B17,BV_Data_An_Prec!$AQ:$AQ,$C17,BV_Data_An_Prec!$AR:$AR,Q$2)</f>
        <v>2468</v>
      </c>
      <c r="R17" s="254">
        <f>J17-O17</f>
        <v>2</v>
      </c>
      <c r="S17" s="255">
        <f>L17-Q17</f>
        <v>-262.16999999969266</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-11.96671232876712</v>
      </c>
      <c r="L21" s="255">
        <f>-SUMIFS(BV_Data_An_Cour!$AM:$AM,BV_Data_An_Cour!$AP:$AP,$B21,BV_Data_An_Cour!$AQ:$AQ,$C21,BV_Data_An_Cour!$AR:$AR,L$2)</f>
        <v>-873.56999999999971</v>
      </c>
      <c r="M21" s="254"/>
      <c r="N21" s="255">
        <f>L21-F21</f>
        <v>-873.56999999999971</v>
      </c>
      <c r="O21" s="254"/>
      <c r="P21" s="253">
        <f>IF(O13=0,0,Q21/(O13+O15))</f>
        <v>0</v>
      </c>
      <c r="Q21" s="255">
        <f>-SUMIFS(BV_Data_An_Prec!$AM:$AM,BV_Data_An_Prec!$AP:$AP,$B21,BV_Data_An_Prec!$AQ:$AQ,$C21,BV_Data_An_Prec!$AR:$AR,Q$2)</f>
        <v>0</v>
      </c>
      <c r="R21" s="254">
        <f t="shared" ref="R21:R23" si="11">O21-K21</f>
        <v>11.96671232876712</v>
      </c>
      <c r="S21" s="255">
        <f t="shared" ref="S21:S24" si="12">L21-Q21</f>
        <v>-873.56999999999971</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1080.989726027396</v>
      </c>
      <c r="L22" s="255">
        <f>-SUMIFS(BV_Data_An_Cour!$AM:$AM,BV_Data_An_Cour!$AP:$AP,$B22,BV_Data_An_Cour!$AQ:$AQ,$C22,BV_Data_An_Cour!$AR:$AR,L$2)</f>
        <v>78912.249999999913</v>
      </c>
      <c r="M22" s="254"/>
      <c r="N22" s="255">
        <f>L22-F22</f>
        <v>78912.249999999913</v>
      </c>
      <c r="O22" s="254"/>
      <c r="P22" s="253">
        <f>IF(O13=0,0,Q22/(O13+O15))</f>
        <v>1095.9209090909089</v>
      </c>
      <c r="Q22" s="255">
        <f>-SUMIFS(BV_Data_An_Prec!$AM:$AM,BV_Data_An_Prec!$AP:$AP,$B22,BV_Data_An_Prec!$AQ:$AQ,$C22,BV_Data_An_Prec!$AR:$AR,Q$2)</f>
        <v>84385.909999999989</v>
      </c>
      <c r="R22" s="254">
        <f t="shared" si="11"/>
        <v>-1080.989726027396</v>
      </c>
      <c r="S22" s="255">
        <f t="shared" si="12"/>
        <v>-5473.6600000000763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73</v>
      </c>
      <c r="K24" s="259">
        <f>IF(J24&lt;=0,0,L24/J24)</f>
        <v>1069.0230136986288</v>
      </c>
      <c r="L24" s="260">
        <f>L21+L22+L23</f>
        <v>78038.679999999906</v>
      </c>
      <c r="M24" s="274">
        <f>J24-D24</f>
        <v>73</v>
      </c>
      <c r="N24" s="260">
        <f>L24-F24</f>
        <v>78038.679999999906</v>
      </c>
      <c r="O24" s="261">
        <f>+O15+O13</f>
        <v>77</v>
      </c>
      <c r="P24" s="259">
        <f>IF(O24&lt;=0,0,Q24/O24)</f>
        <v>1095.9209090909089</v>
      </c>
      <c r="Q24" s="260">
        <f>Q21+Q22+Q23</f>
        <v>84385.909999999989</v>
      </c>
      <c r="R24" s="272"/>
      <c r="S24" s="260">
        <f t="shared" si="12"/>
        <v>-6347.2300000000832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-7.521670383124486E-2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76</v>
      </c>
      <c r="K27" s="279">
        <f>IF(J27&lt;=0,0,L27/J27)</f>
        <v>2901.6202631578899</v>
      </c>
      <c r="L27" s="280">
        <f>L13+L17+L24+L19+L15</f>
        <v>220523.13999999964</v>
      </c>
      <c r="M27" s="281">
        <f>J27-D27</f>
        <v>76</v>
      </c>
      <c r="N27" s="280">
        <f>L27-F27</f>
        <v>220523.13999999964</v>
      </c>
      <c r="O27" s="281">
        <f>+O13+O15+O17</f>
        <v>78</v>
      </c>
      <c r="P27" s="279">
        <f>IF(O27&lt;=0,0,Q27/O27)</f>
        <v>2973.4938461538395</v>
      </c>
      <c r="Q27" s="280">
        <f>Q13+Q17+Q24+Q19+Q15</f>
        <v>231932.51999999949</v>
      </c>
      <c r="R27" s="281">
        <f>J27-O27</f>
        <v>-2</v>
      </c>
      <c r="S27" s="280">
        <f>L27-Q27</f>
        <v>-11409.379999999859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3"/>
      <c r="L28" s="767"/>
      <c r="M28" s="285"/>
      <c r="N28" s="286"/>
      <c r="O28" s="282"/>
      <c r="P28" s="883"/>
      <c r="Q28" s="767"/>
      <c r="R28" s="285">
        <f>R27/O27</f>
        <v>-2.564102564102564E-2</v>
      </c>
      <c r="S28" s="286">
        <f>IF(Q27=0,0,S27/Q27)</f>
        <v>-4.9192670350841204E-2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0.24658029373870002</v>
      </c>
      <c r="K31" s="290">
        <f t="shared" ref="K31:K40" si="14">IF(L31=0,0,L31/J$24)</f>
        <v>481.28575342465734</v>
      </c>
      <c r="L31" s="253">
        <f>SUMIFS(BV_Data_An_Cour!$AM:$AM,BV_Data_An_Cour!$AP:$AP,$B31,BV_Data_An_Cour!$AQ:$AQ,$C31,BV_Data_An_Cour!$AR:$AR,L$2)</f>
        <v>35133.859999999986</v>
      </c>
      <c r="M31" s="252"/>
      <c r="N31" s="275">
        <f t="shared" ref="N31:N53" si="15">L31-F31</f>
        <v>35133.859999999986</v>
      </c>
      <c r="O31" s="291">
        <f>Q31/(Q15+Q13+Q17)</f>
        <v>0.35664716390298717</v>
      </c>
      <c r="P31" s="290">
        <f t="shared" ref="P31:P40" si="16">IF(Q31=0,0,Q31/O$24)</f>
        <v>683.40363636363577</v>
      </c>
      <c r="Q31" s="253">
        <f>SUMIFS(BV_Data_An_Prec!$AM:$AM,BV_Data_An_Prec!$AP:$AP,$B31,BV_Data_An_Prec!$AQ:$AQ,$C31,BV_Data_An_Prec!$AR:$AR,Q$2)</f>
        <v>52622.079999999958</v>
      </c>
      <c r="R31" s="252"/>
      <c r="S31" s="275">
        <f t="shared" ref="S31:S53" si="17">L31-Q31</f>
        <v>-17488.219999999972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0.31472251965307496</v>
      </c>
      <c r="K32" s="293">
        <f t="shared" si="14"/>
        <v>336.44561643835613</v>
      </c>
      <c r="L32" s="247">
        <f>SUMIFS(BV_Data_An_Cour!$AM:$AM,BV_Data_An_Cour!$AP:$AP,$B32,BV_Data_An_Cour!$AQ:$AQ,$C32,BV_Data_An_Cour!$AR:$AR,L$2)</f>
        <v>24560.53</v>
      </c>
      <c r="M32" s="245"/>
      <c r="N32" s="295">
        <f t="shared" si="15"/>
        <v>24560.53</v>
      </c>
      <c r="O32" s="294">
        <f>Q32/Q24</f>
        <v>0.35846363450960039</v>
      </c>
      <c r="P32" s="293">
        <f t="shared" si="16"/>
        <v>392.84779220779257</v>
      </c>
      <c r="Q32" s="247">
        <f>SUMIFS(BV_Data_An_Prec!$AM:$AM,BV_Data_An_Prec!$AP:$AP,$B32,BV_Data_An_Prec!$AQ:$AQ,$C32,BV_Data_An_Prec!$AR:$AR,Q$2)</f>
        <v>30249.280000000028</v>
      </c>
      <c r="R32" s="245"/>
      <c r="S32" s="295">
        <f t="shared" si="17"/>
        <v>-5688.7500000000291</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24.705342465753422</v>
      </c>
      <c r="L33" s="253">
        <f>SUMIFS(BV_Data_An_Cour!$AM:$AM,BV_Data_An_Cour!$AP:$AP,$B33,BV_Data_An_Cour!$AQ:$AQ,$C33,BV_Data_An_Cour!$AR:$AR,L$2)</f>
        <v>1803.4899999999998</v>
      </c>
      <c r="M33" s="252"/>
      <c r="N33" s="275">
        <f t="shared" si="15"/>
        <v>1803.4899999999998</v>
      </c>
      <c r="O33" s="252"/>
      <c r="P33" s="290">
        <f t="shared" si="16"/>
        <v>-26.45688311688312</v>
      </c>
      <c r="Q33" s="253">
        <f>SUMIFS(BV_Data_An_Prec!$AM:$AM,BV_Data_An_Prec!$AP:$AP,$B33,BV_Data_An_Prec!$AQ:$AQ,$C33,BV_Data_An_Prec!$AR:$AR,Q$2)</f>
        <v>-2037.1800000000003</v>
      </c>
      <c r="R33" s="252"/>
      <c r="S33" s="275">
        <f t="shared" si="17"/>
        <v>3840.67</v>
      </c>
      <c r="T33" s="41"/>
      <c r="U33" s="886"/>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51.687945205479465</v>
      </c>
      <c r="L35" s="247">
        <f>SUMIFS(BV_Data_An_Cour!$AM:$AM,BV_Data_An_Cour!$AP:$AP,$B35,BV_Data_An_Cour!$AQ:$AQ,$C35,BV_Data_An_Cour!$AR:$AR,L$2)</f>
        <v>3773.2200000000012</v>
      </c>
      <c r="M35" s="245"/>
      <c r="N35" s="295">
        <f t="shared" si="15"/>
        <v>3773.2200000000012</v>
      </c>
      <c r="O35" s="245"/>
      <c r="P35" s="293">
        <f t="shared" si="16"/>
        <v>4.0063636363636395</v>
      </c>
      <c r="Q35" s="247">
        <f>SUMIFS(BV_Data_An_Prec!$AM:$AM,BV_Data_An_Prec!$AP:$AP,$B35,BV_Data_An_Prec!$AQ:$AQ,$C35,BV_Data_An_Prec!$AR:$AR,Q$2)</f>
        <v>308.49000000000024</v>
      </c>
      <c r="R35" s="245"/>
      <c r="S35" s="295">
        <f t="shared" si="17"/>
        <v>3464.7300000000009</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241.50958904109606</v>
      </c>
      <c r="L36" s="271">
        <f>SUMIFS(BV_Data_An_Cour!$AM:$AM,BV_Data_An_Cour!$AP:$AP,$B36,BV_Data_An_Cour!$AQ:$AQ,$C36,BV_Data_An_Cour!$AR:$AR,L$2)</f>
        <v>17630.200000000012</v>
      </c>
      <c r="M36" s="252"/>
      <c r="N36" s="275">
        <f t="shared" si="15"/>
        <v>17630.200000000012</v>
      </c>
      <c r="O36" s="252"/>
      <c r="P36" s="290">
        <f t="shared" si="16"/>
        <v>220.42558441558427</v>
      </c>
      <c r="Q36" s="271">
        <f>SUMIFS(BV_Data_An_Prec!$AM:$AM,BV_Data_An_Prec!$AP:$AP,$B36,BV_Data_An_Prec!$AQ:$AQ,$C36,BV_Data_An_Prec!$AR:$AR,Q$2)</f>
        <v>16972.76999999999</v>
      </c>
      <c r="R36" s="252"/>
      <c r="S36" s="275">
        <f t="shared" si="17"/>
        <v>657.43000000002212</v>
      </c>
      <c r="T36" s="41"/>
      <c r="U36" s="1026"/>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319.05863013698627</v>
      </c>
      <c r="L37" s="255">
        <f>SUMIFS(BV_Data_An_Cour!$AM:$AM,BV_Data_An_Cour!$AP:$AP,$B37,BV_Data_An_Cour!$AQ:$AQ,$C37,BV_Data_An_Cour!$AR:$AR,L$2)</f>
        <v>23291.279999999999</v>
      </c>
      <c r="M37" s="252"/>
      <c r="N37" s="777">
        <f t="shared" si="15"/>
        <v>23291.279999999999</v>
      </c>
      <c r="O37" s="252"/>
      <c r="P37" s="290">
        <f t="shared" si="16"/>
        <v>452.54766233766253</v>
      </c>
      <c r="Q37" s="255">
        <f>SUMIFS(BV_Data_An_Prec!$AM:$AM,BV_Data_An_Prec!$AP:$AP,$B37,BV_Data_An_Prec!$AQ:$AQ,$C37,BV_Data_An_Prec!$AR:$AR,Q$2)</f>
        <v>34846.170000000013</v>
      </c>
      <c r="R37" s="252"/>
      <c r="S37" s="275">
        <f t="shared" si="17"/>
        <v>-11554.890000000014</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0.48154846697720777</v>
      </c>
      <c r="L41" s="306">
        <f>SUM(L31:L40)</f>
        <v>106192.57999999999</v>
      </c>
      <c r="M41" s="308"/>
      <c r="N41" s="306">
        <f t="shared" si="15"/>
        <v>106192.57999999999</v>
      </c>
      <c r="O41" s="307" t="s">
        <v>115</v>
      </c>
      <c r="P41" s="305">
        <f>Q41/Q$27</f>
        <v>0.57327713250388634</v>
      </c>
      <c r="Q41" s="306">
        <f>SUM(Q31:Q40)</f>
        <v>132961.60999999999</v>
      </c>
      <c r="R41" s="309"/>
      <c r="S41" s="306">
        <f t="shared" si="17"/>
        <v>-26769.03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23498.399999999994</v>
      </c>
      <c r="M42" s="252"/>
      <c r="N42" s="275">
        <f t="shared" si="15"/>
        <v>23498.399999999994</v>
      </c>
      <c r="O42" s="252"/>
      <c r="P42" s="41"/>
      <c r="Q42" s="253">
        <f>SUMIFS(BV_Data_An_Prec!$AM:$AM,BV_Data_An_Prec!$AP:$AP,$B42,BV_Data_An_Prec!$AQ:$AQ,$C42,BV_Data_An_Prec!$AR:$AR,Q$2)</f>
        <v>23861.190000000002</v>
      </c>
      <c r="R42" s="252"/>
      <c r="S42" s="275">
        <f t="shared" si="17"/>
        <v>-362.79000000000815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10523.370000000003</v>
      </c>
      <c r="M44" s="240"/>
      <c r="N44" s="315">
        <f t="shared" si="15"/>
        <v>10523.370000000003</v>
      </c>
      <c r="O44" s="240"/>
      <c r="P44" s="313"/>
      <c r="Q44" s="253">
        <f>SUMIFS(BV_Data_An_Prec!$AM:$AM,BV_Data_An_Prec!$AP:$AP,$B44,BV_Data_An_Prec!$AQ:$AQ,$C44,BV_Data_An_Prec!$AR:$AR,Q$2)</f>
        <v>2515.0200000000004</v>
      </c>
      <c r="R44" s="240"/>
      <c r="S44" s="315">
        <f t="shared" si="17"/>
        <v>8008.3500000000022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10416.64</v>
      </c>
      <c r="M49" s="252"/>
      <c r="N49" s="275">
        <f t="shared" si="15"/>
        <v>10416.64</v>
      </c>
      <c r="O49" s="252"/>
      <c r="P49" s="41"/>
      <c r="Q49" s="247">
        <f>SUMIFS(BV_Data_An_Prec!$AM:$AM,BV_Data_An_Prec!$AP:$AP,$B49,BV_Data_An_Prec!$AQ:$AQ,$C49,BV_Data_An_Prec!$AR:$AR,Q$2)</f>
        <v>6002.1899999999951</v>
      </c>
      <c r="R49" s="252"/>
      <c r="S49" s="275">
        <f t="shared" si="17"/>
        <v>4414.4500000000044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8546.3000000000029</v>
      </c>
      <c r="M50" s="240"/>
      <c r="N50" s="315">
        <f t="shared" si="15"/>
        <v>8546.3000000000029</v>
      </c>
      <c r="O50" s="240"/>
      <c r="P50" s="313"/>
      <c r="Q50" s="253">
        <f>SUMIFS(BV_Data_An_Prec!$AM:$AM,BV_Data_An_Prec!$AP:$AP,$B50,BV_Data_An_Prec!$AQ:$AQ,$C50,BV_Data_An_Prec!$AR:$AR,Q$2)</f>
        <v>9645.5899999999965</v>
      </c>
      <c r="R50" s="240"/>
      <c r="S50" s="315">
        <f t="shared" si="17"/>
        <v>-1099.2899999999936</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818.05000000000109</v>
      </c>
      <c r="M51" s="252"/>
      <c r="N51" s="275">
        <f t="shared" si="15"/>
        <v>818.05000000000109</v>
      </c>
      <c r="O51" s="252"/>
      <c r="P51" s="41"/>
      <c r="Q51" s="253">
        <f>SUMIFS(BV_Data_An_Prec!$AM:$AM,BV_Data_An_Prec!$AP:$AP,$B51,BV_Data_An_Prec!$AQ:$AQ,$C51,BV_Data_An_Prec!$AR:$AR,Q$2)</f>
        <v>1245.6200000000008</v>
      </c>
      <c r="R51" s="252"/>
      <c r="S51" s="275">
        <f t="shared" si="17"/>
        <v>-427.56999999999971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0.24397784286946073</v>
      </c>
      <c r="L54" s="306">
        <f>+SUM(L42:L53)</f>
        <v>53802.76</v>
      </c>
      <c r="M54" s="309"/>
      <c r="N54" s="306">
        <f>+SUM(N42:N53)</f>
        <v>53802.76</v>
      </c>
      <c r="O54" s="307" t="s">
        <v>115</v>
      </c>
      <c r="P54" s="305">
        <f>Q54/Q$27</f>
        <v>0.18656120323273376</v>
      </c>
      <c r="Q54" s="306">
        <f>+SUM(Q42:Q53)</f>
        <v>43269.609999999993</v>
      </c>
      <c r="R54" s="309"/>
      <c r="S54" s="306">
        <f>+SUM(S42:S53)</f>
        <v>10533.150000000005</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1724.64</v>
      </c>
      <c r="M57" s="245"/>
      <c r="N57" s="295">
        <f t="shared" si="18"/>
        <v>1724.64</v>
      </c>
      <c r="O57" s="245"/>
      <c r="P57" s="316"/>
      <c r="Q57" s="247">
        <f>SUMIFS(BV_Data_An_Prec!$AM:$AM,BV_Data_An_Prec!$AP:$AP,$B57,BV_Data_An_Prec!$AQ:$AQ,$C57,BV_Data_An_Prec!$AR:$AR,Q$2)</f>
        <v>0</v>
      </c>
      <c r="R57" s="245"/>
      <c r="S57" s="295">
        <f t="shared" si="19"/>
        <v>1724.64</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2423.0699999999997</v>
      </c>
      <c r="M58" s="252"/>
      <c r="N58" s="275">
        <f t="shared" si="18"/>
        <v>2423.0699999999997</v>
      </c>
      <c r="O58" s="252"/>
      <c r="P58" s="41"/>
      <c r="Q58" s="255">
        <f>SUMIFS(BV_Data_An_Prec!$AM:$AM,BV_Data_An_Prec!$AP:$AP,$B58,BV_Data_An_Prec!$AQ:$AQ,$C58,BV_Data_An_Prec!$AR:$AR,Q$2)</f>
        <v>1520.4099999999999</v>
      </c>
      <c r="R58" s="252"/>
      <c r="S58" s="275">
        <f t="shared" si="19"/>
        <v>902.65999999999985</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847.73999999999978</v>
      </c>
      <c r="M59" s="252"/>
      <c r="N59" s="275">
        <f t="shared" si="18"/>
        <v>847.73999999999978</v>
      </c>
      <c r="O59" s="252"/>
      <c r="P59" s="41"/>
      <c r="Q59" s="255">
        <f>SUMIFS(BV_Data_An_Prec!$AM:$AM,BV_Data_An_Prec!$AP:$AP,$B59,BV_Data_An_Prec!$AQ:$AQ,$C59,BV_Data_An_Prec!$AR:$AR,Q$2)</f>
        <v>484.01000000000022</v>
      </c>
      <c r="R59" s="252"/>
      <c r="S59" s="275">
        <f t="shared" si="19"/>
        <v>363.72999999999956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2320.0499999999997</v>
      </c>
      <c r="M60" s="245"/>
      <c r="N60" s="295">
        <f t="shared" si="18"/>
        <v>2320.0499999999997</v>
      </c>
      <c r="O60" s="245"/>
      <c r="P60" s="316"/>
      <c r="Q60" s="247">
        <f>SUMIFS(BV_Data_An_Prec!$AM:$AM,BV_Data_An_Prec!$AP:$AP,$B60,BV_Data_An_Prec!$AQ:$AQ,$C60,BV_Data_An_Prec!$AR:$AR,Q$2)</f>
        <v>1404.8</v>
      </c>
      <c r="R60" s="245"/>
      <c r="S60" s="295">
        <f t="shared" si="19"/>
        <v>915.24999999999977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1099.4799999999996</v>
      </c>
      <c r="M63" s="252"/>
      <c r="N63" s="275">
        <f t="shared" si="18"/>
        <v>1099.4799999999996</v>
      </c>
      <c r="O63" s="252"/>
      <c r="P63" s="41"/>
      <c r="Q63" s="255">
        <f>SUMIFS(BV_Data_An_Prec!$AM:$AM,BV_Data_An_Prec!$AP:$AP,$B63,BV_Data_An_Prec!$AQ:$AQ,$C63,BV_Data_An_Prec!$AR:$AR,Q$2)</f>
        <v>1358.21</v>
      </c>
      <c r="R63" s="252"/>
      <c r="S63" s="275">
        <f t="shared" si="19"/>
        <v>-258.73000000000047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523.80000000000018</v>
      </c>
      <c r="M64" s="252"/>
      <c r="N64" s="275">
        <f t="shared" si="18"/>
        <v>523.80000000000018</v>
      </c>
      <c r="O64" s="252"/>
      <c r="P64" s="41"/>
      <c r="Q64" s="255">
        <f>SUMIFS(BV_Data_An_Prec!$AM:$AM,BV_Data_An_Prec!$AP:$AP,$B64,BV_Data_An_Prec!$AQ:$AQ,$C64,BV_Data_An_Prec!$AR:$AR,Q$2)</f>
        <v>76.100000000000023</v>
      </c>
      <c r="R64" s="252"/>
      <c r="S64" s="275">
        <f t="shared" si="19"/>
        <v>447.70000000000016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150.51999999999998</v>
      </c>
      <c r="M65" s="252"/>
      <c r="N65" s="275">
        <f t="shared" si="18"/>
        <v>150.51999999999998</v>
      </c>
      <c r="O65" s="252"/>
      <c r="P65" s="41"/>
      <c r="Q65" s="255">
        <f>SUMIFS(BV_Data_An_Prec!$AM:$AM,BV_Data_An_Prec!$AP:$AP,$B65,BV_Data_An_Prec!$AQ:$AQ,$C65,BV_Data_An_Prec!$AR:$AR,Q$2)</f>
        <v>132.73000000000002</v>
      </c>
      <c r="R65" s="252"/>
      <c r="S65" s="275">
        <f t="shared" si="19"/>
        <v>17.789999999999964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775</v>
      </c>
      <c r="R67" s="252"/>
      <c r="S67" s="275">
        <f t="shared" si="19"/>
        <v>-775</v>
      </c>
      <c r="T67" s="41"/>
      <c r="U67" s="1025"/>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4.1216989745384611E-2</v>
      </c>
      <c r="L72" s="306">
        <f>+SUM(L55:L71)</f>
        <v>9089.2999999999993</v>
      </c>
      <c r="M72" s="309"/>
      <c r="N72" s="306">
        <f>+SUM(N55:N71)</f>
        <v>9089.2999999999993</v>
      </c>
      <c r="O72" s="307" t="s">
        <v>115</v>
      </c>
      <c r="P72" s="305">
        <f>Q72/Q$27</f>
        <v>2.479712633657416E-2</v>
      </c>
      <c r="Q72" s="306">
        <f>+SUM(Q55:Q71)</f>
        <v>5751.26</v>
      </c>
      <c r="R72" s="309"/>
      <c r="S72" s="306">
        <f>+SUM(S55:S71)</f>
        <v>3338.0399999999991</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0.76674329959205312</v>
      </c>
      <c r="L74" s="306">
        <f>L41+L54+L72</f>
        <v>169084.63999999998</v>
      </c>
      <c r="M74" s="309"/>
      <c r="N74" s="318">
        <f t="shared" ref="N74:N82" si="20">L74-F74</f>
        <v>169084.63999999998</v>
      </c>
      <c r="O74" s="307" t="s">
        <v>115</v>
      </c>
      <c r="P74" s="305">
        <f>Q74/Q$27</f>
        <v>0.78463546207319435</v>
      </c>
      <c r="Q74" s="306">
        <f>Q41+Q54+Q72</f>
        <v>181982.47999999998</v>
      </c>
      <c r="R74" s="309"/>
      <c r="S74" s="318">
        <f>L74-Q74</f>
        <v>-12897.839999999997</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59"/>
      <c r="K78" s="831">
        <f>+L78/J27</f>
        <v>1044.2105263157894</v>
      </c>
      <c r="L78" s="255">
        <f>-SUMIFS(BV_Data_An_Cour!$AM:$AM,BV_Data_An_Cour!$AP:$AP,$B78,BV_Data_An_Cour!$AQ:$AQ,$C78,BV_Data_An_Cour!$AR:$AR,L$2)</f>
        <v>79360</v>
      </c>
      <c r="M78" s="252"/>
      <c r="N78" s="275">
        <f t="shared" si="20"/>
        <v>79360</v>
      </c>
      <c r="O78" s="859"/>
      <c r="P78" s="831">
        <f>+Q78/O27</f>
        <v>1179.1538461538462</v>
      </c>
      <c r="Q78" s="255">
        <f>-SUMIFS(BV_Data_An_Prec!$AM:$AM,BV_Data_An_Prec!$AP:$AP,$B78,BV_Data_An_Prec!$AQ:$AQ,$C78,BV_Data_An_Prec!$AR:$AR,Q$2)</f>
        <v>91974</v>
      </c>
      <c r="R78" s="252"/>
      <c r="S78" s="275">
        <f t="shared" si="21"/>
        <v>-12614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1" t="e">
        <f>E82/499</f>
        <v>#DIV/0!</v>
      </c>
      <c r="E82" s="321" t="e">
        <f>+F82/D24</f>
        <v>#DIV/0!</v>
      </c>
      <c r="F82" s="253">
        <f>+INDEX('Budget original'!$A$2:$AO$501,MATCH($A82,'Budget original'!$A$2:$A$501,0),MATCH(F$2,'Budget original'!$A$2:$AO$2,0))</f>
        <v>0</v>
      </c>
      <c r="G82" s="297"/>
      <c r="H82" s="41"/>
      <c r="I82" s="253"/>
      <c r="J82" s="873">
        <f>K82/474</f>
        <v>0</v>
      </c>
      <c r="K82" s="321">
        <f>+L82/J24</f>
        <v>0</v>
      </c>
      <c r="L82" s="255">
        <f>-SUMIFS(BV_Data_An_Cour!$AM:$AM,BV_Data_An_Cour!$AP:$AP,$B82,BV_Data_An_Cour!$AQ:$AQ,$C82,BV_Data_An_Cour!$AR:$AR,L$2)</f>
        <v>0</v>
      </c>
      <c r="M82" s="252"/>
      <c r="N82" s="275">
        <f t="shared" si="20"/>
        <v>0</v>
      </c>
      <c r="O82" s="873">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79360</v>
      </c>
      <c r="M83" s="309"/>
      <c r="N83" s="306">
        <f>+SUM(N75:N82)</f>
        <v>79360</v>
      </c>
      <c r="O83" s="307"/>
      <c r="P83" s="305"/>
      <c r="Q83" s="306">
        <f>+SUM(Q75:Q82)</f>
        <v>91974</v>
      </c>
      <c r="R83" s="309"/>
      <c r="S83" s="306">
        <f>+SUM(S75:S82)</f>
        <v>-12614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130798.49999999965</v>
      </c>
      <c r="M85" s="334"/>
      <c r="N85" s="333">
        <f>N27-N41-N54-N72+N83</f>
        <v>130798.49999999965</v>
      </c>
      <c r="O85" s="334"/>
      <c r="P85" s="331"/>
      <c r="Q85" s="333">
        <f>Q27-Q74+Q83</f>
        <v>141924.03999999951</v>
      </c>
      <c r="R85" s="334"/>
      <c r="S85" s="333">
        <f>S27-S41-S54-S72+S83</f>
        <v>-11125.539999999864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1039"/>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Septembre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888775.44000000006</v>
      </c>
      <c r="M93" s="340"/>
      <c r="N93" s="341"/>
      <c r="O93" s="245"/>
      <c r="P93" s="249"/>
      <c r="Q93" s="247">
        <f>-SUMIFS(BV_Data_An_Prec!$AM:$AM,BV_Data_An_Prec!$AS:$AS,"Oui",BV_Data_An_Prec!$AP:$AP,$B93)</f>
        <v>991325.77</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8</v>
      </c>
      <c r="K94" s="253">
        <f t="shared" ref="K94:K95" si="22">IF(J94=0,0,L94/J94)</f>
        <v>3139.0412499999802</v>
      </c>
      <c r="L94" s="255">
        <f>-SUMIFS(BV_Data_An_Cour!$AM:$AM,BV_Data_An_Cour!$AP:$AP,$B94,BV_Data_An_Cour!$AQ:$AQ,$C94,BV_Data_An_Cour!$AR:$AR,$L2)</f>
        <v>25112.329999999842</v>
      </c>
      <c r="M94" s="254">
        <f>J94-D94</f>
        <v>8</v>
      </c>
      <c r="N94" s="255">
        <f>L94-F94</f>
        <v>25112.329999999842</v>
      </c>
      <c r="O94" s="254">
        <f>SUMIFS(BV_Data_An_Prec!$AW:$AW,BV_Data_An_Prec!$AP:$AP,$B94,BV_Data_An_Prec!$AQ:$AQ,$C94,BV_Data_An_Prec!$AY:$AY,O$2)</f>
        <v>3</v>
      </c>
      <c r="P94" s="253">
        <f t="shared" ref="P94:P96" si="23">IF(O94=0,0,Q94/O94)</f>
        <v>1684.7433333333272</v>
      </c>
      <c r="Q94" s="255">
        <f>-SUMIFS(BV_Data_An_Prec!$AM:$AM,BV_Data_An_Prec!$AP:$AP,$B94,BV_Data_An_Prec!$AQ:$AQ,$C94,BV_Data_An_Prec!$AR:$AR,$L2)</f>
        <v>5054.2299999999814</v>
      </c>
      <c r="R94" s="254">
        <f t="shared" ref="R94:R95" si="24">J94-O94</f>
        <v>5</v>
      </c>
      <c r="S94" s="255">
        <f t="shared" ref="S94:S95" si="25">L94-Q94</f>
        <v>20058.09999999986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3">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8</v>
      </c>
      <c r="K95" s="253">
        <f t="shared" si="22"/>
        <v>2106.1450000000114</v>
      </c>
      <c r="L95" s="255">
        <f>-SUMIFS(BV_Data_An_Cour!$AM:$AM,BV_Data_An_Cour!$AP:$AP,$B95,BV_Data_An_Cour!$AQ:$AQ,$C95,BV_Data_An_Cour!$AR:$AR,$L2)</f>
        <v>16849.160000000091</v>
      </c>
      <c r="M95" s="254">
        <f>J95-D95</f>
        <v>8</v>
      </c>
      <c r="N95" s="255">
        <f>L95-F95</f>
        <v>16849.160000000091</v>
      </c>
      <c r="O95" s="254">
        <f>SUMIFS(BV_Data_An_Prec!$AW:$AW,BV_Data_An_Prec!$AP:$AP,$B95,BV_Data_An_Prec!$AQ:$AQ,$C95,BV_Data_An_Prec!$AY:$AY,O$2)</f>
        <v>3</v>
      </c>
      <c r="P95" s="253">
        <f t="shared" si="23"/>
        <v>2142.506666666668</v>
      </c>
      <c r="Q95" s="255">
        <f>-SUMIFS(BV_Data_An_Prec!$AM:$AM,BV_Data_An_Prec!$AP:$AP,$B95,BV_Data_An_Prec!$AQ:$AQ,$C95,BV_Data_An_Prec!$AR:$AR,$L2)</f>
        <v>6427.5200000000041</v>
      </c>
      <c r="R95" s="254">
        <f t="shared" si="24"/>
        <v>5</v>
      </c>
      <c r="S95" s="255">
        <f t="shared" si="25"/>
        <v>10421.640000000087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5">
        <f t="shared" si="26"/>
        <v>0</v>
      </c>
      <c r="F96" s="253">
        <f>+INDEX('Budget original'!$A$2:$AO$501,MATCH($A96,'Budget original'!$A$2:$A$501,0),MATCH(F$2,'Budget original'!$A$2:$AO$2,0))</f>
        <v>0</v>
      </c>
      <c r="G96" s="864"/>
      <c r="H96" s="253"/>
      <c r="I96" s="253"/>
      <c r="J96" s="254">
        <f>SUMIFS(BV_Data_An_Cour!$AW:$AW,BV_Data_An_Cour!$AP:$AP,$B96,BV_Data_An_Cour!$AQ:$AQ,$C96,BV_Data_An_Cour!$AY:$AY,J$2)</f>
        <v>0</v>
      </c>
      <c r="K96" s="865">
        <f t="shared" ref="K96" si="27">IF(J96=0,0,L96/J96)</f>
        <v>0</v>
      </c>
      <c r="L96" s="769">
        <f>-SUMIFS(BV_Data_An_Cour!$AM:$AM,BV_Data_An_Cour!$AP:$AP,$B96,BV_Data_An_Cour!$AQ:$AQ,$C96,BV_Data_An_Cour!$AR:$AR,$L2)</f>
        <v>-1</v>
      </c>
      <c r="M96" s="864">
        <f>J96-D96</f>
        <v>0</v>
      </c>
      <c r="N96" s="769">
        <f>L96-F96</f>
        <v>-1</v>
      </c>
      <c r="O96" s="254">
        <f>SUMIFS(BV_Data_An_Prec!$AW:$AW,BV_Data_An_Prec!$AP:$AP,$B96,BV_Data_An_Prec!$AQ:$AQ,$C96,BV_Data_An_Prec!$AY:$AY,O$2)</f>
        <v>0</v>
      </c>
      <c r="P96" s="865">
        <f t="shared" si="23"/>
        <v>0</v>
      </c>
      <c r="Q96" s="769">
        <f>-SUMIFS(BV_Data_An_Prec!$AM:$AM,BV_Data_An_Prec!$AP:$AP,$B96,BV_Data_An_Prec!$AQ:$AQ,$C96,BV_Data_An_Prec!$AR:$AR,$L2)</f>
        <v>-1</v>
      </c>
      <c r="R96" s="864">
        <f>J96-O96</f>
        <v>0</v>
      </c>
      <c r="S96" s="769">
        <f>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16</v>
      </c>
      <c r="K97" s="253">
        <f>IF(J97&lt;=0,0,L97/J97)</f>
        <v>2622.5306249999958</v>
      </c>
      <c r="L97" s="260">
        <f>+L94+L95+L96</f>
        <v>41960.489999999932</v>
      </c>
      <c r="M97" s="261">
        <f>J97-D97</f>
        <v>16</v>
      </c>
      <c r="N97" s="260">
        <f>L97-F97</f>
        <v>41960.489999999932</v>
      </c>
      <c r="O97" s="259">
        <f>+O94+O95+O96</f>
        <v>6</v>
      </c>
      <c r="P97" s="253">
        <f>IF(O97&lt;=0,0,Q97/O97)</f>
        <v>1913.458333333331</v>
      </c>
      <c r="Q97" s="260">
        <f>+Q94+Q95+Q96</f>
        <v>11480.749999999985</v>
      </c>
      <c r="R97" s="261">
        <f>R94+R95</f>
        <v>10</v>
      </c>
      <c r="S97" s="260">
        <f>S94+S95</f>
        <v>30479.739999999947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1" t="s">
        <v>100</v>
      </c>
      <c r="D99" s="253"/>
      <c r="E99" s="253"/>
      <c r="F99" s="253"/>
      <c r="G99" s="254"/>
      <c r="H99" s="253"/>
      <c r="I99" s="253"/>
      <c r="J99" s="254">
        <f>SUMIFS(BV_Data_An_Cour!$AW:$AW,BV_Data_An_Cour!$AP:$AP,$B99,BV_Data_An_Cour!$AQ:$AQ,$C99,BV_Data_An_Cour!$AY:$AY,J$2)</f>
        <v>4</v>
      </c>
      <c r="K99" s="253">
        <f>IF(J99=0,0,L99/J99)</f>
        <v>270.75500000000466</v>
      </c>
      <c r="L99" s="255">
        <f>-SUMIFS(BV_Data_An_Cour!$AM:$AM,BV_Data_An_Cour!$AP:$AP,$B99,BV_Data_An_Cour!$AQ:$AQ,$C99,BV_Data_An_Cour!$AR:$AR,L$2)</f>
        <v>1083.0200000000186</v>
      </c>
      <c r="M99" s="254">
        <f>J99-D99</f>
        <v>4</v>
      </c>
      <c r="N99" s="255">
        <f>L99-F99</f>
        <v>1083.0200000000186</v>
      </c>
      <c r="O99" s="254">
        <f>SUMIFS(BV_Data_An_Prec!$AW:$AW,BV_Data_An_Prec!$AP:$AP,$B99,BV_Data_An_Prec!$AQ:$AQ,$C99,BV_Data_An_Prec!$AY:$AY,O$2)</f>
        <v>8</v>
      </c>
      <c r="P99" s="253">
        <f>IF(O99=0,0,Q99/O99)</f>
        <v>557.73125000001164</v>
      </c>
      <c r="Q99" s="255">
        <f>-SUMIFS(BV_Data_An_Prec!$AM:$AM,BV_Data_An_Prec!$AP:$AP,$B99,BV_Data_An_Prec!$AQ:$AQ,$C99,BV_Data_An_Prec!$AR:$AR,Q$2)</f>
        <v>4461.8500000000931</v>
      </c>
      <c r="R99" s="254">
        <f>J99-O99</f>
        <v>-4</v>
      </c>
      <c r="S99" s="255">
        <f>L99-Q99</f>
        <v>-3378.8300000000745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38</v>
      </c>
      <c r="K101" s="253">
        <f>IF(J101=0,0,L101/J101)</f>
        <v>1095.9721052631564</v>
      </c>
      <c r="L101" s="255">
        <f>-SUMIFS(BV_Data_An_Cour!$AM:$AM,BV_Data_An_Cour!$AP:$AP,$B101,BV_Data_An_Cour!$AQ:$AQ,$C101,BV_Data_An_Cour!$AR:$AR,L$2)</f>
        <v>41646.939999999944</v>
      </c>
      <c r="M101" s="254">
        <f>J101-D101</f>
        <v>38</v>
      </c>
      <c r="N101" s="255">
        <f>L101-F101</f>
        <v>41646.939999999944</v>
      </c>
      <c r="O101" s="254">
        <f>SUMIFS(BV_Data_An_Prec!$AW:$AW,BV_Data_An_Prec!$AP:$AP,$B101,BV_Data_An_Prec!$AQ:$AQ,$C101,BV_Data_An_Prec!$AY:$AY,O$2)</f>
        <v>46</v>
      </c>
      <c r="P101" s="253">
        <f>IF(O101=0,0,Q101/O101)</f>
        <v>2406.1617391304235</v>
      </c>
      <c r="Q101" s="255">
        <f>-SUMIFS(BV_Data_An_Prec!$AM:$AM,BV_Data_An_Prec!$AP:$AP,$B101,BV_Data_An_Prec!$AQ:$AQ,$C101,BV_Data_An_Prec!$AR:$AR,Q$2)</f>
        <v>110683.43999999948</v>
      </c>
      <c r="R101" s="254">
        <f>J101-O101</f>
        <v>-8</v>
      </c>
      <c r="S101" s="255">
        <f>L101-Q101</f>
        <v>-69036.499999999534</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466.41874999999982</v>
      </c>
      <c r="L103" s="255">
        <f>-SUMIFS(BV_Data_An_Cour!$AM:$AM,BV_Data_An_Cour!$AP:$AP,$B103,BV_Data_An_Cour!$AQ:$AQ,$C103,BV_Data_An_Cour!$AR:$AR,$L2)</f>
        <v>7462.6999999999971</v>
      </c>
      <c r="M103" s="254"/>
      <c r="N103" s="255">
        <f>L103-F103</f>
        <v>7462.6999999999971</v>
      </c>
      <c r="O103" s="254"/>
      <c r="P103" s="253">
        <f>IF(O97=0,0,Q103/O97)</f>
        <v>338.23999999999978</v>
      </c>
      <c r="Q103" s="255">
        <f>-SUMIFS(BV_Data_An_Prec!$AM:$AM,BV_Data_An_Prec!$AP:$AP,$B103,BV_Data_An_Prec!$AQ:$AQ,$C103,BV_Data_An_Prec!$AR:$AR,$L2)</f>
        <v>2029.4399999999987</v>
      </c>
      <c r="R103" s="254">
        <f t="shared" ref="R103:R105" si="30">O103-K103</f>
        <v>-466.41874999999982</v>
      </c>
      <c r="S103" s="255">
        <f t="shared" ref="S103:S106" si="31">L103-Q103</f>
        <v>5433.2599999999984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1407.3368749999991</v>
      </c>
      <c r="L104" s="255">
        <f>-SUMIFS(BV_Data_An_Cour!$AM:$AM,BV_Data_An_Cour!$AP:$AP,$B104,BV_Data_An_Cour!$AQ:$AQ,$C104,BV_Data_An_Cour!$AR:$AR,$L2)</f>
        <v>22517.389999999985</v>
      </c>
      <c r="M104" s="254"/>
      <c r="N104" s="255">
        <f>L104-F104</f>
        <v>22517.389999999985</v>
      </c>
      <c r="O104" s="254"/>
      <c r="P104" s="253">
        <f>IF(O97=0,0,Q104/O97)</f>
        <v>1957.0416666666667</v>
      </c>
      <c r="Q104" s="255">
        <f>-SUMIFS(BV_Data_An_Prec!$AM:$AM,BV_Data_An_Prec!$AP:$AP,$B104,BV_Data_An_Prec!$AQ:$AQ,$C104,BV_Data_An_Prec!$AR:$AR,$L2)</f>
        <v>11742.25</v>
      </c>
      <c r="R104" s="254">
        <f t="shared" si="30"/>
        <v>-1407.3368749999991</v>
      </c>
      <c r="S104" s="255">
        <f t="shared" si="31"/>
        <v>10775.139999999985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16</v>
      </c>
      <c r="K106" s="259">
        <f>IF(J106&lt;=0,0,L106/J106)</f>
        <v>1873.7556249999989</v>
      </c>
      <c r="L106" s="260">
        <f>L103+L104+L105</f>
        <v>29980.089999999982</v>
      </c>
      <c r="M106" s="254">
        <f>J106-D106</f>
        <v>16</v>
      </c>
      <c r="N106" s="260">
        <f>L106-F106</f>
        <v>29980.089999999982</v>
      </c>
      <c r="O106" s="261">
        <f>O97</f>
        <v>6</v>
      </c>
      <c r="P106" s="259">
        <f>IF(O106&lt;=0,0,Q106/O106)</f>
        <v>2295.2816666666663</v>
      </c>
      <c r="Q106" s="260">
        <f>Q103+Q104+Q105</f>
        <v>13771.689999999999</v>
      </c>
      <c r="R106" s="272"/>
      <c r="S106" s="260">
        <f t="shared" si="31"/>
        <v>16208.399999999983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1.17693616397116</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54</v>
      </c>
      <c r="K109" s="279">
        <f>IF(J109&lt;=0,0,L109/J109)</f>
        <v>2123.5285185185162</v>
      </c>
      <c r="L109" s="280">
        <f>L97+L106+L101+L99</f>
        <v>114670.53999999988</v>
      </c>
      <c r="M109" s="281">
        <f>J109-D109</f>
        <v>54</v>
      </c>
      <c r="N109" s="280">
        <f>L109-F109</f>
        <v>114670.53999999988</v>
      </c>
      <c r="O109" s="281">
        <f>O97+O101</f>
        <v>52</v>
      </c>
      <c r="P109" s="279">
        <f>IF(O109&lt;=0,0,Q109/O109)</f>
        <v>2699.9563461538373</v>
      </c>
      <c r="Q109" s="280">
        <f>Q97+Q106+Q101+Q99</f>
        <v>140397.72999999954</v>
      </c>
      <c r="R109" s="281">
        <f>J109-O109</f>
        <v>2</v>
      </c>
      <c r="S109" s="280">
        <f>L109-Q109</f>
        <v>-25727.189999999668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26</v>
      </c>
      <c r="S110" s="350">
        <f>IF(Q109=0,0,(S109/Q109))</f>
        <v>-0.18324505673987571</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7" t="e">
        <f>F113/F97</f>
        <v>#DIV/0!</v>
      </c>
      <c r="E113" s="290" t="e">
        <f t="shared" ref="E113:E122" si="32">F113/D$97</f>
        <v>#DIV/0!</v>
      </c>
      <c r="F113" s="253">
        <f>+INDEX('Budget original'!$A$2:$AO$501,MATCH($A113,'Budget original'!$A$2:$A$501,0),MATCH(F$2,'Budget original'!$A$2:$AO$2,0))</f>
        <v>0</v>
      </c>
      <c r="G113" s="291"/>
      <c r="H113" s="290"/>
      <c r="I113" s="253"/>
      <c r="J113" s="291">
        <f>L113/L97</f>
        <v>0.3984634116522478</v>
      </c>
      <c r="K113" s="290">
        <f>IF($J$97=0,0,L113/(J$94+J$95+J96))</f>
        <v>1044.9825000000001</v>
      </c>
      <c r="L113" s="255">
        <f>SUMIFS(BV_Data_An_Cour!$AM:$AM,BV_Data_An_Cour!$AP:$AP,$B113,BV_Data_An_Cour!$AQ:$AQ,$C113,BV_Data_An_Cour!$AR:$AR,$L$2)</f>
        <v>16719.72</v>
      </c>
      <c r="M113" s="252"/>
      <c r="N113" s="275">
        <f t="shared" ref="N113:N154" si="33">L113-F113</f>
        <v>16719.72</v>
      </c>
      <c r="O113" s="291">
        <f>Q113/Q97</f>
        <v>0.60147028721991247</v>
      </c>
      <c r="P113" s="290">
        <f>IF($J$97=0,0,Q113/(O$94+O$95+O96))</f>
        <v>1150.8883333333335</v>
      </c>
      <c r="Q113" s="255">
        <f>SUMIFS(BV_Data_An_Prec!$AM:$AM,BV_Data_An_Prec!$AP:$AP,$B113,BV_Data_An_Prec!$AQ:$AQ,$C113,BV_Data_An_Prec!$AR:$AR,$L$2)</f>
        <v>6905.3300000000017</v>
      </c>
      <c r="R113" s="252"/>
      <c r="S113" s="275">
        <f t="shared" ref="S113:S154" si="34">L113-Q113</f>
        <v>9814.39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4" t="e">
        <f>F114/(F106)</f>
        <v>#DIV/0!</v>
      </c>
      <c r="E114" s="293" t="e">
        <f t="shared" si="32"/>
        <v>#DIV/0!</v>
      </c>
      <c r="F114" s="247">
        <f>+INDEX('Budget original'!$A$2:$AO$501,MATCH($A114,'Budget original'!$A$2:$A$501,0),MATCH(F$2,'Budget original'!$A$2:$AO$2,0))</f>
        <v>0</v>
      </c>
      <c r="G114" s="294"/>
      <c r="H114" s="293"/>
      <c r="I114" s="247"/>
      <c r="J114" s="294">
        <f>L114/(L106)</f>
        <v>0.3467661371263398</v>
      </c>
      <c r="K114" s="293">
        <f>IF($J$97=0,0,L114/(J$94+J$95+J96))</f>
        <v>649.75500000000011</v>
      </c>
      <c r="L114" s="255">
        <f>SUMIFS(BV_Data_An_Cour!$AM:$AM,BV_Data_An_Cour!$AP:$AP,$B114,BV_Data_An_Cour!$AQ:$AQ,$C114,BV_Data_An_Cour!$AR:$AR,$L$2)</f>
        <v>10396.080000000002</v>
      </c>
      <c r="M114" s="245"/>
      <c r="N114" s="295">
        <f t="shared" si="33"/>
        <v>10396.080000000002</v>
      </c>
      <c r="O114" s="294">
        <f>Q114/(Q106)</f>
        <v>0.26165416154444388</v>
      </c>
      <c r="P114" s="293">
        <f>IF($J$97=0,0,Q114/(O$94+O$95+O96))</f>
        <v>600.57000000000028</v>
      </c>
      <c r="Q114" s="255">
        <f>SUMIFS(BV_Data_An_Prec!$AM:$AM,BV_Data_An_Prec!$AP:$AP,$B114,BV_Data_An_Prec!$AQ:$AQ,$C114,BV_Data_An_Prec!$AR:$AR,$L$2)</f>
        <v>3603.4200000000019</v>
      </c>
      <c r="R114" s="245"/>
      <c r="S114" s="295">
        <f t="shared" si="34"/>
        <v>6792.66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23.235625000000027</v>
      </c>
      <c r="L115" s="271">
        <f>SUMIFS(BV_Data_An_Cour!$AM:$AM,BV_Data_An_Cour!$AP:$AP,$B115,BV_Data_An_Cour!$AQ:$AQ,$C115,BV_Data_An_Cour!$AR:$AR,$L$2)</f>
        <v>371.77000000000044</v>
      </c>
      <c r="M115" s="252"/>
      <c r="N115" s="275">
        <f t="shared" si="33"/>
        <v>371.77000000000044</v>
      </c>
      <c r="O115" s="252"/>
      <c r="P115" s="290">
        <f>IF($J$97=0,0,Q115/(O$94+O$95+O96))</f>
        <v>-5.8366666666666669</v>
      </c>
      <c r="Q115" s="271">
        <f>SUMIFS(BV_Data_An_Prec!$AM:$AM,BV_Data_An_Prec!$AP:$AP,$B115,BV_Data_An_Prec!$AQ:$AQ,$C115,BV_Data_An_Prec!$AR:$AR,$L$2)</f>
        <v>-35.020000000000003</v>
      </c>
      <c r="R115" s="252"/>
      <c r="S115" s="275">
        <f t="shared" si="34"/>
        <v>406.79000000000042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1.8750000000000071</v>
      </c>
      <c r="L117" s="247">
        <f>SUMIFS(BV_Data_An_Cour!$AM:$AM,BV_Data_An_Cour!$AP:$AP,$B117,BV_Data_An_Cour!$AQ:$AQ,$C117,BV_Data_An_Cour!$AR:$AR,$L$2)</f>
        <v>30.000000000000114</v>
      </c>
      <c r="M117" s="245"/>
      <c r="N117" s="295">
        <f t="shared" si="33"/>
        <v>30.000000000000114</v>
      </c>
      <c r="O117" s="245"/>
      <c r="P117" s="293">
        <f>IF($J$97=0,0,Q117/(O$94+O$95+O96))</f>
        <v>4.6633333333333313</v>
      </c>
      <c r="Q117" s="247">
        <f>SUMIFS(BV_Data_An_Prec!$AM:$AM,BV_Data_An_Prec!$AP:$AP,$B117,BV_Data_An_Prec!$AQ:$AQ,$C117,BV_Data_An_Prec!$AR:$AR,$L$2)</f>
        <v>27.97999999999999</v>
      </c>
      <c r="R117" s="245"/>
      <c r="S117" s="295">
        <f t="shared" si="34"/>
        <v>2.0200000000001239</v>
      </c>
      <c r="T117" s="41"/>
      <c r="U117" s="1027"/>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151.83562500000005</v>
      </c>
      <c r="L118" s="255">
        <f>SUMIFS(BV_Data_An_Cour!$AM:$AM,BV_Data_An_Cour!$AP:$AP,$B118,BV_Data_An_Cour!$AQ:$AQ,$C118,BV_Data_An_Cour!$AR:$AR,$L$2)</f>
        <v>2429.3700000000008</v>
      </c>
      <c r="M118" s="252"/>
      <c r="N118" s="275">
        <f t="shared" si="33"/>
        <v>2429.3700000000008</v>
      </c>
      <c r="O118" s="252"/>
      <c r="P118" s="290">
        <f>IF($J$97=0,0,Q118/(O$94+O$95+O96))</f>
        <v>62.296666666666773</v>
      </c>
      <c r="Q118" s="255">
        <f>SUMIFS(BV_Data_An_Prec!$AM:$AM,BV_Data_An_Prec!$AP:$AP,$B118,BV_Data_An_Prec!$AQ:$AQ,$C118,BV_Data_An_Prec!$AR:$AR,$L$2)</f>
        <v>373.78000000000065</v>
      </c>
      <c r="R118" s="252"/>
      <c r="S118" s="275">
        <f t="shared" si="34"/>
        <v>2055.59</v>
      </c>
      <c r="T118" s="41"/>
      <c r="U118" s="1027"/>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55.651875000000018</v>
      </c>
      <c r="L119" s="769">
        <f>SUMIFS(BV_Data_An_Cour!$AM:$AM,BV_Data_An_Cour!$AP:$AP,$B119,BV_Data_An_Cour!$AQ:$AQ,$C119,BV_Data_An_Cour!$AR:$AR,$L$2)</f>
        <v>890.43000000000029</v>
      </c>
      <c r="M119" s="252"/>
      <c r="N119" s="777">
        <f t="shared" si="33"/>
        <v>890.43000000000029</v>
      </c>
      <c r="O119" s="252"/>
      <c r="P119" s="290">
        <f>IF($J$97=0,0,Q119/(O$94+O$95+O96))</f>
        <v>114.02333333333331</v>
      </c>
      <c r="Q119" s="769">
        <f>SUMIFS(BV_Data_An_Prec!$AM:$AM,BV_Data_An_Prec!$AP:$AP,$B119,BV_Data_An_Prec!$AQ:$AQ,$C119,BV_Data_An_Prec!$AR:$AR,$L$2)</f>
        <v>684.13999999999987</v>
      </c>
      <c r="R119" s="252"/>
      <c r="S119" s="275">
        <f t="shared" si="34"/>
        <v>206.29000000000042</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0.26892146840853837</v>
      </c>
      <c r="L123" s="306">
        <f>SUM(L113:L122)</f>
        <v>30837.370000000003</v>
      </c>
      <c r="M123" s="309"/>
      <c r="N123" s="306">
        <f t="shared" si="33"/>
        <v>30837.370000000003</v>
      </c>
      <c r="O123" s="307" t="s">
        <v>115</v>
      </c>
      <c r="P123" s="305">
        <f>Q123/Q$109</f>
        <v>8.2334878206364454E-2</v>
      </c>
      <c r="Q123" s="306">
        <f>SUM(Q113:Q122)</f>
        <v>11559.630000000003</v>
      </c>
      <c r="R123" s="309"/>
      <c r="S123" s="306">
        <f t="shared" si="34"/>
        <v>19277.739999999998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15665.599999999991</v>
      </c>
      <c r="M124" s="252"/>
      <c r="N124" s="275">
        <f t="shared" si="33"/>
        <v>15665.599999999991</v>
      </c>
      <c r="O124" s="252"/>
      <c r="P124" s="41"/>
      <c r="Q124" s="275">
        <f>SUMIFS(BV_Data_An_Prec!$AM:$AM,BV_Data_An_Prec!$AP:$AP,$B124,BV_Data_An_Prec!$AQ:$AQ,$C124,BV_Data_An_Prec!$AR:$AR,$L$2)</f>
        <v>19110.630000000005</v>
      </c>
      <c r="R124" s="252"/>
      <c r="S124" s="275">
        <f t="shared" si="34"/>
        <v>-3445.0300000000134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9319.2300000000105</v>
      </c>
      <c r="M126" s="240"/>
      <c r="N126" s="315">
        <f t="shared" si="33"/>
        <v>9319.2300000000105</v>
      </c>
      <c r="O126" s="240"/>
      <c r="P126" s="313"/>
      <c r="Q126" s="315">
        <f>SUMIFS(BV_Data_An_Prec!$AM:$AM,BV_Data_An_Prec!$AP:$AP,$B126,BV_Data_An_Prec!$AQ:$AQ,$C126,BV_Data_An_Prec!$AR:$AR,$L$2)</f>
        <v>8899.36</v>
      </c>
      <c r="R126" s="240"/>
      <c r="S126" s="315">
        <f t="shared" si="34"/>
        <v>419.8700000000099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7154.1200000000026</v>
      </c>
      <c r="M131" s="252"/>
      <c r="N131" s="275">
        <f t="shared" si="33"/>
        <v>7154.1200000000026</v>
      </c>
      <c r="O131" s="252"/>
      <c r="P131" s="41"/>
      <c r="Q131" s="275">
        <f>SUMIFS(BV_Data_An_Prec!$AM:$AM,BV_Data_An_Prec!$AP:$AP,$B131,BV_Data_An_Prec!$AQ:$AQ,$C131,BV_Data_An_Prec!$AR:$AR,$L$2)</f>
        <v>1747.3100000000013</v>
      </c>
      <c r="R131" s="252"/>
      <c r="S131" s="275">
        <f t="shared" si="34"/>
        <v>5406.8100000000013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5864.1900000000023</v>
      </c>
      <c r="M132" s="240"/>
      <c r="N132" s="315">
        <f t="shared" si="33"/>
        <v>5864.1900000000023</v>
      </c>
      <c r="O132" s="240"/>
      <c r="P132" s="313"/>
      <c r="Q132" s="315">
        <f>SUMIFS(BV_Data_An_Prec!$AM:$AM,BV_Data_An_Prec!$AP:$AP,$B132,BV_Data_An_Prec!$AQ:$AQ,$C132,BV_Data_An_Prec!$AR:$AR,$L$2)</f>
        <v>1859</v>
      </c>
      <c r="R132" s="240"/>
      <c r="S132" s="315">
        <f t="shared" si="34"/>
        <v>4005.1900000000023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550.5300000000002</v>
      </c>
      <c r="M133" s="252"/>
      <c r="N133" s="275">
        <f t="shared" si="33"/>
        <v>550.5300000000002</v>
      </c>
      <c r="O133" s="252"/>
      <c r="P133" s="41"/>
      <c r="Q133" s="275">
        <f>SUMIFS(BV_Data_An_Prec!$AM:$AM,BV_Data_An_Prec!$AP:$AP,$B133,BV_Data_An_Prec!$AQ:$AQ,$C133,BV_Data_An_Prec!$AR:$AR,$L$2)</f>
        <v>280.52999999999975</v>
      </c>
      <c r="R133" s="252"/>
      <c r="S133" s="275">
        <f t="shared" si="34"/>
        <v>270.00000000000045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0.33621250933326075</v>
      </c>
      <c r="L136" s="306">
        <f>SUM(L124:L135)</f>
        <v>38553.670000000006</v>
      </c>
      <c r="M136" s="353"/>
      <c r="N136" s="318">
        <f t="shared" si="33"/>
        <v>38553.670000000006</v>
      </c>
      <c r="O136" s="307" t="s">
        <v>115</v>
      </c>
      <c r="P136" s="305">
        <f>Q136/Q$109</f>
        <v>0.22718907207402933</v>
      </c>
      <c r="Q136" s="306">
        <f>SUM(Q124:Q135)</f>
        <v>31896.830000000005</v>
      </c>
      <c r="R136" s="353"/>
      <c r="S136" s="318">
        <f t="shared" si="34"/>
        <v>6656.84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2797.8199999999997</v>
      </c>
      <c r="M140" s="252"/>
      <c r="N140" s="275">
        <f t="shared" si="33"/>
        <v>2797.8199999999997</v>
      </c>
      <c r="O140" s="252"/>
      <c r="P140" s="41"/>
      <c r="Q140" s="255">
        <f>SUMIFS(BV_Data_An_Prec!$AM:$AM,BV_Data_An_Prec!$AP:$AP,$B140,BV_Data_An_Prec!$AQ:$AQ,$C140,BV_Data_An_Prec!$AR:$AR,$L$2)</f>
        <v>1620.4099999999999</v>
      </c>
      <c r="R140" s="252"/>
      <c r="S140" s="275">
        <f t="shared" si="34"/>
        <v>1177.4099999999999</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743.21</v>
      </c>
      <c r="M141" s="252"/>
      <c r="N141" s="275">
        <f t="shared" si="33"/>
        <v>743.21</v>
      </c>
      <c r="O141" s="252"/>
      <c r="P141" s="41"/>
      <c r="Q141" s="255">
        <f>SUMIFS(BV_Data_An_Prec!$AM:$AM,BV_Data_An_Prec!$AP:$AP,$B141,BV_Data_An_Prec!$AQ:$AQ,$C141,BV_Data_An_Prec!$AR:$AR,$L$2)</f>
        <v>450.77000000000044</v>
      </c>
      <c r="R141" s="252"/>
      <c r="S141" s="275">
        <f t="shared" si="34"/>
        <v>292.4399999999996</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2320.0499999999997</v>
      </c>
      <c r="M142" s="245"/>
      <c r="N142" s="295">
        <f t="shared" si="33"/>
        <v>2320.0499999999997</v>
      </c>
      <c r="O142" s="245"/>
      <c r="P142" s="316"/>
      <c r="Q142" s="247">
        <f>SUMIFS(BV_Data_An_Prec!$AM:$AM,BV_Data_An_Prec!$AP:$AP,$B142,BV_Data_An_Prec!$AQ:$AQ,$C142,BV_Data_An_Prec!$AR:$AR,$L$2)</f>
        <v>1404.8</v>
      </c>
      <c r="R142" s="245"/>
      <c r="S142" s="295">
        <f t="shared" si="34"/>
        <v>915.24999999999977</v>
      </c>
      <c r="T142" s="41"/>
      <c r="U142" s="1027"/>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2725</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0</v>
      </c>
      <c r="M145" s="252"/>
      <c r="N145" s="275">
        <f t="shared" si="33"/>
        <v>0</v>
      </c>
      <c r="O145" s="252"/>
      <c r="P145" s="41"/>
      <c r="Q145" s="255">
        <f>SUMIFS(BV_Data_An_Prec!$AM:$AM,BV_Data_An_Prec!$AP:$AP,$B145,BV_Data_An_Prec!$AQ:$AQ,$C145,BV_Data_An_Prec!$AR:$AR,$L$2)</f>
        <v>0</v>
      </c>
      <c r="R145" s="252"/>
      <c r="S145" s="275">
        <f t="shared" si="34"/>
        <v>0</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523.80000000000018</v>
      </c>
      <c r="M146" s="252"/>
      <c r="N146" s="275">
        <f t="shared" si="33"/>
        <v>523.80000000000018</v>
      </c>
      <c r="O146" s="252"/>
      <c r="P146" s="41"/>
      <c r="Q146" s="255">
        <f>SUMIFS(BV_Data_An_Prec!$AM:$AM,BV_Data_An_Prec!$AP:$AP,$B146,BV_Data_An_Prec!$AQ:$AQ,$C146,BV_Data_An_Prec!$AR:$AR,$L$2)</f>
        <v>76.100000000000023</v>
      </c>
      <c r="R146" s="252"/>
      <c r="S146" s="275">
        <f t="shared" si="34"/>
        <v>447.70000000000016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5.5680212197483391E-2</v>
      </c>
      <c r="L154" s="306">
        <f>+SUM(L137:L153)</f>
        <v>6384.88</v>
      </c>
      <c r="M154" s="309"/>
      <c r="N154" s="306">
        <f t="shared" si="33"/>
        <v>6384.88</v>
      </c>
      <c r="O154" s="307" t="s">
        <v>115</v>
      </c>
      <c r="P154" s="305">
        <f>Q154/Q$109</f>
        <v>2.5300124154429077E-2</v>
      </c>
      <c r="Q154" s="306">
        <f>+SUM(Q137:Q153)</f>
        <v>3552.0800000000004</v>
      </c>
      <c r="R154" s="309"/>
      <c r="S154" s="306">
        <f t="shared" si="34"/>
        <v>2832.7999999999997</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0.66081418993928254</v>
      </c>
      <c r="L156" s="306">
        <f>L123+L136+L154</f>
        <v>75775.920000000013</v>
      </c>
      <c r="M156" s="309"/>
      <c r="N156" s="318">
        <f t="shared" ref="N156:N163" si="35">L156-F156</f>
        <v>75775.920000000013</v>
      </c>
      <c r="O156" s="307" t="s">
        <v>115</v>
      </c>
      <c r="P156" s="305">
        <f>Q156/Q$109</f>
        <v>0.33482407443482287</v>
      </c>
      <c r="Q156" s="306">
        <f>Q123+Q136+Q154</f>
        <v>47008.540000000008</v>
      </c>
      <c r="R156" s="309"/>
      <c r="S156" s="318">
        <f t="shared" ref="S156:S163" si="36">L156-Q156</f>
        <v>28767.380000000005</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2" t="e">
        <f>E160/474</f>
        <v>#DIV/0!</v>
      </c>
      <c r="E160" s="321" t="e">
        <f>F160/D97</f>
        <v>#DIV/0!</v>
      </c>
      <c r="F160" s="253">
        <f>+INDEX('Budget original'!$A$2:$AO$501,MATCH($A160,'Budget original'!$A$2:$A$501,0),MATCH(F$2,'Budget original'!$A$2:$AO$2,0))</f>
        <v>0</v>
      </c>
      <c r="G160" s="297"/>
      <c r="H160" s="41"/>
      <c r="I160" s="253"/>
      <c r="J160" s="873">
        <f>K160/474</f>
        <v>0</v>
      </c>
      <c r="K160" s="321">
        <f>L160/J97</f>
        <v>0</v>
      </c>
      <c r="L160" s="255">
        <f>-SUMIFS(BV_Data_An_Cour!$AM:$AM,BV_Data_An_Cour!$AP:$AP,$B160,BV_Data_An_Cour!$AQ:$AQ,$C160,BV_Data_An_Cour!$AR:$AR,L$2)</f>
        <v>0</v>
      </c>
      <c r="M160" s="252"/>
      <c r="N160" s="275">
        <f t="shared" si="35"/>
        <v>0</v>
      </c>
      <c r="O160" s="873">
        <f>P160/474</f>
        <v>0</v>
      </c>
      <c r="P160" s="321">
        <f>Q160/O97</f>
        <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38894.619999999864</v>
      </c>
      <c r="M166" s="330"/>
      <c r="N166" s="333">
        <f>L166-F166</f>
        <v>38894.619999999864</v>
      </c>
      <c r="O166" s="330"/>
      <c r="P166" s="332"/>
      <c r="Q166" s="333">
        <f>Q109-Q156+Q164</f>
        <v>93389.189999999537</v>
      </c>
      <c r="R166" s="330"/>
      <c r="S166" s="333">
        <f>L166-Q166</f>
        <v>-54494.569999999672</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Septembre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600</v>
      </c>
      <c r="K173" s="253">
        <f>-SUMIFS(BV_Data_An_Cour!$AM:$AM,BV_Data_An_Cour!$AS:$AS,"Oui",BV_Data_An_Cour!$AP:$AP,$B173,BV_Data_An_Cour!$AQ:$AQ,$C173)</f>
        <v>97432.819999999949</v>
      </c>
      <c r="L173" s="255">
        <f>-SUMIFS(BV_Data_An_Cour!$AM:$AM,BV_Data_An_Cour!$AP:$AP,$B173,BV_Data_An_Cour!$AQ:$AQ,$C173,BV_Data_An_Cour!$AR:$AR,$L$2)</f>
        <v>81922.849999999948</v>
      </c>
      <c r="M173" s="291" t="e">
        <f>(K173-E173)/E173</f>
        <v>#DIV/0!</v>
      </c>
      <c r="N173" s="275">
        <f>L173-F173</f>
        <v>81922.849999999948</v>
      </c>
      <c r="O173" s="254">
        <f>SUMIFS(BV_Data_An_Prec!$AW:$AW,BV_Data_An_Prec!$AP:$AP,$B173,BV_Data_An_Prec!$AQ:$AQ,$C173,BV_Data_An_Prec!$AY:$AY,O$2)</f>
        <v>564</v>
      </c>
      <c r="P173" s="253">
        <f>-SUMIFS(BV_Data_An_Prec!$AM:$AM,BV_Data_An_Prec!$AS:$AS,"Oui",BV_Data_An_Prec!$AP:$AP,$B173,BV_Data_An_Prec!$AQ:$AQ,$C173)</f>
        <v>67668.349999999977</v>
      </c>
      <c r="Q173" s="255">
        <f>-SUMIFS(BV_Data_An_Prec!$AM:$AM,BV_Data_An_Prec!$AP:$AP,$B173,BV_Data_An_Prec!$AQ:$AQ,$C173,BV_Data_An_Prec!$AR:$AR,$L$2)</f>
        <v>55574.129999999976</v>
      </c>
      <c r="R173" s="291">
        <f>IF(O173=0,0,J173/O173)</f>
        <v>1.0638297872340425</v>
      </c>
      <c r="S173" s="275">
        <f>L173-Q173</f>
        <v>26348.719999999972</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0.84081370117379328</v>
      </c>
      <c r="M174" s="291"/>
      <c r="N174" s="275"/>
      <c r="O174" s="276"/>
      <c r="P174" s="41"/>
      <c r="Q174" s="360">
        <f>IF(Q173=0,0,Q173/P173)</f>
        <v>0.82127213091496976</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162.38803333333325</v>
      </c>
      <c r="L175" s="362"/>
      <c r="M175" s="294"/>
      <c r="N175" s="295"/>
      <c r="O175" s="363"/>
      <c r="P175" s="361">
        <f>IFERROR(P173/O173,0)</f>
        <v>119.97934397163117</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393</v>
      </c>
      <c r="K176" s="270">
        <f>-SUMIFS(BV_Data_An_Cour!$AM:$AM,BV_Data_An_Cour!$AS:$AS,"Oui",BV_Data_An_Cour!$AP:$AP,$B176,BV_Data_An_Cour!$AQ:$AQ,$C176)</f>
        <v>80720.819999999949</v>
      </c>
      <c r="L176" s="255">
        <f>-SUMIFS(BV_Data_An_Cour!$AM:$AM,BV_Data_An_Cour!$AP:$AP,$B176,BV_Data_An_Cour!$AQ:$AQ,$C176,BV_Data_An_Cour!$AR:$AR,$L$2)</f>
        <v>58264.669999999955</v>
      </c>
      <c r="M176" s="291" t="e">
        <f>(K176-E176)/E176</f>
        <v>#DIV/0!</v>
      </c>
      <c r="N176" s="315">
        <f>L176-F176</f>
        <v>58264.669999999955</v>
      </c>
      <c r="O176" s="254">
        <f>SUMIFS(BV_Data_An_Prec!$AW:$AW,BV_Data_An_Prec!$AP:$AP,$B176,BV_Data_An_Prec!$AQ:$AQ,$C176,BV_Data_An_Prec!$AY:$AY,O$2)</f>
        <v>335</v>
      </c>
      <c r="P176" s="270">
        <f>-SUMIFS(BV_Data_An_Prec!$AM:$AM,BV_Data_An_Prec!$AS:$AS,"Oui",BV_Data_An_Prec!$AP:$AP,$B176,BV_Data_An_Prec!$AQ:$AQ,$C176)</f>
        <v>53802.969999999972</v>
      </c>
      <c r="Q176" s="255">
        <f>-SUMIFS(BV_Data_An_Prec!$AM:$AM,BV_Data_An_Prec!$AP:$AP,$B176,BV_Data_An_Prec!$AQ:$AQ,$C176,BV_Data_An_Prec!$AR:$AR,$L$2)</f>
        <v>39931.129999999976</v>
      </c>
      <c r="R176" s="291">
        <f>IF(O176=0,0,J176/O176)</f>
        <v>1.173134328358209</v>
      </c>
      <c r="S176" s="275">
        <f>L176-Q176</f>
        <v>18333.539999999979</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0.72180473389640976</v>
      </c>
      <c r="M177" s="263"/>
      <c r="N177" s="264"/>
      <c r="O177" s="252"/>
      <c r="P177" s="41"/>
      <c r="Q177" s="360">
        <f>IF(Q176=0,0,Q176/P176)</f>
        <v>0.74217334098842491</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205.3964885496182</v>
      </c>
      <c r="L178" s="362"/>
      <c r="M178" s="294"/>
      <c r="N178" s="295"/>
      <c r="O178" s="363"/>
      <c r="P178" s="361">
        <f>IFERROR(P176/O176,0)</f>
        <v>160.60588059701485</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206</v>
      </c>
      <c r="K179" s="270">
        <f>-SUMIFS(BV_Data_An_Cour!$AM:$AM,BV_Data_An_Cour!$AS:$AS,"Oui",BV_Data_An_Cour!$AP:$AP,$B179,BV_Data_An_Cour!$AQ:$AQ,$C179)</f>
        <v>36831.389999999985</v>
      </c>
      <c r="L179" s="255">
        <f>-SUMIFS(BV_Data_An_Cour!$AM:$AM,BV_Data_An_Cour!$AP:$AP,$B179,BV_Data_An_Cour!$AQ:$AQ,$C179,BV_Data_An_Cour!$AR:$AR,$L$2)</f>
        <v>29933.939999999988</v>
      </c>
      <c r="M179" s="291" t="e">
        <f>(K179-E179)/E179</f>
        <v>#DIV/0!</v>
      </c>
      <c r="N179" s="275">
        <f>L179-F179</f>
        <v>29933.939999999988</v>
      </c>
      <c r="O179" s="254">
        <f>SUMIFS(BV_Data_An_Prec!$AW:$AW,BV_Data_An_Prec!$AP:$AP,$B179,BV_Data_An_Prec!$AQ:$AQ,$C179,BV_Data_An_Prec!$AY:$AY,O$2)</f>
        <v>144</v>
      </c>
      <c r="P179" s="270">
        <f>-SUMIFS(BV_Data_An_Prec!$AM:$AM,BV_Data_An_Prec!$AS:$AS,"Oui",BV_Data_An_Prec!$AP:$AP,$B179,BV_Data_An_Prec!$AQ:$AQ,$C179)</f>
        <v>23876.28</v>
      </c>
      <c r="Q179" s="255">
        <f>-SUMIFS(BV_Data_An_Prec!$AM:$AM,BV_Data_An_Prec!$AP:$AP,$B179,BV_Data_An_Prec!$AQ:$AQ,$C179,BV_Data_An_Prec!$AR:$AR,$L$2)</f>
        <v>19665.809999999998</v>
      </c>
      <c r="R179" s="291">
        <f>IF(O179=0,0,J179/O179)</f>
        <v>1.4305555555555556</v>
      </c>
      <c r="S179" s="275">
        <f>L179-Q179</f>
        <v>10268.12999999999</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0.81272903357706561</v>
      </c>
      <c r="M180" s="291"/>
      <c r="N180" s="275" t="e">
        <f>L180-F180</f>
        <v>#DIV/0!</v>
      </c>
      <c r="O180" s="276"/>
      <c r="P180" s="347"/>
      <c r="Q180" s="360">
        <f>IF(Q179=0,0,Q179/P179)</f>
        <v>0.82365468992657143</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178.79315533980576</v>
      </c>
      <c r="L181" s="362"/>
      <c r="M181" s="294"/>
      <c r="N181" s="295"/>
      <c r="O181" s="363"/>
      <c r="P181" s="361">
        <f>IFERROR(P179/O179,0)</f>
        <v>165.8075</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-3545.25</v>
      </c>
      <c r="M185" s="371"/>
      <c r="N185" s="275">
        <f>L185-F185</f>
        <v>-3545.25</v>
      </c>
      <c r="O185" s="276"/>
      <c r="P185" s="290"/>
      <c r="Q185" s="290">
        <f>-SUMIFS(BV_Data_An_Prec!$AM:$AM,BV_Data_An_Prec!$AP:$AP,$B185,BV_Data_An_Prec!$AQ:$AQ,$C185,BV_Data_An_Prec!$AR:$AR,$L$2)</f>
        <v>-4686.369999999999</v>
      </c>
      <c r="R185" s="377"/>
      <c r="S185" s="275">
        <f t="shared" ref="S185:S186" si="37">L185-Q185</f>
        <v>1141.119999999999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1199</v>
      </c>
      <c r="K186" s="379">
        <f t="shared" si="38"/>
        <v>214985.02999999988</v>
      </c>
      <c r="L186" s="380">
        <f t="shared" si="38"/>
        <v>166576.2099999999</v>
      </c>
      <c r="M186" s="382" t="e">
        <f>(K186-E186)/E186</f>
        <v>#DIV/0!</v>
      </c>
      <c r="N186" s="380">
        <f>L186-F186</f>
        <v>166576.2099999999</v>
      </c>
      <c r="O186" s="381">
        <f t="shared" ref="O186:Q186" si="39">O173+O176+O179+O182+O185</f>
        <v>1043</v>
      </c>
      <c r="P186" s="379">
        <f t="shared" si="39"/>
        <v>145347.59999999995</v>
      </c>
      <c r="Q186" s="380">
        <f t="shared" si="39"/>
        <v>110484.69999999995</v>
      </c>
      <c r="R186" s="263">
        <f>IF(O186=0,0,J186/O186)</f>
        <v>1.149568552253116</v>
      </c>
      <c r="S186" s="380">
        <f t="shared" si="37"/>
        <v>56091.509999999951</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179.30361134278556</v>
      </c>
      <c r="L187" s="264">
        <f>IF(L186=0,0,L186/K186)</f>
        <v>0.77482701935106824</v>
      </c>
      <c r="M187" s="387"/>
      <c r="N187" s="386" t="e">
        <f>N186/F186</f>
        <v>#DIV/0!</v>
      </c>
      <c r="O187" s="387"/>
      <c r="P187" s="385">
        <f>IF(O186=0,0,P186/O186)</f>
        <v>139.35532118887818</v>
      </c>
      <c r="Q187" s="264">
        <f>IF(Q186=0,0,Q186/P186)</f>
        <v>0.76014120632194815</v>
      </c>
      <c r="R187" s="387"/>
      <c r="S187" s="264">
        <f>S186/Q186</f>
        <v>0.50768577006590032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200</v>
      </c>
      <c r="K189" s="253">
        <f>-SUMIFS(BV_Data_An_Cour!$AM:$AM,BV_Data_An_Cour!$AS:$AS,"Oui",BV_Data_An_Cour!$AP:$AP,$B189,BV_Data_An_Cour!$AQ:$AQ,$C189)</f>
        <v>57157.929999999993</v>
      </c>
      <c r="L189" s="255">
        <f>-SUMIFS(BV_Data_An_Cour!$AM:$AM,BV_Data_An_Cour!$AP:$AP,$B189,BV_Data_An_Cour!$AQ:$AQ,$C189,BV_Data_An_Cour!$AR:$AR,$L$2)</f>
        <v>6033.6199999999953</v>
      </c>
      <c r="M189" s="291">
        <f>IF(E189=0,0,(K189-E189)/E189)</f>
        <v>0</v>
      </c>
      <c r="N189" s="275">
        <f>L189-F189</f>
        <v>6033.6199999999953</v>
      </c>
      <c r="O189" s="254">
        <f>SUMIFS(BV_Data_An_Prec!$AW:$AW,BV_Data_An_Prec!$AP:$AP,$B189,BV_Data_An_Prec!$AQ:$AQ,$C189,BV_Data_An_Prec!$AY:$AY,O$2)</f>
        <v>180</v>
      </c>
      <c r="P189" s="253">
        <f>-SUMIFS(BV_Data_An_Prec!$AM:$AM,BV_Data_An_Prec!$AS:$AS,"Oui",BV_Data_An_Prec!$AP:$AP,$B189,BV_Data_An_Prec!$AQ:$AQ,$C189)</f>
        <v>38986.260000000009</v>
      </c>
      <c r="Q189" s="255">
        <f>-SUMIFS(BV_Data_An_Prec!$AM:$AM,BV_Data_An_Prec!$AP:$AP,$B189,BV_Data_An_Prec!$AQ:$AQ,$C189,BV_Data_An_Prec!$AR:$AR,$L$2)</f>
        <v>12813.649999999965</v>
      </c>
      <c r="R189" s="291">
        <f>IF(O189=0,0,J189/O189)</f>
        <v>1.1111111111111112</v>
      </c>
      <c r="S189" s="275">
        <f>L189-Q189</f>
        <v>-6780.0299999999697</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0.10556050577758845</v>
      </c>
      <c r="M190" s="371"/>
      <c r="N190" s="372"/>
      <c r="O190" s="371"/>
      <c r="P190" s="370"/>
      <c r="Q190" s="360">
        <f>IF(Q189=0,0,Q189/P189)</f>
        <v>0.32867092149900917</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272142.95999999985</v>
      </c>
      <c r="L195" s="280">
        <f t="shared" si="40"/>
        <v>172609.8299999999</v>
      </c>
      <c r="M195" s="397" t="e">
        <f>L196-F196</f>
        <v>#DIV/0!</v>
      </c>
      <c r="N195" s="280">
        <f>L195-F195</f>
        <v>172609.8299999999</v>
      </c>
      <c r="O195" s="281"/>
      <c r="P195" s="278">
        <f t="shared" ref="P195:Q195" si="41">P186+P189+P192</f>
        <v>184333.85999999996</v>
      </c>
      <c r="Q195" s="280">
        <f t="shared" si="41"/>
        <v>123298.34999999992</v>
      </c>
      <c r="R195" s="397"/>
      <c r="S195" s="280">
        <f>L195-Q195</f>
        <v>49311.479999999981</v>
      </c>
      <c r="T195" s="317"/>
      <c r="U195" s="87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0.63426160279876431</v>
      </c>
      <c r="M196" s="285"/>
      <c r="N196" s="286" t="e">
        <f>N195/F195</f>
        <v>#DIV/0!</v>
      </c>
      <c r="O196" s="282"/>
      <c r="P196" s="283"/>
      <c r="Q196" s="286">
        <f>Q195/P195</f>
        <v>0.66888606358050517</v>
      </c>
      <c r="R196" s="285"/>
      <c r="S196" s="286">
        <f>L195/S195</f>
        <v>3.5003984873299272</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10548</v>
      </c>
      <c r="M199" s="252"/>
      <c r="N199" s="275">
        <f t="shared" ref="N199:N230" si="42">L199-F199</f>
        <v>10548</v>
      </c>
      <c r="O199" s="252"/>
      <c r="P199" s="41"/>
      <c r="Q199" s="255">
        <f>SUMIFS(BV_Data_An_Prec!$AM:$AM,BV_Data_An_Prec!$AP:$AP,$B199,BV_Data_An_Prec!$AQ:$AQ,$C199,BV_Data_An_Prec!$AR:$AR,$L$2)</f>
        <v>7171.9700000000012</v>
      </c>
      <c r="R199" s="252"/>
      <c r="S199" s="255">
        <f t="shared" ref="S199:S230" si="43">L199-Q199</f>
        <v>3376.0299999999988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37440.860000000044</v>
      </c>
      <c r="M201" s="240"/>
      <c r="N201" s="315">
        <f t="shared" si="42"/>
        <v>37440.860000000044</v>
      </c>
      <c r="O201" s="240"/>
      <c r="P201" s="313"/>
      <c r="Q201" s="271">
        <f>SUMIFS(BV_Data_An_Prec!$AM:$AM,BV_Data_An_Prec!$AP:$AP,$B201,BV_Data_An_Prec!$AQ:$AQ,$C201,BV_Data_An_Prec!$AR:$AR,$L$2)</f>
        <v>24455.789999999979</v>
      </c>
      <c r="R201" s="240"/>
      <c r="S201" s="315">
        <f t="shared" si="43"/>
        <v>12985.070000000065</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6" t="e">
        <f>F202/E173</f>
        <v>#DIV/0!</v>
      </c>
      <c r="F202" s="253">
        <f>+INDEX('Budget original'!$A$2:$AO$501,MATCH($A202,'Budget original'!$A$2:$A$501,0),MATCH(F$2,'Budget original'!$A$2:$AO$2,0))</f>
        <v>0</v>
      </c>
      <c r="G202" s="297"/>
      <c r="H202" s="41"/>
      <c r="I202" s="253"/>
      <c r="J202" s="252"/>
      <c r="K202" s="874">
        <f>L202/K173</f>
        <v>0</v>
      </c>
      <c r="L202" s="255">
        <f>SUMIFS(BV_Data_An_Cour!$AM:$AM,BV_Data_An_Cour!$AP:$AP,$B202,BV_Data_An_Cour!$AQ:$AQ,$C202,BV_Data_An_Cour!$AR:$AR,$L$2)</f>
        <v>0</v>
      </c>
      <c r="M202" s="252"/>
      <c r="N202" s="275">
        <f t="shared" si="42"/>
        <v>0</v>
      </c>
      <c r="O202" s="252"/>
      <c r="P202" s="874">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10991.989999999991</v>
      </c>
      <c r="M206" s="252"/>
      <c r="N206" s="275">
        <f t="shared" si="42"/>
        <v>10991.989999999991</v>
      </c>
      <c r="O206" s="252"/>
      <c r="P206" s="41"/>
      <c r="Q206" s="255">
        <f>SUMIFS(BV_Data_An_Prec!$AM:$AM,BV_Data_An_Prec!$AP:$AP,$B206,BV_Data_An_Prec!$AQ:$AQ,$C206,BV_Data_An_Prec!$AR:$AR,$L$2)</f>
        <v>5710.8799999999901</v>
      </c>
      <c r="R206" s="252"/>
      <c r="S206" s="275">
        <f t="shared" si="43"/>
        <v>5281.1100000000006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12765.469999999987</v>
      </c>
      <c r="M207" s="240"/>
      <c r="N207" s="315">
        <f t="shared" si="42"/>
        <v>12765.469999999987</v>
      </c>
      <c r="O207" s="240"/>
      <c r="P207" s="313"/>
      <c r="Q207" s="271">
        <f>SUMIFS(BV_Data_An_Prec!$AM:$AM,BV_Data_An_Prec!$AP:$AP,$B207,BV_Data_An_Prec!$AQ:$AQ,$C207,BV_Data_An_Prec!$AR:$AR,$L$2)</f>
        <v>7835.6700000000128</v>
      </c>
      <c r="R207" s="240"/>
      <c r="S207" s="315">
        <f t="shared" si="43"/>
        <v>4929.7999999999738</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1630.1800000000003</v>
      </c>
      <c r="M208" s="252"/>
      <c r="N208" s="275">
        <f t="shared" si="42"/>
        <v>1630.1800000000003</v>
      </c>
      <c r="O208" s="252"/>
      <c r="P208" s="41"/>
      <c r="Q208" s="255">
        <f>SUMIFS(BV_Data_An_Prec!$AM:$AM,BV_Data_An_Prec!$AP:$AP,$B208,BV_Data_An_Prec!$AQ:$AQ,$C208,BV_Data_An_Prec!$AR:$AR,$L$2)</f>
        <v>1071.2600000000002</v>
      </c>
      <c r="R208" s="252"/>
      <c r="S208" s="275">
        <f t="shared" si="43"/>
        <v>558.92000000000007</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0.42510035494502296</v>
      </c>
      <c r="L211" s="306">
        <f>+SUM(L199:L210)</f>
        <v>73376.500000000029</v>
      </c>
      <c r="M211" s="353"/>
      <c r="N211" s="306">
        <f t="shared" si="42"/>
        <v>73376.500000000029</v>
      </c>
      <c r="O211" s="307" t="s">
        <v>171</v>
      </c>
      <c r="P211" s="305">
        <f>Q211/Q$195</f>
        <v>0.37507046931284982</v>
      </c>
      <c r="Q211" s="306">
        <f>+SUM(Q199:Q210)</f>
        <v>46245.569999999985</v>
      </c>
      <c r="R211" s="353"/>
      <c r="S211" s="318">
        <f t="shared" si="43"/>
        <v>27130.930000000044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1479</v>
      </c>
      <c r="M212" s="252"/>
      <c r="N212" s="275">
        <f t="shared" si="42"/>
        <v>1479</v>
      </c>
      <c r="O212" s="252"/>
      <c r="P212" s="41"/>
      <c r="Q212" s="255">
        <f>SUMIFS(BV_Data_An_Prec!$AM:$AM,BV_Data_An_Prec!$AP:$AP,$B212,BV_Data_An_Prec!$AQ:$AQ,$C212,BV_Data_An_Prec!$AR:$AR,$L$2)</f>
        <v>0</v>
      </c>
      <c r="R212" s="252"/>
      <c r="S212" s="275">
        <f t="shared" si="43"/>
        <v>1479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5"/>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-778.72000000000116</v>
      </c>
      <c r="M214" s="245"/>
      <c r="N214" s="295">
        <f t="shared" si="42"/>
        <v>-778.72000000000116</v>
      </c>
      <c r="O214" s="245"/>
      <c r="P214" s="316"/>
      <c r="Q214" s="255">
        <f>SUMIFS(BV_Data_An_Prec!$AM:$AM,BV_Data_An_Prec!$AP:$AP,$B214,BV_Data_An_Prec!$AQ:$AQ,$C214,BV_Data_An_Prec!$AR:$AR,$L$2)</f>
        <v>6724.6400000000031</v>
      </c>
      <c r="R214" s="245"/>
      <c r="S214" s="295">
        <f t="shared" si="43"/>
        <v>-7503.3600000000042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2712.510000000002</v>
      </c>
      <c r="M215" s="252"/>
      <c r="N215" s="275">
        <f t="shared" si="42"/>
        <v>2712.510000000002</v>
      </c>
      <c r="O215" s="252"/>
      <c r="P215" s="41"/>
      <c r="Q215" s="271">
        <f>SUMIFS(BV_Data_An_Prec!$AM:$AM,BV_Data_An_Prec!$AP:$AP,$B215,BV_Data_An_Prec!$AQ:$AQ,$C215,BV_Data_An_Prec!$AR:$AR,$L$2)</f>
        <v>1520.4000000000015</v>
      </c>
      <c r="R215" s="252"/>
      <c r="S215" s="275">
        <f t="shared" si="43"/>
        <v>1192.1100000000006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881.23000000000047</v>
      </c>
      <c r="M216" s="252"/>
      <c r="N216" s="275">
        <f t="shared" si="42"/>
        <v>881.23000000000047</v>
      </c>
      <c r="O216" s="252"/>
      <c r="P216" s="41"/>
      <c r="Q216" s="255">
        <f>SUMIFS(BV_Data_An_Prec!$AM:$AM,BV_Data_An_Prec!$AP:$AP,$B216,BV_Data_An_Prec!$AQ:$AQ,$C216,BV_Data_An_Prec!$AR:$AR,$L$2)</f>
        <v>2997.7800000000007</v>
      </c>
      <c r="R216" s="252"/>
      <c r="S216" s="275">
        <f t="shared" si="43"/>
        <v>-2116.5500000000002</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2320.0700000000002</v>
      </c>
      <c r="M217" s="245"/>
      <c r="N217" s="295">
        <f t="shared" si="42"/>
        <v>2320.0700000000002</v>
      </c>
      <c r="O217" s="245"/>
      <c r="P217" s="316"/>
      <c r="Q217" s="255">
        <f>SUMIFS(BV_Data_An_Prec!$AM:$AM,BV_Data_An_Prec!$AP:$AP,$B217,BV_Data_An_Prec!$AQ:$AQ,$C217,BV_Data_An_Prec!$AR:$AR,$L$2)</f>
        <v>1404.79</v>
      </c>
      <c r="R217" s="245"/>
      <c r="S217" s="295">
        <f t="shared" si="43"/>
        <v>915.2800000000002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4294.7100000000064</v>
      </c>
      <c r="M218" s="252"/>
      <c r="N218" s="275">
        <f t="shared" si="42"/>
        <v>4294.7100000000064</v>
      </c>
      <c r="O218" s="252"/>
      <c r="P218" s="41"/>
      <c r="Q218" s="271">
        <f>SUMIFS(BV_Data_An_Prec!$AM:$AM,BV_Data_An_Prec!$AP:$AP,$B218,BV_Data_An_Prec!$AQ:$AQ,$C218,BV_Data_An_Prec!$AR:$AR,$L$2)</f>
        <v>3578.0400000000009</v>
      </c>
      <c r="R218" s="252"/>
      <c r="S218" s="275">
        <f t="shared" si="43"/>
        <v>716.67000000000553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1519.3999999999996</v>
      </c>
      <c r="M220" s="252"/>
      <c r="N220" s="275">
        <f t="shared" si="42"/>
        <v>1519.3999999999996</v>
      </c>
      <c r="O220" s="252"/>
      <c r="P220" s="41"/>
      <c r="Q220" s="255">
        <f>SUMIFS(BV_Data_An_Prec!$AM:$AM,BV_Data_An_Prec!$AP:$AP,$B220,BV_Data_An_Prec!$AQ:$AQ,$C220,BV_Data_An_Prec!$AR:$AR,$L$2)</f>
        <v>1083.6499999999996</v>
      </c>
      <c r="R220" s="252"/>
      <c r="S220" s="275">
        <f t="shared" si="43"/>
        <v>435.75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779.96</v>
      </c>
      <c r="M221" s="252"/>
      <c r="N221" s="275">
        <f t="shared" si="42"/>
        <v>779.96</v>
      </c>
      <c r="O221" s="252"/>
      <c r="P221" s="41"/>
      <c r="Q221" s="255">
        <f>SUMIFS(BV_Data_An_Prec!$AM:$AM,BV_Data_An_Prec!$AP:$AP,$B221,BV_Data_An_Prec!$AQ:$AQ,$C221,BV_Data_An_Prec!$AR:$AR,$L$2)</f>
        <v>761.80000000000018</v>
      </c>
      <c r="R221" s="252"/>
      <c r="S221" s="275">
        <f t="shared" si="43"/>
        <v>18.159999999999854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523.79</v>
      </c>
      <c r="M222" s="252"/>
      <c r="N222" s="275">
        <f t="shared" si="42"/>
        <v>523.79</v>
      </c>
      <c r="O222" s="252"/>
      <c r="P222" s="41"/>
      <c r="Q222" s="255">
        <f>SUMIFS(BV_Data_An_Prec!$AM:$AM,BV_Data_An_Prec!$AP:$AP,$B222,BV_Data_An_Prec!$AQ:$AQ,$C222,BV_Data_An_Prec!$AR:$AR,$L$2)</f>
        <v>91.090000000000032</v>
      </c>
      <c r="R222" s="252"/>
      <c r="S222" s="275">
        <f t="shared" si="43"/>
        <v>432.69999999999993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-1098.1799999999998</v>
      </c>
      <c r="R223" s="252"/>
      <c r="S223" s="275">
        <f t="shared" si="43"/>
        <v>1098.1799999999998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1000</v>
      </c>
      <c r="M224" s="252"/>
      <c r="N224" s="275">
        <f t="shared" si="42"/>
        <v>1000</v>
      </c>
      <c r="O224" s="252"/>
      <c r="P224" s="41"/>
      <c r="Q224" s="255">
        <f>SUMIFS(BV_Data_An_Prec!$AM:$AM,BV_Data_An_Prec!$AP:$AP,$B224,BV_Data_An_Prec!$AQ:$AQ,$C224,BV_Data_An_Prec!$AR:$AR,$L$2)</f>
        <v>500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0</v>
      </c>
      <c r="M225" s="252"/>
      <c r="N225" s="275">
        <f t="shared" si="42"/>
        <v>0</v>
      </c>
      <c r="O225" s="252"/>
      <c r="P225" s="41"/>
      <c r="Q225" s="255">
        <f>SUMIFS(BV_Data_An_Prec!$AM:$AM,BV_Data_An_Prec!$AP:$AP,$B225,BV_Data_An_Prec!$AQ:$AQ,$C225,BV_Data_An_Prec!$AR:$AR,$L$2)</f>
        <v>774.99999999999909</v>
      </c>
      <c r="R225" s="252"/>
      <c r="S225" s="275">
        <f t="shared" si="43"/>
        <v>-774.99999999999909</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8.5348267824607763E-2</v>
      </c>
      <c r="L230" s="306">
        <f>+SUM(L212:L229)</f>
        <v>14731.950000000008</v>
      </c>
      <c r="M230" s="309"/>
      <c r="N230" s="306">
        <f t="shared" si="42"/>
        <v>14731.950000000008</v>
      </c>
      <c r="O230" s="307" t="s">
        <v>171</v>
      </c>
      <c r="P230" s="305">
        <f>Q230/Q$195</f>
        <v>0.14873686468634831</v>
      </c>
      <c r="Q230" s="306">
        <f>+SUM(Q212:Q229)</f>
        <v>18339.010000000002</v>
      </c>
      <c r="R230" s="309"/>
      <c r="S230" s="306">
        <f t="shared" si="43"/>
        <v>-3607.059999999994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0.51044862276963077</v>
      </c>
      <c r="L232" s="306">
        <f>L211+L230</f>
        <v>88108.450000000041</v>
      </c>
      <c r="M232" s="309"/>
      <c r="N232" s="318">
        <f>L232-F232</f>
        <v>88108.450000000041</v>
      </c>
      <c r="O232" s="307" t="s">
        <v>115</v>
      </c>
      <c r="P232" s="305">
        <f>Q232/Q$195</f>
        <v>0.5238073339991981</v>
      </c>
      <c r="Q232" s="306">
        <f>Q211+Q230</f>
        <v>64584.579999999987</v>
      </c>
      <c r="R232" s="309"/>
      <c r="S232" s="318">
        <f>L232-Q232</f>
        <v>23523.870000000054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84501.379999999859</v>
      </c>
      <c r="M234" s="330"/>
      <c r="N234" s="333">
        <f>L234-F234</f>
        <v>84501.379999999859</v>
      </c>
      <c r="O234" s="330"/>
      <c r="P234" s="332"/>
      <c r="Q234" s="333">
        <f>Q195-Q232</f>
        <v>58713.769999999931</v>
      </c>
      <c r="R234" s="330"/>
      <c r="S234" s="333">
        <f>L234-Q234</f>
        <v>25787.609999999928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Septembre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5"/>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Septembre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5"/>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36"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62649.979999999981</v>
      </c>
      <c r="K296" s="351">
        <f t="shared" ref="K296:K305" si="48">IF(J296&lt;=0,0,L296/J296)</f>
        <v>0.32187624002433818</v>
      </c>
      <c r="L296" s="275">
        <f>-SUMIFS(BV_Data_An_Cour!$AM:$AM,BV_Data_An_Cour!$AP:$AP,$B296,BV_Data_An_Cour!$AQ:$AQ,$C296,BV_Data_An_Cour!$AR:$AR,$L$2)</f>
        <v>20165.539999999979</v>
      </c>
      <c r="M296" s="291" t="e">
        <f t="shared" ref="M296:M302" si="49">(+J296-D296)/D296</f>
        <v>#DIV/0!</v>
      </c>
      <c r="N296" s="275">
        <f t="shared" ref="N296:N305" si="50">L296-F296</f>
        <v>20165.539999999979</v>
      </c>
      <c r="O296" s="253">
        <f>-SUMIFS(BV_Data_An_Prec!$AM:$AM,BV_Data_An_Prec!$AS:$AS,"Oui",BV_Data_An_Prec!$AP:$AP,$B296,BV_Data_An_Prec!$AQ:$AQ,$C296)</f>
        <v>50979.060000000056</v>
      </c>
      <c r="P296" s="351">
        <f t="shared" ref="P296:P305" si="51">IF(O296&lt;=0,0,Q296/O296)</f>
        <v>0.362175567772337</v>
      </c>
      <c r="Q296" s="275">
        <f>-SUMIFS(BV_Data_An_Prec!$AM:$AM,BV_Data_An_Prec!$AP:$AP,$B296,BV_Data_An_Prec!$AQ:$AQ,$C296,BV_Data_An_Prec!$AR:$AR,$L$2)</f>
        <v>18463.370000000054</v>
      </c>
      <c r="R296" s="291">
        <f t="shared" ref="R296:R305" si="52">IF(O296=0,0,(J296-O296)/O296)</f>
        <v>0.22893556687784972</v>
      </c>
      <c r="S296" s="275">
        <f t="shared" ref="S296:S305" si="53">L296-Q296</f>
        <v>1702.1699999999255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36"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36"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215048.56000000006</v>
      </c>
      <c r="K298" s="351">
        <f t="shared" si="48"/>
        <v>0.1988280228428409</v>
      </c>
      <c r="L298" s="275">
        <f>-SUMIFS(BV_Data_An_Cour!$AM:$AM,BV_Data_An_Cour!$AP:$AP,$B298,BV_Data_An_Cour!$AQ:$AQ,$C298,BV_Data_An_Cour!$AR:$AR,$L$2)</f>
        <v>42757.680000000051</v>
      </c>
      <c r="M298" s="291" t="e">
        <f t="shared" si="49"/>
        <v>#DIV/0!</v>
      </c>
      <c r="N298" s="275">
        <f t="shared" si="50"/>
        <v>42757.680000000051</v>
      </c>
      <c r="O298" s="253">
        <f>-SUMIFS(BV_Data_An_Prec!$AM:$AM,BV_Data_An_Prec!$AS:$AS,"Oui",BV_Data_An_Prec!$AP:$AP,$B298,BV_Data_An_Prec!$AQ:$AQ,$C298)</f>
        <v>178267.08999999997</v>
      </c>
      <c r="P298" s="351">
        <f t="shared" si="51"/>
        <v>0.12399546096814586</v>
      </c>
      <c r="Q298" s="275">
        <f>-SUMIFS(BV_Data_An_Prec!$AM:$AM,BV_Data_An_Prec!$AP:$AP,$B298,BV_Data_An_Prec!$AQ:$AQ,$C298,BV_Data_An_Prec!$AR:$AR,$L$2)</f>
        <v>22104.309999999939</v>
      </c>
      <c r="R298" s="291">
        <f t="shared" si="52"/>
        <v>0.20632787577336958</v>
      </c>
      <c r="S298" s="275">
        <f t="shared" si="53"/>
        <v>20653.370000000112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36"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18336.439999999988</v>
      </c>
      <c r="K299" s="351">
        <f t="shared" si="48"/>
        <v>0.16542960356535877</v>
      </c>
      <c r="L299" s="275">
        <f>-SUMIFS(BV_Data_An_Cour!$AM:$AM,BV_Data_An_Cour!$AP:$AP,$B299,BV_Data_An_Cour!$AQ:$AQ,$C299,BV_Data_An_Cour!$AR:$AR,$L$2)</f>
        <v>3033.3899999999849</v>
      </c>
      <c r="M299" s="291" t="e">
        <f t="shared" si="49"/>
        <v>#DIV/0!</v>
      </c>
      <c r="N299" s="275">
        <f t="shared" si="50"/>
        <v>3033.3899999999849</v>
      </c>
      <c r="O299" s="253">
        <f>-SUMIFS(BV_Data_An_Prec!$AM:$AM,BV_Data_An_Prec!$AS:$AS,"Oui",BV_Data_An_Prec!$AP:$AP,$B299,BV_Data_An_Prec!$AQ:$AQ,$C299)</f>
        <v>12386.569999999992</v>
      </c>
      <c r="P299" s="351">
        <f t="shared" si="51"/>
        <v>0.32702757906345303</v>
      </c>
      <c r="Q299" s="275">
        <f>-SUMIFS(BV_Data_An_Prec!$AM:$AM,BV_Data_An_Prec!$AP:$AP,$B299,BV_Data_An_Prec!$AQ:$AQ,$C299,BV_Data_An_Prec!$AR:$AR,$L$2)</f>
        <v>4050.7499999999927</v>
      </c>
      <c r="R299" s="291">
        <f t="shared" si="52"/>
        <v>0.48034847419422805</v>
      </c>
      <c r="S299" s="275">
        <f t="shared" si="53"/>
        <v>-1017.3600000000079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36"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41021.520000000004</v>
      </c>
      <c r="K300" s="351">
        <f t="shared" si="48"/>
        <v>0.20553894638716466</v>
      </c>
      <c r="L300" s="275">
        <f>-SUMIFS(BV_Data_An_Cour!$AM:$AM,BV_Data_An_Cour!$AP:$AP,$B300,BV_Data_An_Cour!$AQ:$AQ,$C300,BV_Data_An_Cour!$AR:$AR,$L$2)</f>
        <v>8431.5200000000041</v>
      </c>
      <c r="M300" s="291" t="e">
        <f t="shared" si="49"/>
        <v>#DIV/0!</v>
      </c>
      <c r="N300" s="275">
        <f t="shared" si="50"/>
        <v>8431.5200000000041</v>
      </c>
      <c r="O300" s="253">
        <f>-SUMIFS(BV_Data_An_Prec!$AM:$AM,BV_Data_An_Prec!$AS:$AS,"Oui",BV_Data_An_Prec!$AP:$AP,$B300,BV_Data_An_Prec!$AQ:$AQ,$C300)</f>
        <v>30643.17</v>
      </c>
      <c r="P300" s="351">
        <f t="shared" si="51"/>
        <v>0.23017461966239106</v>
      </c>
      <c r="Q300" s="275">
        <f>-SUMIFS(BV_Data_An_Prec!$AM:$AM,BV_Data_An_Prec!$AP:$AP,$B300,BV_Data_An_Prec!$AQ:$AQ,$C300,BV_Data_An_Prec!$AR:$AR,$L$2)</f>
        <v>7053.2799999999916</v>
      </c>
      <c r="R300" s="291">
        <f t="shared" si="52"/>
        <v>0.33868395469528795</v>
      </c>
      <c r="S300" s="275">
        <f t="shared" si="53"/>
        <v>1378.2400000000125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36"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266626.7200000002</v>
      </c>
      <c r="K301" s="351">
        <f t="shared" si="48"/>
        <v>0.15558106854406889</v>
      </c>
      <c r="L301" s="275">
        <f>-SUMIFS(BV_Data_An_Cour!$AM:$AM,BV_Data_An_Cour!$AP:$AP,$B301,BV_Data_An_Cour!$AQ:$AQ,$C301,BV_Data_An_Cour!$AR:$AR,$L$2)</f>
        <v>41482.070000000298</v>
      </c>
      <c r="M301" s="291" t="e">
        <f t="shared" si="49"/>
        <v>#DIV/0!</v>
      </c>
      <c r="N301" s="275">
        <f t="shared" si="50"/>
        <v>41482.070000000298</v>
      </c>
      <c r="O301" s="253">
        <f>-SUMIFS(BV_Data_An_Prec!$AM:$AM,BV_Data_An_Prec!$AS:$AS,"Oui",BV_Data_An_Prec!$AP:$AP,$B301,BV_Data_An_Prec!$AQ:$AQ,$C301)</f>
        <v>346815.04999999981</v>
      </c>
      <c r="P301" s="351">
        <f t="shared" si="51"/>
        <v>0.20119285480834678</v>
      </c>
      <c r="Q301" s="275">
        <f>-SUMIFS(BV_Data_An_Prec!$AM:$AM,BV_Data_An_Prec!$AP:$AP,$B301,BV_Data_An_Prec!$AQ:$AQ,$C301,BV_Data_An_Prec!$AR:$AR,$L$2)</f>
        <v>69776.709999999497</v>
      </c>
      <c r="R301" s="291">
        <f t="shared" si="52"/>
        <v>-0.23121352432658171</v>
      </c>
      <c r="S301" s="275">
        <f t="shared" si="53"/>
        <v>-28294.639999999199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36"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36"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6584.7899999999936</v>
      </c>
      <c r="M303" s="291"/>
      <c r="N303" s="275">
        <f t="shared" si="50"/>
        <v>6584.7899999999936</v>
      </c>
      <c r="O303" s="253">
        <f>-SUMIFS(BV_Data_An_Prec!$AM:$AM,BV_Data_An_Prec!$AS:$AS,"Oui",BV_Data_An_Prec!$AP:$AP,$B303,BV_Data_An_Prec!$AQ:$AQ,$C303)</f>
        <v>0</v>
      </c>
      <c r="P303" s="351">
        <f t="shared" si="51"/>
        <v>0</v>
      </c>
      <c r="Q303" s="275">
        <f>-SUMIFS(BV_Data_An_Prec!$AM:$AM,BV_Data_An_Prec!$AP:$AP,$B303,BV_Data_An_Prec!$AQ:$AQ,$C303,BV_Data_An_Prec!$AR:$AR,$L$2)</f>
        <v>8981.9400000000023</v>
      </c>
      <c r="R303" s="291">
        <f t="shared" si="52"/>
        <v>0</v>
      </c>
      <c r="S303" s="275">
        <f t="shared" si="53"/>
        <v>-2397.1500000000087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37"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4589.7899999999991</v>
      </c>
      <c r="R304" s="291">
        <f t="shared" si="52"/>
        <v>0</v>
      </c>
      <c r="S304" s="275">
        <f t="shared" si="53"/>
        <v>-4589.7899999999991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38" t="s">
        <v>186</v>
      </c>
      <c r="D305" s="388">
        <f>SUM(D296:D304)</f>
        <v>0</v>
      </c>
      <c r="E305" s="405">
        <f>IF(D305&lt;=0,0,F305/D305)</f>
        <v>0</v>
      </c>
      <c r="F305" s="390">
        <f>SUM(F296:F304)</f>
        <v>0</v>
      </c>
      <c r="G305" s="388"/>
      <c r="H305" s="405"/>
      <c r="I305" s="390"/>
      <c r="J305" s="388">
        <f t="shared" ref="J305" si="55">SUM(J296:J304)</f>
        <v>603683.2200000002</v>
      </c>
      <c r="K305" s="405">
        <f t="shared" si="48"/>
        <v>0.20284643657976822</v>
      </c>
      <c r="L305" s="390">
        <f>SUM(L296:L304)</f>
        <v>122454.99000000031</v>
      </c>
      <c r="M305" s="406" t="e">
        <f>(+J305-D305)/D305</f>
        <v>#DIV/0!</v>
      </c>
      <c r="N305" s="390">
        <f t="shared" si="50"/>
        <v>122454.99000000031</v>
      </c>
      <c r="O305" s="388">
        <f t="shared" ref="O305" si="56">SUM(O296:O304)</f>
        <v>619090.93999999983</v>
      </c>
      <c r="P305" s="405">
        <f t="shared" si="51"/>
        <v>0.21809421084404743</v>
      </c>
      <c r="Q305" s="390">
        <f>SUM(Q296:Q304)</f>
        <v>135020.14999999947</v>
      </c>
      <c r="R305" s="406">
        <f t="shared" si="52"/>
        <v>-2.4887652208251711E-2</v>
      </c>
      <c r="S305" s="390">
        <f t="shared" si="53"/>
        <v>-12565.159999999159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36"/>
      <c r="D306" s="41"/>
      <c r="E306" s="41"/>
      <c r="F306" s="262"/>
      <c r="G306" s="252"/>
      <c r="H306" s="41"/>
      <c r="I306" s="262"/>
      <c r="J306" s="252"/>
      <c r="K306" s="41"/>
      <c r="L306" s="262"/>
      <c r="M306" s="252"/>
      <c r="N306" s="264" t="e">
        <f>N305/F305</f>
        <v>#DIV/0!</v>
      </c>
      <c r="O306" s="252"/>
      <c r="P306" s="41"/>
      <c r="Q306" s="262"/>
      <c r="R306" s="252"/>
      <c r="S306" s="264">
        <f>IF(Q305=0,0,S305/Q305)</f>
        <v>-9.3061368988252555E-2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37"/>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36"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39141.479999999981</v>
      </c>
      <c r="K308" s="351">
        <f t="shared" ref="K308:K310" si="57">IF(J308&lt;=0,0,L308/J308)</f>
        <v>0.21486361782947302</v>
      </c>
      <c r="L308" s="315">
        <f>-SUMIFS(BV_Data_An_Cour!$AM:$AM,BV_Data_An_Cour!$AP:$AP,$B308,BV_Data_An_Cour!$AQ:$AQ,$C308,BV_Data_An_Cour!$AR:$AR,$L$2)</f>
        <v>8410.0799999999581</v>
      </c>
      <c r="M308" s="291" t="e">
        <f>(+J308-D308)/D308</f>
        <v>#DIV/0!</v>
      </c>
      <c r="N308" s="275">
        <f>L308-F308</f>
        <v>8410.0799999999581</v>
      </c>
      <c r="O308" s="253">
        <f>-SUMIFS(BV_Data_An_Prec!$AM:$AM,BV_Data_An_Prec!$AS:$AS,"Oui",BV_Data_An_Prec!$AP:$AP,$B308,BV_Data_An_Prec!$AQ:$AQ,$C308)</f>
        <v>42801.280000000028</v>
      </c>
      <c r="P308" s="351">
        <f t="shared" ref="P308:P310" si="58">IF(O308&lt;=0,0,Q308/O308)</f>
        <v>0.20103954834995713</v>
      </c>
      <c r="Q308" s="315">
        <f>-SUMIFS(BV_Data_An_Prec!$AM:$AM,BV_Data_An_Prec!$AP:$AP,$B308,BV_Data_An_Prec!$AQ:$AQ,$C308,BV_Data_An_Prec!$AR:$AR,$L$2)</f>
        <v>8604.7500000000582</v>
      </c>
      <c r="R308" s="291">
        <f t="shared" ref="R308:R310" si="59">IF(O308=0,0,(J308-O308)/O308)</f>
        <v>-8.5506788582024748E-2</v>
      </c>
      <c r="S308" s="275">
        <f t="shared" ref="S308:S310" si="60">L308-Q308</f>
        <v>-194.67000000010012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37"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13738.649999999994</v>
      </c>
      <c r="K309" s="351">
        <f t="shared" si="57"/>
        <v>0.25427461941311441</v>
      </c>
      <c r="L309" s="295">
        <f>-SUMIFS(BV_Data_An_Cour!$AM:$AM,BV_Data_An_Cour!$AP:$AP,$B309,BV_Data_An_Cour!$AQ:$AQ,$C309,BV_Data_An_Cour!$AR:$AR,$L$2)</f>
        <v>3493.389999999983</v>
      </c>
      <c r="M309" s="291" t="e">
        <f>(+J309-D309)/D309</f>
        <v>#DIV/0!</v>
      </c>
      <c r="N309" s="275">
        <f>L309-F309</f>
        <v>3493.389999999983</v>
      </c>
      <c r="O309" s="253">
        <f>-SUMIFS(BV_Data_An_Prec!$AM:$AM,BV_Data_An_Prec!$AS:$AS,"Oui",BV_Data_An_Prec!$AP:$AP,$B309,BV_Data_An_Prec!$AQ:$AQ,$C309)</f>
        <v>17512.94000000001</v>
      </c>
      <c r="P309" s="351">
        <f t="shared" si="58"/>
        <v>0.23305510097105386</v>
      </c>
      <c r="Q309" s="295">
        <f>-SUMIFS(BV_Data_An_Prec!$AM:$AM,BV_Data_An_Prec!$AP:$AP,$B309,BV_Data_An_Prec!$AQ:$AQ,$C309,BV_Data_An_Prec!$AR:$AR,$L$2)</f>
        <v>4081.4800000000105</v>
      </c>
      <c r="R309" s="291">
        <f t="shared" si="59"/>
        <v>-0.21551435681273465</v>
      </c>
      <c r="S309" s="275">
        <f t="shared" si="60"/>
        <v>-588.09000000002743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656563.35000000021</v>
      </c>
      <c r="K310" s="405">
        <f t="shared" si="57"/>
        <v>0.20463898875866313</v>
      </c>
      <c r="L310" s="390">
        <f>L305+L308+L309</f>
        <v>134358.46000000025</v>
      </c>
      <c r="M310" s="406" t="e">
        <f>(+J310-D310)/D310</f>
        <v>#DIV/0!</v>
      </c>
      <c r="N310" s="390">
        <f>L310-F310</f>
        <v>134358.46000000025</v>
      </c>
      <c r="O310" s="391">
        <f t="shared" ref="O310" si="62">O305+O308+O309</f>
        <v>679405.15999999992</v>
      </c>
      <c r="P310" s="405">
        <f t="shared" si="58"/>
        <v>0.21740544331455999</v>
      </c>
      <c r="Q310" s="390">
        <f>Q305+Q308+Q309</f>
        <v>147706.37999999954</v>
      </c>
      <c r="R310" s="406">
        <f t="shared" si="59"/>
        <v>-3.3620306916714776E-2</v>
      </c>
      <c r="S310" s="390">
        <f t="shared" si="60"/>
        <v>-13347.919999999285</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-9.0367931297208201E-2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656563.35000000021</v>
      </c>
      <c r="K315" s="408">
        <f>IF(J315&lt;=0,0,L315/J315)</f>
        <v>0.20463898875866313</v>
      </c>
      <c r="L315" s="280">
        <f>L310+L313</f>
        <v>134358.46000000025</v>
      </c>
      <c r="M315" s="409" t="e">
        <f>(+J315-D315)/D315</f>
        <v>#DIV/0!</v>
      </c>
      <c r="N315" s="410">
        <f>L315-F315</f>
        <v>134358.46000000025</v>
      </c>
      <c r="O315" s="281">
        <f t="shared" ref="O315" si="64">O310+O313</f>
        <v>679405.15999999992</v>
      </c>
      <c r="P315" s="408">
        <f>IF(O315&lt;=0,0,Q315/O315)</f>
        <v>0.21740544331455999</v>
      </c>
      <c r="Q315" s="280">
        <f>Q310+Q313</f>
        <v>147706.37999999954</v>
      </c>
      <c r="R315" s="409">
        <f>IF(O315=0,0,(J315-O315)/O315)</f>
        <v>-3.3620306916714776E-2</v>
      </c>
      <c r="S315" s="410">
        <f>L315-Q315</f>
        <v>-13347.919999999285</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1.0993455864260371</v>
      </c>
      <c r="R316" s="414"/>
      <c r="S316" s="286">
        <f>IF(Q315=0,0,S315/Q315)</f>
        <v>-9.0367931297208201E-2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5192</v>
      </c>
      <c r="M319" s="252"/>
      <c r="N319" s="255">
        <f t="shared" ref="N319:N349" si="65">L319-F319</f>
        <v>5192</v>
      </c>
      <c r="O319" s="252"/>
      <c r="P319" s="41"/>
      <c r="Q319" s="255">
        <f>SUMIFS(BV_Data_An_Prec!$AM:$AM,BV_Data_An_Prec!$AP:$AP,$B319,BV_Data_An_Prec!$AQ:$AQ,$C319,BV_Data_An_Prec!$AR:$AR,$L$2)</f>
        <v>7783.6200000000026</v>
      </c>
      <c r="R319" s="252"/>
      <c r="S319" s="255">
        <f t="shared" ref="S319:S349" si="66">L319-Q319</f>
        <v>-2591.6200000000026</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16472.790000000008</v>
      </c>
      <c r="M321" s="240"/>
      <c r="N321" s="271">
        <f t="shared" si="65"/>
        <v>16472.790000000008</v>
      </c>
      <c r="O321" s="240"/>
      <c r="P321" s="313"/>
      <c r="Q321" s="271">
        <f>SUMIFS(BV_Data_An_Prec!$AM:$AM,BV_Data_An_Prec!$AP:$AP,$B321,BV_Data_An_Prec!$AQ:$AQ,$C321,BV_Data_An_Prec!$AR:$AR,$L$2)</f>
        <v>15704.570000000007</v>
      </c>
      <c r="R321" s="240"/>
      <c r="S321" s="315">
        <f t="shared" si="66"/>
        <v>768.22000000000116</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2258.6899999999987</v>
      </c>
      <c r="M326" s="252"/>
      <c r="N326" s="255">
        <f t="shared" si="65"/>
        <v>2258.6899999999987</v>
      </c>
      <c r="O326" s="252"/>
      <c r="P326" s="41"/>
      <c r="Q326" s="255">
        <f>SUMIFS(BV_Data_An_Prec!$AM:$AM,BV_Data_An_Prec!$AP:$AP,$B326,BV_Data_An_Prec!$AQ:$AQ,$C326,BV_Data_An_Prec!$AR:$AR,$L$2)</f>
        <v>2069.9399999999987</v>
      </c>
      <c r="R326" s="252"/>
      <c r="S326" s="275">
        <f t="shared" si="66"/>
        <v>188.75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2973.9300000000003</v>
      </c>
      <c r="M327" s="240"/>
      <c r="N327" s="271">
        <f t="shared" si="65"/>
        <v>2973.9300000000003</v>
      </c>
      <c r="O327" s="240"/>
      <c r="P327" s="313"/>
      <c r="Q327" s="271">
        <f>SUMIFS(BV_Data_An_Prec!$AM:$AM,BV_Data_An_Prec!$AP:$AP,$B327,BV_Data_An_Prec!$AQ:$AQ,$C327,BV_Data_An_Prec!$AR:$AR,$L$2)</f>
        <v>2302.6700000000019</v>
      </c>
      <c r="R327" s="240"/>
      <c r="S327" s="315">
        <f t="shared" si="66"/>
        <v>671.2599999999984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85.820000000000164</v>
      </c>
      <c r="M328" s="252"/>
      <c r="N328" s="255">
        <f t="shared" si="65"/>
        <v>85.820000000000164</v>
      </c>
      <c r="O328" s="252"/>
      <c r="P328" s="41"/>
      <c r="Q328" s="255">
        <f>SUMIFS(BV_Data_An_Prec!$AM:$AM,BV_Data_An_Prec!$AP:$AP,$B328,BV_Data_An_Prec!$AQ:$AQ,$C328,BV_Data_An_Prec!$AR:$AR,$L$2)</f>
        <v>303.09999999999991</v>
      </c>
      <c r="R328" s="252"/>
      <c r="S328" s="275">
        <f t="shared" si="66"/>
        <v>-217.27999999999975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0.20083015241466712</v>
      </c>
      <c r="L331" s="306">
        <f>+SUM(L319:L330)</f>
        <v>26983.230000000007</v>
      </c>
      <c r="M331" s="353"/>
      <c r="N331" s="318">
        <f t="shared" si="65"/>
        <v>26983.230000000007</v>
      </c>
      <c r="O331" s="307" t="s">
        <v>115</v>
      </c>
      <c r="P331" s="305">
        <f>Q331/Q$315</f>
        <v>0.19067490517335878</v>
      </c>
      <c r="Q331" s="306">
        <f>+SUM(Q319:Q330)</f>
        <v>28163.900000000009</v>
      </c>
      <c r="R331" s="353"/>
      <c r="S331" s="318">
        <f t="shared" si="66"/>
        <v>-1180.6700000000019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23687.260000000009</v>
      </c>
      <c r="M332" s="252"/>
      <c r="N332" s="275">
        <f t="shared" si="65"/>
        <v>23687.260000000009</v>
      </c>
      <c r="O332" s="252"/>
      <c r="P332" s="41"/>
      <c r="Q332" s="275">
        <f>SUMIFS(BV_Data_An_Prec!$AM:$AM,BV_Data_An_Prec!$AP:$AP,$B332,BV_Data_An_Prec!$AQ:$AQ,$C332,BV_Data_An_Prec!$AR:$AR,$L$2)</f>
        <v>9.139999999984866</v>
      </c>
      <c r="R332" s="252"/>
      <c r="S332" s="275">
        <f t="shared" si="66"/>
        <v>23678.120000000024</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54.560000000000173</v>
      </c>
      <c r="R334" s="245"/>
      <c r="S334" s="295">
        <f t="shared" si="66"/>
        <v>-54.560000000000173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2642.2099999999991</v>
      </c>
      <c r="M335" s="252"/>
      <c r="N335" s="275">
        <f t="shared" si="65"/>
        <v>2642.2099999999991</v>
      </c>
      <c r="O335" s="252"/>
      <c r="P335" s="41"/>
      <c r="Q335" s="275">
        <f>SUMIFS(BV_Data_An_Prec!$AM:$AM,BV_Data_An_Prec!$AP:$AP,$B335,BV_Data_An_Prec!$AQ:$AQ,$C335,BV_Data_An_Prec!$AR:$AR,$L$2)</f>
        <v>2015.6900000000005</v>
      </c>
      <c r="R335" s="252"/>
      <c r="S335" s="275">
        <f t="shared" si="66"/>
        <v>626.51999999999862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808.21</v>
      </c>
      <c r="M336" s="252"/>
      <c r="N336" s="275">
        <f t="shared" si="65"/>
        <v>808.21</v>
      </c>
      <c r="O336" s="252"/>
      <c r="P336" s="41"/>
      <c r="Q336" s="275">
        <f>SUMIFS(BV_Data_An_Prec!$AM:$AM,BV_Data_An_Prec!$AP:$AP,$B336,BV_Data_An_Prec!$AQ:$AQ,$C336,BV_Data_An_Prec!$AR:$AR,$L$2)</f>
        <v>776.69999999999982</v>
      </c>
      <c r="R336" s="252"/>
      <c r="S336" s="275">
        <f t="shared" si="66"/>
        <v>31.510000000000218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26353.940000000024</v>
      </c>
      <c r="M337" s="245"/>
      <c r="N337" s="295">
        <f t="shared" si="65"/>
        <v>26353.940000000024</v>
      </c>
      <c r="O337" s="245"/>
      <c r="P337" s="316"/>
      <c r="Q337" s="295">
        <f>SUMIFS(BV_Data_An_Prec!$AM:$AM,BV_Data_An_Prec!$AP:$AP,$B337,BV_Data_An_Prec!$AQ:$AQ,$C337,BV_Data_An_Prec!$AR:$AR,$L$2)</f>
        <v>19875.790000000019</v>
      </c>
      <c r="R337" s="245"/>
      <c r="S337" s="295">
        <f t="shared" si="66"/>
        <v>6478.1500000000051</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743.02</v>
      </c>
      <c r="M341" s="252"/>
      <c r="N341" s="275">
        <f t="shared" si="65"/>
        <v>743.02</v>
      </c>
      <c r="O341" s="252"/>
      <c r="P341" s="41"/>
      <c r="Q341" s="275">
        <f>SUMIFS(BV_Data_An_Prec!$AM:$AM,BV_Data_An_Prec!$AP:$AP,$B341,BV_Data_An_Prec!$AQ:$AQ,$C341,BV_Data_An_Prec!$AR:$AR,$L$2)</f>
        <v>761.82999999999993</v>
      </c>
      <c r="R341" s="252"/>
      <c r="S341" s="275">
        <f t="shared" si="66"/>
        <v>-18.809999999999945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523.80000000000018</v>
      </c>
      <c r="M342" s="252"/>
      <c r="N342" s="275">
        <f t="shared" si="65"/>
        <v>523.80000000000018</v>
      </c>
      <c r="O342" s="252"/>
      <c r="P342" s="41"/>
      <c r="Q342" s="275">
        <f>SUMIFS(BV_Data_An_Prec!$AM:$AM,BV_Data_An_Prec!$AP:$AP,$B342,BV_Data_An_Prec!$AQ:$AQ,$C342,BV_Data_An_Prec!$AR:$AR,$L$2)</f>
        <v>76.100000000000023</v>
      </c>
      <c r="R342" s="252"/>
      <c r="S342" s="275">
        <f t="shared" si="66"/>
        <v>447.70000000000016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65</v>
      </c>
      <c r="R344" s="252"/>
      <c r="S344" s="275">
        <f t="shared" si="66"/>
        <v>-65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0.40755483502862366</v>
      </c>
      <c r="L350" s="306">
        <f>+SUM(L332:L349)</f>
        <v>54758.440000000031</v>
      </c>
      <c r="M350" s="309"/>
      <c r="N350" s="306">
        <f>+SUM(N332:N349)</f>
        <v>54758.440000000031</v>
      </c>
      <c r="O350" s="307" t="s">
        <v>115</v>
      </c>
      <c r="P350" s="305">
        <f>Q350/Q$315</f>
        <v>0.16001211322083772</v>
      </c>
      <c r="Q350" s="306">
        <f>+SUM(Q332:Q349)</f>
        <v>23634.810000000005</v>
      </c>
      <c r="R350" s="309"/>
      <c r="S350" s="306">
        <f>+SUM(S332:S349)</f>
        <v>31123.63000000003</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0.60838498744329084</v>
      </c>
      <c r="L352" s="306">
        <f>L331+L350</f>
        <v>81741.670000000042</v>
      </c>
      <c r="M352" s="309"/>
      <c r="N352" s="318">
        <f>L352-F352</f>
        <v>81741.670000000042</v>
      </c>
      <c r="O352" s="307" t="s">
        <v>115</v>
      </c>
      <c r="P352" s="305">
        <f>Q352/Q$315</f>
        <v>0.35068701839419647</v>
      </c>
      <c r="Q352" s="306">
        <f>Q331+Q350</f>
        <v>51798.710000000014</v>
      </c>
      <c r="R352" s="309"/>
      <c r="S352" s="318">
        <f>L352-Q352</f>
        <v>29942.960000000028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52616.790000000212</v>
      </c>
      <c r="M354" s="330"/>
      <c r="N354" s="333">
        <f>L354-F354</f>
        <v>52616.790000000212</v>
      </c>
      <c r="O354" s="330"/>
      <c r="P354" s="332"/>
      <c r="Q354" s="333">
        <f>Q315-Q352</f>
        <v>95907.669999999518</v>
      </c>
      <c r="R354" s="330"/>
      <c r="S354" s="333">
        <f>L354-Q354</f>
        <v>-43290.879999999306</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Septembre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6"/>
      <c r="E401" s="41"/>
      <c r="F401" s="317">
        <f>F315+F251+F195</f>
        <v>0</v>
      </c>
      <c r="G401" s="296"/>
      <c r="H401" s="41"/>
      <c r="I401" s="317"/>
      <c r="J401" s="836"/>
      <c r="K401" s="11"/>
      <c r="L401" s="317">
        <f>L315+L251+L195</f>
        <v>306968.29000000015</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137118.17000000007</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Septembre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5028744.8100000005</v>
      </c>
      <c r="AG407" s="440"/>
      <c r="AH407" s="441"/>
      <c r="AI407" s="442"/>
      <c r="AJ407" s="440"/>
      <c r="AK407" s="441"/>
      <c r="AL407" s="439">
        <f>Q5+Q93+P195+O251+O315+O363</f>
        <v>5153925.5900000008</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2" t="e">
        <f>Z408/Z407</f>
        <v>#DIV/0!</v>
      </c>
      <c r="Y408" s="446"/>
      <c r="Z408" s="447">
        <f>F27+F109+F195+F251+F315+F363</f>
        <v>0</v>
      </c>
      <c r="AA408" s="446"/>
      <c r="AB408" s="446"/>
      <c r="AC408" s="447"/>
      <c r="AD408" s="882">
        <f>AF408/AF407</f>
        <v>0.12769826154690075</v>
      </c>
      <c r="AE408" s="449"/>
      <c r="AF408" s="447">
        <f>L27+L109+L195+L251+L315+L363</f>
        <v>642161.96999999974</v>
      </c>
      <c r="AG408" s="448"/>
      <c r="AH408" s="449">
        <f>AF408-Z408</f>
        <v>642161.96999999974</v>
      </c>
      <c r="AI408" s="450" t="e">
        <f>AH408/Z408</f>
        <v>#DIV/0!</v>
      </c>
      <c r="AJ408" s="882">
        <f>AL408/AL407</f>
        <v>0.12482426623470101</v>
      </c>
      <c r="AK408" s="449"/>
      <c r="AL408" s="447">
        <f>Q27+Q109+Q195+Q251+Q315+Q363</f>
        <v>643334.97999999858</v>
      </c>
      <c r="AM408" s="451"/>
      <c r="AN408" s="449">
        <f>AF408-AL408</f>
        <v>-1173.0099999988452</v>
      </c>
      <c r="AO408" s="452">
        <f>IF(AL408=0,0,AN408/AL408)</f>
        <v>-1.8233269392546442E-3</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582.62449438202236</v>
      </c>
      <c r="AF410" s="455">
        <f t="shared" ref="AF410:AF416" si="73">+SUMIF($C:$C,$V410,L:L)</f>
        <v>51853.579999999987</v>
      </c>
      <c r="AG410" s="456" t="e">
        <f t="shared" ref="AG410:AG419" si="74">AE410-Y410</f>
        <v>#DIV/0!</v>
      </c>
      <c r="AH410" s="457">
        <f t="shared" ref="AH410:AH419" si="75">AF410-Z410</f>
        <v>51853.579999999987</v>
      </c>
      <c r="AI410" s="458">
        <f t="shared" ref="AI410:AI419" si="76">IF(Z410=0,0,AH410/Z410)</f>
        <v>0</v>
      </c>
      <c r="AJ410" s="463"/>
      <c r="AK410" s="462">
        <f t="shared" ref="AK410:AK415" si="77">IF(AL410=0,0,AL410/(P$13+P$97))</f>
        <v>15.675023891993765</v>
      </c>
      <c r="AL410" s="455">
        <f>SUMIFS(BV_Data_An_Prec!$AM:$AM,BV_Data_An_Prec!$AQ:$AQ,$V410)</f>
        <v>59527.40999999996</v>
      </c>
      <c r="AM410" s="459">
        <f>AE410-AK410</f>
        <v>566.9494704900286</v>
      </c>
      <c r="AN410" s="457">
        <f t="shared" ref="AN410:AN432" si="78">AF410-AL410</f>
        <v>-7673.8299999999726</v>
      </c>
      <c r="AO410" s="464">
        <f t="shared" ref="AO410:AO432" si="79">IF(AL410=0,0,AN410/AL410)</f>
        <v>-0.12891254633789673</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392.77089887640449</v>
      </c>
      <c r="AF411" s="439">
        <f t="shared" si="73"/>
        <v>34956.61</v>
      </c>
      <c r="AG411" s="440" t="e">
        <f t="shared" si="74"/>
        <v>#DIV/0!</v>
      </c>
      <c r="AH411" s="441">
        <f t="shared" si="75"/>
        <v>34956.61</v>
      </c>
      <c r="AI411" s="468">
        <f t="shared" si="76"/>
        <v>0</v>
      </c>
      <c r="AJ411" s="467"/>
      <c r="AK411" s="466">
        <f t="shared" si="77"/>
        <v>8.91424440116743</v>
      </c>
      <c r="AL411" s="439">
        <f>SUMIFS(BV_Data_An_Prec!$AM:$AM,BV_Data_An_Prec!$AQ:$AQ,$V411)</f>
        <v>33852.700000000026</v>
      </c>
      <c r="AM411" s="459">
        <f t="shared" ref="AM411:AM416" si="80">AE411-AK411</f>
        <v>383.85665447523706</v>
      </c>
      <c r="AN411" s="441">
        <f t="shared" si="78"/>
        <v>1103.9099999999744</v>
      </c>
      <c r="AO411" s="444">
        <f t="shared" si="79"/>
        <v>3.260921580848717E-2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24.441123595505619</v>
      </c>
      <c r="AF412" s="455">
        <f t="shared" si="73"/>
        <v>2175.2600000000002</v>
      </c>
      <c r="AG412" s="456" t="e">
        <f t="shared" si="74"/>
        <v>#DIV/0!</v>
      </c>
      <c r="AH412" s="457">
        <f t="shared" si="75"/>
        <v>2175.2600000000002</v>
      </c>
      <c r="AI412" s="458">
        <f t="shared" si="76"/>
        <v>0</v>
      </c>
      <c r="AJ412" s="463"/>
      <c r="AK412" s="462">
        <f t="shared" si="77"/>
        <v>-0.54566097381003986</v>
      </c>
      <c r="AL412" s="455">
        <f>SUMIFS(BV_Data_An_Prec!$AM:$AM,BV_Data_An_Prec!$AQ:$AQ,$V412)</f>
        <v>-2072.2000000000003</v>
      </c>
      <c r="AM412" s="459">
        <f t="shared" si="80"/>
        <v>24.98678456931566</v>
      </c>
      <c r="AN412" s="457">
        <f t="shared" si="78"/>
        <v>4247.4600000000009</v>
      </c>
      <c r="AO412" s="464">
        <f t="shared" si="79"/>
        <v>-2.0497345816040924</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42.732808988764056</v>
      </c>
      <c r="AF414" s="439">
        <f t="shared" si="73"/>
        <v>3803.2200000000012</v>
      </c>
      <c r="AG414" s="440" t="e">
        <f t="shared" si="74"/>
        <v>#DIV/0!</v>
      </c>
      <c r="AH414" s="441">
        <f t="shared" si="75"/>
        <v>3803.2200000000012</v>
      </c>
      <c r="AI414" s="468">
        <f t="shared" si="76"/>
        <v>0</v>
      </c>
      <c r="AJ414" s="467"/>
      <c r="AK414" s="466">
        <f t="shared" si="77"/>
        <v>8.8600785569860174E-2</v>
      </c>
      <c r="AL414" s="439">
        <f>SUMIFS(BV_Data_An_Prec!$AM:$AM,BV_Data_An_Prec!$AQ:$AQ,$V414)</f>
        <v>336.47000000000025</v>
      </c>
      <c r="AM414" s="459">
        <f t="shared" si="80"/>
        <v>42.644208203194196</v>
      </c>
      <c r="AN414" s="441">
        <f t="shared" si="78"/>
        <v>3466.7500000000009</v>
      </c>
      <c r="AO414" s="444">
        <f t="shared" si="79"/>
        <v>10.303295984783185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225.38842696629229</v>
      </c>
      <c r="AF415" s="455">
        <f t="shared" si="73"/>
        <v>20059.570000000014</v>
      </c>
      <c r="AG415" s="456" t="e">
        <f t="shared" si="74"/>
        <v>#DIV/0!</v>
      </c>
      <c r="AH415" s="457">
        <f t="shared" si="75"/>
        <v>20059.570000000014</v>
      </c>
      <c r="AI415" s="458">
        <f t="shared" si="76"/>
        <v>0</v>
      </c>
      <c r="AJ415" s="463"/>
      <c r="AK415" s="462">
        <f t="shared" si="77"/>
        <v>4.5677711443125855</v>
      </c>
      <c r="AL415" s="455">
        <f>SUMIFS(BV_Data_An_Prec!$AM:$AM,BV_Data_An_Prec!$AQ:$AQ,$V415)</f>
        <v>17346.549999999988</v>
      </c>
      <c r="AM415" s="459">
        <f t="shared" si="80"/>
        <v>220.8206558219797</v>
      </c>
      <c r="AN415" s="457">
        <f t="shared" si="78"/>
        <v>2713.0200000000259</v>
      </c>
      <c r="AO415" s="464">
        <f t="shared" si="79"/>
        <v>0.15640112875471074</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165.62815068493151</v>
      </c>
      <c r="AF416" s="455">
        <f t="shared" si="73"/>
        <v>24181.71</v>
      </c>
      <c r="AG416" s="830" t="e">
        <f t="shared" si="74"/>
        <v>#DIV/0!</v>
      </c>
      <c r="AH416" s="778">
        <f t="shared" si="75"/>
        <v>24181.71</v>
      </c>
      <c r="AI416" s="458">
        <f t="shared" si="76"/>
        <v>0</v>
      </c>
      <c r="AJ416" s="463"/>
      <c r="AK416" s="462">
        <f t="shared" ref="AK416:AK419" si="82">IF(AL416=0,0,AL416/(P$13+P$13))</f>
        <v>9.428798187410294</v>
      </c>
      <c r="AL416" s="455">
        <f>SUMIFS(BV_Data_An_Prec!$AM:$AM,BV_Data_An_Prec!$AQ:$AQ,$V416)</f>
        <v>35530.310000000012</v>
      </c>
      <c r="AM416" s="459">
        <f t="shared" si="80"/>
        <v>156.1993524975212</v>
      </c>
      <c r="AN416" s="457">
        <f t="shared" si="78"/>
        <v>-11348.600000000013</v>
      </c>
      <c r="AO416" s="464">
        <f t="shared" si="79"/>
        <v>-0.31940616335742661</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0.2133884540063935</v>
      </c>
      <c r="AE420" s="470"/>
      <c r="AF420" s="472">
        <f>SUM(AF410:AF419)</f>
        <v>137029.94999999998</v>
      </c>
      <c r="AG420" s="474"/>
      <c r="AH420" s="475">
        <f t="shared" ref="AH420:AH452" si="84">AF420-Z420</f>
        <v>137029.94999999998</v>
      </c>
      <c r="AI420" s="471" t="e">
        <f>AH420/Z420</f>
        <v>#DIV/0!</v>
      </c>
      <c r="AJ420" s="473">
        <f>AL420/AL408</f>
        <v>0.22464383951265995</v>
      </c>
      <c r="AK420" s="470"/>
      <c r="AL420" s="472">
        <f>SUM(AL410:AL419)</f>
        <v>144521.24</v>
      </c>
      <c r="AM420" s="476"/>
      <c r="AN420" s="475">
        <f t="shared" si="78"/>
        <v>-7491.2900000000081</v>
      </c>
      <c r="AO420" s="452">
        <f t="shared" si="79"/>
        <v>-5.1835218131258826E-2</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54903.999999999985</v>
      </c>
      <c r="AG422" s="456"/>
      <c r="AH422" s="457">
        <f t="shared" si="84"/>
        <v>54903.999999999985</v>
      </c>
      <c r="AI422" s="458">
        <f t="shared" si="85"/>
        <v>0</v>
      </c>
      <c r="AJ422" s="463"/>
      <c r="AK422" s="462"/>
      <c r="AL422" s="455">
        <f>SUMIFS(BV_Data_An_Prec!$AM:$AM,BV_Data_An_Prec!$AQ:$AQ,$V422)</f>
        <v>57927.410000000011</v>
      </c>
      <c r="AM422" s="459"/>
      <c r="AN422" s="457">
        <f t="shared" si="78"/>
        <v>-3023.4100000000253</v>
      </c>
      <c r="AO422" s="464">
        <f t="shared" si="79"/>
        <v>-5.2193080961155089E-2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73756.250000000058</v>
      </c>
      <c r="AG424" s="456"/>
      <c r="AH424" s="457">
        <f t="shared" si="84"/>
        <v>73756.250000000058</v>
      </c>
      <c r="AI424" s="458">
        <f t="shared" si="85"/>
        <v>0</v>
      </c>
      <c r="AJ424" s="463"/>
      <c r="AK424" s="462"/>
      <c r="AL424" s="455">
        <f>SUMIFS(BV_Data_An_Prec!$AM:$AM,BV_Data_An_Prec!$AQ:$AQ,$V424)</f>
        <v>51574.739999999991</v>
      </c>
      <c r="AM424" s="459"/>
      <c r="AN424" s="457">
        <f t="shared" si="78"/>
        <v>22181.510000000068</v>
      </c>
      <c r="AO424" s="464">
        <f t="shared" si="79"/>
        <v>0.43008476630226483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7" t="e">
        <f>Z429/(SUM(Z421:Z425)+E195-F195+Z410+Z411)</f>
        <v>#DIV/0!</v>
      </c>
      <c r="Z429" s="439">
        <f t="shared" si="86"/>
        <v>0</v>
      </c>
      <c r="AA429" s="438"/>
      <c r="AB429" s="438"/>
      <c r="AC429" s="439"/>
      <c r="AD429" s="467"/>
      <c r="AE429" s="466"/>
      <c r="AF429" s="439">
        <f>+SUMIF($C:$C,$V429,L:L)</f>
        <v>30821.439999999991</v>
      </c>
      <c r="AG429" s="440"/>
      <c r="AH429" s="441">
        <f t="shared" si="84"/>
        <v>30821.439999999991</v>
      </c>
      <c r="AI429" s="468">
        <f t="shared" si="85"/>
        <v>0</v>
      </c>
      <c r="AJ429" s="467"/>
      <c r="AK429" s="466"/>
      <c r="AL429" s="439">
        <f>SUMIFS(BV_Data_An_Prec!$AM:$AM,BV_Data_An_Prec!$AQ:$AQ,$V429)</f>
        <v>15530.319999999985</v>
      </c>
      <c r="AM429" s="443"/>
      <c r="AN429" s="441">
        <f t="shared" si="78"/>
        <v>15291.120000000006</v>
      </c>
      <c r="AO429" s="444">
        <f t="shared" si="79"/>
        <v>0.98459787048818193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8" t="e">
        <f>Z430/(SUM(Z421:Z425)+E195-F195+Z410+Z411)</f>
        <v>#DIV/0!</v>
      </c>
      <c r="Z430" s="455">
        <f t="shared" si="86"/>
        <v>0</v>
      </c>
      <c r="AA430" s="454"/>
      <c r="AB430" s="454"/>
      <c r="AC430" s="455"/>
      <c r="AD430" s="463"/>
      <c r="AE430" s="462"/>
      <c r="AF430" s="455">
        <f>+SUMIF($C:$C,$V430,L:L)</f>
        <v>30149.889999999992</v>
      </c>
      <c r="AG430" s="456"/>
      <c r="AH430" s="457">
        <f t="shared" si="84"/>
        <v>30149.889999999992</v>
      </c>
      <c r="AI430" s="458">
        <f t="shared" si="85"/>
        <v>0</v>
      </c>
      <c r="AJ430" s="463"/>
      <c r="AK430" s="462"/>
      <c r="AL430" s="455">
        <f>SUMIFS(BV_Data_An_Prec!$AM:$AM,BV_Data_An_Prec!$AQ:$AQ,$V430)</f>
        <v>21642.930000000011</v>
      </c>
      <c r="AM430" s="459"/>
      <c r="AN430" s="457">
        <f t="shared" si="78"/>
        <v>8506.9599999999809</v>
      </c>
      <c r="AO430" s="464">
        <f t="shared" si="79"/>
        <v>0.39305953491509588</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8" t="e">
        <f>Z431/(SUM(Z421:Z425)+E195-F195+Z411+Z410)</f>
        <v>#DIV/0!</v>
      </c>
      <c r="Z431" s="455">
        <f t="shared" si="86"/>
        <v>0</v>
      </c>
      <c r="AA431" s="454"/>
      <c r="AB431" s="454"/>
      <c r="AC431" s="455"/>
      <c r="AD431" s="463"/>
      <c r="AE431" s="462"/>
      <c r="AF431" s="455">
        <f>+SUMIF($C:$C,$V431,L:L)</f>
        <v>3084.5800000000017</v>
      </c>
      <c r="AG431" s="456"/>
      <c r="AH431" s="457">
        <f t="shared" si="84"/>
        <v>3084.5800000000017</v>
      </c>
      <c r="AI431" s="458">
        <f t="shared" si="85"/>
        <v>0</v>
      </c>
      <c r="AJ431" s="463"/>
      <c r="AK431" s="462"/>
      <c r="AL431" s="455">
        <f>SUMIFS(BV_Data_An_Prec!$AM:$AM,BV_Data_An_Prec!$AQ:$AQ,$V431)</f>
        <v>2900.5100000000007</v>
      </c>
      <c r="AM431" s="459"/>
      <c r="AN431" s="457">
        <f t="shared" si="78"/>
        <v>184.07000000000107</v>
      </c>
      <c r="AO431" s="464">
        <f t="shared" si="79"/>
        <v>6.3461253365787756E-2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0.30010522111734539</v>
      </c>
      <c r="AE434" s="478"/>
      <c r="AF434" s="472">
        <f>SUM(AF421:AF433)</f>
        <v>192716.16000000003</v>
      </c>
      <c r="AG434" s="474"/>
      <c r="AH434" s="475">
        <f t="shared" si="84"/>
        <v>192716.16000000003</v>
      </c>
      <c r="AI434" s="471" t="e">
        <f>AH434/Z434</f>
        <v>#DIV/0!</v>
      </c>
      <c r="AJ434" s="473">
        <f>AL434/AL408</f>
        <v>0.23250081940204825</v>
      </c>
      <c r="AK434" s="478"/>
      <c r="AL434" s="472">
        <f>SUM(AL421:AL433)</f>
        <v>149575.91</v>
      </c>
      <c r="AM434" s="480"/>
      <c r="AN434" s="475">
        <f t="shared" ref="AN434:AN452" si="87">AF434-AL434</f>
        <v>43140.250000000029</v>
      </c>
      <c r="AO434" s="452">
        <f t="shared" ref="AO434:AO462" si="88">IF(AL434=0,0,AN434/AL434)</f>
        <v>0.28841709871596322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25166.260000000009</v>
      </c>
      <c r="AG435" s="484"/>
      <c r="AH435" s="486">
        <f t="shared" si="84"/>
        <v>25166.260000000009</v>
      </c>
      <c r="AI435" s="487">
        <f t="shared" ref="AI435:AI452" si="91">IF(Z435=0,0,AH435/Z435)</f>
        <v>0</v>
      </c>
      <c r="AJ435" s="484"/>
      <c r="AK435" s="485"/>
      <c r="AL435" s="483">
        <f>SUMIFS(BV_Data_An_Prec!$AM:$AM,BV_Data_An_Prec!$AQ:$AQ,$V435)</f>
        <v>9.139999999984866</v>
      </c>
      <c r="AM435" s="488"/>
      <c r="AN435" s="486">
        <f t="shared" si="87"/>
        <v>25157.120000000024</v>
      </c>
      <c r="AO435" s="460">
        <f t="shared" si="88"/>
        <v>2752.4201312955884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945.91999999999894</v>
      </c>
      <c r="AG437" s="440"/>
      <c r="AH437" s="441">
        <f t="shared" si="84"/>
        <v>945.91999999999894</v>
      </c>
      <c r="AI437" s="468">
        <f t="shared" si="91"/>
        <v>0</v>
      </c>
      <c r="AJ437" s="467"/>
      <c r="AK437" s="466"/>
      <c r="AL437" s="439">
        <f>SUMIFS(BV_Data_An_Prec!$AM:$AM,BV_Data_An_Prec!$AQ:$AQ,$V437)</f>
        <v>6779.2000000000025</v>
      </c>
      <c r="AM437" s="443"/>
      <c r="AN437" s="441">
        <f t="shared" si="87"/>
        <v>-5833.2800000000034</v>
      </c>
      <c r="AO437" s="444">
        <f t="shared" si="88"/>
        <v>-0.86046731177720104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10575.61</v>
      </c>
      <c r="AG438" s="456"/>
      <c r="AH438" s="457">
        <f t="shared" si="84"/>
        <v>10575.61</v>
      </c>
      <c r="AI438" s="458">
        <f t="shared" si="91"/>
        <v>0</v>
      </c>
      <c r="AJ438" s="463"/>
      <c r="AK438" s="462"/>
      <c r="AL438" s="455">
        <f>SUMIFS(BV_Data_An_Prec!$AM:$AM,BV_Data_An_Prec!$AQ:$AQ,$V438)</f>
        <v>6676.9100000000017</v>
      </c>
      <c r="AM438" s="459"/>
      <c r="AN438" s="457">
        <f t="shared" si="87"/>
        <v>3898.6999999999989</v>
      </c>
      <c r="AO438" s="464">
        <f t="shared" si="88"/>
        <v>0.58390782562592547</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3280.3900000000003</v>
      </c>
      <c r="AG439" s="456"/>
      <c r="AH439" s="457">
        <f t="shared" si="84"/>
        <v>3280.3900000000003</v>
      </c>
      <c r="AI439" s="458">
        <f t="shared" si="91"/>
        <v>0</v>
      </c>
      <c r="AJ439" s="463"/>
      <c r="AK439" s="462"/>
      <c r="AL439" s="455">
        <f>SUMIFS(BV_Data_An_Prec!$AM:$AM,BV_Data_An_Prec!$AQ:$AQ,$V439)</f>
        <v>4709.2600000000011</v>
      </c>
      <c r="AM439" s="459"/>
      <c r="AN439" s="457">
        <f t="shared" si="87"/>
        <v>-1428.8700000000008</v>
      </c>
      <c r="AO439" s="464">
        <f t="shared" si="88"/>
        <v>-0.30341709737835676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45345.540000000023</v>
      </c>
      <c r="AG440" s="456"/>
      <c r="AH440" s="457">
        <f t="shared" si="84"/>
        <v>45345.540000000023</v>
      </c>
      <c r="AI440" s="458">
        <f t="shared" si="91"/>
        <v>0</v>
      </c>
      <c r="AJ440" s="463"/>
      <c r="AK440" s="462"/>
      <c r="AL440" s="455">
        <f>SUMIFS(BV_Data_An_Prec!$AM:$AM,BV_Data_An_Prec!$AQ:$AQ,$V440)</f>
        <v>31968.200000000023</v>
      </c>
      <c r="AM440" s="459"/>
      <c r="AN440" s="457">
        <f t="shared" si="87"/>
        <v>13377.34</v>
      </c>
      <c r="AO440" s="464">
        <f t="shared" si="88"/>
        <v>0.41845771735662285</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4294.7100000000064</v>
      </c>
      <c r="AG441" s="490"/>
      <c r="AH441" s="486">
        <f t="shared" si="84"/>
        <v>4294.7100000000064</v>
      </c>
      <c r="AI441" s="487">
        <f t="shared" si="91"/>
        <v>0</v>
      </c>
      <c r="AJ441" s="484"/>
      <c r="AK441" s="485"/>
      <c r="AL441" s="483">
        <f>SUMIFS(BV_Data_An_Prec!$AM:$AM,BV_Data_An_Prec!$AQ:$AQ,$V441)</f>
        <v>3578.0400000000009</v>
      </c>
      <c r="AM441" s="488"/>
      <c r="AN441" s="486">
        <f t="shared" si="87"/>
        <v>716.67000000000553</v>
      </c>
      <c r="AO441" s="460">
        <f t="shared" si="88"/>
        <v>0.20029681054432186</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1519.3999999999996</v>
      </c>
      <c r="AG443" s="456"/>
      <c r="AH443" s="457">
        <f t="shared" si="84"/>
        <v>1519.3999999999996</v>
      </c>
      <c r="AI443" s="477">
        <f t="shared" si="91"/>
        <v>0</v>
      </c>
      <c r="AJ443" s="463"/>
      <c r="AK443" s="462"/>
      <c r="AL443" s="455">
        <f>SUMIFS(BV_Data_An_Prec!$AM:$AM,BV_Data_An_Prec!$AQ:$AQ,$V443)</f>
        <v>1083.6499999999996</v>
      </c>
      <c r="AM443" s="459"/>
      <c r="AN443" s="457">
        <f t="shared" si="87"/>
        <v>435.75</v>
      </c>
      <c r="AO443" s="464">
        <f t="shared" si="88"/>
        <v>0.4021132284409174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2622.4599999999996</v>
      </c>
      <c r="AG444" s="456"/>
      <c r="AH444" s="457">
        <f t="shared" si="84"/>
        <v>2622.4599999999996</v>
      </c>
      <c r="AI444" s="458">
        <f t="shared" si="91"/>
        <v>0</v>
      </c>
      <c r="AJ444" s="463"/>
      <c r="AK444" s="462"/>
      <c r="AL444" s="455">
        <f>SUMIFS(BV_Data_An_Prec!$AM:$AM,BV_Data_An_Prec!$AQ:$AQ,$V444)</f>
        <v>3643.67</v>
      </c>
      <c r="AM444" s="459"/>
      <c r="AN444" s="457">
        <f t="shared" si="87"/>
        <v>-1021.2100000000005</v>
      </c>
      <c r="AO444" s="464">
        <f t="shared" si="88"/>
        <v>-0.28026961826949215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2095.1900000000005</v>
      </c>
      <c r="AG445" s="456"/>
      <c r="AH445" s="457">
        <f t="shared" si="84"/>
        <v>2095.1900000000005</v>
      </c>
      <c r="AI445" s="477">
        <f t="shared" si="91"/>
        <v>0</v>
      </c>
      <c r="AJ445" s="463"/>
      <c r="AK445" s="462"/>
      <c r="AL445" s="455">
        <f>SUMIFS(BV_Data_An_Prec!$AM:$AM,BV_Data_An_Prec!$AQ:$AQ,$V445)</f>
        <v>319.3900000000001</v>
      </c>
      <c r="AM445" s="459"/>
      <c r="AN445" s="457">
        <f t="shared" si="87"/>
        <v>1775.8000000000004</v>
      </c>
      <c r="AO445" s="464">
        <f t="shared" si="88"/>
        <v>5.5599736998653677</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150.51999999999998</v>
      </c>
      <c r="AG446" s="456"/>
      <c r="AH446" s="457">
        <f t="shared" si="84"/>
        <v>150.51999999999998</v>
      </c>
      <c r="AI446" s="458">
        <f t="shared" si="91"/>
        <v>0</v>
      </c>
      <c r="AJ446" s="463"/>
      <c r="AK446" s="462"/>
      <c r="AL446" s="455">
        <f>SUMIFS(BV_Data_An_Prec!$AM:$AM,BV_Data_An_Prec!$AQ:$AQ,$V446)</f>
        <v>-965.44999999999982</v>
      </c>
      <c r="AM446" s="459"/>
      <c r="AN446" s="457">
        <f t="shared" si="87"/>
        <v>1115.9699999999998</v>
      </c>
      <c r="AO446" s="464">
        <f t="shared" si="88"/>
        <v>-1.1559065720648403</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1375</v>
      </c>
      <c r="AG447" s="456"/>
      <c r="AH447" s="457">
        <f t="shared" si="84"/>
        <v>1375</v>
      </c>
      <c r="AI447" s="477">
        <f t="shared" si="91"/>
        <v>0</v>
      </c>
      <c r="AJ447" s="463"/>
      <c r="AK447" s="462"/>
      <c r="AL447" s="455">
        <f>SUMIFS(BV_Data_An_Prec!$AM:$AM,BV_Data_An_Prec!$AQ:$AQ,$V447)</f>
        <v>600</v>
      </c>
      <c r="AM447" s="459"/>
      <c r="AN447" s="457">
        <f t="shared" si="87"/>
        <v>775</v>
      </c>
      <c r="AO447" s="464">
        <f t="shared" si="88"/>
        <v>1.2916666666666667</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0</v>
      </c>
      <c r="AG448" s="456"/>
      <c r="AH448" s="457">
        <f t="shared" si="84"/>
        <v>0</v>
      </c>
      <c r="AI448" s="458">
        <f t="shared" si="91"/>
        <v>0</v>
      </c>
      <c r="AJ448" s="463"/>
      <c r="AK448" s="462"/>
      <c r="AL448" s="455">
        <f>SUMIFS(BV_Data_An_Prec!$AM:$AM,BV_Data_An_Prec!$AQ:$AQ,$V448)</f>
        <v>1549.9999999999991</v>
      </c>
      <c r="AM448" s="459"/>
      <c r="AN448" s="457">
        <f t="shared" si="87"/>
        <v>-1549.9999999999991</v>
      </c>
      <c r="AO448" s="464">
        <f t="shared" si="88"/>
        <v>-1</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8" t="e">
        <f>Z449/Z407</f>
        <v>#DIV/0!</v>
      </c>
      <c r="Z449" s="455">
        <f t="shared" si="89"/>
        <v>0</v>
      </c>
      <c r="AA449" s="454"/>
      <c r="AB449" s="462"/>
      <c r="AC449" s="455"/>
      <c r="AD449" s="463"/>
      <c r="AE449" s="462"/>
      <c r="AF449" s="455">
        <f>SUMIFS(BV_Data_An_Cour!$AM:$AM,BV_Data_An_Cour!$AQ:$AQ,$V449)</f>
        <v>6549.0999999999985</v>
      </c>
      <c r="AG449" s="456"/>
      <c r="AH449" s="778">
        <f t="shared" si="84"/>
        <v>6549.0999999999985</v>
      </c>
      <c r="AI449" s="458">
        <f t="shared" si="91"/>
        <v>0</v>
      </c>
      <c r="AJ449" s="463"/>
      <c r="AK449" s="462"/>
      <c r="AL449" s="455">
        <f>SUMIFS(BV_Data_An_Prec!$AM:$AM,BV_Data_An_Prec!$AQ:$AQ,$V449)</f>
        <v>5139.68</v>
      </c>
      <c r="AM449" s="459"/>
      <c r="AN449" s="457">
        <f t="shared" si="87"/>
        <v>1409.4199999999983</v>
      </c>
      <c r="AO449" s="464">
        <f t="shared" si="88"/>
        <v>0.27422329794851008</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0.16182848697813743</v>
      </c>
      <c r="AE453" s="470"/>
      <c r="AF453" s="472">
        <f>+SUM(AF435:AF452)</f>
        <v>103920.10000000003</v>
      </c>
      <c r="AG453" s="479"/>
      <c r="AH453" s="492">
        <f>+SUM(AH435:AH452)</f>
        <v>103920.10000000003</v>
      </c>
      <c r="AI453" s="471" t="e">
        <f>AH453/Z453</f>
        <v>#DIV/0!</v>
      </c>
      <c r="AJ453" s="473">
        <f>AL453/AL408</f>
        <v>0.10117853377100708</v>
      </c>
      <c r="AK453" s="470"/>
      <c r="AL453" s="472">
        <f>+SUM(AL435:AL452)</f>
        <v>65091.690000000017</v>
      </c>
      <c r="AM453" s="480"/>
      <c r="AN453" s="475">
        <f>+SUM(AN435:AN452)</f>
        <v>38828.410000000033</v>
      </c>
      <c r="AO453" s="493">
        <f t="shared" si="88"/>
        <v>0.59651869539721614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776"/>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103027</v>
      </c>
      <c r="AG454" s="456"/>
      <c r="AH454" s="457">
        <f t="shared" ref="AH454:AH462" si="92">AF454-Z454</f>
        <v>103027</v>
      </c>
      <c r="AI454" s="458">
        <f t="shared" ref="AI454:AI462" si="93">IF(Z454=0,0,AH454/Z454)</f>
        <v>0</v>
      </c>
      <c r="AJ454" s="463"/>
      <c r="AK454" s="462"/>
      <c r="AL454" s="455">
        <f>SUMIFS(BV_Data_An_Prec!$AM:$AM,BV_Data_An_Prec!$AQ:$AQ,$V454)</f>
        <v>130000</v>
      </c>
      <c r="AM454" s="459"/>
      <c r="AN454" s="457">
        <f t="shared" ref="AN454:AN462" si="94">AF454-AL454</f>
        <v>-26973</v>
      </c>
      <c r="AO454" s="464">
        <f t="shared" si="88"/>
        <v>-0.20748461538461538</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23506.839999999997</v>
      </c>
      <c r="AG455" s="456"/>
      <c r="AH455" s="457">
        <f t="shared" si="92"/>
        <v>23506.839999999997</v>
      </c>
      <c r="AI455" s="458">
        <f t="shared" si="93"/>
        <v>0</v>
      </c>
      <c r="AJ455" s="463"/>
      <c r="AK455" s="462"/>
      <c r="AL455" s="455">
        <f>SUMIFS(BV_Data_An_Prec!$AM:$AM,BV_Data_An_Prec!$AQ:$AQ,$V455)</f>
        <v>55242.849999999991</v>
      </c>
      <c r="AM455" s="459"/>
      <c r="AN455" s="457">
        <f t="shared" si="94"/>
        <v>-31736.009999999995</v>
      </c>
      <c r="AO455" s="464">
        <f t="shared" si="88"/>
        <v>-0.57448176551354613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3338.9699999999993</v>
      </c>
      <c r="AG458" s="440"/>
      <c r="AH458" s="441">
        <f t="shared" si="92"/>
        <v>3338.9699999999993</v>
      </c>
      <c r="AI458" s="468">
        <f t="shared" si="93"/>
        <v>0</v>
      </c>
      <c r="AJ458" s="467"/>
      <c r="AK458" s="466"/>
      <c r="AL458" s="439">
        <f>SUMIFS(BV_Data_An_Prec!$AM:$AM,BV_Data_An_Prec!$AQ:$AQ,$V458)</f>
        <v>4153.8999999999978</v>
      </c>
      <c r="AM458" s="443"/>
      <c r="AN458" s="441">
        <f t="shared" si="94"/>
        <v>-814.92999999999847</v>
      </c>
      <c r="AO458" s="444">
        <f t="shared" si="88"/>
        <v>-0.19618430872192372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5490.4000000000015</v>
      </c>
      <c r="AG459" s="456"/>
      <c r="AH459" s="457">
        <f t="shared" si="92"/>
        <v>5490.4000000000015</v>
      </c>
      <c r="AI459" s="458">
        <f t="shared" si="93"/>
        <v>0</v>
      </c>
      <c r="AJ459" s="463"/>
      <c r="AK459" s="462"/>
      <c r="AL459" s="455">
        <f>SUMIFS(BV_Data_An_Prec!$AM:$AM,BV_Data_An_Prec!$AQ:$AQ,$V459)</f>
        <v>6671.7400000000016</v>
      </c>
      <c r="AM459" s="459"/>
      <c r="AN459" s="457">
        <f t="shared" si="94"/>
        <v>-1181.3400000000001</v>
      </c>
      <c r="AO459" s="464">
        <f t="shared" si="88"/>
        <v>-0.17706625258178524</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2804.72</v>
      </c>
      <c r="AG460" s="456"/>
      <c r="AH460" s="457">
        <f t="shared" si="92"/>
        <v>2804.72</v>
      </c>
      <c r="AI460" s="458">
        <f t="shared" si="93"/>
        <v>0</v>
      </c>
      <c r="AJ460" s="463"/>
      <c r="AK460" s="462"/>
      <c r="AL460" s="455">
        <f>SUMIFS(BV_Data_An_Prec!$AM:$AM,BV_Data_An_Prec!$AQ:$AQ,$V460)</f>
        <v>-5979.2000000000007</v>
      </c>
      <c r="AM460" s="459"/>
      <c r="AN460" s="457">
        <f t="shared" si="94"/>
        <v>8783.92</v>
      </c>
      <c r="AO460" s="464">
        <f t="shared" si="88"/>
        <v>-1.4690794755151189</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0.21516056143904014</v>
      </c>
      <c r="AE467" s="470"/>
      <c r="AF467" s="472">
        <f>SUM(AF454:AF466)</f>
        <v>138167.93</v>
      </c>
      <c r="AG467" s="479"/>
      <c r="AH467" s="492">
        <f>SUM(AH454:AH466)</f>
        <v>138167.93</v>
      </c>
      <c r="AI467" s="471">
        <f>IF(Z467=0,0,AH467/Z467)</f>
        <v>0</v>
      </c>
      <c r="AJ467" s="473">
        <f>AL467/AL408</f>
        <v>0.2954748240178085</v>
      </c>
      <c r="AK467" s="470"/>
      <c r="AL467" s="472">
        <f>SUM(AL454:AL466)</f>
        <v>190089.28999999995</v>
      </c>
      <c r="AM467" s="480"/>
      <c r="AN467" s="475">
        <f>SUM(AN454:AN466)</f>
        <v>-51921.36</v>
      </c>
      <c r="AO467" s="493">
        <f t="shared" ref="AO467:AO484" si="95">IF(AL467=0,0,AN467/AL467)</f>
        <v>-0.27314195344724584</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0.8904827235409164</v>
      </c>
      <c r="AE469" s="470"/>
      <c r="AF469" s="472">
        <f>AF420+AF434+AF453+AF467</f>
        <v>571834.14</v>
      </c>
      <c r="AG469" s="479"/>
      <c r="AH469" s="492">
        <f t="shared" si="96"/>
        <v>571834.14</v>
      </c>
      <c r="AI469" s="471" t="e">
        <f>AH469/Z469</f>
        <v>#DIV/0!</v>
      </c>
      <c r="AJ469" s="473">
        <f>AL469/AL408</f>
        <v>0.85379801670352384</v>
      </c>
      <c r="AK469" s="470"/>
      <c r="AL469" s="472">
        <f>AL420+AL434+AL453+AL467</f>
        <v>549278.13</v>
      </c>
      <c r="AM469" s="480"/>
      <c r="AN469" s="475">
        <f t="shared" si="97"/>
        <v>22556.010000000009</v>
      </c>
      <c r="AO469" s="452">
        <f t="shared" si="95"/>
        <v>4.1064824481542729E-2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20810.309999999998</v>
      </c>
      <c r="AG470" s="503"/>
      <c r="AH470" s="457">
        <f t="shared" si="96"/>
        <v>20810.309999999998</v>
      </c>
      <c r="AI470" s="496" t="e">
        <f>IF(AH470=0,0,AH470/Z470)</f>
        <v>#DIV/0!</v>
      </c>
      <c r="AJ470" s="502"/>
      <c r="AK470" s="501"/>
      <c r="AL470" s="483">
        <f>-SUMIFS(BV_Data_An_Prec!$AM:$AM,BV_Data_An_Prec!$AQ:$AQ,$V470)</f>
        <v>22582.709999999992</v>
      </c>
      <c r="AM470" s="505"/>
      <c r="AN470" s="457">
        <f t="shared" si="97"/>
        <v>-1772.3999999999942</v>
      </c>
      <c r="AO470" s="464">
        <f t="shared" si="95"/>
        <v>-7.8484823123531E-2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79360</v>
      </c>
      <c r="AG471" s="508"/>
      <c r="AH471" s="457">
        <f t="shared" si="96"/>
        <v>79360</v>
      </c>
      <c r="AI471" s="477">
        <f>IF(Z471=0,0,AH471/Z471)</f>
        <v>0</v>
      </c>
      <c r="AJ471" s="506"/>
      <c r="AK471" s="507"/>
      <c r="AL471" s="455">
        <f>-SUMIFS(BV_Data_An_Prec!$AM:$AM,BV_Data_An_Prec!$AQ:$AQ,$V471)</f>
        <v>91974</v>
      </c>
      <c r="AM471" s="506"/>
      <c r="AN471" s="457">
        <f t="shared" si="97"/>
        <v>-12614</v>
      </c>
      <c r="AO471" s="464">
        <f t="shared" si="95"/>
        <v>-0.13714745471546305</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0.1559891657863203</v>
      </c>
      <c r="AE482" s="491"/>
      <c r="AF482" s="472">
        <f>SUM(AF470:AF481)</f>
        <v>100170.31</v>
      </c>
      <c r="AG482" s="479"/>
      <c r="AH482" s="475">
        <f t="shared" si="96"/>
        <v>100170.31</v>
      </c>
      <c r="AI482" s="471" t="e">
        <f>AH482/Z482</f>
        <v>#DIV/0!</v>
      </c>
      <c r="AJ482" s="471">
        <f>AL482/+AL408</f>
        <v>0.17806696909283595</v>
      </c>
      <c r="AK482" s="491"/>
      <c r="AL482" s="472">
        <f>SUM(AL470:AL481)</f>
        <v>114556.70999999999</v>
      </c>
      <c r="AM482" s="512"/>
      <c r="AN482" s="475">
        <f t="shared" si="97"/>
        <v>-14386.399999999994</v>
      </c>
      <c r="AO482" s="493">
        <f t="shared" si="95"/>
        <v>-0.12558321550959342</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3.3904711104240683E-2</v>
      </c>
      <c r="AF484" s="528">
        <f>AF408-AF469+AF482</f>
        <v>170498.13999999972</v>
      </c>
      <c r="AG484" s="530"/>
      <c r="AH484" s="530">
        <f>AF484-Z484</f>
        <v>170498.13999999972</v>
      </c>
      <c r="AI484" s="531" t="e">
        <f>AH484/Z484</f>
        <v>#DIV/0!</v>
      </c>
      <c r="AJ484" s="526" t="s">
        <v>215</v>
      </c>
      <c r="AK484" s="527">
        <f>AL484/AL407</f>
        <v>4.0476634044691075E-2</v>
      </c>
      <c r="AL484" s="528">
        <f>AL408-AL469+AL482</f>
        <v>208613.55999999857</v>
      </c>
      <c r="AM484" s="533"/>
      <c r="AN484" s="529">
        <f t="shared" si="97"/>
        <v>-38115.419999998849</v>
      </c>
      <c r="AO484" s="534">
        <f t="shared" si="95"/>
        <v>-0.18270825731557963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Septembre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6" t="s">
        <v>1100</v>
      </c>
      <c r="W489" s="877"/>
      <c r="X489" s="878" t="s">
        <v>215</v>
      </c>
      <c r="Y489" s="879" t="e">
        <f>Z489/Z407</f>
        <v>#DIV/0!</v>
      </c>
      <c r="Z489" s="880">
        <f>Z490+Z416</f>
        <v>0</v>
      </c>
      <c r="AA489" s="878"/>
      <c r="AB489" s="879"/>
      <c r="AC489" s="528"/>
      <c r="AD489" s="878" t="s">
        <v>215</v>
      </c>
      <c r="AE489" s="879">
        <f>AF489/AF407</f>
        <v>3.8713408088011471E-2</v>
      </c>
      <c r="AF489" s="880">
        <f>AF490+AF416</f>
        <v>194679.84999999971</v>
      </c>
      <c r="AG489" s="530"/>
      <c r="AH489" s="530">
        <f t="shared" ref="AH489" si="101">AF489-Z489</f>
        <v>194679.84999999971</v>
      </c>
      <c r="AI489" s="531" t="e">
        <f>AH489/Z489</f>
        <v>#DIV/0!</v>
      </c>
      <c r="AJ489" s="878" t="s">
        <v>215</v>
      </c>
      <c r="AK489" s="879">
        <f>IF($AL$407=0,0,AL489/$AL$407)</f>
        <v>4.7370468536391611E-2</v>
      </c>
      <c r="AL489" s="880">
        <f>AL490+AL416</f>
        <v>244143.8699999986</v>
      </c>
      <c r="AM489" s="533"/>
      <c r="AN489" s="880">
        <f t="shared" ref="AN489" si="102">AF489-AL489</f>
        <v>-49464.019999998884</v>
      </c>
      <c r="AO489" s="881">
        <f t="shared" ref="AO489" si="103">IF(AL489=0,0,AN489/AL489)</f>
        <v>-0.20260193303235166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3.3904711104240683E-2</v>
      </c>
      <c r="AF490" s="528">
        <f>AF484</f>
        <v>170498.13999999972</v>
      </c>
      <c r="AG490" s="529"/>
      <c r="AH490" s="530">
        <f>AF490-Z490</f>
        <v>170498.13999999972</v>
      </c>
      <c r="AI490" s="531" t="e">
        <f>AH490/Z490</f>
        <v>#DIV/0!</v>
      </c>
      <c r="AJ490" s="526" t="s">
        <v>215</v>
      </c>
      <c r="AK490" s="527">
        <f>IF($AL$407=0,0,AL490/$AL$407)</f>
        <v>4.0476634044691075E-2</v>
      </c>
      <c r="AL490" s="528">
        <f>AL484</f>
        <v>208613.55999999857</v>
      </c>
      <c r="AM490" s="538"/>
      <c r="AN490" s="539">
        <f>AF490-AL490</f>
        <v>-38115.419999998849</v>
      </c>
      <c r="AO490" s="540">
        <f>IF(AL490=0,0,AN490/AL490)</f>
        <v>-0.18270825731557963</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3630.3800000000015</v>
      </c>
      <c r="AG492" s="454"/>
      <c r="AH492" s="457">
        <f t="shared" ref="AH492:AH499" si="104">AF492-Z492</f>
        <v>3630.3800000000015</v>
      </c>
      <c r="AI492" s="477">
        <f t="shared" ref="AI492:AI498" si="105">IF(Z492=0,0,AH492/Z492)</f>
        <v>0</v>
      </c>
      <c r="AJ492" s="454"/>
      <c r="AK492" s="462"/>
      <c r="AL492" s="455">
        <f>SUMIFS(BV_Data_An_Prec!$AM:$AM,BV_Data_An_Prec!$AQ:$AQ,$V492)</f>
        <v>3788.4700000000012</v>
      </c>
      <c r="AM492" s="459"/>
      <c r="AN492" s="457">
        <f t="shared" ref="AN492:AN499" si="106">AF492-AL492</f>
        <v>-158.08999999999969</v>
      </c>
      <c r="AO492" s="464">
        <f t="shared" ref="AO492:AO499" si="107">IF(AL492=0,0,AN492/AL492)</f>
        <v>-4.1729246899143889E-2</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-21217</v>
      </c>
      <c r="AM494" s="545"/>
      <c r="AN494" s="457">
        <f t="shared" si="106"/>
        <v>21217</v>
      </c>
      <c r="AO494" s="464">
        <f t="shared" si="107"/>
        <v>-1</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-4092.0600000000004</v>
      </c>
      <c r="AM497" s="545"/>
      <c r="AN497" s="457">
        <f t="shared" si="106"/>
        <v>4092.0600000000004</v>
      </c>
      <c r="AO497" s="464">
        <f t="shared" si="107"/>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3.3182785427522954E-2</v>
      </c>
      <c r="AF499" s="528">
        <f>AF490-AF492-AF493-AF494-AF498-AF497</f>
        <v>166867.75999999972</v>
      </c>
      <c r="AG499" s="530"/>
      <c r="AH499" s="530">
        <f t="shared" si="104"/>
        <v>166867.75999999972</v>
      </c>
      <c r="AI499" s="531" t="e">
        <f>AH499/Z499</f>
        <v>#DIV/0!</v>
      </c>
      <c r="AJ499" s="526" t="s">
        <v>215</v>
      </c>
      <c r="AK499" s="527">
        <f>IF($AL$407=0,0,AL499/$AL$407)</f>
        <v>4.4652206552325976E-2</v>
      </c>
      <c r="AL499" s="528">
        <f>AL490-AL492-AL493-AL494-AL498-AL497</f>
        <v>230134.14999999857</v>
      </c>
      <c r="AM499" s="533"/>
      <c r="AN499" s="529">
        <f t="shared" si="106"/>
        <v>-63266.38999999885</v>
      </c>
      <c r="AO499" s="547">
        <f t="shared" si="107"/>
        <v>-0.27491091608959056</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v>207930</v>
      </c>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f>AF499-AF501</f>
        <v>-41062.240000000282</v>
      </c>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0"/>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0"/>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6" priority="32" stopIfTrue="1">
      <formula>"esterreur(reference)"</formula>
    </cfRule>
  </conditionalFormatting>
  <conditionalFormatting sqref="D173:D182">
    <cfRule type="expression" dxfId="125" priority="390" stopIfTrue="1">
      <formula>"esterreur(reference)"</formula>
    </cfRule>
  </conditionalFormatting>
  <conditionalFormatting sqref="D401">
    <cfRule type="expression" dxfId="124" priority="39" stopIfTrue="1">
      <formula>"esterreur(reference)"</formula>
    </cfRule>
  </conditionalFormatting>
  <conditionalFormatting sqref="E187">
    <cfRule type="expression" dxfId="123" priority="391" stopIfTrue="1">
      <formula>"esterreur(reference)"</formula>
    </cfRule>
  </conditionalFormatting>
  <conditionalFormatting sqref="F5">
    <cfRule type="expression" dxfId="122" priority="388" stopIfTrue="1">
      <formula>"esterreur(reference)"</formula>
    </cfRule>
  </conditionalFormatting>
  <conditionalFormatting sqref="F83:F85">
    <cfRule type="expression" dxfId="121" priority="387" stopIfTrue="1">
      <formula>"esterreur(reference)"</formula>
    </cfRule>
  </conditionalFormatting>
  <conditionalFormatting sqref="F102">
    <cfRule type="expression" dxfId="120" priority="392" stopIfTrue="1">
      <formula>"esterreur(reference)"</formula>
    </cfRule>
  </conditionalFormatting>
  <conditionalFormatting sqref="F185">
    <cfRule type="expression" dxfId="119" priority="189" stopIfTrue="1">
      <formula>"esterreur(reference)"</formula>
    </cfRule>
  </conditionalFormatting>
  <conditionalFormatting sqref="G31:G32">
    <cfRule type="expression" dxfId="118" priority="385" stopIfTrue="1">
      <formula>"esterreur(reference)"</formula>
    </cfRule>
  </conditionalFormatting>
  <conditionalFormatting sqref="G113:G114">
    <cfRule type="expression" dxfId="117" priority="368" stopIfTrue="1">
      <formula>"esterreur(reference)"</formula>
    </cfRule>
  </conditionalFormatting>
  <conditionalFormatting sqref="G173:G182">
    <cfRule type="expression" dxfId="116" priority="389" stopIfTrue="1">
      <formula>"esterreur(reference)"</formula>
    </cfRule>
  </conditionalFormatting>
  <conditionalFormatting sqref="H25:H26 H28:H72">
    <cfRule type="expression" dxfId="115" priority="380" stopIfTrue="1">
      <formula>"esterreur(reference)"</formula>
    </cfRule>
  </conditionalFormatting>
  <conditionalFormatting sqref="H361 J361:L361">
    <cfRule type="expression" dxfId="114" priority="59" stopIfTrue="1">
      <formula>"esterreur(reference)"</formula>
    </cfRule>
  </conditionalFormatting>
  <conditionalFormatting sqref="H244:J244">
    <cfRule type="expression" dxfId="113" priority="26" stopIfTrue="1">
      <formula>"esterreur(reference)"</formula>
    </cfRule>
  </conditionalFormatting>
  <conditionalFormatting sqref="H198:L198">
    <cfRule type="expression" dxfId="112" priority="62" stopIfTrue="1">
      <formula>"esterreur(reference)"</formula>
    </cfRule>
  </conditionalFormatting>
  <conditionalFormatting sqref="H397:L400">
    <cfRule type="expression" dxfId="111" priority="56" stopIfTrue="1">
      <formula>"esterreur(reference)"</formula>
    </cfRule>
  </conditionalFormatting>
  <conditionalFormatting sqref="I16:I18 I20 I24:I30">
    <cfRule type="expression" dxfId="110" priority="386" stopIfTrue="1">
      <formula>"esterreur(reference)"</formula>
    </cfRule>
  </conditionalFormatting>
  <conditionalFormatting sqref="I378:L378 J379:L395 H379:H396">
    <cfRule type="expression" dxfId="109" priority="57"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8" priority="41" stopIfTrue="1">
      <formula>"esterreur(reference)"</formula>
    </cfRule>
  </conditionalFormatting>
  <conditionalFormatting sqref="J16 L16:L24">
    <cfRule type="expression" dxfId="107" priority="28" stopIfTrue="1">
      <formula>"esterreur(reference)"</formula>
    </cfRule>
  </conditionalFormatting>
  <conditionalFormatting sqref="J296:J315">
    <cfRule type="expression" dxfId="106" priority="2" stopIfTrue="1">
      <formula>"esterreur(reference)"</formula>
    </cfRule>
  </conditionalFormatting>
  <conditionalFormatting sqref="J234:K234">
    <cfRule type="expression" dxfId="105" priority="1" stopIfTrue="1">
      <formula>"esterreur(reference)"</formula>
    </cfRule>
  </conditionalFormatting>
  <conditionalFormatting sqref="J53:L72">
    <cfRule type="expression" dxfId="104" priority="27" stopIfTrue="1">
      <formula>"esterreur(reference)"</formula>
    </cfRule>
  </conditionalFormatting>
  <conditionalFormatting sqref="K396">
    <cfRule type="expression" dxfId="103" priority="60" stopIfTrue="1">
      <formula>"esterreur(reference)"</formula>
    </cfRule>
  </conditionalFormatting>
  <conditionalFormatting sqref="K5:L5">
    <cfRule type="expression" dxfId="102" priority="168" stopIfTrue="1">
      <formula>"esterreur(reference)"</formula>
    </cfRule>
  </conditionalFormatting>
  <conditionalFormatting sqref="K248:L248">
    <cfRule type="expression" dxfId="101" priority="148" stopIfTrue="1">
      <formula>"esterreur(reference)"</formula>
    </cfRule>
  </conditionalFormatting>
  <conditionalFormatting sqref="L36:L37">
    <cfRule type="expression" dxfId="100" priority="29" stopIfTrue="1">
      <formula>"esterreur(reference)"</formula>
    </cfRule>
  </conditionalFormatting>
  <conditionalFormatting sqref="L75:L82">
    <cfRule type="expression" dxfId="99" priority="48" stopIfTrue="1">
      <formula>"esterreur(reference)"</formula>
    </cfRule>
  </conditionalFormatting>
  <conditionalFormatting sqref="L157:L163">
    <cfRule type="expression" dxfId="98" priority="126" stopIfTrue="1">
      <formula>"esterreur(reference)"</formula>
    </cfRule>
  </conditionalFormatting>
  <conditionalFormatting sqref="L199:L210">
    <cfRule type="expression" dxfId="97" priority="103" stopIfTrue="1">
      <formula>"esterreur(reference)"</formula>
    </cfRule>
  </conditionalFormatting>
  <conditionalFormatting sqref="L212:L229">
    <cfRule type="expression" dxfId="96" priority="105" stopIfTrue="1">
      <formula>"esterreur(reference)"</formula>
    </cfRule>
  </conditionalFormatting>
  <conditionalFormatting sqref="L255:L266">
    <cfRule type="expression" dxfId="95" priority="149" stopIfTrue="1">
      <formula>"esterreur(reference)"</formula>
    </cfRule>
  </conditionalFormatting>
  <conditionalFormatting sqref="L347:L349">
    <cfRule type="expression" dxfId="94" priority="69" stopIfTrue="1">
      <formula>"esterreur(reference)"</formula>
    </cfRule>
  </conditionalFormatting>
  <conditionalFormatting sqref="L357:L358 H358:I358 K358 J358:J359 H360:L360">
    <cfRule type="expression" dxfId="93" priority="55" stopIfTrue="1">
      <formula>"esterreur(reference)"</formula>
    </cfRule>
  </conditionalFormatting>
  <conditionalFormatting sqref="M95:M97">
    <cfRule type="expression" dxfId="92" priority="42" stopIfTrue="1">
      <formula>"esterreur(reference)"</formula>
    </cfRule>
  </conditionalFormatting>
  <conditionalFormatting sqref="N210">
    <cfRule type="expression" dxfId="91" priority="31" stopIfTrue="1">
      <formula>"esterreur(reference)"</formula>
    </cfRule>
  </conditionalFormatting>
  <conditionalFormatting sqref="N319:N329">
    <cfRule type="expression" dxfId="90" priority="36" stopIfTrue="1">
      <formula>"esterreur(reference)"</formula>
    </cfRule>
  </conditionalFormatting>
  <conditionalFormatting sqref="N198:Q198">
    <cfRule type="expression" dxfId="89" priority="16" stopIfTrue="1">
      <formula>"esterreur(reference)"</formula>
    </cfRule>
  </conditionalFormatting>
  <conditionalFormatting sqref="O16 Q16:Q24">
    <cfRule type="expression" dxfId="88" priority="21"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5" stopIfTrue="1">
      <formula>"esterreur(reference)"</formula>
    </cfRule>
  </conditionalFormatting>
  <conditionalFormatting sqref="O244">
    <cfRule type="expression" dxfId="86" priority="10" stopIfTrue="1">
      <formula>"esterreur(reference)"</formula>
    </cfRule>
  </conditionalFormatting>
  <conditionalFormatting sqref="O296:P304 O305:Q307 O308:P309 O310:Q318 Q319:Q330 O319:P349 O350:Q350 O353:Q353 O354:P354">
    <cfRule type="expression" dxfId="85" priority="8" stopIfTrue="1">
      <formula>"esterreur(reference)"</formula>
    </cfRule>
  </conditionalFormatting>
  <conditionalFormatting sqref="O53:Q72">
    <cfRule type="expression" dxfId="84" priority="20" stopIfTrue="1">
      <formula>"esterreur(reference)"</formula>
    </cfRule>
  </conditionalFormatting>
  <conditionalFormatting sqref="O360:Q395">
    <cfRule type="expression" dxfId="83" priority="3" stopIfTrue="1">
      <formula>"esterreur(reference)"</formula>
    </cfRule>
  </conditionalFormatting>
  <conditionalFormatting sqref="O397:Q400">
    <cfRule type="expression" dxfId="82" priority="4" stopIfTrue="1">
      <formula>"esterreur(reference)"</formula>
    </cfRule>
  </conditionalFormatting>
  <conditionalFormatting sqref="P396">
    <cfRule type="expression" dxfId="81" priority="7" stopIfTrue="1">
      <formula>"esterreur(reference)"</formula>
    </cfRule>
  </conditionalFormatting>
  <conditionalFormatting sqref="P5:Q5">
    <cfRule type="expression" dxfId="80" priority="25" stopIfTrue="1">
      <formula>"esterreur(reference)"</formula>
    </cfRule>
  </conditionalFormatting>
  <conditionalFormatting sqref="P242:Q242 P244:Q245 O253:Q254 O255:P285 Q268:Q286 O286 O289:Q289 O290:P290">
    <cfRule type="expression" dxfId="79" priority="11" stopIfTrue="1">
      <formula>"esterreur(reference)"</formula>
    </cfRule>
  </conditionalFormatting>
  <conditionalFormatting sqref="P248:Q248">
    <cfRule type="expression" dxfId="78" priority="13" stopIfTrue="1">
      <formula>"esterreur(reference)"</formula>
    </cfRule>
  </conditionalFormatting>
  <conditionalFormatting sqref="Q6:Q14 O13:O14 O18:O24 O25:Q26 O27 O28:Q30 O31:P36 O37 O38:P52 O83:Q85">
    <cfRule type="expression" dxfId="77" priority="23" stopIfTrue="1">
      <formula>"esterreur(reference)"</formula>
    </cfRule>
  </conditionalFormatting>
  <conditionalFormatting sqref="Q36:Q37">
    <cfRule type="expression" dxfId="76" priority="22" stopIfTrue="1">
      <formula>"esterreur(reference)"</formula>
    </cfRule>
  </conditionalFormatting>
  <conditionalFormatting sqref="Q75:Q82">
    <cfRule type="expression" dxfId="75" priority="24" stopIfTrue="1">
      <formula>"esterreur(reference)"</formula>
    </cfRule>
  </conditionalFormatting>
  <conditionalFormatting sqref="Q157:Q163">
    <cfRule type="expression" dxfId="74" priority="19" stopIfTrue="1">
      <formula>"esterreur(reference)"</formula>
    </cfRule>
  </conditionalFormatting>
  <conditionalFormatting sqref="Q199:Q210">
    <cfRule type="expression" dxfId="73" priority="17" stopIfTrue="1">
      <formula>"esterreur(reference)"</formula>
    </cfRule>
  </conditionalFormatting>
  <conditionalFormatting sqref="Q212:Q229">
    <cfRule type="expression" dxfId="72" priority="18" stopIfTrue="1">
      <formula>"esterreur(reference)"</formula>
    </cfRule>
  </conditionalFormatting>
  <conditionalFormatting sqref="Q255:Q266">
    <cfRule type="expression" dxfId="71" priority="14" stopIfTrue="1">
      <formula>"esterreur(reference)"</formula>
    </cfRule>
  </conditionalFormatting>
  <conditionalFormatting sqref="Q347:Q349">
    <cfRule type="expression" dxfId="70" priority="9" stopIfTrue="1">
      <formula>"esterreur(reference)"</formula>
    </cfRule>
  </conditionalFormatting>
  <conditionalFormatting sqref="R313">
    <cfRule type="expression" dxfId="69" priority="50" stopIfTrue="1">
      <formula>"esterreur(reference)"</formula>
    </cfRule>
  </conditionalFormatting>
  <conditionalFormatting sqref="S187">
    <cfRule type="expression" dxfId="68" priority="192" stopIfTrue="1">
      <formula>"esterreur(reference)"</formula>
    </cfRule>
  </conditionalFormatting>
  <conditionalFormatting sqref="AG410:AI419 AH421:AI433 AH435:AI452 AH454:AI461 AH462:AH463 AH464:AI466 AH468:AI468 AH492:AI498">
    <cfRule type="cellIs" dxfId="67" priority="51" operator="greaterThan">
      <formula>0</formula>
    </cfRule>
  </conditionalFormatting>
  <conditionalFormatting sqref="AH470:AI477 AH481:AI481">
    <cfRule type="cellIs" dxfId="66" priority="52" operator="lessThan">
      <formula>0</formula>
    </cfRule>
  </conditionalFormatting>
  <conditionalFormatting sqref="AH478:AI480">
    <cfRule type="cellIs" dxfId="65" priority="376" operator="greaterThan">
      <formula>0</formula>
    </cfRule>
  </conditionalFormatting>
  <conditionalFormatting sqref="AO410:AO419">
    <cfRule type="cellIs" dxfId="64" priority="19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Q456" zoomScale="80" zoomScaleNormal="80" workbookViewId="0">
      <selection activeCell="U315" sqref="U315"/>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Septembre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30356058.440000005</v>
      </c>
      <c r="M5" s="250"/>
      <c r="N5" s="251"/>
      <c r="O5" s="245"/>
      <c r="P5" s="249"/>
      <c r="Q5" s="247">
        <f>-SUMIFS(BV_Data_An_Prec!$AN:$AN,BV_Data_An_Prec!$AS:$AS,"Oui",BV_Data_An_Prec!$AP:$AP,$B5)</f>
        <v>32312186.640000001</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115</v>
      </c>
      <c r="K6" s="253">
        <f t="shared" ref="K6:K12" si="3">IF(J6=0,0,L6/J6)</f>
        <v>1809.1482608695601</v>
      </c>
      <c r="L6" s="255">
        <f>-SUMIFS(BV_Data_An_Cour!$AN:$AN,BV_Data_An_Cour!$AP:$AP,$B6,BV_Data_An_Cour!$AQ:$AQ,$C6,BV_Data_An_Cour!$AR:$AR,L$2)</f>
        <v>208052.04999999941</v>
      </c>
      <c r="M6" s="254">
        <f t="shared" ref="M6:M12" si="4">J6-D6</f>
        <v>115</v>
      </c>
      <c r="N6" s="255">
        <f t="shared" ref="N6:N12" si="5">L6-F6</f>
        <v>208052.04999999941</v>
      </c>
      <c r="O6" s="254">
        <f>SUMIFS(BV_Data_An_Prec!$AX:$AX,BV_Data_An_Prec!$AP:$AP,$B6,BV_Data_An_Prec!$AQ:$AQ,$C6,BV_Data_An_Prec!$AY:$AY,O$2)</f>
        <v>87</v>
      </c>
      <c r="P6" s="253">
        <f t="shared" ref="P6:P12" si="6">IF(O6=0,0,Q6/O6)</f>
        <v>1824.4385057471275</v>
      </c>
      <c r="Q6" s="255">
        <f>-SUMIFS(BV_Data_An_Prec!$AN:$AN,BV_Data_An_Prec!$AP:$AP,$B6,BV_Data_An_Prec!$AQ:$AQ,$C6,BV_Data_An_Prec!$AR:$AR,Q$2)</f>
        <v>158726.15000000008</v>
      </c>
      <c r="R6" s="254">
        <f t="shared" ref="R6:R12" si="7">J6-O6</f>
        <v>28</v>
      </c>
      <c r="S6" s="255">
        <f t="shared" ref="S6:S12" si="8">L6-Q6</f>
        <v>49325.899999999325</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418</v>
      </c>
      <c r="K7" s="253">
        <f t="shared" si="3"/>
        <v>1797.3866746411513</v>
      </c>
      <c r="L7" s="255">
        <f>-SUMIFS(BV_Data_An_Cour!$AN:$AN,BV_Data_An_Cour!$AP:$AP,$B7,BV_Data_An_Cour!$AQ:$AQ,$C7,BV_Data_An_Cour!$AR:$AR,L$2)</f>
        <v>751307.63000000129</v>
      </c>
      <c r="M7" s="254">
        <f t="shared" si="4"/>
        <v>418</v>
      </c>
      <c r="N7" s="255">
        <f t="shared" si="5"/>
        <v>751307.63000000129</v>
      </c>
      <c r="O7" s="254">
        <f>SUMIFS(BV_Data_An_Prec!$AX:$AX,BV_Data_An_Prec!$AP:$AP,$B7,BV_Data_An_Prec!$AQ:$AQ,$C7,BV_Data_An_Prec!$AY:$AY,O$2)</f>
        <v>439</v>
      </c>
      <c r="P7" s="253">
        <f t="shared" si="6"/>
        <v>2141.4210933940763</v>
      </c>
      <c r="Q7" s="255">
        <f>-SUMIFS(BV_Data_An_Prec!$AN:$AN,BV_Data_An_Prec!$AP:$AP,$B7,BV_Data_An_Prec!$AQ:$AQ,$C7,BV_Data_An_Prec!$AR:$AR,Q$2)</f>
        <v>940083.8599999994</v>
      </c>
      <c r="R7" s="254">
        <f t="shared" si="7"/>
        <v>-21</v>
      </c>
      <c r="S7" s="255">
        <f t="shared" si="8"/>
        <v>-188776.22999999812</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2716</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161</v>
      </c>
      <c r="K8" s="253">
        <f t="shared" si="3"/>
        <v>1462.2021739130344</v>
      </c>
      <c r="L8" s="255">
        <f>-SUMIFS(BV_Data_An_Cour!$AN:$AN,BV_Data_An_Cour!$AP:$AP,$B8,BV_Data_An_Cour!$AQ:$AQ,$C8,BV_Data_An_Cour!$AR:$AR,L$2)</f>
        <v>235414.54999999853</v>
      </c>
      <c r="M8" s="254">
        <f t="shared" si="4"/>
        <v>161</v>
      </c>
      <c r="N8" s="255">
        <f t="shared" si="5"/>
        <v>235414.54999999853</v>
      </c>
      <c r="O8" s="254">
        <f>SUMIFS(BV_Data_An_Prec!$AX:$AX,BV_Data_An_Prec!$AP:$AP,$B8,BV_Data_An_Prec!$AQ:$AQ,$C8,BV_Data_An_Prec!$AY:$AY,O$2)</f>
        <v>219</v>
      </c>
      <c r="P8" s="253">
        <f t="shared" si="6"/>
        <v>1869.9742465753461</v>
      </c>
      <c r="Q8" s="255">
        <f>-SUMIFS(BV_Data_An_Prec!$AN:$AN,BV_Data_An_Prec!$AP:$AP,$B8,BV_Data_An_Prec!$AQ:$AQ,$C8,BV_Data_An_Prec!$AR:$AR,Q$2)</f>
        <v>409524.3600000008</v>
      </c>
      <c r="R8" s="254">
        <f t="shared" si="7"/>
        <v>-58</v>
      </c>
      <c r="S8" s="255">
        <f t="shared" si="8"/>
        <v>-174109.81000000227</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72</v>
      </c>
      <c r="K9" s="253">
        <f t="shared" si="3"/>
        <v>111.49236111111369</v>
      </c>
      <c r="L9" s="255">
        <f>-SUMIFS(BV_Data_An_Cour!$AN:$AN,BV_Data_An_Cour!$AP:$AP,$B9,BV_Data_An_Cour!$AQ:$AQ,$C9,BV_Data_An_Cour!$AR:$AR,L$2)</f>
        <v>8027.4500000001863</v>
      </c>
      <c r="M9" s="254">
        <f t="shared" si="4"/>
        <v>72</v>
      </c>
      <c r="N9" s="255">
        <f t="shared" si="5"/>
        <v>8027.4500000001863</v>
      </c>
      <c r="O9" s="254">
        <f>SUMIFS(BV_Data_An_Prec!$AX:$AX,BV_Data_An_Prec!$AP:$AP,$B9,BV_Data_An_Prec!$AQ:$AQ,$C9,BV_Data_An_Prec!$AY:$AY,O$2)</f>
        <v>99</v>
      </c>
      <c r="P9" s="253">
        <f t="shared" si="6"/>
        <v>65.083232323234583</v>
      </c>
      <c r="Q9" s="255">
        <f>-SUMIFS(BV_Data_An_Prec!$AN:$AN,BV_Data_An_Prec!$AP:$AP,$B9,BV_Data_An_Prec!$AQ:$AQ,$C9,BV_Data_An_Prec!$AR:$AR,Q$2)</f>
        <v>6443.2400000002235</v>
      </c>
      <c r="R9" s="254">
        <f t="shared" si="7"/>
        <v>-27</v>
      </c>
      <c r="S9" s="255">
        <f t="shared" si="8"/>
        <v>1584.2099999999627</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694</v>
      </c>
      <c r="K13" s="259">
        <f>IF(J13&lt;=0,0,L13/J13)</f>
        <v>1733.1436311239181</v>
      </c>
      <c r="L13" s="260">
        <f t="shared" ref="L13" si="10">+SUM(L6:L12)</f>
        <v>1202801.6799999992</v>
      </c>
      <c r="M13" s="261">
        <f>+SUM(M6:M12)</f>
        <v>766</v>
      </c>
      <c r="N13" s="260">
        <f t="shared" ref="N13" si="11">+SUM(N6:N12)</f>
        <v>1202801.6799999992</v>
      </c>
      <c r="O13" s="261">
        <f>+SUM(O6:O8)</f>
        <v>745</v>
      </c>
      <c r="P13" s="259">
        <f>IF(O13&lt;=0,0,Q13/O13)</f>
        <v>2033.2585369127523</v>
      </c>
      <c r="Q13" s="260">
        <f t="shared" ref="Q13" si="12">+SUM(Q6:Q12)</f>
        <v>1514777.6100000006</v>
      </c>
      <c r="R13" s="261">
        <f t="shared" ref="R13:S13" si="13">+SUM(R6:R12)</f>
        <v>-78</v>
      </c>
      <c r="S13" s="260">
        <f t="shared" si="13"/>
        <v>-311975.9300000011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-0.10469798657718121</v>
      </c>
      <c r="S14" s="264">
        <f>IF(Q13=0,0,(S13/Q13))</f>
        <v>-0.20595493882432087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31</v>
      </c>
      <c r="K17" s="253">
        <f>IF(J17=0,0,L17/J17)</f>
        <v>700.33387096774493</v>
      </c>
      <c r="L17" s="255">
        <f>-SUMIFS(BV_Data_An_Cour!$AN:$AN,BV_Data_An_Cour!$AP:$AP,$B17,BV_Data_An_Cour!$AQ:$AQ,$C17,BV_Data_An_Cour!$AR:$AR,L$2)</f>
        <v>21710.350000000093</v>
      </c>
      <c r="M17" s="266">
        <f>J17-D17</f>
        <v>31</v>
      </c>
      <c r="N17" s="255">
        <f>L17-F17</f>
        <v>21710.350000000093</v>
      </c>
      <c r="O17" s="266">
        <f>SUMIFS(BV_Data_An_Prec!$AX:$AX,BV_Data_An_Prec!$AP:$AP,$B17,BV_Data_An_Prec!$AQ:$AQ,$C17,BV_Data_An_Prec!$AY:$AY,O$2)</f>
        <v>4</v>
      </c>
      <c r="P17" s="253">
        <f>IF(O17=0,0,Q17/O17)</f>
        <v>2285.2500000000036</v>
      </c>
      <c r="Q17" s="255">
        <f>-SUMIFS(BV_Data_An_Prec!$AN:$AN,BV_Data_An_Prec!$AP:$AP,$B17,BV_Data_An_Prec!$AQ:$AQ,$C17,BV_Data_An_Prec!$AR:$AR,Q$2)</f>
        <v>9141.0000000000146</v>
      </c>
      <c r="R17" s="254">
        <f>J17-O17</f>
        <v>27</v>
      </c>
      <c r="S17" s="255">
        <f>L17-Q17</f>
        <v>12569.350000000079</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19.751195965417867</v>
      </c>
      <c r="L21" s="255">
        <f>-SUMIFS(BV_Data_An_Cour!$AN:$AN,BV_Data_An_Cour!$AP:$AP,$B21,BV_Data_An_Cour!$AQ:$AQ,$C21,BV_Data_An_Cour!$AR:$AR,L$2)</f>
        <v>13707.33</v>
      </c>
      <c r="M21" s="254"/>
      <c r="N21" s="255">
        <f>L21-F21</f>
        <v>13707.33</v>
      </c>
      <c r="O21" s="254"/>
      <c r="P21" s="253">
        <f>IF(O13=0,0,Q21/(O13+O15))</f>
        <v>6.5320939597315437</v>
      </c>
      <c r="Q21" s="255">
        <f>-SUMIFS(BV_Data_An_Prec!$AN:$AN,BV_Data_An_Prec!$AP:$AP,$B21,BV_Data_An_Prec!$AQ:$AQ,$C21,BV_Data_An_Prec!$AR:$AR,Q$2)</f>
        <v>4866.41</v>
      </c>
      <c r="R21" s="254">
        <f t="shared" ref="R21:R23" si="14">O21-K21</f>
        <v>-19.751195965417867</v>
      </c>
      <c r="S21" s="255">
        <f t="shared" ref="S21:S24" si="15">L21-Q21</f>
        <v>8840.92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990.31338616714709</v>
      </c>
      <c r="L22" s="255">
        <f>-SUMIFS(BV_Data_An_Cour!$AN:$AN,BV_Data_An_Cour!$AP:$AP,$B22,BV_Data_An_Cour!$AQ:$AQ,$C22,BV_Data_An_Cour!$AR:$AR,L$2)</f>
        <v>687277.49000000011</v>
      </c>
      <c r="M22" s="254"/>
      <c r="N22" s="255">
        <f>L22-F22</f>
        <v>687277.49000000011</v>
      </c>
      <c r="O22" s="254"/>
      <c r="P22" s="253">
        <f>IF(O13=0,0,Q22/(O13+O15))</f>
        <v>1119.7673691275168</v>
      </c>
      <c r="Q22" s="255">
        <f>-SUMIFS(BV_Data_An_Prec!$AN:$AN,BV_Data_An_Prec!$AP:$AP,$B22,BV_Data_An_Prec!$AQ:$AQ,$C22,BV_Data_An_Prec!$AR:$AR,Q$2)</f>
        <v>834226.69</v>
      </c>
      <c r="R22" s="254">
        <f t="shared" si="14"/>
        <v>-990.31338616714709</v>
      </c>
      <c r="S22" s="255">
        <f t="shared" si="15"/>
        <v>-146949.19999999984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694</v>
      </c>
      <c r="K24" s="259">
        <f>IF(J24&lt;=0,0,L24/J24)</f>
        <v>1010.064582132565</v>
      </c>
      <c r="L24" s="260">
        <f>L21+L22+L23</f>
        <v>700984.82000000007</v>
      </c>
      <c r="M24" s="274">
        <f>J24-D24</f>
        <v>694</v>
      </c>
      <c r="N24" s="260">
        <f>L24-F24</f>
        <v>700984.82000000007</v>
      </c>
      <c r="O24" s="261">
        <f>+O15+O13</f>
        <v>745</v>
      </c>
      <c r="P24" s="259">
        <f>IF(O24&lt;=0,0,Q24/O24)</f>
        <v>1126.2994630872483</v>
      </c>
      <c r="Q24" s="260">
        <f>Q21+Q22+Q23</f>
        <v>839093.1</v>
      </c>
      <c r="R24" s="272"/>
      <c r="S24" s="260">
        <f t="shared" si="15"/>
        <v>-138108.27999999991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-0.16459231997021537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725</v>
      </c>
      <c r="K27" s="279">
        <f>IF(J27&lt;=0,0,L27/J27)</f>
        <v>2655.8577241379303</v>
      </c>
      <c r="L27" s="280">
        <f>L13+L17+L24+L19+L15</f>
        <v>1925496.8499999994</v>
      </c>
      <c r="M27" s="281">
        <f>J27-D27</f>
        <v>725</v>
      </c>
      <c r="N27" s="280">
        <f>L27-F27</f>
        <v>1925496.8499999994</v>
      </c>
      <c r="O27" s="281">
        <f>+O13+O15+O17</f>
        <v>749</v>
      </c>
      <c r="P27" s="279">
        <f>IF(O27&lt;=0,0,Q27/O27)</f>
        <v>3154.8887983978643</v>
      </c>
      <c r="Q27" s="280">
        <f>Q13+Q17+Q24+Q19+Q15</f>
        <v>2363011.7100000004</v>
      </c>
      <c r="R27" s="281">
        <f>J27-O27</f>
        <v>-24</v>
      </c>
      <c r="S27" s="280">
        <f>L27-Q27</f>
        <v>-437514.86000000103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889.73580494302075</v>
      </c>
      <c r="R28" s="285">
        <f>R27/O27</f>
        <v>-3.2042723631508681E-2</v>
      </c>
      <c r="S28" s="286">
        <f>IF(Q27=0,0,S27/Q27)</f>
        <v>-0.18515137193289699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0.33127543875579585</v>
      </c>
      <c r="K31" s="290">
        <f t="shared" ref="K31:K40" si="17">IF(L31=0,0,L31/J$24)</f>
        <v>584.51118155619599</v>
      </c>
      <c r="L31" s="253">
        <f>SUMIFS(BV_Data_An_Cour!$AN:$AN,BV_Data_An_Cour!$AP:$AP,$B31,BV_Data_An_Cour!$AQ:$AQ,$C31,BV_Data_An_Cour!$AR:$AR,L$2)</f>
        <v>405650.76</v>
      </c>
      <c r="M31" s="252"/>
      <c r="N31" s="275">
        <f t="shared" ref="N31:N53" si="18">L31-F31</f>
        <v>405650.76</v>
      </c>
      <c r="O31" s="291">
        <f>Q31/(Q13+Q15+Q17)</f>
        <v>0.37551173418638134</v>
      </c>
      <c r="P31" s="290">
        <f t="shared" ref="P31:P40" si="19">IF(Q31=0,0,Q31/O$24)</f>
        <v>768.11989261744964</v>
      </c>
      <c r="Q31" s="253">
        <f>SUMIFS(BV_Data_An_Prec!$AN:$AN,BV_Data_An_Prec!$AP:$AP,$B31,BV_Data_An_Prec!$AQ:$AQ,$C31,BV_Data_An_Prec!$AR:$AR,Q$2)</f>
        <v>572249.31999999995</v>
      </c>
      <c r="R31" s="252"/>
      <c r="S31" s="275">
        <f t="shared" ref="S31:S41" si="20">L31-Q31</f>
        <v>-166598.55999999994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0.35654763536819528</v>
      </c>
      <c r="K32" s="293">
        <f t="shared" si="17"/>
        <v>360.13613832853025</v>
      </c>
      <c r="L32" s="247">
        <f>SUMIFS(BV_Data_An_Cour!$AN:$AN,BV_Data_An_Cour!$AP:$AP,$B32,BV_Data_An_Cour!$AQ:$AQ,$C32,BV_Data_An_Cour!$AR:$AR,L$2)</f>
        <v>249934.48</v>
      </c>
      <c r="M32" s="245"/>
      <c r="N32" s="295">
        <f t="shared" si="18"/>
        <v>249934.48</v>
      </c>
      <c r="O32" s="294">
        <f>Q32/Q24</f>
        <v>0.3628355661606561</v>
      </c>
      <c r="P32" s="293">
        <f t="shared" si="19"/>
        <v>408.66150335570472</v>
      </c>
      <c r="Q32" s="247">
        <f>SUMIFS(BV_Data_An_Prec!$AN:$AN,BV_Data_An_Prec!$AP:$AP,$B32,BV_Data_An_Prec!$AQ:$AQ,$C32,BV_Data_An_Prec!$AR:$AR,Q$2)</f>
        <v>304452.82</v>
      </c>
      <c r="R32" s="245"/>
      <c r="S32" s="295">
        <f t="shared" si="20"/>
        <v>-54518.34</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-16.694452449567724</v>
      </c>
      <c r="L33" s="253">
        <f>SUMIFS(BV_Data_An_Cour!$AN:$AN,BV_Data_An_Cour!$AP:$AP,$B33,BV_Data_An_Cour!$AQ:$AQ,$C33,BV_Data_An_Cour!$AR:$AR,L$2)</f>
        <v>-11585.95</v>
      </c>
      <c r="M33" s="252"/>
      <c r="N33" s="275">
        <f t="shared" si="18"/>
        <v>-11585.95</v>
      </c>
      <c r="O33" s="252"/>
      <c r="P33" s="290">
        <f t="shared" si="19"/>
        <v>4.3270067114093962</v>
      </c>
      <c r="Q33" s="253">
        <f>SUMIFS(BV_Data_An_Prec!$AN:$AN,BV_Data_An_Prec!$AP:$AP,$B33,BV_Data_An_Prec!$AQ:$AQ,$C33,BV_Data_An_Prec!$AR:$AR,Q$2)</f>
        <v>3223.62</v>
      </c>
      <c r="R33" s="252"/>
      <c r="S33" s="275">
        <f t="shared" si="20"/>
        <v>-14809.57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18.359178674351586</v>
      </c>
      <c r="L35" s="247">
        <f>SUMIFS(BV_Data_An_Cour!$AN:$AN,BV_Data_An_Cour!$AP:$AP,$B35,BV_Data_An_Cour!$AQ:$AQ,$C35,BV_Data_An_Cour!$AR:$AR,L$2)</f>
        <v>12741.27</v>
      </c>
      <c r="M35" s="245"/>
      <c r="N35" s="295">
        <f t="shared" si="18"/>
        <v>12741.27</v>
      </c>
      <c r="O35" s="245"/>
      <c r="P35" s="293">
        <f t="shared" si="19"/>
        <v>21.670979865771812</v>
      </c>
      <c r="Q35" s="247">
        <f>SUMIFS(BV_Data_An_Prec!$AN:$AN,BV_Data_An_Prec!$AP:$AP,$B35,BV_Data_An_Prec!$AQ:$AQ,$C35,BV_Data_An_Prec!$AR:$AR,Q$2)</f>
        <v>16144.88</v>
      </c>
      <c r="R35" s="245"/>
      <c r="S35" s="295">
        <f t="shared" si="20"/>
        <v>-3403.6099999999988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227.31061959654178</v>
      </c>
      <c r="L36" s="300">
        <f>SUMIFS(BV_Data_An_Cour!$AN:$AN,BV_Data_An_Cour!$AP:$AP,$B36,BV_Data_An_Cour!$AQ:$AQ,$C36,BV_Data_An_Cour!$AR:$AR,L$2)</f>
        <v>157753.57</v>
      </c>
      <c r="M36" s="41"/>
      <c r="N36" s="275">
        <f t="shared" si="18"/>
        <v>157753.57</v>
      </c>
      <c r="O36" s="252"/>
      <c r="P36" s="290">
        <f t="shared" si="19"/>
        <v>212.52075167785233</v>
      </c>
      <c r="Q36" s="300">
        <f>SUMIFS(BV_Data_An_Prec!$AN:$AN,BV_Data_An_Prec!$AP:$AP,$B36,BV_Data_An_Prec!$AQ:$AQ,$C36,BV_Data_An_Prec!$AR:$AR,Q$2)</f>
        <v>158327.96</v>
      </c>
      <c r="R36" s="252"/>
      <c r="S36" s="275">
        <f t="shared" si="20"/>
        <v>-574.38999999998487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384.91912103746398</v>
      </c>
      <c r="L37" s="768">
        <f>SUMIFS(BV_Data_An_Cour!$AN:$AN,BV_Data_An_Cour!$AP:$AP,$B37,BV_Data_An_Cour!$AQ:$AQ,$C37,BV_Data_An_Cour!$AR:$AR,L$2)</f>
        <v>267133.87</v>
      </c>
      <c r="M37" s="800"/>
      <c r="N37" s="777">
        <f t="shared" si="18"/>
        <v>267133.87</v>
      </c>
      <c r="O37" s="252"/>
      <c r="P37" s="290">
        <f t="shared" si="19"/>
        <v>393.40379865771814</v>
      </c>
      <c r="Q37" s="768">
        <f>SUMIFS(BV_Data_An_Prec!$AN:$AN,BV_Data_An_Prec!$AP:$AP,$B37,BV_Data_An_Prec!$AQ:$AQ,$C37,BV_Data_An_Prec!$AR:$AR,Q$2)</f>
        <v>293085.83</v>
      </c>
      <c r="R37" s="252"/>
      <c r="S37" s="275">
        <f t="shared" si="20"/>
        <v>-25951.960000000021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0.56173968812257491</v>
      </c>
      <c r="L41" s="306">
        <f>SUM(L31:L40)</f>
        <v>1081628</v>
      </c>
      <c r="M41" s="308"/>
      <c r="N41" s="306">
        <f t="shared" si="18"/>
        <v>1081628</v>
      </c>
      <c r="O41" s="307" t="s">
        <v>115</v>
      </c>
      <c r="P41" s="305">
        <f>Q41/Q$27</f>
        <v>0.57024026766249059</v>
      </c>
      <c r="Q41" s="306">
        <f>SUM(Q31:Q40)</f>
        <v>1347484.43</v>
      </c>
      <c r="R41" s="309"/>
      <c r="S41" s="306">
        <f t="shared" si="20"/>
        <v>-265856.42999999993</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193191.02</v>
      </c>
      <c r="M42" s="252"/>
      <c r="N42" s="275">
        <f t="shared" si="18"/>
        <v>193191.02</v>
      </c>
      <c r="O42" s="252"/>
      <c r="P42" s="41"/>
      <c r="Q42" s="253">
        <f>SUMIFS(BV_Data_An_Prec!$AN:$AN,BV_Data_An_Prec!$AP:$AP,$B42,BV_Data_An_Prec!$AQ:$AQ,$C42,BV_Data_An_Prec!$AR:$AR,Q$2)</f>
        <v>229199.18</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55632.65</v>
      </c>
      <c r="M44" s="240"/>
      <c r="N44" s="315">
        <f t="shared" si="18"/>
        <v>55632.65</v>
      </c>
      <c r="O44" s="240"/>
      <c r="P44" s="313"/>
      <c r="Q44" s="271">
        <f>SUMIFS(BV_Data_An_Prec!$AN:$AN,BV_Data_An_Prec!$AP:$AP,$B44,BV_Data_An_Prec!$AQ:$AQ,$C44,BV_Data_An_Prec!$AR:$AR,Q$2)</f>
        <v>28497.43</v>
      </c>
      <c r="R44" s="240"/>
      <c r="S44" s="315">
        <f t="shared" si="21"/>
        <v>27135.22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64090.77</v>
      </c>
      <c r="M49" s="252"/>
      <c r="N49" s="275">
        <f t="shared" si="18"/>
        <v>64090.77</v>
      </c>
      <c r="O49" s="252"/>
      <c r="P49" s="41"/>
      <c r="Q49" s="247">
        <f>SUMIFS(BV_Data_An_Prec!$AN:$AN,BV_Data_An_Prec!$AP:$AP,$B49,BV_Data_An_Prec!$AQ:$AQ,$C49,BV_Data_An_Prec!$AR:$AR,Q$2)</f>
        <v>67402.09</v>
      </c>
      <c r="R49" s="252"/>
      <c r="S49" s="275">
        <f t="shared" si="21"/>
        <v>-3311.3199999999997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122253.25</v>
      </c>
      <c r="M50" s="240"/>
      <c r="N50" s="315">
        <f t="shared" si="18"/>
        <v>122253.25</v>
      </c>
      <c r="O50" s="240"/>
      <c r="P50" s="313"/>
      <c r="Q50" s="255">
        <f>SUMIFS(BV_Data_An_Prec!$AN:$AN,BV_Data_An_Prec!$AP:$AP,$B50,BV_Data_An_Prec!$AQ:$AQ,$C50,BV_Data_An_Prec!$AR:$AR,Q$2)</f>
        <v>147003.53</v>
      </c>
      <c r="R50" s="240"/>
      <c r="S50" s="315">
        <f t="shared" si="21"/>
        <v>-24750.28</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10813.27</v>
      </c>
      <c r="M51" s="252"/>
      <c r="N51" s="275">
        <f t="shared" si="18"/>
        <v>10813.27</v>
      </c>
      <c r="O51" s="252"/>
      <c r="P51" s="41"/>
      <c r="Q51" s="255">
        <f>SUMIFS(BV_Data_An_Prec!$AN:$AN,BV_Data_An_Prec!$AP:$AP,$B51,BV_Data_An_Prec!$AQ:$AQ,$C51,BV_Data_An_Prec!$AR:$AR,Q$2)</f>
        <v>14145</v>
      </c>
      <c r="R51" s="252"/>
      <c r="S51" s="275">
        <f t="shared" si="21"/>
        <v>-3331.7299999999996</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0.23161863910605732</v>
      </c>
      <c r="L54" s="306">
        <f>+SUM(L42:L53)</f>
        <v>445980.96</v>
      </c>
      <c r="M54" s="309"/>
      <c r="N54" s="306">
        <f>+SUM(N42:N53)</f>
        <v>445980.96</v>
      </c>
      <c r="O54" s="307" t="s">
        <v>115</v>
      </c>
      <c r="P54" s="305">
        <f>Q54/Q$27</f>
        <v>0.20577436325950324</v>
      </c>
      <c r="Q54" s="306">
        <f>+SUM(Q42:Q53)</f>
        <v>486247.23</v>
      </c>
      <c r="R54" s="309"/>
      <c r="S54" s="306">
        <f>+SUM(S42:S53)</f>
        <v>-4258.1099999999969</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3043.65</v>
      </c>
      <c r="M57" s="245"/>
      <c r="N57" s="295">
        <f t="shared" si="22"/>
        <v>3043.65</v>
      </c>
      <c r="O57" s="245"/>
      <c r="P57" s="316"/>
      <c r="Q57" s="247">
        <f>SUMIFS(BV_Data_An_Prec!$AN:$AN,BV_Data_An_Prec!$AP:$AP,$B57,BV_Data_An_Prec!$AQ:$AQ,$C57,BV_Data_An_Prec!$AR:$AR,Q$2)</f>
        <v>0</v>
      </c>
      <c r="R57" s="245"/>
      <c r="S57" s="295">
        <f t="shared" si="23"/>
        <v>3043.65</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19418.53</v>
      </c>
      <c r="M58" s="252"/>
      <c r="N58" s="275">
        <f t="shared" si="22"/>
        <v>19418.53</v>
      </c>
      <c r="O58" s="252"/>
      <c r="P58" s="41"/>
      <c r="Q58" s="255">
        <f>SUMIFS(BV_Data_An_Prec!$AN:$AN,BV_Data_An_Prec!$AP:$AP,$B58,BV_Data_An_Prec!$AQ:$AQ,$C58,BV_Data_An_Prec!$AR:$AR,Q$2)</f>
        <v>14866.22</v>
      </c>
      <c r="R58" s="252"/>
      <c r="S58" s="275">
        <f t="shared" si="23"/>
        <v>4552.3099999999995</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5887.3099999999995</v>
      </c>
      <c r="M59" s="252"/>
      <c r="N59" s="275">
        <f t="shared" si="22"/>
        <v>5887.3099999999995</v>
      </c>
      <c r="O59" s="252"/>
      <c r="P59" s="41"/>
      <c r="Q59" s="255">
        <f>SUMIFS(BV_Data_An_Prec!$AN:$AN,BV_Data_An_Prec!$AP:$AP,$B59,BV_Data_An_Prec!$AQ:$AQ,$C59,BV_Data_An_Prec!$AR:$AR,Q$2)</f>
        <v>6366.43</v>
      </c>
      <c r="R59" s="252"/>
      <c r="S59" s="275">
        <f t="shared" si="23"/>
        <v>-479.1200000000008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14976.23</v>
      </c>
      <c r="M60" s="245"/>
      <c r="N60" s="295">
        <f t="shared" si="22"/>
        <v>14976.23</v>
      </c>
      <c r="O60" s="245"/>
      <c r="P60" s="316"/>
      <c r="Q60" s="247">
        <f>SUMIFS(BV_Data_An_Prec!$AN:$AN,BV_Data_An_Prec!$AP:$AP,$B60,BV_Data_An_Prec!$AQ:$AQ,$C60,BV_Data_An_Prec!$AR:$AR,Q$2)</f>
        <v>4507.59</v>
      </c>
      <c r="R60" s="245"/>
      <c r="S60" s="295">
        <f t="shared" si="23"/>
        <v>10468.64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5360.21</v>
      </c>
      <c r="M63" s="252"/>
      <c r="N63" s="275">
        <f t="shared" si="22"/>
        <v>5360.21</v>
      </c>
      <c r="O63" s="252"/>
      <c r="P63" s="41"/>
      <c r="Q63" s="255">
        <f>SUMIFS(BV_Data_An_Prec!$AN:$AN,BV_Data_An_Prec!$AP:$AP,$B63,BV_Data_An_Prec!$AQ:$AQ,$C63,BV_Data_An_Prec!$AR:$AR,Q$2)</f>
        <v>7148.67</v>
      </c>
      <c r="R63" s="252"/>
      <c r="S63" s="275">
        <f t="shared" si="23"/>
        <v>-1788.46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2043.15</v>
      </c>
      <c r="M64" s="252"/>
      <c r="N64" s="275">
        <f t="shared" si="22"/>
        <v>2043.15</v>
      </c>
      <c r="O64" s="252"/>
      <c r="P64" s="41"/>
      <c r="Q64" s="255">
        <f>SUMIFS(BV_Data_An_Prec!$AN:$AN,BV_Data_An_Prec!$AP:$AP,$B64,BV_Data_An_Prec!$AQ:$AQ,$C64,BV_Data_An_Prec!$AR:$AR,Q$2)</f>
        <v>858.27</v>
      </c>
      <c r="R64" s="252"/>
      <c r="S64" s="275">
        <f t="shared" si="23"/>
        <v>1184.8800000000001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679.53</v>
      </c>
      <c r="M65" s="252"/>
      <c r="N65" s="275">
        <f t="shared" si="22"/>
        <v>679.53</v>
      </c>
      <c r="O65" s="252"/>
      <c r="P65" s="41"/>
      <c r="Q65" s="255">
        <f>SUMIFS(BV_Data_An_Prec!$AN:$AN,BV_Data_An_Prec!$AP:$AP,$B65,BV_Data_An_Prec!$AQ:$AQ,$C65,BV_Data_An_Prec!$AR:$AR,Q$2)</f>
        <v>441.23</v>
      </c>
      <c r="R65" s="252"/>
      <c r="S65" s="275">
        <f t="shared" si="23"/>
        <v>238.29999999999995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274.97000000000003</v>
      </c>
      <c r="M66" s="252"/>
      <c r="N66" s="275">
        <f t="shared" si="22"/>
        <v>274.97000000000003</v>
      </c>
      <c r="O66" s="252"/>
      <c r="P66" s="41"/>
      <c r="Q66" s="255">
        <f>SUMIFS(BV_Data_An_Prec!$AN:$AN,BV_Data_An_Prec!$AP:$AP,$B66,BV_Data_An_Prec!$AQ:$AQ,$C66,BV_Data_An_Prec!$AR:$AR,Q$2)</f>
        <v>62.5</v>
      </c>
      <c r="R66" s="252"/>
      <c r="S66" s="275">
        <f t="shared" si="23"/>
        <v>212.47000000000003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5425</v>
      </c>
      <c r="M67" s="252"/>
      <c r="N67" s="275">
        <f t="shared" si="22"/>
        <v>5425</v>
      </c>
      <c r="O67" s="252"/>
      <c r="P67" s="41"/>
      <c r="Q67" s="255">
        <f>SUMIFS(BV_Data_An_Prec!$AN:$AN,BV_Data_An_Prec!$AP:$AP,$B67,BV_Data_An_Prec!$AQ:$AQ,$C67,BV_Data_An_Prec!$AR:$AR,Q$2)</f>
        <v>6200</v>
      </c>
      <c r="R67" s="252"/>
      <c r="S67" s="275">
        <f t="shared" si="23"/>
        <v>-775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2.9659139665692009E-2</v>
      </c>
      <c r="L72" s="306">
        <f>+SUM(L55:L71)</f>
        <v>57108.58</v>
      </c>
      <c r="M72" s="309"/>
      <c r="N72" s="306">
        <f>+SUM(N55:N71)</f>
        <v>57108.58</v>
      </c>
      <c r="O72" s="307" t="s">
        <v>115</v>
      </c>
      <c r="P72" s="305">
        <f>Q72/Q$27</f>
        <v>1.7118370522167237E-2</v>
      </c>
      <c r="Q72" s="306">
        <f>+SUM(Q55:Q71)</f>
        <v>40450.910000000003</v>
      </c>
      <c r="R72" s="309"/>
      <c r="S72" s="306">
        <f>+SUM(S55:S71)</f>
        <v>16657.669999999998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0.8230174668943242</v>
      </c>
      <c r="L74" s="306">
        <f>L41+L54+L72</f>
        <v>1584717.54</v>
      </c>
      <c r="M74" s="309"/>
      <c r="N74" s="318">
        <f t="shared" ref="N74:N82" si="24">L74-F74</f>
        <v>1584717.54</v>
      </c>
      <c r="O74" s="307" t="s">
        <v>115</v>
      </c>
      <c r="P74" s="305">
        <f>Q74/Q$27</f>
        <v>0.7931330014441611</v>
      </c>
      <c r="Q74" s="306">
        <f>Q41+Q54+Q72</f>
        <v>1874182.5699999998</v>
      </c>
      <c r="R74" s="309"/>
      <c r="S74" s="318">
        <f>L74-Q74</f>
        <v>-289465.0299999998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774584.7</v>
      </c>
      <c r="M78" s="252"/>
      <c r="N78" s="275">
        <f t="shared" si="24"/>
        <v>774584.7</v>
      </c>
      <c r="O78" s="252"/>
      <c r="P78" s="41"/>
      <c r="Q78" s="255">
        <f>-SUMIFS(BV_Data_An_Prec!$AN:$AN,BV_Data_An_Prec!$AP:$AP,$B78,BV_Data_An_Prec!$AQ:$AQ,$C78,BV_Data_An_Prec!$AR:$AR,Q$2)</f>
        <v>900127</v>
      </c>
      <c r="R78" s="252"/>
      <c r="S78" s="275">
        <f t="shared" si="25"/>
        <v>-125542.30000000005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774584.7</v>
      </c>
      <c r="M83" s="309"/>
      <c r="N83" s="306">
        <f>+SUM(N75:N82)</f>
        <v>774584.7</v>
      </c>
      <c r="O83" s="307"/>
      <c r="P83" s="305"/>
      <c r="Q83" s="306">
        <f>+SUM(Q75:Q82)</f>
        <v>900127</v>
      </c>
      <c r="R83" s="309"/>
      <c r="S83" s="306">
        <f>+SUM(S75:S82)</f>
        <v>-125542.30000000005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1115364.0099999993</v>
      </c>
      <c r="M85" s="334"/>
      <c r="N85" s="333">
        <f>N27-N41-N54-N72+N83</f>
        <v>1115364.0099999993</v>
      </c>
      <c r="O85" s="334"/>
      <c r="P85" s="331"/>
      <c r="Q85" s="333">
        <f>Q27-Q74+Q83</f>
        <v>1388956.1400000006</v>
      </c>
      <c r="R85" s="334"/>
      <c r="S85" s="333">
        <f>L85-Q85</f>
        <v>-273592.13000000129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Septembre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8373362.9499999993</v>
      </c>
      <c r="M93" s="340"/>
      <c r="N93" s="341"/>
      <c r="O93" s="245"/>
      <c r="P93" s="249"/>
      <c r="Q93" s="247">
        <f>-SUMIFS(BV_Data_An_Prec!$AN:$AN,BV_Data_An_Prec!$AS:$AS,"Oui",BV_Data_An_Prec!$AP:$AP,$B93)</f>
        <v>9224470.6400000006</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77</v>
      </c>
      <c r="K94" s="253">
        <f t="shared" ref="K94:K95" si="28">IF(J94=0,0,L94/J94)</f>
        <v>3455.0199999999973</v>
      </c>
      <c r="L94" s="255">
        <f>-SUMIFS(BV_Data_An_Cour!$AN:$AN,BV_Data_An_Cour!$AP:$AP,$B94,BV_Data_An_Cour!$AQ:$AQ,$C94,BV_Data_An_Cour!$AR:$AR,$L2)</f>
        <v>266036.5399999998</v>
      </c>
      <c r="M94" s="254">
        <f>J94-D94</f>
        <v>77</v>
      </c>
      <c r="N94" s="255">
        <f>L94-F94</f>
        <v>266036.5399999998</v>
      </c>
      <c r="O94" s="254">
        <f>SUMIFS(BV_Data_An_Prec!$AX:$AX,BV_Data_An_Prec!$AP:$AP,$B94,BV_Data_An_Prec!$AQ:$AQ,$C94,BV_Data_An_Prec!$AY:$AY,O$2)</f>
        <v>18</v>
      </c>
      <c r="P94" s="253">
        <f t="shared" ref="P94:P96" si="29">IF(O94=0,0,Q94/O94)</f>
        <v>2428.2105555555545</v>
      </c>
      <c r="Q94" s="255">
        <f>-SUMIFS(BV_Data_An_Prec!$AN:$AN,BV_Data_An_Prec!$AP:$AP,$B94,BV_Data_An_Prec!$AQ:$AQ,$C94,BV_Data_An_Prec!$AR:$AR,$L2)</f>
        <v>43707.789999999979</v>
      </c>
      <c r="R94" s="254">
        <f t="shared" ref="R94:R95" si="30">J94-O94</f>
        <v>59</v>
      </c>
      <c r="S94" s="255">
        <f t="shared" ref="S94:S95" si="31">L94-Q94</f>
        <v>222328.74999999983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3">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89</v>
      </c>
      <c r="K95" s="253">
        <f t="shared" si="28"/>
        <v>2851.6278651685388</v>
      </c>
      <c r="L95" s="255">
        <f>-SUMIFS(BV_Data_An_Cour!$AN:$AN,BV_Data_An_Cour!$AP:$AP,$B95,BV_Data_An_Cour!$AQ:$AQ,$C95,BV_Data_An_Cour!$AR:$AR,$L2)</f>
        <v>253794.87999999998</v>
      </c>
      <c r="M95" s="254">
        <f>J95-D95</f>
        <v>89</v>
      </c>
      <c r="N95" s="255">
        <f>L95-F95</f>
        <v>253794.87999999998</v>
      </c>
      <c r="O95" s="254">
        <f>SUMIFS(BV_Data_An_Prec!$AX:$AX,BV_Data_An_Prec!$AP:$AP,$B95,BV_Data_An_Prec!$AQ:$AQ,$C95,BV_Data_An_Prec!$AY:$AY,O$2)</f>
        <v>26</v>
      </c>
      <c r="P95" s="253">
        <f t="shared" si="29"/>
        <v>675.88230769230779</v>
      </c>
      <c r="Q95" s="255">
        <f>-SUMIFS(BV_Data_An_Prec!$AN:$AN,BV_Data_An_Prec!$AP:$AP,$B95,BV_Data_An_Prec!$AQ:$AQ,$C95,BV_Data_An_Prec!$AR:$AR,$L2)</f>
        <v>17572.940000000002</v>
      </c>
      <c r="R95" s="254">
        <f t="shared" si="30"/>
        <v>63</v>
      </c>
      <c r="S95" s="255">
        <f t="shared" si="31"/>
        <v>236221.93999999997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5">
        <f t="shared" si="27"/>
        <v>0</v>
      </c>
      <c r="F96" s="253" cm="1">
        <f t="array" ref="F96">+SUMPRODUCT(('Budget original'!$A$8:$A$501=$A96)*('Budget original'!$C$3:$AO$3=F$2),'Budget original'!$C$8:$AO$501)</f>
        <v>0</v>
      </c>
      <c r="G96" s="864"/>
      <c r="H96" s="253"/>
      <c r="I96" s="253"/>
      <c r="J96" s="254">
        <f>SUMIFS(BV_Data_An_Cour!$AX:$AX,BV_Data_An_Cour!$AP:$AP,$B96,BV_Data_An_Cour!$AQ:$AQ,$C96,BV_Data_An_Cour!$AY:$AY,J$2)</f>
        <v>1</v>
      </c>
      <c r="K96" s="253">
        <f t="shared" ref="K96" si="32">IF(J96=0,0,L96/J96)</f>
        <v>863.9900000000016</v>
      </c>
      <c r="L96" s="769">
        <f>-SUMIFS(BV_Data_An_Cour!$AN:$AN,BV_Data_An_Cour!$AP:$AP,$B96,BV_Data_An_Cour!$AQ:$AQ,$C96,BV_Data_An_Cour!$AR:$AR,$L2)</f>
        <v>863.9900000000016</v>
      </c>
      <c r="M96" s="864">
        <f>J96-D96</f>
        <v>1</v>
      </c>
      <c r="N96" s="769">
        <f>L96-F96</f>
        <v>863.9900000000016</v>
      </c>
      <c r="O96" s="254">
        <f>SUMIFS(BV_Data_An_Prec!$AX:$AX,BV_Data_An_Prec!$AP:$AP,$B96,BV_Data_An_Prec!$AQ:$AQ,$C96,BV_Data_An_Prec!$AY:$AY,O$2)</f>
        <v>1</v>
      </c>
      <c r="P96" s="253">
        <f t="shared" si="29"/>
        <v>3098.0800000000017</v>
      </c>
      <c r="Q96" s="769">
        <f>-SUMIFS(BV_Data_An_Prec!$AN:$AN,BV_Data_An_Prec!$AP:$AP,$B96,BV_Data_An_Prec!$AQ:$AQ,$C96,BV_Data_An_Prec!$AR:$AR,$L2)</f>
        <v>3098.0800000000017</v>
      </c>
      <c r="R96" s="864">
        <f>J96-O96</f>
        <v>0</v>
      </c>
      <c r="S96" s="769">
        <f t="shared" ref="S96" si="33">L96-Q96</f>
        <v>-2234.09</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167</v>
      </c>
      <c r="K97" s="259">
        <f>IF(J97&lt;=0,0,L97/J97)</f>
        <v>3117.9365868263462</v>
      </c>
      <c r="L97" s="260">
        <f>+L94+L95+L96</f>
        <v>520695.4099999998</v>
      </c>
      <c r="M97" s="261">
        <f>J97-D97</f>
        <v>167</v>
      </c>
      <c r="N97" s="260">
        <f>L97-F97</f>
        <v>520695.4099999998</v>
      </c>
      <c r="O97" s="261">
        <f>+O94+O95+O96</f>
        <v>45</v>
      </c>
      <c r="P97" s="259">
        <f>IF(O97&lt;=0,0,Q97/O97)</f>
        <v>1430.6402222222218</v>
      </c>
      <c r="Q97" s="260">
        <f>+Q94+Q95+Q96</f>
        <v>64378.809999999983</v>
      </c>
      <c r="R97" s="261">
        <f>R94+R95</f>
        <v>122</v>
      </c>
      <c r="S97" s="260">
        <f>S94+S95</f>
        <v>458550.68999999983</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1"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37</v>
      </c>
      <c r="K99" s="253">
        <f t="shared" ref="K99:K101" si="34">IF(J99=0,0,L99/J99)</f>
        <v>319.7594594594616</v>
      </c>
      <c r="L99" s="255">
        <f>-SUMIFS(BV_Data_An_Cour!$AN:$AN,BV_Data_An_Cour!$AP:$AP,$B99,BV_Data_An_Cour!$AQ:$AQ,$C99,BV_Data_An_Cour!$AR:$AR,$L2)</f>
        <v>11831.100000000079</v>
      </c>
      <c r="M99" s="254">
        <f>J99-D99</f>
        <v>37</v>
      </c>
      <c r="N99" s="255">
        <f>L99-F99</f>
        <v>11831.100000000079</v>
      </c>
      <c r="O99" s="254">
        <f>SUMIFS(BV_Data_An_Prec!$AX:$AX,BV_Data_An_Prec!$AP:$AP,$B99,BV_Data_An_Prec!$AQ:$AQ,$C99,BV_Data_An_Prec!$AY:$AY,O$2)</f>
        <v>61</v>
      </c>
      <c r="P99" s="253">
        <f t="shared" ref="P99" si="35">IF(O99=0,0,Q99/O99)</f>
        <v>190.02590163934548</v>
      </c>
      <c r="Q99" s="255">
        <f>-SUMIFS(BV_Data_An_Prec!$AN:$AN,BV_Data_An_Prec!$AP:$AP,$B99,BV_Data_An_Prec!$AQ:$AQ,$C99,BV_Data_An_Prec!$AR:$AR,$L2)</f>
        <v>11591.580000000075</v>
      </c>
      <c r="R99" s="254">
        <f t="shared" ref="R99" si="36">J99-O99</f>
        <v>-24</v>
      </c>
      <c r="S99" s="255">
        <f t="shared" ref="S99" si="37">L99-Q99</f>
        <v>239.52000000000407</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4"/>
      <c r="K100" s="253"/>
      <c r="L100" s="769"/>
      <c r="M100" s="864"/>
      <c r="N100" s="769"/>
      <c r="O100" s="864"/>
      <c r="P100" s="253"/>
      <c r="Q100" s="769"/>
      <c r="R100" s="864"/>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295</v>
      </c>
      <c r="K101" s="253">
        <f t="shared" si="34"/>
        <v>1428.7849152542383</v>
      </c>
      <c r="L101" s="255">
        <f>-SUMIFS(BV_Data_An_Cour!$AN:$AN,BV_Data_An_Cour!$AP:$AP,$B101,BV_Data_An_Cour!$AQ:$AQ,$C101,BV_Data_An_Cour!$AR:$AR,L$2)</f>
        <v>421491.55000000028</v>
      </c>
      <c r="M101" s="254">
        <f>J101-D101</f>
        <v>295</v>
      </c>
      <c r="N101" s="255">
        <f>L101-F101</f>
        <v>421491.55000000028</v>
      </c>
      <c r="O101" s="254">
        <f>SUMIFS(BV_Data_An_Prec!$AX:$AX,BV_Data_An_Prec!$AP:$AP,$B101,BV_Data_An_Prec!$AQ:$AQ,$C101,BV_Data_An_Prec!$AY:$AY,O$2)</f>
        <v>427</v>
      </c>
      <c r="P101" s="253">
        <f t="shared" ref="P101" si="38">IF(O101=0,0,Q101/O101)</f>
        <v>3018.11444964871</v>
      </c>
      <c r="Q101" s="255">
        <f>-SUMIFS(BV_Data_An_Prec!$AN:$AN,BV_Data_An_Prec!$AP:$AP,$B101,BV_Data_An_Prec!$AQ:$AQ,$C101,BV_Data_An_Prec!$AR:$AR,Q$2)</f>
        <v>1288734.8699999992</v>
      </c>
      <c r="R101" s="254">
        <f t="shared" ref="R101" si="39">J101-O101</f>
        <v>-132</v>
      </c>
      <c r="S101" s="255">
        <f t="shared" ref="S101" si="40">L101-Q101</f>
        <v>-867243.3199999989</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525.50257485029931</v>
      </c>
      <c r="L103" s="255">
        <f>-SUMIFS(BV_Data_An_Cour!$AN:$AN,BV_Data_An_Cour!$AP:$AP,$B103,BV_Data_An_Cour!$AQ:$AQ,$C103,BV_Data_An_Cour!$AR:$AR,$L2)</f>
        <v>87758.93</v>
      </c>
      <c r="M103" s="254"/>
      <c r="N103" s="255">
        <f>L103-F103</f>
        <v>87758.93</v>
      </c>
      <c r="O103" s="254"/>
      <c r="P103" s="253">
        <f>IF(O97=0,0,Q103/O97)</f>
        <v>390.85511111111111</v>
      </c>
      <c r="Q103" s="255">
        <f>-SUMIFS(BV_Data_An_Prec!$AN:$AN,BV_Data_An_Prec!$AP:$AP,$B103,BV_Data_An_Prec!$AQ:$AQ,$C103,BV_Data_An_Prec!$AR:$AR,$L2)</f>
        <v>17588.48</v>
      </c>
      <c r="R103" s="254">
        <f t="shared" ref="R103:R105" si="42">O103-K103</f>
        <v>-525.50257485029931</v>
      </c>
      <c r="S103" s="255">
        <f t="shared" ref="S103:S106" si="43">L103-Q103</f>
        <v>70170.45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1676.8267664670659</v>
      </c>
      <c r="L104" s="255">
        <f>-SUMIFS(BV_Data_An_Cour!$AN:$AN,BV_Data_An_Cour!$AP:$AP,$B104,BV_Data_An_Cour!$AQ:$AQ,$C104,BV_Data_An_Cour!$AR:$AR,$L2)</f>
        <v>280030.07</v>
      </c>
      <c r="M104" s="254"/>
      <c r="N104" s="255">
        <f>L104-F104</f>
        <v>280030.07</v>
      </c>
      <c r="O104" s="254"/>
      <c r="P104" s="253">
        <f>IF(O97=0,0,Q104/O97)</f>
        <v>1882.2104444444449</v>
      </c>
      <c r="Q104" s="255">
        <f>-SUMIFS(BV_Data_An_Prec!$AN:$AN,BV_Data_An_Prec!$AP:$AP,$B104,BV_Data_An_Prec!$AQ:$AQ,$C104,BV_Data_An_Prec!$AR:$AR,$L2)</f>
        <v>84699.470000000016</v>
      </c>
      <c r="R104" s="254">
        <f t="shared" si="42"/>
        <v>-1676.8267664670659</v>
      </c>
      <c r="S104" s="255">
        <f t="shared" si="43"/>
        <v>195330.59999999998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167</v>
      </c>
      <c r="K106" s="259">
        <f>IF(J106&lt;=0,0,L106/J106)</f>
        <v>2202.3293413173651</v>
      </c>
      <c r="L106" s="260">
        <f>L103+L104+L105</f>
        <v>367789</v>
      </c>
      <c r="M106" s="254">
        <f>J106-D106</f>
        <v>167</v>
      </c>
      <c r="N106" s="260">
        <f>L106-F106</f>
        <v>367789</v>
      </c>
      <c r="O106" s="261">
        <f>O97</f>
        <v>45</v>
      </c>
      <c r="P106" s="259">
        <f>IF(O106&lt;=0,0,Q106/O106)</f>
        <v>2273.0655555555559</v>
      </c>
      <c r="Q106" s="260">
        <f>Q103+Q104+Q105</f>
        <v>102287.95000000001</v>
      </c>
      <c r="R106" s="272"/>
      <c r="S106" s="260">
        <f t="shared" si="43"/>
        <v>265501.05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2.5956239224659403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462</v>
      </c>
      <c r="K109" s="348">
        <f>IF(J109&lt;=0,0,L109/J109)</f>
        <v>2861.0542424242426</v>
      </c>
      <c r="L109" s="280">
        <f>L97+L106+L101+L99</f>
        <v>1321807.06</v>
      </c>
      <c r="M109" s="281">
        <f>J109-D109</f>
        <v>462</v>
      </c>
      <c r="N109" s="280">
        <f>N97+N106+N101+N99</f>
        <v>1321807.06</v>
      </c>
      <c r="O109" s="281">
        <f>O97+O101</f>
        <v>472</v>
      </c>
      <c r="P109" s="348">
        <f>IF(O109&lt;=0,0,Q109/O109)</f>
        <v>3108.0364618644053</v>
      </c>
      <c r="Q109" s="280">
        <f>Q97+Q106+Q101+Q99</f>
        <v>1466993.2099999993</v>
      </c>
      <c r="R109" s="281">
        <f>J109-O109</f>
        <v>-10</v>
      </c>
      <c r="S109" s="280">
        <f>S97+S106+S101+S99</f>
        <v>-142952.05999999912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-47.2</v>
      </c>
      <c r="S110" s="350">
        <f>IF(Q109=0,0,(S109/Q109))</f>
        <v>-9.7445618033909776E-2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0.35701950973602797</v>
      </c>
      <c r="K113" s="290">
        <f>IF($J$97=0,0,L113/(J$94+J$95+J96))</f>
        <v>1113.1641916167666</v>
      </c>
      <c r="L113" s="255">
        <f>SUMIFS(BV_Data_An_Cour!$AN:$AN,BV_Data_An_Cour!$AP:$AP,$B113,BV_Data_An_Cour!$AQ:$AQ,$C113,BV_Data_An_Cour!$AR:$AR,$L$2)</f>
        <v>185898.42</v>
      </c>
      <c r="M113" s="252"/>
      <c r="N113" s="275">
        <f t="shared" ref="N113:N154" si="45">L113-F113</f>
        <v>185898.42</v>
      </c>
      <c r="O113" s="291">
        <f>+Q113/Q97</f>
        <v>1.2199307505062618</v>
      </c>
      <c r="P113" s="290">
        <f>IF($J$97=0,0,Q113/(O$94+O$95+O96))</f>
        <v>1745.2820000000002</v>
      </c>
      <c r="Q113" s="255">
        <f>SUMIFS(BV_Data_An_Prec!$AN:$AN,BV_Data_An_Prec!$AP:$AP,$B113,BV_Data_An_Prec!$AQ:$AQ,$C113,BV_Data_An_Prec!$AR:$AR,$L$2)</f>
        <v>78537.69</v>
      </c>
      <c r="R113" s="252"/>
      <c r="S113" s="275">
        <f t="shared" ref="S113:S123" si="46">L113-Q113</f>
        <v>107360.73000000001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0.27165611260804429</v>
      </c>
      <c r="K114" s="293">
        <f>IF($J$97=0,0,L114/(J$94+J$95+J96))</f>
        <v>598.27622754491017</v>
      </c>
      <c r="L114" s="255">
        <f>SUMIFS(BV_Data_An_Cour!$AN:$AN,BV_Data_An_Cour!$AP:$AP,$B114,BV_Data_An_Cour!$AQ:$AQ,$C114,BV_Data_An_Cour!$AR:$AR,$L$2)</f>
        <v>99912.13</v>
      </c>
      <c r="M114" s="245"/>
      <c r="N114" s="295">
        <f t="shared" si="45"/>
        <v>99912.13</v>
      </c>
      <c r="O114" s="294">
        <f>Q114/Q106</f>
        <v>0.23449438570232367</v>
      </c>
      <c r="P114" s="293">
        <f>IF($J$97=0,0,Q114/(O$94+O$95+O96))</f>
        <v>533.02111111111117</v>
      </c>
      <c r="Q114" s="255">
        <f>SUMIFS(BV_Data_An_Prec!$AN:$AN,BV_Data_An_Prec!$AP:$AP,$B114,BV_Data_An_Prec!$AQ:$AQ,$C114,BV_Data_An_Prec!$AR:$AR,$L$2)</f>
        <v>23985.95</v>
      </c>
      <c r="R114" s="245"/>
      <c r="S114" s="295">
        <f t="shared" si="46"/>
        <v>75926.180000000008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45.356347305389221</v>
      </c>
      <c r="L115" s="271">
        <f>SUMIFS(BV_Data_An_Cour!$AN:$AN,BV_Data_An_Cour!$AP:$AP,$B115,BV_Data_An_Cour!$AQ:$AQ,$C115,BV_Data_An_Cour!$AR:$AR,$L$2)</f>
        <v>7574.51</v>
      </c>
      <c r="M115" s="252"/>
      <c r="N115" s="275">
        <f t="shared" si="45"/>
        <v>7574.51</v>
      </c>
      <c r="O115" s="252"/>
      <c r="P115" s="290">
        <f>IF($J$97=0,0,Q115/(O$94+O$95+O96))</f>
        <v>1.3688888888888888</v>
      </c>
      <c r="Q115" s="271">
        <f>SUMIFS(BV_Data_An_Prec!$AN:$AN,BV_Data_An_Prec!$AP:$AP,$B115,BV_Data_An_Prec!$AQ:$AQ,$C115,BV_Data_An_Prec!$AR:$AR,$L$2)</f>
        <v>61.6</v>
      </c>
      <c r="R115" s="252"/>
      <c r="S115" s="275">
        <f t="shared" si="46"/>
        <v>7512.91</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6.2118562874251504</v>
      </c>
      <c r="L117" s="247">
        <f>SUMIFS(BV_Data_An_Cour!$AN:$AN,BV_Data_An_Cour!$AP:$AP,$B117,BV_Data_An_Cour!$AQ:$AQ,$C117,BV_Data_An_Cour!$AR:$AR,$L$2)</f>
        <v>1037.3800000000001</v>
      </c>
      <c r="M117" s="245"/>
      <c r="N117" s="295">
        <f t="shared" si="45"/>
        <v>1037.3800000000001</v>
      </c>
      <c r="O117" s="245"/>
      <c r="P117" s="293">
        <f>IF($J$97=0,0,Q117/(O$94+O$95+O96))</f>
        <v>12.236444444444444</v>
      </c>
      <c r="Q117" s="247">
        <f>SUMIFS(BV_Data_An_Prec!$AN:$AN,BV_Data_An_Prec!$AP:$AP,$B117,BV_Data_An_Prec!$AQ:$AQ,$C117,BV_Data_An_Prec!$AR:$AR,$L$2)</f>
        <v>550.64</v>
      </c>
      <c r="R117" s="245"/>
      <c r="S117" s="295">
        <f t="shared" si="46"/>
        <v>486.74000000000012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64.846946107784433</v>
      </c>
      <c r="L118" s="255">
        <f>SUMIFS(BV_Data_An_Cour!$AN:$AN,BV_Data_An_Cour!$AP:$AP,$B118,BV_Data_An_Cour!$AQ:$AQ,$C118,BV_Data_An_Cour!$AR:$AR,$L$2)</f>
        <v>10829.44</v>
      </c>
      <c r="M118" s="252"/>
      <c r="N118" s="275">
        <f t="shared" si="45"/>
        <v>10829.44</v>
      </c>
      <c r="O118" s="252"/>
      <c r="P118" s="290">
        <f>IF($J$97=0,0,Q118/(O$94+O$95+O96))</f>
        <v>162.46711111111111</v>
      </c>
      <c r="Q118" s="255">
        <f>SUMIFS(BV_Data_An_Prec!$AN:$AN,BV_Data_An_Prec!$AP:$AP,$B118,BV_Data_An_Prec!$AQ:$AQ,$C118,BV_Data_An_Prec!$AR:$AR,$L$2)</f>
        <v>7311.02</v>
      </c>
      <c r="R118" s="252"/>
      <c r="S118" s="275">
        <f t="shared" si="46"/>
        <v>3518.42</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76.50023952095809</v>
      </c>
      <c r="L119" s="769">
        <f>SUMIFS(BV_Data_An_Cour!$AN:$AN,BV_Data_An_Cour!$AP:$AP,$B119,BV_Data_An_Cour!$AQ:$AQ,$C119,BV_Data_An_Cour!$AR:$AR,$L$2)</f>
        <v>12775.54</v>
      </c>
      <c r="M119" s="801"/>
      <c r="N119" s="777">
        <f t="shared" si="45"/>
        <v>12775.54</v>
      </c>
      <c r="O119" s="252"/>
      <c r="P119" s="290">
        <f>IF($J$97=0,0,Q119/(O$94+O$95+O96))</f>
        <v>69.466444444444434</v>
      </c>
      <c r="Q119" s="769">
        <f>SUMIFS(BV_Data_An_Prec!$AN:$AN,BV_Data_An_Prec!$AP:$AP,$B119,BV_Data_An_Prec!$AQ:$AQ,$C119,BV_Data_An_Prec!$AR:$AR,$L$2)</f>
        <v>3125.99</v>
      </c>
      <c r="R119" s="252"/>
      <c r="S119" s="275">
        <f t="shared" si="46"/>
        <v>9649.5500000000011</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0.24060048521756272</v>
      </c>
      <c r="L123" s="306">
        <f>SUM(L113:L122)</f>
        <v>318027.42000000004</v>
      </c>
      <c r="M123" s="309"/>
      <c r="N123" s="306">
        <f t="shared" si="45"/>
        <v>318027.42000000004</v>
      </c>
      <c r="O123" s="307" t="s">
        <v>115</v>
      </c>
      <c r="P123" s="305">
        <f>Q123/Q$109</f>
        <v>7.7418824590197027E-2</v>
      </c>
      <c r="Q123" s="306">
        <f>SUM(Q113:Q122)</f>
        <v>113572.89000000001</v>
      </c>
      <c r="R123" s="309"/>
      <c r="S123" s="306">
        <f t="shared" si="46"/>
        <v>204454.53000000003</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143877.04999999999</v>
      </c>
      <c r="M124" s="252"/>
      <c r="N124" s="275">
        <f t="shared" si="45"/>
        <v>143877.04999999999</v>
      </c>
      <c r="O124" s="252"/>
      <c r="P124" s="41"/>
      <c r="Q124" s="255">
        <f>SUMIFS(BV_Data_An_Prec!$AN:$AN,BV_Data_An_Prec!$AP:$AP,$B124,BV_Data_An_Prec!$AQ:$AQ,$C124,BV_Data_An_Prec!$AR:$AR,$L$2)</f>
        <v>170467.91</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106380.02</v>
      </c>
      <c r="M126" s="240"/>
      <c r="N126" s="315">
        <f t="shared" si="45"/>
        <v>106380.02</v>
      </c>
      <c r="O126" s="240"/>
      <c r="P126" s="313"/>
      <c r="Q126" s="255">
        <f>SUMIFS(BV_Data_An_Prec!$AN:$AN,BV_Data_An_Prec!$AP:$AP,$B126,BV_Data_An_Prec!$AQ:$AQ,$C126,BV_Data_An_Prec!$AR:$AR,$L$2)</f>
        <v>106027.62</v>
      </c>
      <c r="R126" s="240"/>
      <c r="S126" s="315">
        <f t="shared" si="49"/>
        <v>352.40000000000873</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40997.9</v>
      </c>
      <c r="M131" s="252"/>
      <c r="N131" s="275">
        <f t="shared" si="45"/>
        <v>40997.9</v>
      </c>
      <c r="O131" s="252"/>
      <c r="P131" s="41"/>
      <c r="Q131" s="255">
        <f>SUMIFS(BV_Data_An_Prec!$AN:$AN,BV_Data_An_Prec!$AP:$AP,$B131,BV_Data_An_Prec!$AQ:$AQ,$C131,BV_Data_An_Prec!$AR:$AR,$L$2)</f>
        <v>26840.18</v>
      </c>
      <c r="R131" s="252"/>
      <c r="S131" s="275">
        <f t="shared" si="49"/>
        <v>14157.720000000001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68006.28</v>
      </c>
      <c r="M132" s="240"/>
      <c r="N132" s="315">
        <f t="shared" si="45"/>
        <v>68006.28</v>
      </c>
      <c r="O132" s="240"/>
      <c r="P132" s="313"/>
      <c r="Q132" s="271">
        <f>SUMIFS(BV_Data_An_Prec!$AN:$AN,BV_Data_An_Prec!$AP:$AP,$B132,BV_Data_An_Prec!$AQ:$AQ,$C132,BV_Data_An_Prec!$AR:$AR,$L$2)</f>
        <v>39189.11</v>
      </c>
      <c r="R132" s="240"/>
      <c r="S132" s="315">
        <f t="shared" si="49"/>
        <v>28817.17</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4149.3100000000004</v>
      </c>
      <c r="M133" s="252"/>
      <c r="N133" s="275">
        <f t="shared" si="45"/>
        <v>4149.3100000000004</v>
      </c>
      <c r="O133" s="252"/>
      <c r="P133" s="41"/>
      <c r="Q133" s="255">
        <f>SUMIFS(BV_Data_An_Prec!$AN:$AN,BV_Data_An_Prec!$AP:$AP,$B133,BV_Data_An_Prec!$AQ:$AQ,$C133,BV_Data_An_Prec!$AR:$AR,$L$2)</f>
        <v>3392.43</v>
      </c>
      <c r="R133" s="252"/>
      <c r="S133" s="275">
        <f t="shared" si="49"/>
        <v>756.88000000000056</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0.27493464893431568</v>
      </c>
      <c r="L136" s="306">
        <f>SUM(L124:L135)</f>
        <v>363410.56</v>
      </c>
      <c r="M136" s="353"/>
      <c r="N136" s="318">
        <f t="shared" si="45"/>
        <v>363410.56</v>
      </c>
      <c r="O136" s="307" t="s">
        <v>115</v>
      </c>
      <c r="P136" s="305">
        <f>Q136/Q$109</f>
        <v>0.23580017115416654</v>
      </c>
      <c r="Q136" s="306">
        <f>SUM(Q124:Q135)</f>
        <v>345917.25</v>
      </c>
      <c r="R136" s="353"/>
      <c r="S136" s="318">
        <f t="shared" si="49"/>
        <v>17493.309999999998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21467.03</v>
      </c>
      <c r="M140" s="252"/>
      <c r="N140" s="275">
        <f t="shared" si="45"/>
        <v>21467.03</v>
      </c>
      <c r="O140" s="252"/>
      <c r="P140" s="41"/>
      <c r="Q140" s="255">
        <f>SUMIFS(BV_Data_An_Prec!$AN:$AN,BV_Data_An_Prec!$AP:$AP,$B140,BV_Data_An_Prec!$AQ:$AQ,$C140,BV_Data_An_Prec!$AR:$AR,$L$2)</f>
        <v>14617.56</v>
      </c>
      <c r="R140" s="252"/>
      <c r="S140" s="275">
        <f t="shared" si="49"/>
        <v>6849.4699999999993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5222.55</v>
      </c>
      <c r="M141" s="252"/>
      <c r="N141" s="275">
        <f t="shared" si="45"/>
        <v>5222.55</v>
      </c>
      <c r="O141" s="252"/>
      <c r="P141" s="41"/>
      <c r="Q141" s="255">
        <f>SUMIFS(BV_Data_An_Prec!$AN:$AN,BV_Data_An_Prec!$AP:$AP,$B141,BV_Data_An_Prec!$AQ:$AQ,$C141,BV_Data_An_Prec!$AR:$AR,$L$2)</f>
        <v>4977.0200000000004</v>
      </c>
      <c r="R141" s="252"/>
      <c r="S141" s="275">
        <f t="shared" si="49"/>
        <v>245.52999999999975</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14976.23</v>
      </c>
      <c r="M142" s="245"/>
      <c r="N142" s="295">
        <f t="shared" si="45"/>
        <v>14976.23</v>
      </c>
      <c r="O142" s="245"/>
      <c r="P142" s="316"/>
      <c r="Q142" s="247">
        <f>SUMIFS(BV_Data_An_Prec!$AN:$AN,BV_Data_An_Prec!$AP:$AP,$B142,BV_Data_An_Prec!$AQ:$AQ,$C142,BV_Data_An_Prec!$AR:$AR,$L$2)</f>
        <v>4507.59</v>
      </c>
      <c r="R142" s="245"/>
      <c r="S142" s="295">
        <f t="shared" si="49"/>
        <v>10468.64</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4119.71</v>
      </c>
      <c r="M145" s="252"/>
      <c r="N145" s="275">
        <f t="shared" si="45"/>
        <v>4119.71</v>
      </c>
      <c r="O145" s="252"/>
      <c r="P145" s="41"/>
      <c r="Q145" s="255">
        <f>SUMIFS(BV_Data_An_Prec!$AN:$AN,BV_Data_An_Prec!$AP:$AP,$B145,BV_Data_An_Prec!$AQ:$AQ,$C145,BV_Data_An_Prec!$AR:$AR,$L$2)</f>
        <v>5792.54</v>
      </c>
      <c r="R145" s="252"/>
      <c r="S145" s="275">
        <f t="shared" si="49"/>
        <v>-1672.83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2043.15</v>
      </c>
      <c r="M146" s="252"/>
      <c r="N146" s="275">
        <f t="shared" si="45"/>
        <v>2043.15</v>
      </c>
      <c r="O146" s="252"/>
      <c r="P146" s="41"/>
      <c r="Q146" s="255">
        <f>SUMIFS(BV_Data_An_Prec!$AN:$AN,BV_Data_An_Prec!$AP:$AP,$B146,BV_Data_An_Prec!$AQ:$AQ,$C146,BV_Data_An_Prec!$AR:$AR,$L$2)</f>
        <v>858.27</v>
      </c>
      <c r="R146" s="252"/>
      <c r="S146" s="275">
        <f t="shared" si="49"/>
        <v>1184.8800000000001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-1</v>
      </c>
      <c r="M148" s="252"/>
      <c r="N148" s="275">
        <f t="shared" si="45"/>
        <v>-1</v>
      </c>
      <c r="O148" s="252"/>
      <c r="P148" s="41"/>
      <c r="Q148" s="255">
        <f>SUMIFS(BV_Data_An_Prec!$AN:$AN,BV_Data_An_Prec!$AP:$AP,$B148,BV_Data_An_Prec!$AQ:$AQ,$C148,BV_Data_An_Prec!$AR:$AR,$L$2)</f>
        <v>62.5</v>
      </c>
      <c r="R148" s="252"/>
      <c r="S148" s="275">
        <f t="shared" si="49"/>
        <v>-63.5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1328</v>
      </c>
      <c r="M149" s="252"/>
      <c r="N149" s="275">
        <f t="shared" si="45"/>
        <v>1328</v>
      </c>
      <c r="O149" s="252"/>
      <c r="P149" s="41"/>
      <c r="Q149" s="255">
        <f>SUMIFS(BV_Data_An_Prec!$AN:$AN,BV_Data_An_Prec!$AP:$AP,$B149,BV_Data_An_Prec!$AQ:$AQ,$C149,BV_Data_An_Prec!$AR:$AR,$L$2)</f>
        <v>0</v>
      </c>
      <c r="R149" s="252"/>
      <c r="S149" s="275">
        <f t="shared" si="49"/>
        <v>1328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3.7210930012735746E-2</v>
      </c>
      <c r="L154" s="306">
        <f>+SUM(L137:L153)</f>
        <v>49185.67</v>
      </c>
      <c r="M154" s="309"/>
      <c r="N154" s="306">
        <f t="shared" si="45"/>
        <v>49185.67</v>
      </c>
      <c r="O154" s="307" t="s">
        <v>115</v>
      </c>
      <c r="P154" s="305">
        <f>Q154/Q$109</f>
        <v>2.1005877729999869E-2</v>
      </c>
      <c r="Q154" s="306">
        <f>+SUM(Q137:Q153)</f>
        <v>30815.480000000003</v>
      </c>
      <c r="R154" s="309"/>
      <c r="S154" s="306">
        <f t="shared" si="49"/>
        <v>18370.189999999995</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0.55274606416461414</v>
      </c>
      <c r="L156" s="306">
        <f>L123+L136+L154</f>
        <v>730623.65</v>
      </c>
      <c r="M156" s="309"/>
      <c r="N156" s="318">
        <f t="shared" ref="N156:N163" si="50">L156-F156</f>
        <v>730623.65</v>
      </c>
      <c r="O156" s="307" t="s">
        <v>115</v>
      </c>
      <c r="P156" s="305">
        <f>Q156/Q$109</f>
        <v>0.33422487347436342</v>
      </c>
      <c r="Q156" s="306">
        <f>Q123+Q136+Q154</f>
        <v>490305.62</v>
      </c>
      <c r="R156" s="309"/>
      <c r="S156" s="318">
        <f t="shared" ref="S156:S163" si="51">L156-Q156</f>
        <v>240318.03000000003</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591183.41</v>
      </c>
      <c r="M166" s="330"/>
      <c r="N166" s="333">
        <f>L166-F166</f>
        <v>591183.41</v>
      </c>
      <c r="O166" s="330"/>
      <c r="P166" s="332"/>
      <c r="Q166" s="333">
        <f>Q109-Q156+Q164</f>
        <v>976687.58999999927</v>
      </c>
      <c r="R166" s="330"/>
      <c r="S166" s="333">
        <f>L166-Q166</f>
        <v>-385504.17999999924</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Septembre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5899</v>
      </c>
      <c r="K173" s="253">
        <f>-SUMIFS(BV_Data_An_Cour!$AN:$AN,BV_Data_An_Cour!$AS:$AS,"Oui",BV_Data_An_Cour!$AP:$AP,$B173,BV_Data_An_Cour!$AQ:$AQ,$C173)</f>
        <v>852516.97</v>
      </c>
      <c r="L173" s="255">
        <f>-SUMIFS(BV_Data_An_Cour!$AN:$AN,BV_Data_An_Cour!$AP:$AP,$B173,BV_Data_An_Cour!$AQ:$AQ,$C173,BV_Data_An_Cour!$AR:$AR,$L$2)</f>
        <v>695671.04</v>
      </c>
      <c r="M173" s="291" t="e">
        <f>(K173-E173)/E173</f>
        <v>#DIV/0!</v>
      </c>
      <c r="N173" s="275">
        <f>L173-F173</f>
        <v>695671.04</v>
      </c>
      <c r="O173" s="254">
        <f>SUMIFS(BV_Data_An_Prec!$AX:$AX,BV_Data_An_Prec!$AP:$AP,$B173,BV_Data_An_Prec!$AQ:$AQ,$C173,BV_Data_An_Prec!$AY:$AY,O$2)</f>
        <v>6245</v>
      </c>
      <c r="P173" s="253">
        <f>-SUMIFS(BV_Data_An_Prec!$AN:$AN,BV_Data_An_Prec!$AS:$AS,"Oui",BV_Data_An_Prec!$AP:$AP,$B173,BV_Data_An_Prec!$AQ:$AQ,$C173)</f>
        <v>862820.94</v>
      </c>
      <c r="Q173" s="255">
        <f>-SUMIFS(BV_Data_An_Prec!$AN:$AN,BV_Data_An_Prec!$AP:$AP,$B173,BV_Data_An_Prec!$AQ:$AQ,$C173,BV_Data_An_Prec!$AR:$AR,$L$2)</f>
        <v>694157.11</v>
      </c>
      <c r="R173" s="291">
        <f>IF(O173=0,0,J173/O173)</f>
        <v>0.944595676541233</v>
      </c>
      <c r="S173" s="275">
        <f>L173-Q173</f>
        <v>1513.9300000000512</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0.8160201667305228</v>
      </c>
      <c r="M174" s="291"/>
      <c r="N174" s="275"/>
      <c r="O174" s="276"/>
      <c r="P174" s="41"/>
      <c r="Q174" s="360">
        <f>IF(Q173=0,0,Q173/P173)</f>
        <v>0.80452047211557021</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144.51889642312256</v>
      </c>
      <c r="L175" s="362"/>
      <c r="M175" s="294"/>
      <c r="N175" s="295"/>
      <c r="O175" s="363"/>
      <c r="P175" s="557">
        <f>IFERROR(P173/O173,0)</f>
        <v>138.16187990392314</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2670</v>
      </c>
      <c r="K176" s="270">
        <f>-SUMIFS(BV_Data_An_Cour!$AN:$AN,BV_Data_An_Cour!$AS:$AS,"Oui",BV_Data_An_Cour!$AP:$AP,$B176,BV_Data_An_Cour!$AQ:$AQ,$C176)</f>
        <v>428969.97</v>
      </c>
      <c r="L176" s="255">
        <f>-SUMIFS(BV_Data_An_Cour!$AN:$AN,BV_Data_An_Cour!$AP:$AP,$B176,BV_Data_An_Cour!$AQ:$AQ,$C176,BV_Data_An_Cour!$AR:$AR,$L$2)</f>
        <v>307669.28999999998</v>
      </c>
      <c r="M176" s="291" t="e">
        <f>(K176-E176)/E176</f>
        <v>#DIV/0!</v>
      </c>
      <c r="N176" s="315">
        <f>L176-F176</f>
        <v>307669.28999999998</v>
      </c>
      <c r="O176" s="254">
        <f>SUMIFS(BV_Data_An_Prec!$AX:$AX,BV_Data_An_Prec!$AP:$AP,$B176,BV_Data_An_Prec!$AQ:$AQ,$C176,BV_Data_An_Prec!$AY:$AY,O$2)</f>
        <v>2699</v>
      </c>
      <c r="P176" s="270">
        <f>-SUMIFS(BV_Data_An_Prec!$AN:$AN,BV_Data_An_Prec!$AS:$AS,"Oui",BV_Data_An_Prec!$AP:$AP,$B176,BV_Data_An_Prec!$AQ:$AQ,$C176)</f>
        <v>467403.99</v>
      </c>
      <c r="Q176" s="255">
        <f>-SUMIFS(BV_Data_An_Prec!$AN:$AN,BV_Data_An_Prec!$AP:$AP,$B176,BV_Data_An_Prec!$AQ:$AQ,$C176,BV_Data_An_Prec!$AR:$AR,$L$2)</f>
        <v>334663.40000000002</v>
      </c>
      <c r="R176" s="291">
        <f>IF(O176=0,0,J176/O176)</f>
        <v>0.98925527973323457</v>
      </c>
      <c r="S176" s="275">
        <f>L176-Q176</f>
        <v>-26994.110000000044</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0.71722803813050129</v>
      </c>
      <c r="M177" s="263"/>
      <c r="N177" s="264"/>
      <c r="O177" s="252"/>
      <c r="P177" s="41"/>
      <c r="Q177" s="360">
        <f>IF(Q176=0,0,Q176/P176)</f>
        <v>0.71600458524113164</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160.66291011235953</v>
      </c>
      <c r="L178" s="362"/>
      <c r="M178" s="367"/>
      <c r="N178" s="368"/>
      <c r="O178" s="245"/>
      <c r="P178" s="557">
        <f>IFERROR(P176/O176,0)</f>
        <v>173.17672841793257</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1516</v>
      </c>
      <c r="K179" s="270">
        <f>-SUMIFS(BV_Data_An_Cour!$AN:$AN,BV_Data_An_Cour!$AS:$AS,"Oui",BV_Data_An_Cour!$AP:$AP,$B179,BV_Data_An_Cour!$AQ:$AQ,$C179)</f>
        <v>283537.81</v>
      </c>
      <c r="L179" s="255">
        <f>-SUMIFS(BV_Data_An_Cour!$AN:$AN,BV_Data_An_Cour!$AP:$AP,$B179,BV_Data_An_Cour!$AQ:$AQ,$C179,BV_Data_An_Cour!$AR:$AR,$L$2)</f>
        <v>230353.53</v>
      </c>
      <c r="M179" s="291" t="e">
        <f>(K179-E179)/E179</f>
        <v>#DIV/0!</v>
      </c>
      <c r="N179" s="275">
        <f>L179-F179</f>
        <v>230353.53</v>
      </c>
      <c r="O179" s="254">
        <f>SUMIFS(BV_Data_An_Prec!$AX:$AX,BV_Data_An_Prec!$AP:$AP,$B179,BV_Data_An_Prec!$AQ:$AQ,$C179,BV_Data_An_Prec!$AY:$AY,O$2)</f>
        <v>1305</v>
      </c>
      <c r="P179" s="270">
        <f>-SUMIFS(BV_Data_An_Prec!$AN:$AN,BV_Data_An_Prec!$AS:$AS,"Oui",BV_Data_An_Prec!$AP:$AP,$B179,BV_Data_An_Prec!$AQ:$AQ,$C179)</f>
        <v>203300.17</v>
      </c>
      <c r="Q179" s="255">
        <f>-SUMIFS(BV_Data_An_Prec!$AN:$AN,BV_Data_An_Prec!$AP:$AP,$B179,BV_Data_An_Prec!$AQ:$AQ,$C179,BV_Data_An_Prec!$AR:$AR,$L$2)</f>
        <v>162772.81</v>
      </c>
      <c r="R179" s="291">
        <f>IF(O179=0,0,J179/O179)</f>
        <v>1.1616858237547893</v>
      </c>
      <c r="S179" s="275">
        <f>L179-Q179</f>
        <v>67580.72</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0.81242614521146228</v>
      </c>
      <c r="M180" s="291"/>
      <c r="N180" s="275" t="e">
        <f>L180-F180</f>
        <v>#DIV/0!</v>
      </c>
      <c r="O180" s="276"/>
      <c r="P180" s="347"/>
      <c r="Q180" s="360">
        <f>IF(Q179=0,0,Q179/P179)</f>
        <v>0.80065260152020523</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187.03021767810026</v>
      </c>
      <c r="L181" s="360"/>
      <c r="M181" s="291"/>
      <c r="N181" s="275"/>
      <c r="O181" s="276"/>
      <c r="P181" s="557">
        <f>IFERROR(P179/O179,0)</f>
        <v>155.78557088122605</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-7693.6</v>
      </c>
      <c r="M185" s="371"/>
      <c r="N185" s="275">
        <f>L185-F185</f>
        <v>-7693.6</v>
      </c>
      <c r="O185" s="276"/>
      <c r="P185" s="290"/>
      <c r="Q185" s="290">
        <f>-SUMIFS(BV_Data_An_Prec!$AN:$AN,BV_Data_An_Prec!$AP:$AP,$B185,BV_Data_An_Prec!$AQ:$AQ,$C185,BV_Data_An_Prec!$AR:$AR,$L$2)</f>
        <v>-22677.37</v>
      </c>
      <c r="R185" s="377"/>
      <c r="S185" s="275">
        <f t="shared" ref="S185:S186" si="53">L185-Q185</f>
        <v>14983.769999999999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10085</v>
      </c>
      <c r="K186" s="379">
        <f t="shared" si="56"/>
        <v>1565024.75</v>
      </c>
      <c r="L186" s="380">
        <f t="shared" si="56"/>
        <v>1226000.26</v>
      </c>
      <c r="M186" s="382" t="e">
        <f>(K186-E186)/E186</f>
        <v>#DIV/0!</v>
      </c>
      <c r="N186" s="380">
        <f>L186-F186</f>
        <v>1226000.26</v>
      </c>
      <c r="O186" s="381">
        <f t="shared" ref="O186:Q186" si="57">O173+O176+O179+O182+O185</f>
        <v>10249</v>
      </c>
      <c r="P186" s="379">
        <f t="shared" si="57"/>
        <v>1533525.0999999999</v>
      </c>
      <c r="Q186" s="380">
        <f t="shared" si="57"/>
        <v>1168915.95</v>
      </c>
      <c r="R186" s="263">
        <f>IF(O186=0,0,J186/O186)</f>
        <v>0.98399843887208505</v>
      </c>
      <c r="S186" s="380">
        <f t="shared" si="53"/>
        <v>57084.310000000056</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155.18341596430341</v>
      </c>
      <c r="L187" s="264">
        <f>IF(L186=0,0,L186/K186)</f>
        <v>0.78337435877611516</v>
      </c>
      <c r="M187" s="387"/>
      <c r="N187" s="386" t="e">
        <f>N186/F186</f>
        <v>#DIV/0!</v>
      </c>
      <c r="O187" s="387"/>
      <c r="P187" s="558">
        <f>IF(O186=0,0,P186/O186)</f>
        <v>149.62680261488924</v>
      </c>
      <c r="Q187" s="264">
        <f>IF(Q186=0,0,Q186/P186)</f>
        <v>0.7622411592741456</v>
      </c>
      <c r="R187" s="387"/>
      <c r="S187" s="264">
        <f>IF(Q186=0,0,(S186/Q186))</f>
        <v>4.8835256290240596E-2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2303</v>
      </c>
      <c r="K189" s="253">
        <f>-SUMIFS(BV_Data_An_Cour!$AN:$AN,BV_Data_An_Cour!$AS:$AS,"Oui",BV_Data_An_Cour!$AP:$AP,$B189,BV_Data_An_Cour!$AQ:$AQ,$C189)</f>
        <v>453639.08</v>
      </c>
      <c r="L189" s="255">
        <f>-SUMIFS(BV_Data_An_Cour!$AN:$AN,BV_Data_An_Cour!$AP:$AP,$B189,BV_Data_An_Cour!$AQ:$AQ,$C189,BV_Data_An_Cour!$AR:$AR,$L$2)</f>
        <v>50784.110000000044</v>
      </c>
      <c r="M189" s="291">
        <f>IF(E189=0,0,(K189-E189)/E189)</f>
        <v>0</v>
      </c>
      <c r="N189" s="275">
        <f>L189-F189</f>
        <v>50784.110000000044</v>
      </c>
      <c r="O189" s="254">
        <f>SUMIFS(BV_Data_An_Prec!$AX:$AX,BV_Data_An_Prec!$AP:$AP,$B189,BV_Data_An_Prec!$AQ:$AQ,$C189,BV_Data_An_Prec!$AY:$AY,O$2)</f>
        <v>2196</v>
      </c>
      <c r="P189" s="253">
        <f>-SUMIFS(BV_Data_An_Prec!$AN:$AN,BV_Data_An_Prec!$AS:$AS,"Oui",BV_Data_An_Prec!$AP:$AP,$B189,BV_Data_An_Prec!$AQ:$AQ,$C189)</f>
        <v>392799.62</v>
      </c>
      <c r="Q189" s="255">
        <f>-SUMIFS(BV_Data_An_Prec!$AN:$AN,BV_Data_An_Prec!$AP:$AP,$B189,BV_Data_An_Prec!$AQ:$AQ,$C189,BV_Data_An_Prec!$AR:$AR,$L$2)</f>
        <v>55527.599999999977</v>
      </c>
      <c r="R189" s="291">
        <f>IF(O189=0,0,J189/O189)</f>
        <v>1.0487249544626593</v>
      </c>
      <c r="S189" s="275">
        <f>L189-Q189</f>
        <v>-4743.4899999999325</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0.11194826953621377</v>
      </c>
      <c r="M190" s="371"/>
      <c r="N190" s="372"/>
      <c r="O190" s="371"/>
      <c r="P190" s="370"/>
      <c r="Q190" s="360">
        <f>IF(Q189=0,0,Q189/P189)</f>
        <v>0.14136368054531209</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2018663.83</v>
      </c>
      <c r="L195" s="280">
        <f t="shared" si="59"/>
        <v>1276784.3700000001</v>
      </c>
      <c r="M195" s="397" t="e">
        <f>L196-F196</f>
        <v>#DIV/0!</v>
      </c>
      <c r="N195" s="280">
        <f>L195-F195</f>
        <v>1276784.3700000001</v>
      </c>
      <c r="O195" s="281"/>
      <c r="P195" s="278">
        <f t="shared" ref="P195:Q195" si="60">P186+P189+P192</f>
        <v>1926324.7199999997</v>
      </c>
      <c r="Q195" s="280">
        <f t="shared" si="60"/>
        <v>1224443.5499999998</v>
      </c>
      <c r="R195" s="397">
        <f>L196-Q196</f>
        <v>-3.1473038650929874E-3</v>
      </c>
      <c r="S195" s="280">
        <f>L195-Q195</f>
        <v>52340.820000000298</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0.63248984354170557</v>
      </c>
      <c r="M196" s="285"/>
      <c r="N196" s="286" t="e">
        <f>N195/F195</f>
        <v>#DIV/0!</v>
      </c>
      <c r="O196" s="282"/>
      <c r="P196" s="283"/>
      <c r="Q196" s="286">
        <f>Q195/P195</f>
        <v>0.63563714740679855</v>
      </c>
      <c r="R196" s="285"/>
      <c r="S196" s="286">
        <f>L195/S195</f>
        <v>24.393663874581883</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70930.44</v>
      </c>
      <c r="M199" s="252"/>
      <c r="N199" s="275">
        <f t="shared" ref="N199:N230" si="61">L199-F199</f>
        <v>70930.44</v>
      </c>
      <c r="O199" s="252"/>
      <c r="P199" s="41"/>
      <c r="Q199" s="255">
        <f>SUMIFS(BV_Data_An_Prec!$AN:$AN,BV_Data_An_Prec!$AP:$AP,$B199,BV_Data_An_Prec!$AQ:$AQ,$C199,BV_Data_An_Prec!$AR:$AR,$L$2)</f>
        <v>63300.56</v>
      </c>
      <c r="R199" s="252"/>
      <c r="S199" s="255">
        <f t="shared" ref="S199:S230" si="62">L199-Q199</f>
        <v>7629.8800000000047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327048.71000000002</v>
      </c>
      <c r="M201" s="240"/>
      <c r="N201" s="315">
        <f t="shared" si="61"/>
        <v>327048.71000000002</v>
      </c>
      <c r="O201" s="240"/>
      <c r="P201" s="313"/>
      <c r="Q201" s="271">
        <f>SUMIFS(BV_Data_An_Prec!$AN:$AN,BV_Data_An_Prec!$AP:$AP,$B201,BV_Data_An_Prec!$AQ:$AQ,$C201,BV_Data_An_Prec!$AR:$AR,$L$2)</f>
        <v>323525.99</v>
      </c>
      <c r="R201" s="240"/>
      <c r="S201" s="315">
        <f t="shared" si="62"/>
        <v>3522.7200000000303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79269.7</v>
      </c>
      <c r="M206" s="252"/>
      <c r="N206" s="275">
        <f t="shared" si="61"/>
        <v>79269.7</v>
      </c>
      <c r="O206" s="252"/>
      <c r="P206" s="41"/>
      <c r="Q206" s="255">
        <f>SUMIFS(BV_Data_An_Prec!$AN:$AN,BV_Data_An_Prec!$AP:$AP,$B206,BV_Data_An_Prec!$AQ:$AQ,$C206,BV_Data_An_Prec!$AR:$AR,$L$2)</f>
        <v>88838.7</v>
      </c>
      <c r="R206" s="252"/>
      <c r="S206" s="275">
        <f t="shared" si="62"/>
        <v>-9569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123424.93</v>
      </c>
      <c r="M207" s="240"/>
      <c r="N207" s="315">
        <f t="shared" si="61"/>
        <v>123424.93</v>
      </c>
      <c r="O207" s="240"/>
      <c r="P207" s="313"/>
      <c r="Q207" s="271">
        <f>SUMIFS(BV_Data_An_Prec!$AN:$AN,BV_Data_An_Prec!$AP:$AP,$B207,BV_Data_An_Prec!$AQ:$AQ,$C207,BV_Data_An_Prec!$AR:$AR,$L$2)</f>
        <v>123267.46</v>
      </c>
      <c r="R207" s="240"/>
      <c r="S207" s="315">
        <f t="shared" si="62"/>
        <v>157.46999999998661</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14657.83</v>
      </c>
      <c r="M208" s="252"/>
      <c r="N208" s="275">
        <f t="shared" si="61"/>
        <v>14657.83</v>
      </c>
      <c r="O208" s="252"/>
      <c r="P208" s="41"/>
      <c r="Q208" s="255">
        <f>SUMIFS(BV_Data_An_Prec!$AN:$AN,BV_Data_An_Prec!$AP:$AP,$B208,BV_Data_An_Prec!$AQ:$AQ,$C208,BV_Data_An_Prec!$AR:$AR,$L$2)</f>
        <v>11521.48</v>
      </c>
      <c r="R208" s="252"/>
      <c r="S208" s="275">
        <f t="shared" si="62"/>
        <v>3136.3500000000004</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0.4819385516130652</v>
      </c>
      <c r="L211" s="306">
        <f>+SUM(L199:L210)</f>
        <v>615331.61</v>
      </c>
      <c r="M211" s="353"/>
      <c r="N211" s="318">
        <f t="shared" si="61"/>
        <v>615331.61</v>
      </c>
      <c r="O211" s="307" t="s">
        <v>171</v>
      </c>
      <c r="P211" s="305">
        <f>Q211/Q$195</f>
        <v>0.49855641772950665</v>
      </c>
      <c r="Q211" s="306">
        <f>+SUM(Q199:Q210)</f>
        <v>610454.18999999994</v>
      </c>
      <c r="R211" s="353"/>
      <c r="S211" s="318">
        <f t="shared" si="62"/>
        <v>4877.4200000000419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6510.5</v>
      </c>
      <c r="M212" s="252"/>
      <c r="N212" s="275">
        <f t="shared" si="61"/>
        <v>6510.5</v>
      </c>
      <c r="O212" s="252"/>
      <c r="P212" s="41"/>
      <c r="Q212" s="255">
        <f>SUMIFS(BV_Data_An_Prec!$AN:$AN,BV_Data_An_Prec!$AP:$AP,$B212,BV_Data_An_Prec!$AQ:$AQ,$C212,BV_Data_An_Prec!$AR:$AR,$L$2)</f>
        <v>2601.9</v>
      </c>
      <c r="R212" s="252"/>
      <c r="S212" s="275">
        <f t="shared" si="62"/>
        <v>3908.6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-37653.919999999998</v>
      </c>
      <c r="M214" s="245"/>
      <c r="N214" s="295">
        <f t="shared" si="61"/>
        <v>-37653.919999999998</v>
      </c>
      <c r="O214" s="245"/>
      <c r="P214" s="316"/>
      <c r="Q214" s="255">
        <f>SUMIFS(BV_Data_An_Prec!$AN:$AN,BV_Data_An_Prec!$AP:$AP,$B214,BV_Data_An_Prec!$AQ:$AQ,$C214,BV_Data_An_Prec!$AR:$AR,$L$2)</f>
        <v>-12584.71</v>
      </c>
      <c r="R214" s="245"/>
      <c r="S214" s="295">
        <f t="shared" si="62"/>
        <v>-25069.21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21292.83</v>
      </c>
      <c r="M215" s="252"/>
      <c r="N215" s="275">
        <f t="shared" si="61"/>
        <v>21292.83</v>
      </c>
      <c r="O215" s="252"/>
      <c r="P215" s="41"/>
      <c r="Q215" s="271">
        <f>SUMIFS(BV_Data_An_Prec!$AN:$AN,BV_Data_An_Prec!$AP:$AP,$B215,BV_Data_An_Prec!$AQ:$AQ,$C215,BV_Data_An_Prec!$AR:$AR,$L$2)</f>
        <v>14204.37</v>
      </c>
      <c r="R215" s="252"/>
      <c r="S215" s="275">
        <f t="shared" si="62"/>
        <v>7088.4600000000009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7928.75</v>
      </c>
      <c r="M216" s="252"/>
      <c r="N216" s="275">
        <f t="shared" si="61"/>
        <v>7928.75</v>
      </c>
      <c r="O216" s="252"/>
      <c r="P216" s="41"/>
      <c r="Q216" s="255">
        <f>SUMIFS(BV_Data_An_Prec!$AN:$AN,BV_Data_An_Prec!$AP:$AP,$B216,BV_Data_An_Prec!$AQ:$AQ,$C216,BV_Data_An_Prec!$AR:$AR,$L$2)</f>
        <v>25378.82</v>
      </c>
      <c r="R216" s="252"/>
      <c r="S216" s="275">
        <f t="shared" si="62"/>
        <v>-17450.07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16826.41</v>
      </c>
      <c r="M217" s="245"/>
      <c r="N217" s="295">
        <f t="shared" si="61"/>
        <v>16826.41</v>
      </c>
      <c r="O217" s="245"/>
      <c r="P217" s="316"/>
      <c r="Q217" s="255">
        <f>SUMIFS(BV_Data_An_Prec!$AN:$AN,BV_Data_An_Prec!$AP:$AP,$B217,BV_Data_An_Prec!$AQ:$AQ,$C217,BV_Data_An_Prec!$AR:$AR,$L$2)</f>
        <v>4817.51</v>
      </c>
      <c r="R217" s="245"/>
      <c r="S217" s="295">
        <f t="shared" si="62"/>
        <v>12008.9</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45521.48</v>
      </c>
      <c r="M218" s="252"/>
      <c r="N218" s="275">
        <f t="shared" si="61"/>
        <v>45521.48</v>
      </c>
      <c r="O218" s="252"/>
      <c r="P218" s="41"/>
      <c r="Q218" s="271">
        <f>SUMIFS(BV_Data_An_Prec!$AN:$AN,BV_Data_An_Prec!$AP:$AP,$B218,BV_Data_An_Prec!$AQ:$AQ,$C218,BV_Data_An_Prec!$AR:$AR,$L$2)</f>
        <v>42115.75</v>
      </c>
      <c r="R218" s="252"/>
      <c r="S218" s="275">
        <f t="shared" si="62"/>
        <v>3405.7300000000032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14095.83</v>
      </c>
      <c r="M220" s="252"/>
      <c r="N220" s="275">
        <f t="shared" si="61"/>
        <v>14095.83</v>
      </c>
      <c r="O220" s="252"/>
      <c r="P220" s="41"/>
      <c r="Q220" s="255">
        <f>SUMIFS(BV_Data_An_Prec!$AN:$AN,BV_Data_An_Prec!$AP:$AP,$B220,BV_Data_An_Prec!$AQ:$AQ,$C220,BV_Data_An_Prec!$AR:$AR,$L$2)</f>
        <v>15180.23</v>
      </c>
      <c r="R220" s="252"/>
      <c r="S220" s="275">
        <f t="shared" si="62"/>
        <v>-1084.3999999999996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6359.85</v>
      </c>
      <c r="M221" s="252"/>
      <c r="N221" s="275">
        <f t="shared" si="61"/>
        <v>6359.85</v>
      </c>
      <c r="O221" s="252"/>
      <c r="P221" s="41"/>
      <c r="Q221" s="255">
        <f>SUMIFS(BV_Data_An_Prec!$AN:$AN,BV_Data_An_Prec!$AP:$AP,$B221,BV_Data_An_Prec!$AQ:$AQ,$C221,BV_Data_An_Prec!$AR:$AR,$L$2)</f>
        <v>7175.33</v>
      </c>
      <c r="R221" s="252"/>
      <c r="S221" s="275">
        <f t="shared" si="62"/>
        <v>-815.47999999999956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2283.02</v>
      </c>
      <c r="M222" s="252"/>
      <c r="N222" s="275">
        <f t="shared" si="61"/>
        <v>2283.02</v>
      </c>
      <c r="O222" s="252"/>
      <c r="P222" s="41"/>
      <c r="Q222" s="255">
        <f>SUMIFS(BV_Data_An_Prec!$AN:$AN,BV_Data_An_Prec!$AP:$AP,$B222,BV_Data_An_Prec!$AQ:$AQ,$C222,BV_Data_An_Prec!$AR:$AR,$L$2)</f>
        <v>1053.73</v>
      </c>
      <c r="R222" s="252"/>
      <c r="S222" s="275">
        <f t="shared" si="62"/>
        <v>1229.29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180</v>
      </c>
      <c r="M223" s="252"/>
      <c r="N223" s="275">
        <f t="shared" si="61"/>
        <v>180</v>
      </c>
      <c r="O223" s="252"/>
      <c r="P223" s="41"/>
      <c r="Q223" s="255">
        <f>SUMIFS(BV_Data_An_Prec!$AN:$AN,BV_Data_An_Prec!$AP:$AP,$B223,BV_Data_An_Prec!$AQ:$AQ,$C223,BV_Data_An_Prec!$AR:$AR,$L$2)</f>
        <v>742.9</v>
      </c>
      <c r="R223" s="252"/>
      <c r="S223" s="275">
        <f t="shared" si="62"/>
        <v>-562.9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7391</v>
      </c>
      <c r="M224" s="252"/>
      <c r="N224" s="275">
        <f t="shared" si="61"/>
        <v>7391</v>
      </c>
      <c r="O224" s="252"/>
      <c r="P224" s="41"/>
      <c r="Q224" s="255">
        <f>SUMIFS(BV_Data_An_Prec!$AN:$AN,BV_Data_An_Prec!$AP:$AP,$B224,BV_Data_An_Prec!$AQ:$AQ,$C224,BV_Data_An_Prec!$AR:$AR,$L$2)</f>
        <v>3536.5</v>
      </c>
      <c r="R224" s="252"/>
      <c r="S224" s="275">
        <f t="shared" si="62"/>
        <v>3854.5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7856.75</v>
      </c>
      <c r="M225" s="252"/>
      <c r="N225" s="275">
        <f t="shared" si="61"/>
        <v>7856.75</v>
      </c>
      <c r="O225" s="252"/>
      <c r="P225" s="41"/>
      <c r="Q225" s="255">
        <f>SUMIFS(BV_Data_An_Prec!$AN:$AN,BV_Data_An_Prec!$AP:$AP,$B225,BV_Data_An_Prec!$AQ:$AQ,$C225,BV_Data_An_Prec!$AR:$AR,$L$2)</f>
        <v>8701.4599999999991</v>
      </c>
      <c r="R225" s="252"/>
      <c r="S225" s="275">
        <f t="shared" si="62"/>
        <v>-844.70999999999913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7.7219382001050038E-2</v>
      </c>
      <c r="L230" s="306">
        <f>+SUM(L212:L229)</f>
        <v>98592.500000000015</v>
      </c>
      <c r="M230" s="309"/>
      <c r="N230" s="306">
        <f t="shared" si="61"/>
        <v>98592.500000000015</v>
      </c>
      <c r="O230" s="307" t="s">
        <v>171</v>
      </c>
      <c r="P230" s="305">
        <f>Q230/Q$195</f>
        <v>9.2224578258426032E-2</v>
      </c>
      <c r="Q230" s="306">
        <f>+SUM(Q212:Q229)</f>
        <v>112923.78999999998</v>
      </c>
      <c r="R230" s="309"/>
      <c r="S230" s="306">
        <f t="shared" si="62"/>
        <v>-14331.289999999964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0.55915793361411525</v>
      </c>
      <c r="L232" s="306">
        <f>L211+L230</f>
        <v>713924.11</v>
      </c>
      <c r="M232" s="309"/>
      <c r="N232" s="318">
        <f>L232-F232</f>
        <v>713924.11</v>
      </c>
      <c r="O232" s="307" t="s">
        <v>115</v>
      </c>
      <c r="P232" s="305">
        <f>Q232/Q$195</f>
        <v>0.59078099598793277</v>
      </c>
      <c r="Q232" s="306">
        <f>Q211+Q230</f>
        <v>723377.98</v>
      </c>
      <c r="R232" s="309"/>
      <c r="S232" s="318">
        <f>L232-Q232</f>
        <v>-9453.8699999999953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562860.26000000013</v>
      </c>
      <c r="M234" s="330"/>
      <c r="N234" s="333">
        <f>L234-F234</f>
        <v>562860.26000000013</v>
      </c>
      <c r="O234" s="330"/>
      <c r="P234" s="332"/>
      <c r="Q234" s="333">
        <f>Q195-Q232</f>
        <v>501065.56999999983</v>
      </c>
      <c r="R234" s="330"/>
      <c r="S234" s="333">
        <f>L234-Q234</f>
        <v>61794.690000000293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Septembre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Septembre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5"/>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36"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556036.47</v>
      </c>
      <c r="K296" s="351">
        <f t="shared" ref="K296:K305" si="71">IF(J296&lt;=0,0,L296/J296)</f>
        <v>0.33215215181838698</v>
      </c>
      <c r="L296" s="275">
        <f>-SUMIFS(BV_Data_An_Cour!$AN:$AN,BV_Data_An_Cour!$AP:$AP,$B296,BV_Data_An_Cour!$AQ:$AQ,$C296,BV_Data_An_Cour!$AR:$AR,$L$2)</f>
        <v>184688.70999999996</v>
      </c>
      <c r="M296" s="291" t="e">
        <f t="shared" ref="M296:M302" si="72">(+J296-D296)/D296</f>
        <v>#DIV/0!</v>
      </c>
      <c r="N296" s="275">
        <f t="shared" ref="N296:N305" si="73">L296-F296</f>
        <v>184688.70999999996</v>
      </c>
      <c r="O296" s="253">
        <f>-SUMIFS(BV_Data_An_Prec!$AN:$AN,BV_Data_An_Prec!$AS:$AS,"Oui",BV_Data_An_Prec!$AP:$AP,$B296,BV_Data_An_Prec!$AQ:$AQ,$C296)</f>
        <v>611902.9</v>
      </c>
      <c r="P296" s="351">
        <f t="shared" ref="P296:P305" si="74">IF(O296&lt;=0,0,Q296/O296)</f>
        <v>0.35525510665172527</v>
      </c>
      <c r="Q296" s="255">
        <f>-SUMIFS(BV_Data_An_Prec!$AN:$AN,BV_Data_An_Prec!$AP:$AP,$B296,BV_Data_An_Prec!$AQ:$AQ,$C296,BV_Data_An_Prec!$AR:$AR,$L$2)</f>
        <v>217381.63</v>
      </c>
      <c r="R296" s="291">
        <f t="shared" ref="R296:R305" si="75">IF(O296=0,0,(J296-O296)/O296)</f>
        <v>-9.1299501930780277E-2</v>
      </c>
      <c r="S296" s="275">
        <f t="shared" ref="S296:S305" si="76">L296-Q296</f>
        <v>-32692.920000000042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36"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36"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1067162.3500000001</v>
      </c>
      <c r="K298" s="351">
        <f t="shared" si="71"/>
        <v>0.21106018217378084</v>
      </c>
      <c r="L298" s="275">
        <f>-SUMIFS(BV_Data_An_Cour!$AN:$AN,BV_Data_An_Cour!$AP:$AP,$B298,BV_Data_An_Cour!$AQ:$AQ,$C298,BV_Data_An_Cour!$AR:$AR,$L$2)</f>
        <v>225235.4800000001</v>
      </c>
      <c r="M298" s="291" t="e">
        <f t="shared" si="72"/>
        <v>#DIV/0!</v>
      </c>
      <c r="N298" s="275">
        <f t="shared" si="73"/>
        <v>225235.4800000001</v>
      </c>
      <c r="O298" s="253">
        <f>-SUMIFS(BV_Data_An_Prec!$AN:$AN,BV_Data_An_Prec!$AS:$AS,"Oui",BV_Data_An_Prec!$AP:$AP,$B298,BV_Data_An_Prec!$AQ:$AQ,$C298)</f>
        <v>1030044.5</v>
      </c>
      <c r="P298" s="351">
        <f t="shared" si="74"/>
        <v>0.19052272013490679</v>
      </c>
      <c r="Q298" s="255">
        <f>-SUMIFS(BV_Data_An_Prec!$AN:$AN,BV_Data_An_Prec!$AP:$AP,$B298,BV_Data_An_Prec!$AQ:$AQ,$C298,BV_Data_An_Prec!$AR:$AR,$L$2)</f>
        <v>196246.88</v>
      </c>
      <c r="R298" s="291">
        <f t="shared" si="75"/>
        <v>3.6035190712634349E-2</v>
      </c>
      <c r="S298" s="275">
        <f t="shared" si="76"/>
        <v>28988.600000000093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36"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139508.71</v>
      </c>
      <c r="K299" s="351">
        <f t="shared" si="71"/>
        <v>0.26510796350994859</v>
      </c>
      <c r="L299" s="275">
        <f>-SUMIFS(BV_Data_An_Cour!$AN:$AN,BV_Data_An_Cour!$AP:$AP,$B299,BV_Data_An_Cour!$AQ:$AQ,$C299,BV_Data_An_Cour!$AR:$AR,$L$2)</f>
        <v>36984.869999999995</v>
      </c>
      <c r="M299" s="291" t="e">
        <f t="shared" si="72"/>
        <v>#DIV/0!</v>
      </c>
      <c r="N299" s="275">
        <f t="shared" si="73"/>
        <v>36984.869999999995</v>
      </c>
      <c r="O299" s="253">
        <f>-SUMIFS(BV_Data_An_Prec!$AN:$AN,BV_Data_An_Prec!$AS:$AS,"Oui",BV_Data_An_Prec!$AP:$AP,$B299,BV_Data_An_Prec!$AQ:$AQ,$C299)</f>
        <v>76777.679999999993</v>
      </c>
      <c r="P299" s="351">
        <f t="shared" si="74"/>
        <v>0.30647370433698956</v>
      </c>
      <c r="Q299" s="255">
        <f>-SUMIFS(BV_Data_An_Prec!$AN:$AN,BV_Data_An_Prec!$AP:$AP,$B299,BV_Data_An_Prec!$AQ:$AQ,$C299,BV_Data_An_Prec!$AR:$AR,$L$2)</f>
        <v>23530.339999999997</v>
      </c>
      <c r="R299" s="291">
        <f t="shared" si="75"/>
        <v>0.81704774095804933</v>
      </c>
      <c r="S299" s="275">
        <f t="shared" si="76"/>
        <v>13454.529999999999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36"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301060.81</v>
      </c>
      <c r="K300" s="351">
        <f t="shared" si="71"/>
        <v>0.22322467012561353</v>
      </c>
      <c r="L300" s="275">
        <f>-SUMIFS(BV_Data_An_Cour!$AN:$AN,BV_Data_An_Cour!$AP:$AP,$B300,BV_Data_An_Cour!$AQ:$AQ,$C300,BV_Data_An_Cour!$AR:$AR,$L$2)</f>
        <v>67204.200000000012</v>
      </c>
      <c r="M300" s="291" t="e">
        <f t="shared" si="72"/>
        <v>#DIV/0!</v>
      </c>
      <c r="N300" s="275">
        <f t="shared" si="73"/>
        <v>67204.200000000012</v>
      </c>
      <c r="O300" s="253">
        <f>-SUMIFS(BV_Data_An_Prec!$AN:$AN,BV_Data_An_Prec!$AS:$AS,"Oui",BV_Data_An_Prec!$AP:$AP,$B300,BV_Data_An_Prec!$AQ:$AQ,$C300)</f>
        <v>244809.38</v>
      </c>
      <c r="P300" s="351">
        <f t="shared" si="74"/>
        <v>0.24684907906715012</v>
      </c>
      <c r="Q300" s="255">
        <f>-SUMIFS(BV_Data_An_Prec!$AN:$AN,BV_Data_An_Prec!$AP:$AP,$B300,BV_Data_An_Prec!$AQ:$AQ,$C300,BV_Data_An_Prec!$AR:$AR,$L$2)</f>
        <v>60430.97</v>
      </c>
      <c r="R300" s="291">
        <f t="shared" si="75"/>
        <v>0.22977644892528215</v>
      </c>
      <c r="S300" s="275">
        <f t="shared" si="76"/>
        <v>6773.2300000000105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36"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3200251.45</v>
      </c>
      <c r="K301" s="351">
        <f t="shared" si="71"/>
        <v>0.17308648043890432</v>
      </c>
      <c r="L301" s="275">
        <f>-SUMIFS(BV_Data_An_Cour!$AN:$AN,BV_Data_An_Cour!$AP:$AP,$B301,BV_Data_An_Cour!$AQ:$AQ,$C301,BV_Data_An_Cour!$AR:$AR,$L$2)</f>
        <v>553920.26000000024</v>
      </c>
      <c r="M301" s="291" t="e">
        <f t="shared" si="72"/>
        <v>#DIV/0!</v>
      </c>
      <c r="N301" s="275">
        <f t="shared" si="73"/>
        <v>553920.26000000024</v>
      </c>
      <c r="O301" s="253">
        <f>-SUMIFS(BV_Data_An_Prec!$AN:$AN,BV_Data_An_Prec!$AS:$AS,"Oui",BV_Data_An_Prec!$AP:$AP,$B301,BV_Data_An_Prec!$AQ:$AQ,$C301)</f>
        <v>3121167.71</v>
      </c>
      <c r="P301" s="351">
        <f t="shared" si="74"/>
        <v>0.17703040699469491</v>
      </c>
      <c r="Q301" s="255">
        <f>-SUMIFS(BV_Data_An_Prec!$AN:$AN,BV_Data_An_Prec!$AP:$AP,$B301,BV_Data_An_Prec!$AQ:$AQ,$C301,BV_Data_An_Prec!$AR:$AR,$L$2)</f>
        <v>552541.58999999985</v>
      </c>
      <c r="R301" s="291">
        <f t="shared" si="75"/>
        <v>2.533786946040148E-2</v>
      </c>
      <c r="S301" s="275">
        <f t="shared" si="76"/>
        <v>1378.6700000003912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36"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36"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91204.23</v>
      </c>
      <c r="M303" s="291"/>
      <c r="N303" s="275">
        <f t="shared" si="73"/>
        <v>91204.23</v>
      </c>
      <c r="O303" s="253">
        <f>-SUMIFS(BV_Data_An_Prec!$AN:$AN,BV_Data_An_Prec!$AS:$AS,"Oui",BV_Data_An_Prec!$AP:$AP,$B303,BV_Data_An_Prec!$AQ:$AQ,$C303)</f>
        <v>0</v>
      </c>
      <c r="P303" s="351">
        <f t="shared" si="74"/>
        <v>0</v>
      </c>
      <c r="Q303" s="255">
        <f>-SUMIFS(BV_Data_An_Prec!$AN:$AN,BV_Data_An_Prec!$AP:$AP,$B303,BV_Data_An_Prec!$AQ:$AQ,$C303,BV_Data_An_Prec!$AR:$AR,$L$2)</f>
        <v>110768.81</v>
      </c>
      <c r="R303" s="291">
        <f t="shared" si="75"/>
        <v>0</v>
      </c>
      <c r="S303" s="275">
        <f t="shared" si="76"/>
        <v>-19564.580000000002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37"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-6709.46</v>
      </c>
      <c r="M304" s="291"/>
      <c r="N304" s="275">
        <f t="shared" si="73"/>
        <v>-6709.46</v>
      </c>
      <c r="O304" s="253">
        <f>-SUMIFS(BV_Data_An_Prec!$AN:$AN,BV_Data_An_Prec!$AS:$AS,"Oui",BV_Data_An_Prec!$AP:$AP,$B304,BV_Data_An_Prec!$AQ:$AQ,$C304)</f>
        <v>0</v>
      </c>
      <c r="P304" s="351">
        <f t="shared" si="74"/>
        <v>0</v>
      </c>
      <c r="Q304" s="255">
        <f>-SUMIFS(BV_Data_An_Prec!$AN:$AN,BV_Data_An_Prec!$AP:$AP,$B304,BV_Data_An_Prec!$AQ:$AQ,$C304,BV_Data_An_Prec!$AR:$AR,$L$2)</f>
        <v>11361.71</v>
      </c>
      <c r="R304" s="291">
        <f t="shared" si="75"/>
        <v>0</v>
      </c>
      <c r="S304" s="275">
        <f t="shared" si="76"/>
        <v>-18071.169999999998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38" t="s">
        <v>186</v>
      </c>
      <c r="D305" s="388">
        <f>SUM(D296:D304)</f>
        <v>0</v>
      </c>
      <c r="E305" s="405">
        <f>IF(D305&lt;=0,0,F305/D305)</f>
        <v>0</v>
      </c>
      <c r="F305" s="390">
        <f t="shared" ref="F305" si="77">SUM(F296:F304)</f>
        <v>0</v>
      </c>
      <c r="G305" s="388"/>
      <c r="H305" s="405"/>
      <c r="I305" s="390"/>
      <c r="J305" s="388">
        <f t="shared" ref="J305" si="78">SUM(J296:J304)</f>
        <v>5264019.79</v>
      </c>
      <c r="K305" s="405">
        <f t="shared" si="71"/>
        <v>0.21894452072339193</v>
      </c>
      <c r="L305" s="390">
        <f>SUM(L296:L304)</f>
        <v>1152528.2900000003</v>
      </c>
      <c r="M305" s="406" t="e">
        <f>(+J305-D305)/D305</f>
        <v>#DIV/0!</v>
      </c>
      <c r="N305" s="390">
        <f t="shared" si="73"/>
        <v>1152528.2900000003</v>
      </c>
      <c r="O305" s="388">
        <f t="shared" ref="O305" si="79">SUM(O296:O304)</f>
        <v>5084702.17</v>
      </c>
      <c r="P305" s="405">
        <f t="shared" si="74"/>
        <v>0.2305468227650391</v>
      </c>
      <c r="Q305" s="390">
        <f>SUM(Q296:Q304)</f>
        <v>1172261.9299999997</v>
      </c>
      <c r="R305" s="406">
        <f t="shared" si="75"/>
        <v>3.5266100944512178E-2</v>
      </c>
      <c r="S305" s="390">
        <f t="shared" si="76"/>
        <v>-19733.639999999432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36"/>
      <c r="D306" s="41"/>
      <c r="E306" s="41"/>
      <c r="F306" s="262"/>
      <c r="G306" s="252"/>
      <c r="H306" s="41"/>
      <c r="I306" s="262"/>
      <c r="J306" s="252"/>
      <c r="K306" s="41"/>
      <c r="L306" s="262"/>
      <c r="M306" s="252"/>
      <c r="N306" s="264" t="e">
        <f>N305/F305</f>
        <v>#DIV/0!</v>
      </c>
      <c r="O306" s="252"/>
      <c r="P306" s="41"/>
      <c r="Q306" s="262"/>
      <c r="R306" s="252"/>
      <c r="S306" s="264">
        <f>IF(Q305=0,0,S305/Q305)</f>
        <v>-1.6833814606603693E-2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37"/>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36"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410699.19</v>
      </c>
      <c r="K308" s="351">
        <f t="shared" ref="K308:K310" si="81">IF(J308&lt;=0,0,L308/J308)</f>
        <v>0.20996488938777788</v>
      </c>
      <c r="L308" s="315">
        <f>-SUMIFS(BV_Data_An_Cour!$AN:$AN,BV_Data_An_Cour!$AP:$AP,$B308,BV_Data_An_Cour!$AQ:$AQ,$C308,BV_Data_An_Cour!$AR:$AR,$L$2)</f>
        <v>86232.409999999974</v>
      </c>
      <c r="M308" s="291" t="e">
        <f>(+J308-D308)/D308</f>
        <v>#DIV/0!</v>
      </c>
      <c r="N308" s="275">
        <f>L308-F308</f>
        <v>86232.409999999974</v>
      </c>
      <c r="O308" s="253">
        <f>-SUMIFS(BV_Data_An_Prec!$AN:$AN,BV_Data_An_Prec!$AS:$AS,"Oui",BV_Data_An_Prec!$AP:$AP,$B308,BV_Data_An_Prec!$AQ:$AQ,$C308)</f>
        <v>377083.32</v>
      </c>
      <c r="P308" s="351">
        <f t="shared" ref="P308:P310" si="82">IF(O308&lt;=0,0,Q308/O308)</f>
        <v>0.22028447187746208</v>
      </c>
      <c r="Q308" s="255">
        <f>-SUMIFS(BV_Data_An_Prec!$AN:$AN,BV_Data_An_Prec!$AP:$AP,$B308,BV_Data_An_Prec!$AQ:$AQ,$C308,BV_Data_An_Prec!$AR:$AR,$L$2)</f>
        <v>83065.600000000035</v>
      </c>
      <c r="R308" s="291">
        <f t="shared" ref="R308:R310" si="83">IF(O308=0,0,(J308-O308)/O308)</f>
        <v>8.9147061715697196E-2</v>
      </c>
      <c r="S308" s="275">
        <f t="shared" ref="S308:S310" si="84">L308-Q308</f>
        <v>3166.8099999999395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37"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141160.71</v>
      </c>
      <c r="K309" s="351">
        <f t="shared" si="81"/>
        <v>0.25674615833258413</v>
      </c>
      <c r="L309" s="295">
        <f>-SUMIFS(BV_Data_An_Cour!$AN:$AN,BV_Data_An_Cour!$AP:$AP,$B309,BV_Data_An_Cour!$AQ:$AQ,$C309,BV_Data_An_Cour!$AR:$AR,$L$2)</f>
        <v>36242.469999999987</v>
      </c>
      <c r="M309" s="291" t="e">
        <f>(+J309-D309)/D309</f>
        <v>#DIV/0!</v>
      </c>
      <c r="N309" s="275">
        <f>L309-F309</f>
        <v>36242.469999999987</v>
      </c>
      <c r="O309" s="253">
        <f>-SUMIFS(BV_Data_An_Prec!$AN:$AN,BV_Data_An_Prec!$AS:$AS,"Oui",BV_Data_An_Prec!$AP:$AP,$B309,BV_Data_An_Prec!$AQ:$AQ,$C309)</f>
        <v>180587.55</v>
      </c>
      <c r="P309" s="351">
        <f t="shared" si="82"/>
        <v>0.24148862975326921</v>
      </c>
      <c r="Q309" s="255">
        <f>-SUMIFS(BV_Data_An_Prec!$AN:$AN,BV_Data_An_Prec!$AP:$AP,$B309,BV_Data_An_Prec!$AQ:$AQ,$C309,BV_Data_An_Prec!$AR:$AR,$L$2)</f>
        <v>43609.839999999989</v>
      </c>
      <c r="R309" s="291">
        <f t="shared" si="83"/>
        <v>-0.21832534967111519</v>
      </c>
      <c r="S309" s="275">
        <f t="shared" si="84"/>
        <v>-7367.3700000000026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5815879.6900000004</v>
      </c>
      <c r="K310" s="405">
        <f t="shared" si="81"/>
        <v>0.21922791356779253</v>
      </c>
      <c r="L310" s="390">
        <f>L305+L308+L309</f>
        <v>1275003.1700000002</v>
      </c>
      <c r="M310" s="406" t="e">
        <f>(+J310-D310)/D310</f>
        <v>#DIV/0!</v>
      </c>
      <c r="N310" s="390">
        <f>L310-F310</f>
        <v>1275003.1700000002</v>
      </c>
      <c r="O310" s="391">
        <f t="shared" ref="O310" si="87">O305+O308+O309</f>
        <v>5642373.04</v>
      </c>
      <c r="P310" s="405">
        <f t="shared" si="82"/>
        <v>0.23021118256300188</v>
      </c>
      <c r="Q310" s="390">
        <f>Q305+Q308+Q309</f>
        <v>1298937.3699999999</v>
      </c>
      <c r="R310" s="406">
        <f t="shared" si="83"/>
        <v>3.0750652034166173E-2</v>
      </c>
      <c r="S310" s="390">
        <f t="shared" si="84"/>
        <v>-23934.199999999721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-1.8425984618488361E-2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5815879.6900000004</v>
      </c>
      <c r="K315" s="408">
        <f>IF(J315&lt;=0,0,L315/J315)</f>
        <v>0.21922791356779253</v>
      </c>
      <c r="L315" s="280">
        <f>L310+L313</f>
        <v>1275003.1700000002</v>
      </c>
      <c r="M315" s="409" t="e">
        <f>(+J315-D315)/D315</f>
        <v>#DIV/0!</v>
      </c>
      <c r="N315" s="410">
        <f>L315-F315</f>
        <v>1275003.1700000002</v>
      </c>
      <c r="O315" s="281">
        <f t="shared" ref="O315" si="90">O310+O313</f>
        <v>5642373.04</v>
      </c>
      <c r="P315" s="408">
        <f>IF(O315&lt;=0,0,Q315/O315)</f>
        <v>0.23021118256300188</v>
      </c>
      <c r="Q315" s="280">
        <f>Q310+Q313</f>
        <v>1298937.3699999999</v>
      </c>
      <c r="R315" s="409">
        <f>IF(O315=0,0,(J315-O315)/O315)</f>
        <v>3.0750652034166173E-2</v>
      </c>
      <c r="S315" s="410">
        <f>L315-Q315</f>
        <v>-23934.199999999721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-1.8425984618488361E-2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58508.46</v>
      </c>
      <c r="M319" s="252"/>
      <c r="N319" s="275">
        <f t="shared" ref="N319:N349" si="91">L319-F319</f>
        <v>58508.46</v>
      </c>
      <c r="O319" s="252"/>
      <c r="P319" s="41"/>
      <c r="Q319" s="255">
        <f>SUMIFS(BV_Data_An_Prec!$AN:$AN,BV_Data_An_Prec!$AP:$AP,$B319,BV_Data_An_Prec!$AQ:$AQ,$C319,BV_Data_An_Prec!$AR:$AR,$L$2)</f>
        <v>50876.72</v>
      </c>
      <c r="R319" s="252"/>
      <c r="S319" s="255">
        <f t="shared" ref="S319:S349" si="92">L319-Q319</f>
        <v>7631.739999999998</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171065.56</v>
      </c>
      <c r="M321" s="240"/>
      <c r="N321" s="315">
        <f t="shared" si="91"/>
        <v>171065.56</v>
      </c>
      <c r="O321" s="240"/>
      <c r="P321" s="313"/>
      <c r="Q321" s="271">
        <f>SUMIFS(BV_Data_An_Prec!$AN:$AN,BV_Data_An_Prec!$AP:$AP,$B321,BV_Data_An_Prec!$AQ:$AQ,$C321,BV_Data_An_Prec!$AR:$AR,$L$2)</f>
        <v>166938.18</v>
      </c>
      <c r="R321" s="240"/>
      <c r="S321" s="315">
        <f t="shared" si="92"/>
        <v>4127.3800000000047</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21317.1</v>
      </c>
      <c r="M326" s="252"/>
      <c r="N326" s="275">
        <f t="shared" si="91"/>
        <v>21317.1</v>
      </c>
      <c r="O326" s="252"/>
      <c r="P326" s="41"/>
      <c r="Q326" s="255">
        <f>SUMIFS(BV_Data_An_Prec!$AN:$AN,BV_Data_An_Prec!$AP:$AP,$B326,BV_Data_An_Prec!$AQ:$AQ,$C326,BV_Data_An_Prec!$AR:$AR,$L$2)</f>
        <v>22727.62</v>
      </c>
      <c r="R326" s="252"/>
      <c r="S326" s="275">
        <f t="shared" si="92"/>
        <v>-1410.5200000000004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38664.449999999997</v>
      </c>
      <c r="M327" s="240"/>
      <c r="N327" s="315">
        <f t="shared" si="91"/>
        <v>38664.449999999997</v>
      </c>
      <c r="O327" s="240"/>
      <c r="P327" s="313"/>
      <c r="Q327" s="271">
        <f>SUMIFS(BV_Data_An_Prec!$AN:$AN,BV_Data_An_Prec!$AP:$AP,$B327,BV_Data_An_Prec!$AQ:$AQ,$C327,BV_Data_An_Prec!$AR:$AR,$L$2)</f>
        <v>32069.95</v>
      </c>
      <c r="R327" s="240"/>
      <c r="S327" s="315">
        <f t="shared" si="92"/>
        <v>6594.4999999999964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3109.07</v>
      </c>
      <c r="M328" s="252"/>
      <c r="N328" s="275">
        <f t="shared" si="91"/>
        <v>3109.07</v>
      </c>
      <c r="O328" s="252"/>
      <c r="P328" s="41"/>
      <c r="Q328" s="255">
        <f>SUMIFS(BV_Data_An_Prec!$AN:$AN,BV_Data_An_Prec!$AP:$AP,$B328,BV_Data_An_Prec!$AQ:$AQ,$C328,BV_Data_An_Prec!$AR:$AR,$L$2)</f>
        <v>2723.41</v>
      </c>
      <c r="R328" s="252"/>
      <c r="S328" s="275">
        <f t="shared" si="92"/>
        <v>385.66000000000031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0.22954032341739194</v>
      </c>
      <c r="L331" s="306">
        <f>+SUM(L319:L330)</f>
        <v>292664.64</v>
      </c>
      <c r="M331" s="353"/>
      <c r="N331" s="318">
        <f t="shared" si="91"/>
        <v>292664.64</v>
      </c>
      <c r="O331" s="307" t="s">
        <v>115</v>
      </c>
      <c r="P331" s="305">
        <f>Q331/Q$315</f>
        <v>0.21197009675685902</v>
      </c>
      <c r="Q331" s="306">
        <f>+SUM(Q319:Q330)</f>
        <v>275335.87999999995</v>
      </c>
      <c r="R331" s="353"/>
      <c r="S331" s="318">
        <f t="shared" si="92"/>
        <v>17328.760000000068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157941.53</v>
      </c>
      <c r="M332" s="252"/>
      <c r="N332" s="275">
        <f t="shared" si="91"/>
        <v>157941.53</v>
      </c>
      <c r="O332" s="252"/>
      <c r="P332" s="41"/>
      <c r="Q332" s="255">
        <f>SUMIFS(BV_Data_An_Prec!$AN:$AN,BV_Data_An_Prec!$AP:$AP,$B332,BV_Data_An_Prec!$AQ:$AQ,$C332,BV_Data_An_Prec!$AR:$AR,$L$2)</f>
        <v>136140.4</v>
      </c>
      <c r="R332" s="252"/>
      <c r="S332" s="275">
        <f t="shared" si="92"/>
        <v>21801.130000000005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231.81</v>
      </c>
      <c r="M334" s="245"/>
      <c r="N334" s="295">
        <f t="shared" si="91"/>
        <v>231.81</v>
      </c>
      <c r="O334" s="245"/>
      <c r="P334" s="316"/>
      <c r="Q334" s="255">
        <f>SUMIFS(BV_Data_An_Prec!$AN:$AN,BV_Data_An_Prec!$AP:$AP,$B334,BV_Data_An_Prec!$AQ:$AQ,$C334,BV_Data_An_Prec!$AR:$AR,$L$2)</f>
        <v>1414.93</v>
      </c>
      <c r="R334" s="245"/>
      <c r="S334" s="295">
        <f t="shared" si="92"/>
        <v>-1183.1200000000001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23322.19</v>
      </c>
      <c r="M335" s="252"/>
      <c r="N335" s="275">
        <f t="shared" si="91"/>
        <v>23322.19</v>
      </c>
      <c r="O335" s="252"/>
      <c r="P335" s="41"/>
      <c r="Q335" s="271">
        <f>SUMIFS(BV_Data_An_Prec!$AN:$AN,BV_Data_An_Prec!$AP:$AP,$B335,BV_Data_An_Prec!$AQ:$AQ,$C335,BV_Data_An_Prec!$AR:$AR,$L$2)</f>
        <v>17267.32</v>
      </c>
      <c r="R335" s="252"/>
      <c r="S335" s="275">
        <f t="shared" si="92"/>
        <v>6054.869999999999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5909.05</v>
      </c>
      <c r="M336" s="252"/>
      <c r="N336" s="275">
        <f t="shared" si="91"/>
        <v>5909.05</v>
      </c>
      <c r="O336" s="252"/>
      <c r="P336" s="41"/>
      <c r="Q336" s="255">
        <f>SUMIFS(BV_Data_An_Prec!$AN:$AN,BV_Data_An_Prec!$AP:$AP,$B336,BV_Data_An_Prec!$AQ:$AQ,$C336,BV_Data_An_Prec!$AR:$AR,$L$2)</f>
        <v>8021.62</v>
      </c>
      <c r="R336" s="252"/>
      <c r="S336" s="275">
        <f t="shared" si="92"/>
        <v>-2112.5699999999997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200785.17</v>
      </c>
      <c r="M337" s="245"/>
      <c r="N337" s="295">
        <f t="shared" si="91"/>
        <v>200785.17</v>
      </c>
      <c r="O337" s="245"/>
      <c r="P337" s="316"/>
      <c r="Q337" s="247">
        <f>SUMIFS(BV_Data_An_Prec!$AN:$AN,BV_Data_An_Prec!$AP:$AP,$B337,BV_Data_An_Prec!$AQ:$AQ,$C337,BV_Data_An_Prec!$AR:$AR,$L$2)</f>
        <v>159061.26</v>
      </c>
      <c r="R337" s="245"/>
      <c r="S337" s="295">
        <f t="shared" si="92"/>
        <v>41723.910000000003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4239.7</v>
      </c>
      <c r="M341" s="252"/>
      <c r="N341" s="275">
        <f t="shared" si="91"/>
        <v>4239.7</v>
      </c>
      <c r="O341" s="252"/>
      <c r="P341" s="41"/>
      <c r="Q341" s="255">
        <f>SUMIFS(BV_Data_An_Prec!$AN:$AN,BV_Data_An_Prec!$AP:$AP,$B341,BV_Data_An_Prec!$AQ:$AQ,$C341,BV_Data_An_Prec!$AR:$AR,$L$2)</f>
        <v>6701.29</v>
      </c>
      <c r="R341" s="252"/>
      <c r="S341" s="275">
        <f t="shared" si="92"/>
        <v>-2461.59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2043.15</v>
      </c>
      <c r="M342" s="252"/>
      <c r="N342" s="275">
        <f t="shared" si="91"/>
        <v>2043.15</v>
      </c>
      <c r="O342" s="252"/>
      <c r="P342" s="41"/>
      <c r="Q342" s="255">
        <f>SUMIFS(BV_Data_An_Prec!$AN:$AN,BV_Data_An_Prec!$AP:$AP,$B342,BV_Data_An_Prec!$AQ:$AQ,$C342,BV_Data_An_Prec!$AR:$AR,$L$2)</f>
        <v>858.27</v>
      </c>
      <c r="R342" s="252"/>
      <c r="S342" s="275">
        <f t="shared" si="92"/>
        <v>1184.8800000000001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75</v>
      </c>
      <c r="M344" s="252"/>
      <c r="N344" s="275">
        <f t="shared" si="91"/>
        <v>75</v>
      </c>
      <c r="O344" s="252"/>
      <c r="P344" s="41"/>
      <c r="Q344" s="255">
        <f>SUMIFS(BV_Data_An_Prec!$AN:$AN,BV_Data_An_Prec!$AP:$AP,$B344,BV_Data_An_Prec!$AQ:$AQ,$C344,BV_Data_An_Prec!$AR:$AR,$L$2)</f>
        <v>204.76</v>
      </c>
      <c r="R344" s="252"/>
      <c r="S344" s="275">
        <f t="shared" si="92"/>
        <v>-129.76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0.30944832866572403</v>
      </c>
      <c r="L350" s="306">
        <f>+SUM(L332:L349)</f>
        <v>394547.60000000003</v>
      </c>
      <c r="M350" s="309"/>
      <c r="N350" s="306">
        <f>+SUM(N332:N349)</f>
        <v>394547.60000000003</v>
      </c>
      <c r="O350" s="307" t="s">
        <v>115</v>
      </c>
      <c r="P350" s="305">
        <f>Q350/Q$315</f>
        <v>0.2537996500939842</v>
      </c>
      <c r="Q350" s="306">
        <f>+SUM(Q332:Q349)</f>
        <v>329669.85000000003</v>
      </c>
      <c r="R350" s="309"/>
      <c r="S350" s="306">
        <f>+SUM(S332:S349)</f>
        <v>64877.75</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0.53898865208311597</v>
      </c>
      <c r="L352" s="306">
        <f>L331+L350</f>
        <v>687212.24</v>
      </c>
      <c r="M352" s="309"/>
      <c r="N352" s="318">
        <f>L352-F352</f>
        <v>687212.24</v>
      </c>
      <c r="O352" s="307" t="s">
        <v>115</v>
      </c>
      <c r="P352" s="305">
        <f>Q352/Q$315</f>
        <v>0.46576974685084321</v>
      </c>
      <c r="Q352" s="306">
        <f>Q331+Q350</f>
        <v>605005.73</v>
      </c>
      <c r="R352" s="309"/>
      <c r="S352" s="318">
        <f>L352-Q352</f>
        <v>82206.510000000009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587790.93000000017</v>
      </c>
      <c r="M354" s="330"/>
      <c r="N354" s="333">
        <f>L354-F354</f>
        <v>587790.93000000017</v>
      </c>
      <c r="O354" s="330"/>
      <c r="P354" s="332"/>
      <c r="Q354" s="333">
        <f>Q315-Q352</f>
        <v>693931.6399999999</v>
      </c>
      <c r="R354" s="330"/>
      <c r="S354" s="333">
        <f>L354-Q354</f>
        <v>-106140.70999999973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Septembre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Septembre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46563964.909999996</v>
      </c>
      <c r="AG407" s="440"/>
      <c r="AH407" s="441"/>
      <c r="AI407" s="442"/>
      <c r="AJ407" s="440"/>
      <c r="AK407" s="441"/>
      <c r="AL407" s="441">
        <f>Q5+Q93+P195+P251+O315+O363</f>
        <v>49105355.039999999</v>
      </c>
      <c r="AM407" s="443"/>
      <c r="AN407" s="441"/>
      <c r="AO407" s="444"/>
      <c r="AP407" s="38"/>
      <c r="AQ407" s="443">
        <v>54204064.640000001</v>
      </c>
      <c r="AR407" s="569">
        <f t="shared" ref="AR407:AR408" si="99">AF407-AQ407</f>
        <v>-7640099.7300000042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0.12454032772356541</v>
      </c>
      <c r="AE408" s="449"/>
      <c r="AF408" s="449">
        <f>L27+L109+L195+L251+L315+L363</f>
        <v>5799091.4499999993</v>
      </c>
      <c r="AG408" s="448"/>
      <c r="AH408" s="449">
        <f>AF408-Z408</f>
        <v>5799091.4499999993</v>
      </c>
      <c r="AI408" s="450" t="e">
        <f>AH408/Z408</f>
        <v>#DIV/0!</v>
      </c>
      <c r="AJ408" s="473">
        <f>+AL408/AL407</f>
        <v>0.12938274929128787</v>
      </c>
      <c r="AK408" s="449"/>
      <c r="AL408" s="449">
        <f>Q27+Q109+Q195+Q251+Q315+Q363</f>
        <v>6353385.8399999999</v>
      </c>
      <c r="AM408" s="451"/>
      <c r="AN408" s="449">
        <f>AF408-AL408</f>
        <v>-554294.3900000006</v>
      </c>
      <c r="AO408" s="452">
        <f>IF(AL408=0,0,AN408/AL408)</f>
        <v>-8.7243936376450351E-2</v>
      </c>
      <c r="AP408" s="94"/>
      <c r="AQ408" s="451">
        <v>7795760.1900000032</v>
      </c>
      <c r="AR408" s="570">
        <f t="shared" si="99"/>
        <v>-1996668.7400000039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687.04898954703833</v>
      </c>
      <c r="AF410" s="455">
        <f t="shared" ref="AF410:AF419" si="103">+SUMIF($C:$C,$V410,L:L)</f>
        <v>591549.18000000005</v>
      </c>
      <c r="AG410" s="456" t="e">
        <f t="shared" ref="AG410:AG419" si="104">AE410-Y410</f>
        <v>#DIV/0!</v>
      </c>
      <c r="AH410" s="457">
        <f t="shared" ref="AH410:AH419" si="105">AF410-Z410</f>
        <v>591549.18000000005</v>
      </c>
      <c r="AI410" s="458">
        <f t="shared" ref="AI410:AI419" si="106">IF(Z410=0,0,AH410/Z410)</f>
        <v>0</v>
      </c>
      <c r="AJ410" s="463"/>
      <c r="AK410" s="462">
        <f t="shared" ref="AK410:AK419" si="107">AL410/(O$13+O$97)</f>
        <v>823.78102531645573</v>
      </c>
      <c r="AL410" s="455">
        <f>SUMIFS(BV_Data_An_Prec!$AN:$AN,BV_Data_An_Prec!$AQ:$AQ,$V410)</f>
        <v>650787.01</v>
      </c>
      <c r="AM410" s="459">
        <f t="shared" ref="AM410:AM416" si="108">AE410-AK410</f>
        <v>-136.73203576941739</v>
      </c>
      <c r="AN410" s="457">
        <f t="shared" ref="AN410:AN432" si="109">AF410-AL410</f>
        <v>-59237.829999999958</v>
      </c>
      <c r="AO410" s="464">
        <f t="shared" ref="AO410:AO432" si="110">IF(AL410=0,0,AN410/AL410)</f>
        <v>-9.102491151444457E-2</v>
      </c>
      <c r="AP410" s="94"/>
      <c r="AQ410" s="571">
        <v>778277.40999999992</v>
      </c>
      <c r="AR410" s="510">
        <f t="shared" ref="AR410:AR467" si="111">AF410-AQ410</f>
        <v>-186728.22999999986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406.32591173054584</v>
      </c>
      <c r="AF411" s="439">
        <f t="shared" si="103"/>
        <v>349846.61</v>
      </c>
      <c r="AG411" s="440" t="e">
        <f t="shared" si="104"/>
        <v>#DIV/0!</v>
      </c>
      <c r="AH411" s="441">
        <f t="shared" si="105"/>
        <v>349846.61</v>
      </c>
      <c r="AI411" s="468">
        <f t="shared" si="106"/>
        <v>0</v>
      </c>
      <c r="AJ411" s="467"/>
      <c r="AK411" s="466">
        <f t="shared" si="107"/>
        <v>415.74527848101269</v>
      </c>
      <c r="AL411" s="439">
        <f>SUMIFS(BV_Data_An_Prec!$AN:$AN,BV_Data_An_Prec!$AQ:$AQ,$V411)</f>
        <v>328438.77</v>
      </c>
      <c r="AM411" s="443">
        <f t="shared" si="108"/>
        <v>-9.4193667504668497</v>
      </c>
      <c r="AN411" s="441">
        <f t="shared" si="109"/>
        <v>21407.839999999967</v>
      </c>
      <c r="AO411" s="444">
        <f t="shared" si="110"/>
        <v>6.5180611899137139E-2</v>
      </c>
      <c r="AP411" s="94"/>
      <c r="AQ411" s="572">
        <v>469053.9</v>
      </c>
      <c r="AR411" s="569">
        <f t="shared" si="111"/>
        <v>-119207.29000000004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-4.6590476190476195</v>
      </c>
      <c r="AF412" s="455">
        <f t="shared" si="103"/>
        <v>-4011.4400000000005</v>
      </c>
      <c r="AG412" s="456" t="e">
        <f t="shared" si="104"/>
        <v>#DIV/0!</v>
      </c>
      <c r="AH412" s="457">
        <f t="shared" si="105"/>
        <v>-4011.4400000000005</v>
      </c>
      <c r="AI412" s="458">
        <f t="shared" si="106"/>
        <v>0</v>
      </c>
      <c r="AJ412" s="463"/>
      <c r="AK412" s="462">
        <f t="shared" si="107"/>
        <v>4.1585063291139237</v>
      </c>
      <c r="AL412" s="455">
        <f>SUMIFS(BV_Data_An_Prec!$AN:$AN,BV_Data_An_Prec!$AQ:$AQ,$V412)</f>
        <v>3285.22</v>
      </c>
      <c r="AM412" s="459">
        <f t="shared" si="108"/>
        <v>-8.8175539481615424</v>
      </c>
      <c r="AN412" s="457">
        <f t="shared" si="109"/>
        <v>-7296.66</v>
      </c>
      <c r="AO412" s="464">
        <f t="shared" si="110"/>
        <v>-2.2210567328824249</v>
      </c>
      <c r="AP412" s="94"/>
      <c r="AQ412" s="571">
        <v>56454.65</v>
      </c>
      <c r="AR412" s="510">
        <f t="shared" si="111"/>
        <v>-60466.090000000004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16.003077816492453</v>
      </c>
      <c r="AF414" s="439">
        <f t="shared" si="103"/>
        <v>13778.650000000001</v>
      </c>
      <c r="AG414" s="440" t="e">
        <f t="shared" si="104"/>
        <v>#DIV/0!</v>
      </c>
      <c r="AH414" s="441">
        <f t="shared" si="105"/>
        <v>13778.650000000001</v>
      </c>
      <c r="AI414" s="468">
        <f t="shared" si="106"/>
        <v>0</v>
      </c>
      <c r="AJ414" s="467"/>
      <c r="AK414" s="466">
        <f t="shared" si="107"/>
        <v>21.133569620253166</v>
      </c>
      <c r="AL414" s="439">
        <f>SUMIFS(BV_Data_An_Prec!$AN:$AN,BV_Data_An_Prec!$AQ:$AQ,$V414)</f>
        <v>16695.52</v>
      </c>
      <c r="AM414" s="443">
        <f t="shared" si="108"/>
        <v>-5.1304918037607123</v>
      </c>
      <c r="AN414" s="441">
        <f t="shared" si="109"/>
        <v>-2916.869999999999</v>
      </c>
      <c r="AO414" s="444">
        <f t="shared" si="110"/>
        <v>-0.17470974249379467</v>
      </c>
      <c r="AP414" s="94"/>
      <c r="AQ414" s="572">
        <v>111419.39000000001</v>
      </c>
      <c r="AR414" s="569">
        <f t="shared" si="111"/>
        <v>-97640.74000000002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195.79908246225321</v>
      </c>
      <c r="AF415" s="455">
        <f t="shared" si="103"/>
        <v>168583.01</v>
      </c>
      <c r="AG415" s="456" t="e">
        <f t="shared" si="104"/>
        <v>#DIV/0!</v>
      </c>
      <c r="AH415" s="457">
        <f t="shared" si="105"/>
        <v>168583.01</v>
      </c>
      <c r="AI415" s="458">
        <f t="shared" si="106"/>
        <v>0</v>
      </c>
      <c r="AJ415" s="463"/>
      <c r="AK415" s="462">
        <f t="shared" si="107"/>
        <v>209.66959493670885</v>
      </c>
      <c r="AL415" s="455">
        <f>SUMIFS(BV_Data_An_Prec!$AN:$AN,BV_Data_An_Prec!$AQ:$AQ,$V415)</f>
        <v>165638.97999999998</v>
      </c>
      <c r="AM415" s="459">
        <f t="shared" si="108"/>
        <v>-13.870512474455637</v>
      </c>
      <c r="AN415" s="457">
        <f t="shared" si="109"/>
        <v>2944.0300000000279</v>
      </c>
      <c r="AO415" s="464">
        <f t="shared" si="110"/>
        <v>1.7773775230927095E-2</v>
      </c>
      <c r="AP415" s="94"/>
      <c r="AQ415" s="571">
        <v>186022.03999999998</v>
      </c>
      <c r="AR415" s="510">
        <f t="shared" si="111"/>
        <v>-17439.02999999997</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201.66384005763686</v>
      </c>
      <c r="AF416" s="455">
        <f t="shared" si="103"/>
        <v>279909.40999999997</v>
      </c>
      <c r="AG416" s="456" t="e">
        <f t="shared" si="104"/>
        <v>#DIV/0!</v>
      </c>
      <c r="AH416" s="457">
        <f t="shared" si="105"/>
        <v>279909.40999999997</v>
      </c>
      <c r="AI416" s="458">
        <f t="shared" si="106"/>
        <v>0</v>
      </c>
      <c r="AJ416" s="463"/>
      <c r="AK416" s="462">
        <f t="shared" si="107"/>
        <v>374.95167088607593</v>
      </c>
      <c r="AL416" s="455">
        <f>SUMIFS(BV_Data_An_Prec!$AN:$AN,BV_Data_An_Prec!$AQ:$AQ,$V416)</f>
        <v>296211.82</v>
      </c>
      <c r="AM416" s="459">
        <f t="shared" si="108"/>
        <v>-173.28783082843907</v>
      </c>
      <c r="AN416" s="457">
        <f t="shared" si="109"/>
        <v>-16302.410000000033</v>
      </c>
      <c r="AO416" s="464">
        <f t="shared" si="110"/>
        <v>-5.5036325019035472E-2</v>
      </c>
      <c r="AP416" s="94"/>
      <c r="AQ416" s="571">
        <v>67811.08</v>
      </c>
      <c r="AR416" s="510">
        <f t="shared" si="111"/>
        <v>212098.32999999996</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0.24135770785266722</v>
      </c>
      <c r="AE420" s="470"/>
      <c r="AF420" s="472">
        <f>SUM(AF410:AF419)</f>
        <v>1399655.4200000002</v>
      </c>
      <c r="AG420" s="474"/>
      <c r="AH420" s="475">
        <f t="shared" ref="AH420:AH452" si="114">AF420-Z420</f>
        <v>1399655.4200000002</v>
      </c>
      <c r="AI420" s="471" t="e">
        <f>AH420/Z420</f>
        <v>#DIV/0!</v>
      </c>
      <c r="AJ420" s="473">
        <f>IF($AL$408=0,0,AL420/$AL$408)</f>
        <v>0.22996514878750068</v>
      </c>
      <c r="AK420" s="470"/>
      <c r="AL420" s="472">
        <f>SUM(AL410:AL419)</f>
        <v>1461057.32</v>
      </c>
      <c r="AM420" s="476"/>
      <c r="AN420" s="475">
        <f t="shared" si="109"/>
        <v>-61401.899999999907</v>
      </c>
      <c r="AO420" s="452">
        <f t="shared" si="110"/>
        <v>-4.2025661251948628E-2</v>
      </c>
      <c r="AP420" s="94"/>
      <c r="AQ420" s="573">
        <v>1672155.7200000002</v>
      </c>
      <c r="AR420" s="574">
        <f t="shared" si="111"/>
        <v>-272500.30000000005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466506.97</v>
      </c>
      <c r="AG422" s="456"/>
      <c r="AH422" s="457">
        <f t="shared" si="114"/>
        <v>466506.97</v>
      </c>
      <c r="AI422" s="458">
        <f t="shared" si="115"/>
        <v>0</v>
      </c>
      <c r="AJ422" s="463"/>
      <c r="AK422" s="462"/>
      <c r="AL422" s="455">
        <f>SUMIFS(BV_Data_An_Prec!$AN:$AN,BV_Data_An_Prec!$AQ:$AQ,$V422)</f>
        <v>513844.36999999994</v>
      </c>
      <c r="AM422" s="459"/>
      <c r="AN422" s="457">
        <f t="shared" si="109"/>
        <v>-47337.399999999965</v>
      </c>
      <c r="AO422" s="464">
        <f t="shared" si="110"/>
        <v>-9.2124002448445569E-2</v>
      </c>
      <c r="AP422" s="94"/>
      <c r="AQ422" s="571">
        <v>480874.87</v>
      </c>
      <c r="AR422" s="510">
        <f t="shared" si="111"/>
        <v>-14367.900000000023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660126.93999999994</v>
      </c>
      <c r="AG424" s="456"/>
      <c r="AH424" s="457">
        <f t="shared" si="114"/>
        <v>660126.93999999994</v>
      </c>
      <c r="AI424" s="458">
        <f t="shared" si="115"/>
        <v>0</v>
      </c>
      <c r="AJ424" s="463"/>
      <c r="AK424" s="462"/>
      <c r="AL424" s="455">
        <f>SUMIFS(BV_Data_An_Prec!$AN:$AN,BV_Data_An_Prec!$AQ:$AQ,$V424)</f>
        <v>624989.22</v>
      </c>
      <c r="AM424" s="459"/>
      <c r="AN424" s="457">
        <f t="shared" si="109"/>
        <v>35137.719999999972</v>
      </c>
      <c r="AO424" s="464">
        <f t="shared" si="110"/>
        <v>5.6221321705356729E-2</v>
      </c>
      <c r="AP424" s="94"/>
      <c r="AQ424" s="571">
        <v>653651.56000000006</v>
      </c>
      <c r="AR424" s="510">
        <f t="shared" si="111"/>
        <v>6475.3799999998882</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205675.47</v>
      </c>
      <c r="AG429" s="440"/>
      <c r="AH429" s="441">
        <f t="shared" si="114"/>
        <v>205675.47</v>
      </c>
      <c r="AI429" s="468">
        <f t="shared" si="115"/>
        <v>0</v>
      </c>
      <c r="AJ429" s="467"/>
      <c r="AK429" s="466"/>
      <c r="AL429" s="439">
        <f>SUMIFS(BV_Data_An_Prec!$AN:$AN,BV_Data_An_Prec!$AQ:$AQ,$V429)</f>
        <v>205808.58999999997</v>
      </c>
      <c r="AM429" s="443"/>
      <c r="AN429" s="441">
        <f t="shared" si="109"/>
        <v>-133.11999999996624</v>
      </c>
      <c r="AO429" s="444">
        <f t="shared" si="110"/>
        <v>-6.4681459602811651E-4</v>
      </c>
      <c r="AP429" s="94"/>
      <c r="AQ429" s="572">
        <v>484984.30000000005</v>
      </c>
      <c r="AR429" s="569">
        <f t="shared" si="111"/>
        <v>-279308.83000000007</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352348.91</v>
      </c>
      <c r="AG430" s="456"/>
      <c r="AH430" s="457">
        <f t="shared" si="114"/>
        <v>352348.91</v>
      </c>
      <c r="AI430" s="458">
        <f t="shared" si="115"/>
        <v>0</v>
      </c>
      <c r="AJ430" s="463"/>
      <c r="AK430" s="462"/>
      <c r="AL430" s="455">
        <f>SUMIFS(BV_Data_An_Prec!$AN:$AN,BV_Data_An_Prec!$AQ:$AQ,$V430)</f>
        <v>341530.05000000005</v>
      </c>
      <c r="AM430" s="459"/>
      <c r="AN430" s="457">
        <f t="shared" si="109"/>
        <v>10818.859999999928</v>
      </c>
      <c r="AO430" s="464">
        <f t="shared" si="110"/>
        <v>3.1677622510815448E-2</v>
      </c>
      <c r="AP430" s="94"/>
      <c r="AQ430" s="571">
        <v>452089.25</v>
      </c>
      <c r="AR430" s="510">
        <f t="shared" si="111"/>
        <v>-99740.340000000026</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32729.480000000003</v>
      </c>
      <c r="AG431" s="456"/>
      <c r="AH431" s="457">
        <f t="shared" si="114"/>
        <v>32729.480000000003</v>
      </c>
      <c r="AI431" s="458">
        <f t="shared" si="115"/>
        <v>0</v>
      </c>
      <c r="AJ431" s="463"/>
      <c r="AK431" s="462"/>
      <c r="AL431" s="455">
        <f>SUMIFS(BV_Data_An_Prec!$AN:$AN,BV_Data_An_Prec!$AQ:$AQ,$V431)</f>
        <v>31782.32</v>
      </c>
      <c r="AM431" s="459"/>
      <c r="AN431" s="457">
        <f t="shared" si="109"/>
        <v>947.16000000000349</v>
      </c>
      <c r="AO431" s="464">
        <f t="shared" si="110"/>
        <v>2.9801474530493793E-2</v>
      </c>
      <c r="AP431" s="94"/>
      <c r="AQ431" s="571">
        <v>250596.99999999997</v>
      </c>
      <c r="AR431" s="510">
        <f t="shared" si="111"/>
        <v>-217867.51999999996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0.2961477301759054</v>
      </c>
      <c r="AE434" s="478"/>
      <c r="AF434" s="472">
        <f>SUM(AF421:AF433)</f>
        <v>1717387.7699999998</v>
      </c>
      <c r="AG434" s="474"/>
      <c r="AH434" s="475">
        <f t="shared" si="114"/>
        <v>1717387.7699999998</v>
      </c>
      <c r="AI434" s="471" t="e">
        <f>AH434/Z434</f>
        <v>#DIV/0!</v>
      </c>
      <c r="AJ434" s="473">
        <f>IF($AL$408=0,0,AL434/$AL$408)</f>
        <v>0.27039984557273478</v>
      </c>
      <c r="AK434" s="478"/>
      <c r="AL434" s="472">
        <f>SUM(AL421:AL433)</f>
        <v>1717954.5499999998</v>
      </c>
      <c r="AM434" s="480"/>
      <c r="AN434" s="475">
        <f t="shared" ref="AN434:AN452" si="118">AF434-AL434</f>
        <v>-566.78000000002794</v>
      </c>
      <c r="AO434" s="452">
        <f t="shared" ref="AO434:AO462" si="119">IF(AL434=0,0,AN434/AL434)</f>
        <v>-3.2991559642833859E-4</v>
      </c>
      <c r="AP434" s="94"/>
      <c r="AQ434" s="573">
        <v>3367938.6900000004</v>
      </c>
      <c r="AR434" s="574">
        <f t="shared" si="111"/>
        <v>-1650550.9200000006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164452.03</v>
      </c>
      <c r="AG435" s="484"/>
      <c r="AH435" s="486">
        <f t="shared" si="114"/>
        <v>164452.03</v>
      </c>
      <c r="AI435" s="487">
        <f t="shared" ref="AI435:AI452" si="121">IF(Z435=0,0,AH435/Z435)</f>
        <v>0</v>
      </c>
      <c r="AJ435" s="484"/>
      <c r="AK435" s="485"/>
      <c r="AL435" s="483">
        <f>SUMIFS(BV_Data_An_Prec!$AN:$AN,BV_Data_An_Prec!$AQ:$AQ,$V435)</f>
        <v>138742.29999999999</v>
      </c>
      <c r="AM435" s="488"/>
      <c r="AN435" s="486">
        <f t="shared" si="118"/>
        <v>25709.73000000001</v>
      </c>
      <c r="AO435" s="460">
        <f t="shared" si="119"/>
        <v>0.18530563497938274</v>
      </c>
      <c r="AP435" s="94"/>
      <c r="AQ435" s="577">
        <v>176878.05000000002</v>
      </c>
      <c r="AR435" s="504">
        <f t="shared" si="111"/>
        <v>-12426.020000000019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-34378.46</v>
      </c>
      <c r="AG437" s="440"/>
      <c r="AH437" s="441">
        <f t="shared" si="114"/>
        <v>-34378.46</v>
      </c>
      <c r="AI437" s="468">
        <f t="shared" si="121"/>
        <v>0</v>
      </c>
      <c r="AJ437" s="467"/>
      <c r="AK437" s="466"/>
      <c r="AL437" s="439">
        <f>SUMIFS(BV_Data_An_Prec!$AN:$AN,BV_Data_An_Prec!$AQ:$AQ,$V437)</f>
        <v>-11169.779999999999</v>
      </c>
      <c r="AM437" s="443"/>
      <c r="AN437" s="441">
        <f t="shared" si="118"/>
        <v>-23208.68</v>
      </c>
      <c r="AO437" s="444">
        <f t="shared" si="119"/>
        <v>2.0778099479130296</v>
      </c>
      <c r="AP437" s="94"/>
      <c r="AQ437" s="572">
        <v>276796.59999999998</v>
      </c>
      <c r="AR437" s="569">
        <f t="shared" si="111"/>
        <v>-311175.06</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85500.58</v>
      </c>
      <c r="AG438" s="456"/>
      <c r="AH438" s="457">
        <f t="shared" si="114"/>
        <v>85500.58</v>
      </c>
      <c r="AI438" s="458">
        <f t="shared" si="121"/>
        <v>0</v>
      </c>
      <c r="AJ438" s="463"/>
      <c r="AK438" s="462"/>
      <c r="AL438" s="455">
        <f>SUMIFS(BV_Data_An_Prec!$AN:$AN,BV_Data_An_Prec!$AQ:$AQ,$V438)</f>
        <v>60955.47</v>
      </c>
      <c r="AM438" s="459"/>
      <c r="AN438" s="457">
        <f t="shared" si="118"/>
        <v>24545.11</v>
      </c>
      <c r="AO438" s="464">
        <f t="shared" si="119"/>
        <v>0.4026728036056485</v>
      </c>
      <c r="AP438" s="94"/>
      <c r="AQ438" s="571">
        <v>239193.79</v>
      </c>
      <c r="AR438" s="510">
        <f t="shared" si="111"/>
        <v>-153693.21000000002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24947.66</v>
      </c>
      <c r="AG439" s="456"/>
      <c r="AH439" s="457">
        <f t="shared" si="114"/>
        <v>24947.66</v>
      </c>
      <c r="AI439" s="458">
        <f t="shared" si="121"/>
        <v>0</v>
      </c>
      <c r="AJ439" s="463"/>
      <c r="AK439" s="462"/>
      <c r="AL439" s="455">
        <f>SUMIFS(BV_Data_An_Prec!$AN:$AN,BV_Data_An_Prec!$AQ:$AQ,$V439)</f>
        <v>44743.89</v>
      </c>
      <c r="AM439" s="459"/>
      <c r="AN439" s="457">
        <f t="shared" si="118"/>
        <v>-19796.23</v>
      </c>
      <c r="AO439" s="464">
        <f t="shared" si="119"/>
        <v>-0.44243426309156403</v>
      </c>
      <c r="AP439" s="94"/>
      <c r="AQ439" s="571">
        <v>42486.400000000001</v>
      </c>
      <c r="AR439" s="510">
        <f t="shared" si="111"/>
        <v>-17538.740000000002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286316.74000000005</v>
      </c>
      <c r="AG440" s="456"/>
      <c r="AH440" s="457">
        <f t="shared" si="114"/>
        <v>286316.74000000005</v>
      </c>
      <c r="AI440" s="458">
        <f t="shared" si="121"/>
        <v>0</v>
      </c>
      <c r="AJ440" s="463"/>
      <c r="AK440" s="462"/>
      <c r="AL440" s="455">
        <f>SUMIFS(BV_Data_An_Prec!$AN:$AN,BV_Data_An_Prec!$AQ:$AQ,$V440)</f>
        <v>294281.74000000005</v>
      </c>
      <c r="AM440" s="459"/>
      <c r="AN440" s="457">
        <f t="shared" si="118"/>
        <v>-7965</v>
      </c>
      <c r="AO440" s="464">
        <f t="shared" si="119"/>
        <v>-2.7065899501613654E-2</v>
      </c>
      <c r="AP440" s="94"/>
      <c r="AQ440" s="571">
        <v>240398.68</v>
      </c>
      <c r="AR440" s="510">
        <f t="shared" si="111"/>
        <v>45918.060000000056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45521.48</v>
      </c>
      <c r="AG441" s="490"/>
      <c r="AH441" s="486">
        <f t="shared" si="114"/>
        <v>45521.48</v>
      </c>
      <c r="AI441" s="487">
        <f t="shared" si="121"/>
        <v>0</v>
      </c>
      <c r="AJ441" s="484"/>
      <c r="AK441" s="485"/>
      <c r="AL441" s="483">
        <f>SUMIFS(BV_Data_An_Prec!$AN:$AN,BV_Data_An_Prec!$AQ:$AQ,$V441)</f>
        <v>42115.75</v>
      </c>
      <c r="AM441" s="488"/>
      <c r="AN441" s="486">
        <f t="shared" si="118"/>
        <v>3405.7300000000032</v>
      </c>
      <c r="AO441" s="460">
        <f t="shared" si="119"/>
        <v>8.086594682511894E-2</v>
      </c>
      <c r="AP441" s="94"/>
      <c r="AQ441" s="577">
        <v>0</v>
      </c>
      <c r="AR441" s="504">
        <f t="shared" si="111"/>
        <v>45521.48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14095.83</v>
      </c>
      <c r="AG443" s="456"/>
      <c r="AH443" s="457">
        <f t="shared" si="114"/>
        <v>14095.83</v>
      </c>
      <c r="AI443" s="477">
        <f t="shared" si="121"/>
        <v>0</v>
      </c>
      <c r="AJ443" s="463"/>
      <c r="AK443" s="462"/>
      <c r="AL443" s="455">
        <f>SUMIFS(BV_Data_An_Prec!$AN:$AN,BV_Data_An_Prec!$AQ:$AQ,$V443)</f>
        <v>15180.23</v>
      </c>
      <c r="AM443" s="459"/>
      <c r="AN443" s="457">
        <f t="shared" si="118"/>
        <v>-1084.3999999999996</v>
      </c>
      <c r="AO443" s="464">
        <f t="shared" si="119"/>
        <v>-7.1435017782997989E-2</v>
      </c>
      <c r="AP443" s="94"/>
      <c r="AQ443" s="571">
        <v>14808.84</v>
      </c>
      <c r="AR443" s="510">
        <f t="shared" si="111"/>
        <v>-713.01000000000022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20079.47</v>
      </c>
      <c r="AG444" s="456"/>
      <c r="AH444" s="457">
        <f t="shared" si="114"/>
        <v>20079.47</v>
      </c>
      <c r="AI444" s="458">
        <f t="shared" si="121"/>
        <v>0</v>
      </c>
      <c r="AJ444" s="463"/>
      <c r="AK444" s="462"/>
      <c r="AL444" s="455">
        <f>SUMIFS(BV_Data_An_Prec!$AN:$AN,BV_Data_An_Prec!$AQ:$AQ,$V444)</f>
        <v>26817.83</v>
      </c>
      <c r="AM444" s="459"/>
      <c r="AN444" s="457">
        <f t="shared" si="118"/>
        <v>-6738.3600000000006</v>
      </c>
      <c r="AO444" s="464">
        <f t="shared" si="119"/>
        <v>-0.25126417760124514</v>
      </c>
      <c r="AP444" s="94"/>
      <c r="AQ444" s="571">
        <v>30323.510000000002</v>
      </c>
      <c r="AR444" s="510">
        <f t="shared" si="111"/>
        <v>-10244.040000000001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8412.4699999999993</v>
      </c>
      <c r="AG445" s="456"/>
      <c r="AH445" s="457">
        <f t="shared" si="114"/>
        <v>8412.4699999999993</v>
      </c>
      <c r="AI445" s="477">
        <f t="shared" si="121"/>
        <v>0</v>
      </c>
      <c r="AJ445" s="463"/>
      <c r="AK445" s="462"/>
      <c r="AL445" s="455">
        <f>SUMIFS(BV_Data_An_Prec!$AN:$AN,BV_Data_An_Prec!$AQ:$AQ,$V445)</f>
        <v>3628.54</v>
      </c>
      <c r="AM445" s="459"/>
      <c r="AN445" s="457">
        <f t="shared" si="118"/>
        <v>4783.9299999999994</v>
      </c>
      <c r="AO445" s="464">
        <f t="shared" si="119"/>
        <v>1.3184173248744673</v>
      </c>
      <c r="AP445" s="94"/>
      <c r="AQ445" s="571">
        <v>8588.4900000000016</v>
      </c>
      <c r="AR445" s="510">
        <f t="shared" si="111"/>
        <v>-176.02000000000226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889.53</v>
      </c>
      <c r="AG446" s="456"/>
      <c r="AH446" s="457">
        <f t="shared" si="114"/>
        <v>889.53</v>
      </c>
      <c r="AI446" s="458">
        <f t="shared" si="121"/>
        <v>0</v>
      </c>
      <c r="AJ446" s="463"/>
      <c r="AK446" s="462"/>
      <c r="AL446" s="455">
        <f>SUMIFS(BV_Data_An_Prec!$AN:$AN,BV_Data_An_Prec!$AQ:$AQ,$V446)</f>
        <v>1184.1300000000001</v>
      </c>
      <c r="AM446" s="459"/>
      <c r="AN446" s="457">
        <f t="shared" si="118"/>
        <v>-294.60000000000014</v>
      </c>
      <c r="AO446" s="464">
        <f t="shared" si="119"/>
        <v>-0.24879025107040623</v>
      </c>
      <c r="AP446" s="94"/>
      <c r="AQ446" s="571">
        <v>3965.16</v>
      </c>
      <c r="AR446" s="510">
        <f t="shared" si="111"/>
        <v>-3075.63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18433.559999999998</v>
      </c>
      <c r="AG447" s="456"/>
      <c r="AH447" s="457">
        <f t="shared" si="114"/>
        <v>18433.559999999998</v>
      </c>
      <c r="AI447" s="477">
        <f t="shared" si="121"/>
        <v>0</v>
      </c>
      <c r="AJ447" s="463"/>
      <c r="AK447" s="462"/>
      <c r="AL447" s="455">
        <f>SUMIFS(BV_Data_An_Prec!$AN:$AN,BV_Data_An_Prec!$AQ:$AQ,$V447)</f>
        <v>12285.949999999999</v>
      </c>
      <c r="AM447" s="459"/>
      <c r="AN447" s="457">
        <f t="shared" si="118"/>
        <v>6147.6099999999988</v>
      </c>
      <c r="AO447" s="464">
        <f t="shared" si="119"/>
        <v>0.50037726020372864</v>
      </c>
      <c r="AP447" s="94"/>
      <c r="AQ447" s="571">
        <v>9676.7800000000007</v>
      </c>
      <c r="AR447" s="510">
        <f t="shared" si="111"/>
        <v>8756.779999999997</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14609.75</v>
      </c>
      <c r="AG448" s="456"/>
      <c r="AH448" s="829">
        <f t="shared" si="114"/>
        <v>14609.75</v>
      </c>
      <c r="AI448" s="458">
        <f t="shared" si="121"/>
        <v>0</v>
      </c>
      <c r="AJ448" s="463"/>
      <c r="AK448" s="462"/>
      <c r="AL448" s="455">
        <f>SUMIFS(BV_Data_An_Prec!$AN:$AN,BV_Data_An_Prec!$AQ:$AQ,$V448)</f>
        <v>14901.46</v>
      </c>
      <c r="AM448" s="459"/>
      <c r="AN448" s="457">
        <f t="shared" si="118"/>
        <v>-291.70999999999913</v>
      </c>
      <c r="AO448" s="464">
        <f t="shared" si="119"/>
        <v>-1.9575934170208767E-2</v>
      </c>
      <c r="AP448" s="94"/>
      <c r="AQ448" s="571">
        <v>39202.850000000006</v>
      </c>
      <c r="AR448" s="510">
        <f t="shared" si="111"/>
        <v>-24593.100000000006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55242.9</v>
      </c>
      <c r="AG449" s="456"/>
      <c r="AH449" s="778">
        <f t="shared" si="114"/>
        <v>55242.9</v>
      </c>
      <c r="AI449" s="458">
        <f t="shared" si="121"/>
        <v>0</v>
      </c>
      <c r="AJ449" s="463"/>
      <c r="AK449" s="462"/>
      <c r="AL449" s="439">
        <f>SUMIFS(BV_Data_An_Prec!$AN:$AN,BV_Data_An_Prec!$AQ:$AQ,$V449)</f>
        <v>51946.720000000001</v>
      </c>
      <c r="AM449" s="459"/>
      <c r="AN449" s="457">
        <f t="shared" si="118"/>
        <v>3296.1800000000003</v>
      </c>
      <c r="AO449" s="464">
        <f t="shared" si="119"/>
        <v>6.3453091937277273E-2</v>
      </c>
      <c r="AP449" s="94"/>
      <c r="AQ449" s="572">
        <v>99368.799999999988</v>
      </c>
      <c r="AR449" s="569">
        <f t="shared" si="111"/>
        <v>-44125.899999999987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0.12141963031122746</v>
      </c>
      <c r="AE453" s="470"/>
      <c r="AF453" s="472">
        <f>+SUM(AF435:AF452)</f>
        <v>704123.53999999992</v>
      </c>
      <c r="AG453" s="479"/>
      <c r="AH453" s="826">
        <f>+SUM(AH435:AH452)</f>
        <v>704123.53999999992</v>
      </c>
      <c r="AI453" s="471" t="e">
        <f>AH453/Z453</f>
        <v>#DIV/0!</v>
      </c>
      <c r="AJ453" s="473">
        <f>IF($AL$408=0,0,AL453/$AL$408)</f>
        <v>0.10948716912807549</v>
      </c>
      <c r="AK453" s="470"/>
      <c r="AL453" s="472">
        <f>+SUM(AL435:AL452)</f>
        <v>695614.23</v>
      </c>
      <c r="AM453" s="480"/>
      <c r="AN453" s="475">
        <f>+SUM(AN435:AN452)</f>
        <v>8509.3100000000122</v>
      </c>
      <c r="AO453" s="493">
        <f t="shared" si="119"/>
        <v>1.2232800355449906E-2</v>
      </c>
      <c r="AP453" s="94"/>
      <c r="AQ453" s="573">
        <v>1279865.6600000001</v>
      </c>
      <c r="AR453" s="574">
        <f t="shared" si="111"/>
        <v>-575742.12000000023</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906435</v>
      </c>
      <c r="AG454" s="456"/>
      <c r="AH454" s="457">
        <f t="shared" ref="AH454:AH462" si="124">AF454-Z454</f>
        <v>906435</v>
      </c>
      <c r="AI454" s="458">
        <f t="shared" ref="AI454:AI462" si="125">IF(Z454=0,0,AH454/Z454)</f>
        <v>0</v>
      </c>
      <c r="AJ454" s="463"/>
      <c r="AK454" s="462"/>
      <c r="AL454" s="455">
        <f>SUMIFS(BV_Data_An_Prec!$AN:$AN,BV_Data_An_Prec!$AQ:$AQ,$V454)</f>
        <v>1170000</v>
      </c>
      <c r="AM454" s="459"/>
      <c r="AN454" s="457">
        <f t="shared" ref="AN454:AN462" si="126">AF454-AL454</f>
        <v>-263565</v>
      </c>
      <c r="AO454" s="464">
        <f t="shared" si="119"/>
        <v>-0.22526923076923078</v>
      </c>
      <c r="AP454" s="94"/>
      <c r="AQ454" s="571">
        <v>312000</v>
      </c>
      <c r="AR454" s="510">
        <f t="shared" si="111"/>
        <v>594435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211483.40999999997</v>
      </c>
      <c r="AG455" s="456"/>
      <c r="AH455" s="457">
        <f t="shared" si="124"/>
        <v>211483.40999999997</v>
      </c>
      <c r="AI455" s="458">
        <f t="shared" si="125"/>
        <v>0</v>
      </c>
      <c r="AJ455" s="463"/>
      <c r="AK455" s="462"/>
      <c r="AL455" s="455">
        <f>SUMIFS(BV_Data_An_Prec!$AN:$AN,BV_Data_An_Prec!$AQ:$AQ,$V455)</f>
        <v>409448.83</v>
      </c>
      <c r="AM455" s="459"/>
      <c r="AN455" s="457">
        <f t="shared" si="126"/>
        <v>-197965.42000000004</v>
      </c>
      <c r="AO455" s="464">
        <f t="shared" si="119"/>
        <v>-0.48349245496683929</v>
      </c>
      <c r="AP455" s="94"/>
      <c r="AQ455" s="571">
        <v>59160</v>
      </c>
      <c r="AR455" s="510">
        <f t="shared" si="111"/>
        <v>152323.40999999997</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30050.73</v>
      </c>
      <c r="AG458" s="440"/>
      <c r="AH458" s="441">
        <f t="shared" si="124"/>
        <v>30050.73</v>
      </c>
      <c r="AI458" s="468">
        <f t="shared" si="125"/>
        <v>0</v>
      </c>
      <c r="AJ458" s="467"/>
      <c r="AK458" s="466"/>
      <c r="AL458" s="439">
        <f>SUMIFS(BV_Data_An_Prec!$AN:$AN,BV_Data_An_Prec!$AQ:$AQ,$V458)</f>
        <v>41476.53</v>
      </c>
      <c r="AM458" s="443"/>
      <c r="AN458" s="441">
        <f t="shared" si="126"/>
        <v>-11425.8</v>
      </c>
      <c r="AO458" s="444">
        <f t="shared" si="119"/>
        <v>-0.27547627537790648</v>
      </c>
      <c r="AP458" s="94"/>
      <c r="AQ458" s="572">
        <v>51252</v>
      </c>
      <c r="AR458" s="569">
        <f t="shared" si="111"/>
        <v>-21201.27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69753.25</v>
      </c>
      <c r="AG459" s="456"/>
      <c r="AH459" s="457">
        <f t="shared" si="124"/>
        <v>69753.25</v>
      </c>
      <c r="AI459" s="458">
        <f t="shared" si="125"/>
        <v>0</v>
      </c>
      <c r="AJ459" s="463"/>
      <c r="AK459" s="462"/>
      <c r="AL459" s="455">
        <f>SUMIFS(BV_Data_An_Prec!$AN:$AN,BV_Data_An_Prec!$AQ:$AQ,$V459)</f>
        <v>85238.28</v>
      </c>
      <c r="AM459" s="459"/>
      <c r="AN459" s="457">
        <f t="shared" si="126"/>
        <v>-15485.029999999999</v>
      </c>
      <c r="AO459" s="464">
        <f t="shared" si="119"/>
        <v>-0.18166755593848208</v>
      </c>
      <c r="AP459" s="94"/>
      <c r="AQ459" s="571">
        <v>28763.690000000002</v>
      </c>
      <c r="AR459" s="510">
        <f t="shared" si="111"/>
        <v>40989.56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18570.419999999998</v>
      </c>
      <c r="AG460" s="456"/>
      <c r="AH460" s="457">
        <f t="shared" si="124"/>
        <v>18570.419999999998</v>
      </c>
      <c r="AI460" s="458">
        <f t="shared" si="125"/>
        <v>0</v>
      </c>
      <c r="AJ460" s="463"/>
      <c r="AK460" s="462"/>
      <c r="AL460" s="455">
        <f>SUMIFS(BV_Data_An_Prec!$AN:$AN,BV_Data_An_Prec!$AQ:$AQ,$V460)</f>
        <v>14853.66</v>
      </c>
      <c r="AM460" s="459"/>
      <c r="AN460" s="457">
        <f t="shared" si="126"/>
        <v>3716.7599999999984</v>
      </c>
      <c r="AO460" s="464">
        <f t="shared" si="119"/>
        <v>0.25022519702214796</v>
      </c>
      <c r="AP460" s="94"/>
      <c r="AQ460" s="571">
        <v>73723.959999999992</v>
      </c>
      <c r="AR460" s="510">
        <f t="shared" si="111"/>
        <v>-55153.539999999994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0.21318732781839472</v>
      </c>
      <c r="AE467" s="470"/>
      <c r="AF467" s="472">
        <f>SUM(AF454:AF466)</f>
        <v>1236292.8099999998</v>
      </c>
      <c r="AG467" s="479"/>
      <c r="AH467" s="826">
        <f>SUM(AH454:AH466)</f>
        <v>1236292.8099999998</v>
      </c>
      <c r="AI467" s="471">
        <f>IF(Z467=0,0,AH467/Z467)</f>
        <v>0</v>
      </c>
      <c r="AJ467" s="473">
        <f>IF($AL$408=0,0,AL467/$AL$408)</f>
        <v>0.27088191136837991</v>
      </c>
      <c r="AK467" s="470"/>
      <c r="AL467" s="472">
        <f>SUM(AL454:AL466)</f>
        <v>1721017.3</v>
      </c>
      <c r="AM467" s="480"/>
      <c r="AN467" s="475">
        <f>SUM(AN454:AN466)</f>
        <v>-484724.49</v>
      </c>
      <c r="AO467" s="493">
        <f t="shared" ref="AO467:AO484" si="127">IF(AL467=0,0,AN467/AL467)</f>
        <v>-0.28164998108967293</v>
      </c>
      <c r="AP467" s="94"/>
      <c r="AQ467" s="573">
        <v>582942.87</v>
      </c>
      <c r="AR467" s="574">
        <f t="shared" si="111"/>
        <v>653349.93999999983</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0.87211239615819491</v>
      </c>
      <c r="AE469" s="470"/>
      <c r="AF469" s="472">
        <f>AF420+AF434+AF453+AF467</f>
        <v>5057459.54</v>
      </c>
      <c r="AG469" s="479"/>
      <c r="AH469" s="826">
        <f t="shared" si="128"/>
        <v>5057459.54</v>
      </c>
      <c r="AI469" s="471" t="e">
        <f>AH469/Z469</f>
        <v>#DIV/0!</v>
      </c>
      <c r="AJ469" s="473">
        <f>IF($AL$408=0,0,AL469/$AL$408)</f>
        <v>0.88073407485669097</v>
      </c>
      <c r="AK469" s="470"/>
      <c r="AL469" s="472">
        <f>AL420+AL434+AL453+AL467</f>
        <v>5595643.4000000004</v>
      </c>
      <c r="AM469" s="480"/>
      <c r="AN469" s="475">
        <f t="shared" si="129"/>
        <v>-538183.86000000034</v>
      </c>
      <c r="AO469" s="452">
        <f t="shared" si="127"/>
        <v>-9.617908460714282E-2</v>
      </c>
      <c r="AP469" s="94"/>
      <c r="AQ469" s="573">
        <v>6902902.9400000004</v>
      </c>
      <c r="AR469" s="574">
        <f t="shared" ref="AR469:AR482" si="130">AF469-AQ469</f>
        <v>-1845443.4000000004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244516.41</v>
      </c>
      <c r="AG470" s="503"/>
      <c r="AH470" s="457">
        <f t="shared" si="128"/>
        <v>244516.41</v>
      </c>
      <c r="AI470" s="496" t="e">
        <f>IF(AH470=0,0,AH470/Z470)</f>
        <v>#DIV/0!</v>
      </c>
      <c r="AJ470" s="502"/>
      <c r="AK470" s="501"/>
      <c r="AL470" s="455">
        <f>-SUMIFS(BV_Data_An_Prec!$AN:$AN,BV_Data_An_Prec!$AQ:$AQ,$V470)</f>
        <v>423069.41000000003</v>
      </c>
      <c r="AM470" s="505"/>
      <c r="AN470" s="457">
        <f t="shared" si="129"/>
        <v>-178553.00000000003</v>
      </c>
      <c r="AO470" s="464">
        <f t="shared" si="127"/>
        <v>-0.42204185833241881</v>
      </c>
      <c r="AP470" s="94"/>
      <c r="AQ470" s="571">
        <v>275258.11</v>
      </c>
      <c r="AR470" s="510">
        <f t="shared" si="130"/>
        <v>-30741.699999999983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774584.7</v>
      </c>
      <c r="AG471" s="508"/>
      <c r="AH471" s="457">
        <f t="shared" si="128"/>
        <v>774584.7</v>
      </c>
      <c r="AI471" s="477">
        <f>IF(Z471=0,0,AH471/Z471)</f>
        <v>0</v>
      </c>
      <c r="AJ471" s="509"/>
      <c r="AK471" s="495"/>
      <c r="AL471" s="455">
        <f>-SUMIFS(BV_Data_An_Prec!$AN:$AN,BV_Data_An_Prec!$AQ:$AQ,$V471)</f>
        <v>900127</v>
      </c>
      <c r="AM471" s="506"/>
      <c r="AN471" s="457">
        <f t="shared" si="129"/>
        <v>-125542.30000000005</v>
      </c>
      <c r="AO471" s="464">
        <f t="shared" si="127"/>
        <v>-0.13947176342893841</v>
      </c>
      <c r="AP471" s="94"/>
      <c r="AQ471" s="571">
        <v>693962.92</v>
      </c>
      <c r="AR471" s="510">
        <f t="shared" si="130"/>
        <v>80621.779999999912</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0.17573461615267338</v>
      </c>
      <c r="AE482" s="491"/>
      <c r="AF482" s="472">
        <f>SUM(AF470:AF481)</f>
        <v>1019101.11</v>
      </c>
      <c r="AG482" s="479"/>
      <c r="AH482" s="475">
        <f t="shared" si="128"/>
        <v>1019101.11</v>
      </c>
      <c r="AI482" s="471" t="e">
        <f>AH482/Z482</f>
        <v>#DIV/0!</v>
      </c>
      <c r="AJ482" s="471"/>
      <c r="AK482" s="491"/>
      <c r="AL482" s="472">
        <f>SUM(AL470:AL481)</f>
        <v>1323196.4100000001</v>
      </c>
      <c r="AM482" s="512"/>
      <c r="AN482" s="475">
        <f t="shared" si="129"/>
        <v>-304095.30000000016</v>
      </c>
      <c r="AO482" s="493">
        <f t="shared" si="127"/>
        <v>-0.22981871602871121</v>
      </c>
      <c r="AP482" s="94"/>
      <c r="AQ482" s="573">
        <v>1343989.52</v>
      </c>
      <c r="AR482" s="574">
        <f t="shared" si="130"/>
        <v>-324888.41000000003</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3.7813210782268826E-2</v>
      </c>
      <c r="AF484" s="529">
        <f>AF408-AF469+AF482</f>
        <v>1760733.0199999991</v>
      </c>
      <c r="AG484" s="530"/>
      <c r="AH484" s="530">
        <f>AF484-Z484</f>
        <v>1760733.0199999991</v>
      </c>
      <c r="AI484" s="531" t="e">
        <f>AH484/Z484</f>
        <v>#DIV/0!</v>
      </c>
      <c r="AJ484" s="526" t="s">
        <v>215</v>
      </c>
      <c r="AK484" s="527">
        <f>IF($AL$407=0,0,AL484/$AL$407)</f>
        <v>4.2377024833746106E-2</v>
      </c>
      <c r="AL484" s="529">
        <f>AL408-AL469+AL482</f>
        <v>2080938.8499999996</v>
      </c>
      <c r="AM484" s="533"/>
      <c r="AN484" s="529">
        <f t="shared" si="129"/>
        <v>-320205.83000000054</v>
      </c>
      <c r="AO484" s="534">
        <f t="shared" si="127"/>
        <v>-0.1538756556926219</v>
      </c>
      <c r="AP484" s="94"/>
      <c r="AQ484" s="533">
        <v>2236846.7700000028</v>
      </c>
      <c r="AR484" s="537">
        <f>AF484-AQ484</f>
        <v>-476113.75000000373</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Septembre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6" t="s">
        <v>1100</v>
      </c>
      <c r="W489" s="877"/>
      <c r="X489" s="878" t="s">
        <v>215</v>
      </c>
      <c r="Y489" s="879" t="e">
        <f>Z489/Z407</f>
        <v>#DIV/0!</v>
      </c>
      <c r="Z489" s="880">
        <f>Z490+Z416</f>
        <v>0</v>
      </c>
      <c r="AA489" s="878"/>
      <c r="AB489" s="879"/>
      <c r="AC489" s="528"/>
      <c r="AD489" s="878" t="s">
        <v>215</v>
      </c>
      <c r="AE489" s="879">
        <f>AF489/AF407</f>
        <v>4.3824498921949707E-2</v>
      </c>
      <c r="AF489" s="880">
        <f>AF490+AF416</f>
        <v>2040642.429999999</v>
      </c>
      <c r="AG489" s="530"/>
      <c r="AH489" s="530">
        <f t="shared" ref="AH489" si="134">AF489-Z489</f>
        <v>2040642.429999999</v>
      </c>
      <c r="AI489" s="531" t="e">
        <f>AH489/Z489</f>
        <v>#DIV/0!</v>
      </c>
      <c r="AJ489" s="878" t="s">
        <v>215</v>
      </c>
      <c r="AK489" s="879">
        <f>IF($AL$407=0,0,AL489/$AL$407)</f>
        <v>4.8409194232759988E-2</v>
      </c>
      <c r="AL489" s="880">
        <f>AL490+AL416</f>
        <v>2377150.6699999995</v>
      </c>
      <c r="AM489" s="533"/>
      <c r="AN489" s="880">
        <f t="shared" ref="AN489" si="135">AF489-AL489</f>
        <v>-336508.24000000046</v>
      </c>
      <c r="AO489" s="881">
        <f t="shared" ref="AO489" si="136">IF(AL489=0,0,AN489/AL489)</f>
        <v>-0.14155949147304178</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3.7813210782268826E-2</v>
      </c>
      <c r="AF490" s="528">
        <f>AF484</f>
        <v>1760733.0199999991</v>
      </c>
      <c r="AG490" s="529"/>
      <c r="AH490" s="530">
        <f>AF490-Z490</f>
        <v>1760733.0199999991</v>
      </c>
      <c r="AI490" s="531" t="e">
        <f>AH490/Z490</f>
        <v>#DIV/0!</v>
      </c>
      <c r="AJ490" s="526" t="s">
        <v>215</v>
      </c>
      <c r="AK490" s="527">
        <f>IF($AL$407=0,0,AL490/$AL$407)</f>
        <v>4.2377024833746106E-2</v>
      </c>
      <c r="AL490" s="537">
        <f>AL484</f>
        <v>2080938.8499999996</v>
      </c>
      <c r="AM490" s="538"/>
      <c r="AN490" s="539">
        <f>AF490-AL490</f>
        <v>-320205.83000000054</v>
      </c>
      <c r="AO490" s="540">
        <f>IF(AL490=0,0,AN490/AL490)</f>
        <v>-0.1538756556926219</v>
      </c>
      <c r="AP490" s="94"/>
      <c r="AQ490" s="586">
        <v>2236846.7700000028</v>
      </c>
      <c r="AR490" s="537">
        <f>AF490-AQ490</f>
        <v>-476113.75000000373</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32674.519999999997</v>
      </c>
      <c r="AG492" s="454"/>
      <c r="AH492" s="457">
        <f t="shared" ref="AH492:AH499" si="137">AF492-Z492</f>
        <v>32674.519999999997</v>
      </c>
      <c r="AI492" s="477">
        <f t="shared" ref="AI492:AI498" si="138">IF(Z492=0,0,AH492/Z492)</f>
        <v>0</v>
      </c>
      <c r="AJ492" s="454"/>
      <c r="AK492" s="454"/>
      <c r="AL492" s="455">
        <f>SUMIFS(BV_Data_An_Prec!$AN:$AN,BV_Data_An_Prec!$AQ:$AQ,$V492)</f>
        <v>36431.100000000006</v>
      </c>
      <c r="AM492" s="459"/>
      <c r="AN492" s="457">
        <f t="shared" ref="AN492:AN499" si="139">AF492-AL492</f>
        <v>-3756.580000000009</v>
      </c>
      <c r="AO492" s="464">
        <f t="shared" ref="AO492:AO499" si="140">IF(AL492=0,0,AN492/AL492)</f>
        <v>-0.10311464655198466</v>
      </c>
      <c r="AP492" s="94"/>
      <c r="AQ492" s="571">
        <v>51774</v>
      </c>
      <c r="AR492" s="510">
        <f t="shared" ref="AR492:AR494" si="141">AF492-AQ492</f>
        <v>-19099.480000000003</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11194.74</v>
      </c>
      <c r="AG494" s="38"/>
      <c r="AH494" s="457">
        <f t="shared" si="137"/>
        <v>11194.74</v>
      </c>
      <c r="AI494" s="477">
        <f t="shared" si="138"/>
        <v>0</v>
      </c>
      <c r="AJ494" s="38"/>
      <c r="AK494" s="38"/>
      <c r="AL494" s="455">
        <f>SUMIFS(BV_Data_An_Prec!$AN:$AN,BV_Data_An_Prec!$AQ:$AQ,$V494)</f>
        <v>30957.690000000002</v>
      </c>
      <c r="AM494" s="545"/>
      <c r="AN494" s="457">
        <f t="shared" si="139"/>
        <v>-19762.950000000004</v>
      </c>
      <c r="AO494" s="464">
        <f t="shared" si="140"/>
        <v>-0.63838580979394788</v>
      </c>
      <c r="AP494" s="94"/>
      <c r="AQ494" s="571">
        <v>5121.4799999999996</v>
      </c>
      <c r="AR494" s="510">
        <f t="shared" si="141"/>
        <v>6073.26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-27622.61</v>
      </c>
      <c r="AG497" s="38"/>
      <c r="AH497" s="457">
        <f t="shared" si="137"/>
        <v>-27622.61</v>
      </c>
      <c r="AI497" s="477">
        <f t="shared" si="138"/>
        <v>0</v>
      </c>
      <c r="AJ497" s="38"/>
      <c r="AK497" s="38"/>
      <c r="AL497" s="455">
        <f>SUMIFS(BV_Data_An_Prec!$AN:$AN,BV_Data_An_Prec!$AQ:$AQ,$V497)</f>
        <v>-4178.3500000000004</v>
      </c>
      <c r="AM497" s="545"/>
      <c r="AN497" s="457">
        <f t="shared" si="139"/>
        <v>-23444.260000000002</v>
      </c>
      <c r="AO497" s="464">
        <f t="shared" si="140"/>
        <v>5.610889465937511</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3.7464300417109804E-2</v>
      </c>
      <c r="AF499" s="529">
        <f>AF490-AF492-AF493-AF494-AF498-AF497</f>
        <v>1744486.3699999992</v>
      </c>
      <c r="AG499" s="530"/>
      <c r="AH499" s="530">
        <f t="shared" si="137"/>
        <v>1744486.3699999992</v>
      </c>
      <c r="AI499" s="531" t="e">
        <f>AH499/Z499</f>
        <v>#DIV/0!</v>
      </c>
      <c r="AJ499" s="532" t="s">
        <v>215</v>
      </c>
      <c r="AK499" s="527">
        <f>IF($AL$407=0,0,AL499/$AL$407)</f>
        <v>4.1089783555304883E-2</v>
      </c>
      <c r="AL499" s="529">
        <f>AL490-AL492-AL493-AL494-AL498-AL497</f>
        <v>2017728.4099999997</v>
      </c>
      <c r="AM499" s="533"/>
      <c r="AN499" s="529">
        <f t="shared" si="139"/>
        <v>-273242.0400000005</v>
      </c>
      <c r="AO499" s="547">
        <f t="shared" si="140"/>
        <v>-0.13542062382915079</v>
      </c>
      <c r="AP499" s="94"/>
      <c r="AQ499" s="538">
        <v>2179951.2900000028</v>
      </c>
      <c r="AR499" s="588">
        <f>AF499-AQ499</f>
        <v>-435464.92000000365</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38"/>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1"/>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1"/>
      <c r="AG509" s="862"/>
      <c r="AH509" s="860"/>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5924"/>
  <sheetViews>
    <sheetView zoomScale="80" zoomScaleNormal="80" workbookViewId="0">
      <selection activeCell="A2" sqref="A2:AI797"/>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8" bestFit="1" customWidth="1"/>
    <col min="39" max="39" width="19.375" style="1028" customWidth="1"/>
    <col min="40" max="40" width="16.375" style="1028" bestFit="1" customWidth="1"/>
    <col min="41" max="41" width="13" customWidth="1"/>
    <col min="42" max="42" width="42.75" customWidth="1"/>
    <col min="43" max="43" width="27.75" bestFit="1"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15</v>
      </c>
      <c r="AD1" t="s">
        <v>17</v>
      </c>
      <c r="AE1" t="s">
        <v>18</v>
      </c>
      <c r="AF1" t="s">
        <v>19</v>
      </c>
      <c r="AG1" t="s">
        <v>5</v>
      </c>
      <c r="AH1"/>
      <c r="AI1"/>
      <c r="AL1" s="1034"/>
      <c r="AM1" s="1034"/>
      <c r="AN1" s="1034"/>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29" t="s">
        <v>640</v>
      </c>
      <c r="AM2" s="1030" t="s">
        <v>641</v>
      </c>
      <c r="AN2" s="1029" t="s">
        <v>642</v>
      </c>
      <c r="AO2" s="597" t="s">
        <v>643</v>
      </c>
      <c r="AP2" s="597" t="s">
        <v>644</v>
      </c>
      <c r="AQ2" s="597" t="s">
        <v>645</v>
      </c>
      <c r="AR2" s="597" t="s">
        <v>646</v>
      </c>
      <c r="AS2" s="597" t="s">
        <v>636</v>
      </c>
      <c r="AT2" s="596" t="s">
        <v>639</v>
      </c>
      <c r="AU2" s="596" t="s">
        <v>247</v>
      </c>
      <c r="AV2" s="1029" t="s">
        <v>640</v>
      </c>
      <c r="AW2" s="1030" t="s">
        <v>641</v>
      </c>
      <c r="AX2" s="1029" t="s">
        <v>642</v>
      </c>
      <c r="AY2" s="597" t="s">
        <v>646</v>
      </c>
      <c r="AZ2" s="597" t="s">
        <v>636</v>
      </c>
    </row>
    <row r="3" spans="1:52" ht="15"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8" t="str">
        <f>C3</f>
        <v>HDB120</v>
      </c>
      <c r="AK3" s="1028" t="str">
        <f>D3</f>
        <v>FRAIS DE GESTION</v>
      </c>
      <c r="AL3" s="1028">
        <f>IFERROR(INDEX(G3:R3,1,MATCH(Parametres!$B$3,G$1:R$1,0)-1)*IF(OR(F3="L",F3="S",F3="I"),-1,1),"")</f>
        <v>0</v>
      </c>
      <c r="AM3" s="1028">
        <f>AN3-AL3</f>
        <v>0</v>
      </c>
      <c r="AN3" s="1028">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3" t="str">
        <f>C3</f>
        <v>HDB120</v>
      </c>
      <c r="AU3" s="599" t="str">
        <f>D3</f>
        <v>FRAIS DE GESTION</v>
      </c>
      <c r="AV3" s="1028">
        <f>IFERROR(INDEX(V3:AG3,1,MATCH(Parametres!$B$3,V$1:AG$1,0)-1)*IF(OR(C3="L",C3="S",C3="I"),-1,1),"")</f>
        <v>0</v>
      </c>
      <c r="AW3" s="1028">
        <f>AX3-AV3</f>
        <v>0</v>
      </c>
      <c r="AX3" s="1028">
        <f>INDEX(V3:AG3,1,MATCH(Parametres!$B$3,V$1:AG$1,0))*IF(OR(C3="L",C3="S",C3="I"),-1,1)</f>
        <v>0</v>
      </c>
      <c r="AY3" s="598" t="s">
        <v>337</v>
      </c>
      <c r="AZ3" s="598" t="e">
        <f>+VLOOKUP($AJ3,Data_Validation!$A:$E,5,0)</f>
        <v>#N/A</v>
      </c>
    </row>
    <row r="4" spans="1:52" ht="15"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8" t="str">
        <f t="shared" ref="AJ4:AJ67" si="0">C4</f>
        <v>HDB134</v>
      </c>
      <c r="AK4" s="1028" t="str">
        <f t="shared" ref="AK4:AK67" si="1">D4</f>
        <v>PROV.POUR MAUVAIS.CREANCE</v>
      </c>
      <c r="AL4" s="1028">
        <f>IFERROR(INDEX(G4:R4,1,MATCH(Parametres!$B$3,G$1:R$1,0)-1)*IF(OR(F4="L",F4="S",F4="I"),-1,1),"")</f>
        <v>0</v>
      </c>
      <c r="AM4" s="1028">
        <f t="shared" ref="AM4:AM67" si="2">AN4-AL4</f>
        <v>0</v>
      </c>
      <c r="AN4" s="1028">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3" t="str">
        <f t="shared" ref="AT4:AT67" si="3">C4</f>
        <v>HDB134</v>
      </c>
      <c r="AU4" s="599" t="str">
        <f t="shared" ref="AU4:AU67" si="4">D4</f>
        <v>PROV.POUR MAUVAIS.CREANCE</v>
      </c>
      <c r="AV4" s="1028">
        <f>IFERROR(INDEX(V4:AG4,1,MATCH(Parametres!$B$3,V$1:AG$1,0)-1)*IF(OR(C4="L",C4="S",C4="I"),-1,1),"")</f>
        <v>0</v>
      </c>
      <c r="AW4" s="1028">
        <f t="shared" ref="AW4:AW67" si="5">AX4-AV4</f>
        <v>0</v>
      </c>
      <c r="AX4" s="1028">
        <f>INDEX(V4:AG4,1,MATCH(Parametres!$B$3,V$1:AG$1,0))*IF(OR(C4="L",C4="S",C4="I"),-1,1)</f>
        <v>0</v>
      </c>
      <c r="AY4" s="598" t="s">
        <v>337</v>
      </c>
      <c r="AZ4" s="598" t="e">
        <f>+VLOOKUP($AJ4,Data_Validation!$A:$E,5,0)</f>
        <v>#N/A</v>
      </c>
    </row>
    <row r="5" spans="1:52" ht="15.75"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8" t="str">
        <f t="shared" si="0"/>
        <v>HDB137</v>
      </c>
      <c r="AK5" s="1028" t="str">
        <f t="shared" si="1"/>
        <v>AVAN.FIDUCIE TESTAMENTAIR</v>
      </c>
      <c r="AL5" s="1028">
        <f>IFERROR(INDEX(G5:R5,1,MATCH(Parametres!$B$3,G$1:R$1,0)-1)*IF(OR(F5="L",F5="S",F5="I"),-1,1),"")</f>
        <v>0</v>
      </c>
      <c r="AM5" s="1028">
        <f t="shared" si="2"/>
        <v>0</v>
      </c>
      <c r="AN5" s="1028">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3" t="str">
        <f t="shared" si="3"/>
        <v>HDB137</v>
      </c>
      <c r="AU5" s="599" t="str">
        <f t="shared" si="4"/>
        <v>AVAN.FIDUCIE TESTAMENTAIR</v>
      </c>
      <c r="AV5" s="1028">
        <f>IFERROR(INDEX(V5:AG5,1,MATCH(Parametres!$B$3,V$1:AG$1,0)-1)*IF(OR(C5="L",C5="S",C5="I"),-1,1),"")</f>
        <v>0</v>
      </c>
      <c r="AW5" s="1028">
        <f t="shared" si="5"/>
        <v>0</v>
      </c>
      <c r="AX5" s="1028">
        <f>INDEX(V5:AG5,1,MATCH(Parametres!$B$3,V$1:AG$1,0))*IF(OR(C5="L",C5="S",C5="I"),-1,1)</f>
        <v>0</v>
      </c>
      <c r="AY5" s="598" t="s">
        <v>337</v>
      </c>
      <c r="AZ5" s="598" t="e">
        <f>+VLOOKUP($AJ5,Data_Validation!$A:$E,5,0)</f>
        <v>#N/A</v>
      </c>
    </row>
    <row r="6" spans="1:52" ht="15.75"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8" t="str">
        <f t="shared" si="0"/>
        <v>HDB15</v>
      </c>
      <c r="AK6" s="1028" t="str">
        <f t="shared" si="1"/>
        <v>IMRTD(COMPTE BNR)</v>
      </c>
      <c r="AL6" s="1028">
        <f>IFERROR(INDEX(G6:R6,1,MATCH(Parametres!$B$3,G$1:R$1,0)-1)*IF(OR(F6="L",F6="S",F6="I"),-1,1),"")</f>
        <v>0</v>
      </c>
      <c r="AM6" s="1028">
        <f t="shared" si="2"/>
        <v>0</v>
      </c>
      <c r="AN6" s="1028">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3" t="str">
        <f t="shared" si="3"/>
        <v>HDB15</v>
      </c>
      <c r="AU6" s="599" t="str">
        <f t="shared" si="4"/>
        <v>IMRTD(COMPTE BNR)</v>
      </c>
      <c r="AV6" s="1028">
        <f>IFERROR(INDEX(V6:AG6,1,MATCH(Parametres!$B$3,V$1:AG$1,0)-1)*IF(OR(C6="L",C6="S",C6="I"),-1,1),"")</f>
        <v>0</v>
      </c>
      <c r="AW6" s="1028">
        <f t="shared" si="5"/>
        <v>0</v>
      </c>
      <c r="AX6" s="1028">
        <f>INDEX(V6:AG6,1,MATCH(Parametres!$B$3,V$1:AG$1,0))*IF(OR(C6="L",C6="S",C6="I"),-1,1)</f>
        <v>0</v>
      </c>
      <c r="AY6" s="598" t="s">
        <v>337</v>
      </c>
      <c r="AZ6" s="598" t="e">
        <f>+VLOOKUP($AJ6,Data_Validation!$A:$E,5,0)</f>
        <v>#N/A</v>
      </c>
    </row>
    <row r="7" spans="1:52" ht="15"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8" t="str">
        <f t="shared" si="0"/>
        <v>HDB16</v>
      </c>
      <c r="AK7" s="1028" t="str">
        <f t="shared" si="1"/>
        <v>RTD (COMPTE BNR)</v>
      </c>
      <c r="AL7" s="1028">
        <f>IFERROR(INDEX(G7:R7,1,MATCH(Parametres!$B$3,G$1:R$1,0)-1)*IF(OR(F7="L",F7="S",F7="I"),-1,1),"")</f>
        <v>0</v>
      </c>
      <c r="AM7" s="1028">
        <f t="shared" si="2"/>
        <v>0</v>
      </c>
      <c r="AN7" s="1028">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3" t="str">
        <f t="shared" si="3"/>
        <v>HDB16</v>
      </c>
      <c r="AU7" s="599" t="str">
        <f t="shared" si="4"/>
        <v>RTD (COMPTE BNR)</v>
      </c>
      <c r="AV7" s="1028">
        <f>IFERROR(INDEX(V7:AG7,1,MATCH(Parametres!$B$3,V$1:AG$1,0)-1)*IF(OR(C7="L",C7="S",C7="I"),-1,1),"")</f>
        <v>0</v>
      </c>
      <c r="AW7" s="1028">
        <f t="shared" si="5"/>
        <v>0</v>
      </c>
      <c r="AX7" s="1028">
        <f>INDEX(V7:AG7,1,MATCH(Parametres!$B$3,V$1:AG$1,0))*IF(OR(C7="L",C7="S",C7="I"),-1,1)</f>
        <v>0</v>
      </c>
      <c r="AY7" s="598" t="s">
        <v>337</v>
      </c>
      <c r="AZ7" s="598" t="e">
        <f>+VLOOKUP($AJ7,Data_Validation!$A:$E,5,0)</f>
        <v>#N/A</v>
      </c>
    </row>
    <row r="8" spans="1:52" ht="15" customHeight="1">
      <c r="A8" s="832" t="s">
        <v>1150</v>
      </c>
      <c r="B8" s="832">
        <v>2026</v>
      </c>
      <c r="C8" s="832" t="s">
        <v>1162</v>
      </c>
      <c r="D8" s="832" t="s">
        <v>1163</v>
      </c>
      <c r="E8" s="832" t="s">
        <v>333</v>
      </c>
      <c r="F8" s="832" t="s">
        <v>1119</v>
      </c>
      <c r="G8" s="832">
        <v>14286.7</v>
      </c>
      <c r="H8" s="832">
        <v>19830.2</v>
      </c>
      <c r="I8" s="832">
        <v>32578.84</v>
      </c>
      <c r="J8" s="832">
        <v>50644.38</v>
      </c>
      <c r="K8" s="832">
        <v>79026.38</v>
      </c>
      <c r="L8" s="832">
        <v>104011.45</v>
      </c>
      <c r="M8" s="832">
        <v>139390.82</v>
      </c>
      <c r="N8" s="832">
        <v>169692.62</v>
      </c>
      <c r="O8" s="832">
        <v>193191.02</v>
      </c>
      <c r="P8" s="832">
        <v>196311.02</v>
      </c>
      <c r="Q8" s="832">
        <v>0</v>
      </c>
      <c r="R8" s="832">
        <v>0</v>
      </c>
      <c r="S8" s="832">
        <v>21465.67</v>
      </c>
      <c r="T8" s="832">
        <v>21465.67</v>
      </c>
      <c r="U8" s="832">
        <v>0</v>
      </c>
      <c r="V8" s="832">
        <v>0</v>
      </c>
      <c r="W8" s="832">
        <v>0</v>
      </c>
      <c r="X8" s="832">
        <v>0</v>
      </c>
      <c r="Y8" s="832">
        <v>0</v>
      </c>
      <c r="Z8" s="832">
        <v>0</v>
      </c>
      <c r="AA8" s="832">
        <v>0</v>
      </c>
      <c r="AB8" s="832">
        <v>0</v>
      </c>
      <c r="AC8" s="832">
        <v>0</v>
      </c>
      <c r="AD8" s="832">
        <v>0</v>
      </c>
      <c r="AE8" s="832">
        <v>0</v>
      </c>
      <c r="AF8" s="832">
        <v>0</v>
      </c>
      <c r="AG8" s="832">
        <v>0</v>
      </c>
      <c r="AH8" s="832">
        <v>0</v>
      </c>
      <c r="AI8" s="832">
        <v>0</v>
      </c>
      <c r="AJ8" s="1028" t="str">
        <f t="shared" si="0"/>
        <v>H01201</v>
      </c>
      <c r="AK8" s="1028" t="str">
        <f t="shared" si="1"/>
        <v>NF SALAIRES-VENTES DIR</v>
      </c>
      <c r="AL8" s="1028">
        <f>IFERROR(INDEX(G8:R8,1,MATCH(Parametres!$B$3,G$1:R$1,0)-1)*IF(OR(F8="L",F8="S",F8="I"),-1,1),"")</f>
        <v>169692.62</v>
      </c>
      <c r="AM8" s="1028">
        <f t="shared" si="2"/>
        <v>23498.399999999994</v>
      </c>
      <c r="AN8" s="1028">
        <f>INDEX(G8:R8,1,MATCH(Parametres!$B$3,G$1:R$1,0))*IF(OR(F8="L",F8="S",F8="I"),-1,1)</f>
        <v>193191.02</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3" t="str">
        <f t="shared" si="3"/>
        <v>H01201</v>
      </c>
      <c r="AU8" s="599" t="str">
        <f t="shared" si="4"/>
        <v>NF SALAIRES-VENTES DIR</v>
      </c>
      <c r="AV8" s="1028">
        <f>IFERROR(INDEX(V8:AG8,1,MATCH(Parametres!$B$3,V$1:AG$1,0)-1)*IF(OR(C8="L",C8="S",C8="I"),-1,1),"")</f>
        <v>0</v>
      </c>
      <c r="AW8" s="1028">
        <f t="shared" si="5"/>
        <v>0</v>
      </c>
      <c r="AX8" s="1028">
        <f>INDEX(V8:AG8,1,MATCH(Parametres!$B$3,V$1:AG$1,0))*IF(OR(C8="L",C8="S",C8="I"),-1,1)</f>
        <v>0</v>
      </c>
      <c r="AY8" s="598" t="s">
        <v>337</v>
      </c>
      <c r="AZ8" s="598">
        <f>+VLOOKUP($AJ8,Data_Validation!$A:$E,5,0)</f>
        <v>0</v>
      </c>
    </row>
    <row r="9" spans="1:52" ht="15" customHeight="1">
      <c r="A9" s="832" t="s">
        <v>1150</v>
      </c>
      <c r="B9" s="832">
        <v>2026</v>
      </c>
      <c r="C9" s="832" t="s">
        <v>1164</v>
      </c>
      <c r="D9" s="832" t="s">
        <v>1165</v>
      </c>
      <c r="E9" s="832" t="s">
        <v>333</v>
      </c>
      <c r="F9" s="832" t="s">
        <v>1119</v>
      </c>
      <c r="G9" s="832">
        <v>42917.14</v>
      </c>
      <c r="H9" s="832">
        <v>87515.25</v>
      </c>
      <c r="I9" s="832">
        <v>133947.21</v>
      </c>
      <c r="J9" s="832">
        <v>193255.9</v>
      </c>
      <c r="K9" s="832">
        <v>238651</v>
      </c>
      <c r="L9" s="832">
        <v>286378.5</v>
      </c>
      <c r="M9" s="832">
        <v>330017.63</v>
      </c>
      <c r="N9" s="832">
        <v>370516.9</v>
      </c>
      <c r="O9" s="832">
        <v>405650.76</v>
      </c>
      <c r="P9" s="832">
        <v>414953.76</v>
      </c>
      <c r="Q9" s="832">
        <v>0</v>
      </c>
      <c r="R9" s="832">
        <v>0</v>
      </c>
      <c r="S9" s="832">
        <v>45072.31</v>
      </c>
      <c r="T9" s="832">
        <v>45072.31</v>
      </c>
      <c r="U9" s="832">
        <v>0</v>
      </c>
      <c r="V9" s="832">
        <v>0</v>
      </c>
      <c r="W9" s="832">
        <v>0</v>
      </c>
      <c r="X9" s="832">
        <v>0</v>
      </c>
      <c r="Y9" s="832">
        <v>0</v>
      </c>
      <c r="Z9" s="832">
        <v>0</v>
      </c>
      <c r="AA9" s="832">
        <v>0</v>
      </c>
      <c r="AB9" s="832">
        <v>0</v>
      </c>
      <c r="AC9" s="832">
        <v>0</v>
      </c>
      <c r="AD9" s="832">
        <v>0</v>
      </c>
      <c r="AE9" s="832">
        <v>0</v>
      </c>
      <c r="AF9" s="832">
        <v>0</v>
      </c>
      <c r="AG9" s="832">
        <v>0</v>
      </c>
      <c r="AH9" s="832">
        <v>0</v>
      </c>
      <c r="AI9" s="832">
        <v>0</v>
      </c>
      <c r="AJ9" s="1028" t="str">
        <f t="shared" si="0"/>
        <v>H01202</v>
      </c>
      <c r="AK9" s="1028" t="str">
        <f t="shared" si="1"/>
        <v>NF SALAIRE &amp; COMM VENDEUR</v>
      </c>
      <c r="AL9" s="1028">
        <f>IFERROR(INDEX(G9:R9,1,MATCH(Parametres!$B$3,G$1:R$1,0)-1)*IF(OR(F9="L",F9="S",F9="I"),-1,1),"")</f>
        <v>370516.9</v>
      </c>
      <c r="AM9" s="1028">
        <f t="shared" si="2"/>
        <v>35133.859999999986</v>
      </c>
      <c r="AN9" s="1028">
        <f>INDEX(G9:R9,1,MATCH(Parametres!$B$3,G$1:R$1,0))*IF(OR(F9="L",F9="S",F9="I"),-1,1)</f>
        <v>405650.76</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3" t="str">
        <f t="shared" si="3"/>
        <v>H01202</v>
      </c>
      <c r="AU9" s="599" t="str">
        <f t="shared" si="4"/>
        <v>NF SALAIRE &amp; COMM VENDEUR</v>
      </c>
      <c r="AV9" s="1028">
        <f>IFERROR(INDEX(V9:AG9,1,MATCH(Parametres!$B$3,V$1:AG$1,0)-1)*IF(OR(C9="L",C9="S",C9="I"),-1,1),"")</f>
        <v>0</v>
      </c>
      <c r="AW9" s="1028">
        <f t="shared" si="5"/>
        <v>0</v>
      </c>
      <c r="AX9" s="1028">
        <f>INDEX(V9:AG9,1,MATCH(Parametres!$B$3,V$1:AG$1,0))*IF(OR(C9="L",C9="S",C9="I"),-1,1)</f>
        <v>0</v>
      </c>
      <c r="AY9" s="598" t="s">
        <v>337</v>
      </c>
      <c r="AZ9" s="598">
        <f>+VLOOKUP($AJ9,Data_Validation!$A:$E,5,0)</f>
        <v>0</v>
      </c>
    </row>
    <row r="10" spans="1:52" ht="15" customHeight="1">
      <c r="A10" s="832" t="s">
        <v>1150</v>
      </c>
      <c r="B10" s="832">
        <v>2026</v>
      </c>
      <c r="C10" s="832" t="s">
        <v>1166</v>
      </c>
      <c r="D10" s="832" t="s">
        <v>1167</v>
      </c>
      <c r="E10" s="832" t="s">
        <v>333</v>
      </c>
      <c r="F10" s="832" t="s">
        <v>1119</v>
      </c>
      <c r="G10" s="832">
        <v>22706.92</v>
      </c>
      <c r="H10" s="832">
        <v>47091.72</v>
      </c>
      <c r="I10" s="832">
        <v>77482.7</v>
      </c>
      <c r="J10" s="832">
        <v>105745.93</v>
      </c>
      <c r="K10" s="832">
        <v>136304.34</v>
      </c>
      <c r="L10" s="832">
        <v>163654.38</v>
      </c>
      <c r="M10" s="832">
        <v>194749.78</v>
      </c>
      <c r="N10" s="832">
        <v>225373.95</v>
      </c>
      <c r="O10" s="832">
        <v>249934.48</v>
      </c>
      <c r="P10" s="832">
        <v>258892.79</v>
      </c>
      <c r="Q10" s="832">
        <v>0</v>
      </c>
      <c r="R10" s="832">
        <v>0</v>
      </c>
      <c r="S10" s="832">
        <v>27770.5</v>
      </c>
      <c r="T10" s="832">
        <v>27770.5</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8" t="str">
        <f t="shared" si="0"/>
        <v>H01203</v>
      </c>
      <c r="AK10" s="1028" t="str">
        <f t="shared" si="1"/>
        <v>NF SALAIRE &amp; COMM F&amp;I</v>
      </c>
      <c r="AL10" s="1028">
        <f>IFERROR(INDEX(G10:R10,1,MATCH(Parametres!$B$3,G$1:R$1,0)-1)*IF(OR(F10="L",F10="S",F10="I"),-1,1),"")</f>
        <v>225373.95</v>
      </c>
      <c r="AM10" s="1028">
        <f t="shared" si="2"/>
        <v>24560.53</v>
      </c>
      <c r="AN10" s="1028">
        <f>INDEX(G10:R10,1,MATCH(Parametres!$B$3,G$1:R$1,0))*IF(OR(F10="L",F10="S",F10="I"),-1,1)</f>
        <v>249934.48</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3" t="str">
        <f t="shared" si="3"/>
        <v>H01203</v>
      </c>
      <c r="AU10" s="599" t="str">
        <f t="shared" si="4"/>
        <v>NF SALAIRE &amp; COMM F&amp;I</v>
      </c>
      <c r="AV10" s="1028">
        <f>IFERROR(INDEX(V10:AG10,1,MATCH(Parametres!$B$3,V$1:AG$1,0)-1)*IF(OR(C10="L",C10="S",C10="I"),-1,1),"")</f>
        <v>0</v>
      </c>
      <c r="AW10" s="1028">
        <f t="shared" si="5"/>
        <v>0</v>
      </c>
      <c r="AX10" s="1028">
        <f>INDEX(V10:AG10,1,MATCH(Parametres!$B$3,V$1:AG$1,0))*IF(OR(C10="L",C10="S",C10="I"),-1,1)</f>
        <v>0</v>
      </c>
      <c r="AY10" s="598" t="s">
        <v>337</v>
      </c>
      <c r="AZ10" s="598">
        <f>+VLOOKUP($AJ10,Data_Validation!$A:$E,5,0)</f>
        <v>0</v>
      </c>
    </row>
    <row r="11" spans="1:52" ht="15" customHeight="1">
      <c r="A11" s="832" t="s">
        <v>1150</v>
      </c>
      <c r="B11" s="832">
        <v>2026</v>
      </c>
      <c r="C11" s="832" t="s">
        <v>1168</v>
      </c>
      <c r="D11" s="832" t="s">
        <v>1169</v>
      </c>
      <c r="E11" s="832" t="s">
        <v>333</v>
      </c>
      <c r="F11" s="832" t="s">
        <v>1119</v>
      </c>
      <c r="G11" s="832">
        <v>292.41000000000003</v>
      </c>
      <c r="H11" s="832">
        <v>-2582.59</v>
      </c>
      <c r="I11" s="832">
        <v>-3646.77</v>
      </c>
      <c r="J11" s="832">
        <v>1294</v>
      </c>
      <c r="K11" s="832">
        <v>3263.3</v>
      </c>
      <c r="L11" s="832">
        <v>6256.47</v>
      </c>
      <c r="M11" s="832">
        <v>-9419.17</v>
      </c>
      <c r="N11" s="832">
        <v>-13389.44</v>
      </c>
      <c r="O11" s="832">
        <v>-11585.95</v>
      </c>
      <c r="P11" s="832">
        <v>-10694.89</v>
      </c>
      <c r="Q11" s="832">
        <v>0</v>
      </c>
      <c r="R11" s="832">
        <v>0</v>
      </c>
      <c r="S11" s="832">
        <v>-1287.33</v>
      </c>
      <c r="T11" s="832">
        <v>-1287.33</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8" t="str">
        <f t="shared" si="0"/>
        <v>H01204</v>
      </c>
      <c r="AK11" s="1028" t="str">
        <f t="shared" si="1"/>
        <v>NF PREP A LA ROUTE</v>
      </c>
      <c r="AL11" s="1028">
        <f>IFERROR(INDEX(G11:R11,1,MATCH(Parametres!$B$3,G$1:R$1,0)-1)*IF(OR(F11="L",F11="S",F11="I"),-1,1),"")</f>
        <v>-13389.44</v>
      </c>
      <c r="AM11" s="1028">
        <f t="shared" si="2"/>
        <v>1803.4899999999998</v>
      </c>
      <c r="AN11" s="1028">
        <f>INDEX(G11:R11,1,MATCH(Parametres!$B$3,G$1:R$1,0))*IF(OR(F11="L",F11="S",F11="I"),-1,1)</f>
        <v>-11585.95</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3" t="str">
        <f t="shared" si="3"/>
        <v>H01204</v>
      </c>
      <c r="AU11" s="599" t="str">
        <f t="shared" si="4"/>
        <v>NF PREP A LA ROUTE</v>
      </c>
      <c r="AV11" s="1028">
        <f>IFERROR(INDEX(V11:AG11,1,MATCH(Parametres!$B$3,V$1:AG$1,0)-1)*IF(OR(C11="L",C11="S",C11="I"),-1,1),"")</f>
        <v>0</v>
      </c>
      <c r="AW11" s="1028">
        <f t="shared" si="5"/>
        <v>0</v>
      </c>
      <c r="AX11" s="1028">
        <f>INDEX(V11:AG11,1,MATCH(Parametres!$B$3,V$1:AG$1,0))*IF(OR(C11="L",C11="S",C11="I"),-1,1)</f>
        <v>0</v>
      </c>
      <c r="AY11" s="598" t="s">
        <v>337</v>
      </c>
      <c r="AZ11" s="598">
        <f>+VLOOKUP($AJ11,Data_Validation!$A:$E,5,0)</f>
        <v>0</v>
      </c>
    </row>
    <row r="12" spans="1:52" ht="15"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6084.75</v>
      </c>
      <c r="M12" s="832">
        <v>6597.62</v>
      </c>
      <c r="N12" s="832">
        <v>8968.0499999999993</v>
      </c>
      <c r="O12" s="832">
        <v>12741.27</v>
      </c>
      <c r="P12" s="832">
        <v>12795.77</v>
      </c>
      <c r="Q12" s="832">
        <v>0</v>
      </c>
      <c r="R12" s="832">
        <v>0</v>
      </c>
      <c r="S12" s="832">
        <v>1415.7</v>
      </c>
      <c r="T12" s="832">
        <v>1415.7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8" t="str">
        <f t="shared" si="0"/>
        <v>H01205</v>
      </c>
      <c r="AK12" s="1028" t="str">
        <f t="shared" si="1"/>
        <v>NF PRATIQUES DE GARANTIE</v>
      </c>
      <c r="AL12" s="1028">
        <f>IFERROR(INDEX(G12:R12,1,MATCH(Parametres!$B$3,G$1:R$1,0)-1)*IF(OR(F12="L",F12="S",F12="I"),-1,1),"")</f>
        <v>8968.0499999999993</v>
      </c>
      <c r="AM12" s="1028">
        <f t="shared" si="2"/>
        <v>3773.2200000000012</v>
      </c>
      <c r="AN12" s="1028">
        <f>INDEX(G12:R12,1,MATCH(Parametres!$B$3,G$1:R$1,0))*IF(OR(F12="L",F12="S",F12="I"),-1,1)</f>
        <v>12741.27</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3" t="str">
        <f t="shared" si="3"/>
        <v>H01205</v>
      </c>
      <c r="AU12" s="599" t="str">
        <f t="shared" si="4"/>
        <v>NF PRATIQUES DE GARANTIE</v>
      </c>
      <c r="AV12" s="1028">
        <f>IFERROR(INDEX(V12:AG12,1,MATCH(Parametres!$B$3,V$1:AG$1,0)-1)*IF(OR(C12="L",C12="S",C12="I"),-1,1),"")</f>
        <v>0</v>
      </c>
      <c r="AW12" s="1028">
        <f t="shared" si="5"/>
        <v>0</v>
      </c>
      <c r="AX12" s="1028">
        <f>INDEX(V12:AG12,1,MATCH(Parametres!$B$3,V$1:AG$1,0))*IF(OR(C12="L",C12="S",C12="I"),-1,1)</f>
        <v>0</v>
      </c>
      <c r="AY12" s="598" t="s">
        <v>337</v>
      </c>
      <c r="AZ12" s="598">
        <f>+VLOOKUP($AJ12,Data_Validation!$A:$E,5,0)</f>
        <v>0</v>
      </c>
    </row>
    <row r="13" spans="1:52" ht="15" customHeight="1">
      <c r="A13" s="832" t="s">
        <v>1150</v>
      </c>
      <c r="B13" s="832">
        <v>2026</v>
      </c>
      <c r="C13" s="832" t="s">
        <v>1172</v>
      </c>
      <c r="D13" s="832" t="s">
        <v>1173</v>
      </c>
      <c r="E13" s="832" t="s">
        <v>333</v>
      </c>
      <c r="F13" s="832" t="s">
        <v>1119</v>
      </c>
      <c r="G13" s="832">
        <v>19264.5</v>
      </c>
      <c r="H13" s="832">
        <v>37578.69</v>
      </c>
      <c r="I13" s="832">
        <v>65637.94</v>
      </c>
      <c r="J13" s="832">
        <v>95131.92</v>
      </c>
      <c r="K13" s="832">
        <v>119482.49</v>
      </c>
      <c r="L13" s="832">
        <v>152185.19</v>
      </c>
      <c r="M13" s="832">
        <v>181914.86</v>
      </c>
      <c r="N13" s="832">
        <v>208566.49</v>
      </c>
      <c r="O13" s="832">
        <v>235955.20000000001</v>
      </c>
      <c r="P13" s="832">
        <v>235955.20000000001</v>
      </c>
      <c r="Q13" s="832">
        <v>0</v>
      </c>
      <c r="R13" s="832">
        <v>0</v>
      </c>
      <c r="S13" s="832">
        <v>26217.24</v>
      </c>
      <c r="T13" s="832">
        <v>26217.24</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8" t="str">
        <f t="shared" si="0"/>
        <v>H01206</v>
      </c>
      <c r="AK13" s="1028" t="str">
        <f t="shared" si="1"/>
        <v>NF TOT PUB &amp; PROMO VENTES</v>
      </c>
      <c r="AL13" s="1028">
        <f>IFERROR(INDEX(G13:R13,1,MATCH(Parametres!$B$3,G$1:R$1,0)-1)*IF(OR(F13="L",F13="S",F13="I"),-1,1),"")</f>
        <v>208566.49</v>
      </c>
      <c r="AM13" s="1028">
        <f t="shared" si="2"/>
        <v>27388.710000000021</v>
      </c>
      <c r="AN13" s="1028">
        <f>INDEX(G13:R13,1,MATCH(Parametres!$B$3,G$1:R$1,0))*IF(OR(F13="L",F13="S",F13="I"),-1,1)</f>
        <v>235955.20000000001</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3" t="str">
        <f t="shared" si="3"/>
        <v>H01206</v>
      </c>
      <c r="AU13" s="599" t="str">
        <f t="shared" si="4"/>
        <v>NF TOT PUB &amp; PROMO VENTES</v>
      </c>
      <c r="AV13" s="1028">
        <f>IFERROR(INDEX(V13:AG13,1,MATCH(Parametres!$B$3,V$1:AG$1,0)-1)*IF(OR(C13="L",C13="S",C13="I"),-1,1),"")</f>
        <v>0</v>
      </c>
      <c r="AW13" s="1028">
        <f t="shared" si="5"/>
        <v>0</v>
      </c>
      <c r="AX13" s="1028">
        <f>INDEX(V13:AG13,1,MATCH(Parametres!$B$3,V$1:AG$1,0))*IF(OR(C13="L",C13="S",C13="I"),-1,1)</f>
        <v>0</v>
      </c>
      <c r="AY13" s="598" t="s">
        <v>337</v>
      </c>
      <c r="AZ13" s="598">
        <f>+VLOOKUP($AJ13,Data_Validation!$A:$E,5,0)</f>
        <v>0</v>
      </c>
    </row>
    <row r="14" spans="1:52" ht="15" customHeight="1">
      <c r="A14" s="832" t="s">
        <v>1150</v>
      </c>
      <c r="B14" s="832">
        <v>2026</v>
      </c>
      <c r="C14" s="832" t="s">
        <v>1174</v>
      </c>
      <c r="D14" s="832" t="s">
        <v>1175</v>
      </c>
      <c r="E14" s="832" t="s">
        <v>333</v>
      </c>
      <c r="F14" s="832" t="s">
        <v>1119</v>
      </c>
      <c r="G14" s="832">
        <v>-5895</v>
      </c>
      <c r="H14" s="832">
        <v>-11979.87</v>
      </c>
      <c r="I14" s="832">
        <v>-23279.88</v>
      </c>
      <c r="J14" s="832">
        <v>-32439.9</v>
      </c>
      <c r="K14" s="832">
        <v>-40812.33</v>
      </c>
      <c r="L14" s="832">
        <v>-50911.33</v>
      </c>
      <c r="M14" s="832">
        <v>-59751.75</v>
      </c>
      <c r="N14" s="832">
        <v>-68443.12</v>
      </c>
      <c r="O14" s="832">
        <v>-78201.63</v>
      </c>
      <c r="P14" s="832">
        <v>-78201.63</v>
      </c>
      <c r="Q14" s="832">
        <v>0</v>
      </c>
      <c r="R14" s="832">
        <v>0</v>
      </c>
      <c r="S14" s="832">
        <v>-8689.07</v>
      </c>
      <c r="T14" s="832">
        <v>-8689.07</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8" t="str">
        <f t="shared" si="0"/>
        <v>H01207</v>
      </c>
      <c r="AK14" s="1028" t="str">
        <f t="shared" si="1"/>
        <v>NF COOP RABAIS PUBLICITE</v>
      </c>
      <c r="AL14" s="1028">
        <f>IFERROR(INDEX(G14:R14,1,MATCH(Parametres!$B$3,G$1:R$1,0)-1)*IF(OR(F14="L",F14="S",F14="I"),-1,1),"")</f>
        <v>-68443.12</v>
      </c>
      <c r="AM14" s="1028">
        <f t="shared" si="2"/>
        <v>-9758.5100000000093</v>
      </c>
      <c r="AN14" s="1028">
        <f>INDEX(G14:R14,1,MATCH(Parametres!$B$3,G$1:R$1,0))*IF(OR(F14="L",F14="S",F14="I"),-1,1)</f>
        <v>-78201.63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3" t="str">
        <f t="shared" si="3"/>
        <v>H01207</v>
      </c>
      <c r="AU14" s="599" t="str">
        <f t="shared" si="4"/>
        <v>NF COOP RABAIS PUBLICITE</v>
      </c>
      <c r="AV14" s="1028">
        <f>IFERROR(INDEX(V14:AG14,1,MATCH(Parametres!$B$3,V$1:AG$1,0)-1)*IF(OR(C14="L",C14="S",C14="I"),-1,1),"")</f>
        <v>0</v>
      </c>
      <c r="AW14" s="1028">
        <f t="shared" si="5"/>
        <v>0</v>
      </c>
      <c r="AX14" s="1028">
        <f>INDEX(V14:AG14,1,MATCH(Parametres!$B$3,V$1:AG$1,0))*IF(OR(C14="L",C14="S",C14="I"),-1,1)</f>
        <v>0</v>
      </c>
      <c r="AY14" s="598" t="s">
        <v>337</v>
      </c>
      <c r="AZ14" s="598">
        <f>+VLOOKUP($AJ14,Data_Validation!$A:$E,5,0)</f>
        <v>0</v>
      </c>
    </row>
    <row r="15" spans="1:52" ht="15"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8" t="str">
        <f t="shared" si="0"/>
        <v>H01208</v>
      </c>
      <c r="AK15" s="1028" t="str">
        <f t="shared" si="1"/>
        <v>NF DEMONSTRATEURS</v>
      </c>
      <c r="AL15" s="1028">
        <f>IFERROR(INDEX(G15:R15,1,MATCH(Parametres!$B$3,G$1:R$1,0)-1)*IF(OR(F15="L",F15="S",F15="I"),-1,1),"")</f>
        <v>0</v>
      </c>
      <c r="AM15" s="1028">
        <f t="shared" si="2"/>
        <v>0</v>
      </c>
      <c r="AN15" s="1028">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3" t="str">
        <f t="shared" si="3"/>
        <v>H01208</v>
      </c>
      <c r="AU15" s="599" t="str">
        <f t="shared" si="4"/>
        <v>NF DEMONSTRATEURS</v>
      </c>
      <c r="AV15" s="1028">
        <f>IFERROR(INDEX(V15:AG15,1,MATCH(Parametres!$B$3,V$1:AG$1,0)-1)*IF(OR(C15="L",C15="S",C15="I"),-1,1),"")</f>
        <v>0</v>
      </c>
      <c r="AW15" s="1028">
        <f t="shared" si="5"/>
        <v>0</v>
      </c>
      <c r="AX15" s="1028">
        <f>INDEX(V15:AG15,1,MATCH(Parametres!$B$3,V$1:AG$1,0))*IF(OR(C15="L",C15="S",C15="I"),-1,1)</f>
        <v>0</v>
      </c>
      <c r="AY15" s="598" t="s">
        <v>337</v>
      </c>
      <c r="AZ15" s="598" t="e">
        <f>+VLOOKUP($AJ15,Data_Validation!$A:$E,5,0)</f>
        <v>#N/A</v>
      </c>
    </row>
    <row r="16" spans="1:52" ht="15"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8" t="str">
        <f t="shared" si="0"/>
        <v>H01209</v>
      </c>
      <c r="AK16" s="1028" t="str">
        <f t="shared" si="1"/>
        <v>NF ENT VEH EN STOCK</v>
      </c>
      <c r="AL16" s="1028">
        <f>IFERROR(INDEX(G16:R16,1,MATCH(Parametres!$B$3,G$1:R$1,0)-1)*IF(OR(F16="L",F16="S",F16="I"),-1,1),"")</f>
        <v>0</v>
      </c>
      <c r="AM16" s="1028">
        <f t="shared" si="2"/>
        <v>0</v>
      </c>
      <c r="AN16" s="1028">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3" t="str">
        <f t="shared" si="3"/>
        <v>H01209</v>
      </c>
      <c r="AU16" s="599" t="str">
        <f t="shared" si="4"/>
        <v>NF ENT VEH EN STOCK</v>
      </c>
      <c r="AV16" s="1028">
        <f>IFERROR(INDEX(V16:AG16,1,MATCH(Parametres!$B$3,V$1:AG$1,0)-1)*IF(OR(C16="L",C16="S",C16="I"),-1,1),"")</f>
        <v>0</v>
      </c>
      <c r="AW16" s="1028">
        <f t="shared" si="5"/>
        <v>0</v>
      </c>
      <c r="AX16" s="1028">
        <f>INDEX(V16:AG16,1,MATCH(Parametres!$B$3,V$1:AG$1,0))*IF(OR(C16="L",C16="S",C16="I"),-1,1)</f>
        <v>0</v>
      </c>
      <c r="AY16" s="598" t="s">
        <v>337</v>
      </c>
      <c r="AZ16" s="598">
        <f>+VLOOKUP($AJ16,Data_Validation!$A:$E,5,0)</f>
        <v>0</v>
      </c>
    </row>
    <row r="17" spans="1:52" ht="15" customHeight="1">
      <c r="A17" s="832" t="s">
        <v>1150</v>
      </c>
      <c r="B17" s="832">
        <v>2026</v>
      </c>
      <c r="C17" s="832" t="s">
        <v>1180</v>
      </c>
      <c r="D17" s="832" t="s">
        <v>1181</v>
      </c>
      <c r="E17" s="832" t="s">
        <v>333</v>
      </c>
      <c r="F17" s="832" t="s">
        <v>1119</v>
      </c>
      <c r="G17" s="832">
        <v>27439.439999999999</v>
      </c>
      <c r="H17" s="832">
        <v>55598.51</v>
      </c>
      <c r="I17" s="832">
        <v>87260.58</v>
      </c>
      <c r="J17" s="832">
        <v>121739.9</v>
      </c>
      <c r="K17" s="832">
        <v>154990.35</v>
      </c>
      <c r="L17" s="832">
        <v>184810.72</v>
      </c>
      <c r="M17" s="832">
        <v>214451.01</v>
      </c>
      <c r="N17" s="832">
        <v>243842.59</v>
      </c>
      <c r="O17" s="832">
        <v>267133.87</v>
      </c>
      <c r="P17" s="832">
        <v>267133.87</v>
      </c>
      <c r="Q17" s="832">
        <v>0</v>
      </c>
      <c r="R17" s="832">
        <v>0</v>
      </c>
      <c r="S17" s="832">
        <v>29681.54</v>
      </c>
      <c r="T17" s="832">
        <v>29681.54</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8" t="str">
        <f t="shared" si="0"/>
        <v>H01210</v>
      </c>
      <c r="AK17" s="1028" t="str">
        <f t="shared" si="1"/>
        <v>NF FRAIS FINANCEMENT</v>
      </c>
      <c r="AL17" s="1028">
        <f>IFERROR(INDEX(G17:R17,1,MATCH(Parametres!$B$3,G$1:R$1,0)-1)*IF(OR(F17="L",F17="S",F17="I"),-1,1),"")</f>
        <v>243842.59</v>
      </c>
      <c r="AM17" s="1028">
        <f t="shared" si="2"/>
        <v>23291.279999999999</v>
      </c>
      <c r="AN17" s="1028">
        <f>INDEX(G17:R17,1,MATCH(Parametres!$B$3,G$1:R$1,0))*IF(OR(F17="L",F17="S",F17="I"),-1,1)</f>
        <v>267133.87</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3" t="str">
        <f t="shared" si="3"/>
        <v>H01210</v>
      </c>
      <c r="AU17" s="599" t="str">
        <f t="shared" si="4"/>
        <v>NF FRAIS FINANCEMENT</v>
      </c>
      <c r="AV17" s="1028">
        <f>IFERROR(INDEX(V17:AG17,1,MATCH(Parametres!$B$3,V$1:AG$1,0)-1)*IF(OR(C17="L",C17="S",C17="I"),-1,1),"")</f>
        <v>0</v>
      </c>
      <c r="AW17" s="1028">
        <f t="shared" si="5"/>
        <v>0</v>
      </c>
      <c r="AX17" s="1028">
        <f>INDEX(V17:AG17,1,MATCH(Parametres!$B$3,V$1:AG$1,0))*IF(OR(C17="L",C17="S",C17="I"),-1,1)</f>
        <v>0</v>
      </c>
      <c r="AY17" s="598" t="s">
        <v>337</v>
      </c>
      <c r="AZ17" s="598">
        <f>+VLOOKUP($AJ17,Data_Validation!$A:$E,5,0)</f>
        <v>0</v>
      </c>
    </row>
    <row r="18" spans="1:52" ht="15"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8" t="str">
        <f t="shared" si="0"/>
        <v>H01211</v>
      </c>
      <c r="AK18" s="1028" t="str">
        <f t="shared" si="1"/>
        <v>NF ASSIST FLOOR PLAN HAC</v>
      </c>
      <c r="AL18" s="1028">
        <f>IFERROR(INDEX(G18:R18,1,MATCH(Parametres!$B$3,G$1:R$1,0)-1)*IF(OR(F18="L",F18="S",F18="I"),-1,1),"")</f>
        <v>0</v>
      </c>
      <c r="AM18" s="1028">
        <f t="shared" si="2"/>
        <v>0</v>
      </c>
      <c r="AN18" s="1028">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3" t="str">
        <f t="shared" si="3"/>
        <v>H01211</v>
      </c>
      <c r="AU18" s="599" t="str">
        <f t="shared" si="4"/>
        <v>NF ASSIST FLOOR PLAN HAC</v>
      </c>
      <c r="AV18" s="1028">
        <f>IFERROR(INDEX(V18:AG18,1,MATCH(Parametres!$B$3,V$1:AG$1,0)-1)*IF(OR(C18="L",C18="S",C18="I"),-1,1),"")</f>
        <v>0</v>
      </c>
      <c r="AW18" s="1028">
        <f t="shared" si="5"/>
        <v>0</v>
      </c>
      <c r="AX18" s="1028">
        <f>INDEX(V18:AG18,1,MATCH(Parametres!$B$3,V$1:AG$1,0))*IF(OR(C18="L",C18="S",C18="I"),-1,1)</f>
        <v>0</v>
      </c>
      <c r="AY18" s="598" t="s">
        <v>337</v>
      </c>
      <c r="AZ18" s="598" t="e">
        <f>+VLOOKUP($AJ18,Data_Validation!$A:$E,5,0)</f>
        <v>#N/A</v>
      </c>
    </row>
    <row r="19" spans="1:52" ht="15"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8" t="str">
        <f t="shared" si="0"/>
        <v>H01212</v>
      </c>
      <c r="AK19" s="1028" t="str">
        <f t="shared" si="1"/>
        <v>NF FRAIS DE FINANCE</v>
      </c>
      <c r="AL19" s="1028">
        <f>IFERROR(INDEX(G19:R19,1,MATCH(Parametres!$B$3,G$1:R$1,0)-1)*IF(OR(F19="L",F19="S",F19="I"),-1,1),"")</f>
        <v>0</v>
      </c>
      <c r="AM19" s="1028">
        <f t="shared" si="2"/>
        <v>0</v>
      </c>
      <c r="AN19" s="1028">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3" t="str">
        <f t="shared" si="3"/>
        <v>H01212</v>
      </c>
      <c r="AU19" s="599" t="str">
        <f t="shared" si="4"/>
        <v>NF FRAIS DE FINANCE</v>
      </c>
      <c r="AV19" s="1028">
        <f>IFERROR(INDEX(V19:AG19,1,MATCH(Parametres!$B$3,V$1:AG$1,0)-1)*IF(OR(C19="L",C19="S",C19="I"),-1,1),"")</f>
        <v>0</v>
      </c>
      <c r="AW19" s="1028">
        <f t="shared" si="5"/>
        <v>0</v>
      </c>
      <c r="AX19" s="1028">
        <f>INDEX(V19:AG19,1,MATCH(Parametres!$B$3,V$1:AG$1,0))*IF(OR(C19="L",C19="S",C19="I"),-1,1)</f>
        <v>0</v>
      </c>
      <c r="AY19" s="598" t="s">
        <v>337</v>
      </c>
      <c r="AZ19" s="598" t="e">
        <f>+VLOOKUP($AJ19,Data_Validation!$A:$E,5,0)</f>
        <v>#N/A</v>
      </c>
    </row>
    <row r="20" spans="1:52" ht="15" customHeight="1">
      <c r="A20" s="832" t="s">
        <v>1150</v>
      </c>
      <c r="B20" s="832">
        <v>2026</v>
      </c>
      <c r="C20" s="832" t="s">
        <v>1186</v>
      </c>
      <c r="D20" s="832" t="s">
        <v>1187</v>
      </c>
      <c r="E20" s="832" t="s">
        <v>333</v>
      </c>
      <c r="F20" s="832" t="s">
        <v>1119</v>
      </c>
      <c r="G20" s="832">
        <v>2751.68</v>
      </c>
      <c r="H20" s="832">
        <v>6461.66</v>
      </c>
      <c r="I20" s="832">
        <v>9789.82</v>
      </c>
      <c r="J20" s="832">
        <v>11703.88</v>
      </c>
      <c r="K20" s="832">
        <v>17084.669999999998</v>
      </c>
      <c r="L20" s="832">
        <v>28372.34</v>
      </c>
      <c r="M20" s="832">
        <v>38212.69</v>
      </c>
      <c r="N20" s="832">
        <v>45109.279999999999</v>
      </c>
      <c r="O20" s="832">
        <v>55632.65</v>
      </c>
      <c r="P20" s="832">
        <v>59552.95</v>
      </c>
      <c r="Q20" s="832">
        <v>0</v>
      </c>
      <c r="R20" s="832">
        <v>0</v>
      </c>
      <c r="S20" s="832">
        <v>6181.41</v>
      </c>
      <c r="T20" s="832">
        <v>6181.41</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8" t="str">
        <f t="shared" si="0"/>
        <v>H01221</v>
      </c>
      <c r="AK20" s="1028" t="str">
        <f t="shared" si="1"/>
        <v>NF SALAIRES -AUTRES</v>
      </c>
      <c r="AL20" s="1028">
        <f>IFERROR(INDEX(G20:R20,1,MATCH(Parametres!$B$3,G$1:R$1,0)-1)*IF(OR(F20="L",F20="S",F20="I"),-1,1),"")</f>
        <v>45109.279999999999</v>
      </c>
      <c r="AM20" s="1028">
        <f t="shared" si="2"/>
        <v>10523.370000000003</v>
      </c>
      <c r="AN20" s="1028">
        <f>INDEX(G20:R20,1,MATCH(Parametres!$B$3,G$1:R$1,0))*IF(OR(F20="L",F20="S",F20="I"),-1,1)</f>
        <v>55632.65</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3" t="str">
        <f t="shared" si="3"/>
        <v>H01221</v>
      </c>
      <c r="AU20" s="599" t="str">
        <f t="shared" si="4"/>
        <v>NF SALAIRES -AUTRES</v>
      </c>
      <c r="AV20" s="1028">
        <f>IFERROR(INDEX(V20:AG20,1,MATCH(Parametres!$B$3,V$1:AG$1,0)-1)*IF(OR(C20="L",C20="S",C20="I"),-1,1),"")</f>
        <v>0</v>
      </c>
      <c r="AW20" s="1028">
        <f t="shared" si="5"/>
        <v>0</v>
      </c>
      <c r="AX20" s="1028">
        <f>INDEX(V20:AG20,1,MATCH(Parametres!$B$3,V$1:AG$1,0))*IF(OR(C20="L",C20="S",C20="I"),-1,1)</f>
        <v>0</v>
      </c>
      <c r="AY20" s="598" t="s">
        <v>337</v>
      </c>
      <c r="AZ20" s="598">
        <f>+VLOOKUP($AJ20,Data_Validation!$A:$E,5,0)</f>
        <v>0</v>
      </c>
    </row>
    <row r="21" spans="1:52" ht="15" customHeight="1">
      <c r="A21" s="832" t="s">
        <v>1150</v>
      </c>
      <c r="B21" s="832">
        <v>2026</v>
      </c>
      <c r="C21" s="832" t="s">
        <v>1188</v>
      </c>
      <c r="D21" s="832" t="s">
        <v>1189</v>
      </c>
      <c r="E21" s="832" t="s">
        <v>333</v>
      </c>
      <c r="F21" s="832" t="s">
        <v>1119</v>
      </c>
      <c r="G21" s="832">
        <v>6840.53</v>
      </c>
      <c r="H21" s="832">
        <v>13501.18</v>
      </c>
      <c r="I21" s="832">
        <v>18510.93</v>
      </c>
      <c r="J21" s="832">
        <v>23977.5</v>
      </c>
      <c r="K21" s="832">
        <v>29349.39</v>
      </c>
      <c r="L21" s="832">
        <v>37549.230000000003</v>
      </c>
      <c r="M21" s="832">
        <v>47764.160000000003</v>
      </c>
      <c r="N21" s="832">
        <v>53674.13</v>
      </c>
      <c r="O21" s="832">
        <v>64090.77</v>
      </c>
      <c r="P21" s="832">
        <v>66579.990000000005</v>
      </c>
      <c r="Q21" s="832">
        <v>0</v>
      </c>
      <c r="R21" s="832">
        <v>0</v>
      </c>
      <c r="S21" s="832">
        <v>7121.2</v>
      </c>
      <c r="T21" s="832">
        <v>7121.2</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8" t="str">
        <f t="shared" si="0"/>
        <v>H01223</v>
      </c>
      <c r="AK21" s="1028" t="str">
        <f t="shared" si="1"/>
        <v>NF ABS. &amp; CONGES PAYES</v>
      </c>
      <c r="AL21" s="1028">
        <f>IFERROR(INDEX(G21:R21,1,MATCH(Parametres!$B$3,G$1:R$1,0)-1)*IF(OR(F21="L",F21="S",F21="I"),-1,1),"")</f>
        <v>53674.13</v>
      </c>
      <c r="AM21" s="1028">
        <f t="shared" si="2"/>
        <v>10416.64</v>
      </c>
      <c r="AN21" s="1028">
        <f>INDEX(G21:R21,1,MATCH(Parametres!$B$3,G$1:R$1,0))*IF(OR(F21="L",F21="S",F21="I"),-1,1)</f>
        <v>64090.77</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3" t="str">
        <f t="shared" si="3"/>
        <v>H01223</v>
      </c>
      <c r="AU21" s="599" t="str">
        <f t="shared" si="4"/>
        <v>NF ABS. &amp; CONGES PAYES</v>
      </c>
      <c r="AV21" s="1028">
        <f>IFERROR(INDEX(V21:AG21,1,MATCH(Parametres!$B$3,V$1:AG$1,0)-1)*IF(OR(C21="L",C21="S",C21="I"),-1,1),"")</f>
        <v>0</v>
      </c>
      <c r="AW21" s="1028">
        <f t="shared" si="5"/>
        <v>0</v>
      </c>
      <c r="AX21" s="1028">
        <f>INDEX(V21:AG21,1,MATCH(Parametres!$B$3,V$1:AG$1,0))*IF(OR(C21="L",C21="S",C21="I"),-1,1)</f>
        <v>0</v>
      </c>
      <c r="AY21" s="598" t="s">
        <v>337</v>
      </c>
      <c r="AZ21" s="598">
        <f>+VLOOKUP($AJ21,Data_Validation!$A:$E,5,0)</f>
        <v>0</v>
      </c>
    </row>
    <row r="22" spans="1:52" ht="15"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8" t="str">
        <f t="shared" si="0"/>
        <v>H01224</v>
      </c>
      <c r="AK22" s="1028" t="str">
        <f t="shared" si="1"/>
        <v>NF CSST</v>
      </c>
      <c r="AL22" s="1028">
        <f>IFERROR(INDEX(G22:R22,1,MATCH(Parametres!$B$3,G$1:R$1,0)-1)*IF(OR(F22="L",F22="S",F22="I"),-1,1),"")</f>
        <v>0</v>
      </c>
      <c r="AM22" s="1028">
        <f t="shared" si="2"/>
        <v>0</v>
      </c>
      <c r="AN22" s="1028">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3" t="str">
        <f t="shared" si="3"/>
        <v>H01224</v>
      </c>
      <c r="AU22" s="599" t="str">
        <f t="shared" si="4"/>
        <v>NF CSST</v>
      </c>
      <c r="AV22" s="1028">
        <f>IFERROR(INDEX(V22:AG22,1,MATCH(Parametres!$B$3,V$1:AG$1,0)-1)*IF(OR(C22="L",C22="S",C22="I"),-1,1),"")</f>
        <v>0</v>
      </c>
      <c r="AW22" s="1028">
        <f t="shared" si="5"/>
        <v>0</v>
      </c>
      <c r="AX22" s="1028">
        <f>INDEX(V22:AG22,1,MATCH(Parametres!$B$3,V$1:AG$1,0))*IF(OR(C22="L",C22="S",C22="I"),-1,1)</f>
        <v>0</v>
      </c>
      <c r="AY22" s="598" t="s">
        <v>337</v>
      </c>
      <c r="AZ22" s="598" t="e">
        <f>+VLOOKUP($AJ22,Data_Validation!$A:$E,5,0)</f>
        <v>#N/A</v>
      </c>
    </row>
    <row r="23" spans="1:52" ht="15"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8" t="str">
        <f t="shared" si="0"/>
        <v>H01225</v>
      </c>
      <c r="AK23" s="1028" t="str">
        <f t="shared" si="1"/>
        <v>NF ASSURANCE CHOMAGE</v>
      </c>
      <c r="AL23" s="1028">
        <f>IFERROR(INDEX(G23:R23,1,MATCH(Parametres!$B$3,G$1:R$1,0)-1)*IF(OR(F23="L",F23="S",F23="I"),-1,1),"")</f>
        <v>0</v>
      </c>
      <c r="AM23" s="1028">
        <f t="shared" si="2"/>
        <v>0</v>
      </c>
      <c r="AN23" s="1028">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3" t="str">
        <f t="shared" si="3"/>
        <v>H01225</v>
      </c>
      <c r="AU23" s="599" t="str">
        <f t="shared" si="4"/>
        <v>NF ASSURANCE CHOMAGE</v>
      </c>
      <c r="AV23" s="1028">
        <f>IFERROR(INDEX(V23:AG23,1,MATCH(Parametres!$B$3,V$1:AG$1,0)-1)*IF(OR(C23="L",C23="S",C23="I"),-1,1),"")</f>
        <v>0</v>
      </c>
      <c r="AW23" s="1028">
        <f t="shared" si="5"/>
        <v>0</v>
      </c>
      <c r="AX23" s="1028">
        <f>INDEX(V23:AG23,1,MATCH(Parametres!$B$3,V$1:AG$1,0))*IF(OR(C23="L",C23="S",C23="I"),-1,1)</f>
        <v>0</v>
      </c>
      <c r="AY23" s="598" t="s">
        <v>337</v>
      </c>
      <c r="AZ23" s="598" t="e">
        <f>+VLOOKUP($AJ23,Data_Validation!$A:$E,5,0)</f>
        <v>#N/A</v>
      </c>
    </row>
    <row r="24" spans="1:52" ht="15" customHeight="1">
      <c r="A24" s="832" t="s">
        <v>1150</v>
      </c>
      <c r="B24" s="832">
        <v>2026</v>
      </c>
      <c r="C24" s="832" t="s">
        <v>1194</v>
      </c>
      <c r="D24" s="832" t="s">
        <v>1195</v>
      </c>
      <c r="E24" s="832" t="s">
        <v>333</v>
      </c>
      <c r="F24" s="832" t="s">
        <v>1119</v>
      </c>
      <c r="G24" s="832">
        <v>1607.52</v>
      </c>
      <c r="H24" s="832">
        <v>2969.53</v>
      </c>
      <c r="I24" s="832">
        <v>4470.29</v>
      </c>
      <c r="J24" s="832">
        <v>6348.39</v>
      </c>
      <c r="K24" s="832">
        <v>7567.67</v>
      </c>
      <c r="L24" s="832">
        <v>8294.5</v>
      </c>
      <c r="M24" s="832">
        <v>9136.52</v>
      </c>
      <c r="N24" s="832">
        <v>9995.2199999999993</v>
      </c>
      <c r="O24" s="832">
        <v>10813.27</v>
      </c>
      <c r="P24" s="832">
        <v>11280.41</v>
      </c>
      <c r="Q24" s="832">
        <v>0</v>
      </c>
      <c r="R24" s="832">
        <v>0</v>
      </c>
      <c r="S24" s="832">
        <v>1201.47</v>
      </c>
      <c r="T24" s="832">
        <v>1201.47</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8" t="str">
        <f t="shared" si="0"/>
        <v>H01226</v>
      </c>
      <c r="AK24" s="1028" t="str">
        <f t="shared" si="1"/>
        <v>NF ASSURANCE GROUPE</v>
      </c>
      <c r="AL24" s="1028">
        <f>IFERROR(INDEX(G24:R24,1,MATCH(Parametres!$B$3,G$1:R$1,0)-1)*IF(OR(F24="L",F24="S",F24="I"),-1,1),"")</f>
        <v>9995.2199999999993</v>
      </c>
      <c r="AM24" s="1028">
        <f t="shared" si="2"/>
        <v>818.05000000000109</v>
      </c>
      <c r="AN24" s="1028">
        <f>INDEX(G24:R24,1,MATCH(Parametres!$B$3,G$1:R$1,0))*IF(OR(F24="L",F24="S",F24="I"),-1,1)</f>
        <v>10813.27</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3" t="str">
        <f t="shared" si="3"/>
        <v>H01226</v>
      </c>
      <c r="AU24" s="599" t="str">
        <f t="shared" si="4"/>
        <v>NF ASSURANCE GROUPE</v>
      </c>
      <c r="AV24" s="1028">
        <f>IFERROR(INDEX(V24:AG24,1,MATCH(Parametres!$B$3,V$1:AG$1,0)-1)*IF(OR(C24="L",C24="S",C24="I"),-1,1),"")</f>
        <v>0</v>
      </c>
      <c r="AW24" s="1028">
        <f t="shared" si="5"/>
        <v>0</v>
      </c>
      <c r="AX24" s="1028">
        <f>INDEX(V24:AG24,1,MATCH(Parametres!$B$3,V$1:AG$1,0))*IF(OR(C24="L",C24="S",C24="I"),-1,1)</f>
        <v>0</v>
      </c>
      <c r="AY24" s="598" t="s">
        <v>337</v>
      </c>
      <c r="AZ24" s="598">
        <f>+VLOOKUP($AJ24,Data_Validation!$A:$E,5,0)</f>
        <v>0</v>
      </c>
    </row>
    <row r="25" spans="1:52" ht="15" customHeight="1">
      <c r="A25" s="832" t="s">
        <v>1150</v>
      </c>
      <c r="B25" s="832">
        <v>2026</v>
      </c>
      <c r="C25" s="832" t="s">
        <v>1196</v>
      </c>
      <c r="D25" s="832" t="s">
        <v>1197</v>
      </c>
      <c r="E25" s="832" t="s">
        <v>333</v>
      </c>
      <c r="F25" s="832" t="s">
        <v>1119</v>
      </c>
      <c r="G25" s="832">
        <v>15423.71</v>
      </c>
      <c r="H25" s="832">
        <v>33760.43</v>
      </c>
      <c r="I25" s="832">
        <v>48421.89</v>
      </c>
      <c r="J25" s="832">
        <v>66251.11</v>
      </c>
      <c r="K25" s="832">
        <v>83608.92</v>
      </c>
      <c r="L25" s="832">
        <v>93866.22</v>
      </c>
      <c r="M25" s="832">
        <v>104863.08</v>
      </c>
      <c r="N25" s="832">
        <v>113706.95</v>
      </c>
      <c r="O25" s="832">
        <v>122253.25</v>
      </c>
      <c r="P25" s="832">
        <v>126047.23</v>
      </c>
      <c r="Q25" s="832">
        <v>0</v>
      </c>
      <c r="R25" s="832">
        <v>0</v>
      </c>
      <c r="S25" s="832">
        <v>13583.69</v>
      </c>
      <c r="T25" s="832">
        <v>13583.69</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8" t="str">
        <f t="shared" si="0"/>
        <v>H01227</v>
      </c>
      <c r="AK25" s="1028" t="str">
        <f t="shared" si="1"/>
        <v>NF AUTRES AV. SOCIAUX</v>
      </c>
      <c r="AL25" s="1028">
        <f>IFERROR(INDEX(G25:R25,1,MATCH(Parametres!$B$3,G$1:R$1,0)-1)*IF(OR(F25="L",F25="S",F25="I"),-1,1),"")</f>
        <v>113706.95</v>
      </c>
      <c r="AM25" s="1028">
        <f t="shared" si="2"/>
        <v>8546.3000000000029</v>
      </c>
      <c r="AN25" s="1028">
        <f>INDEX(G25:R25,1,MATCH(Parametres!$B$3,G$1:R$1,0))*IF(OR(F25="L",F25="S",F25="I"),-1,1)</f>
        <v>122253.25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3" t="str">
        <f t="shared" si="3"/>
        <v>H01227</v>
      </c>
      <c r="AU25" s="599" t="str">
        <f t="shared" si="4"/>
        <v>NF AUTRES AV. SOCIAUX</v>
      </c>
      <c r="AV25" s="1028">
        <f>IFERROR(INDEX(V25:AG25,1,MATCH(Parametres!$B$3,V$1:AG$1,0)-1)*IF(OR(C25="L",C25="S",C25="I"),-1,1),"")</f>
        <v>0</v>
      </c>
      <c r="AW25" s="1028">
        <f t="shared" si="5"/>
        <v>0</v>
      </c>
      <c r="AX25" s="1028">
        <f>INDEX(V25:AG25,1,MATCH(Parametres!$B$3,V$1:AG$1,0))*IF(OR(C25="L",C25="S",C25="I"),-1,1)</f>
        <v>0</v>
      </c>
      <c r="AY25" s="598" t="s">
        <v>337</v>
      </c>
      <c r="AZ25" s="598">
        <f>+VLOOKUP($AJ25,Data_Validation!$A:$E,5,0)</f>
        <v>0</v>
      </c>
    </row>
    <row r="26" spans="1:52" ht="15.75"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5425</v>
      </c>
      <c r="N26" s="832">
        <v>5425</v>
      </c>
      <c r="O26" s="832">
        <v>5425</v>
      </c>
      <c r="P26" s="832">
        <v>5425</v>
      </c>
      <c r="Q26" s="832">
        <v>0</v>
      </c>
      <c r="R26" s="832">
        <v>0</v>
      </c>
      <c r="S26" s="832">
        <v>602.78</v>
      </c>
      <c r="T26" s="832">
        <v>602.78</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8" t="str">
        <f t="shared" si="0"/>
        <v>H01228</v>
      </c>
      <c r="AK26" s="1028" t="str">
        <f t="shared" si="1"/>
        <v>NF FORMATION</v>
      </c>
      <c r="AL26" s="1028">
        <f>IFERROR(INDEX(G26:R26,1,MATCH(Parametres!$B$3,G$1:R$1,0)-1)*IF(OR(F26="L",F26="S",F26="I"),-1,1),"")</f>
        <v>5425</v>
      </c>
      <c r="AM26" s="1028">
        <f t="shared" si="2"/>
        <v>0</v>
      </c>
      <c r="AN26" s="1028">
        <f>INDEX(G26:R26,1,MATCH(Parametres!$B$3,G$1:R$1,0))*IF(OR(F26="L",F26="S",F26="I"),-1,1)</f>
        <v>5425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3" t="str">
        <f t="shared" si="3"/>
        <v>H01228</v>
      </c>
      <c r="AU26" s="599" t="str">
        <f t="shared" si="4"/>
        <v>NF FORMATION</v>
      </c>
      <c r="AV26" s="1028">
        <f>IFERROR(INDEX(V26:AG26,1,MATCH(Parametres!$B$3,V$1:AG$1,0)-1)*IF(OR(C26="L",C26="S",C26="I"),-1,1),"")</f>
        <v>0</v>
      </c>
      <c r="AW26" s="1028">
        <f t="shared" si="5"/>
        <v>0</v>
      </c>
      <c r="AX26" s="1028">
        <f>INDEX(V26:AG26,1,MATCH(Parametres!$B$3,V$1:AG$1,0))*IF(OR(C26="L",C26="S",C26="I"),-1,1)</f>
        <v>0</v>
      </c>
      <c r="AY26" s="598" t="s">
        <v>337</v>
      </c>
      <c r="AZ26" s="598">
        <f>+VLOOKUP($AJ26,Data_Validation!$A:$E,5,0)</f>
        <v>0</v>
      </c>
    </row>
    <row r="27" spans="1:52" ht="15"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3022.16</v>
      </c>
      <c r="M27" s="832">
        <v>3712.98</v>
      </c>
      <c r="N27" s="832">
        <v>3996.26</v>
      </c>
      <c r="O27" s="832">
        <v>5095.74</v>
      </c>
      <c r="P27" s="832">
        <v>5224.74</v>
      </c>
      <c r="Q27" s="832">
        <v>0</v>
      </c>
      <c r="R27" s="832">
        <v>0</v>
      </c>
      <c r="S27" s="832">
        <v>566.19000000000005</v>
      </c>
      <c r="T27" s="832">
        <v>566.19000000000005</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8" t="str">
        <f t="shared" si="0"/>
        <v>H01230</v>
      </c>
      <c r="AK27" s="1028" t="str">
        <f t="shared" si="1"/>
        <v>NF PAPETRIE-FOUR. BUREAU</v>
      </c>
      <c r="AL27" s="1028">
        <f>IFERROR(INDEX(G27:R27,1,MATCH(Parametres!$B$3,G$1:R$1,0)-1)*IF(OR(F27="L",F27="S",F27="I"),-1,1),"")</f>
        <v>3996.26</v>
      </c>
      <c r="AM27" s="1028">
        <f t="shared" si="2"/>
        <v>1099.4799999999996</v>
      </c>
      <c r="AN27" s="1028">
        <f>INDEX(G27:R27,1,MATCH(Parametres!$B$3,G$1:R$1,0))*IF(OR(F27="L",F27="S",F27="I"),-1,1)</f>
        <v>5095.74</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3" t="str">
        <f t="shared" si="3"/>
        <v>H01230</v>
      </c>
      <c r="AU27" s="599" t="str">
        <f t="shared" si="4"/>
        <v>NF PAPETRIE-FOUR. BUREAU</v>
      </c>
      <c r="AV27" s="1028">
        <f>IFERROR(INDEX(V27:AG27,1,MATCH(Parametres!$B$3,V$1:AG$1,0)-1)*IF(OR(C27="L",C27="S",C27="I"),-1,1),"")</f>
        <v>0</v>
      </c>
      <c r="AW27" s="1028">
        <f t="shared" si="5"/>
        <v>0</v>
      </c>
      <c r="AX27" s="1028">
        <f>INDEX(V27:AG27,1,MATCH(Parametres!$B$3,V$1:AG$1,0))*IF(OR(C27="L",C27="S",C27="I"),-1,1)</f>
        <v>0</v>
      </c>
      <c r="AY27" s="598" t="s">
        <v>337</v>
      </c>
      <c r="AZ27" s="598">
        <f>+VLOOKUP($AJ27,Data_Validation!$A:$E,5,0)</f>
        <v>0</v>
      </c>
    </row>
    <row r="28" spans="1:52" ht="15" customHeight="1">
      <c r="A28" s="832" t="s">
        <v>1150</v>
      </c>
      <c r="B28" s="832">
        <v>2026</v>
      </c>
      <c r="C28" s="832" t="s">
        <v>1202</v>
      </c>
      <c r="D28" s="832" t="s">
        <v>1203</v>
      </c>
      <c r="E28" s="832" t="s">
        <v>333</v>
      </c>
      <c r="F28" s="832" t="s">
        <v>1119</v>
      </c>
      <c r="G28" s="832">
        <v>0</v>
      </c>
      <c r="H28" s="832">
        <v>0</v>
      </c>
      <c r="I28" s="832">
        <v>0</v>
      </c>
      <c r="J28" s="832">
        <v>0</v>
      </c>
      <c r="K28" s="832">
        <v>0</v>
      </c>
      <c r="L28" s="832">
        <v>264.47000000000003</v>
      </c>
      <c r="M28" s="832">
        <v>264.47000000000003</v>
      </c>
      <c r="N28" s="832">
        <v>264.47000000000003</v>
      </c>
      <c r="O28" s="832">
        <v>264.47000000000003</v>
      </c>
      <c r="P28" s="832">
        <v>264.47000000000003</v>
      </c>
      <c r="Q28" s="832">
        <v>0</v>
      </c>
      <c r="R28" s="832">
        <v>0</v>
      </c>
      <c r="S28" s="832">
        <v>29.39</v>
      </c>
      <c r="T28" s="832">
        <v>29.39</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8" t="str">
        <f t="shared" si="0"/>
        <v>H01231</v>
      </c>
      <c r="AK28" s="1028" t="str">
        <f t="shared" si="1"/>
        <v>NF OUTILLAGE-FOUR. DIVERS</v>
      </c>
      <c r="AL28" s="1028">
        <f>IFERROR(INDEX(G28:R28,1,MATCH(Parametres!$B$3,G$1:R$1,0)-1)*IF(OR(F28="L",F28="S",F28="I"),-1,1),"")</f>
        <v>264.47000000000003</v>
      </c>
      <c r="AM28" s="1028">
        <f t="shared" si="2"/>
        <v>0</v>
      </c>
      <c r="AN28" s="1028">
        <f>INDEX(G28:R28,1,MATCH(Parametres!$B$3,G$1:R$1,0))*IF(OR(F28="L",F28="S",F28="I"),-1,1)</f>
        <v>264.47000000000003</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3" t="str">
        <f t="shared" si="3"/>
        <v>H01231</v>
      </c>
      <c r="AU28" s="599" t="str">
        <f t="shared" si="4"/>
        <v>NF OUTILLAGE-FOUR. DIVERS</v>
      </c>
      <c r="AV28" s="1028">
        <f>IFERROR(INDEX(V28:AG28,1,MATCH(Parametres!$B$3,V$1:AG$1,0)-1)*IF(OR(C28="L",C28="S",C28="I"),-1,1),"")</f>
        <v>0</v>
      </c>
      <c r="AW28" s="1028">
        <f t="shared" si="5"/>
        <v>0</v>
      </c>
      <c r="AX28" s="1028">
        <f>INDEX(V28:AG28,1,MATCH(Parametres!$B$3,V$1:AG$1,0))*IF(OR(C28="L",C28="S",C28="I"),-1,1)</f>
        <v>0</v>
      </c>
      <c r="AY28" s="598" t="s">
        <v>337</v>
      </c>
      <c r="AZ28" s="598">
        <f>+VLOOKUP($AJ28,Data_Validation!$A:$E,5,0)</f>
        <v>0</v>
      </c>
    </row>
    <row r="29" spans="1:52" ht="15"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8" t="str">
        <f t="shared" si="0"/>
        <v>H01234</v>
      </c>
      <c r="AK29" s="1028" t="str">
        <f t="shared" si="1"/>
        <v>NF UNIFORMES-SALOPETTES</v>
      </c>
      <c r="AL29" s="1028">
        <f>IFERROR(INDEX(G29:R29,1,MATCH(Parametres!$B$3,G$1:R$1,0)-1)*IF(OR(F29="L",F29="S",F29="I"),-1,1),"")</f>
        <v>0</v>
      </c>
      <c r="AM29" s="1028">
        <f t="shared" si="2"/>
        <v>0</v>
      </c>
      <c r="AN29" s="1028">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3" t="str">
        <f t="shared" si="3"/>
        <v>H01234</v>
      </c>
      <c r="AU29" s="599" t="str">
        <f t="shared" si="4"/>
        <v>NF UNIFORMES-SALOPETTES</v>
      </c>
      <c r="AV29" s="1028">
        <f>IFERROR(INDEX(V29:AG29,1,MATCH(Parametres!$B$3,V$1:AG$1,0)-1)*IF(OR(C29="L",C29="S",C29="I"),-1,1),"")</f>
        <v>0</v>
      </c>
      <c r="AW29" s="1028">
        <f t="shared" si="5"/>
        <v>0</v>
      </c>
      <c r="AX29" s="1028">
        <f>INDEX(V29:AG29,1,MATCH(Parametres!$B$3,V$1:AG$1,0))*IF(OR(C29="L",C29="S",C29="I"),-1,1)</f>
        <v>0</v>
      </c>
      <c r="AY29" s="598" t="s">
        <v>337</v>
      </c>
      <c r="AZ29" s="598" t="e">
        <f>+VLOOKUP($AJ29,Data_Validation!$A:$E,5,0)</f>
        <v>#N/A</v>
      </c>
    </row>
    <row r="30" spans="1:52" ht="15" customHeight="1">
      <c r="A30" s="832" t="s">
        <v>1150</v>
      </c>
      <c r="B30" s="832">
        <v>2026</v>
      </c>
      <c r="C30" s="832" t="s">
        <v>1206</v>
      </c>
      <c r="D30" s="832" t="s">
        <v>1207</v>
      </c>
      <c r="E30" s="832" t="s">
        <v>333</v>
      </c>
      <c r="F30" s="832" t="s">
        <v>1119</v>
      </c>
      <c r="G30" s="832">
        <v>2238.33</v>
      </c>
      <c r="H30" s="832">
        <v>3859.16</v>
      </c>
      <c r="I30" s="832">
        <v>5377.49</v>
      </c>
      <c r="J30" s="832">
        <v>7062.07</v>
      </c>
      <c r="K30" s="832">
        <v>7479.15</v>
      </c>
      <c r="L30" s="832">
        <v>9646.23</v>
      </c>
      <c r="M30" s="832">
        <v>10938.31</v>
      </c>
      <c r="N30" s="832">
        <v>12372.89</v>
      </c>
      <c r="O30" s="832">
        <v>14652.47</v>
      </c>
      <c r="P30" s="832">
        <v>14652.47</v>
      </c>
      <c r="Q30" s="832">
        <v>0</v>
      </c>
      <c r="R30" s="832">
        <v>0</v>
      </c>
      <c r="S30" s="832">
        <v>1628.05</v>
      </c>
      <c r="T30" s="832">
        <v>1628.05</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8" t="str">
        <f t="shared" si="0"/>
        <v>H01235</v>
      </c>
      <c r="AK30" s="1028" t="str">
        <f t="shared" si="1"/>
        <v>NF CONCIERGERIE-NETTOYAGE</v>
      </c>
      <c r="AL30" s="1028">
        <f>IFERROR(INDEX(G30:R30,1,MATCH(Parametres!$B$3,G$1:R$1,0)-1)*IF(OR(F30="L",F30="S",F30="I"),-1,1),"")</f>
        <v>12372.89</v>
      </c>
      <c r="AM30" s="1028">
        <f t="shared" si="2"/>
        <v>2279.58</v>
      </c>
      <c r="AN30" s="1028">
        <f>INDEX(G30:R30,1,MATCH(Parametres!$B$3,G$1:R$1,0))*IF(OR(F30="L",F30="S",F30="I"),-1,1)</f>
        <v>14652.47</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3" t="str">
        <f t="shared" si="3"/>
        <v>H01235</v>
      </c>
      <c r="AU30" s="599" t="str">
        <f t="shared" si="4"/>
        <v>NF CONCIERGERIE-NETTOYAGE</v>
      </c>
      <c r="AV30" s="1028">
        <f>IFERROR(INDEX(V30:AG30,1,MATCH(Parametres!$B$3,V$1:AG$1,0)-1)*IF(OR(C30="L",C30="S",C30="I"),-1,1),"")</f>
        <v>0</v>
      </c>
      <c r="AW30" s="1028">
        <f t="shared" si="5"/>
        <v>0</v>
      </c>
      <c r="AX30" s="1028">
        <f>INDEX(V30:AG30,1,MATCH(Parametres!$B$3,V$1:AG$1,0))*IF(OR(C30="L",C30="S",C30="I"),-1,1)</f>
        <v>0</v>
      </c>
      <c r="AY30" s="598" t="s">
        <v>337</v>
      </c>
      <c r="AZ30" s="598">
        <f>+VLOOKUP($AJ30,Data_Validation!$A:$E,5,0)</f>
        <v>0</v>
      </c>
    </row>
    <row r="31" spans="1:52" ht="15" customHeight="1">
      <c r="A31" s="832" t="s">
        <v>1150</v>
      </c>
      <c r="B31" s="832">
        <v>2026</v>
      </c>
      <c r="C31" s="832" t="s">
        <v>1208</v>
      </c>
      <c r="D31" s="832" t="s">
        <v>1209</v>
      </c>
      <c r="E31" s="832" t="s">
        <v>333</v>
      </c>
      <c r="F31" s="832" t="s">
        <v>1119</v>
      </c>
      <c r="G31" s="832">
        <v>40.47</v>
      </c>
      <c r="H31" s="832">
        <v>80.94</v>
      </c>
      <c r="I31" s="832">
        <v>121.41</v>
      </c>
      <c r="J31" s="832">
        <v>121.41</v>
      </c>
      <c r="K31" s="832">
        <v>161.88</v>
      </c>
      <c r="L31" s="832">
        <v>242.82</v>
      </c>
      <c r="M31" s="832">
        <v>283.29000000000002</v>
      </c>
      <c r="N31" s="832">
        <v>283.29000000000002</v>
      </c>
      <c r="O31" s="832">
        <v>323.76</v>
      </c>
      <c r="P31" s="832">
        <v>365.45</v>
      </c>
      <c r="Q31" s="832">
        <v>0</v>
      </c>
      <c r="R31" s="832">
        <v>0</v>
      </c>
      <c r="S31" s="832">
        <v>35.97</v>
      </c>
      <c r="T31" s="832">
        <v>35.97</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8" t="str">
        <f t="shared" si="0"/>
        <v>H01240</v>
      </c>
      <c r="AK31" s="1028" t="str">
        <f t="shared" si="1"/>
        <v>NF ENT EQUIPMENT</v>
      </c>
      <c r="AL31" s="1028">
        <f>IFERROR(INDEX(G31:R31,1,MATCH(Parametres!$B$3,G$1:R$1,0)-1)*IF(OR(F31="L",F31="S",F31="I"),-1,1),"")</f>
        <v>283.29000000000002</v>
      </c>
      <c r="AM31" s="1028">
        <f t="shared" si="2"/>
        <v>40.46999999999997</v>
      </c>
      <c r="AN31" s="1028">
        <f>INDEX(G31:R31,1,MATCH(Parametres!$B$3,G$1:R$1,0))*IF(OR(F31="L",F31="S",F31="I"),-1,1)</f>
        <v>323.76</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3" t="str">
        <f t="shared" si="3"/>
        <v>H01240</v>
      </c>
      <c r="AU31" s="599" t="str">
        <f t="shared" si="4"/>
        <v>NF ENT EQUIPMENT</v>
      </c>
      <c r="AV31" s="1028">
        <f>IFERROR(INDEX(V31:AG31,1,MATCH(Parametres!$B$3,V$1:AG$1,0)-1)*IF(OR(C31="L",C31="S",C31="I"),-1,1),"")</f>
        <v>0</v>
      </c>
      <c r="AW31" s="1028">
        <f t="shared" si="5"/>
        <v>0</v>
      </c>
      <c r="AX31" s="1028">
        <f>INDEX(V31:AG31,1,MATCH(Parametres!$B$3,V$1:AG$1,0))*IF(OR(C31="L",C31="S",C31="I"),-1,1)</f>
        <v>0</v>
      </c>
      <c r="AY31" s="598" t="s">
        <v>337</v>
      </c>
      <c r="AZ31" s="598">
        <f>+VLOOKUP($AJ31,Data_Validation!$A:$E,5,0)</f>
        <v>0</v>
      </c>
    </row>
    <row r="32" spans="1:52" ht="15"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1319.01</v>
      </c>
      <c r="O32" s="832">
        <v>3043.65</v>
      </c>
      <c r="P32" s="832">
        <v>3043.65</v>
      </c>
      <c r="Q32" s="832">
        <v>0</v>
      </c>
      <c r="R32" s="832">
        <v>0</v>
      </c>
      <c r="S32" s="832">
        <v>338.18</v>
      </c>
      <c r="T32" s="832">
        <v>338.18</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8" t="str">
        <f t="shared" si="0"/>
        <v>H01241</v>
      </c>
      <c r="AK32" s="1028" t="str">
        <f t="shared" si="1"/>
        <v>NF VEH DE SERVITUDES</v>
      </c>
      <c r="AL32" s="1028">
        <f>IFERROR(INDEX(G32:R32,1,MATCH(Parametres!$B$3,G$1:R$1,0)-1)*IF(OR(F32="L",F32="S",F32="I"),-1,1),"")</f>
        <v>1319.01</v>
      </c>
      <c r="AM32" s="1028">
        <f t="shared" si="2"/>
        <v>1724.64</v>
      </c>
      <c r="AN32" s="1028">
        <f>INDEX(G32:R32,1,MATCH(Parametres!$B$3,G$1:R$1,0))*IF(OR(F32="L",F32="S",F32="I"),-1,1)</f>
        <v>3043.65</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3" t="str">
        <f t="shared" si="3"/>
        <v>H01241</v>
      </c>
      <c r="AU32" s="599" t="str">
        <f t="shared" si="4"/>
        <v>NF VEH DE SERVITUDES</v>
      </c>
      <c r="AV32" s="1028">
        <f>IFERROR(INDEX(V32:AG32,1,MATCH(Parametres!$B$3,V$1:AG$1,0)-1)*IF(OR(C32="L",C32="S",C32="I"),-1,1),"")</f>
        <v>0</v>
      </c>
      <c r="AW32" s="1028">
        <f t="shared" si="5"/>
        <v>0</v>
      </c>
      <c r="AX32" s="1028">
        <f>INDEX(V32:AG32,1,MATCH(Parametres!$B$3,V$1:AG$1,0))*IF(OR(C32="L",C32="S",C32="I"),-1,1)</f>
        <v>0</v>
      </c>
      <c r="AY32" s="598" t="s">
        <v>337</v>
      </c>
      <c r="AZ32" s="598">
        <f>+VLOOKUP($AJ32,Data_Validation!$A:$E,5,0)</f>
        <v>0</v>
      </c>
    </row>
    <row r="33" spans="1:52" ht="15"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8" t="str">
        <f t="shared" si="0"/>
        <v>H01243</v>
      </c>
      <c r="AK33" s="1028" t="str">
        <f t="shared" si="1"/>
        <v>NF LOCATION EQUIPEMENT</v>
      </c>
      <c r="AL33" s="1028">
        <f>IFERROR(INDEX(G33:R33,1,MATCH(Parametres!$B$3,G$1:R$1,0)-1)*IF(OR(F33="L",F33="S",F33="I"),-1,1),"")</f>
        <v>0</v>
      </c>
      <c r="AM33" s="1028">
        <f t="shared" si="2"/>
        <v>0</v>
      </c>
      <c r="AN33" s="1028">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3" t="str">
        <f t="shared" si="3"/>
        <v>H01243</v>
      </c>
      <c r="AU33" s="599" t="str">
        <f t="shared" si="4"/>
        <v>NF LOCATION EQUIPEMENT</v>
      </c>
      <c r="AV33" s="1028">
        <f>IFERROR(INDEX(V33:AG33,1,MATCH(Parametres!$B$3,V$1:AG$1,0)-1)*IF(OR(C33="L",C33="S",C33="I"),-1,1),"")</f>
        <v>0</v>
      </c>
      <c r="AW33" s="1028">
        <f t="shared" si="5"/>
        <v>0</v>
      </c>
      <c r="AX33" s="1028">
        <f>INDEX(V33:AG33,1,MATCH(Parametres!$B$3,V$1:AG$1,0))*IF(OR(C33="L",C33="S",C33="I"),-1,1)</f>
        <v>0</v>
      </c>
      <c r="AY33" s="598" t="s">
        <v>337</v>
      </c>
      <c r="AZ33" s="598" t="e">
        <f>+VLOOKUP($AJ33,Data_Validation!$A:$E,5,0)</f>
        <v>#N/A</v>
      </c>
    </row>
    <row r="34" spans="1:52" ht="15.75" customHeight="1">
      <c r="A34" s="832" t="s">
        <v>1150</v>
      </c>
      <c r="B34" s="832">
        <v>2026</v>
      </c>
      <c r="C34" s="832" t="s">
        <v>1214</v>
      </c>
      <c r="D34" s="832" t="s">
        <v>1215</v>
      </c>
      <c r="E34" s="832" t="s">
        <v>333</v>
      </c>
      <c r="F34" s="832" t="s">
        <v>1119</v>
      </c>
      <c r="G34" s="832">
        <v>1656.36</v>
      </c>
      <c r="H34" s="832">
        <v>3510.8</v>
      </c>
      <c r="I34" s="832">
        <v>6597.69</v>
      </c>
      <c r="J34" s="832">
        <v>10804.61</v>
      </c>
      <c r="K34" s="832">
        <v>12656.14</v>
      </c>
      <c r="L34" s="832">
        <v>14181.57</v>
      </c>
      <c r="M34" s="832">
        <v>16555.150000000001</v>
      </c>
      <c r="N34" s="832">
        <v>16995.46</v>
      </c>
      <c r="O34" s="832">
        <v>19418.53</v>
      </c>
      <c r="P34" s="832">
        <v>19506.3</v>
      </c>
      <c r="Q34" s="832">
        <v>0</v>
      </c>
      <c r="R34" s="832">
        <v>0</v>
      </c>
      <c r="S34" s="832">
        <v>2157.61</v>
      </c>
      <c r="T34" s="832">
        <v>2157.61</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8" t="str">
        <f t="shared" si="0"/>
        <v>H01244</v>
      </c>
      <c r="AK34" s="1028" t="str">
        <f t="shared" si="1"/>
        <v>NF TRAITEMENT DES DONNEES</v>
      </c>
      <c r="AL34" s="1028">
        <f>IFERROR(INDEX(G34:R34,1,MATCH(Parametres!$B$3,G$1:R$1,0)-1)*IF(OR(F34="L",F34="S",F34="I"),-1,1),"")</f>
        <v>16995.46</v>
      </c>
      <c r="AM34" s="1028">
        <f t="shared" si="2"/>
        <v>2423.0699999999997</v>
      </c>
      <c r="AN34" s="1028">
        <f>INDEX(G34:R34,1,MATCH(Parametres!$B$3,G$1:R$1,0))*IF(OR(F34="L",F34="S",F34="I"),-1,1)</f>
        <v>19418.53</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3" t="str">
        <f t="shared" si="3"/>
        <v>H01244</v>
      </c>
      <c r="AU34" s="599" t="str">
        <f t="shared" si="4"/>
        <v>NF TRAITEMENT DES DONNEES</v>
      </c>
      <c r="AV34" s="1028">
        <f>IFERROR(INDEX(V34:AG34,1,MATCH(Parametres!$B$3,V$1:AG$1,0)-1)*IF(OR(C34="L",C34="S",C34="I"),-1,1),"")</f>
        <v>0</v>
      </c>
      <c r="AW34" s="1028">
        <f t="shared" si="5"/>
        <v>0</v>
      </c>
      <c r="AX34" s="1028">
        <f>INDEX(V34:AG34,1,MATCH(Parametres!$B$3,V$1:AG$1,0))*IF(OR(C34="L",C34="S",C34="I"),-1,1)</f>
        <v>0</v>
      </c>
      <c r="AY34" s="598" t="s">
        <v>337</v>
      </c>
      <c r="AZ34" s="598">
        <f>+VLOOKUP($AJ34,Data_Validation!$A:$E,5,0)</f>
        <v>0</v>
      </c>
    </row>
    <row r="35" spans="1:52" ht="15" customHeight="1">
      <c r="A35" s="832" t="s">
        <v>1150</v>
      </c>
      <c r="B35" s="832">
        <v>2026</v>
      </c>
      <c r="C35" s="832" t="s">
        <v>1216</v>
      </c>
      <c r="D35" s="832" t="s">
        <v>1217</v>
      </c>
      <c r="E35" s="832" t="s">
        <v>333</v>
      </c>
      <c r="F35" s="832" t="s">
        <v>1119</v>
      </c>
      <c r="G35" s="832">
        <v>546.74</v>
      </c>
      <c r="H35" s="832">
        <v>1031.28</v>
      </c>
      <c r="I35" s="832">
        <v>1566.97</v>
      </c>
      <c r="J35" s="832">
        <v>1941.97</v>
      </c>
      <c r="K35" s="832">
        <v>2367.7199999999998</v>
      </c>
      <c r="L35" s="832">
        <v>2918.83</v>
      </c>
      <c r="M35" s="832">
        <v>4102.6400000000003</v>
      </c>
      <c r="N35" s="832">
        <v>5027.91</v>
      </c>
      <c r="O35" s="832">
        <v>5875.65</v>
      </c>
      <c r="P35" s="832">
        <v>5875.65</v>
      </c>
      <c r="Q35" s="832">
        <v>0</v>
      </c>
      <c r="R35" s="832">
        <v>0</v>
      </c>
      <c r="S35" s="832">
        <v>652.85</v>
      </c>
      <c r="T35" s="832">
        <v>652.85</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8" t="str">
        <f t="shared" si="0"/>
        <v>H01245</v>
      </c>
      <c r="AK35" s="1028" t="str">
        <f t="shared" si="1"/>
        <v>NF FRAIS REPRES/REPAS</v>
      </c>
      <c r="AL35" s="1028">
        <f>IFERROR(INDEX(G35:R35,1,MATCH(Parametres!$B$3,G$1:R$1,0)-1)*IF(OR(F35="L",F35="S",F35="I"),-1,1),"")</f>
        <v>5027.91</v>
      </c>
      <c r="AM35" s="1028">
        <f t="shared" si="2"/>
        <v>847.73999999999978</v>
      </c>
      <c r="AN35" s="1028">
        <f>INDEX(G35:R35,1,MATCH(Parametres!$B$3,G$1:R$1,0))*IF(OR(F35="L",F35="S",F35="I"),-1,1)</f>
        <v>5875.65</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3" t="str">
        <f t="shared" si="3"/>
        <v>H01245</v>
      </c>
      <c r="AU35" s="599" t="str">
        <f t="shared" si="4"/>
        <v>NF FRAIS REPRES/REPAS</v>
      </c>
      <c r="AV35" s="1028">
        <f>IFERROR(INDEX(V35:AG35,1,MATCH(Parametres!$B$3,V$1:AG$1,0)-1)*IF(OR(C35="L",C35="S",C35="I"),-1,1),"")</f>
        <v>0</v>
      </c>
      <c r="AW35" s="1028">
        <f t="shared" si="5"/>
        <v>0</v>
      </c>
      <c r="AX35" s="1028">
        <f>INDEX(V35:AG35,1,MATCH(Parametres!$B$3,V$1:AG$1,0))*IF(OR(C35="L",C35="S",C35="I"),-1,1)</f>
        <v>0</v>
      </c>
      <c r="AY35" s="598" t="s">
        <v>337</v>
      </c>
      <c r="AZ35" s="598">
        <f>+VLOOKUP($AJ35,Data_Validation!$A:$E,5,0)</f>
        <v>0</v>
      </c>
    </row>
    <row r="36" spans="1:52" ht="15" customHeight="1">
      <c r="A36" s="832" t="s">
        <v>1150</v>
      </c>
      <c r="B36" s="832">
        <v>2026</v>
      </c>
      <c r="C36" s="832" t="s">
        <v>1218</v>
      </c>
      <c r="D36" s="832" t="s">
        <v>1219</v>
      </c>
      <c r="E36" s="832" t="s">
        <v>333</v>
      </c>
      <c r="F36" s="832" t="s">
        <v>1119</v>
      </c>
      <c r="G36" s="832">
        <v>0</v>
      </c>
      <c r="H36" s="832">
        <v>0</v>
      </c>
      <c r="I36" s="832">
        <v>0</v>
      </c>
      <c r="J36" s="832">
        <v>0</v>
      </c>
      <c r="K36" s="832">
        <v>0</v>
      </c>
      <c r="L36" s="832">
        <v>0</v>
      </c>
      <c r="M36" s="832">
        <v>11.66</v>
      </c>
      <c r="N36" s="832">
        <v>11.66</v>
      </c>
      <c r="O36" s="832">
        <v>11.66</v>
      </c>
      <c r="P36" s="832">
        <v>11.66</v>
      </c>
      <c r="Q36" s="832">
        <v>0</v>
      </c>
      <c r="R36" s="832">
        <v>0</v>
      </c>
      <c r="S36" s="832">
        <v>1.3</v>
      </c>
      <c r="T36" s="832">
        <v>1.3</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8" t="str">
        <f t="shared" si="0"/>
        <v>H01246</v>
      </c>
      <c r="AK36" s="1028" t="str">
        <f t="shared" si="1"/>
        <v>NF DEPLACEMENT-REPRESENT.</v>
      </c>
      <c r="AL36" s="1028">
        <f>IFERROR(INDEX(G36:R36,1,MATCH(Parametres!$B$3,G$1:R$1,0)-1)*IF(OR(F36="L",F36="S",F36="I"),-1,1),"")</f>
        <v>11.66</v>
      </c>
      <c r="AM36" s="1028">
        <f t="shared" si="2"/>
        <v>0</v>
      </c>
      <c r="AN36" s="1028">
        <f>INDEX(G36:R36,1,MATCH(Parametres!$B$3,G$1:R$1,0))*IF(OR(F36="L",F36="S",F36="I"),-1,1)</f>
        <v>11.66</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3" t="str">
        <f t="shared" si="3"/>
        <v>H01246</v>
      </c>
      <c r="AU36" s="599" t="str">
        <f t="shared" si="4"/>
        <v>NF DEPLACEMENT-REPRESENT.</v>
      </c>
      <c r="AV36" s="1028">
        <f>IFERROR(INDEX(V36:AG36,1,MATCH(Parametres!$B$3,V$1:AG$1,0)-1)*IF(OR(C36="L",C36="S",C36="I"),-1,1),"")</f>
        <v>0</v>
      </c>
      <c r="AW36" s="1028">
        <f t="shared" si="5"/>
        <v>0</v>
      </c>
      <c r="AX36" s="1028">
        <f>INDEX(V36:AG36,1,MATCH(Parametres!$B$3,V$1:AG$1,0))*IF(OR(C36="L",C36="S",C36="I"),-1,1)</f>
        <v>0</v>
      </c>
      <c r="AY36" s="598" t="s">
        <v>337</v>
      </c>
      <c r="AZ36" s="598">
        <f>+VLOOKUP($AJ36,Data_Validation!$A:$E,5,0)</f>
        <v>0</v>
      </c>
    </row>
    <row r="37" spans="1:52" ht="15" customHeight="1">
      <c r="A37" s="832" t="s">
        <v>1150</v>
      </c>
      <c r="B37" s="832">
        <v>2026</v>
      </c>
      <c r="C37" s="832" t="s">
        <v>1220</v>
      </c>
      <c r="D37" s="832" t="s">
        <v>1221</v>
      </c>
      <c r="E37" s="832" t="s">
        <v>333</v>
      </c>
      <c r="F37" s="832" t="s">
        <v>1119</v>
      </c>
      <c r="G37" s="832">
        <v>82.54</v>
      </c>
      <c r="H37" s="832">
        <v>165.17</v>
      </c>
      <c r="I37" s="832">
        <v>222.58</v>
      </c>
      <c r="J37" s="832">
        <v>305.95999999999998</v>
      </c>
      <c r="K37" s="832">
        <v>823.66</v>
      </c>
      <c r="L37" s="832">
        <v>938.04</v>
      </c>
      <c r="M37" s="832">
        <v>1464.68</v>
      </c>
      <c r="N37" s="832">
        <v>1519.35</v>
      </c>
      <c r="O37" s="832">
        <v>2043.15</v>
      </c>
      <c r="P37" s="832">
        <v>2372.92</v>
      </c>
      <c r="Q37" s="832">
        <v>0</v>
      </c>
      <c r="R37" s="832">
        <v>0</v>
      </c>
      <c r="S37" s="832">
        <v>227.02</v>
      </c>
      <c r="T37" s="832">
        <v>227.02</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8" t="str">
        <f t="shared" si="0"/>
        <v>H01247</v>
      </c>
      <c r="AK37" s="1028" t="str">
        <f t="shared" si="1"/>
        <v>NF TELEPHONE-TELEGRAMMES</v>
      </c>
      <c r="AL37" s="1028">
        <f>IFERROR(INDEX(G37:R37,1,MATCH(Parametres!$B$3,G$1:R$1,0)-1)*IF(OR(F37="L",F37="S",F37="I"),-1,1),"")</f>
        <v>1519.35</v>
      </c>
      <c r="AM37" s="1028">
        <f t="shared" si="2"/>
        <v>523.80000000000018</v>
      </c>
      <c r="AN37" s="1028">
        <f>INDEX(G37:R37,1,MATCH(Parametres!$B$3,G$1:R$1,0))*IF(OR(F37="L",F37="S",F37="I"),-1,1)</f>
        <v>2043.15</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3" t="str">
        <f t="shared" si="3"/>
        <v>H01247</v>
      </c>
      <c r="AU37" s="599" t="str">
        <f t="shared" si="4"/>
        <v>NF TELEPHONE-TELEGRAMMES</v>
      </c>
      <c r="AV37" s="1028">
        <f>IFERROR(INDEX(V37:AG37,1,MATCH(Parametres!$B$3,V$1:AG$1,0)-1)*IF(OR(C37="L",C37="S",C37="I"),-1,1),"")</f>
        <v>0</v>
      </c>
      <c r="AW37" s="1028">
        <f t="shared" si="5"/>
        <v>0</v>
      </c>
      <c r="AX37" s="1028">
        <f>INDEX(V37:AG37,1,MATCH(Parametres!$B$3,V$1:AG$1,0))*IF(OR(C37="L",C37="S",C37="I"),-1,1)</f>
        <v>0</v>
      </c>
      <c r="AY37" s="598" t="s">
        <v>337</v>
      </c>
      <c r="AZ37" s="598">
        <f>+VLOOKUP($AJ37,Data_Validation!$A:$E,5,0)</f>
        <v>0</v>
      </c>
    </row>
    <row r="38" spans="1:52" ht="15"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8" t="str">
        <f t="shared" si="0"/>
        <v>H01248</v>
      </c>
      <c r="AK38" s="1028" t="str">
        <f t="shared" si="1"/>
        <v>NF FRAIS POSTAUX</v>
      </c>
      <c r="AL38" s="1028">
        <f>IFERROR(INDEX(G38:R38,1,MATCH(Parametres!$B$3,G$1:R$1,0)-1)*IF(OR(F38="L",F38="S",F38="I"),-1,1),"")</f>
        <v>0</v>
      </c>
      <c r="AM38" s="1028">
        <f t="shared" si="2"/>
        <v>0</v>
      </c>
      <c r="AN38" s="1028">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3" t="str">
        <f t="shared" si="3"/>
        <v>H01248</v>
      </c>
      <c r="AU38" s="599" t="str">
        <f t="shared" si="4"/>
        <v>NF FRAIS POSTAUX</v>
      </c>
      <c r="AV38" s="1028">
        <f>IFERROR(INDEX(V38:AG38,1,MATCH(Parametres!$B$3,V$1:AG$1,0)-1)*IF(OR(C38="L",C38="S",C38="I"),-1,1),"")</f>
        <v>0</v>
      </c>
      <c r="AW38" s="1028">
        <f t="shared" si="5"/>
        <v>0</v>
      </c>
      <c r="AX38" s="1028">
        <f>INDEX(V38:AG38,1,MATCH(Parametres!$B$3,V$1:AG$1,0))*IF(OR(C38="L",C38="S",C38="I"),-1,1)</f>
        <v>0</v>
      </c>
      <c r="AY38" s="598" t="s">
        <v>337</v>
      </c>
      <c r="AZ38" s="598" t="e">
        <f>+VLOOKUP($AJ38,Data_Validation!$A:$E,5,0)</f>
        <v>#N/A</v>
      </c>
    </row>
    <row r="39" spans="1:52" ht="15"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341.48</v>
      </c>
      <c r="M39" s="832">
        <v>435.06</v>
      </c>
      <c r="N39" s="832">
        <v>529.01</v>
      </c>
      <c r="O39" s="832">
        <v>679.53</v>
      </c>
      <c r="P39" s="832">
        <v>693.74</v>
      </c>
      <c r="Q39" s="832">
        <v>0</v>
      </c>
      <c r="R39" s="832">
        <v>0</v>
      </c>
      <c r="S39" s="832">
        <v>75.5</v>
      </c>
      <c r="T39" s="832">
        <v>75.5</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8" t="str">
        <f t="shared" si="0"/>
        <v>H01249</v>
      </c>
      <c r="AK39" s="1028" t="str">
        <f t="shared" si="1"/>
        <v>NF FRET &amp; MESSAGERIE</v>
      </c>
      <c r="AL39" s="1028">
        <f>IFERROR(INDEX(G39:R39,1,MATCH(Parametres!$B$3,G$1:R$1,0)-1)*IF(OR(F39="L",F39="S",F39="I"),-1,1),"")</f>
        <v>529.01</v>
      </c>
      <c r="AM39" s="1028">
        <f t="shared" si="2"/>
        <v>150.51999999999998</v>
      </c>
      <c r="AN39" s="1028">
        <f>INDEX(G39:R39,1,MATCH(Parametres!$B$3,G$1:R$1,0))*IF(OR(F39="L",F39="S",F39="I"),-1,1)</f>
        <v>679.53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3" t="str">
        <f t="shared" si="3"/>
        <v>H01249</v>
      </c>
      <c r="AU39" s="599" t="str">
        <f t="shared" si="4"/>
        <v>NF FRET &amp; MESSAGERIE</v>
      </c>
      <c r="AV39" s="1028">
        <f>IFERROR(INDEX(V39:AG39,1,MATCH(Parametres!$B$3,V$1:AG$1,0)-1)*IF(OR(C39="L",C39="S",C39="I"),-1,1),"")</f>
        <v>0</v>
      </c>
      <c r="AW39" s="1028">
        <f t="shared" si="5"/>
        <v>0</v>
      </c>
      <c r="AX39" s="1028">
        <f>INDEX(V39:AG39,1,MATCH(Parametres!$B$3,V$1:AG$1,0))*IF(OR(C39="L",C39="S",C39="I"),-1,1)</f>
        <v>0</v>
      </c>
      <c r="AY39" s="598" t="s">
        <v>337</v>
      </c>
      <c r="AZ39" s="598">
        <f>+VLOOKUP($AJ39,Data_Validation!$A:$E,5,0)</f>
        <v>0</v>
      </c>
    </row>
    <row r="40" spans="1:52" ht="15.75"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274.97000000000003</v>
      </c>
      <c r="N40" s="832">
        <v>274.97000000000003</v>
      </c>
      <c r="O40" s="832">
        <v>274.97000000000003</v>
      </c>
      <c r="P40" s="832">
        <v>274.97000000000003</v>
      </c>
      <c r="Q40" s="832">
        <v>0</v>
      </c>
      <c r="R40" s="832">
        <v>0</v>
      </c>
      <c r="S40" s="832">
        <v>30.55</v>
      </c>
      <c r="T40" s="832">
        <v>30.55</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8" t="str">
        <f t="shared" si="0"/>
        <v>H01252</v>
      </c>
      <c r="AK40" s="1028" t="str">
        <f t="shared" si="1"/>
        <v>NF FRAIS DIVERS</v>
      </c>
      <c r="AL40" s="1028">
        <f>IFERROR(INDEX(G40:R40,1,MATCH(Parametres!$B$3,G$1:R$1,0)-1)*IF(OR(F40="L",F40="S",F40="I"),-1,1),"")</f>
        <v>274.97000000000003</v>
      </c>
      <c r="AM40" s="1028">
        <f t="shared" si="2"/>
        <v>0</v>
      </c>
      <c r="AN40" s="1028">
        <f>INDEX(G40:R40,1,MATCH(Parametres!$B$3,G$1:R$1,0))*IF(OR(F40="L",F40="S",F40="I"),-1,1)</f>
        <v>274.97000000000003</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3" t="str">
        <f t="shared" si="3"/>
        <v>H01252</v>
      </c>
      <c r="AU40" s="599" t="str">
        <f t="shared" si="4"/>
        <v>NF FRAIS DIVERS</v>
      </c>
      <c r="AV40" s="1028">
        <f>IFERROR(INDEX(V40:AG40,1,MATCH(Parametres!$B$3,V$1:AG$1,0)-1)*IF(OR(C40="L",C40="S",C40="I"),-1,1),"")</f>
        <v>0</v>
      </c>
      <c r="AW40" s="1028">
        <f t="shared" si="5"/>
        <v>0</v>
      </c>
      <c r="AX40" s="1028">
        <f>INDEX(V40:AG40,1,MATCH(Parametres!$B$3,V$1:AG$1,0))*IF(OR(C40="L",C40="S",C40="I"),-1,1)</f>
        <v>0</v>
      </c>
      <c r="AY40" s="598" t="s">
        <v>337</v>
      </c>
      <c r="AZ40" s="598">
        <f>+VLOOKUP($AJ40,Data_Validation!$A:$E,5,0)</f>
        <v>0</v>
      </c>
    </row>
    <row r="41" spans="1:52" ht="15"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8" t="str">
        <f t="shared" si="0"/>
        <v>H01253</v>
      </c>
      <c r="AK41" s="1028" t="str">
        <f t="shared" si="1"/>
        <v>NF RESERVE DOMMAGE</v>
      </c>
      <c r="AL41" s="1028">
        <f>IFERROR(INDEX(G41:R41,1,MATCH(Parametres!$B$3,G$1:R$1,0)-1)*IF(OR(F41="L",F41="S",F41="I"),-1,1),"")</f>
        <v>0</v>
      </c>
      <c r="AM41" s="1028">
        <f t="shared" si="2"/>
        <v>0</v>
      </c>
      <c r="AN41" s="1028">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3" t="str">
        <f t="shared" si="3"/>
        <v>H01253</v>
      </c>
      <c r="AU41" s="599" t="str">
        <f t="shared" si="4"/>
        <v>NF RESERVE DOMMAGE</v>
      </c>
      <c r="AV41" s="1028">
        <f>IFERROR(INDEX(V41:AG41,1,MATCH(Parametres!$B$3,V$1:AG$1,0)-1)*IF(OR(C41="L",C41="S",C41="I"),-1,1),"")</f>
        <v>0</v>
      </c>
      <c r="AW41" s="1028">
        <f t="shared" si="5"/>
        <v>0</v>
      </c>
      <c r="AX41" s="1028">
        <f>INDEX(V41:AG41,1,MATCH(Parametres!$B$3,V$1:AG$1,0))*IF(OR(C41="L",C41="S",C41="I"),-1,1)</f>
        <v>0</v>
      </c>
      <c r="AY41" s="598" t="s">
        <v>337</v>
      </c>
      <c r="AZ41" s="598" t="e">
        <f>+VLOOKUP($AJ41,Data_Validation!$A:$E,5,0)</f>
        <v>#N/A</v>
      </c>
    </row>
    <row r="42" spans="1:52" ht="15"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149338.5</v>
      </c>
      <c r="M42" s="832">
        <v>176395.75</v>
      </c>
      <c r="N42" s="832">
        <v>200852</v>
      </c>
      <c r="O42" s="832">
        <v>226608.75</v>
      </c>
      <c r="P42" s="832">
        <v>226958.75</v>
      </c>
      <c r="Q42" s="832">
        <v>0</v>
      </c>
      <c r="R42" s="832">
        <v>0</v>
      </c>
      <c r="S42" s="832">
        <v>25178.75</v>
      </c>
      <c r="T42" s="832">
        <v>25178.75</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8" t="str">
        <f t="shared" si="0"/>
        <v>H01260</v>
      </c>
      <c r="AK42" s="1028" t="str">
        <f t="shared" si="1"/>
        <v>NF LOYER INT HYPOTH.</v>
      </c>
      <c r="AL42" s="1028">
        <f>IFERROR(INDEX(G42:R42,1,MATCH(Parametres!$B$3,G$1:R$1,0)-1)*IF(OR(F42="L",F42="S",F42="I"),-1,1),"")</f>
        <v>200852</v>
      </c>
      <c r="AM42" s="1028">
        <f t="shared" si="2"/>
        <v>25756.75</v>
      </c>
      <c r="AN42" s="1028">
        <f>INDEX(G42:R42,1,MATCH(Parametres!$B$3,G$1:R$1,0))*IF(OR(F42="L",F42="S",F42="I"),-1,1)</f>
        <v>226608.75</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3" t="str">
        <f t="shared" si="3"/>
        <v>H01260</v>
      </c>
      <c r="AU42" s="599" t="str">
        <f t="shared" si="4"/>
        <v>NF LOYER INT HYPOTH.</v>
      </c>
      <c r="AV42" s="1028">
        <f>IFERROR(INDEX(V42:AG42,1,MATCH(Parametres!$B$3,V$1:AG$1,0)-1)*IF(OR(C42="L",C42="S",C42="I"),-1,1),"")</f>
        <v>0</v>
      </c>
      <c r="AW42" s="1028">
        <f t="shared" si="5"/>
        <v>0</v>
      </c>
      <c r="AX42" s="1028">
        <f>INDEX(V42:AG42,1,MATCH(Parametres!$B$3,V$1:AG$1,0))*IF(OR(C42="L",C42="S",C42="I"),-1,1)</f>
        <v>0</v>
      </c>
      <c r="AY42" s="598" t="s">
        <v>337</v>
      </c>
      <c r="AZ42" s="598">
        <f>+VLOOKUP($AJ42,Data_Validation!$A:$E,5,0)</f>
        <v>0</v>
      </c>
    </row>
    <row r="43" spans="1:52" ht="15" customHeight="1">
      <c r="A43" s="832" t="s">
        <v>1150</v>
      </c>
      <c r="B43" s="832">
        <v>2026</v>
      </c>
      <c r="C43" s="832" t="s">
        <v>1232</v>
      </c>
      <c r="D43" s="832" t="s">
        <v>1233</v>
      </c>
      <c r="E43" s="832" t="s">
        <v>333</v>
      </c>
      <c r="F43" s="832" t="s">
        <v>1119</v>
      </c>
      <c r="G43" s="832">
        <v>120.88</v>
      </c>
      <c r="H43" s="832">
        <v>239.75</v>
      </c>
      <c r="I43" s="832">
        <v>356.63</v>
      </c>
      <c r="J43" s="832">
        <v>475.5</v>
      </c>
      <c r="K43" s="832">
        <v>594.37</v>
      </c>
      <c r="L43" s="832">
        <v>713.24</v>
      </c>
      <c r="M43" s="832">
        <v>832.11</v>
      </c>
      <c r="N43" s="832">
        <v>950.98</v>
      </c>
      <c r="O43" s="832">
        <v>1069.8499999999999</v>
      </c>
      <c r="P43" s="832">
        <v>1069.8499999999999</v>
      </c>
      <c r="Q43" s="832">
        <v>0</v>
      </c>
      <c r="R43" s="832">
        <v>0</v>
      </c>
      <c r="S43" s="832">
        <v>118.87</v>
      </c>
      <c r="T43" s="832">
        <v>118.87</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8" t="str">
        <f t="shared" si="0"/>
        <v>H01261</v>
      </c>
      <c r="AK43" s="1028" t="str">
        <f t="shared" si="1"/>
        <v>NF AMORT AMELIOR  LOC</v>
      </c>
      <c r="AL43" s="1028">
        <f>IFERROR(INDEX(G43:R43,1,MATCH(Parametres!$B$3,G$1:R$1,0)-1)*IF(OR(F43="L",F43="S",F43="I"),-1,1),"")</f>
        <v>950.98</v>
      </c>
      <c r="AM43" s="1028">
        <f t="shared" si="2"/>
        <v>118.86999999999989</v>
      </c>
      <c r="AN43" s="1028">
        <f>INDEX(G43:R43,1,MATCH(Parametres!$B$3,G$1:R$1,0))*IF(OR(F43="L",F43="S",F43="I"),-1,1)</f>
        <v>1069.8499999999999</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3" t="str">
        <f t="shared" si="3"/>
        <v>H01261</v>
      </c>
      <c r="AU43" s="599" t="str">
        <f t="shared" si="4"/>
        <v>NF AMORT AMELIOR  LOC</v>
      </c>
      <c r="AV43" s="1028">
        <f>IFERROR(INDEX(V43:AG43,1,MATCH(Parametres!$B$3,V$1:AG$1,0)-1)*IF(OR(C43="L",C43="S",C43="I"),-1,1),"")</f>
        <v>0</v>
      </c>
      <c r="AW43" s="1028">
        <f t="shared" si="5"/>
        <v>0</v>
      </c>
      <c r="AX43" s="1028">
        <f>INDEX(V43:AG43,1,MATCH(Parametres!$B$3,V$1:AG$1,0))*IF(OR(C43="L",C43="S",C43="I"),-1,1)</f>
        <v>0</v>
      </c>
      <c r="AY43" s="598" t="s">
        <v>337</v>
      </c>
      <c r="AZ43" s="598">
        <f>+VLOOKUP($AJ43,Data_Validation!$A:$E,5,0)</f>
        <v>0</v>
      </c>
    </row>
    <row r="44" spans="1:52" ht="15.75" customHeight="1">
      <c r="A44" s="832" t="s">
        <v>1150</v>
      </c>
      <c r="B44" s="832">
        <v>2026</v>
      </c>
      <c r="C44" s="832" t="s">
        <v>1234</v>
      </c>
      <c r="D44" s="832" t="s">
        <v>1235</v>
      </c>
      <c r="E44" s="832" t="s">
        <v>333</v>
      </c>
      <c r="F44" s="832" t="s">
        <v>1119</v>
      </c>
      <c r="G44" s="832">
        <v>147.97</v>
      </c>
      <c r="H44" s="832">
        <v>307.43</v>
      </c>
      <c r="I44" s="832">
        <v>667.58</v>
      </c>
      <c r="J44" s="832">
        <v>1371.91</v>
      </c>
      <c r="K44" s="832">
        <v>2394.9499999999998</v>
      </c>
      <c r="L44" s="832">
        <v>4563.3999999999996</v>
      </c>
      <c r="M44" s="832">
        <v>6031.26</v>
      </c>
      <c r="N44" s="832">
        <v>6194.81</v>
      </c>
      <c r="O44" s="832">
        <v>8525.15</v>
      </c>
      <c r="P44" s="832">
        <v>8539.07</v>
      </c>
      <c r="Q44" s="832">
        <v>0</v>
      </c>
      <c r="R44" s="832">
        <v>0</v>
      </c>
      <c r="S44" s="832">
        <v>947.24</v>
      </c>
      <c r="T44" s="832">
        <v>947.24</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8" t="str">
        <f t="shared" si="0"/>
        <v>H01262</v>
      </c>
      <c r="AK44" s="1028" t="str">
        <f t="shared" si="1"/>
        <v>NF ENTRERIEN PROPRIÉTÉ</v>
      </c>
      <c r="AL44" s="1028">
        <f>IFERROR(INDEX(G44:R44,1,MATCH(Parametres!$B$3,G$1:R$1,0)-1)*IF(OR(F44="L",F44="S",F44="I"),-1,1),"")</f>
        <v>6194.81</v>
      </c>
      <c r="AM44" s="1028">
        <f t="shared" si="2"/>
        <v>2330.3399999999992</v>
      </c>
      <c r="AN44" s="1028">
        <f>INDEX(G44:R44,1,MATCH(Parametres!$B$3,G$1:R$1,0))*IF(OR(F44="L",F44="S",F44="I"),-1,1)</f>
        <v>8525.15</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3" t="str">
        <f t="shared" si="3"/>
        <v>H01262</v>
      </c>
      <c r="AU44" s="599" t="str">
        <f t="shared" si="4"/>
        <v>NF ENTRERIEN PROPRIÉTÉ</v>
      </c>
      <c r="AV44" s="1028">
        <f>IFERROR(INDEX(V44:AG44,1,MATCH(Parametres!$B$3,V$1:AG$1,0)-1)*IF(OR(C44="L",C44="S",C44="I"),-1,1),"")</f>
        <v>0</v>
      </c>
      <c r="AW44" s="1028">
        <f t="shared" si="5"/>
        <v>0</v>
      </c>
      <c r="AX44" s="1028">
        <f>INDEX(V44:AG44,1,MATCH(Parametres!$B$3,V$1:AG$1,0))*IF(OR(C44="L",C44="S",C44="I"),-1,1)</f>
        <v>0</v>
      </c>
      <c r="AY44" s="598" t="s">
        <v>337</v>
      </c>
      <c r="AZ44" s="598">
        <f>+VLOOKUP($AJ44,Data_Validation!$A:$E,5,0)</f>
        <v>0</v>
      </c>
    </row>
    <row r="45" spans="1:52" ht="15" customHeight="1">
      <c r="A45" s="832" t="s">
        <v>1150</v>
      </c>
      <c r="B45" s="832">
        <v>2026</v>
      </c>
      <c r="C45" s="832" t="s">
        <v>1236</v>
      </c>
      <c r="D45" s="832" t="s">
        <v>1237</v>
      </c>
      <c r="E45" s="832" t="s">
        <v>333</v>
      </c>
      <c r="F45" s="832" t="s">
        <v>1119</v>
      </c>
      <c r="G45" s="832">
        <v>5857.17</v>
      </c>
      <c r="H45" s="832">
        <v>11733.88</v>
      </c>
      <c r="I45" s="832">
        <v>17610.59</v>
      </c>
      <c r="J45" s="832">
        <v>23487.3</v>
      </c>
      <c r="K45" s="832">
        <v>29364.01</v>
      </c>
      <c r="L45" s="832">
        <v>35240.720000000001</v>
      </c>
      <c r="M45" s="832">
        <v>41117.43</v>
      </c>
      <c r="N45" s="832">
        <v>46994.14</v>
      </c>
      <c r="O45" s="832">
        <v>52870.85</v>
      </c>
      <c r="P45" s="832">
        <v>52870.85</v>
      </c>
      <c r="Q45" s="832">
        <v>0</v>
      </c>
      <c r="R45" s="832">
        <v>0</v>
      </c>
      <c r="S45" s="832">
        <v>5874.54</v>
      </c>
      <c r="T45" s="832">
        <v>5874.54</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8" t="str">
        <f t="shared" si="0"/>
        <v>H01263</v>
      </c>
      <c r="AK45" s="1028" t="str">
        <f t="shared" si="1"/>
        <v>NF TAXES PROPRIÉTÉ</v>
      </c>
      <c r="AL45" s="1028">
        <f>IFERROR(INDEX(G45:R45,1,MATCH(Parametres!$B$3,G$1:R$1,0)-1)*IF(OR(F45="L",F45="S",F45="I"),-1,1),"")</f>
        <v>46994.14</v>
      </c>
      <c r="AM45" s="1028">
        <f t="shared" si="2"/>
        <v>5876.7099999999991</v>
      </c>
      <c r="AN45" s="1028">
        <f>INDEX(G45:R45,1,MATCH(Parametres!$B$3,G$1:R$1,0))*IF(OR(F45="L",F45="S",F45="I"),-1,1)</f>
        <v>52870.85</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3" t="str">
        <f t="shared" si="3"/>
        <v>H01263</v>
      </c>
      <c r="AU45" s="599" t="str">
        <f t="shared" si="4"/>
        <v>NF TAXES PROPRIÉTÉ</v>
      </c>
      <c r="AV45" s="1028">
        <f>IFERROR(INDEX(V45:AG45,1,MATCH(Parametres!$B$3,V$1:AG$1,0)-1)*IF(OR(C45="L",C45="S",C45="I"),-1,1),"")</f>
        <v>0</v>
      </c>
      <c r="AW45" s="1028">
        <f t="shared" si="5"/>
        <v>0</v>
      </c>
      <c r="AX45" s="1028">
        <f>INDEX(V45:AG45,1,MATCH(Parametres!$B$3,V$1:AG$1,0))*IF(OR(C45="L",C45="S",C45="I"),-1,1)</f>
        <v>0</v>
      </c>
      <c r="AY45" s="598" t="s">
        <v>337</v>
      </c>
      <c r="AZ45" s="598">
        <f>+VLOOKUP($AJ45,Data_Validation!$A:$E,5,0)</f>
        <v>0</v>
      </c>
    </row>
    <row r="46" spans="1:52" ht="15" customHeight="1">
      <c r="A46" s="832" t="s">
        <v>1150</v>
      </c>
      <c r="B46" s="832">
        <v>2026</v>
      </c>
      <c r="C46" s="832" t="s">
        <v>1238</v>
      </c>
      <c r="D46" s="832" t="s">
        <v>1239</v>
      </c>
      <c r="E46" s="832" t="s">
        <v>333</v>
      </c>
      <c r="F46" s="832" t="s">
        <v>1119</v>
      </c>
      <c r="G46" s="832">
        <v>834.74</v>
      </c>
      <c r="H46" s="832">
        <v>1669.48</v>
      </c>
      <c r="I46" s="832">
        <v>2504.2199999999998</v>
      </c>
      <c r="J46" s="832">
        <v>3338.96</v>
      </c>
      <c r="K46" s="832">
        <v>4173.7</v>
      </c>
      <c r="L46" s="832">
        <v>5008.4399999999996</v>
      </c>
      <c r="M46" s="832">
        <v>5843.18</v>
      </c>
      <c r="N46" s="832">
        <v>6677.92</v>
      </c>
      <c r="O46" s="832">
        <v>7512.66</v>
      </c>
      <c r="P46" s="832">
        <v>7512.66</v>
      </c>
      <c r="Q46" s="832">
        <v>0</v>
      </c>
      <c r="R46" s="832">
        <v>0</v>
      </c>
      <c r="S46" s="832">
        <v>834.74</v>
      </c>
      <c r="T46" s="832">
        <v>834.74</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8" t="str">
        <f t="shared" si="0"/>
        <v>H01264</v>
      </c>
      <c r="AK46" s="1028" t="str">
        <f t="shared" si="1"/>
        <v>NF ASSURANCE BATIMENT</v>
      </c>
      <c r="AL46" s="1028">
        <f>IFERROR(INDEX(G46:R46,1,MATCH(Parametres!$B$3,G$1:R$1,0)-1)*IF(OR(F46="L",F46="S",F46="I"),-1,1),"")</f>
        <v>6677.92</v>
      </c>
      <c r="AM46" s="1028">
        <f t="shared" si="2"/>
        <v>834.73999999999978</v>
      </c>
      <c r="AN46" s="1028">
        <f>INDEX(G46:R46,1,MATCH(Parametres!$B$3,G$1:R$1,0))*IF(OR(F46="L",F46="S",F46="I"),-1,1)</f>
        <v>7512.66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3" t="str">
        <f t="shared" si="3"/>
        <v>H01264</v>
      </c>
      <c r="AU46" s="599" t="str">
        <f t="shared" si="4"/>
        <v>NF ASSURANCE BATIMENT</v>
      </c>
      <c r="AV46" s="1028">
        <f>IFERROR(INDEX(V46:AG46,1,MATCH(Parametres!$B$3,V$1:AG$1,0)-1)*IF(OR(C46="L",C46="S",C46="I"),-1,1),"")</f>
        <v>0</v>
      </c>
      <c r="AW46" s="1028">
        <f t="shared" si="5"/>
        <v>0</v>
      </c>
      <c r="AX46" s="1028">
        <f>INDEX(V46:AG46,1,MATCH(Parametres!$B$3,V$1:AG$1,0))*IF(OR(C46="L",C46="S",C46="I"),-1,1)</f>
        <v>0</v>
      </c>
      <c r="AY46" s="598" t="s">
        <v>337</v>
      </c>
      <c r="AZ46" s="598">
        <f>+VLOOKUP($AJ46,Data_Validation!$A:$E,5,0)</f>
        <v>0</v>
      </c>
    </row>
    <row r="47" spans="1:52" ht="15"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8" t="str">
        <f t="shared" si="0"/>
        <v>H01265</v>
      </c>
      <c r="AK47" s="1028" t="str">
        <f t="shared" si="1"/>
        <v>NF AMORT BATIMENT</v>
      </c>
      <c r="AL47" s="1028">
        <f>IFERROR(INDEX(G47:R47,1,MATCH(Parametres!$B$3,G$1:R$1,0)-1)*IF(OR(F47="L",F47="S",F47="I"),-1,1),"")</f>
        <v>0</v>
      </c>
      <c r="AM47" s="1028">
        <f t="shared" si="2"/>
        <v>0</v>
      </c>
      <c r="AN47" s="1028">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3" t="str">
        <f t="shared" si="3"/>
        <v>H01265</v>
      </c>
      <c r="AU47" s="599" t="str">
        <f t="shared" si="4"/>
        <v>NF AMORT BATIMENT</v>
      </c>
      <c r="AV47" s="1028">
        <f>IFERROR(INDEX(V47:AG47,1,MATCH(Parametres!$B$3,V$1:AG$1,0)-1)*IF(OR(C47="L",C47="S",C47="I"),-1,1),"")</f>
        <v>0</v>
      </c>
      <c r="AW47" s="1028">
        <f t="shared" si="5"/>
        <v>0</v>
      </c>
      <c r="AX47" s="1028">
        <f>INDEX(V47:AG47,1,MATCH(Parametres!$B$3,V$1:AG$1,0))*IF(OR(C47="L",C47="S",C47="I"),-1,1)</f>
        <v>0</v>
      </c>
      <c r="AY47" s="598" t="s">
        <v>337</v>
      </c>
      <c r="AZ47" s="598" t="e">
        <f>+VLOOKUP($AJ47,Data_Validation!$A:$E,5,0)</f>
        <v>#N/A</v>
      </c>
    </row>
    <row r="48" spans="1:52" ht="15.75"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8" t="str">
        <f t="shared" si="0"/>
        <v>H01268</v>
      </c>
      <c r="AK48" s="1028" t="str">
        <f t="shared" si="1"/>
        <v>NF TAXES AFFAIRES &amp;AUTRES</v>
      </c>
      <c r="AL48" s="1028">
        <f>IFERROR(INDEX(G48:R48,1,MATCH(Parametres!$B$3,G$1:R$1,0)-1)*IF(OR(F48="L",F48="S",F48="I"),-1,1),"")</f>
        <v>0</v>
      </c>
      <c r="AM48" s="1028">
        <f t="shared" si="2"/>
        <v>0</v>
      </c>
      <c r="AN48" s="1028">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3" t="str">
        <f t="shared" si="3"/>
        <v>H01268</v>
      </c>
      <c r="AU48" s="599" t="str">
        <f t="shared" si="4"/>
        <v>NF TAXES AFFAIRES &amp;AUTRES</v>
      </c>
      <c r="AV48" s="1028">
        <f>IFERROR(INDEX(V48:AG48,1,MATCH(Parametres!$B$3,V$1:AG$1,0)-1)*IF(OR(C48="L",C48="S",C48="I"),-1,1),"")</f>
        <v>0</v>
      </c>
      <c r="AW48" s="1028">
        <f t="shared" si="5"/>
        <v>0</v>
      </c>
      <c r="AX48" s="1028">
        <f>INDEX(V48:AG48,1,MATCH(Parametres!$B$3,V$1:AG$1,0))*IF(OR(C48="L",C48="S",C48="I"),-1,1)</f>
        <v>0</v>
      </c>
      <c r="AY48" s="598" t="s">
        <v>337</v>
      </c>
      <c r="AZ48" s="598" t="e">
        <f>+VLOOKUP($AJ48,Data_Validation!$A:$E,5,0)</f>
        <v>#N/A</v>
      </c>
    </row>
    <row r="49" spans="1:52" ht="15" customHeight="1">
      <c r="A49" s="832" t="s">
        <v>1150</v>
      </c>
      <c r="B49" s="832">
        <v>2026</v>
      </c>
      <c r="C49" s="832" t="s">
        <v>1244</v>
      </c>
      <c r="D49" s="832" t="s">
        <v>1245</v>
      </c>
      <c r="E49" s="832" t="s">
        <v>333</v>
      </c>
      <c r="F49" s="832" t="s">
        <v>1119</v>
      </c>
      <c r="G49" s="832">
        <v>802.56</v>
      </c>
      <c r="H49" s="832">
        <v>1591.3</v>
      </c>
      <c r="I49" s="832">
        <v>2366.4499999999998</v>
      </c>
      <c r="J49" s="832">
        <v>3155.19</v>
      </c>
      <c r="K49" s="832">
        <v>3943.93</v>
      </c>
      <c r="L49" s="832">
        <v>4732.67</v>
      </c>
      <c r="M49" s="832">
        <v>5521.41</v>
      </c>
      <c r="N49" s="832">
        <v>6310.15</v>
      </c>
      <c r="O49" s="832">
        <v>7098.89</v>
      </c>
      <c r="P49" s="832">
        <v>7098.89</v>
      </c>
      <c r="Q49" s="832">
        <v>0</v>
      </c>
      <c r="R49" s="832">
        <v>0</v>
      </c>
      <c r="S49" s="832">
        <v>788.77</v>
      </c>
      <c r="T49" s="832">
        <v>788.77</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8" t="str">
        <f t="shared" si="0"/>
        <v>H01269</v>
      </c>
      <c r="AK49" s="1028" t="str">
        <f t="shared" si="1"/>
        <v>NF AMORT EQUIP &amp; INSTALL.</v>
      </c>
      <c r="AL49" s="1028">
        <f>IFERROR(INDEX(G49:R49,1,MATCH(Parametres!$B$3,G$1:R$1,0)-1)*IF(OR(F49="L",F49="S",F49="I"),-1,1),"")</f>
        <v>6310.15</v>
      </c>
      <c r="AM49" s="1028">
        <f t="shared" si="2"/>
        <v>788.74000000000069</v>
      </c>
      <c r="AN49" s="1028">
        <f>INDEX(G49:R49,1,MATCH(Parametres!$B$3,G$1:R$1,0))*IF(OR(F49="L",F49="S",F49="I"),-1,1)</f>
        <v>7098.89</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3" t="str">
        <f t="shared" si="3"/>
        <v>H01269</v>
      </c>
      <c r="AU49" s="599" t="str">
        <f t="shared" si="4"/>
        <v>NF AMORT EQUIP &amp; INSTALL.</v>
      </c>
      <c r="AV49" s="1028">
        <f>IFERROR(INDEX(V49:AG49,1,MATCH(Parametres!$B$3,V$1:AG$1,0)-1)*IF(OR(C49="L",C49="S",C49="I"),-1,1),"")</f>
        <v>0</v>
      </c>
      <c r="AW49" s="1028">
        <f t="shared" si="5"/>
        <v>0</v>
      </c>
      <c r="AX49" s="1028">
        <f>INDEX(V49:AG49,1,MATCH(Parametres!$B$3,V$1:AG$1,0))*IF(OR(C49="L",C49="S",C49="I"),-1,1)</f>
        <v>0</v>
      </c>
      <c r="AY49" s="598" t="s">
        <v>337</v>
      </c>
      <c r="AZ49" s="598">
        <f>+VLOOKUP($AJ49,Data_Validation!$A:$E,5,0)</f>
        <v>0</v>
      </c>
    </row>
    <row r="50" spans="1:52" ht="15"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8" t="str">
        <f t="shared" si="0"/>
        <v>H01270</v>
      </c>
      <c r="AK50" s="1028" t="str">
        <f t="shared" si="1"/>
        <v>NF ASSURANCE GENERALE</v>
      </c>
      <c r="AL50" s="1028">
        <f>IFERROR(INDEX(G50:R50,1,MATCH(Parametres!$B$3,G$1:R$1,0)-1)*IF(OR(F50="L",F50="S",F50="I"),-1,1),"")</f>
        <v>0</v>
      </c>
      <c r="AM50" s="1028">
        <f t="shared" si="2"/>
        <v>0</v>
      </c>
      <c r="AN50" s="1028">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3" t="str">
        <f t="shared" si="3"/>
        <v>H01270</v>
      </c>
      <c r="AU50" s="599" t="str">
        <f t="shared" si="4"/>
        <v>NF ASSURANCE GENERALE</v>
      </c>
      <c r="AV50" s="1028">
        <f>IFERROR(INDEX(V50:AG50,1,MATCH(Parametres!$B$3,V$1:AG$1,0)-1)*IF(OR(C50="L",C50="S",C50="I"),-1,1),"")</f>
        <v>0</v>
      </c>
      <c r="AW50" s="1028">
        <f t="shared" si="5"/>
        <v>0</v>
      </c>
      <c r="AX50" s="1028">
        <f>INDEX(V50:AG50,1,MATCH(Parametres!$B$3,V$1:AG$1,0))*IF(OR(C50="L",C50="S",C50="I"),-1,1)</f>
        <v>0</v>
      </c>
      <c r="AY50" s="598" t="s">
        <v>337</v>
      </c>
      <c r="AZ50" s="598" t="e">
        <f>+VLOOKUP($AJ50,Data_Validation!$A:$E,5,0)</f>
        <v>#N/A</v>
      </c>
    </row>
    <row r="51" spans="1:52" ht="15" customHeight="1">
      <c r="A51" s="832" t="s">
        <v>1150</v>
      </c>
      <c r="B51" s="832">
        <v>2026</v>
      </c>
      <c r="C51" s="832" t="s">
        <v>1248</v>
      </c>
      <c r="D51" s="832" t="s">
        <v>1249</v>
      </c>
      <c r="E51" s="832" t="s">
        <v>333</v>
      </c>
      <c r="F51" s="832" t="s">
        <v>1119</v>
      </c>
      <c r="G51" s="832">
        <v>2853.43</v>
      </c>
      <c r="H51" s="832">
        <v>5632.62</v>
      </c>
      <c r="I51" s="832">
        <v>7774.33</v>
      </c>
      <c r="J51" s="832">
        <v>7774.33</v>
      </c>
      <c r="K51" s="832">
        <v>11312.23</v>
      </c>
      <c r="L51" s="832">
        <v>12931.57</v>
      </c>
      <c r="M51" s="832">
        <v>14506.43</v>
      </c>
      <c r="N51" s="832">
        <v>16065.72</v>
      </c>
      <c r="O51" s="832">
        <v>17438.32</v>
      </c>
      <c r="P51" s="832">
        <v>17438.32</v>
      </c>
      <c r="Q51" s="832">
        <v>0</v>
      </c>
      <c r="R51" s="832">
        <v>0</v>
      </c>
      <c r="S51" s="832">
        <v>1937.59</v>
      </c>
      <c r="T51" s="832">
        <v>1937.59</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8" t="str">
        <f t="shared" si="0"/>
        <v>H01274</v>
      </c>
      <c r="AK51" s="1028" t="str">
        <f t="shared" si="1"/>
        <v>NF EAU/ELECT./CHAUFFAGE</v>
      </c>
      <c r="AL51" s="1028">
        <f>IFERROR(INDEX(G51:R51,1,MATCH(Parametres!$B$3,G$1:R$1,0)-1)*IF(OR(F51="L",F51="S",F51="I"),-1,1),"")</f>
        <v>16065.72</v>
      </c>
      <c r="AM51" s="1028">
        <f t="shared" si="2"/>
        <v>1372.6000000000004</v>
      </c>
      <c r="AN51" s="1028">
        <f>INDEX(G51:R51,1,MATCH(Parametres!$B$3,G$1:R$1,0))*IF(OR(F51="L",F51="S",F51="I"),-1,1)</f>
        <v>17438.32</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3" t="str">
        <f t="shared" si="3"/>
        <v>H01274</v>
      </c>
      <c r="AU51" s="599" t="str">
        <f t="shared" si="4"/>
        <v>NF EAU/ELECT./CHAUFFAGE</v>
      </c>
      <c r="AV51" s="1028">
        <f>IFERROR(INDEX(V51:AG51,1,MATCH(Parametres!$B$3,V$1:AG$1,0)-1)*IF(OR(C51="L",C51="S",C51="I"),-1,1),"")</f>
        <v>0</v>
      </c>
      <c r="AW51" s="1028">
        <f t="shared" si="5"/>
        <v>0</v>
      </c>
      <c r="AX51" s="1028">
        <f>INDEX(V51:AG51,1,MATCH(Parametres!$B$3,V$1:AG$1,0))*IF(OR(C51="L",C51="S",C51="I"),-1,1)</f>
        <v>0</v>
      </c>
      <c r="AY51" s="598" t="s">
        <v>337</v>
      </c>
      <c r="AZ51" s="598">
        <f>+VLOOKUP($AJ51,Data_Validation!$A:$E,5,0)</f>
        <v>0</v>
      </c>
    </row>
    <row r="52" spans="1:52" ht="15.75" customHeight="1">
      <c r="A52" s="832" t="s">
        <v>1150</v>
      </c>
      <c r="B52" s="832">
        <v>2026</v>
      </c>
      <c r="C52" s="832" t="s">
        <v>1250</v>
      </c>
      <c r="D52" s="832" t="s">
        <v>1251</v>
      </c>
      <c r="E52" s="832" t="s">
        <v>333</v>
      </c>
      <c r="F52" s="832" t="s">
        <v>1119</v>
      </c>
      <c r="G52" s="832">
        <v>250</v>
      </c>
      <c r="H52" s="832">
        <v>500</v>
      </c>
      <c r="I52" s="832">
        <v>1010</v>
      </c>
      <c r="J52" s="832">
        <v>1260</v>
      </c>
      <c r="K52" s="832">
        <v>1543.8</v>
      </c>
      <c r="L52" s="832">
        <v>1793.8</v>
      </c>
      <c r="M52" s="832">
        <v>2043.8</v>
      </c>
      <c r="N52" s="832">
        <v>2293.8000000000002</v>
      </c>
      <c r="O52" s="832">
        <v>2580.6</v>
      </c>
      <c r="P52" s="832">
        <v>2580.6</v>
      </c>
      <c r="Q52" s="832">
        <v>0</v>
      </c>
      <c r="R52" s="832">
        <v>0</v>
      </c>
      <c r="S52" s="832">
        <v>286.73</v>
      </c>
      <c r="T52" s="832">
        <v>286.73</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8" t="str">
        <f t="shared" si="0"/>
        <v>H01276</v>
      </c>
      <c r="AK52" s="1028" t="str">
        <f t="shared" si="1"/>
        <v>NF VERIFICATION COMPTABLE</v>
      </c>
      <c r="AL52" s="1028">
        <f>IFERROR(INDEX(G52:R52,1,MATCH(Parametres!$B$3,G$1:R$1,0)-1)*IF(OR(F52="L",F52="S",F52="I"),-1,1),"")</f>
        <v>2293.8000000000002</v>
      </c>
      <c r="AM52" s="1028">
        <f t="shared" si="2"/>
        <v>286.79999999999973</v>
      </c>
      <c r="AN52" s="1028">
        <f>INDEX(G52:R52,1,MATCH(Parametres!$B$3,G$1:R$1,0))*IF(OR(F52="L",F52="S",F52="I"),-1,1)</f>
        <v>2580.6</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3" t="str">
        <f t="shared" si="3"/>
        <v>H01276</v>
      </c>
      <c r="AU52" s="599" t="str">
        <f t="shared" si="4"/>
        <v>NF VERIFICATION COMPTABLE</v>
      </c>
      <c r="AV52" s="1028">
        <f>IFERROR(INDEX(V52:AG52,1,MATCH(Parametres!$B$3,V$1:AG$1,0)-1)*IF(OR(C52="L",C52="S",C52="I"),-1,1),"")</f>
        <v>0</v>
      </c>
      <c r="AW52" s="1028">
        <f t="shared" si="5"/>
        <v>0</v>
      </c>
      <c r="AX52" s="1028">
        <f>INDEX(V52:AG52,1,MATCH(Parametres!$B$3,V$1:AG$1,0))*IF(OR(C52="L",C52="S",C52="I"),-1,1)</f>
        <v>0</v>
      </c>
      <c r="AY52" s="598" t="s">
        <v>337</v>
      </c>
      <c r="AZ52" s="598">
        <f>+VLOOKUP($AJ52,Data_Validation!$A:$E,5,0)</f>
        <v>0</v>
      </c>
    </row>
    <row r="53" spans="1:52" ht="15" customHeight="1">
      <c r="A53" s="832" t="s">
        <v>1150</v>
      </c>
      <c r="B53" s="832">
        <v>2026</v>
      </c>
      <c r="C53" s="832" t="s">
        <v>1252</v>
      </c>
      <c r="D53" s="832" t="s">
        <v>1253</v>
      </c>
      <c r="E53" s="832" t="s">
        <v>333</v>
      </c>
      <c r="F53" s="832" t="s">
        <v>1119</v>
      </c>
      <c r="G53" s="832">
        <v>-20.8</v>
      </c>
      <c r="H53" s="832">
        <v>-12.05</v>
      </c>
      <c r="I53" s="832">
        <v>152.94999999999999</v>
      </c>
      <c r="J53" s="832">
        <v>152.94999999999999</v>
      </c>
      <c r="K53" s="832">
        <v>170.45</v>
      </c>
      <c r="L53" s="832">
        <v>170.45</v>
      </c>
      <c r="M53" s="832">
        <v>704.3</v>
      </c>
      <c r="N53" s="832">
        <v>616.49</v>
      </c>
      <c r="O53" s="832">
        <v>616.49</v>
      </c>
      <c r="P53" s="832">
        <v>616.49</v>
      </c>
      <c r="Q53" s="832">
        <v>0</v>
      </c>
      <c r="R53" s="832">
        <v>0</v>
      </c>
      <c r="S53" s="832">
        <v>68.5</v>
      </c>
      <c r="T53" s="832">
        <v>68.5</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8" t="str">
        <f t="shared" si="0"/>
        <v>H01277</v>
      </c>
      <c r="AK53" s="1028" t="str">
        <f t="shared" si="1"/>
        <v>NF COTISATIONS SOUSCRIP.</v>
      </c>
      <c r="AL53" s="1028">
        <f>IFERROR(INDEX(G53:R53,1,MATCH(Parametres!$B$3,G$1:R$1,0)-1)*IF(OR(F53="L",F53="S",F53="I"),-1,1),"")</f>
        <v>616.49</v>
      </c>
      <c r="AM53" s="1028">
        <f t="shared" si="2"/>
        <v>0</v>
      </c>
      <c r="AN53" s="1028">
        <f>INDEX(G53:R53,1,MATCH(Parametres!$B$3,G$1:R$1,0))*IF(OR(F53="L",F53="S",F53="I"),-1,1)</f>
        <v>616.49</v>
      </c>
      <c r="AO53" s="598" t="str">
        <f>+VLOOKUP($AJ53,Data_Validation!$A:$D,1,0)</f>
        <v>H01277</v>
      </c>
      <c r="AP53" s="598" t="str">
        <f>+VLOOKUP($AJ53,Data_Validation!$A:$D,3,0)</f>
        <v>Autres</v>
      </c>
      <c r="AQ53" s="598" t="str">
        <f>+VLOOKUP($AJ53,Data_Validation!$A:$D,4,0)</f>
        <v>Divers</v>
      </c>
      <c r="AR53" s="598" t="s">
        <v>299</v>
      </c>
      <c r="AS53" s="598">
        <f>+VLOOKUP($AJ53,Data_Validation!$A:$E,5,0)</f>
        <v>0</v>
      </c>
      <c r="AT53" s="1033" t="str">
        <f t="shared" si="3"/>
        <v>H01277</v>
      </c>
      <c r="AU53" s="599" t="str">
        <f t="shared" si="4"/>
        <v>NF COTISATIONS SOUSCRIP.</v>
      </c>
      <c r="AV53" s="1028">
        <f>IFERROR(INDEX(V53:AG53,1,MATCH(Parametres!$B$3,V$1:AG$1,0)-1)*IF(OR(C53="L",C53="S",C53="I"),-1,1),"")</f>
        <v>0</v>
      </c>
      <c r="AW53" s="1028">
        <f t="shared" si="5"/>
        <v>0</v>
      </c>
      <c r="AX53" s="1028">
        <f>INDEX(V53:AG53,1,MATCH(Parametres!$B$3,V$1:AG$1,0))*IF(OR(C53="L",C53="S",C53="I"),-1,1)</f>
        <v>0</v>
      </c>
      <c r="AY53" s="598" t="s">
        <v>337</v>
      </c>
      <c r="AZ53" s="598">
        <f>+VLOOKUP($AJ53,Data_Validation!$A:$E,5,0)</f>
        <v>0</v>
      </c>
    </row>
    <row r="54" spans="1:52" ht="15"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8" t="str">
        <f t="shared" si="0"/>
        <v>H01278</v>
      </c>
      <c r="AK54" s="1028" t="str">
        <f t="shared" si="1"/>
        <v>NF TAXES EN CAPITAL</v>
      </c>
      <c r="AL54" s="1028">
        <f>IFERROR(INDEX(G54:R54,1,MATCH(Parametres!$B$3,G$1:R$1,0)-1)*IF(OR(F54="L",F54="S",F54="I"),-1,1),"")</f>
        <v>0</v>
      </c>
      <c r="AM54" s="1028">
        <f t="shared" si="2"/>
        <v>0</v>
      </c>
      <c r="AN54" s="1028">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3" t="str">
        <f t="shared" si="3"/>
        <v>H01278</v>
      </c>
      <c r="AU54" s="599" t="str">
        <f t="shared" si="4"/>
        <v>NF TAXES EN CAPITAL</v>
      </c>
      <c r="AV54" s="1028">
        <f>IFERROR(INDEX(V54:AG54,1,MATCH(Parametres!$B$3,V$1:AG$1,0)-1)*IF(OR(C54="L",C54="S",C54="I"),-1,1),"")</f>
        <v>0</v>
      </c>
      <c r="AW54" s="1028">
        <f t="shared" si="5"/>
        <v>0</v>
      </c>
      <c r="AX54" s="1028">
        <f>INDEX(V54:AG54,1,MATCH(Parametres!$B$3,V$1:AG$1,0))*IF(OR(C54="L",C54="S",C54="I"),-1,1)</f>
        <v>0</v>
      </c>
      <c r="AY54" s="598" t="s">
        <v>337</v>
      </c>
      <c r="AZ54" s="598" t="e">
        <f>+VLOOKUP($AJ54,Data_Validation!$A:$E,5,0)</f>
        <v>#N/A</v>
      </c>
    </row>
    <row r="55" spans="1:52" ht="15"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8" t="str">
        <f t="shared" si="0"/>
        <v>H01279</v>
      </c>
      <c r="AK55" s="1028" t="str">
        <f t="shared" si="1"/>
        <v>NF DONATIONS</v>
      </c>
      <c r="AL55" s="1028">
        <f>IFERROR(INDEX(G55:R55,1,MATCH(Parametres!$B$3,G$1:R$1,0)-1)*IF(OR(F55="L",F55="S",F55="I"),-1,1),"")</f>
        <v>0</v>
      </c>
      <c r="AM55" s="1028">
        <f t="shared" si="2"/>
        <v>0</v>
      </c>
      <c r="AN55" s="1028">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3" t="str">
        <f t="shared" si="3"/>
        <v>H01279</v>
      </c>
      <c r="AU55" s="599" t="str">
        <f t="shared" si="4"/>
        <v>NF DONATIONS</v>
      </c>
      <c r="AV55" s="1028">
        <f>IFERROR(INDEX(V55:AG55,1,MATCH(Parametres!$B$3,V$1:AG$1,0)-1)*IF(OR(C55="L",C55="S",C55="I"),-1,1),"")</f>
        <v>0</v>
      </c>
      <c r="AW55" s="1028">
        <f t="shared" si="5"/>
        <v>0</v>
      </c>
      <c r="AX55" s="1028">
        <f>INDEX(V55:AG55,1,MATCH(Parametres!$B$3,V$1:AG$1,0))*IF(OR(C55="L",C55="S",C55="I"),-1,1)</f>
        <v>0</v>
      </c>
      <c r="AY55" s="598" t="s">
        <v>337</v>
      </c>
      <c r="AZ55" s="598">
        <f>+VLOOKUP($AJ55,Data_Validation!$A:$E,5,0)</f>
        <v>0</v>
      </c>
    </row>
    <row r="56" spans="1:52" ht="15.75" customHeight="1">
      <c r="A56" s="832" t="s">
        <v>1150</v>
      </c>
      <c r="B56" s="832">
        <v>2026</v>
      </c>
      <c r="C56" s="832" t="s">
        <v>1258</v>
      </c>
      <c r="D56" s="832" t="s">
        <v>1259</v>
      </c>
      <c r="E56" s="832" t="s">
        <v>333</v>
      </c>
      <c r="F56" s="832" t="s">
        <v>1119</v>
      </c>
      <c r="G56" s="832">
        <v>253.81</v>
      </c>
      <c r="H56" s="832">
        <v>507.62</v>
      </c>
      <c r="I56" s="832">
        <v>761.43</v>
      </c>
      <c r="J56" s="832">
        <v>1038.3900000000001</v>
      </c>
      <c r="K56" s="832">
        <v>1304.75</v>
      </c>
      <c r="L56" s="832">
        <v>1571.11</v>
      </c>
      <c r="M56" s="832">
        <v>1837.47</v>
      </c>
      <c r="N56" s="832">
        <v>2103.83</v>
      </c>
      <c r="O56" s="832">
        <v>2636.55</v>
      </c>
      <c r="P56" s="832">
        <v>2636.55</v>
      </c>
      <c r="Q56" s="832">
        <v>0</v>
      </c>
      <c r="R56" s="832">
        <v>0</v>
      </c>
      <c r="S56" s="832">
        <v>292.95</v>
      </c>
      <c r="T56" s="832">
        <v>292.95</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8" t="str">
        <f t="shared" si="0"/>
        <v>H01280</v>
      </c>
      <c r="AK56" s="1028" t="str">
        <f t="shared" si="1"/>
        <v>NF IMM &amp; PERMIS /CIE SEUL</v>
      </c>
      <c r="AL56" s="1028">
        <f>IFERROR(INDEX(G56:R56,1,MATCH(Parametres!$B$3,G$1:R$1,0)-1)*IF(OR(F56="L",F56="S",F56="I"),-1,1),"")</f>
        <v>2103.83</v>
      </c>
      <c r="AM56" s="1028">
        <f t="shared" si="2"/>
        <v>532.72000000000025</v>
      </c>
      <c r="AN56" s="1028">
        <f>INDEX(G56:R56,1,MATCH(Parametres!$B$3,G$1:R$1,0))*IF(OR(F56="L",F56="S",F56="I"),-1,1)</f>
        <v>2636.55</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3" t="str">
        <f t="shared" si="3"/>
        <v>H01280</v>
      </c>
      <c r="AU56" s="599" t="str">
        <f t="shared" si="4"/>
        <v>NF IMM &amp; PERMIS /CIE SEUL</v>
      </c>
      <c r="AV56" s="1028">
        <f>IFERROR(INDEX(V56:AG56,1,MATCH(Parametres!$B$3,V$1:AG$1,0)-1)*IF(OR(C56="L",C56="S",C56="I"),-1,1),"")</f>
        <v>0</v>
      </c>
      <c r="AW56" s="1028">
        <f t="shared" si="5"/>
        <v>0</v>
      </c>
      <c r="AX56" s="1028">
        <f>INDEX(V56:AG56,1,MATCH(Parametres!$B$3,V$1:AG$1,0))*IF(OR(C56="L",C56="S",C56="I"),-1,1)</f>
        <v>0</v>
      </c>
      <c r="AY56" s="598" t="s">
        <v>337</v>
      </c>
      <c r="AZ56" s="598">
        <f>+VLOOKUP($AJ56,Data_Validation!$A:$E,5,0)</f>
        <v>0</v>
      </c>
    </row>
    <row r="57" spans="1:52" ht="15" customHeight="1">
      <c r="A57" s="832" t="s">
        <v>1150</v>
      </c>
      <c r="B57" s="832">
        <v>2026</v>
      </c>
      <c r="C57" s="832" t="s">
        <v>1260</v>
      </c>
      <c r="D57" s="832" t="s">
        <v>1261</v>
      </c>
      <c r="E57" s="832" t="s">
        <v>333</v>
      </c>
      <c r="F57" s="832" t="s">
        <v>1119</v>
      </c>
      <c r="G57" s="832">
        <v>10677.2</v>
      </c>
      <c r="H57" s="832">
        <v>16454.509999999998</v>
      </c>
      <c r="I57" s="832">
        <v>29610.27</v>
      </c>
      <c r="J57" s="832">
        <v>44810.3</v>
      </c>
      <c r="K57" s="832">
        <v>66567.3</v>
      </c>
      <c r="L57" s="832">
        <v>84424.01</v>
      </c>
      <c r="M57" s="832">
        <v>108010.25</v>
      </c>
      <c r="N57" s="832">
        <v>128211.45</v>
      </c>
      <c r="O57" s="832">
        <v>143877.04999999999</v>
      </c>
      <c r="P57" s="832">
        <v>145957.04999999999</v>
      </c>
      <c r="Q57" s="832">
        <v>0</v>
      </c>
      <c r="R57" s="832">
        <v>0</v>
      </c>
      <c r="S57" s="832">
        <v>15986.34</v>
      </c>
      <c r="T57" s="832">
        <v>15986.34</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8" t="str">
        <f t="shared" si="0"/>
        <v>H01301</v>
      </c>
      <c r="AK57" s="1028" t="str">
        <f t="shared" si="1"/>
        <v>OCC SALAIRES-VENTE DIR</v>
      </c>
      <c r="AL57" s="1028">
        <f>IFERROR(INDEX(G57:R57,1,MATCH(Parametres!$B$3,G$1:R$1,0)-1)*IF(OR(F57="L",F57="S",F57="I"),-1,1),"")</f>
        <v>128211.45</v>
      </c>
      <c r="AM57" s="1028">
        <f t="shared" si="2"/>
        <v>15665.599999999991</v>
      </c>
      <c r="AN57" s="1028">
        <f>INDEX(G57:R57,1,MATCH(Parametres!$B$3,G$1:R$1,0))*IF(OR(F57="L",F57="S",F57="I"),-1,1)</f>
        <v>143877.04999999999</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3" t="str">
        <f t="shared" si="3"/>
        <v>H01301</v>
      </c>
      <c r="AU57" s="599" t="str">
        <f t="shared" si="4"/>
        <v>OCC SALAIRES-VENTE DIR</v>
      </c>
      <c r="AV57" s="1028">
        <f>IFERROR(INDEX(V57:AG57,1,MATCH(Parametres!$B$3,V$1:AG$1,0)-1)*IF(OR(C57="L",C57="S",C57="I"),-1,1),"")</f>
        <v>0</v>
      </c>
      <c r="AW57" s="1028">
        <f t="shared" si="5"/>
        <v>0</v>
      </c>
      <c r="AX57" s="1028">
        <f>INDEX(V57:AG57,1,MATCH(Parametres!$B$3,V$1:AG$1,0))*IF(OR(C57="L",C57="S",C57="I"),-1,1)</f>
        <v>0</v>
      </c>
      <c r="AY57" s="598" t="s">
        <v>337</v>
      </c>
      <c r="AZ57" s="598">
        <f>+VLOOKUP($AJ57,Data_Validation!$A:$E,5,0)</f>
        <v>0</v>
      </c>
    </row>
    <row r="58" spans="1:52" ht="15" customHeight="1">
      <c r="A58" s="832" t="s">
        <v>1150</v>
      </c>
      <c r="B58" s="832">
        <v>2026</v>
      </c>
      <c r="C58" s="832" t="s">
        <v>1262</v>
      </c>
      <c r="D58" s="832" t="s">
        <v>1263</v>
      </c>
      <c r="E58" s="832" t="s">
        <v>333</v>
      </c>
      <c r="F58" s="832" t="s">
        <v>1119</v>
      </c>
      <c r="G58" s="832">
        <v>17104.650000000001</v>
      </c>
      <c r="H58" s="832">
        <v>32513.77</v>
      </c>
      <c r="I58" s="832">
        <v>53742.46</v>
      </c>
      <c r="J58" s="832">
        <v>70179.13</v>
      </c>
      <c r="K58" s="832">
        <v>96119.91</v>
      </c>
      <c r="L58" s="832">
        <v>118158.94</v>
      </c>
      <c r="M58" s="832">
        <v>148768.28</v>
      </c>
      <c r="N58" s="832">
        <v>169178.7</v>
      </c>
      <c r="O58" s="832">
        <v>185898.42</v>
      </c>
      <c r="P58" s="832">
        <v>190418.02</v>
      </c>
      <c r="Q58" s="832">
        <v>0</v>
      </c>
      <c r="R58" s="832">
        <v>0</v>
      </c>
      <c r="S58" s="832">
        <v>20655.38</v>
      </c>
      <c r="T58" s="832">
        <v>20655.38</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8" t="str">
        <f t="shared" si="0"/>
        <v>H01302</v>
      </c>
      <c r="AK58" s="1028" t="str">
        <f t="shared" si="1"/>
        <v>OCC SALAIRES COMM-VENDEUR</v>
      </c>
      <c r="AL58" s="1028">
        <f>IFERROR(INDEX(G58:R58,1,MATCH(Parametres!$B$3,G$1:R$1,0)-1)*IF(OR(F58="L",F58="S",F58="I"),-1,1),"")</f>
        <v>169178.7</v>
      </c>
      <c r="AM58" s="1028">
        <f t="shared" si="2"/>
        <v>16719.72</v>
      </c>
      <c r="AN58" s="1028">
        <f>INDEX(G58:R58,1,MATCH(Parametres!$B$3,G$1:R$1,0))*IF(OR(F58="L",F58="S",F58="I"),-1,1)</f>
        <v>185898.42</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3" t="str">
        <f t="shared" si="3"/>
        <v>H01302</v>
      </c>
      <c r="AU58" s="599" t="str">
        <f t="shared" si="4"/>
        <v>OCC SALAIRES COMM-VENDEUR</v>
      </c>
      <c r="AV58" s="1028">
        <f>IFERROR(INDEX(V58:AG58,1,MATCH(Parametres!$B$3,V$1:AG$1,0)-1)*IF(OR(C58="L",C58="S",C58="I"),-1,1),"")</f>
        <v>0</v>
      </c>
      <c r="AW58" s="1028">
        <f t="shared" si="5"/>
        <v>0</v>
      </c>
      <c r="AX58" s="1028">
        <f>INDEX(V58:AG58,1,MATCH(Parametres!$B$3,V$1:AG$1,0))*IF(OR(C58="L",C58="S",C58="I"),-1,1)</f>
        <v>0</v>
      </c>
      <c r="AY58" s="598" t="s">
        <v>337</v>
      </c>
      <c r="AZ58" s="598">
        <f>+VLOOKUP($AJ58,Data_Validation!$A:$E,5,0)</f>
        <v>0</v>
      </c>
    </row>
    <row r="59" spans="1:52" ht="15" customHeight="1">
      <c r="A59" s="832" t="s">
        <v>1150</v>
      </c>
      <c r="B59" s="832">
        <v>2026</v>
      </c>
      <c r="C59" s="832" t="s">
        <v>1264</v>
      </c>
      <c r="D59" s="832" t="s">
        <v>1265</v>
      </c>
      <c r="E59" s="832" t="s">
        <v>333</v>
      </c>
      <c r="F59" s="832" t="s">
        <v>1119</v>
      </c>
      <c r="G59" s="832">
        <v>5887.37</v>
      </c>
      <c r="H59" s="832">
        <v>14503.79</v>
      </c>
      <c r="I59" s="832">
        <v>21148.85</v>
      </c>
      <c r="J59" s="832">
        <v>34535.9</v>
      </c>
      <c r="K59" s="832">
        <v>47078.57</v>
      </c>
      <c r="L59" s="832">
        <v>61260.86</v>
      </c>
      <c r="M59" s="832">
        <v>79460.259999999995</v>
      </c>
      <c r="N59" s="832">
        <v>89516.05</v>
      </c>
      <c r="O59" s="832">
        <v>99912.13</v>
      </c>
      <c r="P59" s="832">
        <v>102953.93</v>
      </c>
      <c r="Q59" s="832">
        <v>0</v>
      </c>
      <c r="R59" s="832">
        <v>0</v>
      </c>
      <c r="S59" s="832">
        <v>11101.35</v>
      </c>
      <c r="T59" s="832">
        <v>11101.35</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8" t="str">
        <f t="shared" si="0"/>
        <v>H01303</v>
      </c>
      <c r="AK59" s="1028" t="str">
        <f t="shared" si="1"/>
        <v>OCC SALAIRES &amp; COMM - F&amp;I</v>
      </c>
      <c r="AL59" s="1028">
        <f>IFERROR(INDEX(G59:R59,1,MATCH(Parametres!$B$3,G$1:R$1,0)-1)*IF(OR(F59="L",F59="S",F59="I"),-1,1),"")</f>
        <v>89516.05</v>
      </c>
      <c r="AM59" s="1028">
        <f t="shared" si="2"/>
        <v>10396.080000000002</v>
      </c>
      <c r="AN59" s="1028">
        <f>INDEX(G59:R59,1,MATCH(Parametres!$B$3,G$1:R$1,0))*IF(OR(F59="L",F59="S",F59="I"),-1,1)</f>
        <v>99912.13</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3" t="str">
        <f t="shared" si="3"/>
        <v>H01303</v>
      </c>
      <c r="AU59" s="599" t="str">
        <f t="shared" si="4"/>
        <v>OCC SALAIRES &amp; COMM - F&amp;I</v>
      </c>
      <c r="AV59" s="1028">
        <f>IFERROR(INDEX(V59:AG59,1,MATCH(Parametres!$B$3,V$1:AG$1,0)-1)*IF(OR(C59="L",C59="S",C59="I"),-1,1),"")</f>
        <v>0</v>
      </c>
      <c r="AW59" s="1028">
        <f t="shared" si="5"/>
        <v>0</v>
      </c>
      <c r="AX59" s="1028">
        <f>INDEX(V59:AG59,1,MATCH(Parametres!$B$3,V$1:AG$1,0))*IF(OR(C59="L",C59="S",C59="I"),-1,1)</f>
        <v>0</v>
      </c>
      <c r="AY59" s="598" t="s">
        <v>337</v>
      </c>
      <c r="AZ59" s="598">
        <f>+VLOOKUP($AJ59,Data_Validation!$A:$E,5,0)</f>
        <v>0</v>
      </c>
    </row>
    <row r="60" spans="1:52" ht="15" customHeight="1">
      <c r="A60" s="832" t="s">
        <v>1150</v>
      </c>
      <c r="B60" s="832">
        <v>2026</v>
      </c>
      <c r="C60" s="832" t="s">
        <v>1266</v>
      </c>
      <c r="D60" s="832" t="s">
        <v>1267</v>
      </c>
      <c r="E60" s="832" t="s">
        <v>333</v>
      </c>
      <c r="F60" s="832" t="s">
        <v>1119</v>
      </c>
      <c r="G60" s="832">
        <v>96.22</v>
      </c>
      <c r="H60" s="832">
        <v>96.22</v>
      </c>
      <c r="I60" s="832">
        <v>96.22</v>
      </c>
      <c r="J60" s="832">
        <v>96.22</v>
      </c>
      <c r="K60" s="832">
        <v>928.97</v>
      </c>
      <c r="L60" s="832">
        <v>3163.98</v>
      </c>
      <c r="M60" s="832">
        <v>6440.72</v>
      </c>
      <c r="N60" s="832">
        <v>7202.74</v>
      </c>
      <c r="O60" s="832">
        <v>7574.51</v>
      </c>
      <c r="P60" s="832">
        <v>7574.51</v>
      </c>
      <c r="Q60" s="832">
        <v>0</v>
      </c>
      <c r="R60" s="832">
        <v>0</v>
      </c>
      <c r="S60" s="832">
        <v>841.61</v>
      </c>
      <c r="T60" s="832">
        <v>841.61</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8" t="str">
        <f t="shared" si="0"/>
        <v>H01304</v>
      </c>
      <c r="AK60" s="1028" t="str">
        <f t="shared" si="1"/>
        <v>OCC LIVRAISON</v>
      </c>
      <c r="AL60" s="1028">
        <f>IFERROR(INDEX(G60:R60,1,MATCH(Parametres!$B$3,G$1:R$1,0)-1)*IF(OR(F60="L",F60="S",F60="I"),-1,1),"")</f>
        <v>7202.74</v>
      </c>
      <c r="AM60" s="1028">
        <f t="shared" si="2"/>
        <v>371.77000000000044</v>
      </c>
      <c r="AN60" s="1028">
        <f>INDEX(G60:R60,1,MATCH(Parametres!$B$3,G$1:R$1,0))*IF(OR(F60="L",F60="S",F60="I"),-1,1)</f>
        <v>7574.51</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3" t="str">
        <f t="shared" si="3"/>
        <v>H01304</v>
      </c>
      <c r="AU60" s="599" t="str">
        <f t="shared" si="4"/>
        <v>OCC LIVRAISON</v>
      </c>
      <c r="AV60" s="1028">
        <f>IFERROR(INDEX(V60:AG60,1,MATCH(Parametres!$B$3,V$1:AG$1,0)-1)*IF(OR(C60="L",C60="S",C60="I"),-1,1),"")</f>
        <v>0</v>
      </c>
      <c r="AW60" s="1028">
        <f t="shared" si="5"/>
        <v>0</v>
      </c>
      <c r="AX60" s="1028">
        <f>INDEX(V60:AG60,1,MATCH(Parametres!$B$3,V$1:AG$1,0))*IF(OR(C60="L",C60="S",C60="I"),-1,1)</f>
        <v>0</v>
      </c>
      <c r="AY60" s="598" t="s">
        <v>337</v>
      </c>
      <c r="AZ60" s="598">
        <f>+VLOOKUP($AJ60,Data_Validation!$A:$E,5,0)</f>
        <v>0</v>
      </c>
    </row>
    <row r="61" spans="1:52" ht="15" customHeight="1">
      <c r="A61" s="832" t="s">
        <v>1150</v>
      </c>
      <c r="B61" s="832">
        <v>2026</v>
      </c>
      <c r="C61" s="832" t="s">
        <v>1268</v>
      </c>
      <c r="D61" s="832" t="s">
        <v>1269</v>
      </c>
      <c r="E61" s="832" t="s">
        <v>333</v>
      </c>
      <c r="F61" s="832" t="s">
        <v>1119</v>
      </c>
      <c r="G61" s="832">
        <v>0</v>
      </c>
      <c r="H61" s="832">
        <v>0</v>
      </c>
      <c r="I61" s="832">
        <v>191.73</v>
      </c>
      <c r="J61" s="832">
        <v>191.73</v>
      </c>
      <c r="K61" s="832">
        <v>311.69</v>
      </c>
      <c r="L61" s="832">
        <v>965.38</v>
      </c>
      <c r="M61" s="832">
        <v>983.38</v>
      </c>
      <c r="N61" s="832">
        <v>1007.38</v>
      </c>
      <c r="O61" s="832">
        <v>1037.3800000000001</v>
      </c>
      <c r="P61" s="832">
        <v>1037.3800000000001</v>
      </c>
      <c r="Q61" s="832">
        <v>0</v>
      </c>
      <c r="R61" s="832">
        <v>0</v>
      </c>
      <c r="S61" s="832">
        <v>115.26</v>
      </c>
      <c r="T61" s="832">
        <v>115.26</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8" t="str">
        <f t="shared" si="0"/>
        <v>H01305</v>
      </c>
      <c r="AK61" s="1028" t="str">
        <f t="shared" si="1"/>
        <v>OCC PRATIQUE DE GARANTIE</v>
      </c>
      <c r="AL61" s="1028">
        <f>IFERROR(INDEX(G61:R61,1,MATCH(Parametres!$B$3,G$1:R$1,0)-1)*IF(OR(F61="L",F61="S",F61="I"),-1,1),"")</f>
        <v>1007.38</v>
      </c>
      <c r="AM61" s="1028">
        <f t="shared" si="2"/>
        <v>30.000000000000114</v>
      </c>
      <c r="AN61" s="1028">
        <f>INDEX(G61:R61,1,MATCH(Parametres!$B$3,G$1:R$1,0))*IF(OR(F61="L",F61="S",F61="I"),-1,1)</f>
        <v>1037.3800000000001</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3" t="str">
        <f t="shared" si="3"/>
        <v>H01305</v>
      </c>
      <c r="AU61" s="599" t="str">
        <f t="shared" si="4"/>
        <v>OCC PRATIQUE DE GARANTIE</v>
      </c>
      <c r="AV61" s="1028">
        <f>IFERROR(INDEX(V61:AG61,1,MATCH(Parametres!$B$3,V$1:AG$1,0)-1)*IF(OR(C61="L",C61="S",C61="I"),-1,1),"")</f>
        <v>0</v>
      </c>
      <c r="AW61" s="1028">
        <f t="shared" si="5"/>
        <v>0</v>
      </c>
      <c r="AX61" s="1028">
        <f>INDEX(V61:AG61,1,MATCH(Parametres!$B$3,V$1:AG$1,0))*IF(OR(C61="L",C61="S",C61="I"),-1,1)</f>
        <v>0</v>
      </c>
      <c r="AY61" s="598" t="s">
        <v>337</v>
      </c>
      <c r="AZ61" s="598">
        <f>+VLOOKUP($AJ61,Data_Validation!$A:$E,5,0)</f>
        <v>0</v>
      </c>
    </row>
    <row r="62" spans="1:52" ht="15" customHeight="1">
      <c r="A62" s="832" t="s">
        <v>1150</v>
      </c>
      <c r="B62" s="832">
        <v>2026</v>
      </c>
      <c r="C62" s="832" t="s">
        <v>1270</v>
      </c>
      <c r="D62" s="832" t="s">
        <v>1271</v>
      </c>
      <c r="E62" s="832" t="s">
        <v>333</v>
      </c>
      <c r="F62" s="832" t="s">
        <v>1119</v>
      </c>
      <c r="G62" s="832">
        <v>1074.47</v>
      </c>
      <c r="H62" s="832">
        <v>1914.55</v>
      </c>
      <c r="I62" s="832">
        <v>3113.45</v>
      </c>
      <c r="J62" s="832">
        <v>4179.3999999999996</v>
      </c>
      <c r="K62" s="832">
        <v>5256.49</v>
      </c>
      <c r="L62" s="832">
        <v>6387.14</v>
      </c>
      <c r="M62" s="832">
        <v>7521.07</v>
      </c>
      <c r="N62" s="832">
        <v>8400.07</v>
      </c>
      <c r="O62" s="832">
        <v>10829.44</v>
      </c>
      <c r="P62" s="832">
        <v>10829.44</v>
      </c>
      <c r="Q62" s="832">
        <v>0</v>
      </c>
      <c r="R62" s="832">
        <v>0</v>
      </c>
      <c r="S62" s="832">
        <v>1203.27</v>
      </c>
      <c r="T62" s="832">
        <v>1203.27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8" t="str">
        <f t="shared" si="0"/>
        <v>H01306</v>
      </c>
      <c r="AK62" s="1028" t="str">
        <f t="shared" si="1"/>
        <v>OCC TOT PUB &amp; PROMO VENTE</v>
      </c>
      <c r="AL62" s="1028">
        <f>IFERROR(INDEX(G62:R62,1,MATCH(Parametres!$B$3,G$1:R$1,0)-1)*IF(OR(F62="L",F62="S",F62="I"),-1,1),"")</f>
        <v>8400.07</v>
      </c>
      <c r="AM62" s="1028">
        <f t="shared" si="2"/>
        <v>2429.3700000000008</v>
      </c>
      <c r="AN62" s="1028">
        <f>INDEX(G62:R62,1,MATCH(Parametres!$B$3,G$1:R$1,0))*IF(OR(F62="L",F62="S",F62="I"),-1,1)</f>
        <v>10829.44</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3" t="str">
        <f t="shared" si="3"/>
        <v>H01306</v>
      </c>
      <c r="AU62" s="599" t="str">
        <f t="shared" si="4"/>
        <v>OCC TOT PUB &amp; PROMO VENTE</v>
      </c>
      <c r="AV62" s="1028">
        <f>IFERROR(INDEX(V62:AG62,1,MATCH(Parametres!$B$3,V$1:AG$1,0)-1)*IF(OR(C62="L",C62="S",C62="I"),-1,1),"")</f>
        <v>0</v>
      </c>
      <c r="AW62" s="1028">
        <f t="shared" si="5"/>
        <v>0</v>
      </c>
      <c r="AX62" s="1028">
        <f>INDEX(V62:AG62,1,MATCH(Parametres!$B$3,V$1:AG$1,0))*IF(OR(C62="L",C62="S",C62="I"),-1,1)</f>
        <v>0</v>
      </c>
      <c r="AY62" s="598" t="s">
        <v>337</v>
      </c>
      <c r="AZ62" s="598">
        <f>+VLOOKUP($AJ62,Data_Validation!$A:$E,5,0)</f>
        <v>0</v>
      </c>
    </row>
    <row r="63" spans="1:52" ht="15"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8" t="str">
        <f t="shared" si="0"/>
        <v>H01307</v>
      </c>
      <c r="AK63" s="1028" t="str">
        <f t="shared" si="1"/>
        <v>OCC COOP RABAIS HD PUB.</v>
      </c>
      <c r="AL63" s="1028">
        <f>IFERROR(INDEX(G63:R63,1,MATCH(Parametres!$B$3,G$1:R$1,0)-1)*IF(OR(F63="L",F63="S",F63="I"),-1,1),"")</f>
        <v>0</v>
      </c>
      <c r="AM63" s="1028">
        <f t="shared" si="2"/>
        <v>0</v>
      </c>
      <c r="AN63" s="1028">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3" t="str">
        <f t="shared" si="3"/>
        <v>H01307</v>
      </c>
      <c r="AU63" s="599" t="str">
        <f t="shared" si="4"/>
        <v>OCC COOP RABAIS HD PUB.</v>
      </c>
      <c r="AV63" s="1028">
        <f>IFERROR(INDEX(V63:AG63,1,MATCH(Parametres!$B$3,V$1:AG$1,0)-1)*IF(OR(C63="L",C63="S",C63="I"),-1,1),"")</f>
        <v>0</v>
      </c>
      <c r="AW63" s="1028">
        <f t="shared" si="5"/>
        <v>0</v>
      </c>
      <c r="AX63" s="1028">
        <f>INDEX(V63:AG63,1,MATCH(Parametres!$B$3,V$1:AG$1,0))*IF(OR(C63="L",C63="S",C63="I"),-1,1)</f>
        <v>0</v>
      </c>
      <c r="AY63" s="598" t="s">
        <v>337</v>
      </c>
      <c r="AZ63" s="598" t="e">
        <f>+VLOOKUP($AJ63,Data_Validation!$A:$E,5,0)</f>
        <v>#N/A</v>
      </c>
    </row>
    <row r="64" spans="1:52" ht="15"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8" t="str">
        <f t="shared" si="0"/>
        <v>H01308</v>
      </c>
      <c r="AK64" s="1028" t="str">
        <f t="shared" si="1"/>
        <v>OCC DEMONSTRATEURS</v>
      </c>
      <c r="AL64" s="1028">
        <f>IFERROR(INDEX(G64:R64,1,MATCH(Parametres!$B$3,G$1:R$1,0)-1)*IF(OR(F64="L",F64="S",F64="I"),-1,1),"")</f>
        <v>0</v>
      </c>
      <c r="AM64" s="1028">
        <f t="shared" si="2"/>
        <v>0</v>
      </c>
      <c r="AN64" s="1028">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3" t="str">
        <f t="shared" si="3"/>
        <v>H01308</v>
      </c>
      <c r="AU64" s="599" t="str">
        <f t="shared" si="4"/>
        <v>OCC DEMONSTRATEURS</v>
      </c>
      <c r="AV64" s="1028">
        <f>IFERROR(INDEX(V64:AG64,1,MATCH(Parametres!$B$3,V$1:AG$1,0)-1)*IF(OR(C64="L",C64="S",C64="I"),-1,1),"")</f>
        <v>0</v>
      </c>
      <c r="AW64" s="1028">
        <f t="shared" si="5"/>
        <v>0</v>
      </c>
      <c r="AX64" s="1028">
        <f>INDEX(V64:AG64,1,MATCH(Parametres!$B$3,V$1:AG$1,0))*IF(OR(C64="L",C64="S",C64="I"),-1,1)</f>
        <v>0</v>
      </c>
      <c r="AY64" s="598" t="s">
        <v>337</v>
      </c>
      <c r="AZ64" s="598" t="e">
        <f>+VLOOKUP($AJ64,Data_Validation!$A:$E,5,0)</f>
        <v>#N/A</v>
      </c>
    </row>
    <row r="65" spans="1:52" ht="15"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8" t="str">
        <f t="shared" si="0"/>
        <v>H01309</v>
      </c>
      <c r="AK65" s="1028" t="str">
        <f t="shared" si="1"/>
        <v>OCC ENT INVENTAIRE</v>
      </c>
      <c r="AL65" s="1028">
        <f>IFERROR(INDEX(G65:R65,1,MATCH(Parametres!$B$3,G$1:R$1,0)-1)*IF(OR(F65="L",F65="S",F65="I"),-1,1),"")</f>
        <v>0</v>
      </c>
      <c r="AM65" s="1028">
        <f t="shared" si="2"/>
        <v>0</v>
      </c>
      <c r="AN65" s="1028">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3" t="str">
        <f t="shared" si="3"/>
        <v>H01309</v>
      </c>
      <c r="AU65" s="599" t="str">
        <f t="shared" si="4"/>
        <v>OCC ENT INVENTAIRE</v>
      </c>
      <c r="AV65" s="1028">
        <f>IFERROR(INDEX(V65:AG65,1,MATCH(Parametres!$B$3,V$1:AG$1,0)-1)*IF(OR(C65="L",C65="S",C65="I"),-1,1),"")</f>
        <v>0</v>
      </c>
      <c r="AW65" s="1028">
        <f t="shared" si="5"/>
        <v>0</v>
      </c>
      <c r="AX65" s="1028">
        <f>INDEX(V65:AG65,1,MATCH(Parametres!$B$3,V$1:AG$1,0))*IF(OR(C65="L",C65="S",C65="I"),-1,1)</f>
        <v>0</v>
      </c>
      <c r="AY65" s="598" t="s">
        <v>337</v>
      </c>
      <c r="AZ65" s="598">
        <f>+VLOOKUP($AJ65,Data_Validation!$A:$E,5,0)</f>
        <v>0</v>
      </c>
    </row>
    <row r="66" spans="1:52" ht="15" customHeight="1">
      <c r="A66" s="832" t="s">
        <v>1150</v>
      </c>
      <c r="B66" s="832">
        <v>2026</v>
      </c>
      <c r="C66" s="832" t="s">
        <v>1278</v>
      </c>
      <c r="D66" s="832" t="s">
        <v>1279</v>
      </c>
      <c r="E66" s="832" t="s">
        <v>333</v>
      </c>
      <c r="F66" s="832" t="s">
        <v>1119</v>
      </c>
      <c r="G66" s="832">
        <v>2008.55</v>
      </c>
      <c r="H66" s="832">
        <v>3630.47</v>
      </c>
      <c r="I66" s="832">
        <v>5771.45</v>
      </c>
      <c r="J66" s="832">
        <v>7908.56</v>
      </c>
      <c r="K66" s="832">
        <v>9592.93</v>
      </c>
      <c r="L66" s="832">
        <v>10249.83</v>
      </c>
      <c r="M66" s="832">
        <v>11039.46</v>
      </c>
      <c r="N66" s="832">
        <v>11885.11</v>
      </c>
      <c r="O66" s="832">
        <v>12775.54</v>
      </c>
      <c r="P66" s="832">
        <v>12775.54</v>
      </c>
      <c r="Q66" s="832">
        <v>0</v>
      </c>
      <c r="R66" s="832">
        <v>0</v>
      </c>
      <c r="S66" s="832">
        <v>1419.5</v>
      </c>
      <c r="T66" s="832">
        <v>1419.5</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8" t="str">
        <f t="shared" si="0"/>
        <v>H01310</v>
      </c>
      <c r="AK66" s="1028" t="str">
        <f t="shared" si="1"/>
        <v>OCC FRAIS FINANCEMENT</v>
      </c>
      <c r="AL66" s="1028">
        <f>IFERROR(INDEX(G66:R66,1,MATCH(Parametres!$B$3,G$1:R$1,0)-1)*IF(OR(F66="L",F66="S",F66="I"),-1,1),"")</f>
        <v>11885.11</v>
      </c>
      <c r="AM66" s="1028">
        <f t="shared" si="2"/>
        <v>890.43000000000029</v>
      </c>
      <c r="AN66" s="1028">
        <f>INDEX(G66:R66,1,MATCH(Parametres!$B$3,G$1:R$1,0))*IF(OR(F66="L",F66="S",F66="I"),-1,1)</f>
        <v>12775.54</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3" t="str">
        <f t="shared" si="3"/>
        <v>H01310</v>
      </c>
      <c r="AU66" s="599" t="str">
        <f t="shared" si="4"/>
        <v>OCC FRAIS FINANCEMENT</v>
      </c>
      <c r="AV66" s="1028">
        <f>IFERROR(INDEX(V66:AG66,1,MATCH(Parametres!$B$3,V$1:AG$1,0)-1)*IF(OR(C66="L",C66="S",C66="I"),-1,1),"")</f>
        <v>0</v>
      </c>
      <c r="AW66" s="1028">
        <f t="shared" si="5"/>
        <v>0</v>
      </c>
      <c r="AX66" s="1028">
        <f>INDEX(V66:AG66,1,MATCH(Parametres!$B$3,V$1:AG$1,0))*IF(OR(C66="L",C66="S",C66="I"),-1,1)</f>
        <v>0</v>
      </c>
      <c r="AY66" s="598" t="s">
        <v>337</v>
      </c>
      <c r="AZ66" s="598">
        <f>+VLOOKUP($AJ66,Data_Validation!$A:$E,5,0)</f>
        <v>0</v>
      </c>
    </row>
    <row r="67" spans="1:52" ht="15"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8" t="str">
        <f t="shared" si="0"/>
        <v>H01312</v>
      </c>
      <c r="AK67" s="1028" t="str">
        <f t="shared" si="1"/>
        <v>OCC FRAIS DE FINANCE</v>
      </c>
      <c r="AL67" s="1028">
        <f>IFERROR(INDEX(G67:R67,1,MATCH(Parametres!$B$3,G$1:R$1,0)-1)*IF(OR(F67="L",F67="S",F67="I"),-1,1),"")</f>
        <v>0</v>
      </c>
      <c r="AM67" s="1028">
        <f t="shared" si="2"/>
        <v>0</v>
      </c>
      <c r="AN67" s="1028">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3" t="str">
        <f t="shared" si="3"/>
        <v>H01312</v>
      </c>
      <c r="AU67" s="599" t="str">
        <f t="shared" si="4"/>
        <v>OCC FRAIS DE FINANCE</v>
      </c>
      <c r="AV67" s="1028">
        <f>IFERROR(INDEX(V67:AG67,1,MATCH(Parametres!$B$3,V$1:AG$1,0)-1)*IF(OR(C67="L",C67="S",C67="I"),-1,1),"")</f>
        <v>0</v>
      </c>
      <c r="AW67" s="1028">
        <f t="shared" si="5"/>
        <v>0</v>
      </c>
      <c r="AX67" s="1028">
        <f>INDEX(V67:AG67,1,MATCH(Parametres!$B$3,V$1:AG$1,0))*IF(OR(C67="L",C67="S",C67="I"),-1,1)</f>
        <v>0</v>
      </c>
      <c r="AY67" s="598" t="s">
        <v>337</v>
      </c>
      <c r="AZ67" s="598" t="e">
        <f>+VLOOKUP($AJ67,Data_Validation!$A:$E,5,0)</f>
        <v>#N/A</v>
      </c>
    </row>
    <row r="68" spans="1:52" ht="15" customHeight="1">
      <c r="A68" s="832" t="s">
        <v>1150</v>
      </c>
      <c r="B68" s="832">
        <v>2026</v>
      </c>
      <c r="C68" s="832" t="s">
        <v>1282</v>
      </c>
      <c r="D68" s="832" t="s">
        <v>1283</v>
      </c>
      <c r="E68" s="832" t="s">
        <v>333</v>
      </c>
      <c r="F68" s="832" t="s">
        <v>1119</v>
      </c>
      <c r="G68" s="832">
        <v>12969.55</v>
      </c>
      <c r="H68" s="832">
        <v>25923.74</v>
      </c>
      <c r="I68" s="832">
        <v>40711.68</v>
      </c>
      <c r="J68" s="832">
        <v>56910.92</v>
      </c>
      <c r="K68" s="832">
        <v>73093.36</v>
      </c>
      <c r="L68" s="832">
        <v>82498.63</v>
      </c>
      <c r="M68" s="832">
        <v>91204.64</v>
      </c>
      <c r="N68" s="832">
        <v>97060.79</v>
      </c>
      <c r="O68" s="832">
        <v>106380.02</v>
      </c>
      <c r="P68" s="832">
        <v>109658.41</v>
      </c>
      <c r="Q68" s="832">
        <v>0</v>
      </c>
      <c r="R68" s="832">
        <v>0</v>
      </c>
      <c r="S68" s="832">
        <v>11820</v>
      </c>
      <c r="T68" s="832">
        <v>11820</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8" t="str">
        <f t="shared" ref="AJ68:AJ131" si="6">C68</f>
        <v>H01321</v>
      </c>
      <c r="AK68" s="1028" t="str">
        <f t="shared" ref="AK68:AK131" si="7">D68</f>
        <v>OCC SALAIRES-AUTRES</v>
      </c>
      <c r="AL68" s="1028">
        <f>IFERROR(INDEX(G68:R68,1,MATCH(Parametres!$B$3,G$1:R$1,0)-1)*IF(OR(F68="L",F68="S",F68="I"),-1,1),"")</f>
        <v>97060.79</v>
      </c>
      <c r="AM68" s="1028">
        <f t="shared" ref="AM68:AM131" si="8">AN68-AL68</f>
        <v>9319.2300000000105</v>
      </c>
      <c r="AN68" s="1028">
        <f>INDEX(G68:R68,1,MATCH(Parametres!$B$3,G$1:R$1,0))*IF(OR(F68="L",F68="S",F68="I"),-1,1)</f>
        <v>106380.02</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3" t="str">
        <f t="shared" ref="AT68:AT131" si="9">C68</f>
        <v>H01321</v>
      </c>
      <c r="AU68" s="599" t="str">
        <f t="shared" ref="AU68:AU131" si="10">D68</f>
        <v>OCC SALAIRES-AUTRES</v>
      </c>
      <c r="AV68" s="1028">
        <f>IFERROR(INDEX(V68:AG68,1,MATCH(Parametres!$B$3,V$1:AG$1,0)-1)*IF(OR(C68="L",C68="S",C68="I"),-1,1),"")</f>
        <v>0</v>
      </c>
      <c r="AW68" s="1028">
        <f t="shared" ref="AW68:AW131" si="11">AX68-AV68</f>
        <v>0</v>
      </c>
      <c r="AX68" s="1028">
        <f>INDEX(V68:AG68,1,MATCH(Parametres!$B$3,V$1:AG$1,0))*IF(OR(C68="L",C68="S",C68="I"),-1,1)</f>
        <v>0</v>
      </c>
      <c r="AY68" s="598" t="s">
        <v>337</v>
      </c>
      <c r="AZ68" s="598">
        <f>+VLOOKUP($AJ68,Data_Validation!$A:$E,5,0)</f>
        <v>0</v>
      </c>
    </row>
    <row r="69" spans="1:52" ht="15" customHeight="1">
      <c r="A69" s="832" t="s">
        <v>1150</v>
      </c>
      <c r="B69" s="832">
        <v>2026</v>
      </c>
      <c r="C69" s="832" t="s">
        <v>1284</v>
      </c>
      <c r="D69" s="832" t="s">
        <v>1285</v>
      </c>
      <c r="E69" s="832" t="s">
        <v>333</v>
      </c>
      <c r="F69" s="832" t="s">
        <v>1119</v>
      </c>
      <c r="G69" s="832">
        <v>2375.58</v>
      </c>
      <c r="H69" s="832">
        <v>5066.91</v>
      </c>
      <c r="I69" s="832">
        <v>7688.26</v>
      </c>
      <c r="J69" s="832">
        <v>11540.91</v>
      </c>
      <c r="K69" s="832">
        <v>14617.38</v>
      </c>
      <c r="L69" s="832">
        <v>22817.21</v>
      </c>
      <c r="M69" s="832">
        <v>29822.44</v>
      </c>
      <c r="N69" s="832">
        <v>33843.78</v>
      </c>
      <c r="O69" s="832">
        <v>40997.9</v>
      </c>
      <c r="P69" s="832">
        <v>42702.879999999997</v>
      </c>
      <c r="Q69" s="832">
        <v>0</v>
      </c>
      <c r="R69" s="832">
        <v>0</v>
      </c>
      <c r="S69" s="832">
        <v>4555.32</v>
      </c>
      <c r="T69" s="832">
        <v>4555.32</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8" t="str">
        <f t="shared" si="6"/>
        <v>H01323</v>
      </c>
      <c r="AK69" s="1028" t="str">
        <f t="shared" si="7"/>
        <v>OCC ABS. &amp; CONGES PAYES</v>
      </c>
      <c r="AL69" s="1028">
        <f>IFERROR(INDEX(G69:R69,1,MATCH(Parametres!$B$3,G$1:R$1,0)-1)*IF(OR(F69="L",F69="S",F69="I"),-1,1),"")</f>
        <v>33843.78</v>
      </c>
      <c r="AM69" s="1028">
        <f t="shared" si="8"/>
        <v>7154.1200000000026</v>
      </c>
      <c r="AN69" s="1028">
        <f>INDEX(G69:R69,1,MATCH(Parametres!$B$3,G$1:R$1,0))*IF(OR(F69="L",F69="S",F69="I"),-1,1)</f>
        <v>40997.9</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3" t="str">
        <f t="shared" si="9"/>
        <v>H01323</v>
      </c>
      <c r="AU69" s="599" t="str">
        <f t="shared" si="10"/>
        <v>OCC ABS. &amp; CONGES PAYES</v>
      </c>
      <c r="AV69" s="1028">
        <f>IFERROR(INDEX(V69:AG69,1,MATCH(Parametres!$B$3,V$1:AG$1,0)-1)*IF(OR(C69="L",C69="S",C69="I"),-1,1),"")</f>
        <v>0</v>
      </c>
      <c r="AW69" s="1028">
        <f t="shared" si="11"/>
        <v>0</v>
      </c>
      <c r="AX69" s="1028">
        <f>INDEX(V69:AG69,1,MATCH(Parametres!$B$3,V$1:AG$1,0))*IF(OR(C69="L",C69="S",C69="I"),-1,1)</f>
        <v>0</v>
      </c>
      <c r="AY69" s="598" t="s">
        <v>337</v>
      </c>
      <c r="AZ69" s="598">
        <f>+VLOOKUP($AJ69,Data_Validation!$A:$E,5,0)</f>
        <v>0</v>
      </c>
    </row>
    <row r="70" spans="1:52" ht="15"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8" t="str">
        <f t="shared" si="6"/>
        <v>H01324</v>
      </c>
      <c r="AK70" s="1028" t="str">
        <f t="shared" si="7"/>
        <v>OCC CSST</v>
      </c>
      <c r="AL70" s="1028">
        <f>IFERROR(INDEX(G70:R70,1,MATCH(Parametres!$B$3,G$1:R$1,0)-1)*IF(OR(F70="L",F70="S",F70="I"),-1,1),"")</f>
        <v>0</v>
      </c>
      <c r="AM70" s="1028">
        <f t="shared" si="8"/>
        <v>0</v>
      </c>
      <c r="AN70" s="1028">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3" t="str">
        <f t="shared" si="9"/>
        <v>H01324</v>
      </c>
      <c r="AU70" s="599" t="str">
        <f t="shared" si="10"/>
        <v>OCC CSST</v>
      </c>
      <c r="AV70" s="1028">
        <f>IFERROR(INDEX(V70:AG70,1,MATCH(Parametres!$B$3,V$1:AG$1,0)-1)*IF(OR(C70="L",C70="S",C70="I"),-1,1),"")</f>
        <v>0</v>
      </c>
      <c r="AW70" s="1028">
        <f t="shared" si="11"/>
        <v>0</v>
      </c>
      <c r="AX70" s="1028">
        <f>INDEX(V70:AG70,1,MATCH(Parametres!$B$3,V$1:AG$1,0))*IF(OR(C70="L",C70="S",C70="I"),-1,1)</f>
        <v>0</v>
      </c>
      <c r="AY70" s="598" t="s">
        <v>337</v>
      </c>
      <c r="AZ70" s="598" t="e">
        <f>+VLOOKUP($AJ70,Data_Validation!$A:$E,5,0)</f>
        <v>#N/A</v>
      </c>
    </row>
    <row r="71" spans="1:52" ht="15"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8" t="str">
        <f t="shared" si="6"/>
        <v>H01325</v>
      </c>
      <c r="AK71" s="1028" t="str">
        <f t="shared" si="7"/>
        <v>OCC ASSURANCE CHOMAGE</v>
      </c>
      <c r="AL71" s="1028">
        <f>IFERROR(INDEX(G71:R71,1,MATCH(Parametres!$B$3,G$1:R$1,0)-1)*IF(OR(F71="L",F71="S",F71="I"),-1,1),"")</f>
        <v>0</v>
      </c>
      <c r="AM71" s="1028">
        <f t="shared" si="8"/>
        <v>0</v>
      </c>
      <c r="AN71" s="1028">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3" t="str">
        <f t="shared" si="9"/>
        <v>H01325</v>
      </c>
      <c r="AU71" s="599" t="str">
        <f t="shared" si="10"/>
        <v>OCC ASSURANCE CHOMAGE</v>
      </c>
      <c r="AV71" s="1028">
        <f>IFERROR(INDEX(V71:AG71,1,MATCH(Parametres!$B$3,V$1:AG$1,0)-1)*IF(OR(C71="L",C71="S",C71="I"),-1,1),"")</f>
        <v>0</v>
      </c>
      <c r="AW71" s="1028">
        <f t="shared" si="11"/>
        <v>0</v>
      </c>
      <c r="AX71" s="1028">
        <f>INDEX(V71:AG71,1,MATCH(Parametres!$B$3,V$1:AG$1,0))*IF(OR(C71="L",C71="S",C71="I"),-1,1)</f>
        <v>0</v>
      </c>
      <c r="AY71" s="598" t="s">
        <v>337</v>
      </c>
      <c r="AZ71" s="598" t="e">
        <f>+VLOOKUP($AJ71,Data_Validation!$A:$E,5,0)</f>
        <v>#N/A</v>
      </c>
    </row>
    <row r="72" spans="1:52" ht="15" customHeight="1">
      <c r="A72" s="832" t="s">
        <v>1150</v>
      </c>
      <c r="B72" s="832">
        <v>2026</v>
      </c>
      <c r="C72" s="832" t="s">
        <v>1290</v>
      </c>
      <c r="D72" s="832" t="s">
        <v>1291</v>
      </c>
      <c r="E72" s="832" t="s">
        <v>333</v>
      </c>
      <c r="F72" s="832" t="s">
        <v>1119</v>
      </c>
      <c r="G72" s="832">
        <v>578.28</v>
      </c>
      <c r="H72" s="832">
        <v>865.31</v>
      </c>
      <c r="I72" s="832">
        <v>1190.2</v>
      </c>
      <c r="J72" s="832">
        <v>1657.57</v>
      </c>
      <c r="K72" s="832">
        <v>1955.71</v>
      </c>
      <c r="L72" s="832">
        <v>2453.34</v>
      </c>
      <c r="M72" s="832">
        <v>3021.16</v>
      </c>
      <c r="N72" s="832">
        <v>3598.78</v>
      </c>
      <c r="O72" s="832">
        <v>4149.3100000000004</v>
      </c>
      <c r="P72" s="832">
        <v>4465.99</v>
      </c>
      <c r="Q72" s="832">
        <v>0</v>
      </c>
      <c r="R72" s="832">
        <v>0</v>
      </c>
      <c r="S72" s="832">
        <v>461.03</v>
      </c>
      <c r="T72" s="832">
        <v>461.03</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8" t="str">
        <f t="shared" si="6"/>
        <v>H01326</v>
      </c>
      <c r="AK72" s="1028" t="str">
        <f t="shared" si="7"/>
        <v>OCC ASSURANCE GROUPE</v>
      </c>
      <c r="AL72" s="1028">
        <f>IFERROR(INDEX(G72:R72,1,MATCH(Parametres!$B$3,G$1:R$1,0)-1)*IF(OR(F72="L",F72="S",F72="I"),-1,1),"")</f>
        <v>3598.78</v>
      </c>
      <c r="AM72" s="1028">
        <f t="shared" si="8"/>
        <v>550.5300000000002</v>
      </c>
      <c r="AN72" s="1028">
        <f>INDEX(G72:R72,1,MATCH(Parametres!$B$3,G$1:R$1,0))*IF(OR(F72="L",F72="S",F72="I"),-1,1)</f>
        <v>4149.3100000000004</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3" t="str">
        <f t="shared" si="9"/>
        <v>H01326</v>
      </c>
      <c r="AU72" s="599" t="str">
        <f t="shared" si="10"/>
        <v>OCC ASSURANCE GROUPE</v>
      </c>
      <c r="AV72" s="1028">
        <f>IFERROR(INDEX(V72:AG72,1,MATCH(Parametres!$B$3,V$1:AG$1,0)-1)*IF(OR(C72="L",C72="S",C72="I"),-1,1),"")</f>
        <v>0</v>
      </c>
      <c r="AW72" s="1028">
        <f t="shared" si="11"/>
        <v>0</v>
      </c>
      <c r="AX72" s="1028">
        <f>INDEX(V72:AG72,1,MATCH(Parametres!$B$3,V$1:AG$1,0))*IF(OR(C72="L",C72="S",C72="I"),-1,1)</f>
        <v>0</v>
      </c>
      <c r="AY72" s="598" t="s">
        <v>337</v>
      </c>
      <c r="AZ72" s="598">
        <f>+VLOOKUP($AJ72,Data_Validation!$A:$E,5,0)</f>
        <v>0</v>
      </c>
    </row>
    <row r="73" spans="1:52" ht="15" customHeight="1">
      <c r="A73" s="832" t="s">
        <v>1150</v>
      </c>
      <c r="B73" s="832">
        <v>2026</v>
      </c>
      <c r="C73" s="832" t="s">
        <v>1292</v>
      </c>
      <c r="D73" s="832" t="s">
        <v>1293</v>
      </c>
      <c r="E73" s="832" t="s">
        <v>333</v>
      </c>
      <c r="F73" s="832" t="s">
        <v>1119</v>
      </c>
      <c r="G73" s="832">
        <v>5717.46</v>
      </c>
      <c r="H73" s="832">
        <v>15458.27</v>
      </c>
      <c r="I73" s="832">
        <v>21385.35</v>
      </c>
      <c r="J73" s="832">
        <v>30168.74</v>
      </c>
      <c r="K73" s="832">
        <v>37603.230000000003</v>
      </c>
      <c r="L73" s="832">
        <v>47966.78</v>
      </c>
      <c r="M73" s="832">
        <v>55879.76</v>
      </c>
      <c r="N73" s="832">
        <v>62142.09</v>
      </c>
      <c r="O73" s="832">
        <v>68006.28</v>
      </c>
      <c r="P73" s="832">
        <v>70670.720000000001</v>
      </c>
      <c r="Q73" s="832">
        <v>0</v>
      </c>
      <c r="R73" s="832">
        <v>0</v>
      </c>
      <c r="S73" s="832">
        <v>7556.25</v>
      </c>
      <c r="T73" s="832">
        <v>7556.25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8" t="str">
        <f t="shared" si="6"/>
        <v>H01327</v>
      </c>
      <c r="AK73" s="1028" t="str">
        <f t="shared" si="7"/>
        <v>OCC AUTRES AV. SOCIAUX</v>
      </c>
      <c r="AL73" s="1028">
        <f>IFERROR(INDEX(G73:R73,1,MATCH(Parametres!$B$3,G$1:R$1,0)-1)*IF(OR(F73="L",F73="S",F73="I"),-1,1),"")</f>
        <v>62142.09</v>
      </c>
      <c r="AM73" s="1028">
        <f t="shared" si="8"/>
        <v>5864.1900000000023</v>
      </c>
      <c r="AN73" s="1028">
        <f>INDEX(G73:R73,1,MATCH(Parametres!$B$3,G$1:R$1,0))*IF(OR(F73="L",F73="S",F73="I"),-1,1)</f>
        <v>68006.28</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3" t="str">
        <f t="shared" si="9"/>
        <v>H01327</v>
      </c>
      <c r="AU73" s="599" t="str">
        <f t="shared" si="10"/>
        <v>OCC AUTRES AV. SOCIAUX</v>
      </c>
      <c r="AV73" s="1028">
        <f>IFERROR(INDEX(V73:AG73,1,MATCH(Parametres!$B$3,V$1:AG$1,0)-1)*IF(OR(C73="L",C73="S",C73="I"),-1,1),"")</f>
        <v>0</v>
      </c>
      <c r="AW73" s="1028">
        <f t="shared" si="11"/>
        <v>0</v>
      </c>
      <c r="AX73" s="1028">
        <f>INDEX(V73:AG73,1,MATCH(Parametres!$B$3,V$1:AG$1,0))*IF(OR(C73="L",C73="S",C73="I"),-1,1)</f>
        <v>0</v>
      </c>
      <c r="AY73" s="598" t="s">
        <v>337</v>
      </c>
      <c r="AZ73" s="598">
        <f>+VLOOKUP($AJ73,Data_Validation!$A:$E,5,0)</f>
        <v>0</v>
      </c>
    </row>
    <row r="74" spans="1:52" ht="15"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1328</v>
      </c>
      <c r="P74" s="832">
        <v>1328</v>
      </c>
      <c r="Q74" s="832">
        <v>0</v>
      </c>
      <c r="R74" s="832">
        <v>0</v>
      </c>
      <c r="S74" s="832">
        <v>147.56</v>
      </c>
      <c r="T74" s="832">
        <v>147.56</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8" t="str">
        <f t="shared" si="6"/>
        <v>H01328</v>
      </c>
      <c r="AK74" s="1028" t="str">
        <f t="shared" si="7"/>
        <v>OCC FORMATION</v>
      </c>
      <c r="AL74" s="1028">
        <f>IFERROR(INDEX(G74:R74,1,MATCH(Parametres!$B$3,G$1:R$1,0)-1)*IF(OR(F74="L",F74="S",F74="I"),-1,1),"")</f>
        <v>1328</v>
      </c>
      <c r="AM74" s="1028">
        <f t="shared" si="8"/>
        <v>0</v>
      </c>
      <c r="AN74" s="1028">
        <f>INDEX(G74:R74,1,MATCH(Parametres!$B$3,G$1:R$1,0))*IF(OR(F74="L",F74="S",F74="I"),-1,1)</f>
        <v>1328</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3" t="str">
        <f t="shared" si="9"/>
        <v>H01328</v>
      </c>
      <c r="AU74" s="599" t="str">
        <f t="shared" si="10"/>
        <v>OCC FORMATION</v>
      </c>
      <c r="AV74" s="1028">
        <f>IFERROR(INDEX(V74:AG74,1,MATCH(Parametres!$B$3,V$1:AG$1,0)-1)*IF(OR(C74="L",C74="S",C74="I"),-1,1),"")</f>
        <v>0</v>
      </c>
      <c r="AW74" s="1028">
        <f t="shared" si="11"/>
        <v>0</v>
      </c>
      <c r="AX74" s="1028">
        <f>INDEX(V74:AG74,1,MATCH(Parametres!$B$3,V$1:AG$1,0))*IF(OR(C74="L",C74="S",C74="I"),-1,1)</f>
        <v>0</v>
      </c>
      <c r="AY74" s="598" t="s">
        <v>337</v>
      </c>
      <c r="AZ74" s="598">
        <f>+VLOOKUP($AJ74,Data_Validation!$A:$E,5,0)</f>
        <v>0</v>
      </c>
    </row>
    <row r="75" spans="1:52" ht="15"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2752.37</v>
      </c>
      <c r="M75" s="832">
        <v>3093.41</v>
      </c>
      <c r="N75" s="832">
        <v>3376.69</v>
      </c>
      <c r="O75" s="832">
        <v>4119.71</v>
      </c>
      <c r="P75" s="832">
        <v>4119.71</v>
      </c>
      <c r="Q75" s="832">
        <v>0</v>
      </c>
      <c r="R75" s="832">
        <v>0</v>
      </c>
      <c r="S75" s="832">
        <v>457.75</v>
      </c>
      <c r="T75" s="832">
        <v>457.75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8" t="str">
        <f t="shared" si="6"/>
        <v>H01330</v>
      </c>
      <c r="AK75" s="1028" t="str">
        <f t="shared" si="7"/>
        <v>OCC PAPETRIE-FOUR. BUREAU</v>
      </c>
      <c r="AL75" s="1028">
        <f>IFERROR(INDEX(G75:R75,1,MATCH(Parametres!$B$3,G$1:R$1,0)-1)*IF(OR(F75="L",F75="S",F75="I"),-1,1),"")</f>
        <v>3376.69</v>
      </c>
      <c r="AM75" s="1028">
        <f t="shared" si="8"/>
        <v>743.02</v>
      </c>
      <c r="AN75" s="1028">
        <f>INDEX(G75:R75,1,MATCH(Parametres!$B$3,G$1:R$1,0))*IF(OR(F75="L",F75="S",F75="I"),-1,1)</f>
        <v>4119.71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3" t="str">
        <f t="shared" si="9"/>
        <v>H01330</v>
      </c>
      <c r="AU75" s="599" t="str">
        <f t="shared" si="10"/>
        <v>OCC PAPETRIE-FOUR. BUREAU</v>
      </c>
      <c r="AV75" s="1028">
        <f>IFERROR(INDEX(V75:AG75,1,MATCH(Parametres!$B$3,V$1:AG$1,0)-1)*IF(OR(C75="L",C75="S",C75="I"),-1,1),"")</f>
        <v>0</v>
      </c>
      <c r="AW75" s="1028">
        <f t="shared" si="11"/>
        <v>0</v>
      </c>
      <c r="AX75" s="1028">
        <f>INDEX(V75:AG75,1,MATCH(Parametres!$B$3,V$1:AG$1,0))*IF(OR(C75="L",C75="S",C75="I"),-1,1)</f>
        <v>0</v>
      </c>
      <c r="AY75" s="598" t="s">
        <v>337</v>
      </c>
      <c r="AZ75" s="598">
        <f>+VLOOKUP($AJ75,Data_Validation!$A:$E,5,0)</f>
        <v>0</v>
      </c>
    </row>
    <row r="76" spans="1:52" ht="15"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8" t="str">
        <f t="shared" si="6"/>
        <v>H01331</v>
      </c>
      <c r="AK76" s="1028" t="str">
        <f t="shared" si="7"/>
        <v>OCC OUTIL-FOUR. DIVERS</v>
      </c>
      <c r="AL76" s="1028">
        <f>IFERROR(INDEX(G76:R76,1,MATCH(Parametres!$B$3,G$1:R$1,0)-1)*IF(OR(F76="L",F76="S",F76="I"),-1,1),"")</f>
        <v>0</v>
      </c>
      <c r="AM76" s="1028">
        <f t="shared" si="8"/>
        <v>0</v>
      </c>
      <c r="AN76" s="1028">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3" t="str">
        <f t="shared" si="9"/>
        <v>H01331</v>
      </c>
      <c r="AU76" s="599" t="str">
        <f t="shared" si="10"/>
        <v>OCC OUTIL-FOUR. DIVERS</v>
      </c>
      <c r="AV76" s="1028">
        <f>IFERROR(INDEX(V76:AG76,1,MATCH(Parametres!$B$3,V$1:AG$1,0)-1)*IF(OR(C76="L",C76="S",C76="I"),-1,1),"")</f>
        <v>0</v>
      </c>
      <c r="AW76" s="1028">
        <f t="shared" si="11"/>
        <v>0</v>
      </c>
      <c r="AX76" s="1028">
        <f>INDEX(V76:AG76,1,MATCH(Parametres!$B$3,V$1:AG$1,0))*IF(OR(C76="L",C76="S",C76="I"),-1,1)</f>
        <v>0</v>
      </c>
      <c r="AY76" s="598" t="s">
        <v>337</v>
      </c>
      <c r="AZ76" s="598" t="e">
        <f>+VLOOKUP($AJ76,Data_Validation!$A:$E,5,0)</f>
        <v>#N/A</v>
      </c>
    </row>
    <row r="77" spans="1:52" ht="15"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8" t="str">
        <f t="shared" si="6"/>
        <v>H01334</v>
      </c>
      <c r="AK77" s="1028" t="str">
        <f t="shared" si="7"/>
        <v>OCC UNIFORMES-SALOPETTES</v>
      </c>
      <c r="AL77" s="1028">
        <f>IFERROR(INDEX(G77:R77,1,MATCH(Parametres!$B$3,G$1:R$1,0)-1)*IF(OR(F77="L",F77="S",F77="I"),-1,1),"")</f>
        <v>0</v>
      </c>
      <c r="AM77" s="1028">
        <f t="shared" si="8"/>
        <v>0</v>
      </c>
      <c r="AN77" s="1028">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3" t="str">
        <f t="shared" si="9"/>
        <v>H01334</v>
      </c>
      <c r="AU77" s="599" t="str">
        <f t="shared" si="10"/>
        <v>OCC UNIFORMES-SALOPETTES</v>
      </c>
      <c r="AV77" s="1028">
        <f>IFERROR(INDEX(V77:AG77,1,MATCH(Parametres!$B$3,V$1:AG$1,0)-1)*IF(OR(C77="L",C77="S",C77="I"),-1,1),"")</f>
        <v>0</v>
      </c>
      <c r="AW77" s="1028">
        <f t="shared" si="11"/>
        <v>0</v>
      </c>
      <c r="AX77" s="1028">
        <f>INDEX(V77:AG77,1,MATCH(Parametres!$B$3,V$1:AG$1,0))*IF(OR(C77="L",C77="S",C77="I"),-1,1)</f>
        <v>0</v>
      </c>
      <c r="AY77" s="598" t="s">
        <v>337</v>
      </c>
      <c r="AZ77" s="598" t="e">
        <f>+VLOOKUP($AJ77,Data_Validation!$A:$E,5,0)</f>
        <v>#N/A</v>
      </c>
    </row>
    <row r="78" spans="1:52" ht="15" customHeight="1">
      <c r="A78" s="832" t="s">
        <v>1150</v>
      </c>
      <c r="B78" s="832">
        <v>2026</v>
      </c>
      <c r="C78" s="832" t="s">
        <v>1302</v>
      </c>
      <c r="D78" s="832" t="s">
        <v>1303</v>
      </c>
      <c r="E78" s="832" t="s">
        <v>333</v>
      </c>
      <c r="F78" s="832" t="s">
        <v>1119</v>
      </c>
      <c r="G78" s="832">
        <v>2238.33</v>
      </c>
      <c r="H78" s="832">
        <v>3859.16</v>
      </c>
      <c r="I78" s="832">
        <v>5377.49</v>
      </c>
      <c r="J78" s="832">
        <v>7062.07</v>
      </c>
      <c r="K78" s="832">
        <v>7479.15</v>
      </c>
      <c r="L78" s="832">
        <v>9646.23</v>
      </c>
      <c r="M78" s="832">
        <v>10938.31</v>
      </c>
      <c r="N78" s="832">
        <v>12372.89</v>
      </c>
      <c r="O78" s="832">
        <v>14652.47</v>
      </c>
      <c r="P78" s="832">
        <v>14652.47</v>
      </c>
      <c r="Q78" s="832">
        <v>0</v>
      </c>
      <c r="R78" s="832">
        <v>0</v>
      </c>
      <c r="S78" s="832">
        <v>1628.05</v>
      </c>
      <c r="T78" s="832">
        <v>1628.05</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8" t="str">
        <f t="shared" si="6"/>
        <v>H01335</v>
      </c>
      <c r="AK78" s="1028" t="str">
        <f t="shared" si="7"/>
        <v>OCC CONCIERGE-NETTOYAGE</v>
      </c>
      <c r="AL78" s="1028">
        <f>IFERROR(INDEX(G78:R78,1,MATCH(Parametres!$B$3,G$1:R$1,0)-1)*IF(OR(F78="L",F78="S",F78="I"),-1,1),"")</f>
        <v>12372.89</v>
      </c>
      <c r="AM78" s="1028">
        <f t="shared" si="8"/>
        <v>2279.58</v>
      </c>
      <c r="AN78" s="1028">
        <f>INDEX(G78:R78,1,MATCH(Parametres!$B$3,G$1:R$1,0))*IF(OR(F78="L",F78="S",F78="I"),-1,1)</f>
        <v>14652.47</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3" t="str">
        <f t="shared" si="9"/>
        <v>H01335</v>
      </c>
      <c r="AU78" s="599" t="str">
        <f t="shared" si="10"/>
        <v>OCC CONCIERGE-NETTOYAGE</v>
      </c>
      <c r="AV78" s="1028">
        <f>IFERROR(INDEX(V78:AG78,1,MATCH(Parametres!$B$3,V$1:AG$1,0)-1)*IF(OR(C78="L",C78="S",C78="I"),-1,1),"")</f>
        <v>0</v>
      </c>
      <c r="AW78" s="1028">
        <f t="shared" si="11"/>
        <v>0</v>
      </c>
      <c r="AX78" s="1028">
        <f>INDEX(V78:AG78,1,MATCH(Parametres!$B$3,V$1:AG$1,0))*IF(OR(C78="L",C78="S",C78="I"),-1,1)</f>
        <v>0</v>
      </c>
      <c r="AY78" s="598" t="s">
        <v>337</v>
      </c>
      <c r="AZ78" s="598">
        <f>+VLOOKUP($AJ78,Data_Validation!$A:$E,5,0)</f>
        <v>0</v>
      </c>
    </row>
    <row r="79" spans="1:52" ht="15" customHeight="1">
      <c r="A79" s="832" t="s">
        <v>1150</v>
      </c>
      <c r="B79" s="832">
        <v>2026</v>
      </c>
      <c r="C79" s="832" t="s">
        <v>1304</v>
      </c>
      <c r="D79" s="832" t="s">
        <v>1305</v>
      </c>
      <c r="E79" s="832" t="s">
        <v>333</v>
      </c>
      <c r="F79" s="832" t="s">
        <v>1119</v>
      </c>
      <c r="G79" s="832">
        <v>40.47</v>
      </c>
      <c r="H79" s="832">
        <v>80.94</v>
      </c>
      <c r="I79" s="832">
        <v>121.41</v>
      </c>
      <c r="J79" s="832">
        <v>121.41</v>
      </c>
      <c r="K79" s="832">
        <v>161.88</v>
      </c>
      <c r="L79" s="832">
        <v>242.82</v>
      </c>
      <c r="M79" s="832">
        <v>283.29000000000002</v>
      </c>
      <c r="N79" s="832">
        <v>283.29000000000002</v>
      </c>
      <c r="O79" s="832">
        <v>323.76</v>
      </c>
      <c r="P79" s="832">
        <v>365.45</v>
      </c>
      <c r="Q79" s="832">
        <v>0</v>
      </c>
      <c r="R79" s="832">
        <v>0</v>
      </c>
      <c r="S79" s="832">
        <v>35.97</v>
      </c>
      <c r="T79" s="832">
        <v>35.97</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8" t="str">
        <f t="shared" si="6"/>
        <v>H01340</v>
      </c>
      <c r="AK79" s="1028" t="str">
        <f t="shared" si="7"/>
        <v>OCC ENT EQUIPMENT</v>
      </c>
      <c r="AL79" s="1028">
        <f>IFERROR(INDEX(G79:R79,1,MATCH(Parametres!$B$3,G$1:R$1,0)-1)*IF(OR(F79="L",F79="S",F79="I"),-1,1),"")</f>
        <v>283.29000000000002</v>
      </c>
      <c r="AM79" s="1028">
        <f t="shared" si="8"/>
        <v>40.46999999999997</v>
      </c>
      <c r="AN79" s="1028">
        <f>INDEX(G79:R79,1,MATCH(Parametres!$B$3,G$1:R$1,0))*IF(OR(F79="L",F79="S",F79="I"),-1,1)</f>
        <v>323.76</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3" t="str">
        <f t="shared" si="9"/>
        <v>H01340</v>
      </c>
      <c r="AU79" s="599" t="str">
        <f t="shared" si="10"/>
        <v>OCC ENT EQUIPMENT</v>
      </c>
      <c r="AV79" s="1028">
        <f>IFERROR(INDEX(V79:AG79,1,MATCH(Parametres!$B$3,V$1:AG$1,0)-1)*IF(OR(C79="L",C79="S",C79="I"),-1,1),"")</f>
        <v>0</v>
      </c>
      <c r="AW79" s="1028">
        <f t="shared" si="11"/>
        <v>0</v>
      </c>
      <c r="AX79" s="1028">
        <f>INDEX(V79:AG79,1,MATCH(Parametres!$B$3,V$1:AG$1,0))*IF(OR(C79="L",C79="S",C79="I"),-1,1)</f>
        <v>0</v>
      </c>
      <c r="AY79" s="598" t="s">
        <v>337</v>
      </c>
      <c r="AZ79" s="598">
        <f>+VLOOKUP($AJ79,Data_Validation!$A:$E,5,0)</f>
        <v>0</v>
      </c>
    </row>
    <row r="80" spans="1:52" ht="15.75"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8" t="str">
        <f t="shared" si="6"/>
        <v>H01341</v>
      </c>
      <c r="AK80" s="1028" t="str">
        <f t="shared" si="7"/>
        <v>OCC VEH DE SERVITUDES</v>
      </c>
      <c r="AL80" s="1028">
        <f>IFERROR(INDEX(G80:R80,1,MATCH(Parametres!$B$3,G$1:R$1,0)-1)*IF(OR(F80="L",F80="S",F80="I"),-1,1),"")</f>
        <v>0</v>
      </c>
      <c r="AM80" s="1028">
        <f t="shared" si="8"/>
        <v>0</v>
      </c>
      <c r="AN80" s="1028">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3" t="str">
        <f t="shared" si="9"/>
        <v>H01341</v>
      </c>
      <c r="AU80" s="599" t="str">
        <f t="shared" si="10"/>
        <v>OCC VEH DE SERVITUDES</v>
      </c>
      <c r="AV80" s="1028">
        <f>IFERROR(INDEX(V80:AG80,1,MATCH(Parametres!$B$3,V$1:AG$1,0)-1)*IF(OR(C80="L",C80="S",C80="I"),-1,1),"")</f>
        <v>0</v>
      </c>
      <c r="AW80" s="1028">
        <f t="shared" si="11"/>
        <v>0</v>
      </c>
      <c r="AX80" s="1028">
        <f>INDEX(V80:AG80,1,MATCH(Parametres!$B$3,V$1:AG$1,0))*IF(OR(C80="L",C80="S",C80="I"),-1,1)</f>
        <v>0</v>
      </c>
      <c r="AY80" s="598" t="s">
        <v>337</v>
      </c>
      <c r="AZ80" s="598" t="e">
        <f>+VLOOKUP($AJ80,Data_Validation!$A:$E,5,0)</f>
        <v>#N/A</v>
      </c>
    </row>
    <row r="81" spans="1:52" ht="15"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8" t="str">
        <f t="shared" si="6"/>
        <v>H01343</v>
      </c>
      <c r="AK81" s="1028" t="str">
        <f t="shared" si="7"/>
        <v>OCC LOCATION EQUIPEMENT</v>
      </c>
      <c r="AL81" s="1028">
        <f>IFERROR(INDEX(G81:R81,1,MATCH(Parametres!$B$3,G$1:R$1,0)-1)*IF(OR(F81="L",F81="S",F81="I"),-1,1),"")</f>
        <v>0</v>
      </c>
      <c r="AM81" s="1028">
        <f t="shared" si="8"/>
        <v>0</v>
      </c>
      <c r="AN81" s="1028">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3" t="str">
        <f t="shared" si="9"/>
        <v>H01343</v>
      </c>
      <c r="AU81" s="599" t="str">
        <f t="shared" si="10"/>
        <v>OCC LOCATION EQUIPEMENT</v>
      </c>
      <c r="AV81" s="1028">
        <f>IFERROR(INDEX(V81:AG81,1,MATCH(Parametres!$B$3,V$1:AG$1,0)-1)*IF(OR(C81="L",C81="S",C81="I"),-1,1),"")</f>
        <v>0</v>
      </c>
      <c r="AW81" s="1028">
        <f t="shared" si="11"/>
        <v>0</v>
      </c>
      <c r="AX81" s="1028">
        <f>INDEX(V81:AG81,1,MATCH(Parametres!$B$3,V$1:AG$1,0))*IF(OR(C81="L",C81="S",C81="I"),-1,1)</f>
        <v>0</v>
      </c>
      <c r="AY81" s="598" t="s">
        <v>337</v>
      </c>
      <c r="AZ81" s="598" t="e">
        <f>+VLOOKUP($AJ81,Data_Validation!$A:$E,5,0)</f>
        <v>#N/A</v>
      </c>
    </row>
    <row r="82" spans="1:52" ht="15" customHeight="1">
      <c r="A82" s="832" t="s">
        <v>1150</v>
      </c>
      <c r="B82" s="832">
        <v>2026</v>
      </c>
      <c r="C82" s="832" t="s">
        <v>1310</v>
      </c>
      <c r="D82" s="832" t="s">
        <v>1311</v>
      </c>
      <c r="E82" s="832" t="s">
        <v>333</v>
      </c>
      <c r="F82" s="832" t="s">
        <v>1119</v>
      </c>
      <c r="G82" s="832">
        <v>1756.36</v>
      </c>
      <c r="H82" s="832">
        <v>3710.8</v>
      </c>
      <c r="I82" s="832">
        <v>6997.69</v>
      </c>
      <c r="J82" s="832">
        <v>11204.61</v>
      </c>
      <c r="K82" s="832">
        <v>13056.14</v>
      </c>
      <c r="L82" s="832">
        <v>14581.57</v>
      </c>
      <c r="M82" s="832">
        <v>17914.349999999999</v>
      </c>
      <c r="N82" s="832">
        <v>18669.21</v>
      </c>
      <c r="O82" s="832">
        <v>21467.03</v>
      </c>
      <c r="P82" s="832">
        <v>21554.799999999999</v>
      </c>
      <c r="Q82" s="832">
        <v>0</v>
      </c>
      <c r="R82" s="832">
        <v>0</v>
      </c>
      <c r="S82" s="832">
        <v>2385.23</v>
      </c>
      <c r="T82" s="832">
        <v>2385.23</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8" t="str">
        <f t="shared" si="6"/>
        <v>H01344</v>
      </c>
      <c r="AK82" s="1028" t="str">
        <f t="shared" si="7"/>
        <v>OCC TRAITEMENT DONNEES</v>
      </c>
      <c r="AL82" s="1028">
        <f>IFERROR(INDEX(G82:R82,1,MATCH(Parametres!$B$3,G$1:R$1,0)-1)*IF(OR(F82="L",F82="S",F82="I"),-1,1),"")</f>
        <v>18669.21</v>
      </c>
      <c r="AM82" s="1028">
        <f t="shared" si="8"/>
        <v>2797.8199999999997</v>
      </c>
      <c r="AN82" s="1028">
        <f>INDEX(G82:R82,1,MATCH(Parametres!$B$3,G$1:R$1,0))*IF(OR(F82="L",F82="S",F82="I"),-1,1)</f>
        <v>21467.03</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3" t="str">
        <f t="shared" si="9"/>
        <v>H01344</v>
      </c>
      <c r="AU82" s="599" t="str">
        <f t="shared" si="10"/>
        <v>OCC TRAITEMENT DONNEES</v>
      </c>
      <c r="AV82" s="1028">
        <f>IFERROR(INDEX(V82:AG82,1,MATCH(Parametres!$B$3,V$1:AG$1,0)-1)*IF(OR(C82="L",C82="S",C82="I"),-1,1),"")</f>
        <v>0</v>
      </c>
      <c r="AW82" s="1028">
        <f t="shared" si="11"/>
        <v>0</v>
      </c>
      <c r="AX82" s="1028">
        <f>INDEX(V82:AG82,1,MATCH(Parametres!$B$3,V$1:AG$1,0))*IF(OR(C82="L",C82="S",C82="I"),-1,1)</f>
        <v>0</v>
      </c>
      <c r="AY82" s="598" t="s">
        <v>337</v>
      </c>
      <c r="AZ82" s="598">
        <f>+VLOOKUP($AJ82,Data_Validation!$A:$E,5,0)</f>
        <v>0</v>
      </c>
    </row>
    <row r="83" spans="1:52" ht="15" customHeight="1">
      <c r="A83" s="832" t="s">
        <v>1150</v>
      </c>
      <c r="B83" s="832">
        <v>2026</v>
      </c>
      <c r="C83" s="832" t="s">
        <v>1312</v>
      </c>
      <c r="D83" s="832" t="s">
        <v>1313</v>
      </c>
      <c r="E83" s="832" t="s">
        <v>333</v>
      </c>
      <c r="F83" s="832" t="s">
        <v>1119</v>
      </c>
      <c r="G83" s="832">
        <v>546.74</v>
      </c>
      <c r="H83" s="832">
        <v>1031.28</v>
      </c>
      <c r="I83" s="832">
        <v>1538.22</v>
      </c>
      <c r="J83" s="832">
        <v>1913.22</v>
      </c>
      <c r="K83" s="832">
        <v>2338.9699999999998</v>
      </c>
      <c r="L83" s="832">
        <v>2890.08</v>
      </c>
      <c r="M83" s="832">
        <v>3542.41</v>
      </c>
      <c r="N83" s="832">
        <v>4467.68</v>
      </c>
      <c r="O83" s="832">
        <v>5210.8900000000003</v>
      </c>
      <c r="P83" s="832">
        <v>5210.8900000000003</v>
      </c>
      <c r="Q83" s="832">
        <v>0</v>
      </c>
      <c r="R83" s="832">
        <v>0</v>
      </c>
      <c r="S83" s="832">
        <v>578.99</v>
      </c>
      <c r="T83" s="832">
        <v>578.99</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8" t="str">
        <f t="shared" si="6"/>
        <v>H01345</v>
      </c>
      <c r="AK83" s="1028" t="str">
        <f t="shared" si="7"/>
        <v>OCC FRAIS REPRES/REPAS</v>
      </c>
      <c r="AL83" s="1028">
        <f>IFERROR(INDEX(G83:R83,1,MATCH(Parametres!$B$3,G$1:R$1,0)-1)*IF(OR(F83="L",F83="S",F83="I"),-1,1),"")</f>
        <v>4467.68</v>
      </c>
      <c r="AM83" s="1028">
        <f t="shared" si="8"/>
        <v>743.21</v>
      </c>
      <c r="AN83" s="1028">
        <f>INDEX(G83:R83,1,MATCH(Parametres!$B$3,G$1:R$1,0))*IF(OR(F83="L",F83="S",F83="I"),-1,1)</f>
        <v>5210.8900000000003</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3" t="str">
        <f t="shared" si="9"/>
        <v>H01345</v>
      </c>
      <c r="AU83" s="599" t="str">
        <f t="shared" si="10"/>
        <v>OCC FRAIS REPRES/REPAS</v>
      </c>
      <c r="AV83" s="1028">
        <f>IFERROR(INDEX(V83:AG83,1,MATCH(Parametres!$B$3,V$1:AG$1,0)-1)*IF(OR(C83="L",C83="S",C83="I"),-1,1),"")</f>
        <v>0</v>
      </c>
      <c r="AW83" s="1028">
        <f t="shared" si="11"/>
        <v>0</v>
      </c>
      <c r="AX83" s="1028">
        <f>INDEX(V83:AG83,1,MATCH(Parametres!$B$3,V$1:AG$1,0))*IF(OR(C83="L",C83="S",C83="I"),-1,1)</f>
        <v>0</v>
      </c>
      <c r="AY83" s="598" t="s">
        <v>337</v>
      </c>
      <c r="AZ83" s="598">
        <f>+VLOOKUP($AJ83,Data_Validation!$A:$E,5,0)</f>
        <v>0</v>
      </c>
    </row>
    <row r="84" spans="1:52" ht="15.75" customHeight="1">
      <c r="A84" s="832" t="s">
        <v>1150</v>
      </c>
      <c r="B84" s="832">
        <v>2026</v>
      </c>
      <c r="C84" s="832" t="s">
        <v>1314</v>
      </c>
      <c r="D84" s="832" t="s">
        <v>1315</v>
      </c>
      <c r="E84" s="832" t="s">
        <v>333</v>
      </c>
      <c r="F84" s="832" t="s">
        <v>1119</v>
      </c>
      <c r="G84" s="832">
        <v>0</v>
      </c>
      <c r="H84" s="832">
        <v>0</v>
      </c>
      <c r="I84" s="832">
        <v>0</v>
      </c>
      <c r="J84" s="832">
        <v>0</v>
      </c>
      <c r="K84" s="832">
        <v>0</v>
      </c>
      <c r="L84" s="832">
        <v>0</v>
      </c>
      <c r="M84" s="832">
        <v>11.66</v>
      </c>
      <c r="N84" s="832">
        <v>11.66</v>
      </c>
      <c r="O84" s="832">
        <v>11.66</v>
      </c>
      <c r="P84" s="832">
        <v>11.66</v>
      </c>
      <c r="Q84" s="832">
        <v>0</v>
      </c>
      <c r="R84" s="832">
        <v>0</v>
      </c>
      <c r="S84" s="832">
        <v>1.3</v>
      </c>
      <c r="T84" s="832">
        <v>1.3</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8" t="str">
        <f t="shared" si="6"/>
        <v>H01346</v>
      </c>
      <c r="AK84" s="1028" t="str">
        <f t="shared" si="7"/>
        <v>OCC DEPLACEMENT-REPRESENT</v>
      </c>
      <c r="AL84" s="1028">
        <f>IFERROR(INDEX(G84:R84,1,MATCH(Parametres!$B$3,G$1:R$1,0)-1)*IF(OR(F84="L",F84="S",F84="I"),-1,1),"")</f>
        <v>11.66</v>
      </c>
      <c r="AM84" s="1028">
        <f t="shared" si="8"/>
        <v>0</v>
      </c>
      <c r="AN84" s="1028">
        <f>INDEX(G84:R84,1,MATCH(Parametres!$B$3,G$1:R$1,0))*IF(OR(F84="L",F84="S",F84="I"),-1,1)</f>
        <v>11.66</v>
      </c>
      <c r="AO84" s="598" t="str">
        <f>+VLOOKUP($AJ84,Data_Validation!$A:$D,1,0)</f>
        <v>H01346</v>
      </c>
      <c r="AP84" s="598" t="str">
        <f>+VLOOKUP($AJ84,Data_Validation!$A:$D,3,0)</f>
        <v>Véhicules usagés</v>
      </c>
      <c r="AQ84" s="598" t="str">
        <f>+VLOOKUP($AJ84,Data_Validation!$A:$D,4,0)</f>
        <v>Frais de déplacement</v>
      </c>
      <c r="AR84" s="598" t="s">
        <v>299</v>
      </c>
      <c r="AS84" s="598">
        <f>+VLOOKUP($AJ84,Data_Validation!$A:$E,5,0)</f>
        <v>0</v>
      </c>
      <c r="AT84" s="1033" t="str">
        <f t="shared" si="9"/>
        <v>H01346</v>
      </c>
      <c r="AU84" s="599" t="str">
        <f t="shared" si="10"/>
        <v>OCC DEPLACEMENT-REPRESENT</v>
      </c>
      <c r="AV84" s="1028">
        <f>IFERROR(INDEX(V84:AG84,1,MATCH(Parametres!$B$3,V$1:AG$1,0)-1)*IF(OR(C84="L",C84="S",C84="I"),-1,1),"")</f>
        <v>0</v>
      </c>
      <c r="AW84" s="1028">
        <f t="shared" si="11"/>
        <v>0</v>
      </c>
      <c r="AX84" s="1028">
        <f>INDEX(V84:AG84,1,MATCH(Parametres!$B$3,V$1:AG$1,0))*IF(OR(C84="L",C84="S",C84="I"),-1,1)</f>
        <v>0</v>
      </c>
      <c r="AY84" s="598" t="s">
        <v>337</v>
      </c>
      <c r="AZ84" s="598">
        <f>+VLOOKUP($AJ84,Data_Validation!$A:$E,5,0)</f>
        <v>0</v>
      </c>
    </row>
    <row r="85" spans="1:52" ht="15" customHeight="1">
      <c r="A85" s="832" t="s">
        <v>1150</v>
      </c>
      <c r="B85" s="832">
        <v>2026</v>
      </c>
      <c r="C85" s="832" t="s">
        <v>1316</v>
      </c>
      <c r="D85" s="832" t="s">
        <v>1317</v>
      </c>
      <c r="E85" s="832" t="s">
        <v>333</v>
      </c>
      <c r="F85" s="832" t="s">
        <v>1119</v>
      </c>
      <c r="G85" s="832">
        <v>82.54</v>
      </c>
      <c r="H85" s="832">
        <v>165.17</v>
      </c>
      <c r="I85" s="832">
        <v>222.58</v>
      </c>
      <c r="J85" s="832">
        <v>305.95999999999998</v>
      </c>
      <c r="K85" s="832">
        <v>823.66</v>
      </c>
      <c r="L85" s="832">
        <v>938.04</v>
      </c>
      <c r="M85" s="832">
        <v>1464.68</v>
      </c>
      <c r="N85" s="832">
        <v>1519.35</v>
      </c>
      <c r="O85" s="832">
        <v>2043.15</v>
      </c>
      <c r="P85" s="832">
        <v>2372.92</v>
      </c>
      <c r="Q85" s="832">
        <v>0</v>
      </c>
      <c r="R85" s="832">
        <v>0</v>
      </c>
      <c r="S85" s="832">
        <v>227.02</v>
      </c>
      <c r="T85" s="832">
        <v>227.02</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8" t="str">
        <f t="shared" si="6"/>
        <v>H01347</v>
      </c>
      <c r="AK85" s="1028" t="str">
        <f t="shared" si="7"/>
        <v>OCC TELEPHONE-TELEGRAMMES</v>
      </c>
      <c r="AL85" s="1028">
        <f>IFERROR(INDEX(G85:R85,1,MATCH(Parametres!$B$3,G$1:R$1,0)-1)*IF(OR(F85="L",F85="S",F85="I"),-1,1),"")</f>
        <v>1519.35</v>
      </c>
      <c r="AM85" s="1028">
        <f t="shared" si="8"/>
        <v>523.80000000000018</v>
      </c>
      <c r="AN85" s="1028">
        <f>INDEX(G85:R85,1,MATCH(Parametres!$B$3,G$1:R$1,0))*IF(OR(F85="L",F85="S",F85="I"),-1,1)</f>
        <v>2043.15</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3" t="str">
        <f t="shared" si="9"/>
        <v>H01347</v>
      </c>
      <c r="AU85" s="599" t="str">
        <f t="shared" si="10"/>
        <v>OCC TELEPHONE-TELEGRAMMES</v>
      </c>
      <c r="AV85" s="1028">
        <f>IFERROR(INDEX(V85:AG85,1,MATCH(Parametres!$B$3,V$1:AG$1,0)-1)*IF(OR(C85="L",C85="S",C85="I"),-1,1),"")</f>
        <v>0</v>
      </c>
      <c r="AW85" s="1028">
        <f t="shared" si="11"/>
        <v>0</v>
      </c>
      <c r="AX85" s="1028">
        <f>INDEX(V85:AG85,1,MATCH(Parametres!$B$3,V$1:AG$1,0))*IF(OR(C85="L",C85="S",C85="I"),-1,1)</f>
        <v>0</v>
      </c>
      <c r="AY85" s="598" t="s">
        <v>337</v>
      </c>
      <c r="AZ85" s="598">
        <f>+VLOOKUP($AJ85,Data_Validation!$A:$E,5,0)</f>
        <v>0</v>
      </c>
    </row>
    <row r="86" spans="1:52" ht="15"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8" t="str">
        <f t="shared" si="6"/>
        <v>H01348</v>
      </c>
      <c r="AK86" s="1028" t="str">
        <f t="shared" si="7"/>
        <v>OCC FRAIS POSTAUX</v>
      </c>
      <c r="AL86" s="1028">
        <f>IFERROR(INDEX(G86:R86,1,MATCH(Parametres!$B$3,G$1:R$1,0)-1)*IF(OR(F86="L",F86="S",F86="I"),-1,1),"")</f>
        <v>0</v>
      </c>
      <c r="AM86" s="1028">
        <f t="shared" si="8"/>
        <v>0</v>
      </c>
      <c r="AN86" s="1028">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3" t="str">
        <f t="shared" si="9"/>
        <v>H01348</v>
      </c>
      <c r="AU86" s="599" t="str">
        <f t="shared" si="10"/>
        <v>OCC FRAIS POSTAUX</v>
      </c>
      <c r="AV86" s="1028">
        <f>IFERROR(INDEX(V86:AG86,1,MATCH(Parametres!$B$3,V$1:AG$1,0)-1)*IF(OR(C86="L",C86="S",C86="I"),-1,1),"")</f>
        <v>0</v>
      </c>
      <c r="AW86" s="1028">
        <f t="shared" si="11"/>
        <v>0</v>
      </c>
      <c r="AX86" s="1028">
        <f>INDEX(V86:AG86,1,MATCH(Parametres!$B$3,V$1:AG$1,0))*IF(OR(C86="L",C86="S",C86="I"),-1,1)</f>
        <v>0</v>
      </c>
      <c r="AY86" s="598" t="s">
        <v>337</v>
      </c>
      <c r="AZ86" s="598" t="e">
        <f>+VLOOKUP($AJ86,Data_Validation!$A:$E,5,0)</f>
        <v>#N/A</v>
      </c>
    </row>
    <row r="87" spans="1:52" ht="15"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30</v>
      </c>
      <c r="P87" s="832">
        <v>30</v>
      </c>
      <c r="Q87" s="832">
        <v>0</v>
      </c>
      <c r="R87" s="832">
        <v>0</v>
      </c>
      <c r="S87" s="832">
        <v>3.33</v>
      </c>
      <c r="T87" s="832">
        <v>3.33</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8" t="str">
        <f t="shared" si="6"/>
        <v>H01349</v>
      </c>
      <c r="AK87" s="1028" t="str">
        <f t="shared" si="7"/>
        <v>OCC FRET &amp; MESSAGERIE</v>
      </c>
      <c r="AL87" s="1028">
        <f>IFERROR(INDEX(G87:R87,1,MATCH(Parametres!$B$3,G$1:R$1,0)-1)*IF(OR(F87="L",F87="S",F87="I"),-1,1),"")</f>
        <v>30</v>
      </c>
      <c r="AM87" s="1028">
        <f t="shared" si="8"/>
        <v>0</v>
      </c>
      <c r="AN87" s="1028">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3" t="str">
        <f t="shared" si="9"/>
        <v>H01349</v>
      </c>
      <c r="AU87" s="599" t="str">
        <f t="shared" si="10"/>
        <v>OCC FRET &amp; MESSAGERIE</v>
      </c>
      <c r="AV87" s="1028">
        <f>IFERROR(INDEX(V87:AG87,1,MATCH(Parametres!$B$3,V$1:AG$1,0)-1)*IF(OR(C87="L",C87="S",C87="I"),-1,1),"")</f>
        <v>0</v>
      </c>
      <c r="AW87" s="1028">
        <f t="shared" si="11"/>
        <v>0</v>
      </c>
      <c r="AX87" s="1028">
        <f>INDEX(V87:AG87,1,MATCH(Parametres!$B$3,V$1:AG$1,0))*IF(OR(C87="L",C87="S",C87="I"),-1,1)</f>
        <v>0</v>
      </c>
      <c r="AY87" s="598" t="s">
        <v>337</v>
      </c>
      <c r="AZ87" s="598">
        <f>+VLOOKUP($AJ87,Data_Validation!$A:$E,5,0)</f>
        <v>0</v>
      </c>
    </row>
    <row r="88" spans="1:52" ht="15"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-1</v>
      </c>
      <c r="P88" s="832">
        <v>-1</v>
      </c>
      <c r="Q88" s="832">
        <v>0</v>
      </c>
      <c r="R88" s="832">
        <v>0</v>
      </c>
      <c r="S88" s="832">
        <v>-0.11</v>
      </c>
      <c r="T88" s="832">
        <v>-0.11</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8" t="str">
        <f t="shared" si="6"/>
        <v>H01352</v>
      </c>
      <c r="AK88" s="1028" t="str">
        <f t="shared" si="7"/>
        <v>OCC FRAIS DIVERS</v>
      </c>
      <c r="AL88" s="1028">
        <f>IFERROR(INDEX(G88:R88,1,MATCH(Parametres!$B$3,G$1:R$1,0)-1)*IF(OR(F88="L",F88="S",F88="I"),-1,1),"")</f>
        <v>-1</v>
      </c>
      <c r="AM88" s="1028">
        <f t="shared" si="8"/>
        <v>0</v>
      </c>
      <c r="AN88" s="1028">
        <f>INDEX(G88:R88,1,MATCH(Parametres!$B$3,G$1:R$1,0))*IF(OR(F88="L",F88="S",F88="I"),-1,1)</f>
        <v>-1</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3" t="str">
        <f t="shared" si="9"/>
        <v>H01352</v>
      </c>
      <c r="AU88" s="599" t="str">
        <f t="shared" si="10"/>
        <v>OCC FRAIS DIVERS</v>
      </c>
      <c r="AV88" s="1028">
        <f>IFERROR(INDEX(V88:AG88,1,MATCH(Parametres!$B$3,V$1:AG$1,0)-1)*IF(OR(C88="L",C88="S",C88="I"),-1,1),"")</f>
        <v>0</v>
      </c>
      <c r="AW88" s="1028">
        <f t="shared" si="11"/>
        <v>0</v>
      </c>
      <c r="AX88" s="1028">
        <f>INDEX(V88:AG88,1,MATCH(Parametres!$B$3,V$1:AG$1,0))*IF(OR(C88="L",C88="S",C88="I"),-1,1)</f>
        <v>0</v>
      </c>
      <c r="AY88" s="598" t="s">
        <v>337</v>
      </c>
      <c r="AZ88" s="598">
        <f>+VLOOKUP($AJ88,Data_Validation!$A:$E,5,0)</f>
        <v>0</v>
      </c>
    </row>
    <row r="89" spans="1:52" ht="15"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149338.5</v>
      </c>
      <c r="M89" s="832">
        <v>176395.75</v>
      </c>
      <c r="N89" s="832">
        <v>200852</v>
      </c>
      <c r="O89" s="832">
        <v>226608.75</v>
      </c>
      <c r="P89" s="832">
        <v>226958.75</v>
      </c>
      <c r="Q89" s="832">
        <v>0</v>
      </c>
      <c r="R89" s="832">
        <v>0</v>
      </c>
      <c r="S89" s="832">
        <v>25178.75</v>
      </c>
      <c r="T89" s="832">
        <v>25178.75</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8" t="str">
        <f t="shared" si="6"/>
        <v>H01360</v>
      </c>
      <c r="AK89" s="1028" t="str">
        <f t="shared" si="7"/>
        <v>OCC LOYER INT HYPOTH.</v>
      </c>
      <c r="AL89" s="1028">
        <f>IFERROR(INDEX(G89:R89,1,MATCH(Parametres!$B$3,G$1:R$1,0)-1)*IF(OR(F89="L",F89="S",F89="I"),-1,1),"")</f>
        <v>200852</v>
      </c>
      <c r="AM89" s="1028">
        <f t="shared" si="8"/>
        <v>25756.75</v>
      </c>
      <c r="AN89" s="1028">
        <f>INDEX(G89:R89,1,MATCH(Parametres!$B$3,G$1:R$1,0))*IF(OR(F89="L",F89="S",F89="I"),-1,1)</f>
        <v>226608.75</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3" t="str">
        <f t="shared" si="9"/>
        <v>H01360</v>
      </c>
      <c r="AU89" s="599" t="str">
        <f t="shared" si="10"/>
        <v>OCC LOYER INT HYPOTH.</v>
      </c>
      <c r="AV89" s="1028">
        <f>IFERROR(INDEX(V89:AG89,1,MATCH(Parametres!$B$3,V$1:AG$1,0)-1)*IF(OR(C89="L",C89="S",C89="I"),-1,1),"")</f>
        <v>0</v>
      </c>
      <c r="AW89" s="1028">
        <f t="shared" si="11"/>
        <v>0</v>
      </c>
      <c r="AX89" s="1028">
        <f>INDEX(V89:AG89,1,MATCH(Parametres!$B$3,V$1:AG$1,0))*IF(OR(C89="L",C89="S",C89="I"),-1,1)</f>
        <v>0</v>
      </c>
      <c r="AY89" s="598" t="s">
        <v>337</v>
      </c>
      <c r="AZ89" s="598">
        <f>+VLOOKUP($AJ89,Data_Validation!$A:$E,5,0)</f>
        <v>0</v>
      </c>
    </row>
    <row r="90" spans="1:52" ht="15" customHeight="1">
      <c r="A90" s="832" t="s">
        <v>1150</v>
      </c>
      <c r="B90" s="832">
        <v>2026</v>
      </c>
      <c r="C90" s="832" t="s">
        <v>1326</v>
      </c>
      <c r="D90" s="832" t="s">
        <v>1327</v>
      </c>
      <c r="E90" s="832" t="s">
        <v>333</v>
      </c>
      <c r="F90" s="832" t="s">
        <v>1119</v>
      </c>
      <c r="G90" s="832">
        <v>120.88</v>
      </c>
      <c r="H90" s="832">
        <v>239.75</v>
      </c>
      <c r="I90" s="832">
        <v>356.63</v>
      </c>
      <c r="J90" s="832">
        <v>475.5</v>
      </c>
      <c r="K90" s="832">
        <v>594.37</v>
      </c>
      <c r="L90" s="832">
        <v>713.24</v>
      </c>
      <c r="M90" s="832">
        <v>832.11</v>
      </c>
      <c r="N90" s="832">
        <v>950.98</v>
      </c>
      <c r="O90" s="832">
        <v>1069.8499999999999</v>
      </c>
      <c r="P90" s="832">
        <v>1069.8499999999999</v>
      </c>
      <c r="Q90" s="832">
        <v>0</v>
      </c>
      <c r="R90" s="832">
        <v>0</v>
      </c>
      <c r="S90" s="832">
        <v>118.87</v>
      </c>
      <c r="T90" s="832">
        <v>118.87</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8" t="str">
        <f t="shared" si="6"/>
        <v>H01361</v>
      </c>
      <c r="AK90" s="1028" t="str">
        <f t="shared" si="7"/>
        <v>OCC AMORT AMELIOR  LOC</v>
      </c>
      <c r="AL90" s="1028">
        <f>IFERROR(INDEX(G90:R90,1,MATCH(Parametres!$B$3,G$1:R$1,0)-1)*IF(OR(F90="L",F90="S",F90="I"),-1,1),"")</f>
        <v>950.98</v>
      </c>
      <c r="AM90" s="1028">
        <f t="shared" si="8"/>
        <v>118.86999999999989</v>
      </c>
      <c r="AN90" s="1028">
        <f>INDEX(G90:R90,1,MATCH(Parametres!$B$3,G$1:R$1,0))*IF(OR(F90="L",F90="S",F90="I"),-1,1)</f>
        <v>1069.8499999999999</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3" t="str">
        <f t="shared" si="9"/>
        <v>H01361</v>
      </c>
      <c r="AU90" s="599" t="str">
        <f t="shared" si="10"/>
        <v>OCC AMORT AMELIOR  LOC</v>
      </c>
      <c r="AV90" s="1028">
        <f>IFERROR(INDEX(V90:AG90,1,MATCH(Parametres!$B$3,V$1:AG$1,0)-1)*IF(OR(C90="L",C90="S",C90="I"),-1,1),"")</f>
        <v>0</v>
      </c>
      <c r="AW90" s="1028">
        <f t="shared" si="11"/>
        <v>0</v>
      </c>
      <c r="AX90" s="1028">
        <f>INDEX(V90:AG90,1,MATCH(Parametres!$B$3,V$1:AG$1,0))*IF(OR(C90="L",C90="S",C90="I"),-1,1)</f>
        <v>0</v>
      </c>
      <c r="AY90" s="598" t="s">
        <v>337</v>
      </c>
      <c r="AZ90" s="598">
        <f>+VLOOKUP($AJ90,Data_Validation!$A:$E,5,0)</f>
        <v>0</v>
      </c>
    </row>
    <row r="91" spans="1:52" ht="15" customHeight="1">
      <c r="A91" s="832" t="s">
        <v>1150</v>
      </c>
      <c r="B91" s="832">
        <v>2026</v>
      </c>
      <c r="C91" s="832" t="s">
        <v>1328</v>
      </c>
      <c r="D91" s="832" t="s">
        <v>1329</v>
      </c>
      <c r="E91" s="832" t="s">
        <v>333</v>
      </c>
      <c r="F91" s="832" t="s">
        <v>1119</v>
      </c>
      <c r="G91" s="832">
        <v>147.97</v>
      </c>
      <c r="H91" s="832">
        <v>307.43</v>
      </c>
      <c r="I91" s="832">
        <v>667.58</v>
      </c>
      <c r="J91" s="832">
        <v>1371.91</v>
      </c>
      <c r="K91" s="832">
        <v>2394.9499999999998</v>
      </c>
      <c r="L91" s="832">
        <v>4563.3999999999996</v>
      </c>
      <c r="M91" s="832">
        <v>6031.26</v>
      </c>
      <c r="N91" s="832">
        <v>6194.81</v>
      </c>
      <c r="O91" s="832">
        <v>8525.15</v>
      </c>
      <c r="P91" s="832">
        <v>8539.07</v>
      </c>
      <c r="Q91" s="832">
        <v>0</v>
      </c>
      <c r="R91" s="832">
        <v>0</v>
      </c>
      <c r="S91" s="832">
        <v>947.24</v>
      </c>
      <c r="T91" s="832">
        <v>947.24</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8" t="str">
        <f t="shared" si="6"/>
        <v>H01362</v>
      </c>
      <c r="AK91" s="1028" t="str">
        <f t="shared" si="7"/>
        <v>OCC ENTRERIEN PROPRIÉTÉ</v>
      </c>
      <c r="AL91" s="1028">
        <f>IFERROR(INDEX(G91:R91,1,MATCH(Parametres!$B$3,G$1:R$1,0)-1)*IF(OR(F91="L",F91="S",F91="I"),-1,1),"")</f>
        <v>6194.81</v>
      </c>
      <c r="AM91" s="1028">
        <f t="shared" si="8"/>
        <v>2330.3399999999992</v>
      </c>
      <c r="AN91" s="1028">
        <f>INDEX(G91:R91,1,MATCH(Parametres!$B$3,G$1:R$1,0))*IF(OR(F91="L",F91="S",F91="I"),-1,1)</f>
        <v>8525.15</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3" t="str">
        <f t="shared" si="9"/>
        <v>H01362</v>
      </c>
      <c r="AU91" s="599" t="str">
        <f t="shared" si="10"/>
        <v>OCC ENTRERIEN PROPRIÉTÉ</v>
      </c>
      <c r="AV91" s="1028">
        <f>IFERROR(INDEX(V91:AG91,1,MATCH(Parametres!$B$3,V$1:AG$1,0)-1)*IF(OR(C91="L",C91="S",C91="I"),-1,1),"")</f>
        <v>0</v>
      </c>
      <c r="AW91" s="1028">
        <f t="shared" si="11"/>
        <v>0</v>
      </c>
      <c r="AX91" s="1028">
        <f>INDEX(V91:AG91,1,MATCH(Parametres!$B$3,V$1:AG$1,0))*IF(OR(C91="L",C91="S",C91="I"),-1,1)</f>
        <v>0</v>
      </c>
      <c r="AY91" s="598" t="s">
        <v>337</v>
      </c>
      <c r="AZ91" s="598">
        <f>+VLOOKUP($AJ91,Data_Validation!$A:$E,5,0)</f>
        <v>0</v>
      </c>
    </row>
    <row r="92" spans="1:52" ht="15" customHeight="1">
      <c r="A92" s="832" t="s">
        <v>1150</v>
      </c>
      <c r="B92" s="832">
        <v>2026</v>
      </c>
      <c r="C92" s="832" t="s">
        <v>1330</v>
      </c>
      <c r="D92" s="832" t="s">
        <v>1331</v>
      </c>
      <c r="E92" s="832" t="s">
        <v>333</v>
      </c>
      <c r="F92" s="832" t="s">
        <v>1119</v>
      </c>
      <c r="G92" s="832">
        <v>5857.17</v>
      </c>
      <c r="H92" s="832">
        <v>11733.88</v>
      </c>
      <c r="I92" s="832">
        <v>17610.59</v>
      </c>
      <c r="J92" s="832">
        <v>23487.3</v>
      </c>
      <c r="K92" s="832">
        <v>29364.01</v>
      </c>
      <c r="L92" s="832">
        <v>35240.720000000001</v>
      </c>
      <c r="M92" s="832">
        <v>41117.43</v>
      </c>
      <c r="N92" s="832">
        <v>46994.14</v>
      </c>
      <c r="O92" s="832">
        <v>52870.85</v>
      </c>
      <c r="P92" s="832">
        <v>52870.85</v>
      </c>
      <c r="Q92" s="832">
        <v>0</v>
      </c>
      <c r="R92" s="832">
        <v>0</v>
      </c>
      <c r="S92" s="832">
        <v>5874.54</v>
      </c>
      <c r="T92" s="832">
        <v>5874.54</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8" t="str">
        <f t="shared" si="6"/>
        <v>H01363</v>
      </c>
      <c r="AK92" s="1028" t="str">
        <f t="shared" si="7"/>
        <v>OCC TAXES PROPRIÉTÉ</v>
      </c>
      <c r="AL92" s="1028">
        <f>IFERROR(INDEX(G92:R92,1,MATCH(Parametres!$B$3,G$1:R$1,0)-1)*IF(OR(F92="L",F92="S",F92="I"),-1,1),"")</f>
        <v>46994.14</v>
      </c>
      <c r="AM92" s="1028">
        <f t="shared" si="8"/>
        <v>5876.7099999999991</v>
      </c>
      <c r="AN92" s="1028">
        <f>INDEX(G92:R92,1,MATCH(Parametres!$B$3,G$1:R$1,0))*IF(OR(F92="L",F92="S",F92="I"),-1,1)</f>
        <v>52870.85</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3" t="str">
        <f t="shared" si="9"/>
        <v>H01363</v>
      </c>
      <c r="AU92" s="599" t="str">
        <f t="shared" si="10"/>
        <v>OCC TAXES PROPRIÉTÉ</v>
      </c>
      <c r="AV92" s="1028">
        <f>IFERROR(INDEX(V92:AG92,1,MATCH(Parametres!$B$3,V$1:AG$1,0)-1)*IF(OR(C92="L",C92="S",C92="I"),-1,1),"")</f>
        <v>0</v>
      </c>
      <c r="AW92" s="1028">
        <f t="shared" si="11"/>
        <v>0</v>
      </c>
      <c r="AX92" s="1028">
        <f>INDEX(V92:AG92,1,MATCH(Parametres!$B$3,V$1:AG$1,0))*IF(OR(C92="L",C92="S",C92="I"),-1,1)</f>
        <v>0</v>
      </c>
      <c r="AY92" s="598" t="s">
        <v>337</v>
      </c>
      <c r="AZ92" s="598">
        <f>+VLOOKUP($AJ92,Data_Validation!$A:$E,5,0)</f>
        <v>0</v>
      </c>
    </row>
    <row r="93" spans="1:52" ht="15" customHeight="1">
      <c r="A93" s="832" t="s">
        <v>1150</v>
      </c>
      <c r="B93" s="832">
        <v>2026</v>
      </c>
      <c r="C93" s="832" t="s">
        <v>1332</v>
      </c>
      <c r="D93" s="832" t="s">
        <v>1333</v>
      </c>
      <c r="E93" s="832" t="s">
        <v>333</v>
      </c>
      <c r="F93" s="832" t="s">
        <v>1119</v>
      </c>
      <c r="G93" s="832">
        <v>834.74</v>
      </c>
      <c r="H93" s="832">
        <v>1669.48</v>
      </c>
      <c r="I93" s="832">
        <v>2504.2199999999998</v>
      </c>
      <c r="J93" s="832">
        <v>3338.96</v>
      </c>
      <c r="K93" s="832">
        <v>4173.7</v>
      </c>
      <c r="L93" s="832">
        <v>5008.4399999999996</v>
      </c>
      <c r="M93" s="832">
        <v>5843.18</v>
      </c>
      <c r="N93" s="832">
        <v>6677.92</v>
      </c>
      <c r="O93" s="832">
        <v>7512.66</v>
      </c>
      <c r="P93" s="832">
        <v>7512.66</v>
      </c>
      <c r="Q93" s="832">
        <v>0</v>
      </c>
      <c r="R93" s="832">
        <v>0</v>
      </c>
      <c r="S93" s="832">
        <v>834.74</v>
      </c>
      <c r="T93" s="832">
        <v>834.74</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8" t="str">
        <f t="shared" si="6"/>
        <v>H01364</v>
      </c>
      <c r="AK93" s="1028" t="str">
        <f t="shared" si="7"/>
        <v>OCC ASSURANCE BATIMENT</v>
      </c>
      <c r="AL93" s="1028">
        <f>IFERROR(INDEX(G93:R93,1,MATCH(Parametres!$B$3,G$1:R$1,0)-1)*IF(OR(F93="L",F93="S",F93="I"),-1,1),"")</f>
        <v>6677.92</v>
      </c>
      <c r="AM93" s="1028">
        <f t="shared" si="8"/>
        <v>834.73999999999978</v>
      </c>
      <c r="AN93" s="1028">
        <f>INDEX(G93:R93,1,MATCH(Parametres!$B$3,G$1:R$1,0))*IF(OR(F93="L",F93="S",F93="I"),-1,1)</f>
        <v>7512.66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3" t="str">
        <f t="shared" si="9"/>
        <v>H01364</v>
      </c>
      <c r="AU93" s="599" t="str">
        <f t="shared" si="10"/>
        <v>OCC ASSURANCE BATIMENT</v>
      </c>
      <c r="AV93" s="1028">
        <f>IFERROR(INDEX(V93:AG93,1,MATCH(Parametres!$B$3,V$1:AG$1,0)-1)*IF(OR(C93="L",C93="S",C93="I"),-1,1),"")</f>
        <v>0</v>
      </c>
      <c r="AW93" s="1028">
        <f t="shared" si="11"/>
        <v>0</v>
      </c>
      <c r="AX93" s="1028">
        <f>INDEX(V93:AG93,1,MATCH(Parametres!$B$3,V$1:AG$1,0))*IF(OR(C93="L",C93="S",C93="I"),-1,1)</f>
        <v>0</v>
      </c>
      <c r="AY93" s="598" t="s">
        <v>337</v>
      </c>
      <c r="AZ93" s="598">
        <f>+VLOOKUP($AJ93,Data_Validation!$A:$E,5,0)</f>
        <v>0</v>
      </c>
    </row>
    <row r="94" spans="1:52" ht="15.75"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8" t="str">
        <f t="shared" si="6"/>
        <v>H01365</v>
      </c>
      <c r="AK94" s="1028" t="str">
        <f t="shared" si="7"/>
        <v>OCC AMORT BATIMENT</v>
      </c>
      <c r="AL94" s="1028">
        <f>IFERROR(INDEX(G94:R94,1,MATCH(Parametres!$B$3,G$1:R$1,0)-1)*IF(OR(F94="L",F94="S",F94="I"),-1,1),"")</f>
        <v>0</v>
      </c>
      <c r="AM94" s="1028">
        <f t="shared" si="8"/>
        <v>0</v>
      </c>
      <c r="AN94" s="1028">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3" t="str">
        <f t="shared" si="9"/>
        <v>H01365</v>
      </c>
      <c r="AU94" s="599" t="str">
        <f t="shared" si="10"/>
        <v>OCC AMORT BATIMENT</v>
      </c>
      <c r="AV94" s="1028">
        <f>IFERROR(INDEX(V94:AG94,1,MATCH(Parametres!$B$3,V$1:AG$1,0)-1)*IF(OR(C94="L",C94="S",C94="I"),-1,1),"")</f>
        <v>0</v>
      </c>
      <c r="AW94" s="1028">
        <f t="shared" si="11"/>
        <v>0</v>
      </c>
      <c r="AX94" s="1028">
        <f>INDEX(V94:AG94,1,MATCH(Parametres!$B$3,V$1:AG$1,0))*IF(OR(C94="L",C94="S",C94="I"),-1,1)</f>
        <v>0</v>
      </c>
      <c r="AY94" s="598" t="s">
        <v>337</v>
      </c>
      <c r="AZ94" s="598" t="e">
        <f>+VLOOKUP($AJ94,Data_Validation!$A:$E,5,0)</f>
        <v>#N/A</v>
      </c>
    </row>
    <row r="95" spans="1:52" ht="15"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8" t="str">
        <f t="shared" si="6"/>
        <v>H01368</v>
      </c>
      <c r="AK95" s="1028" t="str">
        <f t="shared" si="7"/>
        <v>OCC TAXES AFFAIRES&amp;AUTRES</v>
      </c>
      <c r="AL95" s="1028">
        <f>IFERROR(INDEX(G95:R95,1,MATCH(Parametres!$B$3,G$1:R$1,0)-1)*IF(OR(F95="L",F95="S",F95="I"),-1,1),"")</f>
        <v>0</v>
      </c>
      <c r="AM95" s="1028">
        <f t="shared" si="8"/>
        <v>0</v>
      </c>
      <c r="AN95" s="1028">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3" t="str">
        <f t="shared" si="9"/>
        <v>H01368</v>
      </c>
      <c r="AU95" s="599" t="str">
        <f t="shared" si="10"/>
        <v>OCC TAXES AFFAIRES&amp;AUTRES</v>
      </c>
      <c r="AV95" s="1028">
        <f>IFERROR(INDEX(V95:AG95,1,MATCH(Parametres!$B$3,V$1:AG$1,0)-1)*IF(OR(C95="L",C95="S",C95="I"),-1,1),"")</f>
        <v>0</v>
      </c>
      <c r="AW95" s="1028">
        <f t="shared" si="11"/>
        <v>0</v>
      </c>
      <c r="AX95" s="1028">
        <f>INDEX(V95:AG95,1,MATCH(Parametres!$B$3,V$1:AG$1,0))*IF(OR(C95="L",C95="S",C95="I"),-1,1)</f>
        <v>0</v>
      </c>
      <c r="AY95" s="598" t="s">
        <v>337</v>
      </c>
      <c r="AZ95" s="598" t="e">
        <f>+VLOOKUP($AJ95,Data_Validation!$A:$E,5,0)</f>
        <v>#N/A</v>
      </c>
    </row>
    <row r="96" spans="1:52" ht="15" customHeight="1">
      <c r="A96" s="832" t="s">
        <v>1150</v>
      </c>
      <c r="B96" s="832">
        <v>2026</v>
      </c>
      <c r="C96" s="832" t="s">
        <v>1338</v>
      </c>
      <c r="D96" s="832" t="s">
        <v>1339</v>
      </c>
      <c r="E96" s="832" t="s">
        <v>333</v>
      </c>
      <c r="F96" s="832" t="s">
        <v>1119</v>
      </c>
      <c r="G96" s="832">
        <v>802.56</v>
      </c>
      <c r="H96" s="832">
        <v>1591.3</v>
      </c>
      <c r="I96" s="832">
        <v>2366.4499999999998</v>
      </c>
      <c r="J96" s="832">
        <v>3155.19</v>
      </c>
      <c r="K96" s="832">
        <v>3943.93</v>
      </c>
      <c r="L96" s="832">
        <v>4732.67</v>
      </c>
      <c r="M96" s="832">
        <v>5521.41</v>
      </c>
      <c r="N96" s="832">
        <v>6310.15</v>
      </c>
      <c r="O96" s="832">
        <v>7098.89</v>
      </c>
      <c r="P96" s="832">
        <v>7098.89</v>
      </c>
      <c r="Q96" s="832">
        <v>0</v>
      </c>
      <c r="R96" s="832">
        <v>0</v>
      </c>
      <c r="S96" s="832">
        <v>788.77</v>
      </c>
      <c r="T96" s="832">
        <v>788.77</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8" t="str">
        <f t="shared" si="6"/>
        <v>H01369</v>
      </c>
      <c r="AK96" s="1028" t="str">
        <f t="shared" si="7"/>
        <v>OCC AMORT EQUIP &amp; INSTALL</v>
      </c>
      <c r="AL96" s="1028">
        <f>IFERROR(INDEX(G96:R96,1,MATCH(Parametres!$B$3,G$1:R$1,0)-1)*IF(OR(F96="L",F96="S",F96="I"),-1,1),"")</f>
        <v>6310.15</v>
      </c>
      <c r="AM96" s="1028">
        <f t="shared" si="8"/>
        <v>788.74000000000069</v>
      </c>
      <c r="AN96" s="1028">
        <f>INDEX(G96:R96,1,MATCH(Parametres!$B$3,G$1:R$1,0))*IF(OR(F96="L",F96="S",F96="I"),-1,1)</f>
        <v>7098.89</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3" t="str">
        <f t="shared" si="9"/>
        <v>H01369</v>
      </c>
      <c r="AU96" s="599" t="str">
        <f t="shared" si="10"/>
        <v>OCC AMORT EQUIP &amp; INSTALL</v>
      </c>
      <c r="AV96" s="1028">
        <f>IFERROR(INDEX(V96:AG96,1,MATCH(Parametres!$B$3,V$1:AG$1,0)-1)*IF(OR(C96="L",C96="S",C96="I"),-1,1),"")</f>
        <v>0</v>
      </c>
      <c r="AW96" s="1028">
        <f t="shared" si="11"/>
        <v>0</v>
      </c>
      <c r="AX96" s="1028">
        <f>INDEX(V96:AG96,1,MATCH(Parametres!$B$3,V$1:AG$1,0))*IF(OR(C96="L",C96="S",C96="I"),-1,1)</f>
        <v>0</v>
      </c>
      <c r="AY96" s="598" t="s">
        <v>337</v>
      </c>
      <c r="AZ96" s="598">
        <f>+VLOOKUP($AJ96,Data_Validation!$A:$E,5,0)</f>
        <v>0</v>
      </c>
    </row>
    <row r="97" spans="1:52" ht="15"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8" t="str">
        <f t="shared" si="6"/>
        <v>H01370</v>
      </c>
      <c r="AK97" s="1028" t="str">
        <f t="shared" si="7"/>
        <v>OCC ASSURANCE GENERALE</v>
      </c>
      <c r="AL97" s="1028">
        <f>IFERROR(INDEX(G97:R97,1,MATCH(Parametres!$B$3,G$1:R$1,0)-1)*IF(OR(F97="L",F97="S",F97="I"),-1,1),"")</f>
        <v>0</v>
      </c>
      <c r="AM97" s="1028">
        <f t="shared" si="8"/>
        <v>0</v>
      </c>
      <c r="AN97" s="1028">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3" t="str">
        <f t="shared" si="9"/>
        <v>H01370</v>
      </c>
      <c r="AU97" s="599" t="str">
        <f t="shared" si="10"/>
        <v>OCC ASSURANCE GENERALE</v>
      </c>
      <c r="AV97" s="1028">
        <f>IFERROR(INDEX(V97:AG97,1,MATCH(Parametres!$B$3,V$1:AG$1,0)-1)*IF(OR(C97="L",C97="S",C97="I"),-1,1),"")</f>
        <v>0</v>
      </c>
      <c r="AW97" s="1028">
        <f t="shared" si="11"/>
        <v>0</v>
      </c>
      <c r="AX97" s="1028">
        <f>INDEX(V97:AG97,1,MATCH(Parametres!$B$3,V$1:AG$1,0))*IF(OR(C97="L",C97="S",C97="I"),-1,1)</f>
        <v>0</v>
      </c>
      <c r="AY97" s="598" t="s">
        <v>337</v>
      </c>
      <c r="AZ97" s="598" t="e">
        <f>+VLOOKUP($AJ97,Data_Validation!$A:$E,5,0)</f>
        <v>#N/A</v>
      </c>
    </row>
    <row r="98" spans="1:52" ht="15" customHeight="1">
      <c r="A98" s="832" t="s">
        <v>1150</v>
      </c>
      <c r="B98" s="832">
        <v>2026</v>
      </c>
      <c r="C98" s="832" t="s">
        <v>1342</v>
      </c>
      <c r="D98" s="832" t="s">
        <v>1343</v>
      </c>
      <c r="E98" s="832" t="s">
        <v>333</v>
      </c>
      <c r="F98" s="832" t="s">
        <v>1119</v>
      </c>
      <c r="G98" s="832">
        <v>2853.43</v>
      </c>
      <c r="H98" s="832">
        <v>5632.62</v>
      </c>
      <c r="I98" s="832">
        <v>7774.33</v>
      </c>
      <c r="J98" s="832">
        <v>7774.33</v>
      </c>
      <c r="K98" s="832">
        <v>11312.23</v>
      </c>
      <c r="L98" s="832">
        <v>12931.57</v>
      </c>
      <c r="M98" s="832">
        <v>14506.43</v>
      </c>
      <c r="N98" s="832">
        <v>16065.72</v>
      </c>
      <c r="O98" s="832">
        <v>17438.32</v>
      </c>
      <c r="P98" s="832">
        <v>17438.32</v>
      </c>
      <c r="Q98" s="832">
        <v>0</v>
      </c>
      <c r="R98" s="832">
        <v>0</v>
      </c>
      <c r="S98" s="832">
        <v>1937.59</v>
      </c>
      <c r="T98" s="832">
        <v>1937.59</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8" t="str">
        <f t="shared" si="6"/>
        <v>H01374</v>
      </c>
      <c r="AK98" s="1028" t="str">
        <f t="shared" si="7"/>
        <v>OCC EAU/ELECT/CHAUFFAGE</v>
      </c>
      <c r="AL98" s="1028">
        <f>IFERROR(INDEX(G98:R98,1,MATCH(Parametres!$B$3,G$1:R$1,0)-1)*IF(OR(F98="L",F98="S",F98="I"),-1,1),"")</f>
        <v>16065.72</v>
      </c>
      <c r="AM98" s="1028">
        <f t="shared" si="8"/>
        <v>1372.6000000000004</v>
      </c>
      <c r="AN98" s="1028">
        <f>INDEX(G98:R98,1,MATCH(Parametres!$B$3,G$1:R$1,0))*IF(OR(F98="L",F98="S",F98="I"),-1,1)</f>
        <v>17438.32</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3" t="str">
        <f t="shared" si="9"/>
        <v>H01374</v>
      </c>
      <c r="AU98" s="599" t="str">
        <f t="shared" si="10"/>
        <v>OCC EAU/ELECT/CHAUFFAGE</v>
      </c>
      <c r="AV98" s="1028">
        <f>IFERROR(INDEX(V98:AG98,1,MATCH(Parametres!$B$3,V$1:AG$1,0)-1)*IF(OR(C98="L",C98="S",C98="I"),-1,1),"")</f>
        <v>0</v>
      </c>
      <c r="AW98" s="1028">
        <f t="shared" si="11"/>
        <v>0</v>
      </c>
      <c r="AX98" s="1028">
        <f>INDEX(V98:AG98,1,MATCH(Parametres!$B$3,V$1:AG$1,0))*IF(OR(C98="L",C98="S",C98="I"),-1,1)</f>
        <v>0</v>
      </c>
      <c r="AY98" s="598" t="s">
        <v>337</v>
      </c>
      <c r="AZ98" s="598">
        <f>+VLOOKUP($AJ98,Data_Validation!$A:$E,5,0)</f>
        <v>0</v>
      </c>
    </row>
    <row r="99" spans="1:52" ht="15.75" customHeight="1">
      <c r="A99" s="832" t="s">
        <v>1150</v>
      </c>
      <c r="B99" s="832">
        <v>2026</v>
      </c>
      <c r="C99" s="832" t="s">
        <v>1344</v>
      </c>
      <c r="D99" s="832" t="s">
        <v>1345</v>
      </c>
      <c r="E99" s="832" t="s">
        <v>333</v>
      </c>
      <c r="F99" s="832" t="s">
        <v>1119</v>
      </c>
      <c r="G99" s="832">
        <v>250</v>
      </c>
      <c r="H99" s="832">
        <v>500</v>
      </c>
      <c r="I99" s="832">
        <v>1010</v>
      </c>
      <c r="J99" s="832">
        <v>1260</v>
      </c>
      <c r="K99" s="832">
        <v>1543.8</v>
      </c>
      <c r="L99" s="832">
        <v>1793.8</v>
      </c>
      <c r="M99" s="832">
        <v>2043.8</v>
      </c>
      <c r="N99" s="832">
        <v>2293.8000000000002</v>
      </c>
      <c r="O99" s="832">
        <v>2580.6</v>
      </c>
      <c r="P99" s="832">
        <v>2580.6</v>
      </c>
      <c r="Q99" s="832">
        <v>0</v>
      </c>
      <c r="R99" s="832">
        <v>0</v>
      </c>
      <c r="S99" s="832">
        <v>286.73</v>
      </c>
      <c r="T99" s="832">
        <v>286.73</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8" t="str">
        <f t="shared" si="6"/>
        <v>H01376</v>
      </c>
      <c r="AK99" s="1028" t="str">
        <f t="shared" si="7"/>
        <v>OCC VERIF. COMPTABLE</v>
      </c>
      <c r="AL99" s="1028">
        <f>IFERROR(INDEX(G99:R99,1,MATCH(Parametres!$B$3,G$1:R$1,0)-1)*IF(OR(F99="L",F99="S",F99="I"),-1,1),"")</f>
        <v>2293.8000000000002</v>
      </c>
      <c r="AM99" s="1028">
        <f t="shared" si="8"/>
        <v>286.79999999999973</v>
      </c>
      <c r="AN99" s="1028">
        <f>INDEX(G99:R99,1,MATCH(Parametres!$B$3,G$1:R$1,0))*IF(OR(F99="L",F99="S",F99="I"),-1,1)</f>
        <v>2580.6</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3" t="str">
        <f t="shared" si="9"/>
        <v>H01376</v>
      </c>
      <c r="AU99" s="599" t="str">
        <f t="shared" si="10"/>
        <v>OCC VERIF. COMPTABLE</v>
      </c>
      <c r="AV99" s="1028">
        <f>IFERROR(INDEX(V99:AG99,1,MATCH(Parametres!$B$3,V$1:AG$1,0)-1)*IF(OR(C99="L",C99="S",C99="I"),-1,1),"")</f>
        <v>0</v>
      </c>
      <c r="AW99" s="1028">
        <f t="shared" si="11"/>
        <v>0</v>
      </c>
      <c r="AX99" s="1028">
        <f>INDEX(V99:AG99,1,MATCH(Parametres!$B$3,V$1:AG$1,0))*IF(OR(C99="L",C99="S",C99="I"),-1,1)</f>
        <v>0</v>
      </c>
      <c r="AY99" s="598" t="s">
        <v>337</v>
      </c>
      <c r="AZ99" s="598">
        <f>+VLOOKUP($AJ99,Data_Validation!$A:$E,5,0)</f>
        <v>0</v>
      </c>
    </row>
    <row r="100" spans="1:52" ht="15"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170.45</v>
      </c>
      <c r="L100" s="832">
        <v>170.45</v>
      </c>
      <c r="M100" s="832">
        <v>704.3</v>
      </c>
      <c r="N100" s="832">
        <v>616.49</v>
      </c>
      <c r="O100" s="832">
        <v>616.49</v>
      </c>
      <c r="P100" s="832">
        <v>616.49</v>
      </c>
      <c r="Q100" s="832">
        <v>0</v>
      </c>
      <c r="R100" s="832">
        <v>0</v>
      </c>
      <c r="S100" s="832">
        <v>68.5</v>
      </c>
      <c r="T100" s="832">
        <v>68.5</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8" t="str">
        <f t="shared" si="6"/>
        <v>H01377</v>
      </c>
      <c r="AK100" s="1028" t="str">
        <f t="shared" si="7"/>
        <v>OCC COTISATIONS SOUSCRIP.</v>
      </c>
      <c r="AL100" s="1028">
        <f>IFERROR(INDEX(G100:R100,1,MATCH(Parametres!$B$3,G$1:R$1,0)-1)*IF(OR(F100="L",F100="S",F100="I"),-1,1),"")</f>
        <v>616.49</v>
      </c>
      <c r="AM100" s="1028">
        <f t="shared" si="8"/>
        <v>0</v>
      </c>
      <c r="AN100" s="1028">
        <f>INDEX(G100:R100,1,MATCH(Parametres!$B$3,G$1:R$1,0))*IF(OR(F100="L",F100="S",F100="I"),-1,1)</f>
        <v>616.49</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3" t="str">
        <f t="shared" si="9"/>
        <v>H01377</v>
      </c>
      <c r="AU100" s="599" t="str">
        <f t="shared" si="10"/>
        <v>OCC COTISATIONS SOUSCRIP.</v>
      </c>
      <c r="AV100" s="1028">
        <f>IFERROR(INDEX(V100:AG100,1,MATCH(Parametres!$B$3,V$1:AG$1,0)-1)*IF(OR(C100="L",C100="S",C100="I"),-1,1),"")</f>
        <v>0</v>
      </c>
      <c r="AW100" s="1028">
        <f t="shared" si="11"/>
        <v>0</v>
      </c>
      <c r="AX100" s="1028">
        <f>INDEX(V100:AG100,1,MATCH(Parametres!$B$3,V$1:AG$1,0))*IF(OR(C100="L",C100="S",C100="I"),-1,1)</f>
        <v>0</v>
      </c>
      <c r="AY100" s="598" t="s">
        <v>337</v>
      </c>
      <c r="AZ100" s="598">
        <f>+VLOOKUP($AJ100,Data_Validation!$A:$E,5,0)</f>
        <v>0</v>
      </c>
    </row>
    <row r="101" spans="1:52" ht="15"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8" t="str">
        <f t="shared" si="6"/>
        <v>H01379</v>
      </c>
      <c r="AK101" s="1028" t="str">
        <f t="shared" si="7"/>
        <v>OCC DONATIONS</v>
      </c>
      <c r="AL101" s="1028">
        <f>IFERROR(INDEX(G101:R101,1,MATCH(Parametres!$B$3,G$1:R$1,0)-1)*IF(OR(F101="L",F101="S",F101="I"),-1,1),"")</f>
        <v>0</v>
      </c>
      <c r="AM101" s="1028">
        <f t="shared" si="8"/>
        <v>0</v>
      </c>
      <c r="AN101" s="1028">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3" t="str">
        <f t="shared" si="9"/>
        <v>H01379</v>
      </c>
      <c r="AU101" s="599" t="str">
        <f t="shared" si="10"/>
        <v>OCC DONATIONS</v>
      </c>
      <c r="AV101" s="1028">
        <f>IFERROR(INDEX(V101:AG101,1,MATCH(Parametres!$B$3,V$1:AG$1,0)-1)*IF(OR(C101="L",C101="S",C101="I"),-1,1),"")</f>
        <v>0</v>
      </c>
      <c r="AW101" s="1028">
        <f t="shared" si="11"/>
        <v>0</v>
      </c>
      <c r="AX101" s="1028">
        <f>INDEX(V101:AG101,1,MATCH(Parametres!$B$3,V$1:AG$1,0))*IF(OR(C101="L",C101="S",C101="I"),-1,1)</f>
        <v>0</v>
      </c>
      <c r="AY101" s="598" t="s">
        <v>337</v>
      </c>
      <c r="AZ101" s="598">
        <f>+VLOOKUP($AJ101,Data_Validation!$A:$E,5,0)</f>
        <v>0</v>
      </c>
    </row>
    <row r="102" spans="1:52" ht="15"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8" t="str">
        <f t="shared" si="6"/>
        <v>H01380</v>
      </c>
      <c r="AK102" s="1028" t="str">
        <f t="shared" si="7"/>
        <v>OCC IMM &amp; PERMIS/CIE SEUL</v>
      </c>
      <c r="AL102" s="1028">
        <f>IFERROR(INDEX(G102:R102,1,MATCH(Parametres!$B$3,G$1:R$1,0)-1)*IF(OR(F102="L",F102="S",F102="I"),-1,1),"")</f>
        <v>0</v>
      </c>
      <c r="AM102" s="1028">
        <f t="shared" si="8"/>
        <v>0</v>
      </c>
      <c r="AN102" s="1028">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3" t="str">
        <f t="shared" si="9"/>
        <v>H01380</v>
      </c>
      <c r="AU102" s="599" t="str">
        <f t="shared" si="10"/>
        <v>OCC IMM &amp; PERMIS/CIE SEUL</v>
      </c>
      <c r="AV102" s="1028">
        <f>IFERROR(INDEX(V102:AG102,1,MATCH(Parametres!$B$3,V$1:AG$1,0)-1)*IF(OR(C102="L",C102="S",C102="I"),-1,1),"")</f>
        <v>0</v>
      </c>
      <c r="AW102" s="1028">
        <f t="shared" si="11"/>
        <v>0</v>
      </c>
      <c r="AX102" s="1028">
        <f>INDEX(V102:AG102,1,MATCH(Parametres!$B$3,V$1:AG$1,0))*IF(OR(C102="L",C102="S",C102="I"),-1,1)</f>
        <v>0</v>
      </c>
      <c r="AY102" s="598" t="s">
        <v>337</v>
      </c>
      <c r="AZ102" s="598">
        <f>+VLOOKUP($AJ102,Data_Validation!$A:$E,5,0)</f>
        <v>0</v>
      </c>
    </row>
    <row r="103" spans="1:52" ht="15.75"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34678.480000000003</v>
      </c>
      <c r="L103" s="832">
        <v>40887.74</v>
      </c>
      <c r="M103" s="832">
        <v>46657.43</v>
      </c>
      <c r="N103" s="832">
        <v>53316.46</v>
      </c>
      <c r="O103" s="832">
        <v>58508.46</v>
      </c>
      <c r="P103" s="832">
        <v>60328.46</v>
      </c>
      <c r="Q103" s="832">
        <v>0</v>
      </c>
      <c r="R103" s="832">
        <v>0</v>
      </c>
      <c r="S103" s="832">
        <v>6500.94</v>
      </c>
      <c r="T103" s="832">
        <v>6500.94</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8" t="str">
        <f t="shared" si="6"/>
        <v>H01420</v>
      </c>
      <c r="AK103" s="1028" t="str">
        <f t="shared" si="7"/>
        <v>PCE SALAIRES-DIR-DEPT</v>
      </c>
      <c r="AL103" s="1028">
        <f>IFERROR(INDEX(G103:R103,1,MATCH(Parametres!$B$3,G$1:R$1,0)-1)*IF(OR(F103="L",F103="S",F103="I"),-1,1),"")</f>
        <v>53316.46</v>
      </c>
      <c r="AM103" s="1028">
        <f t="shared" si="8"/>
        <v>5192</v>
      </c>
      <c r="AN103" s="1028">
        <f>INDEX(G103:R103,1,MATCH(Parametres!$B$3,G$1:R$1,0))*IF(OR(F103="L",F103="S",F103="I"),-1,1)</f>
        <v>58508.46</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3" t="str">
        <f t="shared" si="9"/>
        <v>H01420</v>
      </c>
      <c r="AU103" s="599" t="str">
        <f t="shared" si="10"/>
        <v>PCE SALAIRES-DIR-DEPT</v>
      </c>
      <c r="AV103" s="1028">
        <f>IFERROR(INDEX(V103:AG103,1,MATCH(Parametres!$B$3,V$1:AG$1,0)-1)*IF(OR(C103="L",C103="S",C103="I"),-1,1),"")</f>
        <v>0</v>
      </c>
      <c r="AW103" s="1028">
        <f t="shared" si="11"/>
        <v>0</v>
      </c>
      <c r="AX103" s="1028">
        <f>INDEX(V103:AG103,1,MATCH(Parametres!$B$3,V$1:AG$1,0))*IF(OR(C103="L",C103="S",C103="I"),-1,1)</f>
        <v>0</v>
      </c>
      <c r="AY103" s="598" t="s">
        <v>337</v>
      </c>
      <c r="AZ103" s="598">
        <f>+VLOOKUP($AJ103,Data_Validation!$A:$E,5,0)</f>
        <v>0</v>
      </c>
    </row>
    <row r="104" spans="1:52" ht="15"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101853.2</v>
      </c>
      <c r="L104" s="832">
        <v>121342.72</v>
      </c>
      <c r="M104" s="832">
        <v>140187.13</v>
      </c>
      <c r="N104" s="832">
        <v>154592.76999999999</v>
      </c>
      <c r="O104" s="832">
        <v>171065.56</v>
      </c>
      <c r="P104" s="832">
        <v>177864.13</v>
      </c>
      <c r="Q104" s="832">
        <v>0</v>
      </c>
      <c r="R104" s="832">
        <v>0</v>
      </c>
      <c r="S104" s="832">
        <v>19007.28</v>
      </c>
      <c r="T104" s="832">
        <v>19007.28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8" t="str">
        <f t="shared" si="6"/>
        <v>H01421</v>
      </c>
      <c r="AK104" s="1028" t="str">
        <f t="shared" si="7"/>
        <v>PCE SALAIRES -AUTRES</v>
      </c>
      <c r="AL104" s="1028">
        <f>IFERROR(INDEX(G104:R104,1,MATCH(Parametres!$B$3,G$1:R$1,0)-1)*IF(OR(F104="L",F104="S",F104="I"),-1,1),"")</f>
        <v>154592.76999999999</v>
      </c>
      <c r="AM104" s="1028">
        <f t="shared" si="8"/>
        <v>16472.790000000008</v>
      </c>
      <c r="AN104" s="1028">
        <f>INDEX(G104:R104,1,MATCH(Parametres!$B$3,G$1:R$1,0))*IF(OR(F104="L",F104="S",F104="I"),-1,1)</f>
        <v>171065.56</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3" t="str">
        <f t="shared" si="9"/>
        <v>H01421</v>
      </c>
      <c r="AU104" s="599" t="str">
        <f t="shared" si="10"/>
        <v>PCE SALAIRES -AUTRES</v>
      </c>
      <c r="AV104" s="1028">
        <f>IFERROR(INDEX(V104:AG104,1,MATCH(Parametres!$B$3,V$1:AG$1,0)-1)*IF(OR(C104="L",C104="S",C104="I"),-1,1),"")</f>
        <v>0</v>
      </c>
      <c r="AW104" s="1028">
        <f t="shared" si="11"/>
        <v>0</v>
      </c>
      <c r="AX104" s="1028">
        <f>INDEX(V104:AG104,1,MATCH(Parametres!$B$3,V$1:AG$1,0))*IF(OR(C104="L",C104="S",C104="I"),-1,1)</f>
        <v>0</v>
      </c>
      <c r="AY104" s="598" t="s">
        <v>337</v>
      </c>
      <c r="AZ104" s="598">
        <f>+VLOOKUP($AJ104,Data_Validation!$A:$E,5,0)</f>
        <v>0</v>
      </c>
    </row>
    <row r="105" spans="1:52" ht="15"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12458.91</v>
      </c>
      <c r="L105" s="832">
        <v>15238.94</v>
      </c>
      <c r="M105" s="832">
        <v>17843.89</v>
      </c>
      <c r="N105" s="832">
        <v>19058.41</v>
      </c>
      <c r="O105" s="832">
        <v>21317.1</v>
      </c>
      <c r="P105" s="832">
        <v>22266.34</v>
      </c>
      <c r="Q105" s="832">
        <v>0</v>
      </c>
      <c r="R105" s="832">
        <v>0</v>
      </c>
      <c r="S105" s="832">
        <v>2368.5700000000002</v>
      </c>
      <c r="T105" s="832">
        <v>2368.5700000000002</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8" t="str">
        <f t="shared" si="6"/>
        <v>H01423</v>
      </c>
      <c r="AK105" s="1028" t="str">
        <f t="shared" si="7"/>
        <v>PCE ABSENCES&amp;CONGES PAYES</v>
      </c>
      <c r="AL105" s="1028">
        <f>IFERROR(INDEX(G105:R105,1,MATCH(Parametres!$B$3,G$1:R$1,0)-1)*IF(OR(F105="L",F105="S",F105="I"),-1,1),"")</f>
        <v>19058.41</v>
      </c>
      <c r="AM105" s="1028">
        <f t="shared" si="8"/>
        <v>2258.6899999999987</v>
      </c>
      <c r="AN105" s="1028">
        <f>INDEX(G105:R105,1,MATCH(Parametres!$B$3,G$1:R$1,0))*IF(OR(F105="L",F105="S",F105="I"),-1,1)</f>
        <v>21317.1</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3" t="str">
        <f t="shared" si="9"/>
        <v>H01423</v>
      </c>
      <c r="AU105" s="599" t="str">
        <f t="shared" si="10"/>
        <v>PCE ABSENCES&amp;CONGES PAYES</v>
      </c>
      <c r="AV105" s="1028">
        <f>IFERROR(INDEX(V105:AG105,1,MATCH(Parametres!$B$3,V$1:AG$1,0)-1)*IF(OR(C105="L",C105="S",C105="I"),-1,1),"")</f>
        <v>0</v>
      </c>
      <c r="AW105" s="1028">
        <f t="shared" si="11"/>
        <v>0</v>
      </c>
      <c r="AX105" s="1028">
        <f>INDEX(V105:AG105,1,MATCH(Parametres!$B$3,V$1:AG$1,0))*IF(OR(C105="L",C105="S",C105="I"),-1,1)</f>
        <v>0</v>
      </c>
      <c r="AY105" s="598" t="s">
        <v>337</v>
      </c>
      <c r="AZ105" s="598">
        <f>+VLOOKUP($AJ105,Data_Validation!$A:$E,5,0)</f>
        <v>0</v>
      </c>
    </row>
    <row r="106" spans="1:52" ht="15"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8" t="str">
        <f t="shared" si="6"/>
        <v>H01424</v>
      </c>
      <c r="AK106" s="1028" t="str">
        <f t="shared" si="7"/>
        <v>PCE CSST</v>
      </c>
      <c r="AL106" s="1028">
        <f>IFERROR(INDEX(G106:R106,1,MATCH(Parametres!$B$3,G$1:R$1,0)-1)*IF(OR(F106="L",F106="S",F106="I"),-1,1),"")</f>
        <v>0</v>
      </c>
      <c r="AM106" s="1028">
        <f t="shared" si="8"/>
        <v>0</v>
      </c>
      <c r="AN106" s="1028">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3" t="str">
        <f t="shared" si="9"/>
        <v>H01424</v>
      </c>
      <c r="AU106" s="599" t="str">
        <f t="shared" si="10"/>
        <v>PCE CSST</v>
      </c>
      <c r="AV106" s="1028">
        <f>IFERROR(INDEX(V106:AG106,1,MATCH(Parametres!$B$3,V$1:AG$1,0)-1)*IF(OR(C106="L",C106="S",C106="I"),-1,1),"")</f>
        <v>0</v>
      </c>
      <c r="AW106" s="1028">
        <f t="shared" si="11"/>
        <v>0</v>
      </c>
      <c r="AX106" s="1028">
        <f>INDEX(V106:AG106,1,MATCH(Parametres!$B$3,V$1:AG$1,0))*IF(OR(C106="L",C106="S",C106="I"),-1,1)</f>
        <v>0</v>
      </c>
      <c r="AY106" s="598" t="s">
        <v>337</v>
      </c>
      <c r="AZ106" s="598" t="e">
        <f>+VLOOKUP($AJ106,Data_Validation!$A:$E,5,0)</f>
        <v>#N/A</v>
      </c>
    </row>
    <row r="107" spans="1:52" ht="15"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8" t="str">
        <f t="shared" si="6"/>
        <v>H01425</v>
      </c>
      <c r="AK107" s="1028" t="str">
        <f t="shared" si="7"/>
        <v>PCE ASSURANCE CHOMAGE</v>
      </c>
      <c r="AL107" s="1028">
        <f>IFERROR(INDEX(G107:R107,1,MATCH(Parametres!$B$3,G$1:R$1,0)-1)*IF(OR(F107="L",F107="S",F107="I"),-1,1),"")</f>
        <v>0</v>
      </c>
      <c r="AM107" s="1028">
        <f t="shared" si="8"/>
        <v>0</v>
      </c>
      <c r="AN107" s="1028">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3" t="str">
        <f t="shared" si="9"/>
        <v>H01425</v>
      </c>
      <c r="AU107" s="599" t="str">
        <f t="shared" si="10"/>
        <v>PCE ASSURANCE CHOMAGE</v>
      </c>
      <c r="AV107" s="1028">
        <f>IFERROR(INDEX(V107:AG107,1,MATCH(Parametres!$B$3,V$1:AG$1,0)-1)*IF(OR(C107="L",C107="S",C107="I"),-1,1),"")</f>
        <v>0</v>
      </c>
      <c r="AW107" s="1028">
        <f t="shared" si="11"/>
        <v>0</v>
      </c>
      <c r="AX107" s="1028">
        <f>INDEX(V107:AG107,1,MATCH(Parametres!$B$3,V$1:AG$1,0))*IF(OR(C107="L",C107="S",C107="I"),-1,1)</f>
        <v>0</v>
      </c>
      <c r="AY107" s="598" t="s">
        <v>337</v>
      </c>
      <c r="AZ107" s="598" t="e">
        <f>+VLOOKUP($AJ107,Data_Validation!$A:$E,5,0)</f>
        <v>#N/A</v>
      </c>
    </row>
    <row r="108" spans="1:52" ht="15" customHeight="1">
      <c r="A108" s="832" t="s">
        <v>1150</v>
      </c>
      <c r="B108" s="832">
        <v>2026</v>
      </c>
      <c r="C108" s="832" t="s">
        <v>1362</v>
      </c>
      <c r="D108" s="832" t="s">
        <v>1363</v>
      </c>
      <c r="E108" s="832" t="s">
        <v>333</v>
      </c>
      <c r="F108" s="832" t="s">
        <v>1119</v>
      </c>
      <c r="G108" s="832">
        <v>454.1</v>
      </c>
      <c r="H108" s="832">
        <v>764.91</v>
      </c>
      <c r="I108" s="832">
        <v>1163.72</v>
      </c>
      <c r="J108" s="832">
        <v>1707.38</v>
      </c>
      <c r="K108" s="832">
        <v>2026.48</v>
      </c>
      <c r="L108" s="832">
        <v>2379.58</v>
      </c>
      <c r="M108" s="832">
        <v>2712.93</v>
      </c>
      <c r="N108" s="832">
        <v>3023.25</v>
      </c>
      <c r="O108" s="832">
        <v>3109.07</v>
      </c>
      <c r="P108" s="832">
        <v>3161.29</v>
      </c>
      <c r="Q108" s="832">
        <v>0</v>
      </c>
      <c r="R108" s="832">
        <v>0</v>
      </c>
      <c r="S108" s="832">
        <v>345.45</v>
      </c>
      <c r="T108" s="832">
        <v>345.45</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8" t="str">
        <f t="shared" si="6"/>
        <v>H01426</v>
      </c>
      <c r="AK108" s="1028" t="str">
        <f t="shared" si="7"/>
        <v>PCE ASSURANCE GROUPE</v>
      </c>
      <c r="AL108" s="1028">
        <f>IFERROR(INDEX(G108:R108,1,MATCH(Parametres!$B$3,G$1:R$1,0)-1)*IF(OR(F108="L",F108="S",F108="I"),-1,1),"")</f>
        <v>3023.25</v>
      </c>
      <c r="AM108" s="1028">
        <f t="shared" si="8"/>
        <v>85.820000000000164</v>
      </c>
      <c r="AN108" s="1028">
        <f>INDEX(G108:R108,1,MATCH(Parametres!$B$3,G$1:R$1,0))*IF(OR(F108="L",F108="S",F108="I"),-1,1)</f>
        <v>3109.07</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3" t="str">
        <f t="shared" si="9"/>
        <v>H01426</v>
      </c>
      <c r="AU108" s="599" t="str">
        <f t="shared" si="10"/>
        <v>PCE ASSURANCE GROUPE</v>
      </c>
      <c r="AV108" s="1028">
        <f>IFERROR(INDEX(V108:AG108,1,MATCH(Parametres!$B$3,V$1:AG$1,0)-1)*IF(OR(C108="L",C108="S",C108="I"),-1,1),"")</f>
        <v>0</v>
      </c>
      <c r="AW108" s="1028">
        <f t="shared" si="11"/>
        <v>0</v>
      </c>
      <c r="AX108" s="1028">
        <f>INDEX(V108:AG108,1,MATCH(Parametres!$B$3,V$1:AG$1,0))*IF(OR(C108="L",C108="S",C108="I"),-1,1)</f>
        <v>0</v>
      </c>
      <c r="AY108" s="598" t="s">
        <v>337</v>
      </c>
      <c r="AZ108" s="598">
        <f>+VLOOKUP($AJ108,Data_Validation!$A:$E,5,0)</f>
        <v>0</v>
      </c>
    </row>
    <row r="109" spans="1:52" ht="15.75" customHeight="1">
      <c r="A109" s="832" t="s">
        <v>1150</v>
      </c>
      <c r="B109" s="832">
        <v>2026</v>
      </c>
      <c r="C109" s="832" t="s">
        <v>1364</v>
      </c>
      <c r="D109" s="832" t="s">
        <v>1365</v>
      </c>
      <c r="E109" s="832" t="s">
        <v>333</v>
      </c>
      <c r="F109" s="832" t="s">
        <v>1119</v>
      </c>
      <c r="G109" s="832">
        <v>3910.22</v>
      </c>
      <c r="H109" s="832">
        <v>11956.6</v>
      </c>
      <c r="I109" s="832">
        <v>16165.18</v>
      </c>
      <c r="J109" s="832">
        <v>20355.13</v>
      </c>
      <c r="K109" s="832">
        <v>24955.439999999999</v>
      </c>
      <c r="L109" s="832">
        <v>29149.07</v>
      </c>
      <c r="M109" s="832">
        <v>32642.62</v>
      </c>
      <c r="N109" s="832">
        <v>35690.519999999997</v>
      </c>
      <c r="O109" s="832">
        <v>38664.449999999997</v>
      </c>
      <c r="P109" s="832">
        <v>40150.879999999997</v>
      </c>
      <c r="Q109" s="832">
        <v>0</v>
      </c>
      <c r="R109" s="832">
        <v>0</v>
      </c>
      <c r="S109" s="832">
        <v>4296.05</v>
      </c>
      <c r="T109" s="832">
        <v>4296.05</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8" t="str">
        <f t="shared" si="6"/>
        <v>H01427</v>
      </c>
      <c r="AK109" s="1028" t="str">
        <f t="shared" si="7"/>
        <v>PCE AUTRES AV. SOCIAUX</v>
      </c>
      <c r="AL109" s="1028">
        <f>IFERROR(INDEX(G109:R109,1,MATCH(Parametres!$B$3,G$1:R$1,0)-1)*IF(OR(F109="L",F109="S",F109="I"),-1,1),"")</f>
        <v>35690.519999999997</v>
      </c>
      <c r="AM109" s="1028">
        <f t="shared" si="8"/>
        <v>2973.9300000000003</v>
      </c>
      <c r="AN109" s="1028">
        <f>INDEX(G109:R109,1,MATCH(Parametres!$B$3,G$1:R$1,0))*IF(OR(F109="L",F109="S",F109="I"),-1,1)</f>
        <v>38664.449999999997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3" t="str">
        <f t="shared" si="9"/>
        <v>H01427</v>
      </c>
      <c r="AU109" s="599" t="str">
        <f t="shared" si="10"/>
        <v>PCE AUTRES AV. SOCIAUX</v>
      </c>
      <c r="AV109" s="1028">
        <f>IFERROR(INDEX(V109:AG109,1,MATCH(Parametres!$B$3,V$1:AG$1,0)-1)*IF(OR(C109="L",C109="S",C109="I"),-1,1),"")</f>
        <v>0</v>
      </c>
      <c r="AW109" s="1028">
        <f t="shared" si="11"/>
        <v>0</v>
      </c>
      <c r="AX109" s="1028">
        <f>INDEX(V109:AG109,1,MATCH(Parametres!$B$3,V$1:AG$1,0))*IF(OR(C109="L",C109="S",C109="I"),-1,1)</f>
        <v>0</v>
      </c>
      <c r="AY109" s="598" t="s">
        <v>337</v>
      </c>
      <c r="AZ109" s="598">
        <f>+VLOOKUP($AJ109,Data_Validation!$A:$E,5,0)</f>
        <v>0</v>
      </c>
    </row>
    <row r="110" spans="1:52" ht="15"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8" t="str">
        <f t="shared" si="6"/>
        <v>H01428</v>
      </c>
      <c r="AK110" s="1028" t="str">
        <f t="shared" si="7"/>
        <v>PCE FORMATION</v>
      </c>
      <c r="AL110" s="1028">
        <f>IFERROR(INDEX(G110:R110,1,MATCH(Parametres!$B$3,G$1:R$1,0)-1)*IF(OR(F110="L",F110="S",F110="I"),-1,1),"")</f>
        <v>0</v>
      </c>
      <c r="AM110" s="1028">
        <f t="shared" si="8"/>
        <v>0</v>
      </c>
      <c r="AN110" s="1028">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3" t="str">
        <f t="shared" si="9"/>
        <v>H01428</v>
      </c>
      <c r="AU110" s="599" t="str">
        <f t="shared" si="10"/>
        <v>PCE FORMATION</v>
      </c>
      <c r="AV110" s="1028">
        <f>IFERROR(INDEX(V110:AG110,1,MATCH(Parametres!$B$3,V$1:AG$1,0)-1)*IF(OR(C110="L",C110="S",C110="I"),-1,1),"")</f>
        <v>0</v>
      </c>
      <c r="AW110" s="1028">
        <f t="shared" si="11"/>
        <v>0</v>
      </c>
      <c r="AX110" s="1028">
        <f>INDEX(V110:AG110,1,MATCH(Parametres!$B$3,V$1:AG$1,0))*IF(OR(C110="L",C110="S",C110="I"),-1,1)</f>
        <v>0</v>
      </c>
      <c r="AY110" s="598" t="s">
        <v>337</v>
      </c>
      <c r="AZ110" s="598" t="e">
        <f>+VLOOKUP($AJ110,Data_Validation!$A:$E,5,0)</f>
        <v>#N/A</v>
      </c>
    </row>
    <row r="111" spans="1:52" ht="15"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2872.36</v>
      </c>
      <c r="M111" s="832">
        <v>3213.4</v>
      </c>
      <c r="N111" s="832">
        <v>3496.68</v>
      </c>
      <c r="O111" s="832">
        <v>4239.7</v>
      </c>
      <c r="P111" s="832">
        <v>4239.7</v>
      </c>
      <c r="Q111" s="832">
        <v>0</v>
      </c>
      <c r="R111" s="832">
        <v>0</v>
      </c>
      <c r="S111" s="832">
        <v>471.08</v>
      </c>
      <c r="T111" s="832">
        <v>471.08</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8" t="str">
        <f t="shared" si="6"/>
        <v>H01430</v>
      </c>
      <c r="AK111" s="1028" t="str">
        <f t="shared" si="7"/>
        <v>PCE PAPETRIE-FOUR. BUREAU</v>
      </c>
      <c r="AL111" s="1028">
        <f>IFERROR(INDEX(G111:R111,1,MATCH(Parametres!$B$3,G$1:R$1,0)-1)*IF(OR(F111="L",F111="S",F111="I"),-1,1),"")</f>
        <v>3496.68</v>
      </c>
      <c r="AM111" s="1028">
        <f t="shared" si="8"/>
        <v>743.02</v>
      </c>
      <c r="AN111" s="1028">
        <f>INDEX(G111:R111,1,MATCH(Parametres!$B$3,G$1:R$1,0))*IF(OR(F111="L",F111="S",F111="I"),-1,1)</f>
        <v>4239.7</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3" t="str">
        <f t="shared" si="9"/>
        <v>H01430</v>
      </c>
      <c r="AU111" s="599" t="str">
        <f t="shared" si="10"/>
        <v>PCE PAPETRIE-FOUR. BUREAU</v>
      </c>
      <c r="AV111" s="1028">
        <f>IFERROR(INDEX(V111:AG111,1,MATCH(Parametres!$B$3,V$1:AG$1,0)-1)*IF(OR(C111="L",C111="S",C111="I"),-1,1),"")</f>
        <v>0</v>
      </c>
      <c r="AW111" s="1028">
        <f t="shared" si="11"/>
        <v>0</v>
      </c>
      <c r="AX111" s="1028">
        <f>INDEX(V111:AG111,1,MATCH(Parametres!$B$3,V$1:AG$1,0))*IF(OR(C111="L",C111="S",C111="I"),-1,1)</f>
        <v>0</v>
      </c>
      <c r="AY111" s="598" t="s">
        <v>337</v>
      </c>
      <c r="AZ111" s="598">
        <f>+VLOOKUP($AJ111,Data_Validation!$A:$E,5,0)</f>
        <v>0</v>
      </c>
    </row>
    <row r="112" spans="1:52" ht="15"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8" t="str">
        <f t="shared" si="6"/>
        <v>H01431</v>
      </c>
      <c r="AK112" s="1028" t="str">
        <f t="shared" si="7"/>
        <v>PCE OUTIL-FOUR. DIVERS</v>
      </c>
      <c r="AL112" s="1028">
        <f>IFERROR(INDEX(G112:R112,1,MATCH(Parametres!$B$3,G$1:R$1,0)-1)*IF(OR(F112="L",F112="S",F112="I"),-1,1),"")</f>
        <v>0</v>
      </c>
      <c r="AM112" s="1028">
        <f t="shared" si="8"/>
        <v>0</v>
      </c>
      <c r="AN112" s="1028">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3" t="str">
        <f t="shared" si="9"/>
        <v>H01431</v>
      </c>
      <c r="AU112" s="599" t="str">
        <f t="shared" si="10"/>
        <v>PCE OUTIL-FOUR. DIVERS</v>
      </c>
      <c r="AV112" s="1028">
        <f>IFERROR(INDEX(V112:AG112,1,MATCH(Parametres!$B$3,V$1:AG$1,0)-1)*IF(OR(C112="L",C112="S",C112="I"),-1,1),"")</f>
        <v>0</v>
      </c>
      <c r="AW112" s="1028">
        <f t="shared" si="11"/>
        <v>0</v>
      </c>
      <c r="AX112" s="1028">
        <f>INDEX(V112:AG112,1,MATCH(Parametres!$B$3,V$1:AG$1,0))*IF(OR(C112="L",C112="S",C112="I"),-1,1)</f>
        <v>0</v>
      </c>
      <c r="AY112" s="598" t="s">
        <v>337</v>
      </c>
      <c r="AZ112" s="598" t="e">
        <f>+VLOOKUP($AJ112,Data_Validation!$A:$E,5,0)</f>
        <v>#N/A</v>
      </c>
    </row>
    <row r="113" spans="1:52" ht="15.75"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8" t="str">
        <f t="shared" si="6"/>
        <v>H01434</v>
      </c>
      <c r="AK113" s="1028" t="str">
        <f t="shared" si="7"/>
        <v>PCE UNIFORMES-SALOPETTES</v>
      </c>
      <c r="AL113" s="1028">
        <f>IFERROR(INDEX(G113:R113,1,MATCH(Parametres!$B$3,G$1:R$1,0)-1)*IF(OR(F113="L",F113="S",F113="I"),-1,1),"")</f>
        <v>0</v>
      </c>
      <c r="AM113" s="1028">
        <f t="shared" si="8"/>
        <v>0</v>
      </c>
      <c r="AN113" s="1028">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3" t="str">
        <f t="shared" si="9"/>
        <v>H01434</v>
      </c>
      <c r="AU113" s="599" t="str">
        <f t="shared" si="10"/>
        <v>PCE UNIFORMES-SALOPETTES</v>
      </c>
      <c r="AV113" s="1028">
        <f>IFERROR(INDEX(V113:AG113,1,MATCH(Parametres!$B$3,V$1:AG$1,0)-1)*IF(OR(C113="L",C113="S",C113="I"),-1,1),"")</f>
        <v>0</v>
      </c>
      <c r="AW113" s="1028">
        <f t="shared" si="11"/>
        <v>0</v>
      </c>
      <c r="AX113" s="1028">
        <f>INDEX(V113:AG113,1,MATCH(Parametres!$B$3,V$1:AG$1,0))*IF(OR(C113="L",C113="S",C113="I"),-1,1)</f>
        <v>0</v>
      </c>
      <c r="AY113" s="598" t="s">
        <v>337</v>
      </c>
      <c r="AZ113" s="598" t="e">
        <f>+VLOOKUP($AJ113,Data_Validation!$A:$E,5,0)</f>
        <v>#N/A</v>
      </c>
    </row>
    <row r="114" spans="1:52" ht="15" customHeight="1">
      <c r="A114" s="832" t="s">
        <v>1150</v>
      </c>
      <c r="B114" s="832">
        <v>2026</v>
      </c>
      <c r="C114" s="832" t="s">
        <v>1374</v>
      </c>
      <c r="D114" s="832" t="s">
        <v>1375</v>
      </c>
      <c r="E114" s="832" t="s">
        <v>333</v>
      </c>
      <c r="F114" s="832" t="s">
        <v>1119</v>
      </c>
      <c r="G114" s="832">
        <v>2238.33</v>
      </c>
      <c r="H114" s="832">
        <v>3859.16</v>
      </c>
      <c r="I114" s="832">
        <v>5377.49</v>
      </c>
      <c r="J114" s="832">
        <v>7062.07</v>
      </c>
      <c r="K114" s="832">
        <v>7479.15</v>
      </c>
      <c r="L114" s="832">
        <v>9646.23</v>
      </c>
      <c r="M114" s="832">
        <v>10938.31</v>
      </c>
      <c r="N114" s="832">
        <v>12372.89</v>
      </c>
      <c r="O114" s="832">
        <v>14652.47</v>
      </c>
      <c r="P114" s="832">
        <v>14652.47</v>
      </c>
      <c r="Q114" s="832">
        <v>0</v>
      </c>
      <c r="R114" s="832">
        <v>0</v>
      </c>
      <c r="S114" s="832">
        <v>1628.05</v>
      </c>
      <c r="T114" s="832">
        <v>1628.05</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8" t="str">
        <f t="shared" si="6"/>
        <v>H01435</v>
      </c>
      <c r="AK114" s="1028" t="str">
        <f t="shared" si="7"/>
        <v>PCE CONCIERGE-NETTOYAGE</v>
      </c>
      <c r="AL114" s="1028">
        <f>IFERROR(INDEX(G114:R114,1,MATCH(Parametres!$B$3,G$1:R$1,0)-1)*IF(OR(F114="L",F114="S",F114="I"),-1,1),"")</f>
        <v>12372.89</v>
      </c>
      <c r="AM114" s="1028">
        <f t="shared" si="8"/>
        <v>2279.58</v>
      </c>
      <c r="AN114" s="1028">
        <f>INDEX(G114:R114,1,MATCH(Parametres!$B$3,G$1:R$1,0))*IF(OR(F114="L",F114="S",F114="I"),-1,1)</f>
        <v>14652.47</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3" t="str">
        <f t="shared" si="9"/>
        <v>H01435</v>
      </c>
      <c r="AU114" s="599" t="str">
        <f t="shared" si="10"/>
        <v>PCE CONCIERGE-NETTOYAGE</v>
      </c>
      <c r="AV114" s="1028">
        <f>IFERROR(INDEX(V114:AG114,1,MATCH(Parametres!$B$3,V$1:AG$1,0)-1)*IF(OR(C114="L",C114="S",C114="I"),-1,1),"")</f>
        <v>0</v>
      </c>
      <c r="AW114" s="1028">
        <f t="shared" si="11"/>
        <v>0</v>
      </c>
      <c r="AX114" s="1028">
        <f>INDEX(V114:AG114,1,MATCH(Parametres!$B$3,V$1:AG$1,0))*IF(OR(C114="L",C114="S",C114="I"),-1,1)</f>
        <v>0</v>
      </c>
      <c r="AY114" s="598" t="s">
        <v>337</v>
      </c>
      <c r="AZ114" s="598">
        <f>+VLOOKUP($AJ114,Data_Validation!$A:$E,5,0)</f>
        <v>0</v>
      </c>
    </row>
    <row r="115" spans="1:52" ht="15"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231.81</v>
      </c>
      <c r="M115" s="832">
        <v>231.81</v>
      </c>
      <c r="N115" s="832">
        <v>231.81</v>
      </c>
      <c r="O115" s="832">
        <v>231.81</v>
      </c>
      <c r="P115" s="832">
        <v>1194.76</v>
      </c>
      <c r="Q115" s="832">
        <v>0</v>
      </c>
      <c r="R115" s="832">
        <v>0</v>
      </c>
      <c r="S115" s="832">
        <v>25.76</v>
      </c>
      <c r="T115" s="832">
        <v>25.76</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8" t="str">
        <f t="shared" si="6"/>
        <v>H01437</v>
      </c>
      <c r="AK115" s="1028" t="str">
        <f t="shared" si="7"/>
        <v>PCE PRATIQUES COURTOISIE</v>
      </c>
      <c r="AL115" s="1028">
        <f>IFERROR(INDEX(G115:R115,1,MATCH(Parametres!$B$3,G$1:R$1,0)-1)*IF(OR(F115="L",F115="S",F115="I"),-1,1),"")</f>
        <v>231.81</v>
      </c>
      <c r="AM115" s="1028">
        <f t="shared" si="8"/>
        <v>0</v>
      </c>
      <c r="AN115" s="1028">
        <f>INDEX(G115:R115,1,MATCH(Parametres!$B$3,G$1:R$1,0))*IF(OR(F115="L",F115="S",F115="I"),-1,1)</f>
        <v>231.81</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3" t="str">
        <f t="shared" si="9"/>
        <v>H01437</v>
      </c>
      <c r="AU115" s="599" t="str">
        <f t="shared" si="10"/>
        <v>PCE PRATIQUES COURTOISIE</v>
      </c>
      <c r="AV115" s="1028">
        <f>IFERROR(INDEX(V115:AG115,1,MATCH(Parametres!$B$3,V$1:AG$1,0)-1)*IF(OR(C115="L",C115="S",C115="I"),-1,1),"")</f>
        <v>0</v>
      </c>
      <c r="AW115" s="1028">
        <f t="shared" si="11"/>
        <v>0</v>
      </c>
      <c r="AX115" s="1028">
        <f>INDEX(V115:AG115,1,MATCH(Parametres!$B$3,V$1:AG$1,0))*IF(OR(C115="L",C115="S",C115="I"),-1,1)</f>
        <v>0</v>
      </c>
      <c r="AY115" s="598" t="s">
        <v>337</v>
      </c>
      <c r="AZ115" s="598">
        <f>+VLOOKUP($AJ115,Data_Validation!$A:$E,5,0)</f>
        <v>0</v>
      </c>
    </row>
    <row r="116" spans="1:52" ht="15" customHeight="1">
      <c r="A116" s="832" t="s">
        <v>1150</v>
      </c>
      <c r="B116" s="832">
        <v>2026</v>
      </c>
      <c r="C116" s="832" t="s">
        <v>1378</v>
      </c>
      <c r="D116" s="832" t="s">
        <v>1379</v>
      </c>
      <c r="E116" s="832" t="s">
        <v>333</v>
      </c>
      <c r="F116" s="832" t="s">
        <v>1119</v>
      </c>
      <c r="G116" s="832">
        <v>16166.55</v>
      </c>
      <c r="H116" s="832">
        <v>30772.51</v>
      </c>
      <c r="I116" s="832">
        <v>50323.35</v>
      </c>
      <c r="J116" s="832">
        <v>68201.55</v>
      </c>
      <c r="K116" s="832">
        <v>87620.51</v>
      </c>
      <c r="L116" s="832">
        <v>114501.31</v>
      </c>
      <c r="M116" s="832">
        <v>123480.99</v>
      </c>
      <c r="N116" s="832">
        <v>134254.26999999999</v>
      </c>
      <c r="O116" s="832">
        <v>157941.53</v>
      </c>
      <c r="P116" s="832">
        <v>159184.01999999999</v>
      </c>
      <c r="Q116" s="832">
        <v>0</v>
      </c>
      <c r="R116" s="832">
        <v>0</v>
      </c>
      <c r="S116" s="832">
        <v>17549.060000000001</v>
      </c>
      <c r="T116" s="832">
        <v>17549.060000000001</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8" t="str">
        <f t="shared" si="6"/>
        <v>H01438</v>
      </c>
      <c r="AK116" s="1028" t="str">
        <f t="shared" si="7"/>
        <v>PCE PUB-PROMOTION PCE</v>
      </c>
      <c r="AL116" s="1028">
        <f>IFERROR(INDEX(G116:R116,1,MATCH(Parametres!$B$3,G$1:R$1,0)-1)*IF(OR(F116="L",F116="S",F116="I"),-1,1),"")</f>
        <v>134254.26999999999</v>
      </c>
      <c r="AM116" s="1028">
        <f t="shared" si="8"/>
        <v>23687.260000000009</v>
      </c>
      <c r="AN116" s="1028">
        <f>INDEX(G116:R116,1,MATCH(Parametres!$B$3,G$1:R$1,0))*IF(OR(F116="L",F116="S",F116="I"),-1,1)</f>
        <v>157941.53</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3" t="str">
        <f t="shared" si="9"/>
        <v>H01438</v>
      </c>
      <c r="AU116" s="599" t="str">
        <f t="shared" si="10"/>
        <v>PCE PUB-PROMOTION PCE</v>
      </c>
      <c r="AV116" s="1028">
        <f>IFERROR(INDEX(V116:AG116,1,MATCH(Parametres!$B$3,V$1:AG$1,0)-1)*IF(OR(C116="L",C116="S",C116="I"),-1,1),"")</f>
        <v>0</v>
      </c>
      <c r="AW116" s="1028">
        <f t="shared" si="11"/>
        <v>0</v>
      </c>
      <c r="AX116" s="1028">
        <f>INDEX(V116:AG116,1,MATCH(Parametres!$B$3,V$1:AG$1,0))*IF(OR(C116="L",C116="S",C116="I"),-1,1)</f>
        <v>0</v>
      </c>
      <c r="AY116" s="598" t="s">
        <v>337</v>
      </c>
      <c r="AZ116" s="598">
        <f>+VLOOKUP($AJ116,Data_Validation!$A:$E,5,0)</f>
        <v>0</v>
      </c>
    </row>
    <row r="117" spans="1:52" ht="15.75" customHeight="1">
      <c r="A117" s="832" t="s">
        <v>1150</v>
      </c>
      <c r="B117" s="832">
        <v>2026</v>
      </c>
      <c r="C117" s="832" t="s">
        <v>1380</v>
      </c>
      <c r="D117" s="832" t="s">
        <v>1381</v>
      </c>
      <c r="E117" s="832" t="s">
        <v>333</v>
      </c>
      <c r="F117" s="832" t="s">
        <v>1119</v>
      </c>
      <c r="G117" s="832">
        <v>40.47</v>
      </c>
      <c r="H117" s="832">
        <v>80.94</v>
      </c>
      <c r="I117" s="832">
        <v>121.41</v>
      </c>
      <c r="J117" s="832">
        <v>121.41</v>
      </c>
      <c r="K117" s="832">
        <v>161.88</v>
      </c>
      <c r="L117" s="832">
        <v>242.82</v>
      </c>
      <c r="M117" s="832">
        <v>283.29000000000002</v>
      </c>
      <c r="N117" s="832">
        <v>283.29000000000002</v>
      </c>
      <c r="O117" s="832">
        <v>323.76</v>
      </c>
      <c r="P117" s="832">
        <v>365.45</v>
      </c>
      <c r="Q117" s="832">
        <v>0</v>
      </c>
      <c r="R117" s="832">
        <v>0</v>
      </c>
      <c r="S117" s="832">
        <v>35.97</v>
      </c>
      <c r="T117" s="832">
        <v>35.97</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8" t="str">
        <f t="shared" si="6"/>
        <v>H01440</v>
      </c>
      <c r="AK117" s="1028" t="str">
        <f t="shared" si="7"/>
        <v>PCE ENT EQUIPEMENT</v>
      </c>
      <c r="AL117" s="1028">
        <f>IFERROR(INDEX(G117:R117,1,MATCH(Parametres!$B$3,G$1:R$1,0)-1)*IF(OR(F117="L",F117="S",F117="I"),-1,1),"")</f>
        <v>283.29000000000002</v>
      </c>
      <c r="AM117" s="1028">
        <f t="shared" si="8"/>
        <v>40.46999999999997</v>
      </c>
      <c r="AN117" s="1028">
        <f>INDEX(G117:R117,1,MATCH(Parametres!$B$3,G$1:R$1,0))*IF(OR(F117="L",F117="S",F117="I"),-1,1)</f>
        <v>323.76</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3" t="str">
        <f t="shared" si="9"/>
        <v>H01440</v>
      </c>
      <c r="AU117" s="599" t="str">
        <f t="shared" si="10"/>
        <v>PCE ENT EQUIPEMENT</v>
      </c>
      <c r="AV117" s="1028">
        <f>IFERROR(INDEX(V117:AG117,1,MATCH(Parametres!$B$3,V$1:AG$1,0)-1)*IF(OR(C117="L",C117="S",C117="I"),-1,1),"")</f>
        <v>0</v>
      </c>
      <c r="AW117" s="1028">
        <f t="shared" si="11"/>
        <v>0</v>
      </c>
      <c r="AX117" s="1028">
        <f>INDEX(V117:AG117,1,MATCH(Parametres!$B$3,V$1:AG$1,0))*IF(OR(C117="L",C117="S",C117="I"),-1,1)</f>
        <v>0</v>
      </c>
      <c r="AY117" s="598" t="s">
        <v>337</v>
      </c>
      <c r="AZ117" s="598">
        <f>+VLOOKUP($AJ117,Data_Validation!$A:$E,5,0)</f>
        <v>0</v>
      </c>
    </row>
    <row r="118" spans="1:52" ht="15"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8" t="str">
        <f t="shared" si="6"/>
        <v>H01441</v>
      </c>
      <c r="AK118" s="1028" t="str">
        <f t="shared" si="7"/>
        <v>PCE VEH. DE SERVITUDES</v>
      </c>
      <c r="AL118" s="1028">
        <f>IFERROR(INDEX(G118:R118,1,MATCH(Parametres!$B$3,G$1:R$1,0)-1)*IF(OR(F118="L",F118="S",F118="I"),-1,1),"")</f>
        <v>0</v>
      </c>
      <c r="AM118" s="1028">
        <f t="shared" si="8"/>
        <v>0</v>
      </c>
      <c r="AN118" s="1028">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3" t="str">
        <f t="shared" si="9"/>
        <v>H01441</v>
      </c>
      <c r="AU118" s="599" t="str">
        <f t="shared" si="10"/>
        <v>PCE VEH. DE SERVITUDES</v>
      </c>
      <c r="AV118" s="1028">
        <f>IFERROR(INDEX(V118:AG118,1,MATCH(Parametres!$B$3,V$1:AG$1,0)-1)*IF(OR(C118="L",C118="S",C118="I"),-1,1),"")</f>
        <v>0</v>
      </c>
      <c r="AW118" s="1028">
        <f t="shared" si="11"/>
        <v>0</v>
      </c>
      <c r="AX118" s="1028">
        <f>INDEX(V118:AG118,1,MATCH(Parametres!$B$3,V$1:AG$1,0))*IF(OR(C118="L",C118="S",C118="I"),-1,1)</f>
        <v>0</v>
      </c>
      <c r="AY118" s="598" t="s">
        <v>337</v>
      </c>
      <c r="AZ118" s="598" t="e">
        <f>+VLOOKUP($AJ118,Data_Validation!$A:$E,5,0)</f>
        <v>#N/A</v>
      </c>
    </row>
    <row r="119" spans="1:52" ht="15"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8" t="str">
        <f t="shared" si="6"/>
        <v>H01442</v>
      </c>
      <c r="AK119" s="1028" t="str">
        <f t="shared" si="7"/>
        <v>PCE ENT EQUIP</v>
      </c>
      <c r="AL119" s="1028">
        <f>IFERROR(INDEX(G119:R119,1,MATCH(Parametres!$B$3,G$1:R$1,0)-1)*IF(OR(F119="L",F119="S",F119="I"),-1,1),"")</f>
        <v>0</v>
      </c>
      <c r="AM119" s="1028">
        <f t="shared" si="8"/>
        <v>0</v>
      </c>
      <c r="AN119" s="1028">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3" t="str">
        <f t="shared" si="9"/>
        <v>H01442</v>
      </c>
      <c r="AU119" s="599" t="str">
        <f t="shared" si="10"/>
        <v>PCE ENT EQUIP</v>
      </c>
      <c r="AV119" s="1028">
        <f>IFERROR(INDEX(V119:AG119,1,MATCH(Parametres!$B$3,V$1:AG$1,0)-1)*IF(OR(C119="L",C119="S",C119="I"),-1,1),"")</f>
        <v>0</v>
      </c>
      <c r="AW119" s="1028">
        <f t="shared" si="11"/>
        <v>0</v>
      </c>
      <c r="AX119" s="1028">
        <f>INDEX(V119:AG119,1,MATCH(Parametres!$B$3,V$1:AG$1,0))*IF(OR(C119="L",C119="S",C119="I"),-1,1)</f>
        <v>0</v>
      </c>
      <c r="AY119" s="598" t="s">
        <v>337</v>
      </c>
      <c r="AZ119" s="598">
        <f>+VLOOKUP($AJ119,Data_Validation!$A:$E,5,0)</f>
        <v>0</v>
      </c>
    </row>
    <row r="120" spans="1:52" ht="15" customHeight="1">
      <c r="A120" s="832" t="s">
        <v>1150</v>
      </c>
      <c r="B120" s="832">
        <v>2026</v>
      </c>
      <c r="C120" s="832" t="s">
        <v>1386</v>
      </c>
      <c r="D120" s="832" t="s">
        <v>1387</v>
      </c>
      <c r="E120" s="832" t="s">
        <v>333</v>
      </c>
      <c r="F120" s="832" t="s">
        <v>1119</v>
      </c>
      <c r="G120" s="832">
        <v>500</v>
      </c>
      <c r="H120" s="832">
        <v>1000</v>
      </c>
      <c r="I120" s="832">
        <v>1250</v>
      </c>
      <c r="J120" s="832">
        <v>750</v>
      </c>
      <c r="K120" s="832">
        <v>1250</v>
      </c>
      <c r="L120" s="832">
        <v>1750</v>
      </c>
      <c r="M120" s="832">
        <v>1750</v>
      </c>
      <c r="N120" s="832">
        <v>1750</v>
      </c>
      <c r="O120" s="832">
        <v>3329.99</v>
      </c>
      <c r="P120" s="832">
        <v>3329.99</v>
      </c>
      <c r="Q120" s="832">
        <v>0</v>
      </c>
      <c r="R120" s="832">
        <v>0</v>
      </c>
      <c r="S120" s="832">
        <v>370</v>
      </c>
      <c r="T120" s="832">
        <v>370</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8" t="str">
        <f t="shared" si="6"/>
        <v>H01443</v>
      </c>
      <c r="AK120" s="1028" t="str">
        <f t="shared" si="7"/>
        <v>PCE LOCATION EQUIPEMENT</v>
      </c>
      <c r="AL120" s="1028">
        <f>IFERROR(INDEX(G120:R120,1,MATCH(Parametres!$B$3,G$1:R$1,0)-1)*IF(OR(F120="L",F120="S",F120="I"),-1,1),"")</f>
        <v>1750</v>
      </c>
      <c r="AM120" s="1028">
        <f t="shared" si="8"/>
        <v>1579.9899999999998</v>
      </c>
      <c r="AN120" s="1028">
        <f>INDEX(G120:R120,1,MATCH(Parametres!$B$3,G$1:R$1,0))*IF(OR(F120="L",F120="S",F120="I"),-1,1)</f>
        <v>3329.99</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3" t="str">
        <f t="shared" si="9"/>
        <v>H01443</v>
      </c>
      <c r="AU120" s="599" t="str">
        <f t="shared" si="10"/>
        <v>PCE LOCATION EQUIPEMENT</v>
      </c>
      <c r="AV120" s="1028">
        <f>IFERROR(INDEX(V120:AG120,1,MATCH(Parametres!$B$3,V$1:AG$1,0)-1)*IF(OR(C120="L",C120="S",C120="I"),-1,1),"")</f>
        <v>0</v>
      </c>
      <c r="AW120" s="1028">
        <f t="shared" si="11"/>
        <v>0</v>
      </c>
      <c r="AX120" s="1028">
        <f>INDEX(V120:AG120,1,MATCH(Parametres!$B$3,V$1:AG$1,0))*IF(OR(C120="L",C120="S",C120="I"),-1,1)</f>
        <v>0</v>
      </c>
      <c r="AY120" s="598" t="s">
        <v>337</v>
      </c>
      <c r="AZ120" s="598">
        <f>+VLOOKUP($AJ120,Data_Validation!$A:$E,5,0)</f>
        <v>0</v>
      </c>
    </row>
    <row r="121" spans="1:52" ht="15"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14856.4</v>
      </c>
      <c r="L121" s="832">
        <v>16745.72</v>
      </c>
      <c r="M121" s="832">
        <v>19483.189999999999</v>
      </c>
      <c r="N121" s="832">
        <v>20679.98</v>
      </c>
      <c r="O121" s="832">
        <v>23322.19</v>
      </c>
      <c r="P121" s="832">
        <v>23409.96</v>
      </c>
      <c r="Q121" s="832">
        <v>0</v>
      </c>
      <c r="R121" s="832">
        <v>0</v>
      </c>
      <c r="S121" s="832">
        <v>2591.35</v>
      </c>
      <c r="T121" s="832">
        <v>2591.35</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8" t="str">
        <f t="shared" si="6"/>
        <v>H01444</v>
      </c>
      <c r="AK121" s="1028" t="str">
        <f t="shared" si="7"/>
        <v>PCE TRAITEMENT DONNEES</v>
      </c>
      <c r="AL121" s="1028">
        <f>IFERROR(INDEX(G121:R121,1,MATCH(Parametres!$B$3,G$1:R$1,0)-1)*IF(OR(F121="L",F121="S",F121="I"),-1,1),"")</f>
        <v>20679.98</v>
      </c>
      <c r="AM121" s="1028">
        <f t="shared" si="8"/>
        <v>2642.2099999999991</v>
      </c>
      <c r="AN121" s="1028">
        <f>INDEX(G121:R121,1,MATCH(Parametres!$B$3,G$1:R$1,0))*IF(OR(F121="L",F121="S",F121="I"),-1,1)</f>
        <v>23322.19</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3" t="str">
        <f t="shared" si="9"/>
        <v>H01444</v>
      </c>
      <c r="AU121" s="599" t="str">
        <f t="shared" si="10"/>
        <v>PCE TRAITEMENT DONNEES</v>
      </c>
      <c r="AV121" s="1028">
        <f>IFERROR(INDEX(V121:AG121,1,MATCH(Parametres!$B$3,V$1:AG$1,0)-1)*IF(OR(C121="L",C121="S",C121="I"),-1,1),"")</f>
        <v>0</v>
      </c>
      <c r="AW121" s="1028">
        <f t="shared" si="11"/>
        <v>0</v>
      </c>
      <c r="AX121" s="1028">
        <f>INDEX(V121:AG121,1,MATCH(Parametres!$B$3,V$1:AG$1,0))*IF(OR(C121="L",C121="S",C121="I"),-1,1)</f>
        <v>0</v>
      </c>
      <c r="AY121" s="598" t="s">
        <v>337</v>
      </c>
      <c r="AZ121" s="598">
        <f>+VLOOKUP($AJ121,Data_Validation!$A:$E,5,0)</f>
        <v>0</v>
      </c>
    </row>
    <row r="122" spans="1:52" ht="15" customHeight="1">
      <c r="A122" s="832" t="s">
        <v>1150</v>
      </c>
      <c r="B122" s="832">
        <v>2026</v>
      </c>
      <c r="C122" s="832" t="s">
        <v>1390</v>
      </c>
      <c r="D122" s="832" t="s">
        <v>1391</v>
      </c>
      <c r="E122" s="832" t="s">
        <v>333</v>
      </c>
      <c r="F122" s="832" t="s">
        <v>1119</v>
      </c>
      <c r="G122" s="832">
        <v>546.74</v>
      </c>
      <c r="H122" s="832">
        <v>1031.28</v>
      </c>
      <c r="I122" s="832">
        <v>1574.72</v>
      </c>
      <c r="J122" s="832">
        <v>1949.72</v>
      </c>
      <c r="K122" s="832">
        <v>2375.4699999999998</v>
      </c>
      <c r="L122" s="832">
        <v>2926.58</v>
      </c>
      <c r="M122" s="832">
        <v>3578.91</v>
      </c>
      <c r="N122" s="832">
        <v>4504.18</v>
      </c>
      <c r="O122" s="832">
        <v>5247.39</v>
      </c>
      <c r="P122" s="832">
        <v>5247.39</v>
      </c>
      <c r="Q122" s="832">
        <v>0</v>
      </c>
      <c r="R122" s="832">
        <v>0</v>
      </c>
      <c r="S122" s="832">
        <v>583.04</v>
      </c>
      <c r="T122" s="832">
        <v>583.04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8" t="str">
        <f t="shared" si="6"/>
        <v>H01445</v>
      </c>
      <c r="AK122" s="1028" t="str">
        <f t="shared" si="7"/>
        <v>PCE FRAIS REP/REPAS(80%)</v>
      </c>
      <c r="AL122" s="1028">
        <f>IFERROR(INDEX(G122:R122,1,MATCH(Parametres!$B$3,G$1:R$1,0)-1)*IF(OR(F122="L",F122="S",F122="I"),-1,1),"")</f>
        <v>4504.18</v>
      </c>
      <c r="AM122" s="1028">
        <f t="shared" si="8"/>
        <v>743.21</v>
      </c>
      <c r="AN122" s="1028">
        <f>INDEX(G122:R122,1,MATCH(Parametres!$B$3,G$1:R$1,0))*IF(OR(F122="L",F122="S",F122="I"),-1,1)</f>
        <v>5247.39</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3" t="str">
        <f t="shared" si="9"/>
        <v>H01445</v>
      </c>
      <c r="AU122" s="599" t="str">
        <f t="shared" si="10"/>
        <v>PCE FRAIS REP/REPAS(80%)</v>
      </c>
      <c r="AV122" s="1028">
        <f>IFERROR(INDEX(V122:AG122,1,MATCH(Parametres!$B$3,V$1:AG$1,0)-1)*IF(OR(C122="L",C122="S",C122="I"),-1,1),"")</f>
        <v>0</v>
      </c>
      <c r="AW122" s="1028">
        <f t="shared" si="11"/>
        <v>0</v>
      </c>
      <c r="AX122" s="1028">
        <f>INDEX(V122:AG122,1,MATCH(Parametres!$B$3,V$1:AG$1,0))*IF(OR(C122="L",C122="S",C122="I"),-1,1)</f>
        <v>0</v>
      </c>
      <c r="AY122" s="598" t="s">
        <v>337</v>
      </c>
      <c r="AZ122" s="598">
        <f>+VLOOKUP($AJ122,Data_Validation!$A:$E,5,0)</f>
        <v>0</v>
      </c>
    </row>
    <row r="123" spans="1:52" ht="15.75" customHeight="1">
      <c r="A123" s="832" t="s">
        <v>1150</v>
      </c>
      <c r="B123" s="832">
        <v>2026</v>
      </c>
      <c r="C123" s="832" t="s">
        <v>1392</v>
      </c>
      <c r="D123" s="832" t="s">
        <v>1393</v>
      </c>
      <c r="E123" s="832" t="s">
        <v>333</v>
      </c>
      <c r="F123" s="832" t="s">
        <v>1119</v>
      </c>
      <c r="G123" s="832">
        <v>65</v>
      </c>
      <c r="H123" s="832">
        <v>130</v>
      </c>
      <c r="I123" s="832">
        <v>195</v>
      </c>
      <c r="J123" s="832">
        <v>260</v>
      </c>
      <c r="K123" s="832">
        <v>325</v>
      </c>
      <c r="L123" s="832">
        <v>390</v>
      </c>
      <c r="M123" s="832">
        <v>466.66</v>
      </c>
      <c r="N123" s="832">
        <v>596.66</v>
      </c>
      <c r="O123" s="832">
        <v>661.66</v>
      </c>
      <c r="P123" s="832">
        <v>661.66</v>
      </c>
      <c r="Q123" s="832">
        <v>0</v>
      </c>
      <c r="R123" s="832">
        <v>0</v>
      </c>
      <c r="S123" s="832">
        <v>73.52</v>
      </c>
      <c r="T123" s="832">
        <v>73.52</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8" t="str">
        <f t="shared" si="6"/>
        <v>H01446</v>
      </c>
      <c r="AK123" s="1028" t="str">
        <f t="shared" si="7"/>
        <v>PCE DEPLACEMENT-REPRESENT</v>
      </c>
      <c r="AL123" s="1028">
        <f>IFERROR(INDEX(G123:R123,1,MATCH(Parametres!$B$3,G$1:R$1,0)-1)*IF(OR(F123="L",F123="S",F123="I"),-1,1),"")</f>
        <v>596.66</v>
      </c>
      <c r="AM123" s="1028">
        <f t="shared" si="8"/>
        <v>65</v>
      </c>
      <c r="AN123" s="1028">
        <f>INDEX(G123:R123,1,MATCH(Parametres!$B$3,G$1:R$1,0))*IF(OR(F123="L",F123="S",F123="I"),-1,1)</f>
        <v>661.66</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3" t="str">
        <f t="shared" si="9"/>
        <v>H01446</v>
      </c>
      <c r="AU123" s="599" t="str">
        <f t="shared" si="10"/>
        <v>PCE DEPLACEMENT-REPRESENT</v>
      </c>
      <c r="AV123" s="1028">
        <f>IFERROR(INDEX(V123:AG123,1,MATCH(Parametres!$B$3,V$1:AG$1,0)-1)*IF(OR(C123="L",C123="S",C123="I"),-1,1),"")</f>
        <v>0</v>
      </c>
      <c r="AW123" s="1028">
        <f t="shared" si="11"/>
        <v>0</v>
      </c>
      <c r="AX123" s="1028">
        <f>INDEX(V123:AG123,1,MATCH(Parametres!$B$3,V$1:AG$1,0))*IF(OR(C123="L",C123="S",C123="I"),-1,1)</f>
        <v>0</v>
      </c>
      <c r="AY123" s="598" t="s">
        <v>337</v>
      </c>
      <c r="AZ123" s="598">
        <f>+VLOOKUP($AJ123,Data_Validation!$A:$E,5,0)</f>
        <v>0</v>
      </c>
    </row>
    <row r="124" spans="1:52" ht="15" customHeight="1">
      <c r="A124" s="832" t="s">
        <v>1150</v>
      </c>
      <c r="B124" s="832">
        <v>2026</v>
      </c>
      <c r="C124" s="832" t="s">
        <v>1394</v>
      </c>
      <c r="D124" s="832" t="s">
        <v>1395</v>
      </c>
      <c r="E124" s="832" t="s">
        <v>333</v>
      </c>
      <c r="F124" s="832" t="s">
        <v>1119</v>
      </c>
      <c r="G124" s="832">
        <v>82.54</v>
      </c>
      <c r="H124" s="832">
        <v>165.17</v>
      </c>
      <c r="I124" s="832">
        <v>222.58</v>
      </c>
      <c r="J124" s="832">
        <v>305.95999999999998</v>
      </c>
      <c r="K124" s="832">
        <v>823.66</v>
      </c>
      <c r="L124" s="832">
        <v>938.04</v>
      </c>
      <c r="M124" s="832">
        <v>1464.68</v>
      </c>
      <c r="N124" s="832">
        <v>1519.35</v>
      </c>
      <c r="O124" s="832">
        <v>2043.15</v>
      </c>
      <c r="P124" s="832">
        <v>2372.92</v>
      </c>
      <c r="Q124" s="832">
        <v>0</v>
      </c>
      <c r="R124" s="832">
        <v>0</v>
      </c>
      <c r="S124" s="832">
        <v>227.02</v>
      </c>
      <c r="T124" s="832">
        <v>227.02</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8" t="str">
        <f t="shared" si="6"/>
        <v>H01447</v>
      </c>
      <c r="AK124" s="1028" t="str">
        <f t="shared" si="7"/>
        <v>PCE TELEPHONE-TELEGRAMMES</v>
      </c>
      <c r="AL124" s="1028">
        <f>IFERROR(INDEX(G124:R124,1,MATCH(Parametres!$B$3,G$1:R$1,0)-1)*IF(OR(F124="L",F124="S",F124="I"),-1,1),"")</f>
        <v>1519.35</v>
      </c>
      <c r="AM124" s="1028">
        <f t="shared" si="8"/>
        <v>523.80000000000018</v>
      </c>
      <c r="AN124" s="1028">
        <f>INDEX(G124:R124,1,MATCH(Parametres!$B$3,G$1:R$1,0))*IF(OR(F124="L",F124="S",F124="I"),-1,1)</f>
        <v>2043.15</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3" t="str">
        <f t="shared" si="9"/>
        <v>H01447</v>
      </c>
      <c r="AU124" s="599" t="str">
        <f t="shared" si="10"/>
        <v>PCE TELEPHONE-TELEGRAMMES</v>
      </c>
      <c r="AV124" s="1028">
        <f>IFERROR(INDEX(V124:AG124,1,MATCH(Parametres!$B$3,V$1:AG$1,0)-1)*IF(OR(C124="L",C124="S",C124="I"),-1,1),"")</f>
        <v>0</v>
      </c>
      <c r="AW124" s="1028">
        <f t="shared" si="11"/>
        <v>0</v>
      </c>
      <c r="AX124" s="1028">
        <f>INDEX(V124:AG124,1,MATCH(Parametres!$B$3,V$1:AG$1,0))*IF(OR(C124="L",C124="S",C124="I"),-1,1)</f>
        <v>0</v>
      </c>
      <c r="AY124" s="598" t="s">
        <v>337</v>
      </c>
      <c r="AZ124" s="598">
        <f>+VLOOKUP($AJ124,Data_Validation!$A:$E,5,0)</f>
        <v>0</v>
      </c>
    </row>
    <row r="125" spans="1:52" ht="15"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8" t="str">
        <f t="shared" si="6"/>
        <v>H01448</v>
      </c>
      <c r="AK125" s="1028" t="str">
        <f t="shared" si="7"/>
        <v>PCE FRAIS POSTAUX</v>
      </c>
      <c r="AL125" s="1028">
        <f>IFERROR(INDEX(G125:R125,1,MATCH(Parametres!$B$3,G$1:R$1,0)-1)*IF(OR(F125="L",F125="S",F125="I"),-1,1),"")</f>
        <v>0</v>
      </c>
      <c r="AM125" s="1028">
        <f t="shared" si="8"/>
        <v>0</v>
      </c>
      <c r="AN125" s="1028">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3" t="str">
        <f t="shared" si="9"/>
        <v>H01448</v>
      </c>
      <c r="AU125" s="599" t="str">
        <f t="shared" si="10"/>
        <v>PCE FRAIS POSTAUX</v>
      </c>
      <c r="AV125" s="1028">
        <f>IFERROR(INDEX(V125:AG125,1,MATCH(Parametres!$B$3,V$1:AG$1,0)-1)*IF(OR(C125="L",C125="S",C125="I"),-1,1),"")</f>
        <v>0</v>
      </c>
      <c r="AW125" s="1028">
        <f t="shared" si="11"/>
        <v>0</v>
      </c>
      <c r="AX125" s="1028">
        <f>INDEX(V125:AG125,1,MATCH(Parametres!$B$3,V$1:AG$1,0))*IF(OR(C125="L",C125="S",C125="I"),-1,1)</f>
        <v>0</v>
      </c>
      <c r="AY125" s="598" t="s">
        <v>337</v>
      </c>
      <c r="AZ125" s="598" t="e">
        <f>+VLOOKUP($AJ125,Data_Validation!$A:$E,5,0)</f>
        <v>#N/A</v>
      </c>
    </row>
    <row r="126" spans="1:52" ht="15" customHeight="1">
      <c r="A126" s="832" t="s">
        <v>1150</v>
      </c>
      <c r="B126" s="832">
        <v>2026</v>
      </c>
      <c r="C126" s="832" t="s">
        <v>1398</v>
      </c>
      <c r="D126" s="832" t="s">
        <v>1399</v>
      </c>
      <c r="E126" s="832" t="s">
        <v>333</v>
      </c>
      <c r="F126" s="832" t="s">
        <v>1119</v>
      </c>
      <c r="G126" s="832">
        <v>22559.59</v>
      </c>
      <c r="H126" s="832">
        <v>37457.4</v>
      </c>
      <c r="I126" s="832">
        <v>61843.67</v>
      </c>
      <c r="J126" s="832">
        <v>78522.95</v>
      </c>
      <c r="K126" s="832">
        <v>103415.59</v>
      </c>
      <c r="L126" s="832">
        <v>122717.8</v>
      </c>
      <c r="M126" s="832">
        <v>137905.21</v>
      </c>
      <c r="N126" s="832">
        <v>160025.04999999999</v>
      </c>
      <c r="O126" s="832">
        <v>182478.95</v>
      </c>
      <c r="P126" s="832">
        <v>184935.95</v>
      </c>
      <c r="Q126" s="832">
        <v>0</v>
      </c>
      <c r="R126" s="832">
        <v>0</v>
      </c>
      <c r="S126" s="832">
        <v>20275.439999999999</v>
      </c>
      <c r="T126" s="832">
        <v>20275.439999999999</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8" t="str">
        <f t="shared" si="6"/>
        <v>H01449</v>
      </c>
      <c r="AK126" s="1028" t="str">
        <f t="shared" si="7"/>
        <v>PCE FRET &amp; MESSAGERIE</v>
      </c>
      <c r="AL126" s="1028">
        <f>IFERROR(INDEX(G126:R126,1,MATCH(Parametres!$B$3,G$1:R$1,0)-1)*IF(OR(F126="L",F126="S",F126="I"),-1,1),"")</f>
        <v>160025.04999999999</v>
      </c>
      <c r="AM126" s="1028">
        <f t="shared" si="8"/>
        <v>22453.900000000023</v>
      </c>
      <c r="AN126" s="1028">
        <f>INDEX(G126:R126,1,MATCH(Parametres!$B$3,G$1:R$1,0))*IF(OR(F126="L",F126="S",F126="I"),-1,1)</f>
        <v>182478.95</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3" t="str">
        <f t="shared" si="9"/>
        <v>H01449</v>
      </c>
      <c r="AU126" s="599" t="str">
        <f t="shared" si="10"/>
        <v>PCE FRET &amp; MESSAGERIE</v>
      </c>
      <c r="AV126" s="1028">
        <f>IFERROR(INDEX(V126:AG126,1,MATCH(Parametres!$B$3,V$1:AG$1,0)-1)*IF(OR(C126="L",C126="S",C126="I"),-1,1),"")</f>
        <v>0</v>
      </c>
      <c r="AW126" s="1028">
        <f t="shared" si="11"/>
        <v>0</v>
      </c>
      <c r="AX126" s="1028">
        <f>INDEX(V126:AG126,1,MATCH(Parametres!$B$3,V$1:AG$1,0))*IF(OR(C126="L",C126="S",C126="I"),-1,1)</f>
        <v>0</v>
      </c>
      <c r="AY126" s="598" t="s">
        <v>337</v>
      </c>
      <c r="AZ126" s="598">
        <f>+VLOOKUP($AJ126,Data_Validation!$A:$E,5,0)</f>
        <v>0</v>
      </c>
    </row>
    <row r="127" spans="1:52" ht="15" customHeight="1">
      <c r="A127" s="832" t="s">
        <v>1150</v>
      </c>
      <c r="B127" s="832">
        <v>2026</v>
      </c>
      <c r="C127" s="832" t="s">
        <v>1400</v>
      </c>
      <c r="D127" s="832" t="s">
        <v>1401</v>
      </c>
      <c r="E127" s="832" t="s">
        <v>333</v>
      </c>
      <c r="F127" s="832" t="s">
        <v>1119</v>
      </c>
      <c r="G127" s="832">
        <v>0</v>
      </c>
      <c r="H127" s="832">
        <v>0</v>
      </c>
      <c r="I127" s="832">
        <v>0</v>
      </c>
      <c r="J127" s="832">
        <v>75</v>
      </c>
      <c r="K127" s="832">
        <v>150</v>
      </c>
      <c r="L127" s="832">
        <v>75</v>
      </c>
      <c r="M127" s="832">
        <v>75</v>
      </c>
      <c r="N127" s="832">
        <v>75</v>
      </c>
      <c r="O127" s="832">
        <v>75</v>
      </c>
      <c r="P127" s="832">
        <v>125</v>
      </c>
      <c r="Q127" s="832">
        <v>0</v>
      </c>
      <c r="R127" s="832">
        <v>0</v>
      </c>
      <c r="S127" s="832">
        <v>8.33</v>
      </c>
      <c r="T127" s="832">
        <v>8.33</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8" t="str">
        <f t="shared" si="6"/>
        <v>H01452</v>
      </c>
      <c r="AK127" s="1028" t="str">
        <f t="shared" si="7"/>
        <v>PCE FRAIS DIVERS</v>
      </c>
      <c r="AL127" s="1028">
        <f>IFERROR(INDEX(G127:R127,1,MATCH(Parametres!$B$3,G$1:R$1,0)-1)*IF(OR(F127="L",F127="S",F127="I"),-1,1),"")</f>
        <v>75</v>
      </c>
      <c r="AM127" s="1028">
        <f t="shared" si="8"/>
        <v>0</v>
      </c>
      <c r="AN127" s="1028">
        <f>INDEX(G127:R127,1,MATCH(Parametres!$B$3,G$1:R$1,0))*IF(OR(F127="L",F127="S",F127="I"),-1,1)</f>
        <v>75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3" t="str">
        <f t="shared" si="9"/>
        <v>H01452</v>
      </c>
      <c r="AU127" s="599" t="str">
        <f t="shared" si="10"/>
        <v>PCE FRAIS DIVERS</v>
      </c>
      <c r="AV127" s="1028">
        <f>IFERROR(INDEX(V127:AG127,1,MATCH(Parametres!$B$3,V$1:AG$1,0)-1)*IF(OR(C127="L",C127="S",C127="I"),-1,1),"")</f>
        <v>0</v>
      </c>
      <c r="AW127" s="1028">
        <f t="shared" si="11"/>
        <v>0</v>
      </c>
      <c r="AX127" s="1028">
        <f>INDEX(V127:AG127,1,MATCH(Parametres!$B$3,V$1:AG$1,0))*IF(OR(C127="L",C127="S",C127="I"),-1,1)</f>
        <v>0</v>
      </c>
      <c r="AY127" s="598" t="s">
        <v>337</v>
      </c>
      <c r="AZ127" s="598">
        <f>+VLOOKUP($AJ127,Data_Validation!$A:$E,5,0)</f>
        <v>0</v>
      </c>
    </row>
    <row r="128" spans="1:52" ht="15"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149338.5</v>
      </c>
      <c r="M128" s="832">
        <v>176395.75</v>
      </c>
      <c r="N128" s="832">
        <v>200852</v>
      </c>
      <c r="O128" s="832">
        <v>226608.75</v>
      </c>
      <c r="P128" s="832">
        <v>226958.75</v>
      </c>
      <c r="Q128" s="832">
        <v>0</v>
      </c>
      <c r="R128" s="832">
        <v>0</v>
      </c>
      <c r="S128" s="832">
        <v>25178.75</v>
      </c>
      <c r="T128" s="832">
        <v>25178.75</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8" t="str">
        <f t="shared" si="6"/>
        <v>H01460</v>
      </c>
      <c r="AK128" s="1028" t="str">
        <f t="shared" si="7"/>
        <v>PCE LOYER INT HYPOTH.</v>
      </c>
      <c r="AL128" s="1028">
        <f>IFERROR(INDEX(G128:R128,1,MATCH(Parametres!$B$3,G$1:R$1,0)-1)*IF(OR(F128="L",F128="S",F128="I"),-1,1),"")</f>
        <v>200852</v>
      </c>
      <c r="AM128" s="1028">
        <f t="shared" si="8"/>
        <v>25756.75</v>
      </c>
      <c r="AN128" s="1028">
        <f>INDEX(G128:R128,1,MATCH(Parametres!$B$3,G$1:R$1,0))*IF(OR(F128="L",F128="S",F128="I"),-1,1)</f>
        <v>226608.75</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3" t="str">
        <f t="shared" si="9"/>
        <v>H01460</v>
      </c>
      <c r="AU128" s="599" t="str">
        <f t="shared" si="10"/>
        <v>PCE LOYER INT HYPOTH.</v>
      </c>
      <c r="AV128" s="1028">
        <f>IFERROR(INDEX(V128:AG128,1,MATCH(Parametres!$B$3,V$1:AG$1,0)-1)*IF(OR(C128="L",C128="S",C128="I"),-1,1),"")</f>
        <v>0</v>
      </c>
      <c r="AW128" s="1028">
        <f t="shared" si="11"/>
        <v>0</v>
      </c>
      <c r="AX128" s="1028">
        <f>INDEX(V128:AG128,1,MATCH(Parametres!$B$3,V$1:AG$1,0))*IF(OR(C128="L",C128="S",C128="I"),-1,1)</f>
        <v>0</v>
      </c>
      <c r="AY128" s="598" t="s">
        <v>337</v>
      </c>
      <c r="AZ128" s="598">
        <f>+VLOOKUP($AJ128,Data_Validation!$A:$E,5,0)</f>
        <v>0</v>
      </c>
    </row>
    <row r="129" spans="1:52" ht="15" customHeight="1">
      <c r="A129" s="832" t="s">
        <v>1150</v>
      </c>
      <c r="B129" s="832">
        <v>2026</v>
      </c>
      <c r="C129" s="832" t="s">
        <v>1404</v>
      </c>
      <c r="D129" s="832" t="s">
        <v>1405</v>
      </c>
      <c r="E129" s="832" t="s">
        <v>333</v>
      </c>
      <c r="F129" s="832" t="s">
        <v>1119</v>
      </c>
      <c r="G129" s="832">
        <v>120.88</v>
      </c>
      <c r="H129" s="832">
        <v>239.75</v>
      </c>
      <c r="I129" s="832">
        <v>356.63</v>
      </c>
      <c r="J129" s="832">
        <v>475.5</v>
      </c>
      <c r="K129" s="832">
        <v>594.37</v>
      </c>
      <c r="L129" s="832">
        <v>713.24</v>
      </c>
      <c r="M129" s="832">
        <v>832.11</v>
      </c>
      <c r="N129" s="832">
        <v>950.98</v>
      </c>
      <c r="O129" s="832">
        <v>1069.8499999999999</v>
      </c>
      <c r="P129" s="832">
        <v>1069.8499999999999</v>
      </c>
      <c r="Q129" s="832">
        <v>0</v>
      </c>
      <c r="R129" s="832">
        <v>0</v>
      </c>
      <c r="S129" s="832">
        <v>118.87</v>
      </c>
      <c r="T129" s="832">
        <v>118.87</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8" t="str">
        <f t="shared" si="6"/>
        <v>H01461</v>
      </c>
      <c r="AK129" s="1028" t="str">
        <f t="shared" si="7"/>
        <v>PCE AMORT AMELIOR  LOC</v>
      </c>
      <c r="AL129" s="1028">
        <f>IFERROR(INDEX(G129:R129,1,MATCH(Parametres!$B$3,G$1:R$1,0)-1)*IF(OR(F129="L",F129="S",F129="I"),-1,1),"")</f>
        <v>950.98</v>
      </c>
      <c r="AM129" s="1028">
        <f t="shared" si="8"/>
        <v>118.86999999999989</v>
      </c>
      <c r="AN129" s="1028">
        <f>INDEX(G129:R129,1,MATCH(Parametres!$B$3,G$1:R$1,0))*IF(OR(F129="L",F129="S",F129="I"),-1,1)</f>
        <v>1069.8499999999999</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3" t="str">
        <f t="shared" si="9"/>
        <v>H01461</v>
      </c>
      <c r="AU129" s="599" t="str">
        <f t="shared" si="10"/>
        <v>PCE AMORT AMELIOR  LOC</v>
      </c>
      <c r="AV129" s="1028">
        <f>IFERROR(INDEX(V129:AG129,1,MATCH(Parametres!$B$3,V$1:AG$1,0)-1)*IF(OR(C129="L",C129="S",C129="I"),-1,1),"")</f>
        <v>0</v>
      </c>
      <c r="AW129" s="1028">
        <f t="shared" si="11"/>
        <v>0</v>
      </c>
      <c r="AX129" s="1028">
        <f>INDEX(V129:AG129,1,MATCH(Parametres!$B$3,V$1:AG$1,0))*IF(OR(C129="L",C129="S",C129="I"),-1,1)</f>
        <v>0</v>
      </c>
      <c r="AY129" s="598" t="s">
        <v>337</v>
      </c>
      <c r="AZ129" s="598">
        <f>+VLOOKUP($AJ129,Data_Validation!$A:$E,5,0)</f>
        <v>0</v>
      </c>
    </row>
    <row r="130" spans="1:52" ht="15" customHeight="1">
      <c r="A130" s="832" t="s">
        <v>1150</v>
      </c>
      <c r="B130" s="832">
        <v>2026</v>
      </c>
      <c r="C130" s="832" t="s">
        <v>1406</v>
      </c>
      <c r="D130" s="832" t="s">
        <v>1407</v>
      </c>
      <c r="E130" s="832" t="s">
        <v>333</v>
      </c>
      <c r="F130" s="832" t="s">
        <v>1119</v>
      </c>
      <c r="G130" s="832">
        <v>147.97</v>
      </c>
      <c r="H130" s="832">
        <v>307.43</v>
      </c>
      <c r="I130" s="832">
        <v>667.58</v>
      </c>
      <c r="J130" s="832">
        <v>1371.91</v>
      </c>
      <c r="K130" s="832">
        <v>2394.9499999999998</v>
      </c>
      <c r="L130" s="832">
        <v>4563.3999999999996</v>
      </c>
      <c r="M130" s="832">
        <v>6031.26</v>
      </c>
      <c r="N130" s="832">
        <v>6194.81</v>
      </c>
      <c r="O130" s="832">
        <v>8525.15</v>
      </c>
      <c r="P130" s="832">
        <v>8539.07</v>
      </c>
      <c r="Q130" s="832">
        <v>0</v>
      </c>
      <c r="R130" s="832">
        <v>0</v>
      </c>
      <c r="S130" s="832">
        <v>947.24</v>
      </c>
      <c r="T130" s="832">
        <v>947.24</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8" t="str">
        <f t="shared" si="6"/>
        <v>H01462</v>
      </c>
      <c r="AK130" s="1028" t="str">
        <f t="shared" si="7"/>
        <v>PCE ENTRERIEN PROPRIÉTÉ</v>
      </c>
      <c r="AL130" s="1028">
        <f>IFERROR(INDEX(G130:R130,1,MATCH(Parametres!$B$3,G$1:R$1,0)-1)*IF(OR(F130="L",F130="S",F130="I"),-1,1),"")</f>
        <v>6194.81</v>
      </c>
      <c r="AM130" s="1028">
        <f t="shared" si="8"/>
        <v>2330.3399999999992</v>
      </c>
      <c r="AN130" s="1028">
        <f>INDEX(G130:R130,1,MATCH(Parametres!$B$3,G$1:R$1,0))*IF(OR(F130="L",F130="S",F130="I"),-1,1)</f>
        <v>8525.15</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3" t="str">
        <f t="shared" si="9"/>
        <v>H01462</v>
      </c>
      <c r="AU130" s="599" t="str">
        <f t="shared" si="10"/>
        <v>PCE ENTRERIEN PROPRIÉTÉ</v>
      </c>
      <c r="AV130" s="1028">
        <f>IFERROR(INDEX(V130:AG130,1,MATCH(Parametres!$B$3,V$1:AG$1,0)-1)*IF(OR(C130="L",C130="S",C130="I"),-1,1),"")</f>
        <v>0</v>
      </c>
      <c r="AW130" s="1028">
        <f t="shared" si="11"/>
        <v>0</v>
      </c>
      <c r="AX130" s="1028">
        <f>INDEX(V130:AG130,1,MATCH(Parametres!$B$3,V$1:AG$1,0))*IF(OR(C130="L",C130="S",C130="I"),-1,1)</f>
        <v>0</v>
      </c>
      <c r="AY130" s="598" t="s">
        <v>337</v>
      </c>
      <c r="AZ130" s="598">
        <f>+VLOOKUP($AJ130,Data_Validation!$A:$E,5,0)</f>
        <v>0</v>
      </c>
    </row>
    <row r="131" spans="1:52" ht="15.75" customHeight="1">
      <c r="A131" s="832" t="s">
        <v>1150</v>
      </c>
      <c r="B131" s="832">
        <v>2026</v>
      </c>
      <c r="C131" s="832" t="s">
        <v>1408</v>
      </c>
      <c r="D131" s="832" t="s">
        <v>1409</v>
      </c>
      <c r="E131" s="832" t="s">
        <v>333</v>
      </c>
      <c r="F131" s="832" t="s">
        <v>1119</v>
      </c>
      <c r="G131" s="832">
        <v>5857.17</v>
      </c>
      <c r="H131" s="832">
        <v>11733.88</v>
      </c>
      <c r="I131" s="832">
        <v>17610.59</v>
      </c>
      <c r="J131" s="832">
        <v>23487.3</v>
      </c>
      <c r="K131" s="832">
        <v>29364.01</v>
      </c>
      <c r="L131" s="832">
        <v>35240.720000000001</v>
      </c>
      <c r="M131" s="832">
        <v>41117.43</v>
      </c>
      <c r="N131" s="832">
        <v>46994.14</v>
      </c>
      <c r="O131" s="832">
        <v>52870.85</v>
      </c>
      <c r="P131" s="832">
        <v>52870.85</v>
      </c>
      <c r="Q131" s="832">
        <v>0</v>
      </c>
      <c r="R131" s="832">
        <v>0</v>
      </c>
      <c r="S131" s="832">
        <v>5874.54</v>
      </c>
      <c r="T131" s="832">
        <v>5874.54</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8" t="str">
        <f t="shared" si="6"/>
        <v>H01463</v>
      </c>
      <c r="AK131" s="1028" t="str">
        <f t="shared" si="7"/>
        <v>PCE TAXES PROPRIÉTÉ</v>
      </c>
      <c r="AL131" s="1028">
        <f>IFERROR(INDEX(G131:R131,1,MATCH(Parametres!$B$3,G$1:R$1,0)-1)*IF(OR(F131="L",F131="S",F131="I"),-1,1),"")</f>
        <v>46994.14</v>
      </c>
      <c r="AM131" s="1028">
        <f t="shared" si="8"/>
        <v>5876.7099999999991</v>
      </c>
      <c r="AN131" s="1028">
        <f>INDEX(G131:R131,1,MATCH(Parametres!$B$3,G$1:R$1,0))*IF(OR(F131="L",F131="S",F131="I"),-1,1)</f>
        <v>52870.85</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3" t="str">
        <f t="shared" si="9"/>
        <v>H01463</v>
      </c>
      <c r="AU131" s="599" t="str">
        <f t="shared" si="10"/>
        <v>PCE TAXES PROPRIÉTÉ</v>
      </c>
      <c r="AV131" s="1028">
        <f>IFERROR(INDEX(V131:AG131,1,MATCH(Parametres!$B$3,V$1:AG$1,0)-1)*IF(OR(C131="L",C131="S",C131="I"),-1,1),"")</f>
        <v>0</v>
      </c>
      <c r="AW131" s="1028">
        <f t="shared" si="11"/>
        <v>0</v>
      </c>
      <c r="AX131" s="1028">
        <f>INDEX(V131:AG131,1,MATCH(Parametres!$B$3,V$1:AG$1,0))*IF(OR(C131="L",C131="S",C131="I"),-1,1)</f>
        <v>0</v>
      </c>
      <c r="AY131" s="598" t="s">
        <v>337</v>
      </c>
      <c r="AZ131" s="598">
        <f>+VLOOKUP($AJ131,Data_Validation!$A:$E,5,0)</f>
        <v>0</v>
      </c>
    </row>
    <row r="132" spans="1:52" ht="15"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4173.7</v>
      </c>
      <c r="L132" s="832">
        <v>5008.4399999999996</v>
      </c>
      <c r="M132" s="832">
        <v>5843.18</v>
      </c>
      <c r="N132" s="832">
        <v>6677.92</v>
      </c>
      <c r="O132" s="832">
        <v>7512.66</v>
      </c>
      <c r="P132" s="832">
        <v>7512.66</v>
      </c>
      <c r="Q132" s="832">
        <v>0</v>
      </c>
      <c r="R132" s="832">
        <v>0</v>
      </c>
      <c r="S132" s="832">
        <v>834.74</v>
      </c>
      <c r="T132" s="832">
        <v>834.74</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8" t="str">
        <f t="shared" ref="AJ132:AJ195" si="12">C132</f>
        <v>H01464</v>
      </c>
      <c r="AK132" s="1028" t="str">
        <f t="shared" ref="AK132:AK195" si="13">D132</f>
        <v>PCE ASSURANCE BATIMENT</v>
      </c>
      <c r="AL132" s="1028">
        <f>IFERROR(INDEX(G132:R132,1,MATCH(Parametres!$B$3,G$1:R$1,0)-1)*IF(OR(F132="L",F132="S",F132="I"),-1,1),"")</f>
        <v>6677.92</v>
      </c>
      <c r="AM132" s="1028">
        <f t="shared" ref="AM132:AM195" si="14">AN132-AL132</f>
        <v>834.73999999999978</v>
      </c>
      <c r="AN132" s="1028">
        <f>INDEX(G132:R132,1,MATCH(Parametres!$B$3,G$1:R$1,0))*IF(OR(F132="L",F132="S",F132="I"),-1,1)</f>
        <v>7512.66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3" t="str">
        <f t="shared" ref="AT132:AT195" si="15">C132</f>
        <v>H01464</v>
      </c>
      <c r="AU132" s="599" t="str">
        <f t="shared" ref="AU132:AU195" si="16">D132</f>
        <v>PCE ASSURANCE BATIMENT</v>
      </c>
      <c r="AV132" s="1028">
        <f>IFERROR(INDEX(V132:AG132,1,MATCH(Parametres!$B$3,V$1:AG$1,0)-1)*IF(OR(C132="L",C132="S",C132="I"),-1,1),"")</f>
        <v>0</v>
      </c>
      <c r="AW132" s="1028">
        <f t="shared" ref="AW132:AW195" si="17">AX132-AV132</f>
        <v>0</v>
      </c>
      <c r="AX132" s="1028">
        <f>INDEX(V132:AG132,1,MATCH(Parametres!$B$3,V$1:AG$1,0))*IF(OR(C132="L",C132="S",C132="I"),-1,1)</f>
        <v>0</v>
      </c>
      <c r="AY132" s="598" t="s">
        <v>337</v>
      </c>
      <c r="AZ132" s="598">
        <f>+VLOOKUP($AJ132,Data_Validation!$A:$E,5,0)</f>
        <v>0</v>
      </c>
    </row>
    <row r="133" spans="1:52" ht="15"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8" t="str">
        <f t="shared" si="12"/>
        <v>H01465</v>
      </c>
      <c r="AK133" s="1028" t="str">
        <f t="shared" si="13"/>
        <v>PCE AMORT BATIMENT</v>
      </c>
      <c r="AL133" s="1028">
        <f>IFERROR(INDEX(G133:R133,1,MATCH(Parametres!$B$3,G$1:R$1,0)-1)*IF(OR(F133="L",F133="S",F133="I"),-1,1),"")</f>
        <v>0</v>
      </c>
      <c r="AM133" s="1028">
        <f t="shared" si="14"/>
        <v>0</v>
      </c>
      <c r="AN133" s="1028">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3" t="str">
        <f t="shared" si="15"/>
        <v>H01465</v>
      </c>
      <c r="AU133" s="599" t="str">
        <f t="shared" si="16"/>
        <v>PCE AMORT BATIMENT</v>
      </c>
      <c r="AV133" s="1028">
        <f>IFERROR(INDEX(V133:AG133,1,MATCH(Parametres!$B$3,V$1:AG$1,0)-1)*IF(OR(C133="L",C133="S",C133="I"),-1,1),"")</f>
        <v>0</v>
      </c>
      <c r="AW133" s="1028">
        <f t="shared" si="17"/>
        <v>0</v>
      </c>
      <c r="AX133" s="1028">
        <f>INDEX(V133:AG133,1,MATCH(Parametres!$B$3,V$1:AG$1,0))*IF(OR(C133="L",C133="S",C133="I"),-1,1)</f>
        <v>0</v>
      </c>
      <c r="AY133" s="598" t="s">
        <v>337</v>
      </c>
      <c r="AZ133" s="598" t="e">
        <f>+VLOOKUP($AJ133,Data_Validation!$A:$E,5,0)</f>
        <v>#N/A</v>
      </c>
    </row>
    <row r="134" spans="1:52" ht="15"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8" t="str">
        <f t="shared" si="12"/>
        <v>H01468</v>
      </c>
      <c r="AK134" s="1028" t="str">
        <f t="shared" si="13"/>
        <v>PCE TAXES AFFAIRES&amp;AUTRES</v>
      </c>
      <c r="AL134" s="1028">
        <f>IFERROR(INDEX(G134:R134,1,MATCH(Parametres!$B$3,G$1:R$1,0)-1)*IF(OR(F134="L",F134="S",F134="I"),-1,1),"")</f>
        <v>0</v>
      </c>
      <c r="AM134" s="1028">
        <f t="shared" si="14"/>
        <v>0</v>
      </c>
      <c r="AN134" s="1028">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3" t="str">
        <f t="shared" si="15"/>
        <v>H01468</v>
      </c>
      <c r="AU134" s="599" t="str">
        <f t="shared" si="16"/>
        <v>PCE TAXES AFFAIRES&amp;AUTRES</v>
      </c>
      <c r="AV134" s="1028">
        <f>IFERROR(INDEX(V134:AG134,1,MATCH(Parametres!$B$3,V$1:AG$1,0)-1)*IF(OR(C134="L",C134="S",C134="I"),-1,1),"")</f>
        <v>0</v>
      </c>
      <c r="AW134" s="1028">
        <f t="shared" si="17"/>
        <v>0</v>
      </c>
      <c r="AX134" s="1028">
        <f>INDEX(V134:AG134,1,MATCH(Parametres!$B$3,V$1:AG$1,0))*IF(OR(C134="L",C134="S",C134="I"),-1,1)</f>
        <v>0</v>
      </c>
      <c r="AY134" s="598" t="s">
        <v>337</v>
      </c>
      <c r="AZ134" s="598" t="e">
        <f>+VLOOKUP($AJ134,Data_Validation!$A:$E,5,0)</f>
        <v>#N/A</v>
      </c>
    </row>
    <row r="135" spans="1:52" ht="15.75"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3943.93</v>
      </c>
      <c r="L135" s="832">
        <v>4732.67</v>
      </c>
      <c r="M135" s="832">
        <v>5521.41</v>
      </c>
      <c r="N135" s="832">
        <v>6310.15</v>
      </c>
      <c r="O135" s="832">
        <v>7098.89</v>
      </c>
      <c r="P135" s="832">
        <v>7098.89</v>
      </c>
      <c r="Q135" s="832">
        <v>0</v>
      </c>
      <c r="R135" s="832">
        <v>0</v>
      </c>
      <c r="S135" s="832">
        <v>788.77</v>
      </c>
      <c r="T135" s="832">
        <v>788.77</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8" t="str">
        <f t="shared" si="12"/>
        <v>H01469</v>
      </c>
      <c r="AK135" s="1028" t="str">
        <f t="shared" si="13"/>
        <v>PCE AMORT EQUIP &amp; INSTALL</v>
      </c>
      <c r="AL135" s="1028">
        <f>IFERROR(INDEX(G135:R135,1,MATCH(Parametres!$B$3,G$1:R$1,0)-1)*IF(OR(F135="L",F135="S",F135="I"),-1,1),"")</f>
        <v>6310.15</v>
      </c>
      <c r="AM135" s="1028">
        <f t="shared" si="14"/>
        <v>788.74000000000069</v>
      </c>
      <c r="AN135" s="1028">
        <f>INDEX(G135:R135,1,MATCH(Parametres!$B$3,G$1:R$1,0))*IF(OR(F135="L",F135="S",F135="I"),-1,1)</f>
        <v>7098.89</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3" t="str">
        <f t="shared" si="15"/>
        <v>H01469</v>
      </c>
      <c r="AU135" s="599" t="str">
        <f t="shared" si="16"/>
        <v>PCE AMORT EQUIP &amp; INSTALL</v>
      </c>
      <c r="AV135" s="1028">
        <f>IFERROR(INDEX(V135:AG135,1,MATCH(Parametres!$B$3,V$1:AG$1,0)-1)*IF(OR(C135="L",C135="S",C135="I"),-1,1),"")</f>
        <v>0</v>
      </c>
      <c r="AW135" s="1028">
        <f t="shared" si="17"/>
        <v>0</v>
      </c>
      <c r="AX135" s="1028">
        <f>INDEX(V135:AG135,1,MATCH(Parametres!$B$3,V$1:AG$1,0))*IF(OR(C135="L",C135="S",C135="I"),-1,1)</f>
        <v>0</v>
      </c>
      <c r="AY135" s="598" t="s">
        <v>337</v>
      </c>
      <c r="AZ135" s="598">
        <f>+VLOOKUP($AJ135,Data_Validation!$A:$E,5,0)</f>
        <v>0</v>
      </c>
    </row>
    <row r="136" spans="1:52" ht="15"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8" t="str">
        <f t="shared" si="12"/>
        <v>H01470</v>
      </c>
      <c r="AK136" s="1028" t="str">
        <f t="shared" si="13"/>
        <v>PCE ASSURANCE GENERALE</v>
      </c>
      <c r="AL136" s="1028">
        <f>IFERROR(INDEX(G136:R136,1,MATCH(Parametres!$B$3,G$1:R$1,0)-1)*IF(OR(F136="L",F136="S",F136="I"),-1,1),"")</f>
        <v>0</v>
      </c>
      <c r="AM136" s="1028">
        <f t="shared" si="14"/>
        <v>0</v>
      </c>
      <c r="AN136" s="1028">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3" t="str">
        <f t="shared" si="15"/>
        <v>H01470</v>
      </c>
      <c r="AU136" s="599" t="str">
        <f t="shared" si="16"/>
        <v>PCE ASSURANCE GENERALE</v>
      </c>
      <c r="AV136" s="1028">
        <f>IFERROR(INDEX(V136:AG136,1,MATCH(Parametres!$B$3,V$1:AG$1,0)-1)*IF(OR(C136="L",C136="S",C136="I"),-1,1),"")</f>
        <v>0</v>
      </c>
      <c r="AW136" s="1028">
        <f t="shared" si="17"/>
        <v>0</v>
      </c>
      <c r="AX136" s="1028">
        <f>INDEX(V136:AG136,1,MATCH(Parametres!$B$3,V$1:AG$1,0))*IF(OR(C136="L",C136="S",C136="I"),-1,1)</f>
        <v>0</v>
      </c>
      <c r="AY136" s="598" t="s">
        <v>337</v>
      </c>
      <c r="AZ136" s="598" t="e">
        <f>+VLOOKUP($AJ136,Data_Validation!$A:$E,5,0)</f>
        <v>#N/A</v>
      </c>
    </row>
    <row r="137" spans="1:52" ht="15" customHeight="1">
      <c r="A137" s="832" t="s">
        <v>1150</v>
      </c>
      <c r="B137" s="832">
        <v>2026</v>
      </c>
      <c r="C137" s="832" t="s">
        <v>1420</v>
      </c>
      <c r="D137" s="832" t="s">
        <v>1421</v>
      </c>
      <c r="E137" s="832" t="s">
        <v>333</v>
      </c>
      <c r="F137" s="832" t="s">
        <v>1119</v>
      </c>
      <c r="G137" s="832">
        <v>2853.43</v>
      </c>
      <c r="H137" s="832">
        <v>5632.62</v>
      </c>
      <c r="I137" s="832">
        <v>7774.33</v>
      </c>
      <c r="J137" s="832">
        <v>7774.33</v>
      </c>
      <c r="K137" s="832">
        <v>11312.23</v>
      </c>
      <c r="L137" s="832">
        <v>12931.57</v>
      </c>
      <c r="M137" s="832">
        <v>14506.43</v>
      </c>
      <c r="N137" s="832">
        <v>16065.72</v>
      </c>
      <c r="O137" s="832">
        <v>17438.32</v>
      </c>
      <c r="P137" s="832">
        <v>17438.32</v>
      </c>
      <c r="Q137" s="832">
        <v>0</v>
      </c>
      <c r="R137" s="832">
        <v>0</v>
      </c>
      <c r="S137" s="832">
        <v>1937.59</v>
      </c>
      <c r="T137" s="832">
        <v>1937.59</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8" t="str">
        <f t="shared" si="12"/>
        <v>H01474</v>
      </c>
      <c r="AK137" s="1028" t="str">
        <f t="shared" si="13"/>
        <v>PCE EAU/ELECT/CHAUFFAGE</v>
      </c>
      <c r="AL137" s="1028">
        <f>IFERROR(INDEX(G137:R137,1,MATCH(Parametres!$B$3,G$1:R$1,0)-1)*IF(OR(F137="L",F137="S",F137="I"),-1,1),"")</f>
        <v>16065.72</v>
      </c>
      <c r="AM137" s="1028">
        <f t="shared" si="14"/>
        <v>1372.6000000000004</v>
      </c>
      <c r="AN137" s="1028">
        <f>INDEX(G137:R137,1,MATCH(Parametres!$B$3,G$1:R$1,0))*IF(OR(F137="L",F137="S",F137="I"),-1,1)</f>
        <v>17438.32</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3" t="str">
        <f t="shared" si="15"/>
        <v>H01474</v>
      </c>
      <c r="AU137" s="599" t="str">
        <f t="shared" si="16"/>
        <v>PCE EAU/ELECT/CHAUFFAGE</v>
      </c>
      <c r="AV137" s="1028">
        <f>IFERROR(INDEX(V137:AG137,1,MATCH(Parametres!$B$3,V$1:AG$1,0)-1)*IF(OR(C137="L",C137="S",C137="I"),-1,1),"")</f>
        <v>0</v>
      </c>
      <c r="AW137" s="1028">
        <f t="shared" si="17"/>
        <v>0</v>
      </c>
      <c r="AX137" s="1028">
        <f>INDEX(V137:AG137,1,MATCH(Parametres!$B$3,V$1:AG$1,0))*IF(OR(C137="L",C137="S",C137="I"),-1,1)</f>
        <v>0</v>
      </c>
      <c r="AY137" s="598" t="s">
        <v>337</v>
      </c>
      <c r="AZ137" s="598">
        <f>+VLOOKUP($AJ137,Data_Validation!$A:$E,5,0)</f>
        <v>0</v>
      </c>
    </row>
    <row r="138" spans="1:52" ht="15" customHeight="1">
      <c r="A138" s="832" t="s">
        <v>1150</v>
      </c>
      <c r="B138" s="832">
        <v>2026</v>
      </c>
      <c r="C138" s="832" t="s">
        <v>1422</v>
      </c>
      <c r="D138" s="832" t="s">
        <v>1423</v>
      </c>
      <c r="E138" s="832" t="s">
        <v>333</v>
      </c>
      <c r="F138" s="832" t="s">
        <v>1119</v>
      </c>
      <c r="G138" s="832">
        <v>250</v>
      </c>
      <c r="H138" s="832">
        <v>500</v>
      </c>
      <c r="I138" s="832">
        <v>1010</v>
      </c>
      <c r="J138" s="832">
        <v>1260</v>
      </c>
      <c r="K138" s="832">
        <v>1543.8</v>
      </c>
      <c r="L138" s="832">
        <v>1793.8</v>
      </c>
      <c r="M138" s="832">
        <v>2043.8</v>
      </c>
      <c r="N138" s="832">
        <v>2293.8000000000002</v>
      </c>
      <c r="O138" s="832">
        <v>2580.6</v>
      </c>
      <c r="P138" s="832">
        <v>2580.6</v>
      </c>
      <c r="Q138" s="832">
        <v>0</v>
      </c>
      <c r="R138" s="832">
        <v>0</v>
      </c>
      <c r="S138" s="832">
        <v>286.73</v>
      </c>
      <c r="T138" s="832">
        <v>286.73</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8" t="str">
        <f t="shared" si="12"/>
        <v>H01476</v>
      </c>
      <c r="AK138" s="1028" t="str">
        <f t="shared" si="13"/>
        <v>PCE VERIF. COMPTABLE</v>
      </c>
      <c r="AL138" s="1028">
        <f>IFERROR(INDEX(G138:R138,1,MATCH(Parametres!$B$3,G$1:R$1,0)-1)*IF(OR(F138="L",F138="S",F138="I"),-1,1),"")</f>
        <v>2293.8000000000002</v>
      </c>
      <c r="AM138" s="1028">
        <f t="shared" si="14"/>
        <v>286.79999999999973</v>
      </c>
      <c r="AN138" s="1028">
        <f>INDEX(G138:R138,1,MATCH(Parametres!$B$3,G$1:R$1,0))*IF(OR(F138="L",F138="S",F138="I"),-1,1)</f>
        <v>2580.6</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3" t="str">
        <f t="shared" si="15"/>
        <v>H01476</v>
      </c>
      <c r="AU138" s="599" t="str">
        <f t="shared" si="16"/>
        <v>PCE VERIF. COMPTABLE</v>
      </c>
      <c r="AV138" s="1028">
        <f>IFERROR(INDEX(V138:AG138,1,MATCH(Parametres!$B$3,V$1:AG$1,0)-1)*IF(OR(C138="L",C138="S",C138="I"),-1,1),"")</f>
        <v>0</v>
      </c>
      <c r="AW138" s="1028">
        <f t="shared" si="17"/>
        <v>0</v>
      </c>
      <c r="AX138" s="1028">
        <f>INDEX(V138:AG138,1,MATCH(Parametres!$B$3,V$1:AG$1,0))*IF(OR(C138="L",C138="S",C138="I"),-1,1)</f>
        <v>0</v>
      </c>
      <c r="AY138" s="598" t="s">
        <v>337</v>
      </c>
      <c r="AZ138" s="598">
        <f>+VLOOKUP($AJ138,Data_Validation!$A:$E,5,0)</f>
        <v>0</v>
      </c>
    </row>
    <row r="139" spans="1:52" ht="15.75" customHeight="1">
      <c r="A139" s="832" t="s">
        <v>1150</v>
      </c>
      <c r="B139" s="832">
        <v>2026</v>
      </c>
      <c r="C139" s="832" t="s">
        <v>1424</v>
      </c>
      <c r="D139" s="832" t="s">
        <v>1425</v>
      </c>
      <c r="E139" s="832" t="s">
        <v>333</v>
      </c>
      <c r="F139" s="832" t="s">
        <v>1119</v>
      </c>
      <c r="G139" s="832">
        <v>317.2</v>
      </c>
      <c r="H139" s="832">
        <v>663.95</v>
      </c>
      <c r="I139" s="832">
        <v>2666.95</v>
      </c>
      <c r="J139" s="832">
        <v>3041.95</v>
      </c>
      <c r="K139" s="832">
        <v>3059.45</v>
      </c>
      <c r="L139" s="832">
        <v>3434.45</v>
      </c>
      <c r="M139" s="832">
        <v>6070.3</v>
      </c>
      <c r="N139" s="832">
        <v>5982.49</v>
      </c>
      <c r="O139" s="832">
        <v>6357.49</v>
      </c>
      <c r="P139" s="832">
        <v>6357.49</v>
      </c>
      <c r="Q139" s="832">
        <v>0</v>
      </c>
      <c r="R139" s="832">
        <v>0</v>
      </c>
      <c r="S139" s="832">
        <v>706.39</v>
      </c>
      <c r="T139" s="832">
        <v>706.39</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8" t="str">
        <f t="shared" si="12"/>
        <v>H01477</v>
      </c>
      <c r="AK139" s="1028" t="str">
        <f t="shared" si="13"/>
        <v>PCE COTISATIONS SOUSCRIP.</v>
      </c>
      <c r="AL139" s="1028">
        <f>IFERROR(INDEX(G139:R139,1,MATCH(Parametres!$B$3,G$1:R$1,0)-1)*IF(OR(F139="L",F139="S",F139="I"),-1,1),"")</f>
        <v>5982.49</v>
      </c>
      <c r="AM139" s="1028">
        <f t="shared" si="14"/>
        <v>375</v>
      </c>
      <c r="AN139" s="1028">
        <f>INDEX(G139:R139,1,MATCH(Parametres!$B$3,G$1:R$1,0))*IF(OR(F139="L",F139="S",F139="I"),-1,1)</f>
        <v>6357.49</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3" t="str">
        <f t="shared" si="15"/>
        <v>H01477</v>
      </c>
      <c r="AU139" s="599" t="str">
        <f t="shared" si="16"/>
        <v>PCE COTISATIONS SOUSCRIP.</v>
      </c>
      <c r="AV139" s="1028">
        <f>IFERROR(INDEX(V139:AG139,1,MATCH(Parametres!$B$3,V$1:AG$1,0)-1)*IF(OR(C139="L",C139="S",C139="I"),-1,1),"")</f>
        <v>0</v>
      </c>
      <c r="AW139" s="1028">
        <f t="shared" si="17"/>
        <v>0</v>
      </c>
      <c r="AX139" s="1028">
        <f>INDEX(V139:AG139,1,MATCH(Parametres!$B$3,V$1:AG$1,0))*IF(OR(C139="L",C139="S",C139="I"),-1,1)</f>
        <v>0</v>
      </c>
      <c r="AY139" s="598" t="s">
        <v>337</v>
      </c>
      <c r="AZ139" s="598">
        <f>+VLOOKUP($AJ139,Data_Validation!$A:$E,5,0)</f>
        <v>0</v>
      </c>
    </row>
    <row r="140" spans="1:52" ht="15"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8" t="str">
        <f t="shared" si="12"/>
        <v>H01479</v>
      </c>
      <c r="AK140" s="1028" t="str">
        <f t="shared" si="13"/>
        <v>PCE DONATIONS</v>
      </c>
      <c r="AL140" s="1028">
        <f>IFERROR(INDEX(G140:R140,1,MATCH(Parametres!$B$3,G$1:R$1,0)-1)*IF(OR(F140="L",F140="S",F140="I"),-1,1),"")</f>
        <v>0</v>
      </c>
      <c r="AM140" s="1028">
        <f t="shared" si="14"/>
        <v>0</v>
      </c>
      <c r="AN140" s="1028">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3" t="str">
        <f t="shared" si="15"/>
        <v>H01479</v>
      </c>
      <c r="AU140" s="599" t="str">
        <f t="shared" si="16"/>
        <v>PCE DONATIONS</v>
      </c>
      <c r="AV140" s="1028">
        <f>IFERROR(INDEX(V140:AG140,1,MATCH(Parametres!$B$3,V$1:AG$1,0)-1)*IF(OR(C140="L",C140="S",C140="I"),-1,1),"")</f>
        <v>0</v>
      </c>
      <c r="AW140" s="1028">
        <f t="shared" si="17"/>
        <v>0</v>
      </c>
      <c r="AX140" s="1028">
        <f>INDEX(V140:AG140,1,MATCH(Parametres!$B$3,V$1:AG$1,0))*IF(OR(C140="L",C140="S",C140="I"),-1,1)</f>
        <v>0</v>
      </c>
      <c r="AY140" s="598" t="s">
        <v>337</v>
      </c>
      <c r="AZ140" s="598">
        <f>+VLOOKUP($AJ140,Data_Validation!$A:$E,5,0)</f>
        <v>0</v>
      </c>
    </row>
    <row r="141" spans="1:52" ht="15" customHeight="1">
      <c r="A141" s="832" t="s">
        <v>1150</v>
      </c>
      <c r="B141" s="832">
        <v>2026</v>
      </c>
      <c r="C141" s="832" t="s">
        <v>1428</v>
      </c>
      <c r="D141" s="832" t="s">
        <v>1429</v>
      </c>
      <c r="E141" s="832" t="s">
        <v>333</v>
      </c>
      <c r="F141" s="832" t="s">
        <v>1119</v>
      </c>
      <c r="G141" s="832">
        <v>29.68</v>
      </c>
      <c r="H141" s="832">
        <v>59.36</v>
      </c>
      <c r="I141" s="832">
        <v>89.04</v>
      </c>
      <c r="J141" s="832">
        <v>118.72</v>
      </c>
      <c r="K141" s="832">
        <v>148.4</v>
      </c>
      <c r="L141" s="832">
        <v>178.08</v>
      </c>
      <c r="M141" s="832">
        <v>207.76</v>
      </c>
      <c r="N141" s="832">
        <v>237.44</v>
      </c>
      <c r="O141" s="832">
        <v>296.8</v>
      </c>
      <c r="P141" s="832">
        <v>296.8</v>
      </c>
      <c r="Q141" s="832">
        <v>0</v>
      </c>
      <c r="R141" s="832">
        <v>0</v>
      </c>
      <c r="S141" s="832">
        <v>32.979999999999997</v>
      </c>
      <c r="T141" s="832">
        <v>32.979999999999997</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8" t="str">
        <f t="shared" si="12"/>
        <v>H01480</v>
      </c>
      <c r="AK141" s="1028" t="str">
        <f t="shared" si="13"/>
        <v>PCE IMMATRIC &amp; PERMIS</v>
      </c>
      <c r="AL141" s="1028">
        <f>IFERROR(INDEX(G141:R141,1,MATCH(Parametres!$B$3,G$1:R$1,0)-1)*IF(OR(F141="L",F141="S",F141="I"),-1,1),"")</f>
        <v>237.44</v>
      </c>
      <c r="AM141" s="1028">
        <f t="shared" si="14"/>
        <v>59.360000000000014</v>
      </c>
      <c r="AN141" s="1028">
        <f>INDEX(G141:R141,1,MATCH(Parametres!$B$3,G$1:R$1,0))*IF(OR(F141="L",F141="S",F141="I"),-1,1)</f>
        <v>296.8</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3" t="str">
        <f t="shared" si="15"/>
        <v>H01480</v>
      </c>
      <c r="AU141" s="599" t="str">
        <f t="shared" si="16"/>
        <v>PCE IMMATRIC &amp; PERMIS</v>
      </c>
      <c r="AV141" s="1028">
        <f>IFERROR(INDEX(V141:AG141,1,MATCH(Parametres!$B$3,V$1:AG$1,0)-1)*IF(OR(C141="L",C141="S",C141="I"),-1,1),"")</f>
        <v>0</v>
      </c>
      <c r="AW141" s="1028">
        <f t="shared" si="17"/>
        <v>0</v>
      </c>
      <c r="AX141" s="1028">
        <f>INDEX(V141:AG141,1,MATCH(Parametres!$B$3,V$1:AG$1,0))*IF(OR(C141="L",C141="S",C141="I"),-1,1)</f>
        <v>0</v>
      </c>
      <c r="AY141" s="598" t="s">
        <v>337</v>
      </c>
      <c r="AZ141" s="598">
        <f>+VLOOKUP($AJ141,Data_Validation!$A:$E,5,0)</f>
        <v>0</v>
      </c>
    </row>
    <row r="142" spans="1:52" ht="15"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37936.74</v>
      </c>
      <c r="L142" s="832">
        <v>46302.04</v>
      </c>
      <c r="M142" s="832">
        <v>55197.18</v>
      </c>
      <c r="N142" s="832">
        <v>60382.44</v>
      </c>
      <c r="O142" s="832">
        <v>70930.44</v>
      </c>
      <c r="P142" s="832">
        <v>73330.44</v>
      </c>
      <c r="Q142" s="832">
        <v>0</v>
      </c>
      <c r="R142" s="832">
        <v>0</v>
      </c>
      <c r="S142" s="832">
        <v>7881.16</v>
      </c>
      <c r="T142" s="832">
        <v>7881.16</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8" t="str">
        <f t="shared" si="12"/>
        <v>H01520</v>
      </c>
      <c r="AK142" s="1028" t="str">
        <f t="shared" si="13"/>
        <v>SVC SALAIRES-DIR-DEPT</v>
      </c>
      <c r="AL142" s="1028">
        <f>IFERROR(INDEX(G142:R142,1,MATCH(Parametres!$B$3,G$1:R$1,0)-1)*IF(OR(F142="L",F142="S",F142="I"),-1,1),"")</f>
        <v>60382.44</v>
      </c>
      <c r="AM142" s="1028">
        <f t="shared" si="14"/>
        <v>10548</v>
      </c>
      <c r="AN142" s="1028">
        <f>INDEX(G142:R142,1,MATCH(Parametres!$B$3,G$1:R$1,0))*IF(OR(F142="L",F142="S",F142="I"),-1,1)</f>
        <v>70930.44</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3" t="str">
        <f t="shared" si="15"/>
        <v>H01520</v>
      </c>
      <c r="AU142" s="599" t="str">
        <f t="shared" si="16"/>
        <v>SVC SALAIRES-DIR-DEPT</v>
      </c>
      <c r="AV142" s="1028">
        <f>IFERROR(INDEX(V142:AG142,1,MATCH(Parametres!$B$3,V$1:AG$1,0)-1)*IF(OR(C142="L",C142="S",C142="I"),-1,1),"")</f>
        <v>0</v>
      </c>
      <c r="AW142" s="1028">
        <f t="shared" si="17"/>
        <v>0</v>
      </c>
      <c r="AX142" s="1028">
        <f>INDEX(V142:AG142,1,MATCH(Parametres!$B$3,V$1:AG$1,0))*IF(OR(C142="L",C142="S",C142="I"),-1,1)</f>
        <v>0</v>
      </c>
      <c r="AY142" s="598" t="s">
        <v>337</v>
      </c>
      <c r="AZ142" s="598">
        <f>+VLOOKUP($AJ142,Data_Validation!$A:$E,5,0)</f>
        <v>0</v>
      </c>
    </row>
    <row r="143" spans="1:52" ht="15.75" customHeight="1">
      <c r="A143" s="832" t="s">
        <v>1150</v>
      </c>
      <c r="B143" s="832">
        <v>2026</v>
      </c>
      <c r="C143" s="832" t="s">
        <v>1432</v>
      </c>
      <c r="D143" s="832" t="s">
        <v>1433</v>
      </c>
      <c r="E143" s="832" t="s">
        <v>333</v>
      </c>
      <c r="F143" s="832" t="s">
        <v>1119</v>
      </c>
      <c r="G143" s="832">
        <v>25016.1</v>
      </c>
      <c r="H143" s="832">
        <v>60974.06</v>
      </c>
      <c r="I143" s="832">
        <v>95286.07</v>
      </c>
      <c r="J143" s="832">
        <v>143461.94</v>
      </c>
      <c r="K143" s="832">
        <v>180097.21</v>
      </c>
      <c r="L143" s="832">
        <v>221274.62</v>
      </c>
      <c r="M143" s="832">
        <v>258039.67999999999</v>
      </c>
      <c r="N143" s="832">
        <v>289607.84999999998</v>
      </c>
      <c r="O143" s="832">
        <v>327048.71000000002</v>
      </c>
      <c r="P143" s="832">
        <v>338113.39</v>
      </c>
      <c r="Q143" s="832">
        <v>0</v>
      </c>
      <c r="R143" s="832">
        <v>0</v>
      </c>
      <c r="S143" s="832">
        <v>36338.75</v>
      </c>
      <c r="T143" s="832">
        <v>36338.75</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8" t="str">
        <f t="shared" si="12"/>
        <v>H01521</v>
      </c>
      <c r="AK143" s="1028" t="str">
        <f t="shared" si="13"/>
        <v>SVC SALAIRES -AUTRES</v>
      </c>
      <c r="AL143" s="1028">
        <f>IFERROR(INDEX(G143:R143,1,MATCH(Parametres!$B$3,G$1:R$1,0)-1)*IF(OR(F143="L",F143="S",F143="I"),-1,1),"")</f>
        <v>289607.84999999998</v>
      </c>
      <c r="AM143" s="1028">
        <f t="shared" si="14"/>
        <v>37440.860000000044</v>
      </c>
      <c r="AN143" s="1028">
        <f>INDEX(G143:R143,1,MATCH(Parametres!$B$3,G$1:R$1,0))*IF(OR(F143="L",F143="S",F143="I"),-1,1)</f>
        <v>327048.71000000002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3" t="str">
        <f t="shared" si="15"/>
        <v>H01521</v>
      </c>
      <c r="AU143" s="599" t="str">
        <f t="shared" si="16"/>
        <v>SVC SALAIRES -AUTRES</v>
      </c>
      <c r="AV143" s="1028">
        <f>IFERROR(INDEX(V143:AG143,1,MATCH(Parametres!$B$3,V$1:AG$1,0)-1)*IF(OR(C143="L",C143="S",C143="I"),-1,1),"")</f>
        <v>0</v>
      </c>
      <c r="AW143" s="1028">
        <f t="shared" si="17"/>
        <v>0</v>
      </c>
      <c r="AX143" s="1028">
        <f>INDEX(V143:AG143,1,MATCH(Parametres!$B$3,V$1:AG$1,0))*IF(OR(C143="L",C143="S",C143="I"),-1,1)</f>
        <v>0</v>
      </c>
      <c r="AY143" s="598" t="s">
        <v>337</v>
      </c>
      <c r="AZ143" s="598">
        <f>+VLOOKUP($AJ143,Data_Validation!$A:$E,5,0)</f>
        <v>0</v>
      </c>
    </row>
    <row r="144" spans="1:52" ht="15"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42470.18</v>
      </c>
      <c r="L144" s="832">
        <v>52637.71</v>
      </c>
      <c r="M144" s="832">
        <v>62983.44</v>
      </c>
      <c r="N144" s="832">
        <v>68277.710000000006</v>
      </c>
      <c r="O144" s="832">
        <v>79269.7</v>
      </c>
      <c r="P144" s="832">
        <v>82166.12</v>
      </c>
      <c r="Q144" s="832">
        <v>0</v>
      </c>
      <c r="R144" s="832">
        <v>0</v>
      </c>
      <c r="S144" s="832">
        <v>8807.74</v>
      </c>
      <c r="T144" s="832">
        <v>8807.74</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8" t="str">
        <f t="shared" si="12"/>
        <v>H01523</v>
      </c>
      <c r="AK144" s="1028" t="str">
        <f t="shared" si="13"/>
        <v>SVC ABSENCES&amp;CONGES PAYES</v>
      </c>
      <c r="AL144" s="1028">
        <f>IFERROR(INDEX(G144:R144,1,MATCH(Parametres!$B$3,G$1:R$1,0)-1)*IF(OR(F144="L",F144="S",F144="I"),-1,1),"")</f>
        <v>68277.710000000006</v>
      </c>
      <c r="AM144" s="1028">
        <f t="shared" si="14"/>
        <v>10991.989999999991</v>
      </c>
      <c r="AN144" s="1028">
        <f>INDEX(G144:R144,1,MATCH(Parametres!$B$3,G$1:R$1,0))*IF(OR(F144="L",F144="S",F144="I"),-1,1)</f>
        <v>79269.7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3" t="str">
        <f t="shared" si="15"/>
        <v>H01523</v>
      </c>
      <c r="AU144" s="599" t="str">
        <f t="shared" si="16"/>
        <v>SVC ABSENCES&amp;CONGES PAYES</v>
      </c>
      <c r="AV144" s="1028">
        <f>IFERROR(INDEX(V144:AG144,1,MATCH(Parametres!$B$3,V$1:AG$1,0)-1)*IF(OR(C144="L",C144="S",C144="I"),-1,1),"")</f>
        <v>0</v>
      </c>
      <c r="AW144" s="1028">
        <f t="shared" si="17"/>
        <v>0</v>
      </c>
      <c r="AX144" s="1028">
        <f>INDEX(V144:AG144,1,MATCH(Parametres!$B$3,V$1:AG$1,0))*IF(OR(C144="L",C144="S",C144="I"),-1,1)</f>
        <v>0</v>
      </c>
      <c r="AY144" s="598" t="s">
        <v>337</v>
      </c>
      <c r="AZ144" s="598">
        <f>+VLOOKUP($AJ144,Data_Validation!$A:$E,5,0)</f>
        <v>0</v>
      </c>
    </row>
    <row r="145" spans="1:52" ht="15"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8" t="str">
        <f t="shared" si="12"/>
        <v>H01524</v>
      </c>
      <c r="AK145" s="1028" t="str">
        <f t="shared" si="13"/>
        <v>SVC CSST</v>
      </c>
      <c r="AL145" s="1028">
        <f>IFERROR(INDEX(G145:R145,1,MATCH(Parametres!$B$3,G$1:R$1,0)-1)*IF(OR(F145="L",F145="S",F145="I"),-1,1),"")</f>
        <v>0</v>
      </c>
      <c r="AM145" s="1028">
        <f t="shared" si="14"/>
        <v>0</v>
      </c>
      <c r="AN145" s="1028">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3" t="str">
        <f t="shared" si="15"/>
        <v>H01524</v>
      </c>
      <c r="AU145" s="599" t="str">
        <f t="shared" si="16"/>
        <v>SVC CSST</v>
      </c>
      <c r="AV145" s="1028">
        <f>IFERROR(INDEX(V145:AG145,1,MATCH(Parametres!$B$3,V$1:AG$1,0)-1)*IF(OR(C145="L",C145="S",C145="I"),-1,1),"")</f>
        <v>0</v>
      </c>
      <c r="AW145" s="1028">
        <f t="shared" si="17"/>
        <v>0</v>
      </c>
      <c r="AX145" s="1028">
        <f>INDEX(V145:AG145,1,MATCH(Parametres!$B$3,V$1:AG$1,0))*IF(OR(C145="L",C145="S",C145="I"),-1,1)</f>
        <v>0</v>
      </c>
      <c r="AY145" s="598" t="s">
        <v>337</v>
      </c>
      <c r="AZ145" s="598" t="e">
        <f>+VLOOKUP($AJ145,Data_Validation!$A:$E,5,0)</f>
        <v>#N/A</v>
      </c>
    </row>
    <row r="146" spans="1:52" ht="15"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8" t="str">
        <f t="shared" si="12"/>
        <v>H01525</v>
      </c>
      <c r="AK146" s="1028" t="str">
        <f t="shared" si="13"/>
        <v>SVC ASSURANCE-CHOMAGE</v>
      </c>
      <c r="AL146" s="1028">
        <f>IFERROR(INDEX(G146:R146,1,MATCH(Parametres!$B$3,G$1:R$1,0)-1)*IF(OR(F146="L",F146="S",F146="I"),-1,1),"")</f>
        <v>0</v>
      </c>
      <c r="AM146" s="1028">
        <f t="shared" si="14"/>
        <v>0</v>
      </c>
      <c r="AN146" s="1028">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3" t="str">
        <f t="shared" si="15"/>
        <v>H01525</v>
      </c>
      <c r="AU146" s="599" t="str">
        <f t="shared" si="16"/>
        <v>SVC ASSURANCE-CHOMAGE</v>
      </c>
      <c r="AV146" s="1028">
        <f>IFERROR(INDEX(V146:AG146,1,MATCH(Parametres!$B$3,V$1:AG$1,0)-1)*IF(OR(C146="L",C146="S",C146="I"),-1,1),"")</f>
        <v>0</v>
      </c>
      <c r="AW146" s="1028">
        <f t="shared" si="17"/>
        <v>0</v>
      </c>
      <c r="AX146" s="1028">
        <f>INDEX(V146:AG146,1,MATCH(Parametres!$B$3,V$1:AG$1,0))*IF(OR(C146="L",C146="S",C146="I"),-1,1)</f>
        <v>0</v>
      </c>
      <c r="AY146" s="598" t="s">
        <v>337</v>
      </c>
      <c r="AZ146" s="598" t="e">
        <f>+VLOOKUP($AJ146,Data_Validation!$A:$E,5,0)</f>
        <v>#N/A</v>
      </c>
    </row>
    <row r="147" spans="1:52" ht="15" customHeight="1">
      <c r="A147" s="832" t="s">
        <v>1150</v>
      </c>
      <c r="B147" s="832">
        <v>2026</v>
      </c>
      <c r="C147" s="832" t="s">
        <v>1440</v>
      </c>
      <c r="D147" s="832" t="s">
        <v>1441</v>
      </c>
      <c r="E147" s="832" t="s">
        <v>333</v>
      </c>
      <c r="F147" s="832" t="s">
        <v>1119</v>
      </c>
      <c r="G147" s="832">
        <v>1314.01</v>
      </c>
      <c r="H147" s="832">
        <v>2950.57</v>
      </c>
      <c r="I147" s="832">
        <v>4656.8</v>
      </c>
      <c r="J147" s="832">
        <v>6531.66</v>
      </c>
      <c r="K147" s="832">
        <v>8160.82</v>
      </c>
      <c r="L147" s="832">
        <v>9763.31</v>
      </c>
      <c r="M147" s="832">
        <v>11397.47</v>
      </c>
      <c r="N147" s="832">
        <v>13027.65</v>
      </c>
      <c r="O147" s="832">
        <v>14657.83</v>
      </c>
      <c r="P147" s="832">
        <v>15398.96</v>
      </c>
      <c r="Q147" s="832">
        <v>0</v>
      </c>
      <c r="R147" s="832">
        <v>0</v>
      </c>
      <c r="S147" s="832">
        <v>1628.65</v>
      </c>
      <c r="T147" s="832">
        <v>1628.65</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8" t="str">
        <f t="shared" si="12"/>
        <v>H01526</v>
      </c>
      <c r="AK147" s="1028" t="str">
        <f t="shared" si="13"/>
        <v>SVC ASSURANCE GROUPE</v>
      </c>
      <c r="AL147" s="1028">
        <f>IFERROR(INDEX(G147:R147,1,MATCH(Parametres!$B$3,G$1:R$1,0)-1)*IF(OR(F147="L",F147="S",F147="I"),-1,1),"")</f>
        <v>13027.65</v>
      </c>
      <c r="AM147" s="1028">
        <f t="shared" si="14"/>
        <v>1630.1800000000003</v>
      </c>
      <c r="AN147" s="1028">
        <f>INDEX(G147:R147,1,MATCH(Parametres!$B$3,G$1:R$1,0))*IF(OR(F147="L",F147="S",F147="I"),-1,1)</f>
        <v>14657.83</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3" t="str">
        <f t="shared" si="15"/>
        <v>H01526</v>
      </c>
      <c r="AU147" s="599" t="str">
        <f t="shared" si="16"/>
        <v>SVC ASSURANCE GROUPE</v>
      </c>
      <c r="AV147" s="1028">
        <f>IFERROR(INDEX(V147:AG147,1,MATCH(Parametres!$B$3,V$1:AG$1,0)-1)*IF(OR(C147="L",C147="S",C147="I"),-1,1),"")</f>
        <v>0</v>
      </c>
      <c r="AW147" s="1028">
        <f t="shared" si="17"/>
        <v>0</v>
      </c>
      <c r="AX147" s="1028">
        <f>INDEX(V147:AG147,1,MATCH(Parametres!$B$3,V$1:AG$1,0))*IF(OR(C147="L",C147="S",C147="I"),-1,1)</f>
        <v>0</v>
      </c>
      <c r="AY147" s="598" t="s">
        <v>337</v>
      </c>
      <c r="AZ147" s="598">
        <f>+VLOOKUP($AJ147,Data_Validation!$A:$E,5,0)</f>
        <v>0</v>
      </c>
    </row>
    <row r="148" spans="1:52" ht="15"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70975.23</v>
      </c>
      <c r="L148" s="832">
        <v>83804.77</v>
      </c>
      <c r="M148" s="832">
        <v>97477.53</v>
      </c>
      <c r="N148" s="832">
        <v>110659.46</v>
      </c>
      <c r="O148" s="832">
        <v>123424.93</v>
      </c>
      <c r="P148" s="832">
        <v>129659.68</v>
      </c>
      <c r="Q148" s="832">
        <v>0</v>
      </c>
      <c r="R148" s="832">
        <v>0</v>
      </c>
      <c r="S148" s="832">
        <v>13713.88</v>
      </c>
      <c r="T148" s="832">
        <v>13713.88</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8" t="str">
        <f t="shared" si="12"/>
        <v>H01527</v>
      </c>
      <c r="AK148" s="1028" t="str">
        <f t="shared" si="13"/>
        <v>SVC AUTRES AV. SOCIAUX</v>
      </c>
      <c r="AL148" s="1028">
        <f>IFERROR(INDEX(G148:R148,1,MATCH(Parametres!$B$3,G$1:R$1,0)-1)*IF(OR(F148="L",F148="S",F148="I"),-1,1),"")</f>
        <v>110659.46</v>
      </c>
      <c r="AM148" s="1028">
        <f t="shared" si="14"/>
        <v>12765.469999999987</v>
      </c>
      <c r="AN148" s="1028">
        <f>INDEX(G148:R148,1,MATCH(Parametres!$B$3,G$1:R$1,0))*IF(OR(F148="L",F148="S",F148="I"),-1,1)</f>
        <v>123424.93</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3" t="str">
        <f t="shared" si="15"/>
        <v>H01527</v>
      </c>
      <c r="AU148" s="599" t="str">
        <f t="shared" si="16"/>
        <v>SVC AUTRES AV. SOCIAUX</v>
      </c>
      <c r="AV148" s="1028">
        <f>IFERROR(INDEX(V148:AG148,1,MATCH(Parametres!$B$3,V$1:AG$1,0)-1)*IF(OR(C148="L",C148="S",C148="I"),-1,1),"")</f>
        <v>0</v>
      </c>
      <c r="AW148" s="1028">
        <f t="shared" si="17"/>
        <v>0</v>
      </c>
      <c r="AX148" s="1028">
        <f>INDEX(V148:AG148,1,MATCH(Parametres!$B$3,V$1:AG$1,0))*IF(OR(C148="L",C148="S",C148="I"),-1,1)</f>
        <v>0</v>
      </c>
      <c r="AY148" s="598" t="s">
        <v>337</v>
      </c>
      <c r="AZ148" s="598">
        <f>+VLOOKUP($AJ148,Data_Validation!$A:$E,5,0)</f>
        <v>0</v>
      </c>
    </row>
    <row r="149" spans="1:52" ht="15"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4756.75</v>
      </c>
      <c r="M149" s="832">
        <v>7856.75</v>
      </c>
      <c r="N149" s="832">
        <v>7856.75</v>
      </c>
      <c r="O149" s="832">
        <v>7856.75</v>
      </c>
      <c r="P149" s="832">
        <v>7856.75</v>
      </c>
      <c r="Q149" s="832">
        <v>0</v>
      </c>
      <c r="R149" s="832">
        <v>0</v>
      </c>
      <c r="S149" s="832">
        <v>872.97</v>
      </c>
      <c r="T149" s="832">
        <v>872.97</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8" t="str">
        <f t="shared" si="12"/>
        <v>H01528</v>
      </c>
      <c r="AK149" s="1028" t="str">
        <f t="shared" si="13"/>
        <v>SVC FORMATION</v>
      </c>
      <c r="AL149" s="1028">
        <f>IFERROR(INDEX(G149:R149,1,MATCH(Parametres!$B$3,G$1:R$1,0)-1)*IF(OR(F149="L",F149="S",F149="I"),-1,1),"")</f>
        <v>7856.75</v>
      </c>
      <c r="AM149" s="1028">
        <f t="shared" si="14"/>
        <v>0</v>
      </c>
      <c r="AN149" s="1028">
        <f>INDEX(G149:R149,1,MATCH(Parametres!$B$3,G$1:R$1,0))*IF(OR(F149="L",F149="S",F149="I"),-1,1)</f>
        <v>7856.75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3" t="str">
        <f t="shared" si="15"/>
        <v>H01528</v>
      </c>
      <c r="AU149" s="599" t="str">
        <f t="shared" si="16"/>
        <v>SVC FORMATION</v>
      </c>
      <c r="AV149" s="1028">
        <f>IFERROR(INDEX(V149:AG149,1,MATCH(Parametres!$B$3,V$1:AG$1,0)-1)*IF(OR(C149="L",C149="S",C149="I"),-1,1),"")</f>
        <v>0</v>
      </c>
      <c r="AW149" s="1028">
        <f t="shared" si="17"/>
        <v>0</v>
      </c>
      <c r="AX149" s="1028">
        <f>INDEX(V149:AG149,1,MATCH(Parametres!$B$3,V$1:AG$1,0))*IF(OR(C149="L",C149="S",C149="I"),-1,1)</f>
        <v>0</v>
      </c>
      <c r="AY149" s="598" t="s">
        <v>337</v>
      </c>
      <c r="AZ149" s="598">
        <f>+VLOOKUP($AJ149,Data_Validation!$A:$E,5,0)</f>
        <v>0</v>
      </c>
    </row>
    <row r="150" spans="1:52" ht="15"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4379.6400000000003</v>
      </c>
      <c r="L150" s="832">
        <v>4955.63</v>
      </c>
      <c r="M150" s="832">
        <v>5296.64</v>
      </c>
      <c r="N150" s="832">
        <v>5579.89</v>
      </c>
      <c r="O150" s="832">
        <v>6359.85</v>
      </c>
      <c r="P150" s="832">
        <v>6359.85</v>
      </c>
      <c r="Q150" s="832">
        <v>0</v>
      </c>
      <c r="R150" s="832">
        <v>0</v>
      </c>
      <c r="S150" s="832">
        <v>706.65</v>
      </c>
      <c r="T150" s="832">
        <v>706.65</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8" t="str">
        <f t="shared" si="12"/>
        <v>H01530</v>
      </c>
      <c r="AK150" s="1028" t="str">
        <f t="shared" si="13"/>
        <v>SVC PAPETRIE-FOUR. BUREAU</v>
      </c>
      <c r="AL150" s="1028">
        <f>IFERROR(INDEX(G150:R150,1,MATCH(Parametres!$B$3,G$1:R$1,0)-1)*IF(OR(F150="L",F150="S",F150="I"),-1,1),"")</f>
        <v>5579.89</v>
      </c>
      <c r="AM150" s="1028">
        <f t="shared" si="14"/>
        <v>779.96</v>
      </c>
      <c r="AN150" s="1028">
        <f>INDEX(G150:R150,1,MATCH(Parametres!$B$3,G$1:R$1,0))*IF(OR(F150="L",F150="S",F150="I"),-1,1)</f>
        <v>6359.85</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3" t="str">
        <f t="shared" si="15"/>
        <v>H01530</v>
      </c>
      <c r="AU150" s="599" t="str">
        <f t="shared" si="16"/>
        <v>SVC PAPETRIE-FOUR. BUREAU</v>
      </c>
      <c r="AV150" s="1028">
        <f>IFERROR(INDEX(V150:AG150,1,MATCH(Parametres!$B$3,V$1:AG$1,0)-1)*IF(OR(C150="L",C150="S",C150="I"),-1,1),"")</f>
        <v>0</v>
      </c>
      <c r="AW150" s="1028">
        <f t="shared" si="17"/>
        <v>0</v>
      </c>
      <c r="AX150" s="1028">
        <f>INDEX(V150:AG150,1,MATCH(Parametres!$B$3,V$1:AG$1,0))*IF(OR(C150="L",C150="S",C150="I"),-1,1)</f>
        <v>0</v>
      </c>
      <c r="AY150" s="598" t="s">
        <v>337</v>
      </c>
      <c r="AZ150" s="598">
        <f>+VLOOKUP($AJ150,Data_Validation!$A:$E,5,0)</f>
        <v>0</v>
      </c>
    </row>
    <row r="151" spans="1:52" ht="15.75" customHeight="1">
      <c r="A151" s="832" t="s">
        <v>1150</v>
      </c>
      <c r="B151" s="832">
        <v>2026</v>
      </c>
      <c r="C151" s="832" t="s">
        <v>1448</v>
      </c>
      <c r="D151" s="832" t="s">
        <v>1449</v>
      </c>
      <c r="E151" s="832" t="s">
        <v>333</v>
      </c>
      <c r="F151" s="832" t="s">
        <v>1119</v>
      </c>
      <c r="G151" s="832">
        <v>4872.16</v>
      </c>
      <c r="H151" s="832">
        <v>6651.88</v>
      </c>
      <c r="I151" s="832">
        <v>11426.37</v>
      </c>
      <c r="J151" s="832">
        <v>13767.29</v>
      </c>
      <c r="K151" s="832">
        <v>20439.150000000001</v>
      </c>
      <c r="L151" s="832">
        <v>34344.910000000003</v>
      </c>
      <c r="M151" s="832">
        <v>31305.82</v>
      </c>
      <c r="N151" s="832">
        <v>41226.769999999997</v>
      </c>
      <c r="O151" s="832">
        <v>45521.48</v>
      </c>
      <c r="P151" s="832">
        <v>46903.1</v>
      </c>
      <c r="Q151" s="832">
        <v>0</v>
      </c>
      <c r="R151" s="832">
        <v>0</v>
      </c>
      <c r="S151" s="832">
        <v>5057.9399999999996</v>
      </c>
      <c r="T151" s="832">
        <v>5057.9399999999996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8" t="str">
        <f t="shared" si="12"/>
        <v>H01531</v>
      </c>
      <c r="AK151" s="1028" t="str">
        <f t="shared" si="13"/>
        <v>SVC OUTIL-FOUR.DIVERS</v>
      </c>
      <c r="AL151" s="1028">
        <f>IFERROR(INDEX(G151:R151,1,MATCH(Parametres!$B$3,G$1:R$1,0)-1)*IF(OR(F151="L",F151="S",F151="I"),-1,1),"")</f>
        <v>41226.769999999997</v>
      </c>
      <c r="AM151" s="1028">
        <f t="shared" si="14"/>
        <v>4294.7100000000064</v>
      </c>
      <c r="AN151" s="1028">
        <f>INDEX(G151:R151,1,MATCH(Parametres!$B$3,G$1:R$1,0))*IF(OR(F151="L",F151="S",F151="I"),-1,1)</f>
        <v>45521.48</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3" t="str">
        <f t="shared" si="15"/>
        <v>H01531</v>
      </c>
      <c r="AU151" s="599" t="str">
        <f t="shared" si="16"/>
        <v>SVC OUTIL-FOUR.DIVERS</v>
      </c>
      <c r="AV151" s="1028">
        <f>IFERROR(INDEX(V151:AG151,1,MATCH(Parametres!$B$3,V$1:AG$1,0)-1)*IF(OR(C151="L",C151="S",C151="I"),-1,1),"")</f>
        <v>0</v>
      </c>
      <c r="AW151" s="1028">
        <f t="shared" si="17"/>
        <v>0</v>
      </c>
      <c r="AX151" s="1028">
        <f>INDEX(V151:AG151,1,MATCH(Parametres!$B$3,V$1:AG$1,0))*IF(OR(C151="L",C151="S",C151="I"),-1,1)</f>
        <v>0</v>
      </c>
      <c r="AY151" s="598" t="s">
        <v>337</v>
      </c>
      <c r="AZ151" s="598">
        <f>+VLOOKUP($AJ151,Data_Validation!$A:$E,5,0)</f>
        <v>0</v>
      </c>
    </row>
    <row r="152" spans="1:52" ht="15" customHeight="1">
      <c r="A152" s="832" t="s">
        <v>1150</v>
      </c>
      <c r="B152" s="832">
        <v>2026</v>
      </c>
      <c r="C152" s="832" t="s">
        <v>1450</v>
      </c>
      <c r="D152" s="832" t="s">
        <v>1451</v>
      </c>
      <c r="E152" s="832" t="s">
        <v>333</v>
      </c>
      <c r="F152" s="832" t="s">
        <v>1119</v>
      </c>
      <c r="G152" s="832">
        <v>1849.85</v>
      </c>
      <c r="H152" s="832">
        <v>3430.18</v>
      </c>
      <c r="I152" s="832">
        <v>4772.78</v>
      </c>
      <c r="J152" s="832">
        <v>6451.03</v>
      </c>
      <c r="K152" s="832">
        <v>7834.61</v>
      </c>
      <c r="L152" s="832">
        <v>9426.33</v>
      </c>
      <c r="M152" s="832">
        <v>11177.31</v>
      </c>
      <c r="N152" s="832">
        <v>12576.43</v>
      </c>
      <c r="O152" s="832">
        <v>14095.83</v>
      </c>
      <c r="P152" s="832">
        <v>14305.82</v>
      </c>
      <c r="Q152" s="832">
        <v>0</v>
      </c>
      <c r="R152" s="832">
        <v>0</v>
      </c>
      <c r="S152" s="832">
        <v>1566.2</v>
      </c>
      <c r="T152" s="832">
        <v>1566.2</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8" t="str">
        <f t="shared" si="12"/>
        <v>H01534</v>
      </c>
      <c r="AK152" s="1028" t="str">
        <f t="shared" si="13"/>
        <v>SVC UNIFORMES-SALOPETTES</v>
      </c>
      <c r="AL152" s="1028">
        <f>IFERROR(INDEX(G152:R152,1,MATCH(Parametres!$B$3,G$1:R$1,0)-1)*IF(OR(F152="L",F152="S",F152="I"),-1,1),"")</f>
        <v>12576.43</v>
      </c>
      <c r="AM152" s="1028">
        <f t="shared" si="14"/>
        <v>1519.3999999999996</v>
      </c>
      <c r="AN152" s="1028">
        <f>INDEX(G152:R152,1,MATCH(Parametres!$B$3,G$1:R$1,0))*IF(OR(F152="L",F152="S",F152="I"),-1,1)</f>
        <v>14095.83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3" t="str">
        <f t="shared" si="15"/>
        <v>H01534</v>
      </c>
      <c r="AU152" s="599" t="str">
        <f t="shared" si="16"/>
        <v>SVC UNIFORMES-SALOPETTES</v>
      </c>
      <c r="AV152" s="1028">
        <f>IFERROR(INDEX(V152:AG152,1,MATCH(Parametres!$B$3,V$1:AG$1,0)-1)*IF(OR(C152="L",C152="S",C152="I"),-1,1),"")</f>
        <v>0</v>
      </c>
      <c r="AW152" s="1028">
        <f t="shared" si="17"/>
        <v>0</v>
      </c>
      <c r="AX152" s="1028">
        <f>INDEX(V152:AG152,1,MATCH(Parametres!$B$3,V$1:AG$1,0))*IF(OR(C152="L",C152="S",C152="I"),-1,1)</f>
        <v>0</v>
      </c>
      <c r="AY152" s="598" t="s">
        <v>337</v>
      </c>
      <c r="AZ152" s="598">
        <f>+VLOOKUP($AJ152,Data_Validation!$A:$E,5,0)</f>
        <v>0</v>
      </c>
    </row>
    <row r="153" spans="1:52" ht="15" customHeight="1">
      <c r="A153" s="832" t="s">
        <v>1150</v>
      </c>
      <c r="B153" s="832">
        <v>2026</v>
      </c>
      <c r="C153" s="832" t="s">
        <v>1452</v>
      </c>
      <c r="D153" s="832" t="s">
        <v>1453</v>
      </c>
      <c r="E153" s="832" t="s">
        <v>333</v>
      </c>
      <c r="F153" s="832" t="s">
        <v>1119</v>
      </c>
      <c r="G153" s="832">
        <v>2238.34</v>
      </c>
      <c r="H153" s="832">
        <v>3859.18</v>
      </c>
      <c r="I153" s="832">
        <v>5377.52</v>
      </c>
      <c r="J153" s="832">
        <v>7062.12</v>
      </c>
      <c r="K153" s="832">
        <v>7479.21</v>
      </c>
      <c r="L153" s="832">
        <v>9646.2999999999993</v>
      </c>
      <c r="M153" s="832">
        <v>10938.39</v>
      </c>
      <c r="N153" s="832">
        <v>12372.98</v>
      </c>
      <c r="O153" s="832">
        <v>14652.57</v>
      </c>
      <c r="P153" s="832">
        <v>14652.57</v>
      </c>
      <c r="Q153" s="832">
        <v>0</v>
      </c>
      <c r="R153" s="832">
        <v>0</v>
      </c>
      <c r="S153" s="832">
        <v>1628.06</v>
      </c>
      <c r="T153" s="832">
        <v>1628.06</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8" t="str">
        <f t="shared" si="12"/>
        <v>H01535</v>
      </c>
      <c r="AK153" s="1028" t="str">
        <f t="shared" si="13"/>
        <v>SVC CONCIERGE-NETTOYAGE</v>
      </c>
      <c r="AL153" s="1028">
        <f>IFERROR(INDEX(G153:R153,1,MATCH(Parametres!$B$3,G$1:R$1,0)-1)*IF(OR(F153="L",F153="S",F153="I"),-1,1),"")</f>
        <v>12372.98</v>
      </c>
      <c r="AM153" s="1028">
        <f t="shared" si="14"/>
        <v>2279.59</v>
      </c>
      <c r="AN153" s="1028">
        <f>INDEX(G153:R153,1,MATCH(Parametres!$B$3,G$1:R$1,0))*IF(OR(F153="L",F153="S",F153="I"),-1,1)</f>
        <v>14652.57</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3" t="str">
        <f t="shared" si="15"/>
        <v>H01535</v>
      </c>
      <c r="AU153" s="599" t="str">
        <f t="shared" si="16"/>
        <v>SVC CONCIERGE-NETTOYAGE</v>
      </c>
      <c r="AV153" s="1028">
        <f>IFERROR(INDEX(V153:AG153,1,MATCH(Parametres!$B$3,V$1:AG$1,0)-1)*IF(OR(C153="L",C153="S",C153="I"),-1,1),"")</f>
        <v>0</v>
      </c>
      <c r="AW153" s="1028">
        <f t="shared" si="17"/>
        <v>0</v>
      </c>
      <c r="AX153" s="1028">
        <f>INDEX(V153:AG153,1,MATCH(Parametres!$B$3,V$1:AG$1,0))*IF(OR(C153="L",C153="S",C153="I"),-1,1)</f>
        <v>0</v>
      </c>
      <c r="AY153" s="598" t="s">
        <v>337</v>
      </c>
      <c r="AZ153" s="598">
        <f>+VLOOKUP($AJ153,Data_Validation!$A:$E,5,0)</f>
        <v>0</v>
      </c>
    </row>
    <row r="154" spans="1:52" ht="15" customHeight="1">
      <c r="A154" s="832" t="s">
        <v>1150</v>
      </c>
      <c r="B154" s="832">
        <v>2026</v>
      </c>
      <c r="C154" s="832" t="s">
        <v>1454</v>
      </c>
      <c r="D154" s="832" t="s">
        <v>1455</v>
      </c>
      <c r="E154" s="832" t="s">
        <v>333</v>
      </c>
      <c r="F154" s="832" t="s">
        <v>1119</v>
      </c>
      <c r="G154" s="832">
        <v>2510.37</v>
      </c>
      <c r="H154" s="832">
        <v>6450.53</v>
      </c>
      <c r="I154" s="832">
        <v>8587.91</v>
      </c>
      <c r="J154" s="832">
        <v>12707.95</v>
      </c>
      <c r="K154" s="832">
        <v>16119.42</v>
      </c>
      <c r="L154" s="832">
        <v>20678.23</v>
      </c>
      <c r="M154" s="832">
        <v>25454.7</v>
      </c>
      <c r="N154" s="832">
        <v>31227.19</v>
      </c>
      <c r="O154" s="832">
        <v>32690.27</v>
      </c>
      <c r="P154" s="832">
        <v>33790.71</v>
      </c>
      <c r="Q154" s="832">
        <v>0</v>
      </c>
      <c r="R154" s="832">
        <v>0</v>
      </c>
      <c r="S154" s="832">
        <v>3632.25</v>
      </c>
      <c r="T154" s="832">
        <v>3632.25</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8" t="str">
        <f t="shared" si="12"/>
        <v>H01537</v>
      </c>
      <c r="AK154" s="1028" t="str">
        <f t="shared" si="13"/>
        <v>SVC PRATIQUES COURTOISIE</v>
      </c>
      <c r="AL154" s="1028">
        <f>IFERROR(INDEX(G154:R154,1,MATCH(Parametres!$B$3,G$1:R$1,0)-1)*IF(OR(F154="L",F154="S",F154="I"),-1,1),"")</f>
        <v>31227.19</v>
      </c>
      <c r="AM154" s="1028">
        <f t="shared" si="14"/>
        <v>1463.0800000000017</v>
      </c>
      <c r="AN154" s="1028">
        <f>INDEX(G154:R154,1,MATCH(Parametres!$B$3,G$1:R$1,0))*IF(OR(F154="L",F154="S",F154="I"),-1,1)</f>
        <v>32690.27</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3" t="str">
        <f t="shared" si="15"/>
        <v>H01537</v>
      </c>
      <c r="AU154" s="599" t="str">
        <f t="shared" si="16"/>
        <v>SVC PRATIQUES COURTOISIE</v>
      </c>
      <c r="AV154" s="1028">
        <f>IFERROR(INDEX(V154:AG154,1,MATCH(Parametres!$B$3,V$1:AG$1,0)-1)*IF(OR(C154="L",C154="S",C154="I"),-1,1),"")</f>
        <v>0</v>
      </c>
      <c r="AW154" s="1028">
        <f t="shared" si="17"/>
        <v>0</v>
      </c>
      <c r="AX154" s="1028">
        <f>INDEX(V154:AG154,1,MATCH(Parametres!$B$3,V$1:AG$1,0))*IF(OR(C154="L",C154="S",C154="I"),-1,1)</f>
        <v>0</v>
      </c>
      <c r="AY154" s="598" t="s">
        <v>337</v>
      </c>
      <c r="AZ154" s="598">
        <f>+VLOOKUP($AJ154,Data_Validation!$A:$E,5,0)</f>
        <v>0</v>
      </c>
    </row>
    <row r="155" spans="1:52" ht="15.75" customHeight="1">
      <c r="A155" s="832" t="s">
        <v>1150</v>
      </c>
      <c r="B155" s="832">
        <v>2026</v>
      </c>
      <c r="C155" s="832" t="s">
        <v>1456</v>
      </c>
      <c r="D155" s="832" t="s">
        <v>1457</v>
      </c>
      <c r="E155" s="832" t="s">
        <v>333</v>
      </c>
      <c r="F155" s="832" t="s">
        <v>1119</v>
      </c>
      <c r="G155" s="832">
        <v>0</v>
      </c>
      <c r="H155" s="832">
        <v>1015</v>
      </c>
      <c r="I155" s="832">
        <v>2682.5</v>
      </c>
      <c r="J155" s="832">
        <v>2682.5</v>
      </c>
      <c r="K155" s="832">
        <v>3552.5</v>
      </c>
      <c r="L155" s="832">
        <v>3552.5</v>
      </c>
      <c r="M155" s="832">
        <v>5031.5</v>
      </c>
      <c r="N155" s="832">
        <v>5031.5</v>
      </c>
      <c r="O155" s="832">
        <v>6510.5</v>
      </c>
      <c r="P155" s="832">
        <v>6510.5</v>
      </c>
      <c r="Q155" s="832">
        <v>0</v>
      </c>
      <c r="R155" s="832">
        <v>0</v>
      </c>
      <c r="S155" s="832">
        <v>723.39</v>
      </c>
      <c r="T155" s="832">
        <v>723.39</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8" t="str">
        <f t="shared" si="12"/>
        <v>H01538</v>
      </c>
      <c r="AK155" s="1028" t="str">
        <f t="shared" si="13"/>
        <v>SVC PUB-PROMOTION-SVC</v>
      </c>
      <c r="AL155" s="1028">
        <f>IFERROR(INDEX(G155:R155,1,MATCH(Parametres!$B$3,G$1:R$1,0)-1)*IF(OR(F155="L",F155="S",F155="I"),-1,1),"")</f>
        <v>5031.5</v>
      </c>
      <c r="AM155" s="1028">
        <f t="shared" si="14"/>
        <v>1479</v>
      </c>
      <c r="AN155" s="1028">
        <f>INDEX(G155:R155,1,MATCH(Parametres!$B$3,G$1:R$1,0))*IF(OR(F155="L",F155="S",F155="I"),-1,1)</f>
        <v>6510.5</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3" t="str">
        <f t="shared" si="15"/>
        <v>H01538</v>
      </c>
      <c r="AU155" s="599" t="str">
        <f t="shared" si="16"/>
        <v>SVC PUB-PROMOTION-SVC</v>
      </c>
      <c r="AV155" s="1028">
        <f>IFERROR(INDEX(V155:AG155,1,MATCH(Parametres!$B$3,V$1:AG$1,0)-1)*IF(OR(C155="L",C155="S",C155="I"),-1,1),"")</f>
        <v>0</v>
      </c>
      <c r="AW155" s="1028">
        <f t="shared" si="17"/>
        <v>0</v>
      </c>
      <c r="AX155" s="1028">
        <f>INDEX(V155:AG155,1,MATCH(Parametres!$B$3,V$1:AG$1,0))*IF(OR(C155="L",C155="S",C155="I"),-1,1)</f>
        <v>0</v>
      </c>
      <c r="AY155" s="598" t="s">
        <v>337</v>
      </c>
      <c r="AZ155" s="598">
        <f>+VLOOKUP($AJ155,Data_Validation!$A:$E,5,0)</f>
        <v>0</v>
      </c>
    </row>
    <row r="156" spans="1:52" ht="15"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8" t="str">
        <f t="shared" si="12"/>
        <v>H01539</v>
      </c>
      <c r="AK156" s="1028" t="str">
        <f t="shared" si="13"/>
        <v>SVC DEDUCTIBLE</v>
      </c>
      <c r="AL156" s="1028">
        <f>IFERROR(INDEX(G156:R156,1,MATCH(Parametres!$B$3,G$1:R$1,0)-1)*IF(OR(F156="L",F156="S",F156="I"),-1,1),"")</f>
        <v>0</v>
      </c>
      <c r="AM156" s="1028">
        <f t="shared" si="14"/>
        <v>0</v>
      </c>
      <c r="AN156" s="1028">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3" t="str">
        <f t="shared" si="15"/>
        <v>H01539</v>
      </c>
      <c r="AU156" s="599" t="str">
        <f t="shared" si="16"/>
        <v>SVC DEDUCTIBLE</v>
      </c>
      <c r="AV156" s="1028">
        <f>IFERROR(INDEX(V156:AG156,1,MATCH(Parametres!$B$3,V$1:AG$1,0)-1)*IF(OR(C156="L",C156="S",C156="I"),-1,1),"")</f>
        <v>0</v>
      </c>
      <c r="AW156" s="1028">
        <f t="shared" si="17"/>
        <v>0</v>
      </c>
      <c r="AX156" s="1028">
        <f>INDEX(V156:AG156,1,MATCH(Parametres!$B$3,V$1:AG$1,0))*IF(OR(C156="L",C156="S",C156="I"),-1,1)</f>
        <v>0</v>
      </c>
      <c r="AY156" s="598" t="s">
        <v>337</v>
      </c>
      <c r="AZ156" s="598" t="e">
        <f>+VLOOKUP($AJ156,Data_Validation!$A:$E,5,0)</f>
        <v>#N/A</v>
      </c>
    </row>
    <row r="157" spans="1:52" ht="15"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806.92</v>
      </c>
      <c r="L157" s="832">
        <v>887.88</v>
      </c>
      <c r="M157" s="832">
        <v>2133.36</v>
      </c>
      <c r="N157" s="832">
        <v>2133.36</v>
      </c>
      <c r="O157" s="832">
        <v>2173.84</v>
      </c>
      <c r="P157" s="832">
        <v>2215.5100000000002</v>
      </c>
      <c r="Q157" s="832">
        <v>0</v>
      </c>
      <c r="R157" s="832">
        <v>0</v>
      </c>
      <c r="S157" s="832">
        <v>241.54</v>
      </c>
      <c r="T157" s="832">
        <v>241.54</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8" t="str">
        <f t="shared" si="12"/>
        <v>H01540</v>
      </c>
      <c r="AK157" s="1028" t="str">
        <f t="shared" si="13"/>
        <v>SVC ENT EQUIPEMENT</v>
      </c>
      <c r="AL157" s="1028">
        <f>IFERROR(INDEX(G157:R157,1,MATCH(Parametres!$B$3,G$1:R$1,0)-1)*IF(OR(F157="L",F157="S",F157="I"),-1,1),"")</f>
        <v>2133.36</v>
      </c>
      <c r="AM157" s="1028">
        <f t="shared" si="14"/>
        <v>40.480000000000018</v>
      </c>
      <c r="AN157" s="1028">
        <f>INDEX(G157:R157,1,MATCH(Parametres!$B$3,G$1:R$1,0))*IF(OR(F157="L",F157="S",F157="I"),-1,1)</f>
        <v>2173.84</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3" t="str">
        <f t="shared" si="15"/>
        <v>H01540</v>
      </c>
      <c r="AU157" s="599" t="str">
        <f t="shared" si="16"/>
        <v>SVC ENT EQUIPEMENT</v>
      </c>
      <c r="AV157" s="1028">
        <f>IFERROR(INDEX(V157:AG157,1,MATCH(Parametres!$B$3,V$1:AG$1,0)-1)*IF(OR(C157="L",C157="S",C157="I"),-1,1),"")</f>
        <v>0</v>
      </c>
      <c r="AW157" s="1028">
        <f t="shared" si="17"/>
        <v>0</v>
      </c>
      <c r="AX157" s="1028">
        <f>INDEX(V157:AG157,1,MATCH(Parametres!$B$3,V$1:AG$1,0))*IF(OR(C157="L",C157="S",C157="I"),-1,1)</f>
        <v>0</v>
      </c>
      <c r="AY157" s="598" t="s">
        <v>337</v>
      </c>
      <c r="AZ157" s="598">
        <f>+VLOOKUP($AJ157,Data_Validation!$A:$E,5,0)</f>
        <v>0</v>
      </c>
    </row>
    <row r="158" spans="1:52" ht="15"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-67521.53</v>
      </c>
      <c r="M158" s="832">
        <v>-67642.53</v>
      </c>
      <c r="N158" s="832">
        <v>-68102.39</v>
      </c>
      <c r="O158" s="832">
        <v>-70344.19</v>
      </c>
      <c r="P158" s="832">
        <v>-77025.19</v>
      </c>
      <c r="Q158" s="832">
        <v>0</v>
      </c>
      <c r="R158" s="832">
        <v>0</v>
      </c>
      <c r="S158" s="832">
        <v>-7816.02</v>
      </c>
      <c r="T158" s="832">
        <v>-7816.02</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8" t="str">
        <f t="shared" si="12"/>
        <v>H01541</v>
      </c>
      <c r="AK158" s="1028" t="str">
        <f t="shared" si="13"/>
        <v>SVC VEH DE LOC SERVITUDE</v>
      </c>
      <c r="AL158" s="1028">
        <f>IFERROR(INDEX(G158:R158,1,MATCH(Parametres!$B$3,G$1:R$1,0)-1)*IF(OR(F158="L",F158="S",F158="I"),-1,1),"")</f>
        <v>-68102.39</v>
      </c>
      <c r="AM158" s="1028">
        <f t="shared" si="14"/>
        <v>-2241.8000000000029</v>
      </c>
      <c r="AN158" s="1028">
        <f>INDEX(G158:R158,1,MATCH(Parametres!$B$3,G$1:R$1,0))*IF(OR(F158="L",F158="S",F158="I"),-1,1)</f>
        <v>-70344.19</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3" t="str">
        <f t="shared" si="15"/>
        <v>H01541</v>
      </c>
      <c r="AU158" s="599" t="str">
        <f t="shared" si="16"/>
        <v>SVC VEH DE LOC SERVITUDE</v>
      </c>
      <c r="AV158" s="1028">
        <f>IFERROR(INDEX(V158:AG158,1,MATCH(Parametres!$B$3,V$1:AG$1,0)-1)*IF(OR(C158="L",C158="S",C158="I"),-1,1),"")</f>
        <v>0</v>
      </c>
      <c r="AW158" s="1028">
        <f t="shared" si="17"/>
        <v>0</v>
      </c>
      <c r="AX158" s="1028">
        <f>INDEX(V158:AG158,1,MATCH(Parametres!$B$3,V$1:AG$1,0))*IF(OR(C158="L",C158="S",C158="I"),-1,1)</f>
        <v>0</v>
      </c>
      <c r="AY158" s="598" t="s">
        <v>337</v>
      </c>
      <c r="AZ158" s="598">
        <f>+VLOOKUP($AJ158,Data_Validation!$A:$E,5,0)</f>
        <v>0</v>
      </c>
    </row>
    <row r="159" spans="1:52" ht="15.75"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8" t="str">
        <f t="shared" si="12"/>
        <v>H01542</v>
      </c>
      <c r="AK159" s="1028" t="str">
        <f t="shared" si="13"/>
        <v>SVC ENT EQUIPMENT</v>
      </c>
      <c r="AL159" s="1028">
        <f>IFERROR(INDEX(G159:R159,1,MATCH(Parametres!$B$3,G$1:R$1,0)-1)*IF(OR(F159="L",F159="S",F159="I"),-1,1),"")</f>
        <v>0</v>
      </c>
      <c r="AM159" s="1028">
        <f t="shared" si="14"/>
        <v>0</v>
      </c>
      <c r="AN159" s="1028">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3" t="str">
        <f t="shared" si="15"/>
        <v>H01542</v>
      </c>
      <c r="AU159" s="599" t="str">
        <f t="shared" si="16"/>
        <v>SVC ENT EQUIPMENT</v>
      </c>
      <c r="AV159" s="1028">
        <f>IFERROR(INDEX(V159:AG159,1,MATCH(Parametres!$B$3,V$1:AG$1,0)-1)*IF(OR(C159="L",C159="S",C159="I"),-1,1),"")</f>
        <v>0</v>
      </c>
      <c r="AW159" s="1028">
        <f t="shared" si="17"/>
        <v>0</v>
      </c>
      <c r="AX159" s="1028">
        <f>INDEX(V159:AG159,1,MATCH(Parametres!$B$3,V$1:AG$1,0))*IF(OR(C159="L",C159="S",C159="I"),-1,1)</f>
        <v>0</v>
      </c>
      <c r="AY159" s="598" t="s">
        <v>337</v>
      </c>
      <c r="AZ159" s="598">
        <f>+VLOOKUP($AJ159,Data_Validation!$A:$E,5,0)</f>
        <v>0</v>
      </c>
    </row>
    <row r="160" spans="1:52" ht="15"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8" t="str">
        <f t="shared" si="12"/>
        <v>H01543</v>
      </c>
      <c r="AK160" s="1028" t="str">
        <f t="shared" si="13"/>
        <v>SVC LOCATION EQUIPEMENT</v>
      </c>
      <c r="AL160" s="1028">
        <f>IFERROR(INDEX(G160:R160,1,MATCH(Parametres!$B$3,G$1:R$1,0)-1)*IF(OR(F160="L",F160="S",F160="I"),-1,1),"")</f>
        <v>0</v>
      </c>
      <c r="AM160" s="1028">
        <f t="shared" si="14"/>
        <v>0</v>
      </c>
      <c r="AN160" s="1028">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3" t="str">
        <f t="shared" si="15"/>
        <v>H01543</v>
      </c>
      <c r="AU160" s="599" t="str">
        <f t="shared" si="16"/>
        <v>SVC LOCATION EQUIPEMENT</v>
      </c>
      <c r="AV160" s="1028">
        <f>IFERROR(INDEX(V160:AG160,1,MATCH(Parametres!$B$3,V$1:AG$1,0)-1)*IF(OR(C160="L",C160="S",C160="I"),-1,1),"")</f>
        <v>0</v>
      </c>
      <c r="AW160" s="1028">
        <f t="shared" si="17"/>
        <v>0</v>
      </c>
      <c r="AX160" s="1028">
        <f>INDEX(V160:AG160,1,MATCH(Parametres!$B$3,V$1:AG$1,0))*IF(OR(C160="L",C160="S",C160="I"),-1,1)</f>
        <v>0</v>
      </c>
      <c r="AY160" s="598" t="s">
        <v>337</v>
      </c>
      <c r="AZ160" s="598" t="e">
        <f>+VLOOKUP($AJ160,Data_Validation!$A:$E,5,0)</f>
        <v>#N/A</v>
      </c>
    </row>
    <row r="161" spans="1:52" ht="15" customHeight="1">
      <c r="A161" s="832" t="s">
        <v>1150</v>
      </c>
      <c r="B161" s="832">
        <v>2026</v>
      </c>
      <c r="C161" s="832" t="s">
        <v>1468</v>
      </c>
      <c r="D161" s="832" t="s">
        <v>1469</v>
      </c>
      <c r="E161" s="832" t="s">
        <v>333</v>
      </c>
      <c r="F161" s="832" t="s">
        <v>1119</v>
      </c>
      <c r="G161" s="832">
        <v>1835.32</v>
      </c>
      <c r="H161" s="832">
        <v>3689.7</v>
      </c>
      <c r="I161" s="832">
        <v>7476.55</v>
      </c>
      <c r="J161" s="832">
        <v>11683.44</v>
      </c>
      <c r="K161" s="832">
        <v>13824.41</v>
      </c>
      <c r="L161" s="832">
        <v>15494.57</v>
      </c>
      <c r="M161" s="832">
        <v>18012.88</v>
      </c>
      <c r="N161" s="832">
        <v>18580.32</v>
      </c>
      <c r="O161" s="832">
        <v>21292.83</v>
      </c>
      <c r="P161" s="832">
        <v>21380.58</v>
      </c>
      <c r="Q161" s="832">
        <v>0</v>
      </c>
      <c r="R161" s="832">
        <v>0</v>
      </c>
      <c r="S161" s="832">
        <v>2365.87</v>
      </c>
      <c r="T161" s="832">
        <v>2365.87</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8" t="str">
        <f t="shared" si="12"/>
        <v>H01544</v>
      </c>
      <c r="AK161" s="1028" t="str">
        <f t="shared" si="13"/>
        <v>SVC TRAITEMENT DES DONNEE</v>
      </c>
      <c r="AL161" s="1028">
        <f>IFERROR(INDEX(G161:R161,1,MATCH(Parametres!$B$3,G$1:R$1,0)-1)*IF(OR(F161="L",F161="S",F161="I"),-1,1),"")</f>
        <v>18580.32</v>
      </c>
      <c r="AM161" s="1028">
        <f t="shared" si="14"/>
        <v>2712.510000000002</v>
      </c>
      <c r="AN161" s="1028">
        <f>INDEX(G161:R161,1,MATCH(Parametres!$B$3,G$1:R$1,0))*IF(OR(F161="L",F161="S",F161="I"),-1,1)</f>
        <v>21292.83</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3" t="str">
        <f t="shared" si="15"/>
        <v>H01544</v>
      </c>
      <c r="AU161" s="599" t="str">
        <f t="shared" si="16"/>
        <v>SVC TRAITEMENT DES DONNEE</v>
      </c>
      <c r="AV161" s="1028">
        <f>IFERROR(INDEX(V161:AG161,1,MATCH(Parametres!$B$3,V$1:AG$1,0)-1)*IF(OR(C161="L",C161="S",C161="I"),-1,1),"")</f>
        <v>0</v>
      </c>
      <c r="AW161" s="1028">
        <f t="shared" si="17"/>
        <v>0</v>
      </c>
      <c r="AX161" s="1028">
        <f>INDEX(V161:AG161,1,MATCH(Parametres!$B$3,V$1:AG$1,0))*IF(OR(C161="L",C161="S",C161="I"),-1,1)</f>
        <v>0</v>
      </c>
      <c r="AY161" s="598" t="s">
        <v>337</v>
      </c>
      <c r="AZ161" s="598">
        <f>+VLOOKUP($AJ161,Data_Validation!$A:$E,5,0)</f>
        <v>0</v>
      </c>
    </row>
    <row r="162" spans="1:52" ht="15" customHeight="1">
      <c r="A162" s="832" t="s">
        <v>1150</v>
      </c>
      <c r="B162" s="832">
        <v>2026</v>
      </c>
      <c r="C162" s="832" t="s">
        <v>1470</v>
      </c>
      <c r="D162" s="832" t="s">
        <v>1471</v>
      </c>
      <c r="E162" s="832" t="s">
        <v>333</v>
      </c>
      <c r="F162" s="832" t="s">
        <v>1119</v>
      </c>
      <c r="G162" s="832">
        <v>546.71</v>
      </c>
      <c r="H162" s="832">
        <v>1031.25</v>
      </c>
      <c r="I162" s="832">
        <v>2101.61</v>
      </c>
      <c r="J162" s="832">
        <v>2476.61</v>
      </c>
      <c r="K162" s="832">
        <v>3176.23</v>
      </c>
      <c r="L162" s="832">
        <v>3955.84</v>
      </c>
      <c r="M162" s="832">
        <v>4618.13</v>
      </c>
      <c r="N162" s="832">
        <v>5543.36</v>
      </c>
      <c r="O162" s="832">
        <v>6424.59</v>
      </c>
      <c r="P162" s="832">
        <v>6424.59</v>
      </c>
      <c r="Q162" s="832">
        <v>0</v>
      </c>
      <c r="R162" s="832">
        <v>0</v>
      </c>
      <c r="S162" s="832">
        <v>713.84</v>
      </c>
      <c r="T162" s="832">
        <v>713.84</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8" t="str">
        <f t="shared" si="12"/>
        <v>H01545</v>
      </c>
      <c r="AK162" s="1028" t="str">
        <f t="shared" si="13"/>
        <v>SVC FRAIS REP/REPAS (80%)</v>
      </c>
      <c r="AL162" s="1028">
        <f>IFERROR(INDEX(G162:R162,1,MATCH(Parametres!$B$3,G$1:R$1,0)-1)*IF(OR(F162="L",F162="S",F162="I"),-1,1),"")</f>
        <v>5543.36</v>
      </c>
      <c r="AM162" s="1028">
        <f t="shared" si="14"/>
        <v>881.23000000000047</v>
      </c>
      <c r="AN162" s="1028">
        <f>INDEX(G162:R162,1,MATCH(Parametres!$B$3,G$1:R$1,0))*IF(OR(F162="L",F162="S",F162="I"),-1,1)</f>
        <v>6424.59</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3" t="str">
        <f t="shared" si="15"/>
        <v>H01545</v>
      </c>
      <c r="AU162" s="599" t="str">
        <f t="shared" si="16"/>
        <v>SVC FRAIS REP/REPAS (80%)</v>
      </c>
      <c r="AV162" s="1028">
        <f>IFERROR(INDEX(V162:AG162,1,MATCH(Parametres!$B$3,V$1:AG$1,0)-1)*IF(OR(C162="L",C162="S",C162="I"),-1,1),"")</f>
        <v>0</v>
      </c>
      <c r="AW162" s="1028">
        <f t="shared" si="17"/>
        <v>0</v>
      </c>
      <c r="AX162" s="1028">
        <f>INDEX(V162:AG162,1,MATCH(Parametres!$B$3,V$1:AG$1,0))*IF(OR(C162="L",C162="S",C162="I"),-1,1)</f>
        <v>0</v>
      </c>
      <c r="AY162" s="598" t="s">
        <v>337</v>
      </c>
      <c r="AZ162" s="598">
        <f>+VLOOKUP($AJ162,Data_Validation!$A:$E,5,0)</f>
        <v>0</v>
      </c>
    </row>
    <row r="163" spans="1:52" ht="15.75"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11.66</v>
      </c>
      <c r="N163" s="832">
        <v>1504.16</v>
      </c>
      <c r="O163" s="832">
        <v>1504.16</v>
      </c>
      <c r="P163" s="832">
        <v>1504.16</v>
      </c>
      <c r="Q163" s="832">
        <v>0</v>
      </c>
      <c r="R163" s="832">
        <v>0</v>
      </c>
      <c r="S163" s="832">
        <v>167.13</v>
      </c>
      <c r="T163" s="832">
        <v>167.13</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8" t="str">
        <f t="shared" si="12"/>
        <v>H01546</v>
      </c>
      <c r="AK163" s="1028" t="str">
        <f t="shared" si="13"/>
        <v>SVC DEPLACEMENT-REPRESENT</v>
      </c>
      <c r="AL163" s="1028">
        <f>IFERROR(INDEX(G163:R163,1,MATCH(Parametres!$B$3,G$1:R$1,0)-1)*IF(OR(F163="L",F163="S",F163="I"),-1,1),"")</f>
        <v>1504.16</v>
      </c>
      <c r="AM163" s="1028">
        <f t="shared" si="14"/>
        <v>0</v>
      </c>
      <c r="AN163" s="1028">
        <f>INDEX(G163:R163,1,MATCH(Parametres!$B$3,G$1:R$1,0))*IF(OR(F163="L",F163="S",F163="I"),-1,1)</f>
        <v>1504.16</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3" t="str">
        <f t="shared" si="15"/>
        <v>H01546</v>
      </c>
      <c r="AU163" s="599" t="str">
        <f t="shared" si="16"/>
        <v>SVC DEPLACEMENT-REPRESENT</v>
      </c>
      <c r="AV163" s="1028">
        <f>IFERROR(INDEX(V163:AG163,1,MATCH(Parametres!$B$3,V$1:AG$1,0)-1)*IF(OR(C163="L",C163="S",C163="I"),-1,1),"")</f>
        <v>0</v>
      </c>
      <c r="AW163" s="1028">
        <f t="shared" si="17"/>
        <v>0</v>
      </c>
      <c r="AX163" s="1028">
        <f>INDEX(V163:AG163,1,MATCH(Parametres!$B$3,V$1:AG$1,0))*IF(OR(C163="L",C163="S",C163="I"),-1,1)</f>
        <v>0</v>
      </c>
      <c r="AY163" s="598" t="s">
        <v>337</v>
      </c>
      <c r="AZ163" s="598">
        <f>+VLOOKUP($AJ163,Data_Validation!$A:$E,5,0)</f>
        <v>0</v>
      </c>
    </row>
    <row r="164" spans="1:52" ht="15" customHeight="1">
      <c r="A164" s="832" t="s">
        <v>1150</v>
      </c>
      <c r="B164" s="832">
        <v>2026</v>
      </c>
      <c r="C164" s="832" t="s">
        <v>1474</v>
      </c>
      <c r="D164" s="832" t="s">
        <v>1475</v>
      </c>
      <c r="E164" s="832" t="s">
        <v>333</v>
      </c>
      <c r="F164" s="832" t="s">
        <v>1119</v>
      </c>
      <c r="G164" s="832">
        <v>98.55</v>
      </c>
      <c r="H164" s="832">
        <v>181.16</v>
      </c>
      <c r="I164" s="832">
        <v>238.57</v>
      </c>
      <c r="J164" s="832">
        <v>351.97</v>
      </c>
      <c r="K164" s="832">
        <v>915.12</v>
      </c>
      <c r="L164" s="832">
        <v>1177.93</v>
      </c>
      <c r="M164" s="832">
        <v>1704.56</v>
      </c>
      <c r="N164" s="832">
        <v>1759.23</v>
      </c>
      <c r="O164" s="832">
        <v>2283.02</v>
      </c>
      <c r="P164" s="832">
        <v>2612.77</v>
      </c>
      <c r="Q164" s="832">
        <v>0</v>
      </c>
      <c r="R164" s="832">
        <v>0</v>
      </c>
      <c r="S164" s="832">
        <v>253.67</v>
      </c>
      <c r="T164" s="832">
        <v>253.67</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8" t="str">
        <f t="shared" si="12"/>
        <v>H01547</v>
      </c>
      <c r="AK164" s="1028" t="str">
        <f t="shared" si="13"/>
        <v>SVC TELEPHONE-TELEGRAMMES</v>
      </c>
      <c r="AL164" s="1028">
        <f>IFERROR(INDEX(G164:R164,1,MATCH(Parametres!$B$3,G$1:R$1,0)-1)*IF(OR(F164="L",F164="S",F164="I"),-1,1),"")</f>
        <v>1759.23</v>
      </c>
      <c r="AM164" s="1028">
        <f t="shared" si="14"/>
        <v>523.79</v>
      </c>
      <c r="AN164" s="1028">
        <f>INDEX(G164:R164,1,MATCH(Parametres!$B$3,G$1:R$1,0))*IF(OR(F164="L",F164="S",F164="I"),-1,1)</f>
        <v>2283.02</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3" t="str">
        <f t="shared" si="15"/>
        <v>H01547</v>
      </c>
      <c r="AU164" s="599" t="str">
        <f t="shared" si="16"/>
        <v>SVC TELEPHONE-TELEGRAMMES</v>
      </c>
      <c r="AV164" s="1028">
        <f>IFERROR(INDEX(V164:AG164,1,MATCH(Parametres!$B$3,V$1:AG$1,0)-1)*IF(OR(C164="L",C164="S",C164="I"),-1,1),"")</f>
        <v>0</v>
      </c>
      <c r="AW164" s="1028">
        <f t="shared" si="17"/>
        <v>0</v>
      </c>
      <c r="AX164" s="1028">
        <f>INDEX(V164:AG164,1,MATCH(Parametres!$B$3,V$1:AG$1,0))*IF(OR(C164="L",C164="S",C164="I"),-1,1)</f>
        <v>0</v>
      </c>
      <c r="AY164" s="598" t="s">
        <v>337</v>
      </c>
      <c r="AZ164" s="598">
        <f>+VLOOKUP($AJ164,Data_Validation!$A:$E,5,0)</f>
        <v>0</v>
      </c>
    </row>
    <row r="165" spans="1:52" ht="15"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8" t="str">
        <f t="shared" si="12"/>
        <v>H01548</v>
      </c>
      <c r="AK165" s="1028" t="str">
        <f t="shared" si="13"/>
        <v>SVC FRAIS POSTAUX</v>
      </c>
      <c r="AL165" s="1028">
        <f>IFERROR(INDEX(G165:R165,1,MATCH(Parametres!$B$3,G$1:R$1,0)-1)*IF(OR(F165="L",F165="S",F165="I"),-1,1),"")</f>
        <v>0</v>
      </c>
      <c r="AM165" s="1028">
        <f t="shared" si="14"/>
        <v>0</v>
      </c>
      <c r="AN165" s="1028">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3" t="str">
        <f t="shared" si="15"/>
        <v>H01548</v>
      </c>
      <c r="AU165" s="599" t="str">
        <f t="shared" si="16"/>
        <v>SVC FRAIS POSTAUX</v>
      </c>
      <c r="AV165" s="1028">
        <f>IFERROR(INDEX(V165:AG165,1,MATCH(Parametres!$B$3,V$1:AG$1,0)-1)*IF(OR(C165="L",C165="S",C165="I"),-1,1),"")</f>
        <v>0</v>
      </c>
      <c r="AW165" s="1028">
        <f t="shared" si="17"/>
        <v>0</v>
      </c>
      <c r="AX165" s="1028">
        <f>INDEX(V165:AG165,1,MATCH(Parametres!$B$3,V$1:AG$1,0))*IF(OR(C165="L",C165="S",C165="I"),-1,1)</f>
        <v>0</v>
      </c>
      <c r="AY165" s="598" t="s">
        <v>337</v>
      </c>
      <c r="AZ165" s="598">
        <f>+VLOOKUP($AJ165,Data_Validation!$A:$E,5,0)</f>
        <v>0</v>
      </c>
    </row>
    <row r="166" spans="1:52" ht="15"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180</v>
      </c>
      <c r="N166" s="832">
        <v>180</v>
      </c>
      <c r="O166" s="832">
        <v>180</v>
      </c>
      <c r="P166" s="832">
        <v>180</v>
      </c>
      <c r="Q166" s="832">
        <v>0</v>
      </c>
      <c r="R166" s="832">
        <v>0</v>
      </c>
      <c r="S166" s="832">
        <v>20</v>
      </c>
      <c r="T166" s="832">
        <v>20</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8" t="str">
        <f t="shared" si="12"/>
        <v>H01549</v>
      </c>
      <c r="AK166" s="1028" t="str">
        <f t="shared" si="13"/>
        <v>SVC FRET &amp; MESSAGERIE</v>
      </c>
      <c r="AL166" s="1028">
        <f>IFERROR(INDEX(G166:R166,1,MATCH(Parametres!$B$3,G$1:R$1,0)-1)*IF(OR(F166="L",F166="S",F166="I"),-1,1),"")</f>
        <v>180</v>
      </c>
      <c r="AM166" s="1028">
        <f t="shared" si="14"/>
        <v>0</v>
      </c>
      <c r="AN166" s="1028">
        <f>INDEX(G166:R166,1,MATCH(Parametres!$B$3,G$1:R$1,0))*IF(OR(F166="L",F166="S",F166="I"),-1,1)</f>
        <v>180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3" t="str">
        <f t="shared" si="15"/>
        <v>H01549</v>
      </c>
      <c r="AU166" s="599" t="str">
        <f t="shared" si="16"/>
        <v>SVC FRET &amp; MESSAGERIE</v>
      </c>
      <c r="AV166" s="1028">
        <f>IFERROR(INDEX(V166:AG166,1,MATCH(Parametres!$B$3,V$1:AG$1,0)-1)*IF(OR(C166="L",C166="S",C166="I"),-1,1),"")</f>
        <v>0</v>
      </c>
      <c r="AW166" s="1028">
        <f t="shared" si="17"/>
        <v>0</v>
      </c>
      <c r="AX166" s="1028">
        <f>INDEX(V166:AG166,1,MATCH(Parametres!$B$3,V$1:AG$1,0))*IF(OR(C166="L",C166="S",C166="I"),-1,1)</f>
        <v>0</v>
      </c>
      <c r="AY166" s="598" t="s">
        <v>337</v>
      </c>
      <c r="AZ166" s="598">
        <f>+VLOOKUP($AJ166,Data_Validation!$A:$E,5,0)</f>
        <v>0</v>
      </c>
    </row>
    <row r="167" spans="1:52" ht="15"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200</v>
      </c>
      <c r="N167" s="832">
        <v>391</v>
      </c>
      <c r="O167" s="832">
        <v>391</v>
      </c>
      <c r="P167" s="832">
        <v>391</v>
      </c>
      <c r="Q167" s="832">
        <v>0</v>
      </c>
      <c r="R167" s="832">
        <v>0</v>
      </c>
      <c r="S167" s="832">
        <v>43.44</v>
      </c>
      <c r="T167" s="832">
        <v>43.44</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8" t="str">
        <f t="shared" si="12"/>
        <v>H01552</v>
      </c>
      <c r="AK167" s="1028" t="str">
        <f t="shared" si="13"/>
        <v>SVC FRAIS DIVERS</v>
      </c>
      <c r="AL167" s="1028">
        <f>IFERROR(INDEX(G167:R167,1,MATCH(Parametres!$B$3,G$1:R$1,0)-1)*IF(OR(F167="L",F167="S",F167="I"),-1,1),"")</f>
        <v>391</v>
      </c>
      <c r="AM167" s="1028">
        <f t="shared" si="14"/>
        <v>0</v>
      </c>
      <c r="AN167" s="1028">
        <f>INDEX(G167:R167,1,MATCH(Parametres!$B$3,G$1:R$1,0))*IF(OR(F167="L",F167="S",F167="I"),-1,1)</f>
        <v>391</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3" t="str">
        <f t="shared" si="15"/>
        <v>H01552</v>
      </c>
      <c r="AU167" s="599" t="str">
        <f t="shared" si="16"/>
        <v>SVC FRAIS DIVERS</v>
      </c>
      <c r="AV167" s="1028">
        <f>IFERROR(INDEX(V167:AG167,1,MATCH(Parametres!$B$3,V$1:AG$1,0)-1)*IF(OR(C167="L",C167="S",C167="I"),-1,1),"")</f>
        <v>0</v>
      </c>
      <c r="AW167" s="1028">
        <f t="shared" si="17"/>
        <v>0</v>
      </c>
      <c r="AX167" s="1028">
        <f>INDEX(V167:AG167,1,MATCH(Parametres!$B$3,V$1:AG$1,0))*IF(OR(C167="L",C167="S",C167="I"),-1,1)</f>
        <v>0</v>
      </c>
      <c r="AY167" s="598" t="s">
        <v>337</v>
      </c>
      <c r="AZ167" s="598">
        <f>+VLOOKUP($AJ167,Data_Validation!$A:$E,5,0)</f>
        <v>0</v>
      </c>
    </row>
    <row r="168" spans="1:52" ht="15.75"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3000</v>
      </c>
      <c r="M168" s="832">
        <v>5000</v>
      </c>
      <c r="N168" s="832">
        <v>6000</v>
      </c>
      <c r="O168" s="832">
        <v>7000</v>
      </c>
      <c r="P168" s="832">
        <v>7000</v>
      </c>
      <c r="Q168" s="832">
        <v>0</v>
      </c>
      <c r="R168" s="832">
        <v>0</v>
      </c>
      <c r="S168" s="832">
        <v>777.78</v>
      </c>
      <c r="T168" s="832">
        <v>777.78</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8" t="str">
        <f t="shared" si="12"/>
        <v>H01553</v>
      </c>
      <c r="AK168" s="1028" t="str">
        <f t="shared" si="13"/>
        <v>SRC RESERVE DOMMAGE</v>
      </c>
      <c r="AL168" s="1028">
        <f>IFERROR(INDEX(G168:R168,1,MATCH(Parametres!$B$3,G$1:R$1,0)-1)*IF(OR(F168="L",F168="S",F168="I"),-1,1),"")</f>
        <v>6000</v>
      </c>
      <c r="AM168" s="1028">
        <f t="shared" si="14"/>
        <v>1000</v>
      </c>
      <c r="AN168" s="1028">
        <f>INDEX(G168:R168,1,MATCH(Parametres!$B$3,G$1:R$1,0))*IF(OR(F168="L",F168="S",F168="I"),-1,1)</f>
        <v>7000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3" t="str">
        <f t="shared" si="15"/>
        <v>H01553</v>
      </c>
      <c r="AU168" s="599" t="str">
        <f t="shared" si="16"/>
        <v>SRC RESERVE DOMMAGE</v>
      </c>
      <c r="AV168" s="1028">
        <f>IFERROR(INDEX(V168:AG168,1,MATCH(Parametres!$B$3,V$1:AG$1,0)-1)*IF(OR(C168="L",C168="S",C168="I"),-1,1),"")</f>
        <v>0</v>
      </c>
      <c r="AW168" s="1028">
        <f t="shared" si="17"/>
        <v>0</v>
      </c>
      <c r="AX168" s="1028">
        <f>INDEX(V168:AG168,1,MATCH(Parametres!$B$3,V$1:AG$1,0))*IF(OR(C168="L",C168="S",C168="I"),-1,1)</f>
        <v>0</v>
      </c>
      <c r="AY168" s="598" t="s">
        <v>337</v>
      </c>
      <c r="AZ168" s="598">
        <f>+VLOOKUP($AJ168,Data_Validation!$A:$E,5,0)</f>
        <v>0</v>
      </c>
    </row>
    <row r="169" spans="1:52" ht="15"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149338.5</v>
      </c>
      <c r="M169" s="832">
        <v>176395.75</v>
      </c>
      <c r="N169" s="832">
        <v>200852</v>
      </c>
      <c r="O169" s="832">
        <v>226608.75</v>
      </c>
      <c r="P169" s="832">
        <v>226958.75</v>
      </c>
      <c r="Q169" s="832">
        <v>0</v>
      </c>
      <c r="R169" s="832">
        <v>0</v>
      </c>
      <c r="S169" s="832">
        <v>25178.75</v>
      </c>
      <c r="T169" s="832">
        <v>25178.75</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8" t="str">
        <f t="shared" si="12"/>
        <v>H01560</v>
      </c>
      <c r="AK169" s="1028" t="str">
        <f t="shared" si="13"/>
        <v>SVC LOYER INT HYPOTH.</v>
      </c>
      <c r="AL169" s="1028">
        <f>IFERROR(INDEX(G169:R169,1,MATCH(Parametres!$B$3,G$1:R$1,0)-1)*IF(OR(F169="L",F169="S",F169="I"),-1,1),"")</f>
        <v>200852</v>
      </c>
      <c r="AM169" s="1028">
        <f t="shared" si="14"/>
        <v>25756.75</v>
      </c>
      <c r="AN169" s="1028">
        <f>INDEX(G169:R169,1,MATCH(Parametres!$B$3,G$1:R$1,0))*IF(OR(F169="L",F169="S",F169="I"),-1,1)</f>
        <v>226608.75</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3" t="str">
        <f t="shared" si="15"/>
        <v>H01560</v>
      </c>
      <c r="AU169" s="599" t="str">
        <f t="shared" si="16"/>
        <v>SVC LOYER INT HYPOTH.</v>
      </c>
      <c r="AV169" s="1028">
        <f>IFERROR(INDEX(V169:AG169,1,MATCH(Parametres!$B$3,V$1:AG$1,0)-1)*IF(OR(C169="L",C169="S",C169="I"),-1,1),"")</f>
        <v>0</v>
      </c>
      <c r="AW169" s="1028">
        <f t="shared" si="17"/>
        <v>0</v>
      </c>
      <c r="AX169" s="1028">
        <f>INDEX(V169:AG169,1,MATCH(Parametres!$B$3,V$1:AG$1,0))*IF(OR(C169="L",C169="S",C169="I"),-1,1)</f>
        <v>0</v>
      </c>
      <c r="AY169" s="598" t="s">
        <v>337</v>
      </c>
      <c r="AZ169" s="598">
        <f>+VLOOKUP($AJ169,Data_Validation!$A:$E,5,0)</f>
        <v>0</v>
      </c>
    </row>
    <row r="170" spans="1:52" ht="15" customHeight="1">
      <c r="A170" s="832" t="s">
        <v>1150</v>
      </c>
      <c r="B170" s="832">
        <v>2026</v>
      </c>
      <c r="C170" s="832" t="s">
        <v>1486</v>
      </c>
      <c r="D170" s="832" t="s">
        <v>1487</v>
      </c>
      <c r="E170" s="832" t="s">
        <v>333</v>
      </c>
      <c r="F170" s="832" t="s">
        <v>1119</v>
      </c>
      <c r="G170" s="832">
        <v>120.88</v>
      </c>
      <c r="H170" s="832">
        <v>239.73</v>
      </c>
      <c r="I170" s="832">
        <v>356.62</v>
      </c>
      <c r="J170" s="832">
        <v>475.47</v>
      </c>
      <c r="K170" s="832">
        <v>594.32000000000005</v>
      </c>
      <c r="L170" s="832">
        <v>713.17</v>
      </c>
      <c r="M170" s="832">
        <v>832.02</v>
      </c>
      <c r="N170" s="832">
        <v>950.87</v>
      </c>
      <c r="O170" s="832">
        <v>1069.72</v>
      </c>
      <c r="P170" s="832">
        <v>1069.72</v>
      </c>
      <c r="Q170" s="832">
        <v>0</v>
      </c>
      <c r="R170" s="832">
        <v>0</v>
      </c>
      <c r="S170" s="832">
        <v>118.86</v>
      </c>
      <c r="T170" s="832">
        <v>118.86</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8" t="str">
        <f t="shared" si="12"/>
        <v>H01561</v>
      </c>
      <c r="AK170" s="1028" t="str">
        <f t="shared" si="13"/>
        <v>SVC AMORT AMELIOR  LOC</v>
      </c>
      <c r="AL170" s="1028">
        <f>IFERROR(INDEX(G170:R170,1,MATCH(Parametres!$B$3,G$1:R$1,0)-1)*IF(OR(F170="L",F170="S",F170="I"),-1,1),"")</f>
        <v>950.87</v>
      </c>
      <c r="AM170" s="1028">
        <f t="shared" si="14"/>
        <v>118.85000000000002</v>
      </c>
      <c r="AN170" s="1028">
        <f>INDEX(G170:R170,1,MATCH(Parametres!$B$3,G$1:R$1,0))*IF(OR(F170="L",F170="S",F170="I"),-1,1)</f>
        <v>1069.72</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3" t="str">
        <f t="shared" si="15"/>
        <v>H01561</v>
      </c>
      <c r="AU170" s="599" t="str">
        <f t="shared" si="16"/>
        <v>SVC AMORT AMELIOR  LOC</v>
      </c>
      <c r="AV170" s="1028">
        <f>IFERROR(INDEX(V170:AG170,1,MATCH(Parametres!$B$3,V$1:AG$1,0)-1)*IF(OR(C170="L",C170="S",C170="I"),-1,1),"")</f>
        <v>0</v>
      </c>
      <c r="AW170" s="1028">
        <f t="shared" si="17"/>
        <v>0</v>
      </c>
      <c r="AX170" s="1028">
        <f>INDEX(V170:AG170,1,MATCH(Parametres!$B$3,V$1:AG$1,0))*IF(OR(C170="L",C170="S",C170="I"),-1,1)</f>
        <v>0</v>
      </c>
      <c r="AY170" s="598" t="s">
        <v>337</v>
      </c>
      <c r="AZ170" s="598">
        <f>+VLOOKUP($AJ170,Data_Validation!$A:$E,5,0)</f>
        <v>0</v>
      </c>
    </row>
    <row r="171" spans="1:52" ht="15"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3494.13</v>
      </c>
      <c r="L171" s="832">
        <v>5876.17</v>
      </c>
      <c r="M171" s="832">
        <v>7820</v>
      </c>
      <c r="N171" s="832">
        <v>8136.84</v>
      </c>
      <c r="O171" s="832">
        <v>13177.25</v>
      </c>
      <c r="P171" s="832">
        <v>13191.15</v>
      </c>
      <c r="Q171" s="832">
        <v>0</v>
      </c>
      <c r="R171" s="832">
        <v>0</v>
      </c>
      <c r="S171" s="832">
        <v>1464.14</v>
      </c>
      <c r="T171" s="832">
        <v>1464.14</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8" t="str">
        <f t="shared" si="12"/>
        <v>H01562</v>
      </c>
      <c r="AK171" s="1028" t="str">
        <f t="shared" si="13"/>
        <v>SVC ENTRERIEN PROPRIÉTÉ</v>
      </c>
      <c r="AL171" s="1028">
        <f>IFERROR(INDEX(G171:R171,1,MATCH(Parametres!$B$3,G$1:R$1,0)-1)*IF(OR(F171="L",F171="S",F171="I"),-1,1),"")</f>
        <v>8136.84</v>
      </c>
      <c r="AM171" s="1028">
        <f t="shared" si="14"/>
        <v>5040.41</v>
      </c>
      <c r="AN171" s="1028">
        <f>INDEX(G171:R171,1,MATCH(Parametres!$B$3,G$1:R$1,0))*IF(OR(F171="L",F171="S",F171="I"),-1,1)</f>
        <v>13177.25</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3" t="str">
        <f t="shared" si="15"/>
        <v>H01562</v>
      </c>
      <c r="AU171" s="599" t="str">
        <f t="shared" si="16"/>
        <v>SVC ENTRERIEN PROPRIÉTÉ</v>
      </c>
      <c r="AV171" s="1028">
        <f>IFERROR(INDEX(V171:AG171,1,MATCH(Parametres!$B$3,V$1:AG$1,0)-1)*IF(OR(C171="L",C171="S",C171="I"),-1,1),"")</f>
        <v>0</v>
      </c>
      <c r="AW171" s="1028">
        <f t="shared" si="17"/>
        <v>0</v>
      </c>
      <c r="AX171" s="1028">
        <f>INDEX(V171:AG171,1,MATCH(Parametres!$B$3,V$1:AG$1,0))*IF(OR(C171="L",C171="S",C171="I"),-1,1)</f>
        <v>0</v>
      </c>
      <c r="AY171" s="598" t="s">
        <v>337</v>
      </c>
      <c r="AZ171" s="598">
        <f>+VLOOKUP($AJ171,Data_Validation!$A:$E,5,0)</f>
        <v>0</v>
      </c>
    </row>
    <row r="172" spans="1:52" ht="15.75"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29364.02</v>
      </c>
      <c r="L172" s="832">
        <v>35240.730000000003</v>
      </c>
      <c r="M172" s="832">
        <v>41117.440000000002</v>
      </c>
      <c r="N172" s="832">
        <v>46994.15</v>
      </c>
      <c r="O172" s="832">
        <v>52870.86</v>
      </c>
      <c r="P172" s="832">
        <v>52870.86</v>
      </c>
      <c r="Q172" s="832">
        <v>0</v>
      </c>
      <c r="R172" s="832">
        <v>0</v>
      </c>
      <c r="S172" s="832">
        <v>5874.54</v>
      </c>
      <c r="T172" s="832">
        <v>5874.54</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8" t="str">
        <f t="shared" si="12"/>
        <v>H01563</v>
      </c>
      <c r="AK172" s="1028" t="str">
        <f t="shared" si="13"/>
        <v>SVC TAXES PROPRIÉTÉ</v>
      </c>
      <c r="AL172" s="1028">
        <f>IFERROR(INDEX(G172:R172,1,MATCH(Parametres!$B$3,G$1:R$1,0)-1)*IF(OR(F172="L",F172="S",F172="I"),-1,1),"")</f>
        <v>46994.15</v>
      </c>
      <c r="AM172" s="1028">
        <f t="shared" si="14"/>
        <v>5876.7099999999991</v>
      </c>
      <c r="AN172" s="1028">
        <f>INDEX(G172:R172,1,MATCH(Parametres!$B$3,G$1:R$1,0))*IF(OR(F172="L",F172="S",F172="I"),-1,1)</f>
        <v>52870.86</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3" t="str">
        <f t="shared" si="15"/>
        <v>H01563</v>
      </c>
      <c r="AU172" s="599" t="str">
        <f t="shared" si="16"/>
        <v>SVC TAXES PROPRIÉTÉ</v>
      </c>
      <c r="AV172" s="1028">
        <f>IFERROR(INDEX(V172:AG172,1,MATCH(Parametres!$B$3,V$1:AG$1,0)-1)*IF(OR(C172="L",C172="S",C172="I"),-1,1),"")</f>
        <v>0</v>
      </c>
      <c r="AW172" s="1028">
        <f t="shared" si="17"/>
        <v>0</v>
      </c>
      <c r="AX172" s="1028">
        <f>INDEX(V172:AG172,1,MATCH(Parametres!$B$3,V$1:AG$1,0))*IF(OR(C172="L",C172="S",C172="I"),-1,1)</f>
        <v>0</v>
      </c>
      <c r="AY172" s="598" t="s">
        <v>337</v>
      </c>
      <c r="AZ172" s="598">
        <f>+VLOOKUP($AJ172,Data_Validation!$A:$E,5,0)</f>
        <v>0</v>
      </c>
    </row>
    <row r="173" spans="1:52" ht="15" customHeight="1">
      <c r="A173" s="832" t="s">
        <v>1150</v>
      </c>
      <c r="B173" s="832">
        <v>2026</v>
      </c>
      <c r="C173" s="832" t="s">
        <v>1492</v>
      </c>
      <c r="D173" s="832" t="s">
        <v>1493</v>
      </c>
      <c r="E173" s="832" t="s">
        <v>333</v>
      </c>
      <c r="F173" s="832" t="s">
        <v>1119</v>
      </c>
      <c r="G173" s="832">
        <v>834.75</v>
      </c>
      <c r="H173" s="832">
        <v>1669.5</v>
      </c>
      <c r="I173" s="832">
        <v>2504.25</v>
      </c>
      <c r="J173" s="832">
        <v>3339</v>
      </c>
      <c r="K173" s="832">
        <v>4173.75</v>
      </c>
      <c r="L173" s="832">
        <v>5008.5</v>
      </c>
      <c r="M173" s="832">
        <v>5843.25</v>
      </c>
      <c r="N173" s="832">
        <v>6678</v>
      </c>
      <c r="O173" s="832">
        <v>7512.75</v>
      </c>
      <c r="P173" s="832">
        <v>7512.75</v>
      </c>
      <c r="Q173" s="832">
        <v>0</v>
      </c>
      <c r="R173" s="832">
        <v>0</v>
      </c>
      <c r="S173" s="832">
        <v>834.75</v>
      </c>
      <c r="T173" s="832">
        <v>834.75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8" t="str">
        <f t="shared" si="12"/>
        <v>H01564</v>
      </c>
      <c r="AK173" s="1028" t="str">
        <f t="shared" si="13"/>
        <v>SVC ASSURANCE BATIMENT</v>
      </c>
      <c r="AL173" s="1028">
        <f>IFERROR(INDEX(G173:R173,1,MATCH(Parametres!$B$3,G$1:R$1,0)-1)*IF(OR(F173="L",F173="S",F173="I"),-1,1),"")</f>
        <v>6678</v>
      </c>
      <c r="AM173" s="1028">
        <f t="shared" si="14"/>
        <v>834.75</v>
      </c>
      <c r="AN173" s="1028">
        <f>INDEX(G173:R173,1,MATCH(Parametres!$B$3,G$1:R$1,0))*IF(OR(F173="L",F173="S",F173="I"),-1,1)</f>
        <v>7512.75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3" t="str">
        <f t="shared" si="15"/>
        <v>H01564</v>
      </c>
      <c r="AU173" s="599" t="str">
        <f t="shared" si="16"/>
        <v>SVC ASSURANCE BATIMENT</v>
      </c>
      <c r="AV173" s="1028">
        <f>IFERROR(INDEX(V173:AG173,1,MATCH(Parametres!$B$3,V$1:AG$1,0)-1)*IF(OR(C173="L",C173="S",C173="I"),-1,1),"")</f>
        <v>0</v>
      </c>
      <c r="AW173" s="1028">
        <f t="shared" si="17"/>
        <v>0</v>
      </c>
      <c r="AX173" s="1028">
        <f>INDEX(V173:AG173,1,MATCH(Parametres!$B$3,V$1:AG$1,0))*IF(OR(C173="L",C173="S",C173="I"),-1,1)</f>
        <v>0</v>
      </c>
      <c r="AY173" s="598" t="s">
        <v>337</v>
      </c>
      <c r="AZ173" s="598">
        <f>+VLOOKUP($AJ173,Data_Validation!$A:$E,5,0)</f>
        <v>0</v>
      </c>
    </row>
    <row r="174" spans="1:52" ht="15"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8" t="str">
        <f t="shared" si="12"/>
        <v>H01565</v>
      </c>
      <c r="AK174" s="1028" t="str">
        <f t="shared" si="13"/>
        <v>SVC AMORT BATIMENT</v>
      </c>
      <c r="AL174" s="1028">
        <f>IFERROR(INDEX(G174:R174,1,MATCH(Parametres!$B$3,G$1:R$1,0)-1)*IF(OR(F174="L",F174="S",F174="I"),-1,1),"")</f>
        <v>0</v>
      </c>
      <c r="AM174" s="1028">
        <f t="shared" si="14"/>
        <v>0</v>
      </c>
      <c r="AN174" s="1028">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3" t="str">
        <f t="shared" si="15"/>
        <v>H01565</v>
      </c>
      <c r="AU174" s="599" t="str">
        <f t="shared" si="16"/>
        <v>SVC AMORT BATIMENT</v>
      </c>
      <c r="AV174" s="1028">
        <f>IFERROR(INDEX(V174:AG174,1,MATCH(Parametres!$B$3,V$1:AG$1,0)-1)*IF(OR(C174="L",C174="S",C174="I"),-1,1),"")</f>
        <v>0</v>
      </c>
      <c r="AW174" s="1028">
        <f t="shared" si="17"/>
        <v>0</v>
      </c>
      <c r="AX174" s="1028">
        <f>INDEX(V174:AG174,1,MATCH(Parametres!$B$3,V$1:AG$1,0))*IF(OR(C174="L",C174="S",C174="I"),-1,1)</f>
        <v>0</v>
      </c>
      <c r="AY174" s="598" t="s">
        <v>337</v>
      </c>
      <c r="AZ174" s="598" t="e">
        <f>+VLOOKUP($AJ174,Data_Validation!$A:$E,5,0)</f>
        <v>#N/A</v>
      </c>
    </row>
    <row r="175" spans="1:52" ht="15"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8" t="str">
        <f t="shared" si="12"/>
        <v>H01568</v>
      </c>
      <c r="AK175" s="1028" t="str">
        <f t="shared" si="13"/>
        <v>SVC TAXES AFFAIRES&amp;AUTRES</v>
      </c>
      <c r="AL175" s="1028">
        <f>IFERROR(INDEX(G175:R175,1,MATCH(Parametres!$B$3,G$1:R$1,0)-1)*IF(OR(F175="L",F175="S",F175="I"),-1,1),"")</f>
        <v>0</v>
      </c>
      <c r="AM175" s="1028">
        <f t="shared" si="14"/>
        <v>0</v>
      </c>
      <c r="AN175" s="1028">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3" t="str">
        <f t="shared" si="15"/>
        <v>H01568</v>
      </c>
      <c r="AU175" s="599" t="str">
        <f t="shared" si="16"/>
        <v>SVC TAXES AFFAIRES&amp;AUTRES</v>
      </c>
      <c r="AV175" s="1028">
        <f>IFERROR(INDEX(V175:AG175,1,MATCH(Parametres!$B$3,V$1:AG$1,0)-1)*IF(OR(C175="L",C175="S",C175="I"),-1,1),"")</f>
        <v>0</v>
      </c>
      <c r="AW175" s="1028">
        <f t="shared" si="17"/>
        <v>0</v>
      </c>
      <c r="AX175" s="1028">
        <f>INDEX(V175:AG175,1,MATCH(Parametres!$B$3,V$1:AG$1,0))*IF(OR(C175="L",C175="S",C175="I"),-1,1)</f>
        <v>0</v>
      </c>
      <c r="AY175" s="598" t="s">
        <v>337</v>
      </c>
      <c r="AZ175" s="598" t="e">
        <f>+VLOOKUP($AJ175,Data_Validation!$A:$E,5,0)</f>
        <v>#N/A</v>
      </c>
    </row>
    <row r="176" spans="1:52" ht="15.75" customHeight="1">
      <c r="A176" s="832" t="s">
        <v>1150</v>
      </c>
      <c r="B176" s="832">
        <v>2026</v>
      </c>
      <c r="C176" s="832" t="s">
        <v>1498</v>
      </c>
      <c r="D176" s="832" t="s">
        <v>1499</v>
      </c>
      <c r="E176" s="832" t="s">
        <v>333</v>
      </c>
      <c r="F176" s="832" t="s">
        <v>1119</v>
      </c>
      <c r="G176" s="832">
        <v>802.54</v>
      </c>
      <c r="H176" s="832">
        <v>1591.24</v>
      </c>
      <c r="I176" s="832">
        <v>2366.38</v>
      </c>
      <c r="J176" s="832">
        <v>3155.08</v>
      </c>
      <c r="K176" s="832">
        <v>3943.78</v>
      </c>
      <c r="L176" s="832">
        <v>4732.4799999999996</v>
      </c>
      <c r="M176" s="832">
        <v>5521.18</v>
      </c>
      <c r="N176" s="832">
        <v>6309.88</v>
      </c>
      <c r="O176" s="832">
        <v>7098.58</v>
      </c>
      <c r="P176" s="832">
        <v>7098.58</v>
      </c>
      <c r="Q176" s="832">
        <v>0</v>
      </c>
      <c r="R176" s="832">
        <v>0</v>
      </c>
      <c r="S176" s="832">
        <v>788.73</v>
      </c>
      <c r="T176" s="832">
        <v>788.73</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8" t="str">
        <f t="shared" si="12"/>
        <v>H01569</v>
      </c>
      <c r="AK176" s="1028" t="str">
        <f t="shared" si="13"/>
        <v>SVC AMORT EQUIP &amp; INSTALL</v>
      </c>
      <c r="AL176" s="1028">
        <f>IFERROR(INDEX(G176:R176,1,MATCH(Parametres!$B$3,G$1:R$1,0)-1)*IF(OR(F176="L",F176="S",F176="I"),-1,1),"")</f>
        <v>6309.88</v>
      </c>
      <c r="AM176" s="1028">
        <f t="shared" si="14"/>
        <v>788.69999999999982</v>
      </c>
      <c r="AN176" s="1028">
        <f>INDEX(G176:R176,1,MATCH(Parametres!$B$3,G$1:R$1,0))*IF(OR(F176="L",F176="S",F176="I"),-1,1)</f>
        <v>7098.58</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3" t="str">
        <f t="shared" si="15"/>
        <v>H01569</v>
      </c>
      <c r="AU176" s="599" t="str">
        <f t="shared" si="16"/>
        <v>SVC AMORT EQUIP &amp; INSTALL</v>
      </c>
      <c r="AV176" s="1028">
        <f>IFERROR(INDEX(V176:AG176,1,MATCH(Parametres!$B$3,V$1:AG$1,0)-1)*IF(OR(C176="L",C176="S",C176="I"),-1,1),"")</f>
        <v>0</v>
      </c>
      <c r="AW176" s="1028">
        <f t="shared" si="17"/>
        <v>0</v>
      </c>
      <c r="AX176" s="1028">
        <f>INDEX(V176:AG176,1,MATCH(Parametres!$B$3,V$1:AG$1,0))*IF(OR(C176="L",C176="S",C176="I"),-1,1)</f>
        <v>0</v>
      </c>
      <c r="AY176" s="598" t="s">
        <v>337</v>
      </c>
      <c r="AZ176" s="598">
        <f>+VLOOKUP($AJ176,Data_Validation!$A:$E,5,0)</f>
        <v>0</v>
      </c>
    </row>
    <row r="177" spans="1:52" ht="15"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8" t="str">
        <f t="shared" si="12"/>
        <v>H01570</v>
      </c>
      <c r="AK177" s="1028" t="str">
        <f t="shared" si="13"/>
        <v>SVC ASSURANCE GENERALE</v>
      </c>
      <c r="AL177" s="1028">
        <f>IFERROR(INDEX(G177:R177,1,MATCH(Parametres!$B$3,G$1:R$1,0)-1)*IF(OR(F177="L",F177="S",F177="I"),-1,1),"")</f>
        <v>0</v>
      </c>
      <c r="AM177" s="1028">
        <f t="shared" si="14"/>
        <v>0</v>
      </c>
      <c r="AN177" s="1028">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3" t="str">
        <f t="shared" si="15"/>
        <v>H01570</v>
      </c>
      <c r="AU177" s="599" t="str">
        <f t="shared" si="16"/>
        <v>SVC ASSURANCE GENERALE</v>
      </c>
      <c r="AV177" s="1028">
        <f>IFERROR(INDEX(V177:AG177,1,MATCH(Parametres!$B$3,V$1:AG$1,0)-1)*IF(OR(C177="L",C177="S",C177="I"),-1,1),"")</f>
        <v>0</v>
      </c>
      <c r="AW177" s="1028">
        <f t="shared" si="17"/>
        <v>0</v>
      </c>
      <c r="AX177" s="1028">
        <f>INDEX(V177:AG177,1,MATCH(Parametres!$B$3,V$1:AG$1,0))*IF(OR(C177="L",C177="S",C177="I"),-1,1)</f>
        <v>0</v>
      </c>
      <c r="AY177" s="598" t="s">
        <v>337</v>
      </c>
      <c r="AZ177" s="598" t="e">
        <f>+VLOOKUP($AJ177,Data_Validation!$A:$E,5,0)</f>
        <v>#N/A</v>
      </c>
    </row>
    <row r="178" spans="1:52" ht="15" customHeight="1">
      <c r="A178" s="832" t="s">
        <v>1150</v>
      </c>
      <c r="B178" s="832">
        <v>2026</v>
      </c>
      <c r="C178" s="832" t="s">
        <v>1502</v>
      </c>
      <c r="D178" s="832" t="s">
        <v>1503</v>
      </c>
      <c r="E178" s="832" t="s">
        <v>333</v>
      </c>
      <c r="F178" s="832" t="s">
        <v>1119</v>
      </c>
      <c r="G178" s="832">
        <v>2853.41</v>
      </c>
      <c r="H178" s="832">
        <v>5632.6</v>
      </c>
      <c r="I178" s="832">
        <v>7774.32</v>
      </c>
      <c r="J178" s="832">
        <v>7774.32</v>
      </c>
      <c r="K178" s="832">
        <v>11312.21</v>
      </c>
      <c r="L178" s="832">
        <v>12931.57</v>
      </c>
      <c r="M178" s="832">
        <v>14506.41</v>
      </c>
      <c r="N178" s="832">
        <v>16065.69</v>
      </c>
      <c r="O178" s="832">
        <v>17438.29</v>
      </c>
      <c r="P178" s="832">
        <v>17438.29</v>
      </c>
      <c r="Q178" s="832">
        <v>0</v>
      </c>
      <c r="R178" s="832">
        <v>0</v>
      </c>
      <c r="S178" s="832">
        <v>1937.59</v>
      </c>
      <c r="T178" s="832">
        <v>1937.59</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8" t="str">
        <f t="shared" si="12"/>
        <v>H01574</v>
      </c>
      <c r="AK178" s="1028" t="str">
        <f t="shared" si="13"/>
        <v>SVC EAU/ELECT/CHAUFFAGE</v>
      </c>
      <c r="AL178" s="1028">
        <f>IFERROR(INDEX(G178:R178,1,MATCH(Parametres!$B$3,G$1:R$1,0)-1)*IF(OR(F178="L",F178="S",F178="I"),-1,1),"")</f>
        <v>16065.69</v>
      </c>
      <c r="AM178" s="1028">
        <f t="shared" si="14"/>
        <v>1372.6000000000004</v>
      </c>
      <c r="AN178" s="1028">
        <f>INDEX(G178:R178,1,MATCH(Parametres!$B$3,G$1:R$1,0))*IF(OR(F178="L",F178="S",F178="I"),-1,1)</f>
        <v>17438.29</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3" t="str">
        <f t="shared" si="15"/>
        <v>H01574</v>
      </c>
      <c r="AU178" s="599" t="str">
        <f t="shared" si="16"/>
        <v>SVC EAU/ELECT/CHAUFFAGE</v>
      </c>
      <c r="AV178" s="1028">
        <f>IFERROR(INDEX(V178:AG178,1,MATCH(Parametres!$B$3,V$1:AG$1,0)-1)*IF(OR(C178="L",C178="S",C178="I"),-1,1),"")</f>
        <v>0</v>
      </c>
      <c r="AW178" s="1028">
        <f t="shared" si="17"/>
        <v>0</v>
      </c>
      <c r="AX178" s="1028">
        <f>INDEX(V178:AG178,1,MATCH(Parametres!$B$3,V$1:AG$1,0))*IF(OR(C178="L",C178="S",C178="I"),-1,1)</f>
        <v>0</v>
      </c>
      <c r="AY178" s="598" t="s">
        <v>337</v>
      </c>
      <c r="AZ178" s="598">
        <f>+VLOOKUP($AJ178,Data_Validation!$A:$E,5,0)</f>
        <v>0</v>
      </c>
    </row>
    <row r="179" spans="1:52" ht="15" customHeight="1">
      <c r="A179" s="832" t="s">
        <v>1150</v>
      </c>
      <c r="B179" s="832">
        <v>2026</v>
      </c>
      <c r="C179" s="832" t="s">
        <v>1504</v>
      </c>
      <c r="D179" s="832" t="s">
        <v>1505</v>
      </c>
      <c r="E179" s="832" t="s">
        <v>333</v>
      </c>
      <c r="F179" s="832" t="s">
        <v>1119</v>
      </c>
      <c r="G179" s="832">
        <v>250</v>
      </c>
      <c r="H179" s="832">
        <v>500</v>
      </c>
      <c r="I179" s="832">
        <v>1010</v>
      </c>
      <c r="J179" s="832">
        <v>1260</v>
      </c>
      <c r="K179" s="832">
        <v>1543.8</v>
      </c>
      <c r="L179" s="832">
        <v>1793.8</v>
      </c>
      <c r="M179" s="832">
        <v>2043.8</v>
      </c>
      <c r="N179" s="832">
        <v>2293.8000000000002</v>
      </c>
      <c r="O179" s="832">
        <v>2580.6</v>
      </c>
      <c r="P179" s="832">
        <v>2580.6</v>
      </c>
      <c r="Q179" s="832">
        <v>0</v>
      </c>
      <c r="R179" s="832">
        <v>0</v>
      </c>
      <c r="S179" s="832">
        <v>286.73</v>
      </c>
      <c r="T179" s="832">
        <v>286.73</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8" t="str">
        <f t="shared" si="12"/>
        <v>H01576</v>
      </c>
      <c r="AK179" s="1028" t="str">
        <f t="shared" si="13"/>
        <v>SVC VERIFICATION COMPTABL</v>
      </c>
      <c r="AL179" s="1028">
        <f>IFERROR(INDEX(G179:R179,1,MATCH(Parametres!$B$3,G$1:R$1,0)-1)*IF(OR(F179="L",F179="S",F179="I"),-1,1),"")</f>
        <v>2293.8000000000002</v>
      </c>
      <c r="AM179" s="1028">
        <f t="shared" si="14"/>
        <v>286.79999999999973</v>
      </c>
      <c r="AN179" s="1028">
        <f>INDEX(G179:R179,1,MATCH(Parametres!$B$3,G$1:R$1,0))*IF(OR(F179="L",F179="S",F179="I"),-1,1)</f>
        <v>2580.6</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3" t="str">
        <f t="shared" si="15"/>
        <v>H01576</v>
      </c>
      <c r="AU179" s="599" t="str">
        <f t="shared" si="16"/>
        <v>SVC VERIFICATION COMPTABL</v>
      </c>
      <c r="AV179" s="1028">
        <f>IFERROR(INDEX(V179:AG179,1,MATCH(Parametres!$B$3,V$1:AG$1,0)-1)*IF(OR(C179="L",C179="S",C179="I"),-1,1),"")</f>
        <v>0</v>
      </c>
      <c r="AW179" s="1028">
        <f t="shared" si="17"/>
        <v>0</v>
      </c>
      <c r="AX179" s="1028">
        <f>INDEX(V179:AG179,1,MATCH(Parametres!$B$3,V$1:AG$1,0))*IF(OR(C179="L",C179="S",C179="I"),-1,1)</f>
        <v>0</v>
      </c>
      <c r="AY179" s="598" t="s">
        <v>337</v>
      </c>
      <c r="AZ179" s="598">
        <f>+VLOOKUP($AJ179,Data_Validation!$A:$E,5,0)</f>
        <v>0</v>
      </c>
    </row>
    <row r="180" spans="1:52" ht="15" customHeight="1">
      <c r="A180" s="832" t="s">
        <v>1150</v>
      </c>
      <c r="B180" s="832">
        <v>2026</v>
      </c>
      <c r="C180" s="832" t="s">
        <v>1506</v>
      </c>
      <c r="D180" s="832" t="s">
        <v>1507</v>
      </c>
      <c r="E180" s="832" t="s">
        <v>333</v>
      </c>
      <c r="F180" s="832" t="s">
        <v>1119</v>
      </c>
      <c r="G180" s="832">
        <v>-20.79</v>
      </c>
      <c r="H180" s="832">
        <v>-12.04</v>
      </c>
      <c r="I180" s="832">
        <v>152.96</v>
      </c>
      <c r="J180" s="832">
        <v>152.96</v>
      </c>
      <c r="K180" s="832">
        <v>170.46</v>
      </c>
      <c r="L180" s="832">
        <v>170.46</v>
      </c>
      <c r="M180" s="832">
        <v>704.3</v>
      </c>
      <c r="N180" s="832">
        <v>616.48</v>
      </c>
      <c r="O180" s="832">
        <v>616.48</v>
      </c>
      <c r="P180" s="832">
        <v>616.48</v>
      </c>
      <c r="Q180" s="832">
        <v>0</v>
      </c>
      <c r="R180" s="832">
        <v>0</v>
      </c>
      <c r="S180" s="832">
        <v>68.5</v>
      </c>
      <c r="T180" s="832">
        <v>68.5</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8" t="str">
        <f t="shared" si="12"/>
        <v>H01577</v>
      </c>
      <c r="AK180" s="1028" t="str">
        <f t="shared" si="13"/>
        <v>SVC COTISATIONS SOUSCRIP.</v>
      </c>
      <c r="AL180" s="1028">
        <f>IFERROR(INDEX(G180:R180,1,MATCH(Parametres!$B$3,G$1:R$1,0)-1)*IF(OR(F180="L",F180="S",F180="I"),-1,1),"")</f>
        <v>616.48</v>
      </c>
      <c r="AM180" s="1028">
        <f t="shared" si="14"/>
        <v>0</v>
      </c>
      <c r="AN180" s="1028">
        <f>INDEX(G180:R180,1,MATCH(Parametres!$B$3,G$1:R$1,0))*IF(OR(F180="L",F180="S",F180="I"),-1,1)</f>
        <v>616.48</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3" t="str">
        <f t="shared" si="15"/>
        <v>H01577</v>
      </c>
      <c r="AU180" s="599" t="str">
        <f t="shared" si="16"/>
        <v>SVC COTISATIONS SOUSCRIP.</v>
      </c>
      <c r="AV180" s="1028">
        <f>IFERROR(INDEX(V180:AG180,1,MATCH(Parametres!$B$3,V$1:AG$1,0)-1)*IF(OR(C180="L",C180="S",C180="I"),-1,1),"")</f>
        <v>0</v>
      </c>
      <c r="AW180" s="1028">
        <f t="shared" si="17"/>
        <v>0</v>
      </c>
      <c r="AX180" s="1028">
        <f>INDEX(V180:AG180,1,MATCH(Parametres!$B$3,V$1:AG$1,0))*IF(OR(C180="L",C180="S",C180="I"),-1,1)</f>
        <v>0</v>
      </c>
      <c r="AY180" s="598" t="s">
        <v>337</v>
      </c>
      <c r="AZ180" s="598">
        <f>+VLOOKUP($AJ180,Data_Validation!$A:$E,5,0)</f>
        <v>0</v>
      </c>
    </row>
    <row r="181" spans="1:52" ht="15.75"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8" t="str">
        <f t="shared" si="12"/>
        <v>H01579</v>
      </c>
      <c r="AK181" s="1028" t="str">
        <f t="shared" si="13"/>
        <v>SVC DONATIONS</v>
      </c>
      <c r="AL181" s="1028">
        <f>IFERROR(INDEX(G181:R181,1,MATCH(Parametres!$B$3,G$1:R$1,0)-1)*IF(OR(F181="L",F181="S",F181="I"),-1,1),"")</f>
        <v>0</v>
      </c>
      <c r="AM181" s="1028">
        <f t="shared" si="14"/>
        <v>0</v>
      </c>
      <c r="AN181" s="1028">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3" t="str">
        <f t="shared" si="15"/>
        <v>H01579</v>
      </c>
      <c r="AU181" s="599" t="str">
        <f t="shared" si="16"/>
        <v>SVC DONATIONS</v>
      </c>
      <c r="AV181" s="1028">
        <f>IFERROR(INDEX(V181:AG181,1,MATCH(Parametres!$B$3,V$1:AG$1,0)-1)*IF(OR(C181="L",C181="S",C181="I"),-1,1),"")</f>
        <v>0</v>
      </c>
      <c r="AW181" s="1028">
        <f t="shared" si="17"/>
        <v>0</v>
      </c>
      <c r="AX181" s="1028">
        <f>INDEX(V181:AG181,1,MATCH(Parametres!$B$3,V$1:AG$1,0))*IF(OR(C181="L",C181="S",C181="I"),-1,1)</f>
        <v>0</v>
      </c>
      <c r="AY181" s="598" t="s">
        <v>337</v>
      </c>
      <c r="AZ181" s="598">
        <f>+VLOOKUP($AJ181,Data_Validation!$A:$E,5,0)</f>
        <v>0</v>
      </c>
    </row>
    <row r="182" spans="1:52" ht="15.75" customHeight="1">
      <c r="A182" s="832" t="s">
        <v>1150</v>
      </c>
      <c r="B182" s="832">
        <v>2026</v>
      </c>
      <c r="C182" s="832" t="s">
        <v>1510</v>
      </c>
      <c r="D182" s="832" t="s">
        <v>1511</v>
      </c>
      <c r="E182" s="832" t="s">
        <v>333</v>
      </c>
      <c r="F182" s="832" t="s">
        <v>1119</v>
      </c>
      <c r="G182" s="832">
        <v>517.75</v>
      </c>
      <c r="H182" s="832">
        <v>1046.68</v>
      </c>
      <c r="I182" s="832">
        <v>1585.63</v>
      </c>
      <c r="J182" s="832">
        <v>2118.35</v>
      </c>
      <c r="K182" s="832">
        <v>2651.07</v>
      </c>
      <c r="L182" s="832">
        <v>3183.79</v>
      </c>
      <c r="M182" s="832">
        <v>3716.51</v>
      </c>
      <c r="N182" s="832">
        <v>4249.2299999999996</v>
      </c>
      <c r="O182" s="832">
        <v>5314.67</v>
      </c>
      <c r="P182" s="832">
        <v>5314.67</v>
      </c>
      <c r="Q182" s="832">
        <v>0</v>
      </c>
      <c r="R182" s="832">
        <v>0</v>
      </c>
      <c r="S182" s="832">
        <v>590.52</v>
      </c>
      <c r="T182" s="832">
        <v>590.52</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8" t="str">
        <f t="shared" si="12"/>
        <v>H01580</v>
      </c>
      <c r="AK182" s="1028" t="str">
        <f t="shared" si="13"/>
        <v>SVC IMM &amp; PERMIS/CIE SEUL</v>
      </c>
      <c r="AL182" s="1028">
        <f>IFERROR(INDEX(G182:R182,1,MATCH(Parametres!$B$3,G$1:R$1,0)-1)*IF(OR(F182="L",F182="S",F182="I"),-1,1),"")</f>
        <v>4249.2299999999996</v>
      </c>
      <c r="AM182" s="1028">
        <f t="shared" si="14"/>
        <v>1065.4400000000005</v>
      </c>
      <c r="AN182" s="1028">
        <f>INDEX(G182:R182,1,MATCH(Parametres!$B$3,G$1:R$1,0))*IF(OR(F182="L",F182="S",F182="I"),-1,1)</f>
        <v>5314.67</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3" t="str">
        <f t="shared" si="15"/>
        <v>H01580</v>
      </c>
      <c r="AU182" s="599" t="str">
        <f t="shared" si="16"/>
        <v>SVC IMM &amp; PERMIS/CIE SEUL</v>
      </c>
      <c r="AV182" s="1028">
        <f>IFERROR(INDEX(V182:AG182,1,MATCH(Parametres!$B$3,V$1:AG$1,0)-1)*IF(OR(C182="L",C182="S",C182="I"),-1,1),"")</f>
        <v>0</v>
      </c>
      <c r="AW182" s="1028">
        <f t="shared" si="17"/>
        <v>0</v>
      </c>
      <c r="AX182" s="1028">
        <f>INDEX(V182:AG182,1,MATCH(Parametres!$B$3,V$1:AG$1,0))*IF(OR(C182="L",C182="S",C182="I"),-1,1)</f>
        <v>0</v>
      </c>
      <c r="AY182" s="598" t="s">
        <v>337</v>
      </c>
      <c r="AZ182" s="598">
        <f>+VLOOKUP($AJ182,Data_Validation!$A:$E,5,0)</f>
        <v>0</v>
      </c>
    </row>
    <row r="183" spans="1:52" ht="15.75"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8" t="str">
        <f t="shared" si="12"/>
        <v>H01620</v>
      </c>
      <c r="AK183" s="1028" t="str">
        <f t="shared" si="13"/>
        <v>CARR SALAIRES-DIR-DEPT</v>
      </c>
      <c r="AL183" s="1028">
        <f>IFERROR(INDEX(G183:R183,1,MATCH(Parametres!$B$3,G$1:R$1,0)-1)*IF(OR(F183="L",F183="S",F183="I"),-1,1),"")</f>
        <v>0</v>
      </c>
      <c r="AM183" s="1028">
        <f t="shared" si="14"/>
        <v>0</v>
      </c>
      <c r="AN183" s="1028">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3" t="str">
        <f t="shared" si="15"/>
        <v>H01620</v>
      </c>
      <c r="AU183" s="599" t="str">
        <f t="shared" si="16"/>
        <v>CARR SALAIRES-DIR-DEPT</v>
      </c>
      <c r="AV183" s="1028">
        <f>IFERROR(INDEX(V183:AG183,1,MATCH(Parametres!$B$3,V$1:AG$1,0)-1)*IF(OR(C183="L",C183="S",C183="I"),-1,1),"")</f>
        <v>0</v>
      </c>
      <c r="AW183" s="1028">
        <f t="shared" si="17"/>
        <v>0</v>
      </c>
      <c r="AX183" s="1028">
        <f>INDEX(V183:AG183,1,MATCH(Parametres!$B$3,V$1:AG$1,0))*IF(OR(C183="L",C183="S",C183="I"),-1,1)</f>
        <v>0</v>
      </c>
      <c r="AY183" s="598" t="s">
        <v>337</v>
      </c>
      <c r="AZ183" s="598" t="e">
        <f>+VLOOKUP($AJ183,Data_Validation!$A:$E,5,0)</f>
        <v>#N/A</v>
      </c>
    </row>
    <row r="184" spans="1:52" ht="15.75"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8" t="str">
        <f t="shared" si="12"/>
        <v>H01621</v>
      </c>
      <c r="AK184" s="1028" t="str">
        <f t="shared" si="13"/>
        <v>CARR SALAIRES-AUTRES</v>
      </c>
      <c r="AL184" s="1028">
        <f>IFERROR(INDEX(G184:R184,1,MATCH(Parametres!$B$3,G$1:R$1,0)-1)*IF(OR(F184="L",F184="S",F184="I"),-1,1),"")</f>
        <v>0</v>
      </c>
      <c r="AM184" s="1028">
        <f t="shared" si="14"/>
        <v>0</v>
      </c>
      <c r="AN184" s="1028">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3" t="str">
        <f t="shared" si="15"/>
        <v>H01621</v>
      </c>
      <c r="AU184" s="599" t="str">
        <f t="shared" si="16"/>
        <v>CARR SALAIRES-AUTRES</v>
      </c>
      <c r="AV184" s="1028">
        <f>IFERROR(INDEX(V184:AG184,1,MATCH(Parametres!$B$3,V$1:AG$1,0)-1)*IF(OR(C184="L",C184="S",C184="I"),-1,1),"")</f>
        <v>0</v>
      </c>
      <c r="AW184" s="1028">
        <f t="shared" si="17"/>
        <v>0</v>
      </c>
      <c r="AX184" s="1028">
        <f>INDEX(V184:AG184,1,MATCH(Parametres!$B$3,V$1:AG$1,0))*IF(OR(C184="L",C184="S",C184="I"),-1,1)</f>
        <v>0</v>
      </c>
      <c r="AY184" s="598" t="s">
        <v>337</v>
      </c>
      <c r="AZ184" s="598" t="e">
        <f>+VLOOKUP($AJ184,Data_Validation!$A:$E,5,0)</f>
        <v>#N/A</v>
      </c>
    </row>
    <row r="185" spans="1:52" ht="15.75"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8" t="str">
        <f t="shared" si="12"/>
        <v>H01623</v>
      </c>
      <c r="AK185" s="1028" t="str">
        <f t="shared" si="13"/>
        <v>CARR ABS. &amp; CONGES PAYES</v>
      </c>
      <c r="AL185" s="1028">
        <f>IFERROR(INDEX(G185:R185,1,MATCH(Parametres!$B$3,G$1:R$1,0)-1)*IF(OR(F185="L",F185="S",F185="I"),-1,1),"")</f>
        <v>0</v>
      </c>
      <c r="AM185" s="1028">
        <f t="shared" si="14"/>
        <v>0</v>
      </c>
      <c r="AN185" s="1028">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3" t="str">
        <f t="shared" si="15"/>
        <v>H01623</v>
      </c>
      <c r="AU185" s="599" t="str">
        <f t="shared" si="16"/>
        <v>CARR ABS. &amp; CONGES PAYES</v>
      </c>
      <c r="AV185" s="1028">
        <f>IFERROR(INDEX(V185:AG185,1,MATCH(Parametres!$B$3,V$1:AG$1,0)-1)*IF(OR(C185="L",C185="S",C185="I"),-1,1),"")</f>
        <v>0</v>
      </c>
      <c r="AW185" s="1028">
        <f t="shared" si="17"/>
        <v>0</v>
      </c>
      <c r="AX185" s="1028">
        <f>INDEX(V185:AG185,1,MATCH(Parametres!$B$3,V$1:AG$1,0))*IF(OR(C185="L",C185="S",C185="I"),-1,1)</f>
        <v>0</v>
      </c>
      <c r="AY185" s="598" t="s">
        <v>337</v>
      </c>
      <c r="AZ185" s="598" t="e">
        <f>+VLOOKUP($AJ185,Data_Validation!$A:$E,5,0)</f>
        <v>#N/A</v>
      </c>
    </row>
    <row r="186" spans="1:52" ht="15.75"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8" t="str">
        <f t="shared" si="12"/>
        <v>H01624</v>
      </c>
      <c r="AK186" s="1028" t="str">
        <f t="shared" si="13"/>
        <v>CARR CSST</v>
      </c>
      <c r="AL186" s="1028">
        <f>IFERROR(INDEX(G186:R186,1,MATCH(Parametres!$B$3,G$1:R$1,0)-1)*IF(OR(F186="L",F186="S",F186="I"),-1,1),"")</f>
        <v>0</v>
      </c>
      <c r="AM186" s="1028">
        <f t="shared" si="14"/>
        <v>0</v>
      </c>
      <c r="AN186" s="1028">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3" t="str">
        <f t="shared" si="15"/>
        <v>H01624</v>
      </c>
      <c r="AU186" s="599" t="str">
        <f t="shared" si="16"/>
        <v>CARR CSST</v>
      </c>
      <c r="AV186" s="1028">
        <f>IFERROR(INDEX(V186:AG186,1,MATCH(Parametres!$B$3,V$1:AG$1,0)-1)*IF(OR(C186="L",C186="S",C186="I"),-1,1),"")</f>
        <v>0</v>
      </c>
      <c r="AW186" s="1028">
        <f t="shared" si="17"/>
        <v>0</v>
      </c>
      <c r="AX186" s="1028">
        <f>INDEX(V186:AG186,1,MATCH(Parametres!$B$3,V$1:AG$1,0))*IF(OR(C186="L",C186="S",C186="I"),-1,1)</f>
        <v>0</v>
      </c>
      <c r="AY186" s="598" t="s">
        <v>337</v>
      </c>
      <c r="AZ186" s="598" t="e">
        <f>+VLOOKUP($AJ186,Data_Validation!$A:$E,5,0)</f>
        <v>#N/A</v>
      </c>
    </row>
    <row r="187" spans="1:52" ht="15"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8" t="str">
        <f t="shared" si="12"/>
        <v>H01625</v>
      </c>
      <c r="AK187" s="1028" t="str">
        <f t="shared" si="13"/>
        <v>CARR ASSURANCE-CHOMAGE</v>
      </c>
      <c r="AL187" s="1028">
        <f>IFERROR(INDEX(G187:R187,1,MATCH(Parametres!$B$3,G$1:R$1,0)-1)*IF(OR(F187="L",F187="S",F187="I"),-1,1),"")</f>
        <v>0</v>
      </c>
      <c r="AM187" s="1028">
        <f t="shared" si="14"/>
        <v>0</v>
      </c>
      <c r="AN187" s="1028">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3" t="str">
        <f t="shared" si="15"/>
        <v>H01625</v>
      </c>
      <c r="AU187" s="599" t="str">
        <f t="shared" si="16"/>
        <v>CARR ASSURANCE-CHOMAGE</v>
      </c>
      <c r="AV187" s="1028">
        <f>IFERROR(INDEX(V187:AG187,1,MATCH(Parametres!$B$3,V$1:AG$1,0)-1)*IF(OR(C187="L",C187="S",C187="I"),-1,1),"")</f>
        <v>0</v>
      </c>
      <c r="AW187" s="1028">
        <f t="shared" si="17"/>
        <v>0</v>
      </c>
      <c r="AX187" s="1028">
        <f>INDEX(V187:AG187,1,MATCH(Parametres!$B$3,V$1:AG$1,0))*IF(OR(C187="L",C187="S",C187="I"),-1,1)</f>
        <v>0</v>
      </c>
      <c r="AY187" s="598" t="s">
        <v>337</v>
      </c>
      <c r="AZ187" s="598" t="e">
        <f>+VLOOKUP($AJ187,Data_Validation!$A:$E,5,0)</f>
        <v>#N/A</v>
      </c>
    </row>
    <row r="188" spans="1:52" ht="15"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8" t="str">
        <f t="shared" si="12"/>
        <v>H01626</v>
      </c>
      <c r="AK188" s="1028" t="str">
        <f t="shared" si="13"/>
        <v>CARR ASSURANCE GROUPE</v>
      </c>
      <c r="AL188" s="1028">
        <f>IFERROR(INDEX(G188:R188,1,MATCH(Parametres!$B$3,G$1:R$1,0)-1)*IF(OR(F188="L",F188="S",F188="I"),-1,1),"")</f>
        <v>0</v>
      </c>
      <c r="AM188" s="1028">
        <f t="shared" si="14"/>
        <v>0</v>
      </c>
      <c r="AN188" s="1028">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3" t="str">
        <f t="shared" si="15"/>
        <v>H01626</v>
      </c>
      <c r="AU188" s="599" t="str">
        <f t="shared" si="16"/>
        <v>CARR ASSURANCE GROUPE</v>
      </c>
      <c r="AV188" s="1028">
        <f>IFERROR(INDEX(V188:AG188,1,MATCH(Parametres!$B$3,V$1:AG$1,0)-1)*IF(OR(C188="L",C188="S",C188="I"),-1,1),"")</f>
        <v>0</v>
      </c>
      <c r="AW188" s="1028">
        <f t="shared" si="17"/>
        <v>0</v>
      </c>
      <c r="AX188" s="1028">
        <f>INDEX(V188:AG188,1,MATCH(Parametres!$B$3,V$1:AG$1,0))*IF(OR(C188="L",C188="S",C188="I"),-1,1)</f>
        <v>0</v>
      </c>
      <c r="AY188" s="598" t="s">
        <v>337</v>
      </c>
      <c r="AZ188" s="598" t="e">
        <f>+VLOOKUP($AJ188,Data_Validation!$A:$E,5,0)</f>
        <v>#N/A</v>
      </c>
    </row>
    <row r="189" spans="1:52" ht="15"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8" t="str">
        <f t="shared" si="12"/>
        <v>H01627</v>
      </c>
      <c r="AK189" s="1028" t="str">
        <f t="shared" si="13"/>
        <v>CARR AUTRES AV. SOCIAUX</v>
      </c>
      <c r="AL189" s="1028">
        <f>IFERROR(INDEX(G189:R189,1,MATCH(Parametres!$B$3,G$1:R$1,0)-1)*IF(OR(F189="L",F189="S",F189="I"),-1,1),"")</f>
        <v>0</v>
      </c>
      <c r="AM189" s="1028">
        <f t="shared" si="14"/>
        <v>0</v>
      </c>
      <c r="AN189" s="1028">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3" t="str">
        <f t="shared" si="15"/>
        <v>H01627</v>
      </c>
      <c r="AU189" s="599" t="str">
        <f t="shared" si="16"/>
        <v>CARR AUTRES AV. SOCIAUX</v>
      </c>
      <c r="AV189" s="1028">
        <f>IFERROR(INDEX(V189:AG189,1,MATCH(Parametres!$B$3,V$1:AG$1,0)-1)*IF(OR(C189="L",C189="S",C189="I"),-1,1),"")</f>
        <v>0</v>
      </c>
      <c r="AW189" s="1028">
        <f t="shared" si="17"/>
        <v>0</v>
      </c>
      <c r="AX189" s="1028">
        <f>INDEX(V189:AG189,1,MATCH(Parametres!$B$3,V$1:AG$1,0))*IF(OR(C189="L",C189="S",C189="I"),-1,1)</f>
        <v>0</v>
      </c>
      <c r="AY189" s="598" t="s">
        <v>337</v>
      </c>
      <c r="AZ189" s="598" t="e">
        <f>+VLOOKUP($AJ189,Data_Validation!$A:$E,5,0)</f>
        <v>#N/A</v>
      </c>
    </row>
    <row r="190" spans="1:52" ht="15"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8" t="str">
        <f t="shared" si="12"/>
        <v>H01628</v>
      </c>
      <c r="AK190" s="1028" t="str">
        <f t="shared" si="13"/>
        <v>CARR FORMATION</v>
      </c>
      <c r="AL190" s="1028">
        <f>IFERROR(INDEX(G190:R190,1,MATCH(Parametres!$B$3,G$1:R$1,0)-1)*IF(OR(F190="L",F190="S",F190="I"),-1,1),"")</f>
        <v>0</v>
      </c>
      <c r="AM190" s="1028">
        <f t="shared" si="14"/>
        <v>0</v>
      </c>
      <c r="AN190" s="1028">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3" t="str">
        <f t="shared" si="15"/>
        <v>H01628</v>
      </c>
      <c r="AU190" s="599" t="str">
        <f t="shared" si="16"/>
        <v>CARR FORMATION</v>
      </c>
      <c r="AV190" s="1028">
        <f>IFERROR(INDEX(V190:AG190,1,MATCH(Parametres!$B$3,V$1:AG$1,0)-1)*IF(OR(C190="L",C190="S",C190="I"),-1,1),"")</f>
        <v>0</v>
      </c>
      <c r="AW190" s="1028">
        <f t="shared" si="17"/>
        <v>0</v>
      </c>
      <c r="AX190" s="1028">
        <f>INDEX(V190:AG190,1,MATCH(Parametres!$B$3,V$1:AG$1,0))*IF(OR(C190="L",C190="S",C190="I"),-1,1)</f>
        <v>0</v>
      </c>
      <c r="AY190" s="598" t="s">
        <v>337</v>
      </c>
      <c r="AZ190" s="598" t="e">
        <f>+VLOOKUP($AJ190,Data_Validation!$A:$E,5,0)</f>
        <v>#N/A</v>
      </c>
    </row>
    <row r="191" spans="1:52" ht="15"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8" t="str">
        <f t="shared" si="12"/>
        <v>H01630</v>
      </c>
      <c r="AK191" s="1028" t="str">
        <f t="shared" si="13"/>
        <v>CARR PAPETRIE-FOUR.BUREAU</v>
      </c>
      <c r="AL191" s="1028">
        <f>IFERROR(INDEX(G191:R191,1,MATCH(Parametres!$B$3,G$1:R$1,0)-1)*IF(OR(F191="L",F191="S",F191="I"),-1,1),"")</f>
        <v>0</v>
      </c>
      <c r="AM191" s="1028">
        <f t="shared" si="14"/>
        <v>0</v>
      </c>
      <c r="AN191" s="1028">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3" t="str">
        <f t="shared" si="15"/>
        <v>H01630</v>
      </c>
      <c r="AU191" s="599" t="str">
        <f t="shared" si="16"/>
        <v>CARR PAPETRIE-FOUR.BUREAU</v>
      </c>
      <c r="AV191" s="1028">
        <f>IFERROR(INDEX(V191:AG191,1,MATCH(Parametres!$B$3,V$1:AG$1,0)-1)*IF(OR(C191="L",C191="S",C191="I"),-1,1),"")</f>
        <v>0</v>
      </c>
      <c r="AW191" s="1028">
        <f t="shared" si="17"/>
        <v>0</v>
      </c>
      <c r="AX191" s="1028">
        <f>INDEX(V191:AG191,1,MATCH(Parametres!$B$3,V$1:AG$1,0))*IF(OR(C191="L",C191="S",C191="I"),-1,1)</f>
        <v>0</v>
      </c>
      <c r="AY191" s="598" t="s">
        <v>337</v>
      </c>
      <c r="AZ191" s="598" t="e">
        <f>+VLOOKUP($AJ191,Data_Validation!$A:$E,5,0)</f>
        <v>#N/A</v>
      </c>
    </row>
    <row r="192" spans="1:52" ht="15"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8" t="str">
        <f t="shared" si="12"/>
        <v>H01631</v>
      </c>
      <c r="AK192" s="1028" t="str">
        <f t="shared" si="13"/>
        <v>CARR OUTIL-FOUR.DIVERS</v>
      </c>
      <c r="AL192" s="1028">
        <f>IFERROR(INDEX(G192:R192,1,MATCH(Parametres!$B$3,G$1:R$1,0)-1)*IF(OR(F192="L",F192="S",F192="I"),-1,1),"")</f>
        <v>0</v>
      </c>
      <c r="AM192" s="1028">
        <f t="shared" si="14"/>
        <v>0</v>
      </c>
      <c r="AN192" s="1028">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3" t="str">
        <f t="shared" si="15"/>
        <v>H01631</v>
      </c>
      <c r="AU192" s="599" t="str">
        <f t="shared" si="16"/>
        <v>CARR OUTIL-FOUR.DIVERS</v>
      </c>
      <c r="AV192" s="1028">
        <f>IFERROR(INDEX(V192:AG192,1,MATCH(Parametres!$B$3,V$1:AG$1,0)-1)*IF(OR(C192="L",C192="S",C192="I"),-1,1),"")</f>
        <v>0</v>
      </c>
      <c r="AW192" s="1028">
        <f t="shared" si="17"/>
        <v>0</v>
      </c>
      <c r="AX192" s="1028">
        <f>INDEX(V192:AG192,1,MATCH(Parametres!$B$3,V$1:AG$1,0))*IF(OR(C192="L",C192="S",C192="I"),-1,1)</f>
        <v>0</v>
      </c>
      <c r="AY192" s="598" t="s">
        <v>337</v>
      </c>
      <c r="AZ192" s="598" t="e">
        <f>+VLOOKUP($AJ192,Data_Validation!$A:$E,5,0)</f>
        <v>#N/A</v>
      </c>
    </row>
    <row r="193" spans="1:52" ht="15"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8" t="str">
        <f t="shared" si="12"/>
        <v>H01634</v>
      </c>
      <c r="AK193" s="1028" t="str">
        <f t="shared" si="13"/>
        <v>CARR UNIFORMES-SALOPETTES</v>
      </c>
      <c r="AL193" s="1028">
        <f>IFERROR(INDEX(G193:R193,1,MATCH(Parametres!$B$3,G$1:R$1,0)-1)*IF(OR(F193="L",F193="S",F193="I"),-1,1),"")</f>
        <v>0</v>
      </c>
      <c r="AM193" s="1028">
        <f t="shared" si="14"/>
        <v>0</v>
      </c>
      <c r="AN193" s="1028">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3" t="str">
        <f t="shared" si="15"/>
        <v>H01634</v>
      </c>
      <c r="AU193" s="599" t="str">
        <f t="shared" si="16"/>
        <v>CARR UNIFORMES-SALOPETTES</v>
      </c>
      <c r="AV193" s="1028">
        <f>IFERROR(INDEX(V193:AG193,1,MATCH(Parametres!$B$3,V$1:AG$1,0)-1)*IF(OR(C193="L",C193="S",C193="I"),-1,1),"")</f>
        <v>0</v>
      </c>
      <c r="AW193" s="1028">
        <f t="shared" si="17"/>
        <v>0</v>
      </c>
      <c r="AX193" s="1028">
        <f>INDEX(V193:AG193,1,MATCH(Parametres!$B$3,V$1:AG$1,0))*IF(OR(C193="L",C193="S",C193="I"),-1,1)</f>
        <v>0</v>
      </c>
      <c r="AY193" s="598" t="s">
        <v>337</v>
      </c>
      <c r="AZ193" s="598" t="e">
        <f>+VLOOKUP($AJ193,Data_Validation!$A:$E,5,0)</f>
        <v>#N/A</v>
      </c>
    </row>
    <row r="194" spans="1:52" ht="15.75"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8" t="str">
        <f t="shared" si="12"/>
        <v>H01635</v>
      </c>
      <c r="AK194" s="1028" t="str">
        <f t="shared" si="13"/>
        <v>CARR CONCIERGE-NETTOYAGE</v>
      </c>
      <c r="AL194" s="1028">
        <f>IFERROR(INDEX(G194:R194,1,MATCH(Parametres!$B$3,G$1:R$1,0)-1)*IF(OR(F194="L",F194="S",F194="I"),-1,1),"")</f>
        <v>0</v>
      </c>
      <c r="AM194" s="1028">
        <f t="shared" si="14"/>
        <v>0</v>
      </c>
      <c r="AN194" s="1028">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3" t="str">
        <f t="shared" si="15"/>
        <v>H01635</v>
      </c>
      <c r="AU194" s="599" t="str">
        <f t="shared" si="16"/>
        <v>CARR CONCIERGE-NETTOYAGE</v>
      </c>
      <c r="AV194" s="1028">
        <f>IFERROR(INDEX(V194:AG194,1,MATCH(Parametres!$B$3,V$1:AG$1,0)-1)*IF(OR(C194="L",C194="S",C194="I"),-1,1),"")</f>
        <v>0</v>
      </c>
      <c r="AW194" s="1028">
        <f t="shared" si="17"/>
        <v>0</v>
      </c>
      <c r="AX194" s="1028">
        <f>INDEX(V194:AG194,1,MATCH(Parametres!$B$3,V$1:AG$1,0))*IF(OR(C194="L",C194="S",C194="I"),-1,1)</f>
        <v>0</v>
      </c>
      <c r="AY194" s="598" t="s">
        <v>337</v>
      </c>
      <c r="AZ194" s="598" t="e">
        <f>+VLOOKUP($AJ194,Data_Validation!$A:$E,5,0)</f>
        <v>#N/A</v>
      </c>
    </row>
    <row r="195" spans="1:52" ht="15"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8" t="str">
        <f t="shared" si="12"/>
        <v>H01637</v>
      </c>
      <c r="AK195" s="1028" t="str">
        <f t="shared" si="13"/>
        <v>CARR PRATIQUES COURTOISIE</v>
      </c>
      <c r="AL195" s="1028">
        <f>IFERROR(INDEX(G195:R195,1,MATCH(Parametres!$B$3,G$1:R$1,0)-1)*IF(OR(F195="L",F195="S",F195="I"),-1,1),"")</f>
        <v>0</v>
      </c>
      <c r="AM195" s="1028">
        <f t="shared" si="14"/>
        <v>0</v>
      </c>
      <c r="AN195" s="1028">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3" t="str">
        <f t="shared" si="15"/>
        <v>H01637</v>
      </c>
      <c r="AU195" s="599" t="str">
        <f t="shared" si="16"/>
        <v>CARR PRATIQUES COURTOISIE</v>
      </c>
      <c r="AV195" s="1028">
        <f>IFERROR(INDEX(V195:AG195,1,MATCH(Parametres!$B$3,V$1:AG$1,0)-1)*IF(OR(C195="L",C195="S",C195="I"),-1,1),"")</f>
        <v>0</v>
      </c>
      <c r="AW195" s="1028">
        <f t="shared" si="17"/>
        <v>0</v>
      </c>
      <c r="AX195" s="1028">
        <f>INDEX(V195:AG195,1,MATCH(Parametres!$B$3,V$1:AG$1,0))*IF(OR(C195="L",C195="S",C195="I"),-1,1)</f>
        <v>0</v>
      </c>
      <c r="AY195" s="598" t="s">
        <v>337</v>
      </c>
      <c r="AZ195" s="598" t="e">
        <f>+VLOOKUP($AJ195,Data_Validation!$A:$E,5,0)</f>
        <v>#N/A</v>
      </c>
    </row>
    <row r="196" spans="1:52" ht="15"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8" t="str">
        <f t="shared" ref="AJ196:AJ259" si="18">C196</f>
        <v>H01638</v>
      </c>
      <c r="AK196" s="1028" t="str">
        <f t="shared" ref="AK196:AK259" si="19">D196</f>
        <v>CARR PUB-PROMOTION-PCE SV</v>
      </c>
      <c r="AL196" s="1028">
        <f>IFERROR(INDEX(G196:R196,1,MATCH(Parametres!$B$3,G$1:R$1,0)-1)*IF(OR(F196="L",F196="S",F196="I"),-1,1),"")</f>
        <v>0</v>
      </c>
      <c r="AM196" s="1028">
        <f t="shared" ref="AM196:AM259" si="20">AN196-AL196</f>
        <v>0</v>
      </c>
      <c r="AN196" s="1028">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3" t="str">
        <f t="shared" ref="AT196:AT259" si="21">C196</f>
        <v>H01638</v>
      </c>
      <c r="AU196" s="599" t="str">
        <f t="shared" ref="AU196:AU259" si="22">D196</f>
        <v>CARR PUB-PROMOTION-PCE SV</v>
      </c>
      <c r="AV196" s="1028">
        <f>IFERROR(INDEX(V196:AG196,1,MATCH(Parametres!$B$3,V$1:AG$1,0)-1)*IF(OR(C196="L",C196="S",C196="I"),-1,1),"")</f>
        <v>0</v>
      </c>
      <c r="AW196" s="1028">
        <f t="shared" ref="AW196:AW259" si="23">AX196-AV196</f>
        <v>0</v>
      </c>
      <c r="AX196" s="1028">
        <f>INDEX(V196:AG196,1,MATCH(Parametres!$B$3,V$1:AG$1,0))*IF(OR(C196="L",C196="S",C196="I"),-1,1)</f>
        <v>0</v>
      </c>
      <c r="AY196" s="598" t="s">
        <v>337</v>
      </c>
      <c r="AZ196" s="598" t="e">
        <f>+VLOOKUP($AJ196,Data_Validation!$A:$E,5,0)</f>
        <v>#N/A</v>
      </c>
    </row>
    <row r="197" spans="1:52" ht="15"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8" t="str">
        <f t="shared" si="18"/>
        <v>H01640</v>
      </c>
      <c r="AK197" s="1028" t="str">
        <f t="shared" si="19"/>
        <v>CARR ENT EQUIPEMENT</v>
      </c>
      <c r="AL197" s="1028">
        <f>IFERROR(INDEX(G197:R197,1,MATCH(Parametres!$B$3,G$1:R$1,0)-1)*IF(OR(F197="L",F197="S",F197="I"),-1,1),"")</f>
        <v>0</v>
      </c>
      <c r="AM197" s="1028">
        <f t="shared" si="20"/>
        <v>0</v>
      </c>
      <c r="AN197" s="1028">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3" t="str">
        <f t="shared" si="21"/>
        <v>H01640</v>
      </c>
      <c r="AU197" s="599" t="str">
        <f t="shared" si="22"/>
        <v>CARR ENT EQUIPEMENT</v>
      </c>
      <c r="AV197" s="1028">
        <f>IFERROR(INDEX(V197:AG197,1,MATCH(Parametres!$B$3,V$1:AG$1,0)-1)*IF(OR(C197="L",C197="S",C197="I"),-1,1),"")</f>
        <v>0</v>
      </c>
      <c r="AW197" s="1028">
        <f t="shared" si="23"/>
        <v>0</v>
      </c>
      <c r="AX197" s="1028">
        <f>INDEX(V197:AG197,1,MATCH(Parametres!$B$3,V$1:AG$1,0))*IF(OR(C197="L",C197="S",C197="I"),-1,1)</f>
        <v>0</v>
      </c>
      <c r="AY197" s="598" t="s">
        <v>337</v>
      </c>
      <c r="AZ197" s="598" t="e">
        <f>+VLOOKUP($AJ197,Data_Validation!$A:$E,5,0)</f>
        <v>#N/A</v>
      </c>
    </row>
    <row r="198" spans="1:52" ht="15"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8" t="str">
        <f t="shared" si="18"/>
        <v>H01641</v>
      </c>
      <c r="AK198" s="1028" t="str">
        <f t="shared" si="19"/>
        <v>CARR VEH DE SERVITUDE</v>
      </c>
      <c r="AL198" s="1028">
        <f>IFERROR(INDEX(G198:R198,1,MATCH(Parametres!$B$3,G$1:R$1,0)-1)*IF(OR(F198="L",F198="S",F198="I"),-1,1),"")</f>
        <v>0</v>
      </c>
      <c r="AM198" s="1028">
        <f t="shared" si="20"/>
        <v>0</v>
      </c>
      <c r="AN198" s="1028">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3" t="str">
        <f t="shared" si="21"/>
        <v>H01641</v>
      </c>
      <c r="AU198" s="599" t="str">
        <f t="shared" si="22"/>
        <v>CARR VEH DE SERVITUDE</v>
      </c>
      <c r="AV198" s="1028">
        <f>IFERROR(INDEX(V198:AG198,1,MATCH(Parametres!$B$3,V$1:AG$1,0)-1)*IF(OR(C198="L",C198="S",C198="I"),-1,1),"")</f>
        <v>0</v>
      </c>
      <c r="AW198" s="1028">
        <f t="shared" si="23"/>
        <v>0</v>
      </c>
      <c r="AX198" s="1028">
        <f>INDEX(V198:AG198,1,MATCH(Parametres!$B$3,V$1:AG$1,0))*IF(OR(C198="L",C198="S",C198="I"),-1,1)</f>
        <v>0</v>
      </c>
      <c r="AY198" s="598" t="s">
        <v>337</v>
      </c>
      <c r="AZ198" s="598" t="e">
        <f>+VLOOKUP($AJ198,Data_Validation!$A:$E,5,0)</f>
        <v>#N/A</v>
      </c>
    </row>
    <row r="199" spans="1:52" ht="15.75"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8" t="str">
        <f t="shared" si="18"/>
        <v>H01643</v>
      </c>
      <c r="AK199" s="1028" t="str">
        <f t="shared" si="19"/>
        <v>CARR EQUIPMENT RENTAL</v>
      </c>
      <c r="AL199" s="1028">
        <f>IFERROR(INDEX(G199:R199,1,MATCH(Parametres!$B$3,G$1:R$1,0)-1)*IF(OR(F199="L",F199="S",F199="I"),-1,1),"")</f>
        <v>0</v>
      </c>
      <c r="AM199" s="1028">
        <f t="shared" si="20"/>
        <v>0</v>
      </c>
      <c r="AN199" s="1028">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3" t="str">
        <f t="shared" si="21"/>
        <v>H01643</v>
      </c>
      <c r="AU199" s="599" t="str">
        <f t="shared" si="22"/>
        <v>CARR EQUIPMENT RENTAL</v>
      </c>
      <c r="AV199" s="1028">
        <f>IFERROR(INDEX(V199:AG199,1,MATCH(Parametres!$B$3,V$1:AG$1,0)-1)*IF(OR(C199="L",C199="S",C199="I"),-1,1),"")</f>
        <v>0</v>
      </c>
      <c r="AW199" s="1028">
        <f t="shared" si="23"/>
        <v>0</v>
      </c>
      <c r="AX199" s="1028">
        <f>INDEX(V199:AG199,1,MATCH(Parametres!$B$3,V$1:AG$1,0))*IF(OR(C199="L",C199="S",C199="I"),-1,1)</f>
        <v>0</v>
      </c>
      <c r="AY199" s="598" t="s">
        <v>337</v>
      </c>
      <c r="AZ199" s="598" t="e">
        <f>+VLOOKUP($AJ199,Data_Validation!$A:$E,5,0)</f>
        <v>#N/A</v>
      </c>
    </row>
    <row r="200" spans="1:52" ht="15"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8" t="str">
        <f t="shared" si="18"/>
        <v>H01644</v>
      </c>
      <c r="AK200" s="1028" t="str">
        <f t="shared" si="19"/>
        <v>CARR TRAITEMENT DONNEES</v>
      </c>
      <c r="AL200" s="1028">
        <f>IFERROR(INDEX(G200:R200,1,MATCH(Parametres!$B$3,G$1:R$1,0)-1)*IF(OR(F200="L",F200="S",F200="I"),-1,1),"")</f>
        <v>0</v>
      </c>
      <c r="AM200" s="1028">
        <f t="shared" si="20"/>
        <v>0</v>
      </c>
      <c r="AN200" s="1028">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3" t="str">
        <f t="shared" si="21"/>
        <v>H01644</v>
      </c>
      <c r="AU200" s="599" t="str">
        <f t="shared" si="22"/>
        <v>CARR TRAITEMENT DONNEES</v>
      </c>
      <c r="AV200" s="1028">
        <f>IFERROR(INDEX(V200:AG200,1,MATCH(Parametres!$B$3,V$1:AG$1,0)-1)*IF(OR(C200="L",C200="S",C200="I"),-1,1),"")</f>
        <v>0</v>
      </c>
      <c r="AW200" s="1028">
        <f t="shared" si="23"/>
        <v>0</v>
      </c>
      <c r="AX200" s="1028">
        <f>INDEX(V200:AG200,1,MATCH(Parametres!$B$3,V$1:AG$1,0))*IF(OR(C200="L",C200="S",C200="I"),-1,1)</f>
        <v>0</v>
      </c>
      <c r="AY200" s="598" t="s">
        <v>337</v>
      </c>
      <c r="AZ200" s="598" t="e">
        <f>+VLOOKUP($AJ200,Data_Validation!$A:$E,5,0)</f>
        <v>#N/A</v>
      </c>
    </row>
    <row r="201" spans="1:52" ht="15"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8" t="str">
        <f t="shared" si="18"/>
        <v>H01646</v>
      </c>
      <c r="AK201" s="1028" t="str">
        <f t="shared" si="19"/>
        <v>CARR DEPLACEMENT-REPRESEN</v>
      </c>
      <c r="AL201" s="1028">
        <f>IFERROR(INDEX(G201:R201,1,MATCH(Parametres!$B$3,G$1:R$1,0)-1)*IF(OR(F201="L",F201="S",F201="I"),-1,1),"")</f>
        <v>0</v>
      </c>
      <c r="AM201" s="1028">
        <f t="shared" si="20"/>
        <v>0</v>
      </c>
      <c r="AN201" s="1028">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3" t="str">
        <f t="shared" si="21"/>
        <v>H01646</v>
      </c>
      <c r="AU201" s="599" t="str">
        <f t="shared" si="22"/>
        <v>CARR DEPLACEMENT-REPRESEN</v>
      </c>
      <c r="AV201" s="1028">
        <f>IFERROR(INDEX(V201:AG201,1,MATCH(Parametres!$B$3,V$1:AG$1,0)-1)*IF(OR(C201="L",C201="S",C201="I"),-1,1),"")</f>
        <v>0</v>
      </c>
      <c r="AW201" s="1028">
        <f t="shared" si="23"/>
        <v>0</v>
      </c>
      <c r="AX201" s="1028">
        <f>INDEX(V201:AG201,1,MATCH(Parametres!$B$3,V$1:AG$1,0))*IF(OR(C201="L",C201="S",C201="I"),-1,1)</f>
        <v>0</v>
      </c>
      <c r="AY201" s="598" t="s">
        <v>337</v>
      </c>
      <c r="AZ201" s="598" t="e">
        <f>+VLOOKUP($AJ201,Data_Validation!$A:$E,5,0)</f>
        <v>#N/A</v>
      </c>
    </row>
    <row r="202" spans="1:52" ht="15"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8" t="str">
        <f t="shared" si="18"/>
        <v>H01647</v>
      </c>
      <c r="AK202" s="1028" t="str">
        <f t="shared" si="19"/>
        <v>CARR TELEPHONE-TELEGRAMME</v>
      </c>
      <c r="AL202" s="1028">
        <f>IFERROR(INDEX(G202:R202,1,MATCH(Parametres!$B$3,G$1:R$1,0)-1)*IF(OR(F202="L",F202="S",F202="I"),-1,1),"")</f>
        <v>0</v>
      </c>
      <c r="AM202" s="1028">
        <f t="shared" si="20"/>
        <v>0</v>
      </c>
      <c r="AN202" s="1028">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3" t="str">
        <f t="shared" si="21"/>
        <v>H01647</v>
      </c>
      <c r="AU202" s="599" t="str">
        <f t="shared" si="22"/>
        <v>CARR TELEPHONE-TELEGRAMME</v>
      </c>
      <c r="AV202" s="1028">
        <f>IFERROR(INDEX(V202:AG202,1,MATCH(Parametres!$B$3,V$1:AG$1,0)-1)*IF(OR(C202="L",C202="S",C202="I"),-1,1),"")</f>
        <v>0</v>
      </c>
      <c r="AW202" s="1028">
        <f t="shared" si="23"/>
        <v>0</v>
      </c>
      <c r="AX202" s="1028">
        <f>INDEX(V202:AG202,1,MATCH(Parametres!$B$3,V$1:AG$1,0))*IF(OR(C202="L",C202="S",C202="I"),-1,1)</f>
        <v>0</v>
      </c>
      <c r="AY202" s="598" t="s">
        <v>337</v>
      </c>
      <c r="AZ202" s="598" t="e">
        <f>+VLOOKUP($AJ202,Data_Validation!$A:$E,5,0)</f>
        <v>#N/A</v>
      </c>
    </row>
    <row r="203" spans="1:52" ht="15"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8" t="str">
        <f t="shared" si="18"/>
        <v>H01648</v>
      </c>
      <c r="AK203" s="1028" t="str">
        <f t="shared" si="19"/>
        <v>CARR FRAIS POSTAUX</v>
      </c>
      <c r="AL203" s="1028">
        <f>IFERROR(INDEX(G203:R203,1,MATCH(Parametres!$B$3,G$1:R$1,0)-1)*IF(OR(F203="L",F203="S",F203="I"),-1,1),"")</f>
        <v>0</v>
      </c>
      <c r="AM203" s="1028">
        <f t="shared" si="20"/>
        <v>0</v>
      </c>
      <c r="AN203" s="1028">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3" t="str">
        <f t="shared" si="21"/>
        <v>H01648</v>
      </c>
      <c r="AU203" s="599" t="str">
        <f t="shared" si="22"/>
        <v>CARR FRAIS POSTAUX</v>
      </c>
      <c r="AV203" s="1028">
        <f>IFERROR(INDEX(V203:AG203,1,MATCH(Parametres!$B$3,V$1:AG$1,0)-1)*IF(OR(C203="L",C203="S",C203="I"),-1,1),"")</f>
        <v>0</v>
      </c>
      <c r="AW203" s="1028">
        <f t="shared" si="23"/>
        <v>0</v>
      </c>
      <c r="AX203" s="1028">
        <f>INDEX(V203:AG203,1,MATCH(Parametres!$B$3,V$1:AG$1,0))*IF(OR(C203="L",C203="S",C203="I"),-1,1)</f>
        <v>0</v>
      </c>
      <c r="AY203" s="598" t="s">
        <v>337</v>
      </c>
      <c r="AZ203" s="598" t="e">
        <f>+VLOOKUP($AJ203,Data_Validation!$A:$E,5,0)</f>
        <v>#N/A</v>
      </c>
    </row>
    <row r="204" spans="1:52" ht="15"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8" t="str">
        <f t="shared" si="18"/>
        <v>H01652</v>
      </c>
      <c r="AK204" s="1028" t="str">
        <f t="shared" si="19"/>
        <v>CARR FRAIS DIVERS</v>
      </c>
      <c r="AL204" s="1028">
        <f>IFERROR(INDEX(G204:R204,1,MATCH(Parametres!$B$3,G$1:R$1,0)-1)*IF(OR(F204="L",F204="S",F204="I"),-1,1),"")</f>
        <v>0</v>
      </c>
      <c r="AM204" s="1028">
        <f t="shared" si="20"/>
        <v>0</v>
      </c>
      <c r="AN204" s="1028">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3" t="str">
        <f t="shared" si="21"/>
        <v>H01652</v>
      </c>
      <c r="AU204" s="599" t="str">
        <f t="shared" si="22"/>
        <v>CARR FRAIS DIVERS</v>
      </c>
      <c r="AV204" s="1028">
        <f>IFERROR(INDEX(V204:AG204,1,MATCH(Parametres!$B$3,V$1:AG$1,0)-1)*IF(OR(C204="L",C204="S",C204="I"),-1,1),"")</f>
        <v>0</v>
      </c>
      <c r="AW204" s="1028">
        <f t="shared" si="23"/>
        <v>0</v>
      </c>
      <c r="AX204" s="1028">
        <f>INDEX(V204:AG204,1,MATCH(Parametres!$B$3,V$1:AG$1,0))*IF(OR(C204="L",C204="S",C204="I"),-1,1)</f>
        <v>0</v>
      </c>
      <c r="AY204" s="598" t="s">
        <v>337</v>
      </c>
      <c r="AZ204" s="598" t="e">
        <f>+VLOOKUP($AJ204,Data_Validation!$A:$E,5,0)</f>
        <v>#N/A</v>
      </c>
    </row>
    <row r="205" spans="1:52" ht="15"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8" t="str">
        <f t="shared" si="18"/>
        <v>H01660</v>
      </c>
      <c r="AK205" s="1028" t="str">
        <f t="shared" si="19"/>
        <v>CARR LOYER INT HYPOTH.</v>
      </c>
      <c r="AL205" s="1028">
        <f>IFERROR(INDEX(G205:R205,1,MATCH(Parametres!$B$3,G$1:R$1,0)-1)*IF(OR(F205="L",F205="S",F205="I"),-1,1),"")</f>
        <v>0</v>
      </c>
      <c r="AM205" s="1028">
        <f t="shared" si="20"/>
        <v>0</v>
      </c>
      <c r="AN205" s="1028">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3" t="str">
        <f t="shared" si="21"/>
        <v>H01660</v>
      </c>
      <c r="AU205" s="599" t="str">
        <f t="shared" si="22"/>
        <v>CARR LOYER INT HYPOTH.</v>
      </c>
      <c r="AV205" s="1028">
        <f>IFERROR(INDEX(V205:AG205,1,MATCH(Parametres!$B$3,V$1:AG$1,0)-1)*IF(OR(C205="L",C205="S",C205="I"),-1,1),"")</f>
        <v>0</v>
      </c>
      <c r="AW205" s="1028">
        <f t="shared" si="23"/>
        <v>0</v>
      </c>
      <c r="AX205" s="1028">
        <f>INDEX(V205:AG205,1,MATCH(Parametres!$B$3,V$1:AG$1,0))*IF(OR(C205="L",C205="S",C205="I"),-1,1)</f>
        <v>0</v>
      </c>
      <c r="AY205" s="598" t="s">
        <v>337</v>
      </c>
      <c r="AZ205" s="598" t="e">
        <f>+VLOOKUP($AJ205,Data_Validation!$A:$E,5,0)</f>
        <v>#N/A</v>
      </c>
    </row>
    <row r="206" spans="1:52" ht="15.75"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8" t="str">
        <f t="shared" si="18"/>
        <v>H01661</v>
      </c>
      <c r="AK206" s="1028" t="str">
        <f t="shared" si="19"/>
        <v>CARR AMORT AMELIOR  LOC</v>
      </c>
      <c r="AL206" s="1028">
        <f>IFERROR(INDEX(G206:R206,1,MATCH(Parametres!$B$3,G$1:R$1,0)-1)*IF(OR(F206="L",F206="S",F206="I"),-1,1),"")</f>
        <v>0</v>
      </c>
      <c r="AM206" s="1028">
        <f t="shared" si="20"/>
        <v>0</v>
      </c>
      <c r="AN206" s="1028">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3" t="str">
        <f t="shared" si="21"/>
        <v>H01661</v>
      </c>
      <c r="AU206" s="599" t="str">
        <f t="shared" si="22"/>
        <v>CARR AMORT AMELIOR  LOC</v>
      </c>
      <c r="AV206" s="1028">
        <f>IFERROR(INDEX(V206:AG206,1,MATCH(Parametres!$B$3,V$1:AG$1,0)-1)*IF(OR(C206="L",C206="S",C206="I"),-1,1),"")</f>
        <v>0</v>
      </c>
      <c r="AW206" s="1028">
        <f t="shared" si="23"/>
        <v>0</v>
      </c>
      <c r="AX206" s="1028">
        <f>INDEX(V206:AG206,1,MATCH(Parametres!$B$3,V$1:AG$1,0))*IF(OR(C206="L",C206="S",C206="I"),-1,1)</f>
        <v>0</v>
      </c>
      <c r="AY206" s="598" t="s">
        <v>337</v>
      </c>
      <c r="AZ206" s="598" t="e">
        <f>+VLOOKUP($AJ206,Data_Validation!$A:$E,5,0)</f>
        <v>#N/A</v>
      </c>
    </row>
    <row r="207" spans="1:52" ht="15"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8" t="str">
        <f t="shared" si="18"/>
        <v>H01662</v>
      </c>
      <c r="AK207" s="1028" t="str">
        <f t="shared" si="19"/>
        <v>CARR ENTRERIEN PROPRIÉTÉ</v>
      </c>
      <c r="AL207" s="1028">
        <f>IFERROR(INDEX(G207:R207,1,MATCH(Parametres!$B$3,G$1:R$1,0)-1)*IF(OR(F207="L",F207="S",F207="I"),-1,1),"")</f>
        <v>0</v>
      </c>
      <c r="AM207" s="1028">
        <f t="shared" si="20"/>
        <v>0</v>
      </c>
      <c r="AN207" s="1028">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3" t="str">
        <f t="shared" si="21"/>
        <v>H01662</v>
      </c>
      <c r="AU207" s="599" t="str">
        <f t="shared" si="22"/>
        <v>CARR ENTRERIEN PROPRIÉTÉ</v>
      </c>
      <c r="AV207" s="1028">
        <f>IFERROR(INDEX(V207:AG207,1,MATCH(Parametres!$B$3,V$1:AG$1,0)-1)*IF(OR(C207="L",C207="S",C207="I"),-1,1),"")</f>
        <v>0</v>
      </c>
      <c r="AW207" s="1028">
        <f t="shared" si="23"/>
        <v>0</v>
      </c>
      <c r="AX207" s="1028">
        <f>INDEX(V207:AG207,1,MATCH(Parametres!$B$3,V$1:AG$1,0))*IF(OR(C207="L",C207="S",C207="I"),-1,1)</f>
        <v>0</v>
      </c>
      <c r="AY207" s="598" t="s">
        <v>337</v>
      </c>
      <c r="AZ207" s="598" t="e">
        <f>+VLOOKUP($AJ207,Data_Validation!$A:$E,5,0)</f>
        <v>#N/A</v>
      </c>
    </row>
    <row r="208" spans="1:52" ht="15"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8" t="str">
        <f t="shared" si="18"/>
        <v>H01663</v>
      </c>
      <c r="AK208" s="1028" t="str">
        <f t="shared" si="19"/>
        <v>CARR TAXES PROPRIÉTÉ</v>
      </c>
      <c r="AL208" s="1028">
        <f>IFERROR(INDEX(G208:R208,1,MATCH(Parametres!$B$3,G$1:R$1,0)-1)*IF(OR(F208="L",F208="S",F208="I"),-1,1),"")</f>
        <v>0</v>
      </c>
      <c r="AM208" s="1028">
        <f t="shared" si="20"/>
        <v>0</v>
      </c>
      <c r="AN208" s="1028">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3" t="str">
        <f t="shared" si="21"/>
        <v>H01663</v>
      </c>
      <c r="AU208" s="599" t="str">
        <f t="shared" si="22"/>
        <v>CARR TAXES PROPRIÉTÉ</v>
      </c>
      <c r="AV208" s="1028">
        <f>IFERROR(INDEX(V208:AG208,1,MATCH(Parametres!$B$3,V$1:AG$1,0)-1)*IF(OR(C208="L",C208="S",C208="I"),-1,1),"")</f>
        <v>0</v>
      </c>
      <c r="AW208" s="1028">
        <f t="shared" si="23"/>
        <v>0</v>
      </c>
      <c r="AX208" s="1028">
        <f>INDEX(V208:AG208,1,MATCH(Parametres!$B$3,V$1:AG$1,0))*IF(OR(C208="L",C208="S",C208="I"),-1,1)</f>
        <v>0</v>
      </c>
      <c r="AY208" s="598" t="s">
        <v>337</v>
      </c>
      <c r="AZ208" s="598" t="e">
        <f>+VLOOKUP($AJ208,Data_Validation!$A:$E,5,0)</f>
        <v>#N/A</v>
      </c>
    </row>
    <row r="209" spans="1:52" ht="15"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8" t="str">
        <f t="shared" si="18"/>
        <v>H01664</v>
      </c>
      <c r="AK209" s="1028" t="str">
        <f t="shared" si="19"/>
        <v>CARR ASSURANCE BATIMENT</v>
      </c>
      <c r="AL209" s="1028">
        <f>IFERROR(INDEX(G209:R209,1,MATCH(Parametres!$B$3,G$1:R$1,0)-1)*IF(OR(F209="L",F209="S",F209="I"),-1,1),"")</f>
        <v>0</v>
      </c>
      <c r="AM209" s="1028">
        <f t="shared" si="20"/>
        <v>0</v>
      </c>
      <c r="AN209" s="1028">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3" t="str">
        <f t="shared" si="21"/>
        <v>H01664</v>
      </c>
      <c r="AU209" s="599" t="str">
        <f t="shared" si="22"/>
        <v>CARR ASSURANCE BATIMENT</v>
      </c>
      <c r="AV209" s="1028">
        <f>IFERROR(INDEX(V209:AG209,1,MATCH(Parametres!$B$3,V$1:AG$1,0)-1)*IF(OR(C209="L",C209="S",C209="I"),-1,1),"")</f>
        <v>0</v>
      </c>
      <c r="AW209" s="1028">
        <f t="shared" si="23"/>
        <v>0</v>
      </c>
      <c r="AX209" s="1028">
        <f>INDEX(V209:AG209,1,MATCH(Parametres!$B$3,V$1:AG$1,0))*IF(OR(C209="L",C209="S",C209="I"),-1,1)</f>
        <v>0</v>
      </c>
      <c r="AY209" s="598" t="s">
        <v>337</v>
      </c>
      <c r="AZ209" s="598" t="e">
        <f>+VLOOKUP($AJ209,Data_Validation!$A:$E,5,0)</f>
        <v>#N/A</v>
      </c>
    </row>
    <row r="210" spans="1:52" ht="15"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8" t="str">
        <f t="shared" si="18"/>
        <v>H01665</v>
      </c>
      <c r="AK210" s="1028" t="str">
        <f t="shared" si="19"/>
        <v>CARR AMORT BATIMENT</v>
      </c>
      <c r="AL210" s="1028">
        <f>IFERROR(INDEX(G210:R210,1,MATCH(Parametres!$B$3,G$1:R$1,0)-1)*IF(OR(F210="L",F210="S",F210="I"),-1,1),"")</f>
        <v>0</v>
      </c>
      <c r="AM210" s="1028">
        <f t="shared" si="20"/>
        <v>0</v>
      </c>
      <c r="AN210" s="1028">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3" t="str">
        <f t="shared" si="21"/>
        <v>H01665</v>
      </c>
      <c r="AU210" s="599" t="str">
        <f t="shared" si="22"/>
        <v>CARR AMORT BATIMENT</v>
      </c>
      <c r="AV210" s="1028">
        <f>IFERROR(INDEX(V210:AG210,1,MATCH(Parametres!$B$3,V$1:AG$1,0)-1)*IF(OR(C210="L",C210="S",C210="I"),-1,1),"")</f>
        <v>0</v>
      </c>
      <c r="AW210" s="1028">
        <f t="shared" si="23"/>
        <v>0</v>
      </c>
      <c r="AX210" s="1028">
        <f>INDEX(V210:AG210,1,MATCH(Parametres!$B$3,V$1:AG$1,0))*IF(OR(C210="L",C210="S",C210="I"),-1,1)</f>
        <v>0</v>
      </c>
      <c r="AY210" s="598" t="s">
        <v>337</v>
      </c>
      <c r="AZ210" s="598" t="e">
        <f>+VLOOKUP($AJ210,Data_Validation!$A:$E,5,0)</f>
        <v>#N/A</v>
      </c>
    </row>
    <row r="211" spans="1:52" ht="15.75"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8" t="str">
        <f t="shared" si="18"/>
        <v>H01668</v>
      </c>
      <c r="AK211" s="1028" t="str">
        <f t="shared" si="19"/>
        <v>CARR TAXES AFFAIRES&amp;AUTRE</v>
      </c>
      <c r="AL211" s="1028">
        <f>IFERROR(INDEX(G211:R211,1,MATCH(Parametres!$B$3,G$1:R$1,0)-1)*IF(OR(F211="L",F211="S",F211="I"),-1,1),"")</f>
        <v>0</v>
      </c>
      <c r="AM211" s="1028">
        <f t="shared" si="20"/>
        <v>0</v>
      </c>
      <c r="AN211" s="1028">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3" t="str">
        <f t="shared" si="21"/>
        <v>H01668</v>
      </c>
      <c r="AU211" s="599" t="str">
        <f t="shared" si="22"/>
        <v>CARR TAXES AFFAIRES&amp;AUTRE</v>
      </c>
      <c r="AV211" s="1028">
        <f>IFERROR(INDEX(V211:AG211,1,MATCH(Parametres!$B$3,V$1:AG$1,0)-1)*IF(OR(C211="L",C211="S",C211="I"),-1,1),"")</f>
        <v>0</v>
      </c>
      <c r="AW211" s="1028">
        <f t="shared" si="23"/>
        <v>0</v>
      </c>
      <c r="AX211" s="1028">
        <f>INDEX(V211:AG211,1,MATCH(Parametres!$B$3,V$1:AG$1,0))*IF(OR(C211="L",C211="S",C211="I"),-1,1)</f>
        <v>0</v>
      </c>
      <c r="AY211" s="598" t="s">
        <v>337</v>
      </c>
      <c r="AZ211" s="598" t="e">
        <f>+VLOOKUP($AJ211,Data_Validation!$A:$E,5,0)</f>
        <v>#N/A</v>
      </c>
    </row>
    <row r="212" spans="1:52" ht="15"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8" t="str">
        <f t="shared" si="18"/>
        <v>H01669</v>
      </c>
      <c r="AK212" s="1028" t="str">
        <f t="shared" si="19"/>
        <v>CARR AMORT EQUIP &amp; INSTAL</v>
      </c>
      <c r="AL212" s="1028">
        <f>IFERROR(INDEX(G212:R212,1,MATCH(Parametres!$B$3,G$1:R$1,0)-1)*IF(OR(F212="L",F212="S",F212="I"),-1,1),"")</f>
        <v>0</v>
      </c>
      <c r="AM212" s="1028">
        <f t="shared" si="20"/>
        <v>0</v>
      </c>
      <c r="AN212" s="1028">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3" t="str">
        <f t="shared" si="21"/>
        <v>H01669</v>
      </c>
      <c r="AU212" s="599" t="str">
        <f t="shared" si="22"/>
        <v>CARR AMORT EQUIP &amp; INSTAL</v>
      </c>
      <c r="AV212" s="1028">
        <f>IFERROR(INDEX(V212:AG212,1,MATCH(Parametres!$B$3,V$1:AG$1,0)-1)*IF(OR(C212="L",C212="S",C212="I"),-1,1),"")</f>
        <v>0</v>
      </c>
      <c r="AW212" s="1028">
        <f t="shared" si="23"/>
        <v>0</v>
      </c>
      <c r="AX212" s="1028">
        <f>INDEX(V212:AG212,1,MATCH(Parametres!$B$3,V$1:AG$1,0))*IF(OR(C212="L",C212="S",C212="I"),-1,1)</f>
        <v>0</v>
      </c>
      <c r="AY212" s="598" t="s">
        <v>337</v>
      </c>
      <c r="AZ212" s="598" t="e">
        <f>+VLOOKUP($AJ212,Data_Validation!$A:$E,5,0)</f>
        <v>#N/A</v>
      </c>
    </row>
    <row r="213" spans="1:52" ht="15"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8" t="str">
        <f t="shared" si="18"/>
        <v>H01670</v>
      </c>
      <c r="AK213" s="1028" t="str">
        <f t="shared" si="19"/>
        <v>CARR ASSURANCE GENERALE</v>
      </c>
      <c r="AL213" s="1028">
        <f>IFERROR(INDEX(G213:R213,1,MATCH(Parametres!$B$3,G$1:R$1,0)-1)*IF(OR(F213="L",F213="S",F213="I"),-1,1),"")</f>
        <v>0</v>
      </c>
      <c r="AM213" s="1028">
        <f t="shared" si="20"/>
        <v>0</v>
      </c>
      <c r="AN213" s="1028">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3" t="str">
        <f t="shared" si="21"/>
        <v>H01670</v>
      </c>
      <c r="AU213" s="599" t="str">
        <f t="shared" si="22"/>
        <v>CARR ASSURANCE GENERALE</v>
      </c>
      <c r="AV213" s="1028">
        <f>IFERROR(INDEX(V213:AG213,1,MATCH(Parametres!$B$3,V$1:AG$1,0)-1)*IF(OR(C213="L",C213="S",C213="I"),-1,1),"")</f>
        <v>0</v>
      </c>
      <c r="AW213" s="1028">
        <f t="shared" si="23"/>
        <v>0</v>
      </c>
      <c r="AX213" s="1028">
        <f>INDEX(V213:AG213,1,MATCH(Parametres!$B$3,V$1:AG$1,0))*IF(OR(C213="L",C213="S",C213="I"),-1,1)</f>
        <v>0</v>
      </c>
      <c r="AY213" s="598" t="s">
        <v>337</v>
      </c>
      <c r="AZ213" s="598" t="e">
        <f>+VLOOKUP($AJ213,Data_Validation!$A:$E,5,0)</f>
        <v>#N/A</v>
      </c>
    </row>
    <row r="214" spans="1:52" ht="15"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8" t="str">
        <f t="shared" si="18"/>
        <v>H01674</v>
      </c>
      <c r="AK214" s="1028" t="str">
        <f t="shared" si="19"/>
        <v>CARR EAU/ELECT/CHAUFFAGE</v>
      </c>
      <c r="AL214" s="1028">
        <f>IFERROR(INDEX(G214:R214,1,MATCH(Parametres!$B$3,G$1:R$1,0)-1)*IF(OR(F214="L",F214="S",F214="I"),-1,1),"")</f>
        <v>0</v>
      </c>
      <c r="AM214" s="1028">
        <f t="shared" si="20"/>
        <v>0</v>
      </c>
      <c r="AN214" s="1028">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3" t="str">
        <f t="shared" si="21"/>
        <v>H01674</v>
      </c>
      <c r="AU214" s="599" t="str">
        <f t="shared" si="22"/>
        <v>CARR EAU/ELECT/CHAUFFAGE</v>
      </c>
      <c r="AV214" s="1028">
        <f>IFERROR(INDEX(V214:AG214,1,MATCH(Parametres!$B$3,V$1:AG$1,0)-1)*IF(OR(C214="L",C214="S",C214="I"),-1,1),"")</f>
        <v>0</v>
      </c>
      <c r="AW214" s="1028">
        <f t="shared" si="23"/>
        <v>0</v>
      </c>
      <c r="AX214" s="1028">
        <f>INDEX(V214:AG214,1,MATCH(Parametres!$B$3,V$1:AG$1,0))*IF(OR(C214="L",C214="S",C214="I"),-1,1)</f>
        <v>0</v>
      </c>
      <c r="AY214" s="598" t="s">
        <v>337</v>
      </c>
      <c r="AZ214" s="598" t="e">
        <f>+VLOOKUP($AJ214,Data_Validation!$A:$E,5,0)</f>
        <v>#N/A</v>
      </c>
    </row>
    <row r="215" spans="1:52" ht="15.75"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8" t="str">
        <f t="shared" si="18"/>
        <v>H01676</v>
      </c>
      <c r="AK215" s="1028" t="str">
        <f t="shared" si="19"/>
        <v>CARR VERIF. COMPTABLE</v>
      </c>
      <c r="AL215" s="1028">
        <f>IFERROR(INDEX(G215:R215,1,MATCH(Parametres!$B$3,G$1:R$1,0)-1)*IF(OR(F215="L",F215="S",F215="I"),-1,1),"")</f>
        <v>0</v>
      </c>
      <c r="AM215" s="1028">
        <f t="shared" si="20"/>
        <v>0</v>
      </c>
      <c r="AN215" s="1028">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3" t="str">
        <f t="shared" si="21"/>
        <v>H01676</v>
      </c>
      <c r="AU215" s="599" t="str">
        <f t="shared" si="22"/>
        <v>CARR VERIF. COMPTABLE</v>
      </c>
      <c r="AV215" s="1028">
        <f>IFERROR(INDEX(V215:AG215,1,MATCH(Parametres!$B$3,V$1:AG$1,0)-1)*IF(OR(C215="L",C215="S",C215="I"),-1,1),"")</f>
        <v>0</v>
      </c>
      <c r="AW215" s="1028">
        <f t="shared" si="23"/>
        <v>0</v>
      </c>
      <c r="AX215" s="1028">
        <f>INDEX(V215:AG215,1,MATCH(Parametres!$B$3,V$1:AG$1,0))*IF(OR(C215="L",C215="S",C215="I"),-1,1)</f>
        <v>0</v>
      </c>
      <c r="AY215" s="598" t="s">
        <v>337</v>
      </c>
      <c r="AZ215" s="598" t="e">
        <f>+VLOOKUP($AJ215,Data_Validation!$A:$E,5,0)</f>
        <v>#N/A</v>
      </c>
    </row>
    <row r="216" spans="1:52" ht="15"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8" t="str">
        <f t="shared" si="18"/>
        <v>H01677</v>
      </c>
      <c r="AK216" s="1028" t="str">
        <f t="shared" si="19"/>
        <v>CARR COTISATION SOUSCRIP</v>
      </c>
      <c r="AL216" s="1028">
        <f>IFERROR(INDEX(G216:R216,1,MATCH(Parametres!$B$3,G$1:R$1,0)-1)*IF(OR(F216="L",F216="S",F216="I"),-1,1),"")</f>
        <v>0</v>
      </c>
      <c r="AM216" s="1028">
        <f t="shared" si="20"/>
        <v>0</v>
      </c>
      <c r="AN216" s="1028">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3" t="str">
        <f t="shared" si="21"/>
        <v>H01677</v>
      </c>
      <c r="AU216" s="599" t="str">
        <f t="shared" si="22"/>
        <v>CARR COTISATION SOUSCRIP</v>
      </c>
      <c r="AV216" s="1028">
        <f>IFERROR(INDEX(V216:AG216,1,MATCH(Parametres!$B$3,V$1:AG$1,0)-1)*IF(OR(C216="L",C216="S",C216="I"),-1,1),"")</f>
        <v>0</v>
      </c>
      <c r="AW216" s="1028">
        <f t="shared" si="23"/>
        <v>0</v>
      </c>
      <c r="AX216" s="1028">
        <f>INDEX(V216:AG216,1,MATCH(Parametres!$B$3,V$1:AG$1,0))*IF(OR(C216="L",C216="S",C216="I"),-1,1)</f>
        <v>0</v>
      </c>
      <c r="AY216" s="598" t="s">
        <v>337</v>
      </c>
      <c r="AZ216" s="598" t="e">
        <f>+VLOOKUP($AJ216,Data_Validation!$A:$E,5,0)</f>
        <v>#N/A</v>
      </c>
    </row>
    <row r="217" spans="1:52" ht="15"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8" t="str">
        <f t="shared" si="18"/>
        <v>H01679</v>
      </c>
      <c r="AK217" s="1028" t="str">
        <f t="shared" si="19"/>
        <v>CARR DONATIONS</v>
      </c>
      <c r="AL217" s="1028">
        <f>IFERROR(INDEX(G217:R217,1,MATCH(Parametres!$B$3,G$1:R$1,0)-1)*IF(OR(F217="L",F217="S",F217="I"),-1,1),"")</f>
        <v>0</v>
      </c>
      <c r="AM217" s="1028">
        <f t="shared" si="20"/>
        <v>0</v>
      </c>
      <c r="AN217" s="1028">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3" t="str">
        <f t="shared" si="21"/>
        <v>H01679</v>
      </c>
      <c r="AU217" s="599" t="str">
        <f t="shared" si="22"/>
        <v>CARR DONATIONS</v>
      </c>
      <c r="AV217" s="1028">
        <f>IFERROR(INDEX(V217:AG217,1,MATCH(Parametres!$B$3,V$1:AG$1,0)-1)*IF(OR(C217="L",C217="S",C217="I"),-1,1),"")</f>
        <v>0</v>
      </c>
      <c r="AW217" s="1028">
        <f t="shared" si="23"/>
        <v>0</v>
      </c>
      <c r="AX217" s="1028">
        <f>INDEX(V217:AG217,1,MATCH(Parametres!$B$3,V$1:AG$1,0))*IF(OR(C217="L",C217="S",C217="I"),-1,1)</f>
        <v>0</v>
      </c>
      <c r="AY217" s="598" t="s">
        <v>337</v>
      </c>
      <c r="AZ217" s="598" t="e">
        <f>+VLOOKUP($AJ217,Data_Validation!$A:$E,5,0)</f>
        <v>#N/A</v>
      </c>
    </row>
    <row r="218" spans="1:52" ht="15"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8" t="str">
        <f t="shared" si="18"/>
        <v>H01801</v>
      </c>
      <c r="AK218" s="1028" t="str">
        <f t="shared" si="19"/>
        <v>L/R SALAIRES-VENTES DIR</v>
      </c>
      <c r="AL218" s="1028">
        <f>IFERROR(INDEX(G218:R218,1,MATCH(Parametres!$B$3,G$1:R$1,0)-1)*IF(OR(F218="L",F218="S",F218="I"),-1,1),"")</f>
        <v>0</v>
      </c>
      <c r="AM218" s="1028">
        <f t="shared" si="20"/>
        <v>0</v>
      </c>
      <c r="AN218" s="1028">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3" t="str">
        <f t="shared" si="21"/>
        <v>H01801</v>
      </c>
      <c r="AU218" s="599" t="str">
        <f t="shared" si="22"/>
        <v>L/R SALAIRES-VENTES DIR</v>
      </c>
      <c r="AV218" s="1028">
        <f>IFERROR(INDEX(V218:AG218,1,MATCH(Parametres!$B$3,V$1:AG$1,0)-1)*IF(OR(C218="L",C218="S",C218="I"),-1,1),"")</f>
        <v>0</v>
      </c>
      <c r="AW218" s="1028">
        <f t="shared" si="23"/>
        <v>0</v>
      </c>
      <c r="AX218" s="1028">
        <f>INDEX(V218:AG218,1,MATCH(Parametres!$B$3,V$1:AG$1,0))*IF(OR(C218="L",C218="S",C218="I"),-1,1)</f>
        <v>0</v>
      </c>
      <c r="AY218" s="598" t="s">
        <v>337</v>
      </c>
      <c r="AZ218" s="598" t="e">
        <f>+VLOOKUP($AJ218,Data_Validation!$A:$E,5,0)</f>
        <v>#N/A</v>
      </c>
    </row>
    <row r="219" spans="1:52" ht="15.75"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8" t="str">
        <f t="shared" si="18"/>
        <v>H01802</v>
      </c>
      <c r="AK219" s="1028" t="str">
        <f t="shared" si="19"/>
        <v>L/R SALAIRE COMM VENDEUR</v>
      </c>
      <c r="AL219" s="1028">
        <f>IFERROR(INDEX(G219:R219,1,MATCH(Parametres!$B$3,G$1:R$1,0)-1)*IF(OR(F219="L",F219="S",F219="I"),-1,1),"")</f>
        <v>0</v>
      </c>
      <c r="AM219" s="1028">
        <f t="shared" si="20"/>
        <v>0</v>
      </c>
      <c r="AN219" s="1028">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3" t="str">
        <f t="shared" si="21"/>
        <v>H01802</v>
      </c>
      <c r="AU219" s="599" t="str">
        <f t="shared" si="22"/>
        <v>L/R SALAIRE COMM VENDEUR</v>
      </c>
      <c r="AV219" s="1028">
        <f>IFERROR(INDEX(V219:AG219,1,MATCH(Parametres!$B$3,V$1:AG$1,0)-1)*IF(OR(C219="L",C219="S",C219="I"),-1,1),"")</f>
        <v>0</v>
      </c>
      <c r="AW219" s="1028">
        <f t="shared" si="23"/>
        <v>0</v>
      </c>
      <c r="AX219" s="1028">
        <f>INDEX(V219:AG219,1,MATCH(Parametres!$B$3,V$1:AG$1,0))*IF(OR(C219="L",C219="S",C219="I"),-1,1)</f>
        <v>0</v>
      </c>
      <c r="AY219" s="598" t="s">
        <v>337</v>
      </c>
      <c r="AZ219" s="598" t="e">
        <f>+VLOOKUP($AJ219,Data_Validation!$A:$E,5,0)</f>
        <v>#N/A</v>
      </c>
    </row>
    <row r="220" spans="1:52" ht="15"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8" t="str">
        <f t="shared" si="18"/>
        <v>H01803</v>
      </c>
      <c r="AK220" s="1028" t="str">
        <f t="shared" si="19"/>
        <v>L/R SALAIRES &amp; COMM F&amp;I</v>
      </c>
      <c r="AL220" s="1028">
        <f>IFERROR(INDEX(G220:R220,1,MATCH(Parametres!$B$3,G$1:R$1,0)-1)*IF(OR(F220="L",F220="S",F220="I"),-1,1),"")</f>
        <v>0</v>
      </c>
      <c r="AM220" s="1028">
        <f t="shared" si="20"/>
        <v>0</v>
      </c>
      <c r="AN220" s="1028">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3" t="str">
        <f t="shared" si="21"/>
        <v>H01803</v>
      </c>
      <c r="AU220" s="599" t="str">
        <f t="shared" si="22"/>
        <v>L/R SALAIRES &amp; COMM F&amp;I</v>
      </c>
      <c r="AV220" s="1028">
        <f>IFERROR(INDEX(V220:AG220,1,MATCH(Parametres!$B$3,V$1:AG$1,0)-1)*IF(OR(C220="L",C220="S",C220="I"),-1,1),"")</f>
        <v>0</v>
      </c>
      <c r="AW220" s="1028">
        <f t="shared" si="23"/>
        <v>0</v>
      </c>
      <c r="AX220" s="1028">
        <f>INDEX(V220:AG220,1,MATCH(Parametres!$B$3,V$1:AG$1,0))*IF(OR(C220="L",C220="S",C220="I"),-1,1)</f>
        <v>0</v>
      </c>
      <c r="AY220" s="598" t="s">
        <v>337</v>
      </c>
      <c r="AZ220" s="598" t="e">
        <f>+VLOOKUP($AJ220,Data_Validation!$A:$E,5,0)</f>
        <v>#N/A</v>
      </c>
    </row>
    <row r="221" spans="1:52" ht="15"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8" t="str">
        <f t="shared" si="18"/>
        <v>H01804</v>
      </c>
      <c r="AK221" s="1028" t="str">
        <f t="shared" si="19"/>
        <v>L/R PREP A LA ROUTE</v>
      </c>
      <c r="AL221" s="1028">
        <f>IFERROR(INDEX(G221:R221,1,MATCH(Parametres!$B$3,G$1:R$1,0)-1)*IF(OR(F221="L",F221="S",F221="I"),-1,1),"")</f>
        <v>0</v>
      </c>
      <c r="AM221" s="1028">
        <f t="shared" si="20"/>
        <v>0</v>
      </c>
      <c r="AN221" s="1028">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3" t="str">
        <f t="shared" si="21"/>
        <v>H01804</v>
      </c>
      <c r="AU221" s="599" t="str">
        <f t="shared" si="22"/>
        <v>L/R PREP A LA ROUTE</v>
      </c>
      <c r="AV221" s="1028">
        <f>IFERROR(INDEX(V221:AG221,1,MATCH(Parametres!$B$3,V$1:AG$1,0)-1)*IF(OR(C221="L",C221="S",C221="I"),-1,1),"")</f>
        <v>0</v>
      </c>
      <c r="AW221" s="1028">
        <f t="shared" si="23"/>
        <v>0</v>
      </c>
      <c r="AX221" s="1028">
        <f>INDEX(V221:AG221,1,MATCH(Parametres!$B$3,V$1:AG$1,0))*IF(OR(C221="L",C221="S",C221="I"),-1,1)</f>
        <v>0</v>
      </c>
      <c r="AY221" s="598" t="s">
        <v>337</v>
      </c>
      <c r="AZ221" s="598" t="e">
        <f>+VLOOKUP($AJ221,Data_Validation!$A:$E,5,0)</f>
        <v>#N/A</v>
      </c>
    </row>
    <row r="222" spans="1:52" ht="15"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8" t="str">
        <f t="shared" si="18"/>
        <v>H01805</v>
      </c>
      <c r="AK222" s="1028" t="str">
        <f t="shared" si="19"/>
        <v>L/R PRATIQUES DE GARANTIE</v>
      </c>
      <c r="AL222" s="1028">
        <f>IFERROR(INDEX(G222:R222,1,MATCH(Parametres!$B$3,G$1:R$1,0)-1)*IF(OR(F222="L",F222="S",F222="I"),-1,1),"")</f>
        <v>0</v>
      </c>
      <c r="AM222" s="1028">
        <f t="shared" si="20"/>
        <v>0</v>
      </c>
      <c r="AN222" s="1028">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3" t="str">
        <f t="shared" si="21"/>
        <v>H01805</v>
      </c>
      <c r="AU222" s="599" t="str">
        <f t="shared" si="22"/>
        <v>L/R PRATIQUES DE GARANTIE</v>
      </c>
      <c r="AV222" s="1028">
        <f>IFERROR(INDEX(V222:AG222,1,MATCH(Parametres!$B$3,V$1:AG$1,0)-1)*IF(OR(C222="L",C222="S",C222="I"),-1,1),"")</f>
        <v>0</v>
      </c>
      <c r="AW222" s="1028">
        <f t="shared" si="23"/>
        <v>0</v>
      </c>
      <c r="AX222" s="1028">
        <f>INDEX(V222:AG222,1,MATCH(Parametres!$B$3,V$1:AG$1,0))*IF(OR(C222="L",C222="S",C222="I"),-1,1)</f>
        <v>0</v>
      </c>
      <c r="AY222" s="598" t="s">
        <v>337</v>
      </c>
      <c r="AZ222" s="598" t="e">
        <f>+VLOOKUP($AJ222,Data_Validation!$A:$E,5,0)</f>
        <v>#N/A</v>
      </c>
    </row>
    <row r="223" spans="1:52" ht="15"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8" t="str">
        <f t="shared" si="18"/>
        <v>H01806</v>
      </c>
      <c r="AK223" s="1028" t="str">
        <f t="shared" si="19"/>
        <v>L/R TOT PUB &amp; PROMO VENTE</v>
      </c>
      <c r="AL223" s="1028">
        <f>IFERROR(INDEX(G223:R223,1,MATCH(Parametres!$B$3,G$1:R$1,0)-1)*IF(OR(F223="L",F223="S",F223="I"),-1,1),"")</f>
        <v>0</v>
      </c>
      <c r="AM223" s="1028">
        <f t="shared" si="20"/>
        <v>0</v>
      </c>
      <c r="AN223" s="1028">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3" t="str">
        <f t="shared" si="21"/>
        <v>H01806</v>
      </c>
      <c r="AU223" s="599" t="str">
        <f t="shared" si="22"/>
        <v>L/R TOT PUB &amp; PROMO VENTE</v>
      </c>
      <c r="AV223" s="1028">
        <f>IFERROR(INDEX(V223:AG223,1,MATCH(Parametres!$B$3,V$1:AG$1,0)-1)*IF(OR(C223="L",C223="S",C223="I"),-1,1),"")</f>
        <v>0</v>
      </c>
      <c r="AW223" s="1028">
        <f t="shared" si="23"/>
        <v>0</v>
      </c>
      <c r="AX223" s="1028">
        <f>INDEX(V223:AG223,1,MATCH(Parametres!$B$3,V$1:AG$1,0))*IF(OR(C223="L",C223="S",C223="I"),-1,1)</f>
        <v>0</v>
      </c>
      <c r="AY223" s="598" t="s">
        <v>337</v>
      </c>
      <c r="AZ223" s="598" t="e">
        <f>+VLOOKUP($AJ223,Data_Validation!$A:$E,5,0)</f>
        <v>#N/A</v>
      </c>
    </row>
    <row r="224" spans="1:52" ht="15"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8" t="str">
        <f t="shared" si="18"/>
        <v>H01807</v>
      </c>
      <c r="AK224" s="1028" t="str">
        <f t="shared" si="19"/>
        <v>L/R COOP RABAIS PUBLICITE</v>
      </c>
      <c r="AL224" s="1028">
        <f>IFERROR(INDEX(G224:R224,1,MATCH(Parametres!$B$3,G$1:R$1,0)-1)*IF(OR(F224="L",F224="S",F224="I"),-1,1),"")</f>
        <v>0</v>
      </c>
      <c r="AM224" s="1028">
        <f t="shared" si="20"/>
        <v>0</v>
      </c>
      <c r="AN224" s="1028">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3" t="str">
        <f t="shared" si="21"/>
        <v>H01807</v>
      </c>
      <c r="AU224" s="599" t="str">
        <f t="shared" si="22"/>
        <v>L/R COOP RABAIS PUBLICITE</v>
      </c>
      <c r="AV224" s="1028">
        <f>IFERROR(INDEX(V224:AG224,1,MATCH(Parametres!$B$3,V$1:AG$1,0)-1)*IF(OR(C224="L",C224="S",C224="I"),-1,1),"")</f>
        <v>0</v>
      </c>
      <c r="AW224" s="1028">
        <f t="shared" si="23"/>
        <v>0</v>
      </c>
      <c r="AX224" s="1028">
        <f>INDEX(V224:AG224,1,MATCH(Parametres!$B$3,V$1:AG$1,0))*IF(OR(C224="L",C224="S",C224="I"),-1,1)</f>
        <v>0</v>
      </c>
      <c r="AY224" s="598" t="s">
        <v>337</v>
      </c>
      <c r="AZ224" s="598" t="e">
        <f>+VLOOKUP($AJ224,Data_Validation!$A:$E,5,0)</f>
        <v>#N/A</v>
      </c>
    </row>
    <row r="225" spans="1:52" ht="15.75"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8" t="str">
        <f t="shared" si="18"/>
        <v>H01808</v>
      </c>
      <c r="AK225" s="1028" t="str">
        <f t="shared" si="19"/>
        <v>L/R DEMONSTRATEURS</v>
      </c>
      <c r="AL225" s="1028">
        <f>IFERROR(INDEX(G225:R225,1,MATCH(Parametres!$B$3,G$1:R$1,0)-1)*IF(OR(F225="L",F225="S",F225="I"),-1,1),"")</f>
        <v>0</v>
      </c>
      <c r="AM225" s="1028">
        <f t="shared" si="20"/>
        <v>0</v>
      </c>
      <c r="AN225" s="1028">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3" t="str">
        <f t="shared" si="21"/>
        <v>H01808</v>
      </c>
      <c r="AU225" s="599" t="str">
        <f t="shared" si="22"/>
        <v>L/R DEMONSTRATEURS</v>
      </c>
      <c r="AV225" s="1028">
        <f>IFERROR(INDEX(V225:AG225,1,MATCH(Parametres!$B$3,V$1:AG$1,0)-1)*IF(OR(C225="L",C225="S",C225="I"),-1,1),"")</f>
        <v>0</v>
      </c>
      <c r="AW225" s="1028">
        <f t="shared" si="23"/>
        <v>0</v>
      </c>
      <c r="AX225" s="1028">
        <f>INDEX(V225:AG225,1,MATCH(Parametres!$B$3,V$1:AG$1,0))*IF(OR(C225="L",C225="S",C225="I"),-1,1)</f>
        <v>0</v>
      </c>
      <c r="AY225" s="598" t="s">
        <v>337</v>
      </c>
      <c r="AZ225" s="598" t="e">
        <f>+VLOOKUP($AJ225,Data_Validation!$A:$E,5,0)</f>
        <v>#N/A</v>
      </c>
    </row>
    <row r="226" spans="1:52" ht="15"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8" t="str">
        <f t="shared" si="18"/>
        <v>H01809</v>
      </c>
      <c r="AK226" s="1028" t="str">
        <f t="shared" si="19"/>
        <v>L/R ENT VEH EN STOCK</v>
      </c>
      <c r="AL226" s="1028">
        <f>IFERROR(INDEX(G226:R226,1,MATCH(Parametres!$B$3,G$1:R$1,0)-1)*IF(OR(F226="L",F226="S",F226="I"),-1,1),"")</f>
        <v>0</v>
      </c>
      <c r="AM226" s="1028">
        <f t="shared" si="20"/>
        <v>0</v>
      </c>
      <c r="AN226" s="1028">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3" t="str">
        <f t="shared" si="21"/>
        <v>H01809</v>
      </c>
      <c r="AU226" s="599" t="str">
        <f t="shared" si="22"/>
        <v>L/R ENT VEH EN STOCK</v>
      </c>
      <c r="AV226" s="1028">
        <f>IFERROR(INDEX(V226:AG226,1,MATCH(Parametres!$B$3,V$1:AG$1,0)-1)*IF(OR(C226="L",C226="S",C226="I"),-1,1),"")</f>
        <v>0</v>
      </c>
      <c r="AW226" s="1028">
        <f t="shared" si="23"/>
        <v>0</v>
      </c>
      <c r="AX226" s="1028">
        <f>INDEX(V226:AG226,1,MATCH(Parametres!$B$3,V$1:AG$1,0))*IF(OR(C226="L",C226="S",C226="I"),-1,1)</f>
        <v>0</v>
      </c>
      <c r="AY226" s="598" t="s">
        <v>337</v>
      </c>
      <c r="AZ226" s="598" t="e">
        <f>+VLOOKUP($AJ226,Data_Validation!$A:$E,5,0)</f>
        <v>#N/A</v>
      </c>
    </row>
    <row r="227" spans="1:52" ht="15"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8" t="str">
        <f t="shared" si="18"/>
        <v>H01810</v>
      </c>
      <c r="AK227" s="1028" t="str">
        <f t="shared" si="19"/>
        <v>L/R FRAIS FINANCEMENT</v>
      </c>
      <c r="AL227" s="1028">
        <f>IFERROR(INDEX(G227:R227,1,MATCH(Parametres!$B$3,G$1:R$1,0)-1)*IF(OR(F227="L",F227="S",F227="I"),-1,1),"")</f>
        <v>0</v>
      </c>
      <c r="AM227" s="1028">
        <f t="shared" si="20"/>
        <v>0</v>
      </c>
      <c r="AN227" s="1028">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3" t="str">
        <f t="shared" si="21"/>
        <v>H01810</v>
      </c>
      <c r="AU227" s="599" t="str">
        <f t="shared" si="22"/>
        <v>L/R FRAIS FINANCEMENT</v>
      </c>
      <c r="AV227" s="1028">
        <f>IFERROR(INDEX(V227:AG227,1,MATCH(Parametres!$B$3,V$1:AG$1,0)-1)*IF(OR(C227="L",C227="S",C227="I"),-1,1),"")</f>
        <v>0</v>
      </c>
      <c r="AW227" s="1028">
        <f t="shared" si="23"/>
        <v>0</v>
      </c>
      <c r="AX227" s="1028">
        <f>INDEX(V227:AG227,1,MATCH(Parametres!$B$3,V$1:AG$1,0))*IF(OR(C227="L",C227="S",C227="I"),-1,1)</f>
        <v>0</v>
      </c>
      <c r="AY227" s="598" t="s">
        <v>337</v>
      </c>
      <c r="AZ227" s="598" t="e">
        <f>+VLOOKUP($AJ227,Data_Validation!$A:$E,5,0)</f>
        <v>#N/A</v>
      </c>
    </row>
    <row r="228" spans="1:52" ht="15"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8" t="str">
        <f t="shared" si="18"/>
        <v>H01820</v>
      </c>
      <c r="AK228" s="1028" t="str">
        <f t="shared" si="19"/>
        <v>L/R MGR COMPENSATON</v>
      </c>
      <c r="AL228" s="1028">
        <f>IFERROR(INDEX(G228:R228,1,MATCH(Parametres!$B$3,G$1:R$1,0)-1)*IF(OR(F228="L",F228="S",F228="I"),-1,1),"")</f>
        <v>0</v>
      </c>
      <c r="AM228" s="1028">
        <f t="shared" si="20"/>
        <v>0</v>
      </c>
      <c r="AN228" s="1028">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3" t="str">
        <f t="shared" si="21"/>
        <v>H01820</v>
      </c>
      <c r="AU228" s="599" t="str">
        <f t="shared" si="22"/>
        <v>L/R MGR COMPENSATON</v>
      </c>
      <c r="AV228" s="1028">
        <f>IFERROR(INDEX(V228:AG228,1,MATCH(Parametres!$B$3,V$1:AG$1,0)-1)*IF(OR(C228="L",C228="S",C228="I"),-1,1),"")</f>
        <v>0</v>
      </c>
      <c r="AW228" s="1028">
        <f t="shared" si="23"/>
        <v>0</v>
      </c>
      <c r="AX228" s="1028">
        <f>INDEX(V228:AG228,1,MATCH(Parametres!$B$3,V$1:AG$1,0))*IF(OR(C228="L",C228="S",C228="I"),-1,1)</f>
        <v>0</v>
      </c>
      <c r="AY228" s="598" t="s">
        <v>337</v>
      </c>
      <c r="AZ228" s="598" t="e">
        <f>+VLOOKUP($AJ228,Data_Validation!$A:$E,5,0)</f>
        <v>#N/A</v>
      </c>
    </row>
    <row r="229" spans="1:52" ht="15.75"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8" t="str">
        <f t="shared" si="18"/>
        <v>H01821</v>
      </c>
      <c r="AK229" s="1028" t="str">
        <f t="shared" si="19"/>
        <v>L/R SALAIRES -AUTRES</v>
      </c>
      <c r="AL229" s="1028">
        <f>IFERROR(INDEX(G229:R229,1,MATCH(Parametres!$B$3,G$1:R$1,0)-1)*IF(OR(F229="L",F229="S",F229="I"),-1,1),"")</f>
        <v>0</v>
      </c>
      <c r="AM229" s="1028">
        <f t="shared" si="20"/>
        <v>0</v>
      </c>
      <c r="AN229" s="1028">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3" t="str">
        <f t="shared" si="21"/>
        <v>H01821</v>
      </c>
      <c r="AU229" s="599" t="str">
        <f t="shared" si="22"/>
        <v>L/R SALAIRES -AUTRES</v>
      </c>
      <c r="AV229" s="1028">
        <f>IFERROR(INDEX(V229:AG229,1,MATCH(Parametres!$B$3,V$1:AG$1,0)-1)*IF(OR(C229="L",C229="S",C229="I"),-1,1),"")</f>
        <v>0</v>
      </c>
      <c r="AW229" s="1028">
        <f t="shared" si="23"/>
        <v>0</v>
      </c>
      <c r="AX229" s="1028">
        <f>INDEX(V229:AG229,1,MATCH(Parametres!$B$3,V$1:AG$1,0))*IF(OR(C229="L",C229="S",C229="I"),-1,1)</f>
        <v>0</v>
      </c>
      <c r="AY229" s="598" t="s">
        <v>337</v>
      </c>
      <c r="AZ229" s="598" t="e">
        <f>+VLOOKUP($AJ229,Data_Validation!$A:$E,5,0)</f>
        <v>#N/A</v>
      </c>
    </row>
    <row r="230" spans="1:52" ht="15"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8" t="str">
        <f t="shared" si="18"/>
        <v>H01823</v>
      </c>
      <c r="AK230" s="1028" t="str">
        <f t="shared" si="19"/>
        <v>L/R ABS. &amp; CONGES PAYES</v>
      </c>
      <c r="AL230" s="1028">
        <f>IFERROR(INDEX(G230:R230,1,MATCH(Parametres!$B$3,G$1:R$1,0)-1)*IF(OR(F230="L",F230="S",F230="I"),-1,1),"")</f>
        <v>0</v>
      </c>
      <c r="AM230" s="1028">
        <f t="shared" si="20"/>
        <v>0</v>
      </c>
      <c r="AN230" s="1028">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3" t="str">
        <f t="shared" si="21"/>
        <v>H01823</v>
      </c>
      <c r="AU230" s="599" t="str">
        <f t="shared" si="22"/>
        <v>L/R ABS. &amp; CONGES PAYES</v>
      </c>
      <c r="AV230" s="1028">
        <f>IFERROR(INDEX(V230:AG230,1,MATCH(Parametres!$B$3,V$1:AG$1,0)-1)*IF(OR(C230="L",C230="S",C230="I"),-1,1),"")</f>
        <v>0</v>
      </c>
      <c r="AW230" s="1028">
        <f t="shared" si="23"/>
        <v>0</v>
      </c>
      <c r="AX230" s="1028">
        <f>INDEX(V230:AG230,1,MATCH(Parametres!$B$3,V$1:AG$1,0))*IF(OR(C230="L",C230="S",C230="I"),-1,1)</f>
        <v>0</v>
      </c>
      <c r="AY230" s="598" t="s">
        <v>337</v>
      </c>
      <c r="AZ230" s="598" t="e">
        <f>+VLOOKUP($AJ230,Data_Validation!$A:$E,5,0)</f>
        <v>#N/A</v>
      </c>
    </row>
    <row r="231" spans="1:52" ht="15"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8" t="str">
        <f t="shared" si="18"/>
        <v>H01824</v>
      </c>
      <c r="AK231" s="1028" t="str">
        <f t="shared" si="19"/>
        <v>L/R CSST</v>
      </c>
      <c r="AL231" s="1028">
        <f>IFERROR(INDEX(G231:R231,1,MATCH(Parametres!$B$3,G$1:R$1,0)-1)*IF(OR(F231="L",F231="S",F231="I"),-1,1),"")</f>
        <v>0</v>
      </c>
      <c r="AM231" s="1028">
        <f t="shared" si="20"/>
        <v>0</v>
      </c>
      <c r="AN231" s="1028">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3" t="str">
        <f t="shared" si="21"/>
        <v>H01824</v>
      </c>
      <c r="AU231" s="599" t="str">
        <f t="shared" si="22"/>
        <v>L/R CSST</v>
      </c>
      <c r="AV231" s="1028">
        <f>IFERROR(INDEX(V231:AG231,1,MATCH(Parametres!$B$3,V$1:AG$1,0)-1)*IF(OR(C231="L",C231="S",C231="I"),-1,1),"")</f>
        <v>0</v>
      </c>
      <c r="AW231" s="1028">
        <f t="shared" si="23"/>
        <v>0</v>
      </c>
      <c r="AX231" s="1028">
        <f>INDEX(V231:AG231,1,MATCH(Parametres!$B$3,V$1:AG$1,0))*IF(OR(C231="L",C231="S",C231="I"),-1,1)</f>
        <v>0</v>
      </c>
      <c r="AY231" s="598" t="s">
        <v>337</v>
      </c>
      <c r="AZ231" s="598" t="e">
        <f>+VLOOKUP($AJ231,Data_Validation!$A:$E,5,0)</f>
        <v>#N/A</v>
      </c>
    </row>
    <row r="232" spans="1:52" ht="15"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8" t="str">
        <f t="shared" si="18"/>
        <v>H01825</v>
      </c>
      <c r="AK232" s="1028" t="str">
        <f t="shared" si="19"/>
        <v>L/R ASSURANCE CHOMAGE</v>
      </c>
      <c r="AL232" s="1028">
        <f>IFERROR(INDEX(G232:R232,1,MATCH(Parametres!$B$3,G$1:R$1,0)-1)*IF(OR(F232="L",F232="S",F232="I"),-1,1),"")</f>
        <v>0</v>
      </c>
      <c r="AM232" s="1028">
        <f t="shared" si="20"/>
        <v>0</v>
      </c>
      <c r="AN232" s="1028">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3" t="str">
        <f t="shared" si="21"/>
        <v>H01825</v>
      </c>
      <c r="AU232" s="599" t="str">
        <f t="shared" si="22"/>
        <v>L/R ASSURANCE CHOMAGE</v>
      </c>
      <c r="AV232" s="1028">
        <f>IFERROR(INDEX(V232:AG232,1,MATCH(Parametres!$B$3,V$1:AG$1,0)-1)*IF(OR(C232="L",C232="S",C232="I"),-1,1),"")</f>
        <v>0</v>
      </c>
      <c r="AW232" s="1028">
        <f t="shared" si="23"/>
        <v>0</v>
      </c>
      <c r="AX232" s="1028">
        <f>INDEX(V232:AG232,1,MATCH(Parametres!$B$3,V$1:AG$1,0))*IF(OR(C232="L",C232="S",C232="I"),-1,1)</f>
        <v>0</v>
      </c>
      <c r="AY232" s="598" t="s">
        <v>337</v>
      </c>
      <c r="AZ232" s="598" t="e">
        <f>+VLOOKUP($AJ232,Data_Validation!$A:$E,5,0)</f>
        <v>#N/A</v>
      </c>
    </row>
    <row r="233" spans="1:52" ht="15"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8" t="str">
        <f t="shared" si="18"/>
        <v>H01826</v>
      </c>
      <c r="AK233" s="1028" t="str">
        <f t="shared" si="19"/>
        <v>L/R ASSURANCE GROUPE</v>
      </c>
      <c r="AL233" s="1028">
        <f>IFERROR(INDEX(G233:R233,1,MATCH(Parametres!$B$3,G$1:R$1,0)-1)*IF(OR(F233="L",F233="S",F233="I"),-1,1),"")</f>
        <v>0</v>
      </c>
      <c r="AM233" s="1028">
        <f t="shared" si="20"/>
        <v>0</v>
      </c>
      <c r="AN233" s="1028">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3" t="str">
        <f t="shared" si="21"/>
        <v>H01826</v>
      </c>
      <c r="AU233" s="599" t="str">
        <f t="shared" si="22"/>
        <v>L/R ASSURANCE GROUPE</v>
      </c>
      <c r="AV233" s="1028">
        <f>IFERROR(INDEX(V233:AG233,1,MATCH(Parametres!$B$3,V$1:AG$1,0)-1)*IF(OR(C233="L",C233="S",C233="I"),-1,1),"")</f>
        <v>0</v>
      </c>
      <c r="AW233" s="1028">
        <f t="shared" si="23"/>
        <v>0</v>
      </c>
      <c r="AX233" s="1028">
        <f>INDEX(V233:AG233,1,MATCH(Parametres!$B$3,V$1:AG$1,0))*IF(OR(C233="L",C233="S",C233="I"),-1,1)</f>
        <v>0</v>
      </c>
      <c r="AY233" s="598" t="s">
        <v>337</v>
      </c>
      <c r="AZ233" s="598" t="e">
        <f>+VLOOKUP($AJ233,Data_Validation!$A:$E,5,0)</f>
        <v>#N/A</v>
      </c>
    </row>
    <row r="234" spans="1:52" ht="15.75"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8" t="str">
        <f t="shared" si="18"/>
        <v>H01827</v>
      </c>
      <c r="AK234" s="1028" t="str">
        <f t="shared" si="19"/>
        <v>L/R AUTRES AV. SOCIAUX</v>
      </c>
      <c r="AL234" s="1028">
        <f>IFERROR(INDEX(G234:R234,1,MATCH(Parametres!$B$3,G$1:R$1,0)-1)*IF(OR(F234="L",F234="S",F234="I"),-1,1),"")</f>
        <v>0</v>
      </c>
      <c r="AM234" s="1028">
        <f t="shared" si="20"/>
        <v>0</v>
      </c>
      <c r="AN234" s="1028">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3" t="str">
        <f t="shared" si="21"/>
        <v>H01827</v>
      </c>
      <c r="AU234" s="599" t="str">
        <f t="shared" si="22"/>
        <v>L/R AUTRES AV. SOCIAUX</v>
      </c>
      <c r="AV234" s="1028">
        <f>IFERROR(INDEX(V234:AG234,1,MATCH(Parametres!$B$3,V$1:AG$1,0)-1)*IF(OR(C234="L",C234="S",C234="I"),-1,1),"")</f>
        <v>0</v>
      </c>
      <c r="AW234" s="1028">
        <f t="shared" si="23"/>
        <v>0</v>
      </c>
      <c r="AX234" s="1028">
        <f>INDEX(V234:AG234,1,MATCH(Parametres!$B$3,V$1:AG$1,0))*IF(OR(C234="L",C234="S",C234="I"),-1,1)</f>
        <v>0</v>
      </c>
      <c r="AY234" s="598" t="s">
        <v>337</v>
      </c>
      <c r="AZ234" s="598" t="e">
        <f>+VLOOKUP($AJ234,Data_Validation!$A:$E,5,0)</f>
        <v>#N/A</v>
      </c>
    </row>
    <row r="235" spans="1:52" ht="15"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8" t="str">
        <f t="shared" si="18"/>
        <v>H01828</v>
      </c>
      <c r="AK235" s="1028" t="str">
        <f t="shared" si="19"/>
        <v>L/R FORMATION</v>
      </c>
      <c r="AL235" s="1028">
        <f>IFERROR(INDEX(G235:R235,1,MATCH(Parametres!$B$3,G$1:R$1,0)-1)*IF(OR(F235="L",F235="S",F235="I"),-1,1),"")</f>
        <v>0</v>
      </c>
      <c r="AM235" s="1028">
        <f t="shared" si="20"/>
        <v>0</v>
      </c>
      <c r="AN235" s="1028">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3" t="str">
        <f t="shared" si="21"/>
        <v>H01828</v>
      </c>
      <c r="AU235" s="599" t="str">
        <f t="shared" si="22"/>
        <v>L/R FORMATION</v>
      </c>
      <c r="AV235" s="1028">
        <f>IFERROR(INDEX(V235:AG235,1,MATCH(Parametres!$B$3,V$1:AG$1,0)-1)*IF(OR(C235="L",C235="S",C235="I"),-1,1),"")</f>
        <v>0</v>
      </c>
      <c r="AW235" s="1028">
        <f t="shared" si="23"/>
        <v>0</v>
      </c>
      <c r="AX235" s="1028">
        <f>INDEX(V235:AG235,1,MATCH(Parametres!$B$3,V$1:AG$1,0))*IF(OR(C235="L",C235="S",C235="I"),-1,1)</f>
        <v>0</v>
      </c>
      <c r="AY235" s="598" t="s">
        <v>337</v>
      </c>
      <c r="AZ235" s="598" t="e">
        <f>+VLOOKUP($AJ235,Data_Validation!$A:$E,5,0)</f>
        <v>#N/A</v>
      </c>
    </row>
    <row r="236" spans="1:52" ht="15"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8" t="str">
        <f t="shared" si="18"/>
        <v>H01830</v>
      </c>
      <c r="AK236" s="1028" t="str">
        <f t="shared" si="19"/>
        <v>L/R PAPETRIE-FOUR. BUREAU</v>
      </c>
      <c r="AL236" s="1028">
        <f>IFERROR(INDEX(G236:R236,1,MATCH(Parametres!$B$3,G$1:R$1,0)-1)*IF(OR(F236="L",F236="S",F236="I"),-1,1),"")</f>
        <v>0</v>
      </c>
      <c r="AM236" s="1028">
        <f t="shared" si="20"/>
        <v>0</v>
      </c>
      <c r="AN236" s="1028">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3" t="str">
        <f t="shared" si="21"/>
        <v>H01830</v>
      </c>
      <c r="AU236" s="599" t="str">
        <f t="shared" si="22"/>
        <v>L/R PAPETRIE-FOUR. BUREAU</v>
      </c>
      <c r="AV236" s="1028">
        <f>IFERROR(INDEX(V236:AG236,1,MATCH(Parametres!$B$3,V$1:AG$1,0)-1)*IF(OR(C236="L",C236="S",C236="I"),-1,1),"")</f>
        <v>0</v>
      </c>
      <c r="AW236" s="1028">
        <f t="shared" si="23"/>
        <v>0</v>
      </c>
      <c r="AX236" s="1028">
        <f>INDEX(V236:AG236,1,MATCH(Parametres!$B$3,V$1:AG$1,0))*IF(OR(C236="L",C236="S",C236="I"),-1,1)</f>
        <v>0</v>
      </c>
      <c r="AY236" s="598" t="s">
        <v>337</v>
      </c>
      <c r="AZ236" s="598" t="e">
        <f>+VLOOKUP($AJ236,Data_Validation!$A:$E,5,0)</f>
        <v>#N/A</v>
      </c>
    </row>
    <row r="237" spans="1:52" ht="15"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8" t="str">
        <f t="shared" si="18"/>
        <v>H01831</v>
      </c>
      <c r="AK237" s="1028" t="str">
        <f t="shared" si="19"/>
        <v>L/R OUTILLAGE-FOUR DIVERS</v>
      </c>
      <c r="AL237" s="1028">
        <f>IFERROR(INDEX(G237:R237,1,MATCH(Parametres!$B$3,G$1:R$1,0)-1)*IF(OR(F237="L",F237="S",F237="I"),-1,1),"")</f>
        <v>0</v>
      </c>
      <c r="AM237" s="1028">
        <f t="shared" si="20"/>
        <v>0</v>
      </c>
      <c r="AN237" s="1028">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3" t="str">
        <f t="shared" si="21"/>
        <v>H01831</v>
      </c>
      <c r="AU237" s="599" t="str">
        <f t="shared" si="22"/>
        <v>L/R OUTILLAGE-FOUR DIVERS</v>
      </c>
      <c r="AV237" s="1028">
        <f>IFERROR(INDEX(V237:AG237,1,MATCH(Parametres!$B$3,V$1:AG$1,0)-1)*IF(OR(C237="L",C237="S",C237="I"),-1,1),"")</f>
        <v>0</v>
      </c>
      <c r="AW237" s="1028">
        <f t="shared" si="23"/>
        <v>0</v>
      </c>
      <c r="AX237" s="1028">
        <f>INDEX(V237:AG237,1,MATCH(Parametres!$B$3,V$1:AG$1,0))*IF(OR(C237="L",C237="S",C237="I"),-1,1)</f>
        <v>0</v>
      </c>
      <c r="AY237" s="598" t="s">
        <v>337</v>
      </c>
      <c r="AZ237" s="598" t="e">
        <f>+VLOOKUP($AJ237,Data_Validation!$A:$E,5,0)</f>
        <v>#N/A</v>
      </c>
    </row>
    <row r="238" spans="1:52" ht="15.75"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8" t="str">
        <f t="shared" si="18"/>
        <v>H01834</v>
      </c>
      <c r="AK238" s="1028" t="str">
        <f t="shared" si="19"/>
        <v>L/R UNIFORMES-SALOPETTES</v>
      </c>
      <c r="AL238" s="1028">
        <f>IFERROR(INDEX(G238:R238,1,MATCH(Parametres!$B$3,G$1:R$1,0)-1)*IF(OR(F238="L",F238="S",F238="I"),-1,1),"")</f>
        <v>0</v>
      </c>
      <c r="AM238" s="1028">
        <f t="shared" si="20"/>
        <v>0</v>
      </c>
      <c r="AN238" s="1028">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3" t="str">
        <f t="shared" si="21"/>
        <v>H01834</v>
      </c>
      <c r="AU238" s="599" t="str">
        <f t="shared" si="22"/>
        <v>L/R UNIFORMES-SALOPETTES</v>
      </c>
      <c r="AV238" s="1028">
        <f>IFERROR(INDEX(V238:AG238,1,MATCH(Parametres!$B$3,V$1:AG$1,0)-1)*IF(OR(C238="L",C238="S",C238="I"),-1,1),"")</f>
        <v>0</v>
      </c>
      <c r="AW238" s="1028">
        <f t="shared" si="23"/>
        <v>0</v>
      </c>
      <c r="AX238" s="1028">
        <f>INDEX(V238:AG238,1,MATCH(Parametres!$B$3,V$1:AG$1,0))*IF(OR(C238="L",C238="S",C238="I"),-1,1)</f>
        <v>0</v>
      </c>
      <c r="AY238" s="598" t="s">
        <v>337</v>
      </c>
      <c r="AZ238" s="598" t="e">
        <f>+VLOOKUP($AJ238,Data_Validation!$A:$E,5,0)</f>
        <v>#N/A</v>
      </c>
    </row>
    <row r="239" spans="1:52" ht="15"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8" t="str">
        <f t="shared" si="18"/>
        <v>H01835</v>
      </c>
      <c r="AK239" s="1028" t="str">
        <f t="shared" si="19"/>
        <v>L/R CONCIERGE - NETTOYAGE</v>
      </c>
      <c r="AL239" s="1028">
        <f>IFERROR(INDEX(G239:R239,1,MATCH(Parametres!$B$3,G$1:R$1,0)-1)*IF(OR(F239="L",F239="S",F239="I"),-1,1),"")</f>
        <v>0</v>
      </c>
      <c r="AM239" s="1028">
        <f t="shared" si="20"/>
        <v>0</v>
      </c>
      <c r="AN239" s="1028">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3" t="str">
        <f t="shared" si="21"/>
        <v>H01835</v>
      </c>
      <c r="AU239" s="599" t="str">
        <f t="shared" si="22"/>
        <v>L/R CONCIERGE - NETTOYAGE</v>
      </c>
      <c r="AV239" s="1028">
        <f>IFERROR(INDEX(V239:AG239,1,MATCH(Parametres!$B$3,V$1:AG$1,0)-1)*IF(OR(C239="L",C239="S",C239="I"),-1,1),"")</f>
        <v>0</v>
      </c>
      <c r="AW239" s="1028">
        <f t="shared" si="23"/>
        <v>0</v>
      </c>
      <c r="AX239" s="1028">
        <f>INDEX(V239:AG239,1,MATCH(Parametres!$B$3,V$1:AG$1,0))*IF(OR(C239="L",C239="S",C239="I"),-1,1)</f>
        <v>0</v>
      </c>
      <c r="AY239" s="598" t="s">
        <v>337</v>
      </c>
      <c r="AZ239" s="598" t="e">
        <f>+VLOOKUP($AJ239,Data_Validation!$A:$E,5,0)</f>
        <v>#N/A</v>
      </c>
    </row>
    <row r="240" spans="1:52" ht="15"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8" t="str">
        <f t="shared" si="18"/>
        <v>H01840</v>
      </c>
      <c r="AK240" s="1028" t="str">
        <f t="shared" si="19"/>
        <v>L/R ENT EQUIPMENT</v>
      </c>
      <c r="AL240" s="1028">
        <f>IFERROR(INDEX(G240:R240,1,MATCH(Parametres!$B$3,G$1:R$1,0)-1)*IF(OR(F240="L",F240="S",F240="I"),-1,1),"")</f>
        <v>0</v>
      </c>
      <c r="AM240" s="1028">
        <f t="shared" si="20"/>
        <v>0</v>
      </c>
      <c r="AN240" s="1028">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3" t="str">
        <f t="shared" si="21"/>
        <v>H01840</v>
      </c>
      <c r="AU240" s="599" t="str">
        <f t="shared" si="22"/>
        <v>L/R ENT EQUIPMENT</v>
      </c>
      <c r="AV240" s="1028">
        <f>IFERROR(INDEX(V240:AG240,1,MATCH(Parametres!$B$3,V$1:AG$1,0)-1)*IF(OR(C240="L",C240="S",C240="I"),-1,1),"")</f>
        <v>0</v>
      </c>
      <c r="AW240" s="1028">
        <f t="shared" si="23"/>
        <v>0</v>
      </c>
      <c r="AX240" s="1028">
        <f>INDEX(V240:AG240,1,MATCH(Parametres!$B$3,V$1:AG$1,0))*IF(OR(C240="L",C240="S",C240="I"),-1,1)</f>
        <v>0</v>
      </c>
      <c r="AY240" s="598" t="s">
        <v>337</v>
      </c>
      <c r="AZ240" s="598" t="e">
        <f>+VLOOKUP($AJ240,Data_Validation!$A:$E,5,0)</f>
        <v>#N/A</v>
      </c>
    </row>
    <row r="241" spans="1:52" ht="15"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8" t="str">
        <f t="shared" si="18"/>
        <v>H01841</v>
      </c>
      <c r="AK241" s="1028" t="str">
        <f t="shared" si="19"/>
        <v>L/R VEH DE SERVITUDES</v>
      </c>
      <c r="AL241" s="1028">
        <f>IFERROR(INDEX(G241:R241,1,MATCH(Parametres!$B$3,G$1:R$1,0)-1)*IF(OR(F241="L",F241="S",F241="I"),-1,1),"")</f>
        <v>0</v>
      </c>
      <c r="AM241" s="1028">
        <f t="shared" si="20"/>
        <v>0</v>
      </c>
      <c r="AN241" s="1028">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3" t="str">
        <f t="shared" si="21"/>
        <v>H01841</v>
      </c>
      <c r="AU241" s="599" t="str">
        <f t="shared" si="22"/>
        <v>L/R VEH DE SERVITUDES</v>
      </c>
      <c r="AV241" s="1028">
        <f>IFERROR(INDEX(V241:AG241,1,MATCH(Parametres!$B$3,V$1:AG$1,0)-1)*IF(OR(C241="L",C241="S",C241="I"),-1,1),"")</f>
        <v>0</v>
      </c>
      <c r="AW241" s="1028">
        <f t="shared" si="23"/>
        <v>0</v>
      </c>
      <c r="AX241" s="1028">
        <f>INDEX(V241:AG241,1,MATCH(Parametres!$B$3,V$1:AG$1,0))*IF(OR(C241="L",C241="S",C241="I"),-1,1)</f>
        <v>0</v>
      </c>
      <c r="AY241" s="598" t="s">
        <v>337</v>
      </c>
      <c r="AZ241" s="598" t="e">
        <f>+VLOOKUP($AJ241,Data_Validation!$A:$E,5,0)</f>
        <v>#N/A</v>
      </c>
    </row>
    <row r="242" spans="1:52" ht="15"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8" t="str">
        <f t="shared" si="18"/>
        <v>H01843</v>
      </c>
      <c r="AK242" s="1028" t="str">
        <f t="shared" si="19"/>
        <v>L/R LOCATION EQUIPEMENT</v>
      </c>
      <c r="AL242" s="1028">
        <f>IFERROR(INDEX(G242:R242,1,MATCH(Parametres!$B$3,G$1:R$1,0)-1)*IF(OR(F242="L",F242="S",F242="I"),-1,1),"")</f>
        <v>0</v>
      </c>
      <c r="AM242" s="1028">
        <f t="shared" si="20"/>
        <v>0</v>
      </c>
      <c r="AN242" s="1028">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3" t="str">
        <f t="shared" si="21"/>
        <v>H01843</v>
      </c>
      <c r="AU242" s="599" t="str">
        <f t="shared" si="22"/>
        <v>L/R LOCATION EQUIPEMENT</v>
      </c>
      <c r="AV242" s="1028">
        <f>IFERROR(INDEX(V242:AG242,1,MATCH(Parametres!$B$3,V$1:AG$1,0)-1)*IF(OR(C242="L",C242="S",C242="I"),-1,1),"")</f>
        <v>0</v>
      </c>
      <c r="AW242" s="1028">
        <f t="shared" si="23"/>
        <v>0</v>
      </c>
      <c r="AX242" s="1028">
        <f>INDEX(V242:AG242,1,MATCH(Parametres!$B$3,V$1:AG$1,0))*IF(OR(C242="L",C242="S",C242="I"),-1,1)</f>
        <v>0</v>
      </c>
      <c r="AY242" s="598" t="s">
        <v>337</v>
      </c>
      <c r="AZ242" s="598" t="e">
        <f>+VLOOKUP($AJ242,Data_Validation!$A:$E,5,0)</f>
        <v>#N/A</v>
      </c>
    </row>
    <row r="243" spans="1:52" ht="15.75"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8" t="str">
        <f t="shared" si="18"/>
        <v>H01844</v>
      </c>
      <c r="AK243" s="1028" t="str">
        <f t="shared" si="19"/>
        <v>L/R TRAITEMENT DONNEES</v>
      </c>
      <c r="AL243" s="1028">
        <f>IFERROR(INDEX(G243:R243,1,MATCH(Parametres!$B$3,G$1:R$1,0)-1)*IF(OR(F243="L",F243="S",F243="I"),-1,1),"")</f>
        <v>0</v>
      </c>
      <c r="AM243" s="1028">
        <f t="shared" si="20"/>
        <v>0</v>
      </c>
      <c r="AN243" s="1028">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3" t="str">
        <f t="shared" si="21"/>
        <v>H01844</v>
      </c>
      <c r="AU243" s="599" t="str">
        <f t="shared" si="22"/>
        <v>L/R TRAITEMENT DONNEES</v>
      </c>
      <c r="AV243" s="1028">
        <f>IFERROR(INDEX(V243:AG243,1,MATCH(Parametres!$B$3,V$1:AG$1,0)-1)*IF(OR(C243="L",C243="S",C243="I"),-1,1),"")</f>
        <v>0</v>
      </c>
      <c r="AW243" s="1028">
        <f t="shared" si="23"/>
        <v>0</v>
      </c>
      <c r="AX243" s="1028">
        <f>INDEX(V243:AG243,1,MATCH(Parametres!$B$3,V$1:AG$1,0))*IF(OR(C243="L",C243="S",C243="I"),-1,1)</f>
        <v>0</v>
      </c>
      <c r="AY243" s="598" t="s">
        <v>337</v>
      </c>
      <c r="AZ243" s="598" t="e">
        <f>+VLOOKUP($AJ243,Data_Validation!$A:$E,5,0)</f>
        <v>#N/A</v>
      </c>
    </row>
    <row r="244" spans="1:52" ht="15"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8" t="str">
        <f t="shared" si="18"/>
        <v>H01846</v>
      </c>
      <c r="AK244" s="1028" t="str">
        <f t="shared" si="19"/>
        <v>L/R DEPLACEMENT-REPRESENT</v>
      </c>
      <c r="AL244" s="1028">
        <f>IFERROR(INDEX(G244:R244,1,MATCH(Parametres!$B$3,G$1:R$1,0)-1)*IF(OR(F244="L",F244="S",F244="I"),-1,1),"")</f>
        <v>0</v>
      </c>
      <c r="AM244" s="1028">
        <f t="shared" si="20"/>
        <v>0</v>
      </c>
      <c r="AN244" s="1028">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3" t="str">
        <f t="shared" si="21"/>
        <v>H01846</v>
      </c>
      <c r="AU244" s="599" t="str">
        <f t="shared" si="22"/>
        <v>L/R DEPLACEMENT-REPRESENT</v>
      </c>
      <c r="AV244" s="1028">
        <f>IFERROR(INDEX(V244:AG244,1,MATCH(Parametres!$B$3,V$1:AG$1,0)-1)*IF(OR(C244="L",C244="S",C244="I"),-1,1),"")</f>
        <v>0</v>
      </c>
      <c r="AW244" s="1028">
        <f t="shared" si="23"/>
        <v>0</v>
      </c>
      <c r="AX244" s="1028">
        <f>INDEX(V244:AG244,1,MATCH(Parametres!$B$3,V$1:AG$1,0))*IF(OR(C244="L",C244="S",C244="I"),-1,1)</f>
        <v>0</v>
      </c>
      <c r="AY244" s="598" t="s">
        <v>337</v>
      </c>
      <c r="AZ244" s="598" t="e">
        <f>+VLOOKUP($AJ244,Data_Validation!$A:$E,5,0)</f>
        <v>#N/A</v>
      </c>
    </row>
    <row r="245" spans="1:52" ht="15"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8" t="str">
        <f t="shared" si="18"/>
        <v>H01847</v>
      </c>
      <c r="AK245" s="1028" t="str">
        <f t="shared" si="19"/>
        <v>L/R TELEPHONE-TELEGRAMMES</v>
      </c>
      <c r="AL245" s="1028">
        <f>IFERROR(INDEX(G245:R245,1,MATCH(Parametres!$B$3,G$1:R$1,0)-1)*IF(OR(F245="L",F245="S",F245="I"),-1,1),"")</f>
        <v>0</v>
      </c>
      <c r="AM245" s="1028">
        <f t="shared" si="20"/>
        <v>0</v>
      </c>
      <c r="AN245" s="1028">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3" t="str">
        <f t="shared" si="21"/>
        <v>H01847</v>
      </c>
      <c r="AU245" s="599" t="str">
        <f t="shared" si="22"/>
        <v>L/R TELEPHONE-TELEGRAMMES</v>
      </c>
      <c r="AV245" s="1028">
        <f>IFERROR(INDEX(V245:AG245,1,MATCH(Parametres!$B$3,V$1:AG$1,0)-1)*IF(OR(C245="L",C245="S",C245="I"),-1,1),"")</f>
        <v>0</v>
      </c>
      <c r="AW245" s="1028">
        <f t="shared" si="23"/>
        <v>0</v>
      </c>
      <c r="AX245" s="1028">
        <f>INDEX(V245:AG245,1,MATCH(Parametres!$B$3,V$1:AG$1,0))*IF(OR(C245="L",C245="S",C245="I"),-1,1)</f>
        <v>0</v>
      </c>
      <c r="AY245" s="598" t="s">
        <v>337</v>
      </c>
      <c r="AZ245" s="598" t="e">
        <f>+VLOOKUP($AJ245,Data_Validation!$A:$E,5,0)</f>
        <v>#N/A</v>
      </c>
    </row>
    <row r="246" spans="1:52" ht="15"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8" t="str">
        <f t="shared" si="18"/>
        <v>H01848</v>
      </c>
      <c r="AK246" s="1028" t="str">
        <f t="shared" si="19"/>
        <v>L/R FRAIS POSTAUX</v>
      </c>
      <c r="AL246" s="1028">
        <f>IFERROR(INDEX(G246:R246,1,MATCH(Parametres!$B$3,G$1:R$1,0)-1)*IF(OR(F246="L",F246="S",F246="I"),-1,1),"")</f>
        <v>0</v>
      </c>
      <c r="AM246" s="1028">
        <f t="shared" si="20"/>
        <v>0</v>
      </c>
      <c r="AN246" s="1028">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3" t="str">
        <f t="shared" si="21"/>
        <v>H01848</v>
      </c>
      <c r="AU246" s="599" t="str">
        <f t="shared" si="22"/>
        <v>L/R FRAIS POSTAUX</v>
      </c>
      <c r="AV246" s="1028">
        <f>IFERROR(INDEX(V246:AG246,1,MATCH(Parametres!$B$3,V$1:AG$1,0)-1)*IF(OR(C246="L",C246="S",C246="I"),-1,1),"")</f>
        <v>0</v>
      </c>
      <c r="AW246" s="1028">
        <f t="shared" si="23"/>
        <v>0</v>
      </c>
      <c r="AX246" s="1028">
        <f>INDEX(V246:AG246,1,MATCH(Parametres!$B$3,V$1:AG$1,0))*IF(OR(C246="L",C246="S",C246="I"),-1,1)</f>
        <v>0</v>
      </c>
      <c r="AY246" s="598" t="s">
        <v>337</v>
      </c>
      <c r="AZ246" s="598" t="e">
        <f>+VLOOKUP($AJ246,Data_Validation!$A:$E,5,0)</f>
        <v>#N/A</v>
      </c>
    </row>
    <row r="247" spans="1:52" ht="15.75"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8" t="str">
        <f t="shared" si="18"/>
        <v>H01852</v>
      </c>
      <c r="AK247" s="1028" t="str">
        <f t="shared" si="19"/>
        <v>L/R DIVERS</v>
      </c>
      <c r="AL247" s="1028">
        <f>IFERROR(INDEX(G247:R247,1,MATCH(Parametres!$B$3,G$1:R$1,0)-1)*IF(OR(F247="L",F247="S",F247="I"),-1,1),"")</f>
        <v>0</v>
      </c>
      <c r="AM247" s="1028">
        <f t="shared" si="20"/>
        <v>0</v>
      </c>
      <c r="AN247" s="1028">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3" t="str">
        <f t="shared" si="21"/>
        <v>H01852</v>
      </c>
      <c r="AU247" s="599" t="str">
        <f t="shared" si="22"/>
        <v>L/R DIVERS</v>
      </c>
      <c r="AV247" s="1028">
        <f>IFERROR(INDEX(V247:AG247,1,MATCH(Parametres!$B$3,V$1:AG$1,0)-1)*IF(OR(C247="L",C247="S",C247="I"),-1,1),"")</f>
        <v>0</v>
      </c>
      <c r="AW247" s="1028">
        <f t="shared" si="23"/>
        <v>0</v>
      </c>
      <c r="AX247" s="1028">
        <f>INDEX(V247:AG247,1,MATCH(Parametres!$B$3,V$1:AG$1,0))*IF(OR(C247="L",C247="S",C247="I"),-1,1)</f>
        <v>0</v>
      </c>
      <c r="AY247" s="598" t="s">
        <v>337</v>
      </c>
      <c r="AZ247" s="598" t="e">
        <f>+VLOOKUP($AJ247,Data_Validation!$A:$E,5,0)</f>
        <v>#N/A</v>
      </c>
    </row>
    <row r="248" spans="1:52" ht="15"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8" t="str">
        <f t="shared" si="18"/>
        <v>H01860</v>
      </c>
      <c r="AK248" s="1028" t="str">
        <f t="shared" si="19"/>
        <v>L/R LOYER INT HYPOTH.</v>
      </c>
      <c r="AL248" s="1028">
        <f>IFERROR(INDEX(G248:R248,1,MATCH(Parametres!$B$3,G$1:R$1,0)-1)*IF(OR(F248="L",F248="S",F248="I"),-1,1),"")</f>
        <v>0</v>
      </c>
      <c r="AM248" s="1028">
        <f t="shared" si="20"/>
        <v>0</v>
      </c>
      <c r="AN248" s="1028">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3" t="str">
        <f t="shared" si="21"/>
        <v>H01860</v>
      </c>
      <c r="AU248" s="599" t="str">
        <f t="shared" si="22"/>
        <v>L/R LOYER INT HYPOTH.</v>
      </c>
      <c r="AV248" s="1028">
        <f>IFERROR(INDEX(V248:AG248,1,MATCH(Parametres!$B$3,V$1:AG$1,0)-1)*IF(OR(C248="L",C248="S",C248="I"),-1,1),"")</f>
        <v>0</v>
      </c>
      <c r="AW248" s="1028">
        <f t="shared" si="23"/>
        <v>0</v>
      </c>
      <c r="AX248" s="1028">
        <f>INDEX(V248:AG248,1,MATCH(Parametres!$B$3,V$1:AG$1,0))*IF(OR(C248="L",C248="S",C248="I"),-1,1)</f>
        <v>0</v>
      </c>
      <c r="AY248" s="598" t="s">
        <v>337</v>
      </c>
      <c r="AZ248" s="598" t="e">
        <f>+VLOOKUP($AJ248,Data_Validation!$A:$E,5,0)</f>
        <v>#N/A</v>
      </c>
    </row>
    <row r="249" spans="1:52" ht="15"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8" t="str">
        <f t="shared" si="18"/>
        <v>H01861</v>
      </c>
      <c r="AK249" s="1028" t="str">
        <f t="shared" si="19"/>
        <v>L/R AMORT AMELIOR  LOC</v>
      </c>
      <c r="AL249" s="1028">
        <f>IFERROR(INDEX(G249:R249,1,MATCH(Parametres!$B$3,G$1:R$1,0)-1)*IF(OR(F249="L",F249="S",F249="I"),-1,1),"")</f>
        <v>0</v>
      </c>
      <c r="AM249" s="1028">
        <f t="shared" si="20"/>
        <v>0</v>
      </c>
      <c r="AN249" s="1028">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3" t="str">
        <f t="shared" si="21"/>
        <v>H01861</v>
      </c>
      <c r="AU249" s="599" t="str">
        <f t="shared" si="22"/>
        <v>L/R AMORT AMELIOR  LOC</v>
      </c>
      <c r="AV249" s="1028">
        <f>IFERROR(INDEX(V249:AG249,1,MATCH(Parametres!$B$3,V$1:AG$1,0)-1)*IF(OR(C249="L",C249="S",C249="I"),-1,1),"")</f>
        <v>0</v>
      </c>
      <c r="AW249" s="1028">
        <f t="shared" si="23"/>
        <v>0</v>
      </c>
      <c r="AX249" s="1028">
        <f>INDEX(V249:AG249,1,MATCH(Parametres!$B$3,V$1:AG$1,0))*IF(OR(C249="L",C249="S",C249="I"),-1,1)</f>
        <v>0</v>
      </c>
      <c r="AY249" s="598" t="s">
        <v>337</v>
      </c>
      <c r="AZ249" s="598" t="e">
        <f>+VLOOKUP($AJ249,Data_Validation!$A:$E,5,0)</f>
        <v>#N/A</v>
      </c>
    </row>
    <row r="250" spans="1:52" ht="15"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8" t="str">
        <f t="shared" si="18"/>
        <v>H01862</v>
      </c>
      <c r="AK250" s="1028" t="str">
        <f t="shared" si="19"/>
        <v>L/R ENTRERIEN PROPRIÉTÉ</v>
      </c>
      <c r="AL250" s="1028">
        <f>IFERROR(INDEX(G250:R250,1,MATCH(Parametres!$B$3,G$1:R$1,0)-1)*IF(OR(F250="L",F250="S",F250="I"),-1,1),"")</f>
        <v>0</v>
      </c>
      <c r="AM250" s="1028">
        <f t="shared" si="20"/>
        <v>0</v>
      </c>
      <c r="AN250" s="1028">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3" t="str">
        <f t="shared" si="21"/>
        <v>H01862</v>
      </c>
      <c r="AU250" s="599" t="str">
        <f t="shared" si="22"/>
        <v>L/R ENTRERIEN PROPRIÉTÉ</v>
      </c>
      <c r="AV250" s="1028">
        <f>IFERROR(INDEX(V250:AG250,1,MATCH(Parametres!$B$3,V$1:AG$1,0)-1)*IF(OR(C250="L",C250="S",C250="I"),-1,1),"")</f>
        <v>0</v>
      </c>
      <c r="AW250" s="1028">
        <f t="shared" si="23"/>
        <v>0</v>
      </c>
      <c r="AX250" s="1028">
        <f>INDEX(V250:AG250,1,MATCH(Parametres!$B$3,V$1:AG$1,0))*IF(OR(C250="L",C250="S",C250="I"),-1,1)</f>
        <v>0</v>
      </c>
      <c r="AY250" s="598" t="s">
        <v>337</v>
      </c>
      <c r="AZ250" s="598" t="e">
        <f>+VLOOKUP($AJ250,Data_Validation!$A:$E,5,0)</f>
        <v>#N/A</v>
      </c>
    </row>
    <row r="251" spans="1:52" ht="15"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8" t="str">
        <f t="shared" si="18"/>
        <v>H01863</v>
      </c>
      <c r="AK251" s="1028" t="str">
        <f t="shared" si="19"/>
        <v>L/R TAXES PROPRIÉTÉ</v>
      </c>
      <c r="AL251" s="1028">
        <f>IFERROR(INDEX(G251:R251,1,MATCH(Parametres!$B$3,G$1:R$1,0)-1)*IF(OR(F251="L",F251="S",F251="I"),-1,1),"")</f>
        <v>0</v>
      </c>
      <c r="AM251" s="1028">
        <f t="shared" si="20"/>
        <v>0</v>
      </c>
      <c r="AN251" s="1028">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3" t="str">
        <f t="shared" si="21"/>
        <v>H01863</v>
      </c>
      <c r="AU251" s="599" t="str">
        <f t="shared" si="22"/>
        <v>L/R TAXES PROPRIÉTÉ</v>
      </c>
      <c r="AV251" s="1028">
        <f>IFERROR(INDEX(V251:AG251,1,MATCH(Parametres!$B$3,V$1:AG$1,0)-1)*IF(OR(C251="L",C251="S",C251="I"),-1,1),"")</f>
        <v>0</v>
      </c>
      <c r="AW251" s="1028">
        <f t="shared" si="23"/>
        <v>0</v>
      </c>
      <c r="AX251" s="1028">
        <f>INDEX(V251:AG251,1,MATCH(Parametres!$B$3,V$1:AG$1,0))*IF(OR(C251="L",C251="S",C251="I"),-1,1)</f>
        <v>0</v>
      </c>
      <c r="AY251" s="598" t="s">
        <v>337</v>
      </c>
      <c r="AZ251" s="598" t="e">
        <f>+VLOOKUP($AJ251,Data_Validation!$A:$E,5,0)</f>
        <v>#N/A</v>
      </c>
    </row>
    <row r="252" spans="1:52" ht="15.75"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8" t="str">
        <f t="shared" si="18"/>
        <v>H01864</v>
      </c>
      <c r="AK252" s="1028" t="str">
        <f t="shared" si="19"/>
        <v>L/R ASSURANCE BATIMENT</v>
      </c>
      <c r="AL252" s="1028">
        <f>IFERROR(INDEX(G252:R252,1,MATCH(Parametres!$B$3,G$1:R$1,0)-1)*IF(OR(F252="L",F252="S",F252="I"),-1,1),"")</f>
        <v>0</v>
      </c>
      <c r="AM252" s="1028">
        <f t="shared" si="20"/>
        <v>0</v>
      </c>
      <c r="AN252" s="1028">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3" t="str">
        <f t="shared" si="21"/>
        <v>H01864</v>
      </c>
      <c r="AU252" s="599" t="str">
        <f t="shared" si="22"/>
        <v>L/R ASSURANCE BATIMENT</v>
      </c>
      <c r="AV252" s="1028">
        <f>IFERROR(INDEX(V252:AG252,1,MATCH(Parametres!$B$3,V$1:AG$1,0)-1)*IF(OR(C252="L",C252="S",C252="I"),-1,1),"")</f>
        <v>0</v>
      </c>
      <c r="AW252" s="1028">
        <f t="shared" si="23"/>
        <v>0</v>
      </c>
      <c r="AX252" s="1028">
        <f>INDEX(V252:AG252,1,MATCH(Parametres!$B$3,V$1:AG$1,0))*IF(OR(C252="L",C252="S",C252="I"),-1,1)</f>
        <v>0</v>
      </c>
      <c r="AY252" s="598" t="s">
        <v>337</v>
      </c>
      <c r="AZ252" s="598" t="e">
        <f>+VLOOKUP($AJ252,Data_Validation!$A:$E,5,0)</f>
        <v>#N/A</v>
      </c>
    </row>
    <row r="253" spans="1:52" ht="15"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8" t="str">
        <f t="shared" si="18"/>
        <v>H01865</v>
      </c>
      <c r="AK253" s="1028" t="str">
        <f t="shared" si="19"/>
        <v>L/R AMORT BATIMENT</v>
      </c>
      <c r="AL253" s="1028">
        <f>IFERROR(INDEX(G253:R253,1,MATCH(Parametres!$B$3,G$1:R$1,0)-1)*IF(OR(F253="L",F253="S",F253="I"),-1,1),"")</f>
        <v>0</v>
      </c>
      <c r="AM253" s="1028">
        <f t="shared" si="20"/>
        <v>0</v>
      </c>
      <c r="AN253" s="1028">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3" t="str">
        <f t="shared" si="21"/>
        <v>H01865</v>
      </c>
      <c r="AU253" s="599" t="str">
        <f t="shared" si="22"/>
        <v>L/R AMORT BATIMENT</v>
      </c>
      <c r="AV253" s="1028">
        <f>IFERROR(INDEX(V253:AG253,1,MATCH(Parametres!$B$3,V$1:AG$1,0)-1)*IF(OR(C253="L",C253="S",C253="I"),-1,1),"")</f>
        <v>0</v>
      </c>
      <c r="AW253" s="1028">
        <f t="shared" si="23"/>
        <v>0</v>
      </c>
      <c r="AX253" s="1028">
        <f>INDEX(V253:AG253,1,MATCH(Parametres!$B$3,V$1:AG$1,0))*IF(OR(C253="L",C253="S",C253="I"),-1,1)</f>
        <v>0</v>
      </c>
      <c r="AY253" s="598" t="s">
        <v>337</v>
      </c>
      <c r="AZ253" s="598" t="e">
        <f>+VLOOKUP($AJ253,Data_Validation!$A:$E,5,0)</f>
        <v>#N/A</v>
      </c>
    </row>
    <row r="254" spans="1:52" ht="15"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8" t="str">
        <f t="shared" si="18"/>
        <v>H01868</v>
      </c>
      <c r="AK254" s="1028" t="str">
        <f t="shared" si="19"/>
        <v>L/R TAXES AFFAIRES-AUTRE</v>
      </c>
      <c r="AL254" s="1028">
        <f>IFERROR(INDEX(G254:R254,1,MATCH(Parametres!$B$3,G$1:R$1,0)-1)*IF(OR(F254="L",F254="S",F254="I"),-1,1),"")</f>
        <v>0</v>
      </c>
      <c r="AM254" s="1028">
        <f t="shared" si="20"/>
        <v>0</v>
      </c>
      <c r="AN254" s="1028">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3" t="str">
        <f t="shared" si="21"/>
        <v>H01868</v>
      </c>
      <c r="AU254" s="599" t="str">
        <f t="shared" si="22"/>
        <v>L/R TAXES AFFAIRES-AUTRE</v>
      </c>
      <c r="AV254" s="1028">
        <f>IFERROR(INDEX(V254:AG254,1,MATCH(Parametres!$B$3,V$1:AG$1,0)-1)*IF(OR(C254="L",C254="S",C254="I"),-1,1),"")</f>
        <v>0</v>
      </c>
      <c r="AW254" s="1028">
        <f t="shared" si="23"/>
        <v>0</v>
      </c>
      <c r="AX254" s="1028">
        <f>INDEX(V254:AG254,1,MATCH(Parametres!$B$3,V$1:AG$1,0))*IF(OR(C254="L",C254="S",C254="I"),-1,1)</f>
        <v>0</v>
      </c>
      <c r="AY254" s="598" t="s">
        <v>337</v>
      </c>
      <c r="AZ254" s="598" t="e">
        <f>+VLOOKUP($AJ254,Data_Validation!$A:$E,5,0)</f>
        <v>#N/A</v>
      </c>
    </row>
    <row r="255" spans="1:52" ht="15"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8" t="str">
        <f t="shared" si="18"/>
        <v>H01869</v>
      </c>
      <c r="AK255" s="1028" t="str">
        <f t="shared" si="19"/>
        <v>L/R AMORT EQUIP &amp; INSTALL</v>
      </c>
      <c r="AL255" s="1028">
        <f>IFERROR(INDEX(G255:R255,1,MATCH(Parametres!$B$3,G$1:R$1,0)-1)*IF(OR(F255="L",F255="S",F255="I"),-1,1),"")</f>
        <v>0</v>
      </c>
      <c r="AM255" s="1028">
        <f t="shared" si="20"/>
        <v>0</v>
      </c>
      <c r="AN255" s="1028">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3" t="str">
        <f t="shared" si="21"/>
        <v>H01869</v>
      </c>
      <c r="AU255" s="599" t="str">
        <f t="shared" si="22"/>
        <v>L/R AMORT EQUIP &amp; INSTALL</v>
      </c>
      <c r="AV255" s="1028">
        <f>IFERROR(INDEX(V255:AG255,1,MATCH(Parametres!$B$3,V$1:AG$1,0)-1)*IF(OR(C255="L",C255="S",C255="I"),-1,1),"")</f>
        <v>0</v>
      </c>
      <c r="AW255" s="1028">
        <f t="shared" si="23"/>
        <v>0</v>
      </c>
      <c r="AX255" s="1028">
        <f>INDEX(V255:AG255,1,MATCH(Parametres!$B$3,V$1:AG$1,0))*IF(OR(C255="L",C255="S",C255="I"),-1,1)</f>
        <v>0</v>
      </c>
      <c r="AY255" s="598" t="s">
        <v>337</v>
      </c>
      <c r="AZ255" s="598" t="e">
        <f>+VLOOKUP($AJ255,Data_Validation!$A:$E,5,0)</f>
        <v>#N/A</v>
      </c>
    </row>
    <row r="256" spans="1:52" ht="15.75"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8" t="str">
        <f t="shared" si="18"/>
        <v>H01870</v>
      </c>
      <c r="AK256" s="1028" t="str">
        <f t="shared" si="19"/>
        <v>L/R ASSURANCE GENERALE</v>
      </c>
      <c r="AL256" s="1028">
        <f>IFERROR(INDEX(G256:R256,1,MATCH(Parametres!$B$3,G$1:R$1,0)-1)*IF(OR(F256="L",F256="S",F256="I"),-1,1),"")</f>
        <v>0</v>
      </c>
      <c r="AM256" s="1028">
        <f t="shared" si="20"/>
        <v>0</v>
      </c>
      <c r="AN256" s="1028">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3" t="str">
        <f t="shared" si="21"/>
        <v>H01870</v>
      </c>
      <c r="AU256" s="599" t="str">
        <f t="shared" si="22"/>
        <v>L/R ASSURANCE GENERALE</v>
      </c>
      <c r="AV256" s="1028">
        <f>IFERROR(INDEX(V256:AG256,1,MATCH(Parametres!$B$3,V$1:AG$1,0)-1)*IF(OR(C256="L",C256="S",C256="I"),-1,1),"")</f>
        <v>0</v>
      </c>
      <c r="AW256" s="1028">
        <f t="shared" si="23"/>
        <v>0</v>
      </c>
      <c r="AX256" s="1028">
        <f>INDEX(V256:AG256,1,MATCH(Parametres!$B$3,V$1:AG$1,0))*IF(OR(C256="L",C256="S",C256="I"),-1,1)</f>
        <v>0</v>
      </c>
      <c r="AY256" s="598" t="s">
        <v>337</v>
      </c>
      <c r="AZ256" s="598" t="e">
        <f>+VLOOKUP($AJ256,Data_Validation!$A:$E,5,0)</f>
        <v>#N/A</v>
      </c>
    </row>
    <row r="257" spans="1:52" ht="15"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8" t="str">
        <f t="shared" si="18"/>
        <v>H01874</v>
      </c>
      <c r="AK257" s="1028" t="str">
        <f t="shared" si="19"/>
        <v>L/R EAU/ELECT./CHAUFFAGE</v>
      </c>
      <c r="AL257" s="1028">
        <f>IFERROR(INDEX(G257:R257,1,MATCH(Parametres!$B$3,G$1:R$1,0)-1)*IF(OR(F257="L",F257="S",F257="I"),-1,1),"")</f>
        <v>0</v>
      </c>
      <c r="AM257" s="1028">
        <f t="shared" si="20"/>
        <v>0</v>
      </c>
      <c r="AN257" s="1028">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3" t="str">
        <f t="shared" si="21"/>
        <v>H01874</v>
      </c>
      <c r="AU257" s="599" t="str">
        <f t="shared" si="22"/>
        <v>L/R EAU/ELECT./CHAUFFAGE</v>
      </c>
      <c r="AV257" s="1028">
        <f>IFERROR(INDEX(V257:AG257,1,MATCH(Parametres!$B$3,V$1:AG$1,0)-1)*IF(OR(C257="L",C257="S",C257="I"),-1,1),"")</f>
        <v>0</v>
      </c>
      <c r="AW257" s="1028">
        <f t="shared" si="23"/>
        <v>0</v>
      </c>
      <c r="AX257" s="1028">
        <f>INDEX(V257:AG257,1,MATCH(Parametres!$B$3,V$1:AG$1,0))*IF(OR(C257="L",C257="S",C257="I"),-1,1)</f>
        <v>0</v>
      </c>
      <c r="AY257" s="598" t="s">
        <v>337</v>
      </c>
      <c r="AZ257" s="598" t="e">
        <f>+VLOOKUP($AJ257,Data_Validation!$A:$E,5,0)</f>
        <v>#N/A</v>
      </c>
    </row>
    <row r="258" spans="1:52" ht="15"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8" t="str">
        <f t="shared" si="18"/>
        <v>H01876</v>
      </c>
      <c r="AK258" s="1028" t="str">
        <f t="shared" si="19"/>
        <v>L/R VERIF COMPTABLE</v>
      </c>
      <c r="AL258" s="1028">
        <f>IFERROR(INDEX(G258:R258,1,MATCH(Parametres!$B$3,G$1:R$1,0)-1)*IF(OR(F258="L",F258="S",F258="I"),-1,1),"")</f>
        <v>0</v>
      </c>
      <c r="AM258" s="1028">
        <f t="shared" si="20"/>
        <v>0</v>
      </c>
      <c r="AN258" s="1028">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3" t="str">
        <f t="shared" si="21"/>
        <v>H01876</v>
      </c>
      <c r="AU258" s="599" t="str">
        <f t="shared" si="22"/>
        <v>L/R VERIF COMPTABLE</v>
      </c>
      <c r="AV258" s="1028">
        <f>IFERROR(INDEX(V258:AG258,1,MATCH(Parametres!$B$3,V$1:AG$1,0)-1)*IF(OR(C258="L",C258="S",C258="I"),-1,1),"")</f>
        <v>0</v>
      </c>
      <c r="AW258" s="1028">
        <f t="shared" si="23"/>
        <v>0</v>
      </c>
      <c r="AX258" s="1028">
        <f>INDEX(V258:AG258,1,MATCH(Parametres!$B$3,V$1:AG$1,0))*IF(OR(C258="L",C258="S",C258="I"),-1,1)</f>
        <v>0</v>
      </c>
      <c r="AY258" s="598" t="s">
        <v>337</v>
      </c>
      <c r="AZ258" s="598" t="e">
        <f>+VLOOKUP($AJ258,Data_Validation!$A:$E,5,0)</f>
        <v>#N/A</v>
      </c>
    </row>
    <row r="259" spans="1:52" ht="15"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2486.64</v>
      </c>
      <c r="M259" s="832">
        <v>2486.64</v>
      </c>
      <c r="N259" s="832">
        <v>2486.64</v>
      </c>
      <c r="O259" s="832">
        <v>2486.64</v>
      </c>
      <c r="P259" s="832">
        <v>2486.64</v>
      </c>
      <c r="Q259" s="832">
        <v>0</v>
      </c>
      <c r="R259" s="832">
        <v>0</v>
      </c>
      <c r="S259" s="832">
        <v>276.29000000000002</v>
      </c>
      <c r="T259" s="832">
        <v>276.29000000000002</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8" t="str">
        <f t="shared" si="18"/>
        <v>H01877</v>
      </c>
      <c r="AK259" s="1028" t="str">
        <f t="shared" si="19"/>
        <v>L/R COTISATIONS SOUSCRIP.</v>
      </c>
      <c r="AL259" s="1028">
        <f>IFERROR(INDEX(G259:R259,1,MATCH(Parametres!$B$3,G$1:R$1,0)-1)*IF(OR(F259="L",F259="S",F259="I"),-1,1),"")</f>
        <v>2486.64</v>
      </c>
      <c r="AM259" s="1028">
        <f t="shared" si="20"/>
        <v>0</v>
      </c>
      <c r="AN259" s="1028">
        <f>INDEX(G259:R259,1,MATCH(Parametres!$B$3,G$1:R$1,0))*IF(OR(F259="L",F259="S",F259="I"),-1,1)</f>
        <v>2486.64</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3" t="str">
        <f t="shared" si="21"/>
        <v>H01877</v>
      </c>
      <c r="AU259" s="599" t="str">
        <f t="shared" si="22"/>
        <v>L/R COTISATIONS SOUSCRIP.</v>
      </c>
      <c r="AV259" s="1028">
        <f>IFERROR(INDEX(V259:AG259,1,MATCH(Parametres!$B$3,V$1:AG$1,0)-1)*IF(OR(C259="L",C259="S",C259="I"),-1,1),"")</f>
        <v>0</v>
      </c>
      <c r="AW259" s="1028">
        <f t="shared" si="23"/>
        <v>0</v>
      </c>
      <c r="AX259" s="1028">
        <f>INDEX(V259:AG259,1,MATCH(Parametres!$B$3,V$1:AG$1,0))*IF(OR(C259="L",C259="S",C259="I"),-1,1)</f>
        <v>0</v>
      </c>
      <c r="AY259" s="598" t="s">
        <v>337</v>
      </c>
      <c r="AZ259" s="598">
        <f>+VLOOKUP($AJ259,Data_Validation!$A:$E,5,0)</f>
        <v>0</v>
      </c>
    </row>
    <row r="260" spans="1:52" ht="15"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8" t="str">
        <f t="shared" ref="AJ260:AJ323" si="24">C260</f>
        <v>H01879</v>
      </c>
      <c r="AK260" s="1028" t="str">
        <f t="shared" ref="AK260:AK323" si="25">D260</f>
        <v>L/R DONATIONS</v>
      </c>
      <c r="AL260" s="1028">
        <f>IFERROR(INDEX(G260:R260,1,MATCH(Parametres!$B$3,G$1:R$1,0)-1)*IF(OR(F260="L",F260="S",F260="I"),-1,1),"")</f>
        <v>0</v>
      </c>
      <c r="AM260" s="1028">
        <f t="shared" ref="AM260:AM323" si="26">AN260-AL260</f>
        <v>0</v>
      </c>
      <c r="AN260" s="1028">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3" t="str">
        <f t="shared" ref="AT260:AT323" si="27">C260</f>
        <v>H01879</v>
      </c>
      <c r="AU260" s="599" t="str">
        <f t="shared" ref="AU260:AU323" si="28">D260</f>
        <v>L/R DONATIONS</v>
      </c>
      <c r="AV260" s="1028">
        <f>IFERROR(INDEX(V260:AG260,1,MATCH(Parametres!$B$3,V$1:AG$1,0)-1)*IF(OR(C260="L",C260="S",C260="I"),-1,1),"")</f>
        <v>0</v>
      </c>
      <c r="AW260" s="1028">
        <f t="shared" ref="AW260:AW323" si="29">AX260-AV260</f>
        <v>0</v>
      </c>
      <c r="AX260" s="1028">
        <f>INDEX(V260:AG260,1,MATCH(Parametres!$B$3,V$1:AG$1,0))*IF(OR(C260="L",C260="S",C260="I"),-1,1)</f>
        <v>0</v>
      </c>
      <c r="AY260" s="598" t="s">
        <v>337</v>
      </c>
      <c r="AZ260" s="598" t="e">
        <f>+VLOOKUP($AJ260,Data_Validation!$A:$E,5,0)</f>
        <v>#N/A</v>
      </c>
    </row>
    <row r="261" spans="1:52" ht="15"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8" t="str">
        <f t="shared" si="24"/>
        <v>H02801</v>
      </c>
      <c r="AK261" s="1028" t="str">
        <f t="shared" si="25"/>
        <v>DIS SALAIRES VENTES DIR</v>
      </c>
      <c r="AL261" s="1028">
        <f>IFERROR(INDEX(G261:R261,1,MATCH(Parametres!$B$3,G$1:R$1,0)-1)*IF(OR(F261="L",F261="S",F261="I"),-1,1),"")</f>
        <v>0</v>
      </c>
      <c r="AM261" s="1028">
        <f t="shared" si="26"/>
        <v>0</v>
      </c>
      <c r="AN261" s="1028">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3" t="str">
        <f t="shared" si="27"/>
        <v>H02801</v>
      </c>
      <c r="AU261" s="599" t="str">
        <f t="shared" si="28"/>
        <v>DIS SALAIRES VENTES DIR</v>
      </c>
      <c r="AV261" s="1028">
        <f>IFERROR(INDEX(V261:AG261,1,MATCH(Parametres!$B$3,V$1:AG$1,0)-1)*IF(OR(C261="L",C261="S",C261="I"),-1,1),"")</f>
        <v>0</v>
      </c>
      <c r="AW261" s="1028">
        <f t="shared" si="29"/>
        <v>0</v>
      </c>
      <c r="AX261" s="1028">
        <f>INDEX(V261:AG261,1,MATCH(Parametres!$B$3,V$1:AG$1,0))*IF(OR(C261="L",C261="S",C261="I"),-1,1)</f>
        <v>0</v>
      </c>
      <c r="AY261" s="598" t="s">
        <v>337</v>
      </c>
      <c r="AZ261" s="598" t="e">
        <f>+VLOOKUP($AJ261,Data_Validation!$A:$E,5,0)</f>
        <v>#N/A</v>
      </c>
    </row>
    <row r="262" spans="1:52" ht="15.75"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8" t="str">
        <f t="shared" si="24"/>
        <v>H02820</v>
      </c>
      <c r="AK262" s="1028" t="str">
        <f t="shared" si="25"/>
        <v>DIS ADM SALAIRES DIR DEP</v>
      </c>
      <c r="AL262" s="1028">
        <f>IFERROR(INDEX(G262:R262,1,MATCH(Parametres!$B$3,G$1:R$1,0)-1)*IF(OR(F262="L",F262="S",F262="I"),-1,1),"")</f>
        <v>0</v>
      </c>
      <c r="AM262" s="1028">
        <f t="shared" si="26"/>
        <v>0</v>
      </c>
      <c r="AN262" s="1028">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3" t="str">
        <f t="shared" si="27"/>
        <v>H02820</v>
      </c>
      <c r="AU262" s="599" t="str">
        <f t="shared" si="28"/>
        <v>DIS ADM SALAIRES DIR DEP</v>
      </c>
      <c r="AV262" s="1028">
        <f>IFERROR(INDEX(V262:AG262,1,MATCH(Parametres!$B$3,V$1:AG$1,0)-1)*IF(OR(C262="L",C262="S",C262="I"),-1,1),"")</f>
        <v>0</v>
      </c>
      <c r="AW262" s="1028">
        <f t="shared" si="29"/>
        <v>0</v>
      </c>
      <c r="AX262" s="1028">
        <f>INDEX(V262:AG262,1,MATCH(Parametres!$B$3,V$1:AG$1,0))*IF(OR(C262="L",C262="S",C262="I"),-1,1)</f>
        <v>0</v>
      </c>
      <c r="AY262" s="598" t="s">
        <v>337</v>
      </c>
      <c r="AZ262" s="598" t="e">
        <f>+VLOOKUP($AJ262,Data_Validation!$A:$E,5,0)</f>
        <v>#N/A</v>
      </c>
    </row>
    <row r="263" spans="1:52" ht="15"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8" t="str">
        <f t="shared" si="24"/>
        <v>H02821</v>
      </c>
      <c r="AK263" s="1028" t="str">
        <f t="shared" si="25"/>
        <v>DIS SALAIRES -AUTRES</v>
      </c>
      <c r="AL263" s="1028">
        <f>IFERROR(INDEX(G263:R263,1,MATCH(Parametres!$B$3,G$1:R$1,0)-1)*IF(OR(F263="L",F263="S",F263="I"),-1,1),"")</f>
        <v>0</v>
      </c>
      <c r="AM263" s="1028">
        <f t="shared" si="26"/>
        <v>0</v>
      </c>
      <c r="AN263" s="1028">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3" t="str">
        <f t="shared" si="27"/>
        <v>H02821</v>
      </c>
      <c r="AU263" s="599" t="str">
        <f t="shared" si="28"/>
        <v>DIS SALAIRES -AUTRES</v>
      </c>
      <c r="AV263" s="1028">
        <f>IFERROR(INDEX(V263:AG263,1,MATCH(Parametres!$B$3,V$1:AG$1,0)-1)*IF(OR(C263="L",C263="S",C263="I"),-1,1),"")</f>
        <v>0</v>
      </c>
      <c r="AW263" s="1028">
        <f t="shared" si="29"/>
        <v>0</v>
      </c>
      <c r="AX263" s="1028">
        <f>INDEX(V263:AG263,1,MATCH(Parametres!$B$3,V$1:AG$1,0))*IF(OR(C263="L",C263="S",C263="I"),-1,1)</f>
        <v>0</v>
      </c>
      <c r="AY263" s="598" t="s">
        <v>337</v>
      </c>
      <c r="AZ263" s="598" t="e">
        <f>+VLOOKUP($AJ263,Data_Validation!$A:$E,5,0)</f>
        <v>#N/A</v>
      </c>
    </row>
    <row r="264" spans="1:52" ht="15"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8" t="str">
        <f t="shared" si="24"/>
        <v>H02822</v>
      </c>
      <c r="AK264" s="1028" t="str">
        <f t="shared" si="25"/>
        <v>DIS PROMOTION</v>
      </c>
      <c r="AL264" s="1028">
        <f>IFERROR(INDEX(G264:R264,1,MATCH(Parametres!$B$3,G$1:R$1,0)-1)*IF(OR(F264="L",F264="S",F264="I"),-1,1),"")</f>
        <v>0</v>
      </c>
      <c r="AM264" s="1028">
        <f t="shared" si="26"/>
        <v>0</v>
      </c>
      <c r="AN264" s="1028">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3" t="str">
        <f t="shared" si="27"/>
        <v>H02822</v>
      </c>
      <c r="AU264" s="599" t="str">
        <f t="shared" si="28"/>
        <v>DIS PROMOTION</v>
      </c>
      <c r="AV264" s="1028">
        <f>IFERROR(INDEX(V264:AG264,1,MATCH(Parametres!$B$3,V$1:AG$1,0)-1)*IF(OR(C264="L",C264="S",C264="I"),-1,1),"")</f>
        <v>0</v>
      </c>
      <c r="AW264" s="1028">
        <f t="shared" si="29"/>
        <v>0</v>
      </c>
      <c r="AX264" s="1028">
        <f>INDEX(V264:AG264,1,MATCH(Parametres!$B$3,V$1:AG$1,0))*IF(OR(C264="L",C264="S",C264="I"),-1,1)</f>
        <v>0</v>
      </c>
      <c r="AY264" s="598" t="s">
        <v>337</v>
      </c>
      <c r="AZ264" s="598" t="e">
        <f>+VLOOKUP($AJ264,Data_Validation!$A:$E,5,0)</f>
        <v>#N/A</v>
      </c>
    </row>
    <row r="265" spans="1:52" ht="15"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8" t="str">
        <f t="shared" si="24"/>
        <v>H02823</v>
      </c>
      <c r="AK265" s="1028" t="str">
        <f t="shared" si="25"/>
        <v>DIS ABS. &amp; CONGES PAYES</v>
      </c>
      <c r="AL265" s="1028">
        <f>IFERROR(INDEX(G265:R265,1,MATCH(Parametres!$B$3,G$1:R$1,0)-1)*IF(OR(F265="L",F265="S",F265="I"),-1,1),"")</f>
        <v>0</v>
      </c>
      <c r="AM265" s="1028">
        <f t="shared" si="26"/>
        <v>0</v>
      </c>
      <c r="AN265" s="1028">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3" t="str">
        <f t="shared" si="27"/>
        <v>H02823</v>
      </c>
      <c r="AU265" s="599" t="str">
        <f t="shared" si="28"/>
        <v>DIS ABS. &amp; CONGES PAYES</v>
      </c>
      <c r="AV265" s="1028">
        <f>IFERROR(INDEX(V265:AG265,1,MATCH(Parametres!$B$3,V$1:AG$1,0)-1)*IF(OR(C265="L",C265="S",C265="I"),-1,1),"")</f>
        <v>0</v>
      </c>
      <c r="AW265" s="1028">
        <f t="shared" si="29"/>
        <v>0</v>
      </c>
      <c r="AX265" s="1028">
        <f>INDEX(V265:AG265,1,MATCH(Parametres!$B$3,V$1:AG$1,0))*IF(OR(C265="L",C265="S",C265="I"),-1,1)</f>
        <v>0</v>
      </c>
      <c r="AY265" s="598" t="s">
        <v>337</v>
      </c>
      <c r="AZ265" s="598" t="e">
        <f>+VLOOKUP($AJ265,Data_Validation!$A:$E,5,0)</f>
        <v>#N/A</v>
      </c>
    </row>
    <row r="266" spans="1:52" ht="15"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8" t="str">
        <f t="shared" si="24"/>
        <v>H02824</v>
      </c>
      <c r="AK266" s="1028" t="str">
        <f t="shared" si="25"/>
        <v>DIS CSST</v>
      </c>
      <c r="AL266" s="1028">
        <f>IFERROR(INDEX(G266:R266,1,MATCH(Parametres!$B$3,G$1:R$1,0)-1)*IF(OR(F266="L",F266="S",F266="I"),-1,1),"")</f>
        <v>0</v>
      </c>
      <c r="AM266" s="1028">
        <f t="shared" si="26"/>
        <v>0</v>
      </c>
      <c r="AN266" s="1028">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3" t="str">
        <f t="shared" si="27"/>
        <v>H02824</v>
      </c>
      <c r="AU266" s="599" t="str">
        <f t="shared" si="28"/>
        <v>DIS CSST</v>
      </c>
      <c r="AV266" s="1028">
        <f>IFERROR(INDEX(V266:AG266,1,MATCH(Parametres!$B$3,V$1:AG$1,0)-1)*IF(OR(C266="L",C266="S",C266="I"),-1,1),"")</f>
        <v>0</v>
      </c>
      <c r="AW266" s="1028">
        <f t="shared" si="29"/>
        <v>0</v>
      </c>
      <c r="AX266" s="1028">
        <f>INDEX(V266:AG266,1,MATCH(Parametres!$B$3,V$1:AG$1,0))*IF(OR(C266="L",C266="S",C266="I"),-1,1)</f>
        <v>0</v>
      </c>
      <c r="AY266" s="598" t="s">
        <v>337</v>
      </c>
      <c r="AZ266" s="598" t="e">
        <f>+VLOOKUP($AJ266,Data_Validation!$A:$E,5,0)</f>
        <v>#N/A</v>
      </c>
    </row>
    <row r="267" spans="1:52" ht="15"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8" t="str">
        <f t="shared" si="24"/>
        <v>H02825</v>
      </c>
      <c r="AK267" s="1028" t="str">
        <f t="shared" si="25"/>
        <v>DIS ASSURANCE CHOMAGE</v>
      </c>
      <c r="AL267" s="1028">
        <f>IFERROR(INDEX(G267:R267,1,MATCH(Parametres!$B$3,G$1:R$1,0)-1)*IF(OR(F267="L",F267="S",F267="I"),-1,1),"")</f>
        <v>0</v>
      </c>
      <c r="AM267" s="1028">
        <f t="shared" si="26"/>
        <v>0</v>
      </c>
      <c r="AN267" s="1028">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3" t="str">
        <f t="shared" si="27"/>
        <v>H02825</v>
      </c>
      <c r="AU267" s="599" t="str">
        <f t="shared" si="28"/>
        <v>DIS ASSURANCE CHOMAGE</v>
      </c>
      <c r="AV267" s="1028">
        <f>IFERROR(INDEX(V267:AG267,1,MATCH(Parametres!$B$3,V$1:AG$1,0)-1)*IF(OR(C267="L",C267="S",C267="I"),-1,1),"")</f>
        <v>0</v>
      </c>
      <c r="AW267" s="1028">
        <f t="shared" si="29"/>
        <v>0</v>
      </c>
      <c r="AX267" s="1028">
        <f>INDEX(V267:AG267,1,MATCH(Parametres!$B$3,V$1:AG$1,0))*IF(OR(C267="L",C267="S",C267="I"),-1,1)</f>
        <v>0</v>
      </c>
      <c r="AY267" s="598" t="s">
        <v>337</v>
      </c>
      <c r="AZ267" s="598" t="e">
        <f>+VLOOKUP($AJ267,Data_Validation!$A:$E,5,0)</f>
        <v>#N/A</v>
      </c>
    </row>
    <row r="268" spans="1:52" ht="15"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8" t="str">
        <f t="shared" si="24"/>
        <v>H02826</v>
      </c>
      <c r="AK268" s="1028" t="str">
        <f t="shared" si="25"/>
        <v>DIS ASSURANCE GROUPE</v>
      </c>
      <c r="AL268" s="1028">
        <f>IFERROR(INDEX(G268:R268,1,MATCH(Parametres!$B$3,G$1:R$1,0)-1)*IF(OR(F268="L",F268="S",F268="I"),-1,1),"")</f>
        <v>0</v>
      </c>
      <c r="AM268" s="1028">
        <f t="shared" si="26"/>
        <v>0</v>
      </c>
      <c r="AN268" s="1028">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3" t="str">
        <f t="shared" si="27"/>
        <v>H02826</v>
      </c>
      <c r="AU268" s="599" t="str">
        <f t="shared" si="28"/>
        <v>DIS ASSURANCE GROUPE</v>
      </c>
      <c r="AV268" s="1028">
        <f>IFERROR(INDEX(V268:AG268,1,MATCH(Parametres!$B$3,V$1:AG$1,0)-1)*IF(OR(C268="L",C268="S",C268="I"),-1,1),"")</f>
        <v>0</v>
      </c>
      <c r="AW268" s="1028">
        <f t="shared" si="29"/>
        <v>0</v>
      </c>
      <c r="AX268" s="1028">
        <f>INDEX(V268:AG268,1,MATCH(Parametres!$B$3,V$1:AG$1,0))*IF(OR(C268="L",C268="S",C268="I"),-1,1)</f>
        <v>0</v>
      </c>
      <c r="AY268" s="598" t="s">
        <v>337</v>
      </c>
      <c r="AZ268" s="598" t="e">
        <f>+VLOOKUP($AJ268,Data_Validation!$A:$E,5,0)</f>
        <v>#N/A</v>
      </c>
    </row>
    <row r="269" spans="1:52" ht="15"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8" t="str">
        <f t="shared" si="24"/>
        <v>H02827</v>
      </c>
      <c r="AK269" s="1028" t="str">
        <f t="shared" si="25"/>
        <v>DIS AUTRES AV. SOCIAUX</v>
      </c>
      <c r="AL269" s="1028">
        <f>IFERROR(INDEX(G269:R269,1,MATCH(Parametres!$B$3,G$1:R$1,0)-1)*IF(OR(F269="L",F269="S",F269="I"),-1,1),"")</f>
        <v>0</v>
      </c>
      <c r="AM269" s="1028">
        <f t="shared" si="26"/>
        <v>0</v>
      </c>
      <c r="AN269" s="1028">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3" t="str">
        <f t="shared" si="27"/>
        <v>H02827</v>
      </c>
      <c r="AU269" s="599" t="str">
        <f t="shared" si="28"/>
        <v>DIS AUTRES AV. SOCIAUX</v>
      </c>
      <c r="AV269" s="1028">
        <f>IFERROR(INDEX(V269:AG269,1,MATCH(Parametres!$B$3,V$1:AG$1,0)-1)*IF(OR(C269="L",C269="S",C269="I"),-1,1),"")</f>
        <v>0</v>
      </c>
      <c r="AW269" s="1028">
        <f t="shared" si="29"/>
        <v>0</v>
      </c>
      <c r="AX269" s="1028">
        <f>INDEX(V269:AG269,1,MATCH(Parametres!$B$3,V$1:AG$1,0))*IF(OR(C269="L",C269="S",C269="I"),-1,1)</f>
        <v>0</v>
      </c>
      <c r="AY269" s="598" t="s">
        <v>337</v>
      </c>
      <c r="AZ269" s="598" t="e">
        <f>+VLOOKUP($AJ269,Data_Validation!$A:$E,5,0)</f>
        <v>#N/A</v>
      </c>
    </row>
    <row r="270" spans="1:52" ht="15"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8" t="str">
        <f t="shared" si="24"/>
        <v>H02828</v>
      </c>
      <c r="AK270" s="1028" t="str">
        <f t="shared" si="25"/>
        <v>DIS FORMATION</v>
      </c>
      <c r="AL270" s="1028">
        <f>IFERROR(INDEX(G270:R270,1,MATCH(Parametres!$B$3,G$1:R$1,0)-1)*IF(OR(F270="L",F270="S",F270="I"),-1,1),"")</f>
        <v>0</v>
      </c>
      <c r="AM270" s="1028">
        <f t="shared" si="26"/>
        <v>0</v>
      </c>
      <c r="AN270" s="1028">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3" t="str">
        <f t="shared" si="27"/>
        <v>H02828</v>
      </c>
      <c r="AU270" s="599" t="str">
        <f t="shared" si="28"/>
        <v>DIS FORMATION</v>
      </c>
      <c r="AV270" s="1028">
        <f>IFERROR(INDEX(V270:AG270,1,MATCH(Parametres!$B$3,V$1:AG$1,0)-1)*IF(OR(C270="L",C270="S",C270="I"),-1,1),"")</f>
        <v>0</v>
      </c>
      <c r="AW270" s="1028">
        <f t="shared" si="29"/>
        <v>0</v>
      </c>
      <c r="AX270" s="1028">
        <f>INDEX(V270:AG270,1,MATCH(Parametres!$B$3,V$1:AG$1,0))*IF(OR(C270="L",C270="S",C270="I"),-1,1)</f>
        <v>0</v>
      </c>
      <c r="AY270" s="598" t="s">
        <v>337</v>
      </c>
      <c r="AZ270" s="598" t="e">
        <f>+VLOOKUP($AJ270,Data_Validation!$A:$E,5,0)</f>
        <v>#N/A</v>
      </c>
    </row>
    <row r="271" spans="1:52" ht="15"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8" t="str">
        <f t="shared" si="24"/>
        <v>H02830</v>
      </c>
      <c r="AK271" s="1028" t="str">
        <f t="shared" si="25"/>
        <v>DIS PAPETRIE-FOUR. BUREAU</v>
      </c>
      <c r="AL271" s="1028">
        <f>IFERROR(INDEX(G271:R271,1,MATCH(Parametres!$B$3,G$1:R$1,0)-1)*IF(OR(F271="L",F271="S",F271="I"),-1,1),"")</f>
        <v>0</v>
      </c>
      <c r="AM271" s="1028">
        <f t="shared" si="26"/>
        <v>0</v>
      </c>
      <c r="AN271" s="1028">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3" t="str">
        <f t="shared" si="27"/>
        <v>H02830</v>
      </c>
      <c r="AU271" s="599" t="str">
        <f t="shared" si="28"/>
        <v>DIS PAPETRIE-FOUR. BUREAU</v>
      </c>
      <c r="AV271" s="1028">
        <f>IFERROR(INDEX(V271:AG271,1,MATCH(Parametres!$B$3,V$1:AG$1,0)-1)*IF(OR(C271="L",C271="S",C271="I"),-1,1),"")</f>
        <v>0</v>
      </c>
      <c r="AW271" s="1028">
        <f t="shared" si="29"/>
        <v>0</v>
      </c>
      <c r="AX271" s="1028">
        <f>INDEX(V271:AG271,1,MATCH(Parametres!$B$3,V$1:AG$1,0))*IF(OR(C271="L",C271="S",C271="I"),-1,1)</f>
        <v>0</v>
      </c>
      <c r="AY271" s="598" t="s">
        <v>337</v>
      </c>
      <c r="AZ271" s="598" t="e">
        <f>+VLOOKUP($AJ271,Data_Validation!$A:$E,5,0)</f>
        <v>#N/A</v>
      </c>
    </row>
    <row r="272" spans="1:52" ht="15.75"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8" t="str">
        <f t="shared" si="24"/>
        <v>H02831</v>
      </c>
      <c r="AK272" s="1028" t="str">
        <f t="shared" si="25"/>
        <v>DIS OUTILLAGE-FOUR.DIVERS</v>
      </c>
      <c r="AL272" s="1028">
        <f>IFERROR(INDEX(G272:R272,1,MATCH(Parametres!$B$3,G$1:R$1,0)-1)*IF(OR(F272="L",F272="S",F272="I"),-1,1),"")</f>
        <v>0</v>
      </c>
      <c r="AM272" s="1028">
        <f t="shared" si="26"/>
        <v>0</v>
      </c>
      <c r="AN272" s="1028">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3" t="str">
        <f t="shared" si="27"/>
        <v>H02831</v>
      </c>
      <c r="AU272" s="599" t="str">
        <f t="shared" si="28"/>
        <v>DIS OUTILLAGE-FOUR.DIVERS</v>
      </c>
      <c r="AV272" s="1028">
        <f>IFERROR(INDEX(V272:AG272,1,MATCH(Parametres!$B$3,V$1:AG$1,0)-1)*IF(OR(C272="L",C272="S",C272="I"),-1,1),"")</f>
        <v>0</v>
      </c>
      <c r="AW272" s="1028">
        <f t="shared" si="29"/>
        <v>0</v>
      </c>
      <c r="AX272" s="1028">
        <f>INDEX(V272:AG272,1,MATCH(Parametres!$B$3,V$1:AG$1,0))*IF(OR(C272="L",C272="S",C272="I"),-1,1)</f>
        <v>0</v>
      </c>
      <c r="AY272" s="598" t="s">
        <v>337</v>
      </c>
      <c r="AZ272" s="598" t="e">
        <f>+VLOOKUP($AJ272,Data_Validation!$A:$E,5,0)</f>
        <v>#N/A</v>
      </c>
    </row>
    <row r="273" spans="1:52" ht="15"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8" t="str">
        <f t="shared" si="24"/>
        <v>H02834</v>
      </c>
      <c r="AK273" s="1028" t="str">
        <f t="shared" si="25"/>
        <v>DIS UNIFORMES-SALOPETTES</v>
      </c>
      <c r="AL273" s="1028">
        <f>IFERROR(INDEX(G273:R273,1,MATCH(Parametres!$B$3,G$1:R$1,0)-1)*IF(OR(F273="L",F273="S",F273="I"),-1,1),"")</f>
        <v>0</v>
      </c>
      <c r="AM273" s="1028">
        <f t="shared" si="26"/>
        <v>0</v>
      </c>
      <c r="AN273" s="1028">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3" t="str">
        <f t="shared" si="27"/>
        <v>H02834</v>
      </c>
      <c r="AU273" s="599" t="str">
        <f t="shared" si="28"/>
        <v>DIS UNIFORMES-SALOPETTES</v>
      </c>
      <c r="AV273" s="1028">
        <f>IFERROR(INDEX(V273:AG273,1,MATCH(Parametres!$B$3,V$1:AG$1,0)-1)*IF(OR(C273="L",C273="S",C273="I"),-1,1),"")</f>
        <v>0</v>
      </c>
      <c r="AW273" s="1028">
        <f t="shared" si="29"/>
        <v>0</v>
      </c>
      <c r="AX273" s="1028">
        <f>INDEX(V273:AG273,1,MATCH(Parametres!$B$3,V$1:AG$1,0))*IF(OR(C273="L",C273="S",C273="I"),-1,1)</f>
        <v>0</v>
      </c>
      <c r="AY273" s="598" t="s">
        <v>337</v>
      </c>
      <c r="AZ273" s="598" t="e">
        <f>+VLOOKUP($AJ273,Data_Validation!$A:$E,5,0)</f>
        <v>#N/A</v>
      </c>
    </row>
    <row r="274" spans="1:52" ht="15"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8" t="str">
        <f t="shared" si="24"/>
        <v>H02835</v>
      </c>
      <c r="AK274" s="1028" t="str">
        <f t="shared" si="25"/>
        <v>DIS CONCIERGE-NETTOYAGE</v>
      </c>
      <c r="AL274" s="1028">
        <f>IFERROR(INDEX(G274:R274,1,MATCH(Parametres!$B$3,G$1:R$1,0)-1)*IF(OR(F274="L",F274="S",F274="I"),-1,1),"")</f>
        <v>0</v>
      </c>
      <c r="AM274" s="1028">
        <f t="shared" si="26"/>
        <v>0</v>
      </c>
      <c r="AN274" s="1028">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3" t="str">
        <f t="shared" si="27"/>
        <v>H02835</v>
      </c>
      <c r="AU274" s="599" t="str">
        <f t="shared" si="28"/>
        <v>DIS CONCIERGE-NETTOYAGE</v>
      </c>
      <c r="AV274" s="1028">
        <f>IFERROR(INDEX(V274:AG274,1,MATCH(Parametres!$B$3,V$1:AG$1,0)-1)*IF(OR(C274="L",C274="S",C274="I"),-1,1),"")</f>
        <v>0</v>
      </c>
      <c r="AW274" s="1028">
        <f t="shared" si="29"/>
        <v>0</v>
      </c>
      <c r="AX274" s="1028">
        <f>INDEX(V274:AG274,1,MATCH(Parametres!$B$3,V$1:AG$1,0))*IF(OR(C274="L",C274="S",C274="I"),-1,1)</f>
        <v>0</v>
      </c>
      <c r="AY274" s="598" t="s">
        <v>337</v>
      </c>
      <c r="AZ274" s="598" t="e">
        <f>+VLOOKUP($AJ274,Data_Validation!$A:$E,5,0)</f>
        <v>#N/A</v>
      </c>
    </row>
    <row r="275" spans="1:52" ht="15"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8" t="str">
        <f t="shared" si="24"/>
        <v>H02837</v>
      </c>
      <c r="AK275" s="1028" t="str">
        <f t="shared" si="25"/>
        <v>DIS PRATIQUES COURTOISIE</v>
      </c>
      <c r="AL275" s="1028">
        <f>IFERROR(INDEX(G275:R275,1,MATCH(Parametres!$B$3,G$1:R$1,0)-1)*IF(OR(F275="L",F275="S",F275="I"),-1,1),"")</f>
        <v>0</v>
      </c>
      <c r="AM275" s="1028">
        <f t="shared" si="26"/>
        <v>0</v>
      </c>
      <c r="AN275" s="1028">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3" t="str">
        <f t="shared" si="27"/>
        <v>H02837</v>
      </c>
      <c r="AU275" s="599" t="str">
        <f t="shared" si="28"/>
        <v>DIS PRATIQUES COURTOISIE</v>
      </c>
      <c r="AV275" s="1028">
        <f>IFERROR(INDEX(V275:AG275,1,MATCH(Parametres!$B$3,V$1:AG$1,0)-1)*IF(OR(C275="L",C275="S",C275="I"),-1,1),"")</f>
        <v>0</v>
      </c>
      <c r="AW275" s="1028">
        <f t="shared" si="29"/>
        <v>0</v>
      </c>
      <c r="AX275" s="1028">
        <f>INDEX(V275:AG275,1,MATCH(Parametres!$B$3,V$1:AG$1,0))*IF(OR(C275="L",C275="S",C275="I"),-1,1)</f>
        <v>0</v>
      </c>
      <c r="AY275" s="598" t="s">
        <v>337</v>
      </c>
      <c r="AZ275" s="598" t="e">
        <f>+VLOOKUP($AJ275,Data_Validation!$A:$E,5,0)</f>
        <v>#N/A</v>
      </c>
    </row>
    <row r="276" spans="1:52" ht="15"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8" t="str">
        <f t="shared" si="24"/>
        <v>H02838</v>
      </c>
      <c r="AK276" s="1028" t="str">
        <f t="shared" si="25"/>
        <v>DIS PUBLICITE &amp; PROMO</v>
      </c>
      <c r="AL276" s="1028">
        <f>IFERROR(INDEX(G276:R276,1,MATCH(Parametres!$B$3,G$1:R$1,0)-1)*IF(OR(F276="L",F276="S",F276="I"),-1,1),"")</f>
        <v>0</v>
      </c>
      <c r="AM276" s="1028">
        <f t="shared" si="26"/>
        <v>0</v>
      </c>
      <c r="AN276" s="1028">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3" t="str">
        <f t="shared" si="27"/>
        <v>H02838</v>
      </c>
      <c r="AU276" s="599" t="str">
        <f t="shared" si="28"/>
        <v>DIS PUBLICITE &amp; PROMO</v>
      </c>
      <c r="AV276" s="1028">
        <f>IFERROR(INDEX(V276:AG276,1,MATCH(Parametres!$B$3,V$1:AG$1,0)-1)*IF(OR(C276="L",C276="S",C276="I"),-1,1),"")</f>
        <v>0</v>
      </c>
      <c r="AW276" s="1028">
        <f t="shared" si="29"/>
        <v>0</v>
      </c>
      <c r="AX276" s="1028">
        <f>INDEX(V276:AG276,1,MATCH(Parametres!$B$3,V$1:AG$1,0))*IF(OR(C276="L",C276="S",C276="I"),-1,1)</f>
        <v>0</v>
      </c>
      <c r="AY276" s="598" t="s">
        <v>337</v>
      </c>
      <c r="AZ276" s="598" t="e">
        <f>+VLOOKUP($AJ276,Data_Validation!$A:$E,5,0)</f>
        <v>#N/A</v>
      </c>
    </row>
    <row r="277" spans="1:52" ht="15"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8" t="str">
        <f t="shared" si="24"/>
        <v>H02840</v>
      </c>
      <c r="AK277" s="1028" t="str">
        <f t="shared" si="25"/>
        <v>DIS ENT EQUIPMENT</v>
      </c>
      <c r="AL277" s="1028">
        <f>IFERROR(INDEX(G277:R277,1,MATCH(Parametres!$B$3,G$1:R$1,0)-1)*IF(OR(F277="L",F277="S",F277="I"),-1,1),"")</f>
        <v>0</v>
      </c>
      <c r="AM277" s="1028">
        <f t="shared" si="26"/>
        <v>0</v>
      </c>
      <c r="AN277" s="1028">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3" t="str">
        <f t="shared" si="27"/>
        <v>H02840</v>
      </c>
      <c r="AU277" s="599" t="str">
        <f t="shared" si="28"/>
        <v>DIS ENT EQUIPMENT</v>
      </c>
      <c r="AV277" s="1028">
        <f>IFERROR(INDEX(V277:AG277,1,MATCH(Parametres!$B$3,V$1:AG$1,0)-1)*IF(OR(C277="L",C277="S",C277="I"),-1,1),"")</f>
        <v>0</v>
      </c>
      <c r="AW277" s="1028">
        <f t="shared" si="29"/>
        <v>0</v>
      </c>
      <c r="AX277" s="1028">
        <f>INDEX(V277:AG277,1,MATCH(Parametres!$B$3,V$1:AG$1,0))*IF(OR(C277="L",C277="S",C277="I"),-1,1)</f>
        <v>0</v>
      </c>
      <c r="AY277" s="598" t="s">
        <v>337</v>
      </c>
      <c r="AZ277" s="598" t="e">
        <f>+VLOOKUP($AJ277,Data_Validation!$A:$E,5,0)</f>
        <v>#N/A</v>
      </c>
    </row>
    <row r="278" spans="1:52" ht="15"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8" t="str">
        <f t="shared" si="24"/>
        <v>H02841</v>
      </c>
      <c r="AK278" s="1028" t="str">
        <f t="shared" si="25"/>
        <v>DIS VEH DE SERVITUDES</v>
      </c>
      <c r="AL278" s="1028">
        <f>IFERROR(INDEX(G278:R278,1,MATCH(Parametres!$B$3,G$1:R$1,0)-1)*IF(OR(F278="L",F278="S",F278="I"),-1,1),"")</f>
        <v>0</v>
      </c>
      <c r="AM278" s="1028">
        <f t="shared" si="26"/>
        <v>0</v>
      </c>
      <c r="AN278" s="1028">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3" t="str">
        <f t="shared" si="27"/>
        <v>H02841</v>
      </c>
      <c r="AU278" s="599" t="str">
        <f t="shared" si="28"/>
        <v>DIS VEH DE SERVITUDES</v>
      </c>
      <c r="AV278" s="1028">
        <f>IFERROR(INDEX(V278:AG278,1,MATCH(Parametres!$B$3,V$1:AG$1,0)-1)*IF(OR(C278="L",C278="S",C278="I"),-1,1),"")</f>
        <v>0</v>
      </c>
      <c r="AW278" s="1028">
        <f t="shared" si="29"/>
        <v>0</v>
      </c>
      <c r="AX278" s="1028">
        <f>INDEX(V278:AG278,1,MATCH(Parametres!$B$3,V$1:AG$1,0))*IF(OR(C278="L",C278="S",C278="I"),-1,1)</f>
        <v>0</v>
      </c>
      <c r="AY278" s="598" t="s">
        <v>337</v>
      </c>
      <c r="AZ278" s="598" t="e">
        <f>+VLOOKUP($AJ278,Data_Validation!$A:$E,5,0)</f>
        <v>#N/A</v>
      </c>
    </row>
    <row r="279" spans="1:52" ht="15.75"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8" t="str">
        <f t="shared" si="24"/>
        <v>H02843</v>
      </c>
      <c r="AK279" s="1028" t="str">
        <f t="shared" si="25"/>
        <v>DIS LOCATION EQUIPEMENT</v>
      </c>
      <c r="AL279" s="1028">
        <f>IFERROR(INDEX(G279:R279,1,MATCH(Parametres!$B$3,G$1:R$1,0)-1)*IF(OR(F279="L",F279="S",F279="I"),-1,1),"")</f>
        <v>0</v>
      </c>
      <c r="AM279" s="1028">
        <f t="shared" si="26"/>
        <v>0</v>
      </c>
      <c r="AN279" s="1028">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3" t="str">
        <f t="shared" si="27"/>
        <v>H02843</v>
      </c>
      <c r="AU279" s="599" t="str">
        <f t="shared" si="28"/>
        <v>DIS LOCATION EQUIPEMENT</v>
      </c>
      <c r="AV279" s="1028">
        <f>IFERROR(INDEX(V279:AG279,1,MATCH(Parametres!$B$3,V$1:AG$1,0)-1)*IF(OR(C279="L",C279="S",C279="I"),-1,1),"")</f>
        <v>0</v>
      </c>
      <c r="AW279" s="1028">
        <f t="shared" si="29"/>
        <v>0</v>
      </c>
      <c r="AX279" s="1028">
        <f>INDEX(V279:AG279,1,MATCH(Parametres!$B$3,V$1:AG$1,0))*IF(OR(C279="L",C279="S",C279="I"),-1,1)</f>
        <v>0</v>
      </c>
      <c r="AY279" s="598" t="s">
        <v>337</v>
      </c>
      <c r="AZ279" s="598" t="e">
        <f>+VLOOKUP($AJ279,Data_Validation!$A:$E,5,0)</f>
        <v>#N/A</v>
      </c>
    </row>
    <row r="280" spans="1:52" ht="15"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8" t="str">
        <f t="shared" si="24"/>
        <v>H02844</v>
      </c>
      <c r="AK280" s="1028" t="str">
        <f t="shared" si="25"/>
        <v>DIS TRAITEMENT DONNEES</v>
      </c>
      <c r="AL280" s="1028">
        <f>IFERROR(INDEX(G280:R280,1,MATCH(Parametres!$B$3,G$1:R$1,0)-1)*IF(OR(F280="L",F280="S",F280="I"),-1,1),"")</f>
        <v>0</v>
      </c>
      <c r="AM280" s="1028">
        <f t="shared" si="26"/>
        <v>0</v>
      </c>
      <c r="AN280" s="1028">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3" t="str">
        <f t="shared" si="27"/>
        <v>H02844</v>
      </c>
      <c r="AU280" s="599" t="str">
        <f t="shared" si="28"/>
        <v>DIS TRAITEMENT DONNEES</v>
      </c>
      <c r="AV280" s="1028">
        <f>IFERROR(INDEX(V280:AG280,1,MATCH(Parametres!$B$3,V$1:AG$1,0)-1)*IF(OR(C280="L",C280="S",C280="I"),-1,1),"")</f>
        <v>0</v>
      </c>
      <c r="AW280" s="1028">
        <f t="shared" si="29"/>
        <v>0</v>
      </c>
      <c r="AX280" s="1028">
        <f>INDEX(V280:AG280,1,MATCH(Parametres!$B$3,V$1:AG$1,0))*IF(OR(C280="L",C280="S",C280="I"),-1,1)</f>
        <v>0</v>
      </c>
      <c r="AY280" s="598" t="s">
        <v>337</v>
      </c>
      <c r="AZ280" s="598" t="e">
        <f>+VLOOKUP($AJ280,Data_Validation!$A:$E,5,0)</f>
        <v>#N/A</v>
      </c>
    </row>
    <row r="281" spans="1:52" ht="15"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8" t="str">
        <f t="shared" si="24"/>
        <v>H02845</v>
      </c>
      <c r="AK281" s="1028" t="str">
        <f t="shared" si="25"/>
        <v>DIS FRAIS REPRES/REPAS</v>
      </c>
      <c r="AL281" s="1028">
        <f>IFERROR(INDEX(G281:R281,1,MATCH(Parametres!$B$3,G$1:R$1,0)-1)*IF(OR(F281="L",F281="S",F281="I"),-1,1),"")</f>
        <v>0</v>
      </c>
      <c r="AM281" s="1028">
        <f t="shared" si="26"/>
        <v>0</v>
      </c>
      <c r="AN281" s="1028">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3" t="str">
        <f t="shared" si="27"/>
        <v>H02845</v>
      </c>
      <c r="AU281" s="599" t="str">
        <f t="shared" si="28"/>
        <v>DIS FRAIS REPRES/REPAS</v>
      </c>
      <c r="AV281" s="1028">
        <f>IFERROR(INDEX(V281:AG281,1,MATCH(Parametres!$B$3,V$1:AG$1,0)-1)*IF(OR(C281="L",C281="S",C281="I"),-1,1),"")</f>
        <v>0</v>
      </c>
      <c r="AW281" s="1028">
        <f t="shared" si="29"/>
        <v>0</v>
      </c>
      <c r="AX281" s="1028">
        <f>INDEX(V281:AG281,1,MATCH(Parametres!$B$3,V$1:AG$1,0))*IF(OR(C281="L",C281="S",C281="I"),-1,1)</f>
        <v>0</v>
      </c>
      <c r="AY281" s="598" t="s">
        <v>337</v>
      </c>
      <c r="AZ281" s="598" t="e">
        <f>+VLOOKUP($AJ281,Data_Validation!$A:$E,5,0)</f>
        <v>#N/A</v>
      </c>
    </row>
    <row r="282" spans="1:52" ht="15"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8" t="str">
        <f t="shared" si="24"/>
        <v>H02846</v>
      </c>
      <c r="AK282" s="1028" t="str">
        <f t="shared" si="25"/>
        <v>DIS DEPLACEMENT-REPRESENT</v>
      </c>
      <c r="AL282" s="1028">
        <f>IFERROR(INDEX(G282:R282,1,MATCH(Parametres!$B$3,G$1:R$1,0)-1)*IF(OR(F282="L",F282="S",F282="I"),-1,1),"")</f>
        <v>0</v>
      </c>
      <c r="AM282" s="1028">
        <f t="shared" si="26"/>
        <v>0</v>
      </c>
      <c r="AN282" s="1028">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3" t="str">
        <f t="shared" si="27"/>
        <v>H02846</v>
      </c>
      <c r="AU282" s="599" t="str">
        <f t="shared" si="28"/>
        <v>DIS DEPLACEMENT-REPRESENT</v>
      </c>
      <c r="AV282" s="1028">
        <f>IFERROR(INDEX(V282:AG282,1,MATCH(Parametres!$B$3,V$1:AG$1,0)-1)*IF(OR(C282="L",C282="S",C282="I"),-1,1),"")</f>
        <v>0</v>
      </c>
      <c r="AW282" s="1028">
        <f t="shared" si="29"/>
        <v>0</v>
      </c>
      <c r="AX282" s="1028">
        <f>INDEX(V282:AG282,1,MATCH(Parametres!$B$3,V$1:AG$1,0))*IF(OR(C282="L",C282="S",C282="I"),-1,1)</f>
        <v>0</v>
      </c>
      <c r="AY282" s="598" t="s">
        <v>337</v>
      </c>
      <c r="AZ282" s="598" t="e">
        <f>+VLOOKUP($AJ282,Data_Validation!$A:$E,5,0)</f>
        <v>#N/A</v>
      </c>
    </row>
    <row r="283" spans="1:52" ht="15.75"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8" t="str">
        <f t="shared" si="24"/>
        <v>H02847</v>
      </c>
      <c r="AK283" s="1028" t="str">
        <f t="shared" si="25"/>
        <v>DIS TELEPHONE-TELEGRAMMES</v>
      </c>
      <c r="AL283" s="1028">
        <f>IFERROR(INDEX(G283:R283,1,MATCH(Parametres!$B$3,G$1:R$1,0)-1)*IF(OR(F283="L",F283="S",F283="I"),-1,1),"")</f>
        <v>0</v>
      </c>
      <c r="AM283" s="1028">
        <f t="shared" si="26"/>
        <v>0</v>
      </c>
      <c r="AN283" s="1028">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3" t="str">
        <f t="shared" si="27"/>
        <v>H02847</v>
      </c>
      <c r="AU283" s="599" t="str">
        <f t="shared" si="28"/>
        <v>DIS TELEPHONE-TELEGRAMMES</v>
      </c>
      <c r="AV283" s="1028">
        <f>IFERROR(INDEX(V283:AG283,1,MATCH(Parametres!$B$3,V$1:AG$1,0)-1)*IF(OR(C283="L",C283="S",C283="I"),-1,1),"")</f>
        <v>0</v>
      </c>
      <c r="AW283" s="1028">
        <f t="shared" si="29"/>
        <v>0</v>
      </c>
      <c r="AX283" s="1028">
        <f>INDEX(V283:AG283,1,MATCH(Parametres!$B$3,V$1:AG$1,0))*IF(OR(C283="L",C283="S",C283="I"),-1,1)</f>
        <v>0</v>
      </c>
      <c r="AY283" s="598" t="s">
        <v>337</v>
      </c>
      <c r="AZ283" s="598" t="e">
        <f>+VLOOKUP($AJ283,Data_Validation!$A:$E,5,0)</f>
        <v>#N/A</v>
      </c>
    </row>
    <row r="284" spans="1:52" ht="15"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8" t="str">
        <f t="shared" si="24"/>
        <v>H02848</v>
      </c>
      <c r="AK284" s="1028" t="str">
        <f t="shared" si="25"/>
        <v>DIS FRAIS POSTAUX</v>
      </c>
      <c r="AL284" s="1028">
        <f>IFERROR(INDEX(G284:R284,1,MATCH(Parametres!$B$3,G$1:R$1,0)-1)*IF(OR(F284="L",F284="S",F284="I"),-1,1),"")</f>
        <v>0</v>
      </c>
      <c r="AM284" s="1028">
        <f t="shared" si="26"/>
        <v>0</v>
      </c>
      <c r="AN284" s="1028">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3" t="str">
        <f t="shared" si="27"/>
        <v>H02848</v>
      </c>
      <c r="AU284" s="599" t="str">
        <f t="shared" si="28"/>
        <v>DIS FRAIS POSTAUX</v>
      </c>
      <c r="AV284" s="1028">
        <f>IFERROR(INDEX(V284:AG284,1,MATCH(Parametres!$B$3,V$1:AG$1,0)-1)*IF(OR(C284="L",C284="S",C284="I"),-1,1),"")</f>
        <v>0</v>
      </c>
      <c r="AW284" s="1028">
        <f t="shared" si="29"/>
        <v>0</v>
      </c>
      <c r="AX284" s="1028">
        <f>INDEX(V284:AG284,1,MATCH(Parametres!$B$3,V$1:AG$1,0))*IF(OR(C284="L",C284="S",C284="I"),-1,1)</f>
        <v>0</v>
      </c>
      <c r="AY284" s="598" t="s">
        <v>337</v>
      </c>
      <c r="AZ284" s="598" t="e">
        <f>+VLOOKUP($AJ284,Data_Validation!$A:$E,5,0)</f>
        <v>#N/A</v>
      </c>
    </row>
    <row r="285" spans="1:52" ht="15"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8" t="str">
        <f t="shared" si="24"/>
        <v>H02849</v>
      </c>
      <c r="AK285" s="1028" t="str">
        <f t="shared" si="25"/>
        <v>DIS FRET &amp; MESSAGERIE</v>
      </c>
      <c r="AL285" s="1028">
        <f>IFERROR(INDEX(G285:R285,1,MATCH(Parametres!$B$3,G$1:R$1,0)-1)*IF(OR(F285="L",F285="S",F285="I"),-1,1),"")</f>
        <v>0</v>
      </c>
      <c r="AM285" s="1028">
        <f t="shared" si="26"/>
        <v>0</v>
      </c>
      <c r="AN285" s="1028">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3" t="str">
        <f t="shared" si="27"/>
        <v>H02849</v>
      </c>
      <c r="AU285" s="599" t="str">
        <f t="shared" si="28"/>
        <v>DIS FRET &amp; MESSAGERIE</v>
      </c>
      <c r="AV285" s="1028">
        <f>IFERROR(INDEX(V285:AG285,1,MATCH(Parametres!$B$3,V$1:AG$1,0)-1)*IF(OR(C285="L",C285="S",C285="I"),-1,1),"")</f>
        <v>0</v>
      </c>
      <c r="AW285" s="1028">
        <f t="shared" si="29"/>
        <v>0</v>
      </c>
      <c r="AX285" s="1028">
        <f>INDEX(V285:AG285,1,MATCH(Parametres!$B$3,V$1:AG$1,0))*IF(OR(C285="L",C285="S",C285="I"),-1,1)</f>
        <v>0</v>
      </c>
      <c r="AY285" s="598" t="s">
        <v>337</v>
      </c>
      <c r="AZ285" s="598" t="e">
        <f>+VLOOKUP($AJ285,Data_Validation!$A:$E,5,0)</f>
        <v>#N/A</v>
      </c>
    </row>
    <row r="286" spans="1:52" ht="15"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8" t="str">
        <f t="shared" si="24"/>
        <v>H02852</v>
      </c>
      <c r="AK286" s="1028" t="str">
        <f t="shared" si="25"/>
        <v>DIS FRAIS DIVERS</v>
      </c>
      <c r="AL286" s="1028">
        <f>IFERROR(INDEX(G286:R286,1,MATCH(Parametres!$B$3,G$1:R$1,0)-1)*IF(OR(F286="L",F286="S",F286="I"),-1,1),"")</f>
        <v>0</v>
      </c>
      <c r="AM286" s="1028">
        <f t="shared" si="26"/>
        <v>0</v>
      </c>
      <c r="AN286" s="1028">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3" t="str">
        <f t="shared" si="27"/>
        <v>H02852</v>
      </c>
      <c r="AU286" s="599" t="str">
        <f t="shared" si="28"/>
        <v>DIS FRAIS DIVERS</v>
      </c>
      <c r="AV286" s="1028">
        <f>IFERROR(INDEX(V286:AG286,1,MATCH(Parametres!$B$3,V$1:AG$1,0)-1)*IF(OR(C286="L",C286="S",C286="I"),-1,1),"")</f>
        <v>0</v>
      </c>
      <c r="AW286" s="1028">
        <f t="shared" si="29"/>
        <v>0</v>
      </c>
      <c r="AX286" s="1028">
        <f>INDEX(V286:AG286,1,MATCH(Parametres!$B$3,V$1:AG$1,0))*IF(OR(C286="L",C286="S",C286="I"),-1,1)</f>
        <v>0</v>
      </c>
      <c r="AY286" s="598" t="s">
        <v>337</v>
      </c>
      <c r="AZ286" s="598" t="e">
        <f>+VLOOKUP($AJ286,Data_Validation!$A:$E,5,0)</f>
        <v>#N/A</v>
      </c>
    </row>
    <row r="287" spans="1:52" ht="15.75"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8" t="str">
        <f t="shared" si="24"/>
        <v>H02860</v>
      </c>
      <c r="AK287" s="1028" t="str">
        <f t="shared" si="25"/>
        <v>DIS LOYER INT HYPOTH.</v>
      </c>
      <c r="AL287" s="1028">
        <f>IFERROR(INDEX(G287:R287,1,MATCH(Parametres!$B$3,G$1:R$1,0)-1)*IF(OR(F287="L",F287="S",F287="I"),-1,1),"")</f>
        <v>0</v>
      </c>
      <c r="AM287" s="1028">
        <f t="shared" si="26"/>
        <v>0</v>
      </c>
      <c r="AN287" s="1028">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3" t="str">
        <f t="shared" si="27"/>
        <v>H02860</v>
      </c>
      <c r="AU287" s="599" t="str">
        <f t="shared" si="28"/>
        <v>DIS LOYER INT HYPOTH.</v>
      </c>
      <c r="AV287" s="1028">
        <f>IFERROR(INDEX(V287:AG287,1,MATCH(Parametres!$B$3,V$1:AG$1,0)-1)*IF(OR(C287="L",C287="S",C287="I"),-1,1),"")</f>
        <v>0</v>
      </c>
      <c r="AW287" s="1028">
        <f t="shared" si="29"/>
        <v>0</v>
      </c>
      <c r="AX287" s="1028">
        <f>INDEX(V287:AG287,1,MATCH(Parametres!$B$3,V$1:AG$1,0))*IF(OR(C287="L",C287="S",C287="I"),-1,1)</f>
        <v>0</v>
      </c>
      <c r="AY287" s="598" t="s">
        <v>337</v>
      </c>
      <c r="AZ287" s="598" t="e">
        <f>+VLOOKUP($AJ287,Data_Validation!$A:$E,5,0)</f>
        <v>#N/A</v>
      </c>
    </row>
    <row r="288" spans="1:52" ht="15"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8" t="str">
        <f t="shared" si="24"/>
        <v>H02861</v>
      </c>
      <c r="AK288" s="1028" t="str">
        <f t="shared" si="25"/>
        <v>DIS AMORT AMELIOR  LOC</v>
      </c>
      <c r="AL288" s="1028">
        <f>IFERROR(INDEX(G288:R288,1,MATCH(Parametres!$B$3,G$1:R$1,0)-1)*IF(OR(F288="L",F288="S",F288="I"),-1,1),"")</f>
        <v>0</v>
      </c>
      <c r="AM288" s="1028">
        <f t="shared" si="26"/>
        <v>0</v>
      </c>
      <c r="AN288" s="1028">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3" t="str">
        <f t="shared" si="27"/>
        <v>H02861</v>
      </c>
      <c r="AU288" s="599" t="str">
        <f t="shared" si="28"/>
        <v>DIS AMORT AMELIOR  LOC</v>
      </c>
      <c r="AV288" s="1028">
        <f>IFERROR(INDEX(V288:AG288,1,MATCH(Parametres!$B$3,V$1:AG$1,0)-1)*IF(OR(C288="L",C288="S",C288="I"),-1,1),"")</f>
        <v>0</v>
      </c>
      <c r="AW288" s="1028">
        <f t="shared" si="29"/>
        <v>0</v>
      </c>
      <c r="AX288" s="1028">
        <f>INDEX(V288:AG288,1,MATCH(Parametres!$B$3,V$1:AG$1,0))*IF(OR(C288="L",C288="S",C288="I"),-1,1)</f>
        <v>0</v>
      </c>
      <c r="AY288" s="598" t="s">
        <v>337</v>
      </c>
      <c r="AZ288" s="598" t="e">
        <f>+VLOOKUP($AJ288,Data_Validation!$A:$E,5,0)</f>
        <v>#N/A</v>
      </c>
    </row>
    <row r="289" spans="1:52" ht="15"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8" t="str">
        <f t="shared" si="24"/>
        <v>H02862</v>
      </c>
      <c r="AK289" s="1028" t="str">
        <f t="shared" si="25"/>
        <v>DIS ENTRERIEN PROPRIETE</v>
      </c>
      <c r="AL289" s="1028">
        <f>IFERROR(INDEX(G289:R289,1,MATCH(Parametres!$B$3,G$1:R$1,0)-1)*IF(OR(F289="L",F289="S",F289="I"),-1,1),"")</f>
        <v>0</v>
      </c>
      <c r="AM289" s="1028">
        <f t="shared" si="26"/>
        <v>0</v>
      </c>
      <c r="AN289" s="1028">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3" t="str">
        <f t="shared" si="27"/>
        <v>H02862</v>
      </c>
      <c r="AU289" s="599" t="str">
        <f t="shared" si="28"/>
        <v>DIS ENTRERIEN PROPRIETE</v>
      </c>
      <c r="AV289" s="1028">
        <f>IFERROR(INDEX(V289:AG289,1,MATCH(Parametres!$B$3,V$1:AG$1,0)-1)*IF(OR(C289="L",C289="S",C289="I"),-1,1),"")</f>
        <v>0</v>
      </c>
      <c r="AW289" s="1028">
        <f t="shared" si="29"/>
        <v>0</v>
      </c>
      <c r="AX289" s="1028">
        <f>INDEX(V289:AG289,1,MATCH(Parametres!$B$3,V$1:AG$1,0))*IF(OR(C289="L",C289="S",C289="I"),-1,1)</f>
        <v>0</v>
      </c>
      <c r="AY289" s="598" t="s">
        <v>337</v>
      </c>
      <c r="AZ289" s="598" t="e">
        <f>+VLOOKUP($AJ289,Data_Validation!$A:$E,5,0)</f>
        <v>#N/A</v>
      </c>
    </row>
    <row r="290" spans="1:52" ht="15"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8" t="str">
        <f t="shared" si="24"/>
        <v>H02863</v>
      </c>
      <c r="AK290" s="1028" t="str">
        <f t="shared" si="25"/>
        <v>DIS TAXES PROPRIETE</v>
      </c>
      <c r="AL290" s="1028">
        <f>IFERROR(INDEX(G290:R290,1,MATCH(Parametres!$B$3,G$1:R$1,0)-1)*IF(OR(F290="L",F290="S",F290="I"),-1,1),"")</f>
        <v>0</v>
      </c>
      <c r="AM290" s="1028">
        <f t="shared" si="26"/>
        <v>0</v>
      </c>
      <c r="AN290" s="1028">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3" t="str">
        <f t="shared" si="27"/>
        <v>H02863</v>
      </c>
      <c r="AU290" s="599" t="str">
        <f t="shared" si="28"/>
        <v>DIS TAXES PROPRIETE</v>
      </c>
      <c r="AV290" s="1028">
        <f>IFERROR(INDEX(V290:AG290,1,MATCH(Parametres!$B$3,V$1:AG$1,0)-1)*IF(OR(C290="L",C290="S",C290="I"),-1,1),"")</f>
        <v>0</v>
      </c>
      <c r="AW290" s="1028">
        <f t="shared" si="29"/>
        <v>0</v>
      </c>
      <c r="AX290" s="1028">
        <f>INDEX(V290:AG290,1,MATCH(Parametres!$B$3,V$1:AG$1,0))*IF(OR(C290="L",C290="S",C290="I"),-1,1)</f>
        <v>0</v>
      </c>
      <c r="AY290" s="598" t="s">
        <v>337</v>
      </c>
      <c r="AZ290" s="598" t="e">
        <f>+VLOOKUP($AJ290,Data_Validation!$A:$E,5,0)</f>
        <v>#N/A</v>
      </c>
    </row>
    <row r="291" spans="1:52" ht="15.75"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8" t="str">
        <f t="shared" si="24"/>
        <v>H02864</v>
      </c>
      <c r="AK291" s="1028" t="str">
        <f t="shared" si="25"/>
        <v>DIS ASSURANCE BATIMENT</v>
      </c>
      <c r="AL291" s="1028">
        <f>IFERROR(INDEX(G291:R291,1,MATCH(Parametres!$B$3,G$1:R$1,0)-1)*IF(OR(F291="L",F291="S",F291="I"),-1,1),"")</f>
        <v>0</v>
      </c>
      <c r="AM291" s="1028">
        <f t="shared" si="26"/>
        <v>0</v>
      </c>
      <c r="AN291" s="1028">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3" t="str">
        <f t="shared" si="27"/>
        <v>H02864</v>
      </c>
      <c r="AU291" s="599" t="str">
        <f t="shared" si="28"/>
        <v>DIS ASSURANCE BATIMENT</v>
      </c>
      <c r="AV291" s="1028">
        <f>IFERROR(INDEX(V291:AG291,1,MATCH(Parametres!$B$3,V$1:AG$1,0)-1)*IF(OR(C291="L",C291="S",C291="I"),-1,1),"")</f>
        <v>0</v>
      </c>
      <c r="AW291" s="1028">
        <f t="shared" si="29"/>
        <v>0</v>
      </c>
      <c r="AX291" s="1028">
        <f>INDEX(V291:AG291,1,MATCH(Parametres!$B$3,V$1:AG$1,0))*IF(OR(C291="L",C291="S",C291="I"),-1,1)</f>
        <v>0</v>
      </c>
      <c r="AY291" s="598" t="s">
        <v>337</v>
      </c>
      <c r="AZ291" s="598" t="e">
        <f>+VLOOKUP($AJ291,Data_Validation!$A:$E,5,0)</f>
        <v>#N/A</v>
      </c>
    </row>
    <row r="292" spans="1:52" ht="15"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8" t="str">
        <f t="shared" si="24"/>
        <v>H02865</v>
      </c>
      <c r="AK292" s="1028" t="str">
        <f t="shared" si="25"/>
        <v>DIS AMORT BATIMENT</v>
      </c>
      <c r="AL292" s="1028">
        <f>IFERROR(INDEX(G292:R292,1,MATCH(Parametres!$B$3,G$1:R$1,0)-1)*IF(OR(F292="L",F292="S",F292="I"),-1,1),"")</f>
        <v>0</v>
      </c>
      <c r="AM292" s="1028">
        <f t="shared" si="26"/>
        <v>0</v>
      </c>
      <c r="AN292" s="1028">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3" t="str">
        <f t="shared" si="27"/>
        <v>H02865</v>
      </c>
      <c r="AU292" s="599" t="str">
        <f t="shared" si="28"/>
        <v>DIS AMORT BATIMENT</v>
      </c>
      <c r="AV292" s="1028">
        <f>IFERROR(INDEX(V292:AG292,1,MATCH(Parametres!$B$3,V$1:AG$1,0)-1)*IF(OR(C292="L",C292="S",C292="I"),-1,1),"")</f>
        <v>0</v>
      </c>
      <c r="AW292" s="1028">
        <f t="shared" si="29"/>
        <v>0</v>
      </c>
      <c r="AX292" s="1028">
        <f>INDEX(V292:AG292,1,MATCH(Parametres!$B$3,V$1:AG$1,0))*IF(OR(C292="L",C292="S",C292="I"),-1,1)</f>
        <v>0</v>
      </c>
      <c r="AY292" s="598" t="s">
        <v>337</v>
      </c>
      <c r="AZ292" s="598" t="e">
        <f>+VLOOKUP($AJ292,Data_Validation!$A:$E,5,0)</f>
        <v>#N/A</v>
      </c>
    </row>
    <row r="293" spans="1:52" ht="15"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8" t="str">
        <f t="shared" si="24"/>
        <v>H02868</v>
      </c>
      <c r="AK293" s="1028" t="str">
        <f t="shared" si="25"/>
        <v>DIS TAXES AFFAIRES&amp;AUTRES</v>
      </c>
      <c r="AL293" s="1028">
        <f>IFERROR(INDEX(G293:R293,1,MATCH(Parametres!$B$3,G$1:R$1,0)-1)*IF(OR(F293="L",F293="S",F293="I"),-1,1),"")</f>
        <v>0</v>
      </c>
      <c r="AM293" s="1028">
        <f t="shared" si="26"/>
        <v>0</v>
      </c>
      <c r="AN293" s="1028">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3" t="str">
        <f t="shared" si="27"/>
        <v>H02868</v>
      </c>
      <c r="AU293" s="599" t="str">
        <f t="shared" si="28"/>
        <v>DIS TAXES AFFAIRES&amp;AUTRES</v>
      </c>
      <c r="AV293" s="1028">
        <f>IFERROR(INDEX(V293:AG293,1,MATCH(Parametres!$B$3,V$1:AG$1,0)-1)*IF(OR(C293="L",C293="S",C293="I"),-1,1),"")</f>
        <v>0</v>
      </c>
      <c r="AW293" s="1028">
        <f t="shared" si="29"/>
        <v>0</v>
      </c>
      <c r="AX293" s="1028">
        <f>INDEX(V293:AG293,1,MATCH(Parametres!$B$3,V$1:AG$1,0))*IF(OR(C293="L",C293="S",C293="I"),-1,1)</f>
        <v>0</v>
      </c>
      <c r="AY293" s="598" t="s">
        <v>337</v>
      </c>
      <c r="AZ293" s="598" t="e">
        <f>+VLOOKUP($AJ293,Data_Validation!$A:$E,5,0)</f>
        <v>#N/A</v>
      </c>
    </row>
    <row r="294" spans="1:52" ht="15"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8" t="str">
        <f t="shared" si="24"/>
        <v>H02869</v>
      </c>
      <c r="AK294" s="1028" t="str">
        <f t="shared" si="25"/>
        <v>DIS AMORT EQUIP &amp; INSTALL</v>
      </c>
      <c r="AL294" s="1028">
        <f>IFERROR(INDEX(G294:R294,1,MATCH(Parametres!$B$3,G$1:R$1,0)-1)*IF(OR(F294="L",F294="S",F294="I"),-1,1),"")</f>
        <v>0</v>
      </c>
      <c r="AM294" s="1028">
        <f t="shared" si="26"/>
        <v>0</v>
      </c>
      <c r="AN294" s="1028">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3" t="str">
        <f t="shared" si="27"/>
        <v>H02869</v>
      </c>
      <c r="AU294" s="599" t="str">
        <f t="shared" si="28"/>
        <v>DIS AMORT EQUIP &amp; INSTALL</v>
      </c>
      <c r="AV294" s="1028">
        <f>IFERROR(INDEX(V294:AG294,1,MATCH(Parametres!$B$3,V$1:AG$1,0)-1)*IF(OR(C294="L",C294="S",C294="I"),-1,1),"")</f>
        <v>0</v>
      </c>
      <c r="AW294" s="1028">
        <f t="shared" si="29"/>
        <v>0</v>
      </c>
      <c r="AX294" s="1028">
        <f>INDEX(V294:AG294,1,MATCH(Parametres!$B$3,V$1:AG$1,0))*IF(OR(C294="L",C294="S",C294="I"),-1,1)</f>
        <v>0</v>
      </c>
      <c r="AY294" s="598" t="s">
        <v>337</v>
      </c>
      <c r="AZ294" s="598" t="e">
        <f>+VLOOKUP($AJ294,Data_Validation!$A:$E,5,0)</f>
        <v>#N/A</v>
      </c>
    </row>
    <row r="295" spans="1:52" ht="15"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8" t="str">
        <f t="shared" si="24"/>
        <v>H02870</v>
      </c>
      <c r="AK295" s="1028" t="str">
        <f t="shared" si="25"/>
        <v>DIS ASSURANCE GENERALE</v>
      </c>
      <c r="AL295" s="1028">
        <f>IFERROR(INDEX(G295:R295,1,MATCH(Parametres!$B$3,G$1:R$1,0)-1)*IF(OR(F295="L",F295="S",F295="I"),-1,1),"")</f>
        <v>0</v>
      </c>
      <c r="AM295" s="1028">
        <f t="shared" si="26"/>
        <v>0</v>
      </c>
      <c r="AN295" s="1028">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3" t="str">
        <f t="shared" si="27"/>
        <v>H02870</v>
      </c>
      <c r="AU295" s="599" t="str">
        <f t="shared" si="28"/>
        <v>DIS ASSURANCE GENERALE</v>
      </c>
      <c r="AV295" s="1028">
        <f>IFERROR(INDEX(V295:AG295,1,MATCH(Parametres!$B$3,V$1:AG$1,0)-1)*IF(OR(C295="L",C295="S",C295="I"),-1,1),"")</f>
        <v>0</v>
      </c>
      <c r="AW295" s="1028">
        <f t="shared" si="29"/>
        <v>0</v>
      </c>
      <c r="AX295" s="1028">
        <f>INDEX(V295:AG295,1,MATCH(Parametres!$B$3,V$1:AG$1,0))*IF(OR(C295="L",C295="S",C295="I"),-1,1)</f>
        <v>0</v>
      </c>
      <c r="AY295" s="598" t="s">
        <v>337</v>
      </c>
      <c r="AZ295" s="598" t="e">
        <f>+VLOOKUP($AJ295,Data_Validation!$A:$E,5,0)</f>
        <v>#N/A</v>
      </c>
    </row>
    <row r="296" spans="1:52" ht="15"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8" t="str">
        <f t="shared" si="24"/>
        <v>H02874</v>
      </c>
      <c r="AK296" s="1028" t="str">
        <f t="shared" si="25"/>
        <v>DIS EAU/ELECT/CHAUFFAGE</v>
      </c>
      <c r="AL296" s="1028">
        <f>IFERROR(INDEX(G296:R296,1,MATCH(Parametres!$B$3,G$1:R$1,0)-1)*IF(OR(F296="L",F296="S",F296="I"),-1,1),"")</f>
        <v>0</v>
      </c>
      <c r="AM296" s="1028">
        <f t="shared" si="26"/>
        <v>0</v>
      </c>
      <c r="AN296" s="1028">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3" t="str">
        <f t="shared" si="27"/>
        <v>H02874</v>
      </c>
      <c r="AU296" s="599" t="str">
        <f t="shared" si="28"/>
        <v>DIS EAU/ELECT/CHAUFFAGE</v>
      </c>
      <c r="AV296" s="1028">
        <f>IFERROR(INDEX(V296:AG296,1,MATCH(Parametres!$B$3,V$1:AG$1,0)-1)*IF(OR(C296="L",C296="S",C296="I"),-1,1),"")</f>
        <v>0</v>
      </c>
      <c r="AW296" s="1028">
        <f t="shared" si="29"/>
        <v>0</v>
      </c>
      <c r="AX296" s="1028">
        <f>INDEX(V296:AG296,1,MATCH(Parametres!$B$3,V$1:AG$1,0))*IF(OR(C296="L",C296="S",C296="I"),-1,1)</f>
        <v>0</v>
      </c>
      <c r="AY296" s="598" t="s">
        <v>337</v>
      </c>
      <c r="AZ296" s="598" t="e">
        <f>+VLOOKUP($AJ296,Data_Validation!$A:$E,5,0)</f>
        <v>#N/A</v>
      </c>
    </row>
    <row r="297" spans="1:52" ht="15.75"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8" t="str">
        <f t="shared" si="24"/>
        <v>H02876</v>
      </c>
      <c r="AK297" s="1028" t="str">
        <f t="shared" si="25"/>
        <v>DIS VERIF. COMPTABLE</v>
      </c>
      <c r="AL297" s="1028">
        <f>IFERROR(INDEX(G297:R297,1,MATCH(Parametres!$B$3,G$1:R$1,0)-1)*IF(OR(F297="L",F297="S",F297="I"),-1,1),"")</f>
        <v>0</v>
      </c>
      <c r="AM297" s="1028">
        <f t="shared" si="26"/>
        <v>0</v>
      </c>
      <c r="AN297" s="1028">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3" t="str">
        <f t="shared" si="27"/>
        <v>H02876</v>
      </c>
      <c r="AU297" s="599" t="str">
        <f t="shared" si="28"/>
        <v>DIS VERIF. COMPTABLE</v>
      </c>
      <c r="AV297" s="1028">
        <f>IFERROR(INDEX(V297:AG297,1,MATCH(Parametres!$B$3,V$1:AG$1,0)-1)*IF(OR(C297="L",C297="S",C297="I"),-1,1),"")</f>
        <v>0</v>
      </c>
      <c r="AW297" s="1028">
        <f t="shared" si="29"/>
        <v>0</v>
      </c>
      <c r="AX297" s="1028">
        <f>INDEX(V297:AG297,1,MATCH(Parametres!$B$3,V$1:AG$1,0))*IF(OR(C297="L",C297="S",C297="I"),-1,1)</f>
        <v>0</v>
      </c>
      <c r="AY297" s="598" t="s">
        <v>337</v>
      </c>
      <c r="AZ297" s="598" t="e">
        <f>+VLOOKUP($AJ297,Data_Validation!$A:$E,5,0)</f>
        <v>#N/A</v>
      </c>
    </row>
    <row r="298" spans="1:52" ht="15"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8" t="str">
        <f t="shared" si="24"/>
        <v>H02877</v>
      </c>
      <c r="AK298" s="1028" t="str">
        <f t="shared" si="25"/>
        <v>DIS COTISATIONS SOUSCRIP.</v>
      </c>
      <c r="AL298" s="1028">
        <f>IFERROR(INDEX(G298:R298,1,MATCH(Parametres!$B$3,G$1:R$1,0)-1)*IF(OR(F298="L",F298="S",F298="I"),-1,1),"")</f>
        <v>0</v>
      </c>
      <c r="AM298" s="1028">
        <f t="shared" si="26"/>
        <v>0</v>
      </c>
      <c r="AN298" s="1028">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3" t="str">
        <f t="shared" si="27"/>
        <v>H02877</v>
      </c>
      <c r="AU298" s="599" t="str">
        <f t="shared" si="28"/>
        <v>DIS COTISATIONS SOUSCRIP.</v>
      </c>
      <c r="AV298" s="1028">
        <f>IFERROR(INDEX(V298:AG298,1,MATCH(Parametres!$B$3,V$1:AG$1,0)-1)*IF(OR(C298="L",C298="S",C298="I"),-1,1),"")</f>
        <v>0</v>
      </c>
      <c r="AW298" s="1028">
        <f t="shared" si="29"/>
        <v>0</v>
      </c>
      <c r="AX298" s="1028">
        <f>INDEX(V298:AG298,1,MATCH(Parametres!$B$3,V$1:AG$1,0))*IF(OR(C298="L",C298="S",C298="I"),-1,1)</f>
        <v>0</v>
      </c>
      <c r="AY298" s="598" t="s">
        <v>337</v>
      </c>
      <c r="AZ298" s="598" t="e">
        <f>+VLOOKUP($AJ298,Data_Validation!$A:$E,5,0)</f>
        <v>#N/A</v>
      </c>
    </row>
    <row r="299" spans="1:52" ht="15"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8" t="str">
        <f t="shared" si="24"/>
        <v>H02879</v>
      </c>
      <c r="AK299" s="1028" t="str">
        <f t="shared" si="25"/>
        <v>DIS DONATIONS</v>
      </c>
      <c r="AL299" s="1028">
        <f>IFERROR(INDEX(G299:R299,1,MATCH(Parametres!$B$3,G$1:R$1,0)-1)*IF(OR(F299="L",F299="S",F299="I"),-1,1),"")</f>
        <v>0</v>
      </c>
      <c r="AM299" s="1028">
        <f t="shared" si="26"/>
        <v>0</v>
      </c>
      <c r="AN299" s="1028">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3" t="str">
        <f t="shared" si="27"/>
        <v>H02879</v>
      </c>
      <c r="AU299" s="599" t="str">
        <f t="shared" si="28"/>
        <v>DIS DONATIONS</v>
      </c>
      <c r="AV299" s="1028">
        <f>IFERROR(INDEX(V299:AG299,1,MATCH(Parametres!$B$3,V$1:AG$1,0)-1)*IF(OR(C299="L",C299="S",C299="I"),-1,1),"")</f>
        <v>0</v>
      </c>
      <c r="AW299" s="1028">
        <f t="shared" si="29"/>
        <v>0</v>
      </c>
      <c r="AX299" s="1028">
        <f>INDEX(V299:AG299,1,MATCH(Parametres!$B$3,V$1:AG$1,0))*IF(OR(C299="L",C299="S",C299="I"),-1,1)</f>
        <v>0</v>
      </c>
      <c r="AY299" s="598" t="s">
        <v>337</v>
      </c>
      <c r="AZ299" s="598" t="e">
        <f>+VLOOKUP($AJ299,Data_Validation!$A:$E,5,0)</f>
        <v>#N/A</v>
      </c>
    </row>
    <row r="300" spans="1:52" ht="15"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8" t="str">
        <f t="shared" si="24"/>
        <v>H02880</v>
      </c>
      <c r="AK300" s="1028" t="str">
        <f t="shared" si="25"/>
        <v>DIS-IMM &amp; PERMIS/CIE SEUL</v>
      </c>
      <c r="AL300" s="1028">
        <f>IFERROR(INDEX(G300:R300,1,MATCH(Parametres!$B$3,G$1:R$1,0)-1)*IF(OR(F300="L",F300="S",F300="I"),-1,1),"")</f>
        <v>0</v>
      </c>
      <c r="AM300" s="1028">
        <f t="shared" si="26"/>
        <v>0</v>
      </c>
      <c r="AN300" s="1028">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3" t="str">
        <f t="shared" si="27"/>
        <v>H02880</v>
      </c>
      <c r="AU300" s="599" t="str">
        <f t="shared" si="28"/>
        <v>DIS-IMM &amp; PERMIS/CIE SEUL</v>
      </c>
      <c r="AV300" s="1028">
        <f>IFERROR(INDEX(V300:AG300,1,MATCH(Parametres!$B$3,V$1:AG$1,0)-1)*IF(OR(C300="L",C300="S",C300="I"),-1,1),"")</f>
        <v>0</v>
      </c>
      <c r="AW300" s="1028">
        <f t="shared" si="29"/>
        <v>0</v>
      </c>
      <c r="AX300" s="1028">
        <f>INDEX(V300:AG300,1,MATCH(Parametres!$B$3,V$1:AG$1,0))*IF(OR(C300="L",C300="S",C300="I"),-1,1)</f>
        <v>0</v>
      </c>
      <c r="AY300" s="598" t="s">
        <v>337</v>
      </c>
      <c r="AZ300" s="598" t="e">
        <f>+VLOOKUP($AJ300,Data_Validation!$A:$E,5,0)</f>
        <v>#N/A</v>
      </c>
    </row>
    <row r="301" spans="1:52" ht="15.75"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8" t="str">
        <f t="shared" si="24"/>
        <v>H02881</v>
      </c>
      <c r="AK301" s="1028" t="str">
        <f t="shared" si="25"/>
        <v>FRAIS DE GESTION</v>
      </c>
      <c r="AL301" s="1028">
        <f>IFERROR(INDEX(G301:R301,1,MATCH(Parametres!$B$3,G$1:R$1,0)-1)*IF(OR(F301="L",F301="S",F301="I"),-1,1),"")</f>
        <v>0</v>
      </c>
      <c r="AM301" s="1028">
        <f t="shared" si="26"/>
        <v>0</v>
      </c>
      <c r="AN301" s="1028">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3" t="str">
        <f t="shared" si="27"/>
        <v>H02881</v>
      </c>
      <c r="AU301" s="599" t="str">
        <f t="shared" si="28"/>
        <v>FRAIS DE GESTION</v>
      </c>
      <c r="AV301" s="1028">
        <f>IFERROR(INDEX(V301:AG301,1,MATCH(Parametres!$B$3,V$1:AG$1,0)-1)*IF(OR(C301="L",C301="S",C301="I"),-1,1),"")</f>
        <v>0</v>
      </c>
      <c r="AW301" s="1028">
        <f t="shared" si="29"/>
        <v>0</v>
      </c>
      <c r="AX301" s="1028">
        <f>INDEX(V301:AG301,1,MATCH(Parametres!$B$3,V$1:AG$1,0))*IF(OR(C301="L",C301="S",C301="I"),-1,1)</f>
        <v>0</v>
      </c>
      <c r="AY301" s="598" t="s">
        <v>337</v>
      </c>
      <c r="AZ301" s="598" t="e">
        <f>+VLOOKUP($AJ301,Data_Validation!$A:$E,5,0)</f>
        <v>#N/A</v>
      </c>
    </row>
    <row r="302" spans="1:52" ht="15"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8" t="str">
        <f t="shared" si="24"/>
        <v>H02921</v>
      </c>
      <c r="AK302" s="1028" t="str">
        <f t="shared" si="25"/>
        <v>ADMIN SALAIRES AUTRES</v>
      </c>
      <c r="AL302" s="1028">
        <f>IFERROR(INDEX(G302:R302,1,MATCH(Parametres!$B$3,G$1:R$1,0)-1)*IF(OR(F302="L",F302="S",F302="I"),-1,1),"")</f>
        <v>0</v>
      </c>
      <c r="AM302" s="1028">
        <f t="shared" si="26"/>
        <v>0</v>
      </c>
      <c r="AN302" s="1028">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3" t="str">
        <f t="shared" si="27"/>
        <v>H02921</v>
      </c>
      <c r="AU302" s="599" t="str">
        <f t="shared" si="28"/>
        <v>ADMIN SALAIRES AUTRES</v>
      </c>
      <c r="AV302" s="1028">
        <f>IFERROR(INDEX(V302:AG302,1,MATCH(Parametres!$B$3,V$1:AG$1,0)-1)*IF(OR(C302="L",C302="S",C302="I"),-1,1),"")</f>
        <v>0</v>
      </c>
      <c r="AW302" s="1028">
        <f t="shared" si="29"/>
        <v>0</v>
      </c>
      <c r="AX302" s="1028">
        <f>INDEX(V302:AG302,1,MATCH(Parametres!$B$3,V$1:AG$1,0))*IF(OR(C302="L",C302="S",C302="I"),-1,1)</f>
        <v>0</v>
      </c>
      <c r="AY302" s="598" t="s">
        <v>337</v>
      </c>
      <c r="AZ302" s="598" t="e">
        <f>+VLOOKUP($AJ302,Data_Validation!$A:$E,5,0)</f>
        <v>#N/A</v>
      </c>
    </row>
    <row r="303" spans="1:52" ht="15"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8" t="str">
        <f t="shared" si="24"/>
        <v>H02923</v>
      </c>
      <c r="AK303" s="1028" t="str">
        <f t="shared" si="25"/>
        <v>ADMIN ABS CONGES PAYES</v>
      </c>
      <c r="AL303" s="1028">
        <f>IFERROR(INDEX(G303:R303,1,MATCH(Parametres!$B$3,G$1:R$1,0)-1)*IF(OR(F303="L",F303="S",F303="I"),-1,1),"")</f>
        <v>0</v>
      </c>
      <c r="AM303" s="1028">
        <f t="shared" si="26"/>
        <v>0</v>
      </c>
      <c r="AN303" s="1028">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3" t="str">
        <f t="shared" si="27"/>
        <v>H02923</v>
      </c>
      <c r="AU303" s="599" t="str">
        <f t="shared" si="28"/>
        <v>ADMIN ABS CONGES PAYES</v>
      </c>
      <c r="AV303" s="1028">
        <f>IFERROR(INDEX(V303:AG303,1,MATCH(Parametres!$B$3,V$1:AG$1,0)-1)*IF(OR(C303="L",C303="S",C303="I"),-1,1),"")</f>
        <v>0</v>
      </c>
      <c r="AW303" s="1028">
        <f t="shared" si="29"/>
        <v>0</v>
      </c>
      <c r="AX303" s="1028">
        <f>INDEX(V303:AG303,1,MATCH(Parametres!$B$3,V$1:AG$1,0))*IF(OR(C303="L",C303="S",C303="I"),-1,1)</f>
        <v>0</v>
      </c>
      <c r="AY303" s="598" t="s">
        <v>337</v>
      </c>
      <c r="AZ303" s="598" t="e">
        <f>+VLOOKUP($AJ303,Data_Validation!$A:$E,5,0)</f>
        <v>#N/A</v>
      </c>
    </row>
    <row r="304" spans="1:52" ht="15"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8" t="str">
        <f t="shared" si="24"/>
        <v>H02924</v>
      </c>
      <c r="AK304" s="1028" t="str">
        <f t="shared" si="25"/>
        <v>ADMIN CSST</v>
      </c>
      <c r="AL304" s="1028">
        <f>IFERROR(INDEX(G304:R304,1,MATCH(Parametres!$B$3,G$1:R$1,0)-1)*IF(OR(F304="L",F304="S",F304="I"),-1,1),"")</f>
        <v>0</v>
      </c>
      <c r="AM304" s="1028">
        <f t="shared" si="26"/>
        <v>0</v>
      </c>
      <c r="AN304" s="1028">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3" t="str">
        <f t="shared" si="27"/>
        <v>H02924</v>
      </c>
      <c r="AU304" s="599" t="str">
        <f t="shared" si="28"/>
        <v>ADMIN CSST</v>
      </c>
      <c r="AV304" s="1028">
        <f>IFERROR(INDEX(V304:AG304,1,MATCH(Parametres!$B$3,V$1:AG$1,0)-1)*IF(OR(C304="L",C304="S",C304="I"),-1,1),"")</f>
        <v>0</v>
      </c>
      <c r="AW304" s="1028">
        <f t="shared" si="29"/>
        <v>0</v>
      </c>
      <c r="AX304" s="1028">
        <f>INDEX(V304:AG304,1,MATCH(Parametres!$B$3,V$1:AG$1,0))*IF(OR(C304="L",C304="S",C304="I"),-1,1)</f>
        <v>0</v>
      </c>
      <c r="AY304" s="598" t="s">
        <v>337</v>
      </c>
      <c r="AZ304" s="598" t="e">
        <f>+VLOOKUP($AJ304,Data_Validation!$A:$E,5,0)</f>
        <v>#N/A</v>
      </c>
    </row>
    <row r="305" spans="1:52" ht="15.75"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8" t="str">
        <f t="shared" si="24"/>
        <v>H02925</v>
      </c>
      <c r="AK305" s="1028" t="str">
        <f t="shared" si="25"/>
        <v>ADMIN ASSURANCE CHOMAGE</v>
      </c>
      <c r="AL305" s="1028">
        <f>IFERROR(INDEX(G305:R305,1,MATCH(Parametres!$B$3,G$1:R$1,0)-1)*IF(OR(F305="L",F305="S",F305="I"),-1,1),"")</f>
        <v>0</v>
      </c>
      <c r="AM305" s="1028">
        <f t="shared" si="26"/>
        <v>0</v>
      </c>
      <c r="AN305" s="1028">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3" t="str">
        <f t="shared" si="27"/>
        <v>H02925</v>
      </c>
      <c r="AU305" s="599" t="str">
        <f t="shared" si="28"/>
        <v>ADMIN ASSURANCE CHOMAGE</v>
      </c>
      <c r="AV305" s="1028">
        <f>IFERROR(INDEX(V305:AG305,1,MATCH(Parametres!$B$3,V$1:AG$1,0)-1)*IF(OR(C305="L",C305="S",C305="I"),-1,1),"")</f>
        <v>0</v>
      </c>
      <c r="AW305" s="1028">
        <f t="shared" si="29"/>
        <v>0</v>
      </c>
      <c r="AX305" s="1028">
        <f>INDEX(V305:AG305,1,MATCH(Parametres!$B$3,V$1:AG$1,0))*IF(OR(C305="L",C305="S",C305="I"),-1,1)</f>
        <v>0</v>
      </c>
      <c r="AY305" s="598" t="s">
        <v>337</v>
      </c>
      <c r="AZ305" s="598" t="e">
        <f>+VLOOKUP($AJ305,Data_Validation!$A:$E,5,0)</f>
        <v>#N/A</v>
      </c>
    </row>
    <row r="306" spans="1:52" ht="15"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8" t="str">
        <f t="shared" si="24"/>
        <v>H02926</v>
      </c>
      <c r="AK306" s="1028" t="str">
        <f t="shared" si="25"/>
        <v>ADMIN ASSURANCE GROUPE</v>
      </c>
      <c r="AL306" s="1028">
        <f>IFERROR(INDEX(G306:R306,1,MATCH(Parametres!$B$3,G$1:R$1,0)-1)*IF(OR(F306="L",F306="S",F306="I"),-1,1),"")</f>
        <v>0</v>
      </c>
      <c r="AM306" s="1028">
        <f t="shared" si="26"/>
        <v>0</v>
      </c>
      <c r="AN306" s="1028">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3" t="str">
        <f t="shared" si="27"/>
        <v>H02926</v>
      </c>
      <c r="AU306" s="599" t="str">
        <f t="shared" si="28"/>
        <v>ADMIN ASSURANCE GROUPE</v>
      </c>
      <c r="AV306" s="1028">
        <f>IFERROR(INDEX(V306:AG306,1,MATCH(Parametres!$B$3,V$1:AG$1,0)-1)*IF(OR(C306="L",C306="S",C306="I"),-1,1),"")</f>
        <v>0</v>
      </c>
      <c r="AW306" s="1028">
        <f t="shared" si="29"/>
        <v>0</v>
      </c>
      <c r="AX306" s="1028">
        <f>INDEX(V306:AG306,1,MATCH(Parametres!$B$3,V$1:AG$1,0))*IF(OR(C306="L",C306="S",C306="I"),-1,1)</f>
        <v>0</v>
      </c>
      <c r="AY306" s="598" t="s">
        <v>337</v>
      </c>
      <c r="AZ306" s="598" t="e">
        <f>+VLOOKUP($AJ306,Data_Validation!$A:$E,5,0)</f>
        <v>#N/A</v>
      </c>
    </row>
    <row r="307" spans="1:52" ht="15"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8" t="str">
        <f t="shared" si="24"/>
        <v>H02927</v>
      </c>
      <c r="AK307" s="1028" t="str">
        <f t="shared" si="25"/>
        <v>ADMIN AUTRES AV. SOCIAUX</v>
      </c>
      <c r="AL307" s="1028">
        <f>IFERROR(INDEX(G307:R307,1,MATCH(Parametres!$B$3,G$1:R$1,0)-1)*IF(OR(F307="L",F307="S",F307="I"),-1,1),"")</f>
        <v>0</v>
      </c>
      <c r="AM307" s="1028">
        <f t="shared" si="26"/>
        <v>0</v>
      </c>
      <c r="AN307" s="1028">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3" t="str">
        <f t="shared" si="27"/>
        <v>H02927</v>
      </c>
      <c r="AU307" s="599" t="str">
        <f t="shared" si="28"/>
        <v>ADMIN AUTRES AV. SOCIAUX</v>
      </c>
      <c r="AV307" s="1028">
        <f>IFERROR(INDEX(V307:AG307,1,MATCH(Parametres!$B$3,V$1:AG$1,0)-1)*IF(OR(C307="L",C307="S",C307="I"),-1,1),"")</f>
        <v>0</v>
      </c>
      <c r="AW307" s="1028">
        <f t="shared" si="29"/>
        <v>0</v>
      </c>
      <c r="AX307" s="1028">
        <f>INDEX(V307:AG307,1,MATCH(Parametres!$B$3,V$1:AG$1,0))*IF(OR(C307="L",C307="S",C307="I"),-1,1)</f>
        <v>0</v>
      </c>
      <c r="AY307" s="598" t="s">
        <v>337</v>
      </c>
      <c r="AZ307" s="598" t="e">
        <f>+VLOOKUP($AJ307,Data_Validation!$A:$E,5,0)</f>
        <v>#N/A</v>
      </c>
    </row>
    <row r="308" spans="1:52" ht="15"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8" t="str">
        <f t="shared" si="24"/>
        <v>H02928</v>
      </c>
      <c r="AK308" s="1028" t="str">
        <f t="shared" si="25"/>
        <v>ADMIN FORMATION</v>
      </c>
      <c r="AL308" s="1028">
        <f>IFERROR(INDEX(G308:R308,1,MATCH(Parametres!$B$3,G$1:R$1,0)-1)*IF(OR(F308="L",F308="S",F308="I"),-1,1),"")</f>
        <v>0</v>
      </c>
      <c r="AM308" s="1028">
        <f t="shared" si="26"/>
        <v>0</v>
      </c>
      <c r="AN308" s="1028">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3" t="str">
        <f t="shared" si="27"/>
        <v>H02928</v>
      </c>
      <c r="AU308" s="599" t="str">
        <f t="shared" si="28"/>
        <v>ADMIN FORMATION</v>
      </c>
      <c r="AV308" s="1028">
        <f>IFERROR(INDEX(V308:AG308,1,MATCH(Parametres!$B$3,V$1:AG$1,0)-1)*IF(OR(C308="L",C308="S",C308="I"),-1,1),"")</f>
        <v>0</v>
      </c>
      <c r="AW308" s="1028">
        <f t="shared" si="29"/>
        <v>0</v>
      </c>
      <c r="AX308" s="1028">
        <f>INDEX(V308:AG308,1,MATCH(Parametres!$B$3,V$1:AG$1,0))*IF(OR(C308="L",C308="S",C308="I"),-1,1)</f>
        <v>0</v>
      </c>
      <c r="AY308" s="598" t="s">
        <v>337</v>
      </c>
      <c r="AZ308" s="598" t="e">
        <f>+VLOOKUP($AJ308,Data_Validation!$A:$E,5,0)</f>
        <v>#N/A</v>
      </c>
    </row>
    <row r="309" spans="1:52" ht="15.75"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8" t="str">
        <f t="shared" si="24"/>
        <v>H02930</v>
      </c>
      <c r="AK309" s="1028" t="str">
        <f t="shared" si="25"/>
        <v>ADMIN PAPETERIE FOURN BUR</v>
      </c>
      <c r="AL309" s="1028">
        <f>IFERROR(INDEX(G309:R309,1,MATCH(Parametres!$B$3,G$1:R$1,0)-1)*IF(OR(F309="L",F309="S",F309="I"),-1,1),"")</f>
        <v>0</v>
      </c>
      <c r="AM309" s="1028">
        <f t="shared" si="26"/>
        <v>0</v>
      </c>
      <c r="AN309" s="1028">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3" t="str">
        <f t="shared" si="27"/>
        <v>H02930</v>
      </c>
      <c r="AU309" s="599" t="str">
        <f t="shared" si="28"/>
        <v>ADMIN PAPETERIE FOURN BUR</v>
      </c>
      <c r="AV309" s="1028">
        <f>IFERROR(INDEX(V309:AG309,1,MATCH(Parametres!$B$3,V$1:AG$1,0)-1)*IF(OR(C309="L",C309="S",C309="I"),-1,1),"")</f>
        <v>0</v>
      </c>
      <c r="AW309" s="1028">
        <f t="shared" si="29"/>
        <v>0</v>
      </c>
      <c r="AX309" s="1028">
        <f>INDEX(V309:AG309,1,MATCH(Parametres!$B$3,V$1:AG$1,0))*IF(OR(C309="L",C309="S",C309="I"),-1,1)</f>
        <v>0</v>
      </c>
      <c r="AY309" s="598" t="s">
        <v>337</v>
      </c>
      <c r="AZ309" s="598" t="e">
        <f>+VLOOKUP($AJ309,Data_Validation!$A:$E,5,0)</f>
        <v>#N/A</v>
      </c>
    </row>
    <row r="310" spans="1:52" ht="15"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8" t="str">
        <f t="shared" si="24"/>
        <v>H02931</v>
      </c>
      <c r="AK310" s="1028" t="str">
        <f t="shared" si="25"/>
        <v>ADMIN OUTIL FOURN DIVERS</v>
      </c>
      <c r="AL310" s="1028">
        <f>IFERROR(INDEX(G310:R310,1,MATCH(Parametres!$B$3,G$1:R$1,0)-1)*IF(OR(F310="L",F310="S",F310="I"),-1,1),"")</f>
        <v>0</v>
      </c>
      <c r="AM310" s="1028">
        <f t="shared" si="26"/>
        <v>0</v>
      </c>
      <c r="AN310" s="1028">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3" t="str">
        <f t="shared" si="27"/>
        <v>H02931</v>
      </c>
      <c r="AU310" s="599" t="str">
        <f t="shared" si="28"/>
        <v>ADMIN OUTIL FOURN DIVERS</v>
      </c>
      <c r="AV310" s="1028">
        <f>IFERROR(INDEX(V310:AG310,1,MATCH(Parametres!$B$3,V$1:AG$1,0)-1)*IF(OR(C310="L",C310="S",C310="I"),-1,1),"")</f>
        <v>0</v>
      </c>
      <c r="AW310" s="1028">
        <f t="shared" si="29"/>
        <v>0</v>
      </c>
      <c r="AX310" s="1028">
        <f>INDEX(V310:AG310,1,MATCH(Parametres!$B$3,V$1:AG$1,0))*IF(OR(C310="L",C310="S",C310="I"),-1,1)</f>
        <v>0</v>
      </c>
      <c r="AY310" s="598" t="s">
        <v>337</v>
      </c>
      <c r="AZ310" s="598" t="e">
        <f>+VLOOKUP($AJ310,Data_Validation!$A:$E,5,0)</f>
        <v>#N/A</v>
      </c>
    </row>
    <row r="311" spans="1:52" ht="15"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8" t="str">
        <f t="shared" si="24"/>
        <v>H02934</v>
      </c>
      <c r="AK311" s="1028" t="str">
        <f t="shared" si="25"/>
        <v>ADMIN UNIFORMES SALOPETTE</v>
      </c>
      <c r="AL311" s="1028">
        <f>IFERROR(INDEX(G311:R311,1,MATCH(Parametres!$B$3,G$1:R$1,0)-1)*IF(OR(F311="L",F311="S",F311="I"),-1,1),"")</f>
        <v>0</v>
      </c>
      <c r="AM311" s="1028">
        <f t="shared" si="26"/>
        <v>0</v>
      </c>
      <c r="AN311" s="1028">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3" t="str">
        <f t="shared" si="27"/>
        <v>H02934</v>
      </c>
      <c r="AU311" s="599" t="str">
        <f t="shared" si="28"/>
        <v>ADMIN UNIFORMES SALOPETTE</v>
      </c>
      <c r="AV311" s="1028">
        <f>IFERROR(INDEX(V311:AG311,1,MATCH(Parametres!$B$3,V$1:AG$1,0)-1)*IF(OR(C311="L",C311="S",C311="I"),-1,1),"")</f>
        <v>0</v>
      </c>
      <c r="AW311" s="1028">
        <f t="shared" si="29"/>
        <v>0</v>
      </c>
      <c r="AX311" s="1028">
        <f>INDEX(V311:AG311,1,MATCH(Parametres!$B$3,V$1:AG$1,0))*IF(OR(C311="L",C311="S",C311="I"),-1,1)</f>
        <v>0</v>
      </c>
      <c r="AY311" s="598" t="s">
        <v>337</v>
      </c>
      <c r="AZ311" s="598" t="e">
        <f>+VLOOKUP($AJ311,Data_Validation!$A:$E,5,0)</f>
        <v>#N/A</v>
      </c>
    </row>
    <row r="312" spans="1:52" ht="15"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8" t="str">
        <f t="shared" si="24"/>
        <v>H02935</v>
      </c>
      <c r="AK312" s="1028" t="str">
        <f t="shared" si="25"/>
        <v>ADMIN CONCIERGE NETTOYE</v>
      </c>
      <c r="AL312" s="1028">
        <f>IFERROR(INDEX(G312:R312,1,MATCH(Parametres!$B$3,G$1:R$1,0)-1)*IF(OR(F312="L",F312="S",F312="I"),-1,1),"")</f>
        <v>0</v>
      </c>
      <c r="AM312" s="1028">
        <f t="shared" si="26"/>
        <v>0</v>
      </c>
      <c r="AN312" s="1028">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3" t="str">
        <f t="shared" si="27"/>
        <v>H02935</v>
      </c>
      <c r="AU312" s="599" t="str">
        <f t="shared" si="28"/>
        <v>ADMIN CONCIERGE NETTOYE</v>
      </c>
      <c r="AV312" s="1028">
        <f>IFERROR(INDEX(V312:AG312,1,MATCH(Parametres!$B$3,V$1:AG$1,0)-1)*IF(OR(C312="L",C312="S",C312="I"),-1,1),"")</f>
        <v>0</v>
      </c>
      <c r="AW312" s="1028">
        <f t="shared" si="29"/>
        <v>0</v>
      </c>
      <c r="AX312" s="1028">
        <f>INDEX(V312:AG312,1,MATCH(Parametres!$B$3,V$1:AG$1,0))*IF(OR(C312="L",C312="S",C312="I"),-1,1)</f>
        <v>0</v>
      </c>
      <c r="AY312" s="598" t="s">
        <v>337</v>
      </c>
      <c r="AZ312" s="598" t="e">
        <f>+VLOOKUP($AJ312,Data_Validation!$A:$E,5,0)</f>
        <v>#N/A</v>
      </c>
    </row>
    <row r="313" spans="1:52" ht="15"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8" t="str">
        <f t="shared" si="24"/>
        <v>H02940</v>
      </c>
      <c r="AK313" s="1028" t="str">
        <f t="shared" si="25"/>
        <v>ENT EQUIPEMENT HERELLE</v>
      </c>
      <c r="AL313" s="1028">
        <f>IFERROR(INDEX(G313:R313,1,MATCH(Parametres!$B$3,G$1:R$1,0)-1)*IF(OR(F313="L",F313="S",F313="I"),-1,1),"")</f>
        <v>0</v>
      </c>
      <c r="AM313" s="1028">
        <f t="shared" si="26"/>
        <v>0</v>
      </c>
      <c r="AN313" s="1028">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3" t="str">
        <f t="shared" si="27"/>
        <v>H02940</v>
      </c>
      <c r="AU313" s="599" t="str">
        <f t="shared" si="28"/>
        <v>ENT EQUIPEMENT HERELLE</v>
      </c>
      <c r="AV313" s="1028">
        <f>IFERROR(INDEX(V313:AG313,1,MATCH(Parametres!$B$3,V$1:AG$1,0)-1)*IF(OR(C313="L",C313="S",C313="I"),-1,1),"")</f>
        <v>0</v>
      </c>
      <c r="AW313" s="1028">
        <f t="shared" si="29"/>
        <v>0</v>
      </c>
      <c r="AX313" s="1028">
        <f>INDEX(V313:AG313,1,MATCH(Parametres!$B$3,V$1:AG$1,0))*IF(OR(C313="L",C313="S",C313="I"),-1,1)</f>
        <v>0</v>
      </c>
      <c r="AY313" s="598" t="s">
        <v>337</v>
      </c>
      <c r="AZ313" s="598" t="e">
        <f>+VLOOKUP($AJ313,Data_Validation!$A:$E,5,0)</f>
        <v>#N/A</v>
      </c>
    </row>
    <row r="314" spans="1:52" ht="15"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8" t="str">
        <f t="shared" si="24"/>
        <v>H02944</v>
      </c>
      <c r="AK314" s="1028" t="str">
        <f t="shared" si="25"/>
        <v>INTERNET HERELLE 4 DEPT</v>
      </c>
      <c r="AL314" s="1028">
        <f>IFERROR(INDEX(G314:R314,1,MATCH(Parametres!$B$3,G$1:R$1,0)-1)*IF(OR(F314="L",F314="S",F314="I"),-1,1),"")</f>
        <v>0</v>
      </c>
      <c r="AM314" s="1028">
        <f t="shared" si="26"/>
        <v>0</v>
      </c>
      <c r="AN314" s="1028">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3" t="str">
        <f t="shared" si="27"/>
        <v>H02944</v>
      </c>
      <c r="AU314" s="599" t="str">
        <f t="shared" si="28"/>
        <v>INTERNET HERELLE 4 DEPT</v>
      </c>
      <c r="AV314" s="1028">
        <f>IFERROR(INDEX(V314:AG314,1,MATCH(Parametres!$B$3,V$1:AG$1,0)-1)*IF(OR(C314="L",C314="S",C314="I"),-1,1),"")</f>
        <v>0</v>
      </c>
      <c r="AW314" s="1028">
        <f t="shared" si="29"/>
        <v>0</v>
      </c>
      <c r="AX314" s="1028">
        <f>INDEX(V314:AG314,1,MATCH(Parametres!$B$3,V$1:AG$1,0))*IF(OR(C314="L",C314="S",C314="I"),-1,1)</f>
        <v>0</v>
      </c>
      <c r="AY314" s="598" t="s">
        <v>337</v>
      </c>
      <c r="AZ314" s="598" t="e">
        <f>+VLOOKUP($AJ314,Data_Validation!$A:$E,5,0)</f>
        <v>#N/A</v>
      </c>
    </row>
    <row r="315" spans="1:52" ht="15"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8" t="str">
        <f t="shared" si="24"/>
        <v>H02946</v>
      </c>
      <c r="AK315" s="1028" t="str">
        <f t="shared" si="25"/>
        <v>FRAIS REP. HERELLE</v>
      </c>
      <c r="AL315" s="1028">
        <f>IFERROR(INDEX(G315:R315,1,MATCH(Parametres!$B$3,G$1:R$1,0)-1)*IF(OR(F315="L",F315="S",F315="I"),-1,1),"")</f>
        <v>0</v>
      </c>
      <c r="AM315" s="1028">
        <f t="shared" si="26"/>
        <v>0</v>
      </c>
      <c r="AN315" s="1028">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3" t="str">
        <f t="shared" si="27"/>
        <v>H02946</v>
      </c>
      <c r="AU315" s="599" t="str">
        <f t="shared" si="28"/>
        <v>FRAIS REP. HERELLE</v>
      </c>
      <c r="AV315" s="1028">
        <f>IFERROR(INDEX(V315:AG315,1,MATCH(Parametres!$B$3,V$1:AG$1,0)-1)*IF(OR(C315="L",C315="S",C315="I"),-1,1),"")</f>
        <v>0</v>
      </c>
      <c r="AW315" s="1028">
        <f t="shared" si="29"/>
        <v>0</v>
      </c>
      <c r="AX315" s="1028">
        <f>INDEX(V315:AG315,1,MATCH(Parametres!$B$3,V$1:AG$1,0))*IF(OR(C315="L",C315="S",C315="I"),-1,1)</f>
        <v>0</v>
      </c>
      <c r="AY315" s="598" t="s">
        <v>337</v>
      </c>
      <c r="AZ315" s="598" t="e">
        <f>+VLOOKUP($AJ315,Data_Validation!$A:$E,5,0)</f>
        <v>#N/A</v>
      </c>
    </row>
    <row r="316" spans="1:52" ht="15"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8" t="str">
        <f t="shared" si="24"/>
        <v>H02947</v>
      </c>
      <c r="AK316" s="1028" t="str">
        <f t="shared" si="25"/>
        <v>TELEPHONE HERELLE</v>
      </c>
      <c r="AL316" s="1028">
        <f>IFERROR(INDEX(G316:R316,1,MATCH(Parametres!$B$3,G$1:R$1,0)-1)*IF(OR(F316="L",F316="S",F316="I"),-1,1),"")</f>
        <v>0</v>
      </c>
      <c r="AM316" s="1028">
        <f t="shared" si="26"/>
        <v>0</v>
      </c>
      <c r="AN316" s="1028">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3" t="str">
        <f t="shared" si="27"/>
        <v>H02947</v>
      </c>
      <c r="AU316" s="599" t="str">
        <f t="shared" si="28"/>
        <v>TELEPHONE HERELLE</v>
      </c>
      <c r="AV316" s="1028">
        <f>IFERROR(INDEX(V316:AG316,1,MATCH(Parametres!$B$3,V$1:AG$1,0)-1)*IF(OR(C316="L",C316="S",C316="I"),-1,1),"")</f>
        <v>0</v>
      </c>
      <c r="AW316" s="1028">
        <f t="shared" si="29"/>
        <v>0</v>
      </c>
      <c r="AX316" s="1028">
        <f>INDEX(V316:AG316,1,MATCH(Parametres!$B$3,V$1:AG$1,0))*IF(OR(C316="L",C316="S",C316="I"),-1,1)</f>
        <v>0</v>
      </c>
      <c r="AY316" s="598" t="s">
        <v>337</v>
      </c>
      <c r="AZ316" s="598" t="e">
        <f>+VLOOKUP($AJ316,Data_Validation!$A:$E,5,0)</f>
        <v>#N/A</v>
      </c>
    </row>
    <row r="317" spans="1:52" ht="15"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8" t="str">
        <f t="shared" si="24"/>
        <v>H02952</v>
      </c>
      <c r="AK317" s="1028" t="str">
        <f t="shared" si="25"/>
        <v>DIVERS 4 DEPT HERELLE</v>
      </c>
      <c r="AL317" s="1028">
        <f>IFERROR(INDEX(G317:R317,1,MATCH(Parametres!$B$3,G$1:R$1,0)-1)*IF(OR(F317="L",F317="S",F317="I"),-1,1),"")</f>
        <v>0</v>
      </c>
      <c r="AM317" s="1028">
        <f t="shared" si="26"/>
        <v>0</v>
      </c>
      <c r="AN317" s="1028">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3" t="str">
        <f t="shared" si="27"/>
        <v>H02952</v>
      </c>
      <c r="AU317" s="599" t="str">
        <f t="shared" si="28"/>
        <v>DIVERS 4 DEPT HERELLE</v>
      </c>
      <c r="AV317" s="1028">
        <f>IFERROR(INDEX(V317:AG317,1,MATCH(Parametres!$B$3,V$1:AG$1,0)-1)*IF(OR(C317="L",C317="S",C317="I"),-1,1),"")</f>
        <v>0</v>
      </c>
      <c r="AW317" s="1028">
        <f t="shared" si="29"/>
        <v>0</v>
      </c>
      <c r="AX317" s="1028">
        <f>INDEX(V317:AG317,1,MATCH(Parametres!$B$3,V$1:AG$1,0))*IF(OR(C317="L",C317="S",C317="I"),-1,1)</f>
        <v>0</v>
      </c>
      <c r="AY317" s="598" t="s">
        <v>337</v>
      </c>
      <c r="AZ317" s="598" t="e">
        <f>+VLOOKUP($AJ317,Data_Validation!$A:$E,5,0)</f>
        <v>#N/A</v>
      </c>
    </row>
    <row r="318" spans="1:52" ht="15.75"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8" t="str">
        <f t="shared" si="24"/>
        <v>H02960</v>
      </c>
      <c r="AK318" s="1028" t="str">
        <f t="shared" si="25"/>
        <v>LOYER HERELLE 4 DEPTS</v>
      </c>
      <c r="AL318" s="1028">
        <f>IFERROR(INDEX(G318:R318,1,MATCH(Parametres!$B$3,G$1:R$1,0)-1)*IF(OR(F318="L",F318="S",F318="I"),-1,1),"")</f>
        <v>0</v>
      </c>
      <c r="AM318" s="1028">
        <f t="shared" si="26"/>
        <v>0</v>
      </c>
      <c r="AN318" s="1028">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3" t="str">
        <f t="shared" si="27"/>
        <v>H02960</v>
      </c>
      <c r="AU318" s="599" t="str">
        <f t="shared" si="28"/>
        <v>LOYER HERELLE 4 DEPTS</v>
      </c>
      <c r="AV318" s="1028">
        <f>IFERROR(INDEX(V318:AG318,1,MATCH(Parametres!$B$3,V$1:AG$1,0)-1)*IF(OR(C318="L",C318="S",C318="I"),-1,1),"")</f>
        <v>0</v>
      </c>
      <c r="AW318" s="1028">
        <f t="shared" si="29"/>
        <v>0</v>
      </c>
      <c r="AX318" s="1028">
        <f>INDEX(V318:AG318,1,MATCH(Parametres!$B$3,V$1:AG$1,0))*IF(OR(C318="L",C318="S",C318="I"),-1,1)</f>
        <v>0</v>
      </c>
      <c r="AY318" s="598" t="s">
        <v>337</v>
      </c>
      <c r="AZ318" s="598" t="e">
        <f>+VLOOKUP($AJ318,Data_Validation!$A:$E,5,0)</f>
        <v>#N/A</v>
      </c>
    </row>
    <row r="319" spans="1:52" ht="15"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8" t="str">
        <f t="shared" si="24"/>
        <v>H02962</v>
      </c>
      <c r="AK319" s="1028" t="str">
        <f t="shared" si="25"/>
        <v>DIS ENTRETIEN HERELLE</v>
      </c>
      <c r="AL319" s="1028">
        <f>IFERROR(INDEX(G319:R319,1,MATCH(Parametres!$B$3,G$1:R$1,0)-1)*IF(OR(F319="L",F319="S",F319="I"),-1,1),"")</f>
        <v>0</v>
      </c>
      <c r="AM319" s="1028">
        <f t="shared" si="26"/>
        <v>0</v>
      </c>
      <c r="AN319" s="1028">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3" t="str">
        <f t="shared" si="27"/>
        <v>H02962</v>
      </c>
      <c r="AU319" s="599" t="str">
        <f t="shared" si="28"/>
        <v>DIS ENTRETIEN HERELLE</v>
      </c>
      <c r="AV319" s="1028">
        <f>IFERROR(INDEX(V319:AG319,1,MATCH(Parametres!$B$3,V$1:AG$1,0)-1)*IF(OR(C319="L",C319="S",C319="I"),-1,1),"")</f>
        <v>0</v>
      </c>
      <c r="AW319" s="1028">
        <f t="shared" si="29"/>
        <v>0</v>
      </c>
      <c r="AX319" s="1028">
        <f>INDEX(V319:AG319,1,MATCH(Parametres!$B$3,V$1:AG$1,0))*IF(OR(C319="L",C319="S",C319="I"),-1,1)</f>
        <v>0</v>
      </c>
      <c r="AY319" s="598" t="s">
        <v>337</v>
      </c>
      <c r="AZ319" s="598" t="e">
        <f>+VLOOKUP($AJ319,Data_Validation!$A:$E,5,0)</f>
        <v>#N/A</v>
      </c>
    </row>
    <row r="320" spans="1:52" ht="15"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8" t="str">
        <f t="shared" si="24"/>
        <v>H02963</v>
      </c>
      <c r="AK320" s="1028" t="str">
        <f t="shared" si="25"/>
        <v>TAXES HERELLE 4 DEPT</v>
      </c>
      <c r="AL320" s="1028">
        <f>IFERROR(INDEX(G320:R320,1,MATCH(Parametres!$B$3,G$1:R$1,0)-1)*IF(OR(F320="L",F320="S",F320="I"),-1,1),"")</f>
        <v>0</v>
      </c>
      <c r="AM320" s="1028">
        <f t="shared" si="26"/>
        <v>0</v>
      </c>
      <c r="AN320" s="1028">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3" t="str">
        <f t="shared" si="27"/>
        <v>H02963</v>
      </c>
      <c r="AU320" s="599" t="str">
        <f t="shared" si="28"/>
        <v>TAXES HERELLE 4 DEPT</v>
      </c>
      <c r="AV320" s="1028">
        <f>IFERROR(INDEX(V320:AG320,1,MATCH(Parametres!$B$3,V$1:AG$1,0)-1)*IF(OR(C320="L",C320="S",C320="I"),-1,1),"")</f>
        <v>0</v>
      </c>
      <c r="AW320" s="1028">
        <f t="shared" si="29"/>
        <v>0</v>
      </c>
      <c r="AX320" s="1028">
        <f>INDEX(V320:AG320,1,MATCH(Parametres!$B$3,V$1:AG$1,0))*IF(OR(C320="L",C320="S",C320="I"),-1,1)</f>
        <v>0</v>
      </c>
      <c r="AY320" s="598" t="s">
        <v>337</v>
      </c>
      <c r="AZ320" s="598" t="e">
        <f>+VLOOKUP($AJ320,Data_Validation!$A:$E,5,0)</f>
        <v>#N/A</v>
      </c>
    </row>
    <row r="321" spans="1:52" ht="15"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8" t="str">
        <f t="shared" si="24"/>
        <v>H02970</v>
      </c>
      <c r="AK321" s="1028" t="str">
        <f t="shared" si="25"/>
        <v>ASSURANCES HERELLE 4 DEPT</v>
      </c>
      <c r="AL321" s="1028">
        <f>IFERROR(INDEX(G321:R321,1,MATCH(Parametres!$B$3,G$1:R$1,0)-1)*IF(OR(F321="L",F321="S",F321="I"),-1,1),"")</f>
        <v>0</v>
      </c>
      <c r="AM321" s="1028">
        <f t="shared" si="26"/>
        <v>0</v>
      </c>
      <c r="AN321" s="1028">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3" t="str">
        <f t="shared" si="27"/>
        <v>H02970</v>
      </c>
      <c r="AU321" s="599" t="str">
        <f t="shared" si="28"/>
        <v>ASSURANCES HERELLE 4 DEPT</v>
      </c>
      <c r="AV321" s="1028">
        <f>IFERROR(INDEX(V321:AG321,1,MATCH(Parametres!$B$3,V$1:AG$1,0)-1)*IF(OR(C321="L",C321="S",C321="I"),-1,1),"")</f>
        <v>0</v>
      </c>
      <c r="AW321" s="1028">
        <f t="shared" si="29"/>
        <v>0</v>
      </c>
      <c r="AX321" s="1028">
        <f>INDEX(V321:AG321,1,MATCH(Parametres!$B$3,V$1:AG$1,0))*IF(OR(C321="L",C321="S",C321="I"),-1,1)</f>
        <v>0</v>
      </c>
      <c r="AY321" s="598" t="s">
        <v>337</v>
      </c>
      <c r="AZ321" s="598" t="e">
        <f>+VLOOKUP($AJ321,Data_Validation!$A:$E,5,0)</f>
        <v>#N/A</v>
      </c>
    </row>
    <row r="322" spans="1:52" ht="15.75"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8" t="str">
        <f t="shared" si="24"/>
        <v>H02974</v>
      </c>
      <c r="AK322" s="1028" t="str">
        <f t="shared" si="25"/>
        <v>ELECT. GAZ METRO 4 DEPT</v>
      </c>
      <c r="AL322" s="1028">
        <f>IFERROR(INDEX(G322:R322,1,MATCH(Parametres!$B$3,G$1:R$1,0)-1)*IF(OR(F322="L",F322="S",F322="I"),-1,1),"")</f>
        <v>0</v>
      </c>
      <c r="AM322" s="1028">
        <f t="shared" si="26"/>
        <v>0</v>
      </c>
      <c r="AN322" s="1028">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3" t="str">
        <f t="shared" si="27"/>
        <v>H02974</v>
      </c>
      <c r="AU322" s="599" t="str">
        <f t="shared" si="28"/>
        <v>ELECT. GAZ METRO 4 DEPT</v>
      </c>
      <c r="AV322" s="1028">
        <f>IFERROR(INDEX(V322:AG322,1,MATCH(Parametres!$B$3,V$1:AG$1,0)-1)*IF(OR(C322="L",C322="S",C322="I"),-1,1),"")</f>
        <v>0</v>
      </c>
      <c r="AW322" s="1028">
        <f t="shared" si="29"/>
        <v>0</v>
      </c>
      <c r="AX322" s="1028">
        <f>INDEX(V322:AG322,1,MATCH(Parametres!$B$3,V$1:AG$1,0))*IF(OR(C322="L",C322="S",C322="I"),-1,1)</f>
        <v>0</v>
      </c>
      <c r="AY322" s="598" t="s">
        <v>337</v>
      </c>
      <c r="AZ322" s="598" t="e">
        <f>+VLOOKUP($AJ322,Data_Validation!$A:$E,5,0)</f>
        <v>#N/A</v>
      </c>
    </row>
    <row r="323" spans="1:52" ht="15"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1220</v>
      </c>
      <c r="P323" s="832">
        <v>1220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8" t="str">
        <f t="shared" si="24"/>
        <v>H10100</v>
      </c>
      <c r="AK323" s="1028" t="str">
        <f t="shared" si="25"/>
        <v>PETITE CAISSE</v>
      </c>
      <c r="AL323" s="1028">
        <f>IFERROR(INDEX(G323:R323,1,MATCH(Parametres!$B$3,G$1:R$1,0)-1)*IF(OR(F323="L",F323="S",F323="I"),-1,1),"")</f>
        <v>1220</v>
      </c>
      <c r="AM323" s="1028">
        <f t="shared" si="26"/>
        <v>0</v>
      </c>
      <c r="AN323" s="1028">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3" t="str">
        <f t="shared" si="27"/>
        <v>H10100</v>
      </c>
      <c r="AU323" s="599" t="str">
        <f t="shared" si="28"/>
        <v>PETITE CAISSE</v>
      </c>
      <c r="AV323" s="1028">
        <f>IFERROR(INDEX(V323:AG323,1,MATCH(Parametres!$B$3,V$1:AG$1,0)-1)*IF(OR(C323="L",C323="S",C323="I"),-1,1),"")</f>
        <v>0</v>
      </c>
      <c r="AW323" s="1028">
        <f t="shared" si="29"/>
        <v>0</v>
      </c>
      <c r="AX323" s="1028">
        <f>INDEX(V323:AG323,1,MATCH(Parametres!$B$3,V$1:AG$1,0))*IF(OR(C323="L",C323="S",C323="I"),-1,1)</f>
        <v>0</v>
      </c>
      <c r="AY323" s="598" t="s">
        <v>337</v>
      </c>
      <c r="AZ323" s="598">
        <f>+VLOOKUP($AJ323,Data_Validation!$A:$E,5,0)</f>
        <v>0</v>
      </c>
    </row>
    <row r="324" spans="1:52" ht="15"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8" t="str">
        <f t="shared" ref="AJ324:AJ387" si="30">C324</f>
        <v>H10110</v>
      </c>
      <c r="AK324" s="1028" t="str">
        <f t="shared" ref="AK324:AK387" si="31">D324</f>
        <v>PETITE CAISSE</v>
      </c>
      <c r="AL324" s="1028">
        <f>IFERROR(INDEX(G324:R324,1,MATCH(Parametres!$B$3,G$1:R$1,0)-1)*IF(OR(F324="L",F324="S",F324="I"),-1,1),"")</f>
        <v>0</v>
      </c>
      <c r="AM324" s="1028">
        <f t="shared" ref="AM324:AM387" si="32">AN324-AL324</f>
        <v>0</v>
      </c>
      <c r="AN324" s="1028">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3" t="str">
        <f t="shared" ref="AT324:AT387" si="33">C324</f>
        <v>H10110</v>
      </c>
      <c r="AU324" s="599" t="str">
        <f t="shared" ref="AU324:AU387" si="34">D324</f>
        <v>PETITE CAISSE</v>
      </c>
      <c r="AV324" s="1028">
        <f>IFERROR(INDEX(V324:AG324,1,MATCH(Parametres!$B$3,V$1:AG$1,0)-1)*IF(OR(C324="L",C324="S",C324="I"),-1,1),"")</f>
        <v>0</v>
      </c>
      <c r="AW324" s="1028">
        <f t="shared" ref="AW324:AW387" si="35">AX324-AV324</f>
        <v>0</v>
      </c>
      <c r="AX324" s="1028">
        <f>INDEX(V324:AG324,1,MATCH(Parametres!$B$3,V$1:AG$1,0))*IF(OR(C324="L",C324="S",C324="I"),-1,1)</f>
        <v>0</v>
      </c>
      <c r="AY324" s="598" t="s">
        <v>337</v>
      </c>
      <c r="AZ324" s="598" t="e">
        <f>+VLOOKUP($AJ324,Data_Validation!$A:$E,5,0)</f>
        <v>#N/A</v>
      </c>
    </row>
    <row r="325" spans="1:52" ht="15"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8" t="str">
        <f t="shared" si="30"/>
        <v>H10120</v>
      </c>
      <c r="AK325" s="1028" t="str">
        <f t="shared" si="31"/>
        <v>PETITE CAISSE SERVICE</v>
      </c>
      <c r="AL325" s="1028">
        <f>IFERROR(INDEX(G325:R325,1,MATCH(Parametres!$B$3,G$1:R$1,0)-1)*IF(OR(F325="L",F325="S",F325="I"),-1,1),"")</f>
        <v>0</v>
      </c>
      <c r="AM325" s="1028">
        <f t="shared" si="32"/>
        <v>0</v>
      </c>
      <c r="AN325" s="1028">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3" t="str">
        <f t="shared" si="33"/>
        <v>H10120</v>
      </c>
      <c r="AU325" s="599" t="str">
        <f t="shared" si="34"/>
        <v>PETITE CAISSE SERVICE</v>
      </c>
      <c r="AV325" s="1028">
        <f>IFERROR(INDEX(V325:AG325,1,MATCH(Parametres!$B$3,V$1:AG$1,0)-1)*IF(OR(C325="L",C325="S",C325="I"),-1,1),"")</f>
        <v>0</v>
      </c>
      <c r="AW325" s="1028">
        <f t="shared" si="35"/>
        <v>0</v>
      </c>
      <c r="AX325" s="1028">
        <f>INDEX(V325:AG325,1,MATCH(Parametres!$B$3,V$1:AG$1,0))*IF(OR(C325="L",C325="S",C325="I"),-1,1)</f>
        <v>0</v>
      </c>
      <c r="AY325" s="598" t="s">
        <v>337</v>
      </c>
      <c r="AZ325" s="598" t="e">
        <f>+VLOOKUP($AJ325,Data_Validation!$A:$E,5,0)</f>
        <v>#N/A</v>
      </c>
    </row>
    <row r="326" spans="1:52" ht="15"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8" t="str">
        <f t="shared" si="30"/>
        <v>H10200</v>
      </c>
      <c r="AK326" s="1028" t="str">
        <f t="shared" si="31"/>
        <v>ENCAISSE</v>
      </c>
      <c r="AL326" s="1028">
        <f>IFERROR(INDEX(G326:R326,1,MATCH(Parametres!$B$3,G$1:R$1,0)-1)*IF(OR(F326="L",F326="S",F326="I"),-1,1),"")</f>
        <v>0</v>
      </c>
      <c r="AM326" s="1028">
        <f t="shared" si="32"/>
        <v>0</v>
      </c>
      <c r="AN326" s="1028">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3" t="str">
        <f t="shared" si="33"/>
        <v>H10200</v>
      </c>
      <c r="AU326" s="599" t="str">
        <f t="shared" si="34"/>
        <v>ENCAISSE</v>
      </c>
      <c r="AV326" s="1028">
        <f>IFERROR(INDEX(V326:AG326,1,MATCH(Parametres!$B$3,V$1:AG$1,0)-1)*IF(OR(C326="L",C326="S",C326="I"),-1,1),"")</f>
        <v>0</v>
      </c>
      <c r="AW326" s="1028">
        <f t="shared" si="35"/>
        <v>0</v>
      </c>
      <c r="AX326" s="1028">
        <f>INDEX(V326:AG326,1,MATCH(Parametres!$B$3,V$1:AG$1,0))*IF(OR(C326="L",C326="S",C326="I"),-1,1)</f>
        <v>0</v>
      </c>
      <c r="AY326" s="598" t="s">
        <v>337</v>
      </c>
      <c r="AZ326" s="598" t="e">
        <f>+VLOOKUP($AJ326,Data_Validation!$A:$E,5,0)</f>
        <v>#N/A</v>
      </c>
    </row>
    <row r="327" spans="1:52" ht="15.75"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8" t="str">
        <f t="shared" si="30"/>
        <v>H10256</v>
      </c>
      <c r="AK327" s="1028" t="str">
        <f t="shared" si="31"/>
        <v>TEMPO GL POUR CRE</v>
      </c>
      <c r="AL327" s="1028">
        <f>IFERROR(INDEX(G327:R327,1,MATCH(Parametres!$B$3,G$1:R$1,0)-1)*IF(OR(F327="L",F327="S",F327="I"),-1,1),"")</f>
        <v>0</v>
      </c>
      <c r="AM327" s="1028">
        <f t="shared" si="32"/>
        <v>0</v>
      </c>
      <c r="AN327" s="1028">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3" t="str">
        <f t="shared" si="33"/>
        <v>H10256</v>
      </c>
      <c r="AU327" s="599" t="str">
        <f t="shared" si="34"/>
        <v>TEMPO GL POUR CRE</v>
      </c>
      <c r="AV327" s="1028">
        <f>IFERROR(INDEX(V327:AG327,1,MATCH(Parametres!$B$3,V$1:AG$1,0)-1)*IF(OR(C327="L",C327="S",C327="I"),-1,1),"")</f>
        <v>0</v>
      </c>
      <c r="AW327" s="1028">
        <f t="shared" si="35"/>
        <v>0</v>
      </c>
      <c r="AX327" s="1028">
        <f>INDEX(V327:AG327,1,MATCH(Parametres!$B$3,V$1:AG$1,0))*IF(OR(C327="L",C327="S",C327="I"),-1,1)</f>
        <v>0</v>
      </c>
      <c r="AY327" s="598" t="s">
        <v>337</v>
      </c>
      <c r="AZ327" s="598" t="e">
        <f>+VLOOKUP($AJ327,Data_Validation!$A:$E,5,0)</f>
        <v>#N/A</v>
      </c>
    </row>
    <row r="328" spans="1:52" ht="15"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8" t="str">
        <f t="shared" si="30"/>
        <v>H10257</v>
      </c>
      <c r="AK328" s="1028" t="str">
        <f t="shared" si="31"/>
        <v>TEMPO GL POUR CAP</v>
      </c>
      <c r="AL328" s="1028">
        <f>IFERROR(INDEX(G328:R328,1,MATCH(Parametres!$B$3,G$1:R$1,0)-1)*IF(OR(F328="L",F328="S",F328="I"),-1,1),"")</f>
        <v>0</v>
      </c>
      <c r="AM328" s="1028">
        <f t="shared" si="32"/>
        <v>0</v>
      </c>
      <c r="AN328" s="1028">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3" t="str">
        <f t="shared" si="33"/>
        <v>H10257</v>
      </c>
      <c r="AU328" s="599" t="str">
        <f t="shared" si="34"/>
        <v>TEMPO GL POUR CAP</v>
      </c>
      <c r="AV328" s="1028">
        <f>IFERROR(INDEX(V328:AG328,1,MATCH(Parametres!$B$3,V$1:AG$1,0)-1)*IF(OR(C328="L",C328="S",C328="I"),-1,1),"")</f>
        <v>0</v>
      </c>
      <c r="AW328" s="1028">
        <f t="shared" si="35"/>
        <v>0</v>
      </c>
      <c r="AX328" s="1028">
        <f>INDEX(V328:AG328,1,MATCH(Parametres!$B$3,V$1:AG$1,0))*IF(OR(C328="L",C328="S",C328="I"),-1,1)</f>
        <v>0</v>
      </c>
      <c r="AY328" s="598" t="s">
        <v>337</v>
      </c>
      <c r="AZ328" s="598" t="e">
        <f>+VLOOKUP($AJ328,Data_Validation!$A:$E,5,0)</f>
        <v>#N/A</v>
      </c>
    </row>
    <row r="329" spans="1:52" ht="15"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1000000</v>
      </c>
      <c r="P329" s="832">
        <v>1000000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8" t="str">
        <f t="shared" si="30"/>
        <v>H10300</v>
      </c>
      <c r="AK329" s="1028" t="str">
        <f t="shared" si="31"/>
        <v>BULK</v>
      </c>
      <c r="AL329" s="1028">
        <f>IFERROR(INDEX(G329:R329,1,MATCH(Parametres!$B$3,G$1:R$1,0)-1)*IF(OR(F329="L",F329="S",F329="I"),-1,1),"")</f>
        <v>1000000</v>
      </c>
      <c r="AM329" s="1028">
        <f t="shared" si="32"/>
        <v>0</v>
      </c>
      <c r="AN329" s="1028">
        <f>INDEX(G329:R329,1,MATCH(Parametres!$B$3,G$1:R$1,0))*IF(OR(F329="L",F329="S",F329="I"),-1,1)</f>
        <v>1000000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3" t="str">
        <f t="shared" si="33"/>
        <v>H10300</v>
      </c>
      <c r="AU329" s="599" t="str">
        <f t="shared" si="34"/>
        <v>BULK</v>
      </c>
      <c r="AV329" s="1028">
        <f>IFERROR(INDEX(V329:AG329,1,MATCH(Parametres!$B$3,V$1:AG$1,0)-1)*IF(OR(C329="L",C329="S",C329="I"),-1,1),"")</f>
        <v>0</v>
      </c>
      <c r="AW329" s="1028">
        <f t="shared" si="35"/>
        <v>0</v>
      </c>
      <c r="AX329" s="1028">
        <f>INDEX(V329:AG329,1,MATCH(Parametres!$B$3,V$1:AG$1,0))*IF(OR(C329="L",C329="S",C329="I"),-1,1)</f>
        <v>0</v>
      </c>
      <c r="AY329" s="598" t="s">
        <v>337</v>
      </c>
      <c r="AZ329" s="598">
        <f>+VLOOKUP($AJ329,Data_Validation!$A:$E,5,0)</f>
        <v>0</v>
      </c>
    </row>
    <row r="330" spans="1:52" ht="15"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2256120.46</v>
      </c>
      <c r="L330" s="832">
        <v>2129922.17</v>
      </c>
      <c r="M330" s="832">
        <v>1161590.8600000001</v>
      </c>
      <c r="N330" s="832">
        <v>450727.99</v>
      </c>
      <c r="O330" s="832">
        <v>113327.52</v>
      </c>
      <c r="P330" s="832">
        <v>159230.01</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8" t="str">
        <f t="shared" si="30"/>
        <v>H10400</v>
      </c>
      <c r="AK330" s="1028" t="str">
        <f t="shared" si="31"/>
        <v>BANQUE TD CANADA TRUST</v>
      </c>
      <c r="AL330" s="1028">
        <f>IFERROR(INDEX(G330:R330,1,MATCH(Parametres!$B$3,G$1:R$1,0)-1)*IF(OR(F330="L",F330="S",F330="I"),-1,1),"")</f>
        <v>450727.99</v>
      </c>
      <c r="AM330" s="1028">
        <f t="shared" si="32"/>
        <v>-337400.47</v>
      </c>
      <c r="AN330" s="1028">
        <f>INDEX(G330:R330,1,MATCH(Parametres!$B$3,G$1:R$1,0))*IF(OR(F330="L",F330="S",F330="I"),-1,1)</f>
        <v>113327.52</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3" t="str">
        <f t="shared" si="33"/>
        <v>H10400</v>
      </c>
      <c r="AU330" s="599" t="str">
        <f t="shared" si="34"/>
        <v>BANQUE TD CANADA TRUST</v>
      </c>
      <c r="AV330" s="1028">
        <f>IFERROR(INDEX(V330:AG330,1,MATCH(Parametres!$B$3,V$1:AG$1,0)-1)*IF(OR(C330="L",C330="S",C330="I"),-1,1),"")</f>
        <v>0</v>
      </c>
      <c r="AW330" s="1028">
        <f t="shared" si="35"/>
        <v>0</v>
      </c>
      <c r="AX330" s="1028">
        <f>INDEX(V330:AG330,1,MATCH(Parametres!$B$3,V$1:AG$1,0))*IF(OR(C330="L",C330="S",C330="I"),-1,1)</f>
        <v>0</v>
      </c>
      <c r="AY330" s="598" t="s">
        <v>337</v>
      </c>
      <c r="AZ330" s="598">
        <f>+VLOOKUP($AJ330,Data_Validation!$A:$E,5,0)</f>
        <v>0</v>
      </c>
    </row>
    <row r="331" spans="1:52" ht="15" customHeight="1">
      <c r="A331" s="832" t="s">
        <v>1150</v>
      </c>
      <c r="B331" s="832">
        <v>2026</v>
      </c>
      <c r="C331" s="832" t="s">
        <v>2722</v>
      </c>
      <c r="D331" s="832" t="s">
        <v>2723</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8" t="str">
        <f t="shared" si="30"/>
        <v>H10401</v>
      </c>
      <c r="AK331" s="1028" t="str">
        <f t="shared" si="31"/>
        <v>FUSION PAIE</v>
      </c>
      <c r="AL331" s="1028">
        <f>IFERROR(INDEX(G331:R331,1,MATCH(Parametres!$B$3,G$1:R$1,0)-1)*IF(OR(F331="L",F331="S",F331="I"),-1,1),"")</f>
        <v>0</v>
      </c>
      <c r="AM331" s="1028">
        <f t="shared" si="32"/>
        <v>0</v>
      </c>
      <c r="AN331" s="1028">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3" t="str">
        <f t="shared" si="33"/>
        <v>H10401</v>
      </c>
      <c r="AU331" s="599" t="str">
        <f t="shared" si="34"/>
        <v>FUSION PAIE</v>
      </c>
      <c r="AV331" s="1028">
        <f>IFERROR(INDEX(V331:AG331,1,MATCH(Parametres!$B$3,V$1:AG$1,0)-1)*IF(OR(C331="L",C331="S",C331="I"),-1,1),"")</f>
        <v>0</v>
      </c>
      <c r="AW331" s="1028">
        <f t="shared" si="35"/>
        <v>0</v>
      </c>
      <c r="AX331" s="1028">
        <f>INDEX(V331:AG331,1,MATCH(Parametres!$B$3,V$1:AG$1,0))*IF(OR(C331="L",C331="S",C331="I"),-1,1)</f>
        <v>0</v>
      </c>
      <c r="AY331" s="598" t="s">
        <v>337</v>
      </c>
      <c r="AZ331" s="598" t="e">
        <f>+VLOOKUP($AJ331,Data_Validation!$A:$E,5,0)</f>
        <v>#N/A</v>
      </c>
    </row>
    <row r="332" spans="1:52" ht="15" customHeight="1">
      <c r="A332" s="832" t="s">
        <v>1150</v>
      </c>
      <c r="B332" s="832">
        <v>2026</v>
      </c>
      <c r="C332" s="832" t="s">
        <v>1807</v>
      </c>
      <c r="D332" s="832" t="s">
        <v>1808</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8" t="str">
        <f t="shared" si="30"/>
        <v>H10500</v>
      </c>
      <c r="AK332" s="1028" t="str">
        <f t="shared" si="31"/>
        <v>RBC NO 2</v>
      </c>
      <c r="AL332" s="1028">
        <f>IFERROR(INDEX(G332:R332,1,MATCH(Parametres!$B$3,G$1:R$1,0)-1)*IF(OR(F332="L",F332="S",F332="I"),-1,1),"")</f>
        <v>0</v>
      </c>
      <c r="AM332" s="1028">
        <f t="shared" si="32"/>
        <v>0</v>
      </c>
      <c r="AN332" s="1028">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3" t="str">
        <f t="shared" si="33"/>
        <v>H10500</v>
      </c>
      <c r="AU332" s="599" t="str">
        <f t="shared" si="34"/>
        <v>RBC NO 2</v>
      </c>
      <c r="AV332" s="1028">
        <f>IFERROR(INDEX(V332:AG332,1,MATCH(Parametres!$B$3,V$1:AG$1,0)-1)*IF(OR(C332="L",C332="S",C332="I"),-1,1),"")</f>
        <v>0</v>
      </c>
      <c r="AW332" s="1028">
        <f t="shared" si="35"/>
        <v>0</v>
      </c>
      <c r="AX332" s="1028">
        <f>INDEX(V332:AG332,1,MATCH(Parametres!$B$3,V$1:AG$1,0))*IF(OR(C332="L",C332="S",C332="I"),-1,1)</f>
        <v>0</v>
      </c>
      <c r="AY332" s="598" t="s">
        <v>337</v>
      </c>
      <c r="AZ332" s="598" t="e">
        <f>+VLOOKUP($AJ332,Data_Validation!$A:$E,5,0)</f>
        <v>#N/A</v>
      </c>
    </row>
    <row r="333" spans="1:52" ht="15.75" customHeight="1">
      <c r="A333" s="832" t="s">
        <v>1150</v>
      </c>
      <c r="B333" s="832">
        <v>2026</v>
      </c>
      <c r="C333" s="832" t="s">
        <v>1809</v>
      </c>
      <c r="D333" s="832" t="s">
        <v>1810</v>
      </c>
      <c r="E333" s="832" t="s">
        <v>1804</v>
      </c>
      <c r="F333" s="832" t="s">
        <v>1792</v>
      </c>
      <c r="G333" s="832">
        <v>0</v>
      </c>
      <c r="H333" s="832">
        <v>0</v>
      </c>
      <c r="I333" s="832">
        <v>0</v>
      </c>
      <c r="J333" s="832">
        <v>0</v>
      </c>
      <c r="K333" s="832">
        <v>0</v>
      </c>
      <c r="L333" s="832">
        <v>0</v>
      </c>
      <c r="M333" s="832">
        <v>0</v>
      </c>
      <c r="N333" s="832">
        <v>0</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8" t="str">
        <f t="shared" si="30"/>
        <v>H10600</v>
      </c>
      <c r="AK333" s="1028" t="str">
        <f t="shared" si="31"/>
        <v>BANQUE RBC</v>
      </c>
      <c r="AL333" s="1028">
        <f>IFERROR(INDEX(G333:R333,1,MATCH(Parametres!$B$3,G$1:R$1,0)-1)*IF(OR(F333="L",F333="S",F333="I"),-1,1),"")</f>
        <v>0</v>
      </c>
      <c r="AM333" s="1028">
        <f t="shared" si="32"/>
        <v>0</v>
      </c>
      <c r="AN333" s="1028">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3" t="str">
        <f t="shared" si="33"/>
        <v>H10600</v>
      </c>
      <c r="AU333" s="599" t="str">
        <f t="shared" si="34"/>
        <v>BANQUE RBC</v>
      </c>
      <c r="AV333" s="1028">
        <f>IFERROR(INDEX(V333:AG333,1,MATCH(Parametres!$B$3,V$1:AG$1,0)-1)*IF(OR(C333="L",C333="S",C333="I"),-1,1),"")</f>
        <v>0</v>
      </c>
      <c r="AW333" s="1028">
        <f t="shared" si="35"/>
        <v>0</v>
      </c>
      <c r="AX333" s="1028">
        <f>INDEX(V333:AG333,1,MATCH(Parametres!$B$3,V$1:AG$1,0))*IF(OR(C333="L",C333="S",C333="I"),-1,1)</f>
        <v>0</v>
      </c>
      <c r="AY333" s="598" t="s">
        <v>337</v>
      </c>
      <c r="AZ333" s="598" t="e">
        <f>+VLOOKUP($AJ333,Data_Validation!$A:$E,5,0)</f>
        <v>#N/A</v>
      </c>
    </row>
    <row r="334" spans="1:52" ht="15.75" customHeight="1">
      <c r="A334" s="832" t="s">
        <v>1150</v>
      </c>
      <c r="B334" s="832">
        <v>2026</v>
      </c>
      <c r="C334" s="832" t="s">
        <v>1811</v>
      </c>
      <c r="D334" s="832" t="s">
        <v>1812</v>
      </c>
      <c r="E334" s="832" t="s">
        <v>1813</v>
      </c>
      <c r="F334" s="832" t="s">
        <v>1792</v>
      </c>
      <c r="G334" s="832">
        <v>0</v>
      </c>
      <c r="H334" s="832">
        <v>245485.96</v>
      </c>
      <c r="I334" s="832">
        <v>135688.51999999999</v>
      </c>
      <c r="J334" s="832">
        <v>467936.05</v>
      </c>
      <c r="K334" s="832">
        <v>301390.84999999998</v>
      </c>
      <c r="L334" s="832">
        <v>812240.56</v>
      </c>
      <c r="M334" s="832">
        <v>875824.69</v>
      </c>
      <c r="N334" s="832">
        <v>679415.15</v>
      </c>
      <c r="O334" s="832">
        <v>525321.61</v>
      </c>
      <c r="P334" s="832">
        <v>798743.14</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8" t="str">
        <f t="shared" si="30"/>
        <v>H10700</v>
      </c>
      <c r="AK334" s="1028" t="str">
        <f t="shared" si="31"/>
        <v>CONTRAT FINANCE TRASIT</v>
      </c>
      <c r="AL334" s="1028">
        <f>IFERROR(INDEX(G334:R334,1,MATCH(Parametres!$B$3,G$1:R$1,0)-1)*IF(OR(F334="L",F334="S",F334="I"),-1,1),"")</f>
        <v>679415.15</v>
      </c>
      <c r="AM334" s="1028">
        <f t="shared" si="32"/>
        <v>-154093.54000000004</v>
      </c>
      <c r="AN334" s="1028">
        <f>INDEX(G334:R334,1,MATCH(Parametres!$B$3,G$1:R$1,0))*IF(OR(F334="L",F334="S",F334="I"),-1,1)</f>
        <v>525321.61</v>
      </c>
      <c r="AO334" s="598" t="str">
        <f>+VLOOKUP($AJ334,Data_Validation!$A:$D,1,0)</f>
        <v>H10700</v>
      </c>
      <c r="AP334" s="598" t="str">
        <f>+VLOOKUP($AJ334,Data_Validation!$A:$D,3,0)</f>
        <v>Bilan</v>
      </c>
      <c r="AQ334" s="598" t="str">
        <f>+VLOOKUP($AJ334,Data_Validation!$A:$D,4,0)</f>
        <v>Recevables Contrats en Transit</v>
      </c>
      <c r="AR334" s="598" t="s">
        <v>299</v>
      </c>
      <c r="AS334" s="598">
        <f>+VLOOKUP($AJ334,Data_Validation!$A:$E,5,0)</f>
        <v>0</v>
      </c>
      <c r="AT334" s="1033" t="str">
        <f t="shared" si="33"/>
        <v>H10700</v>
      </c>
      <c r="AU334" s="599" t="str">
        <f t="shared" si="34"/>
        <v>CONTRAT FINANCE TRASIT</v>
      </c>
      <c r="AV334" s="1028">
        <f>IFERROR(INDEX(V334:AG334,1,MATCH(Parametres!$B$3,V$1:AG$1,0)-1)*IF(OR(C334="L",C334="S",C334="I"),-1,1),"")</f>
        <v>0</v>
      </c>
      <c r="AW334" s="1028">
        <f t="shared" si="35"/>
        <v>0</v>
      </c>
      <c r="AX334" s="1028">
        <f>INDEX(V334:AG334,1,MATCH(Parametres!$B$3,V$1:AG$1,0))*IF(OR(C334="L",C334="S",C334="I"),-1,1)</f>
        <v>0</v>
      </c>
      <c r="AY334" s="598" t="s">
        <v>337</v>
      </c>
      <c r="AZ334" s="598">
        <f>+VLOOKUP($AJ334,Data_Validation!$A:$E,5,0)</f>
        <v>0</v>
      </c>
    </row>
    <row r="335" spans="1:52" ht="15" customHeight="1">
      <c r="A335" s="832" t="s">
        <v>1150</v>
      </c>
      <c r="B335" s="832">
        <v>2026</v>
      </c>
      <c r="C335" s="832" t="s">
        <v>1814</v>
      </c>
      <c r="D335" s="832" t="s">
        <v>1815</v>
      </c>
      <c r="E335" s="832" t="s">
        <v>333</v>
      </c>
      <c r="F335" s="832" t="s">
        <v>1792</v>
      </c>
      <c r="G335" s="832">
        <v>0</v>
      </c>
      <c r="H335" s="832">
        <v>0</v>
      </c>
      <c r="I335" s="832">
        <v>0</v>
      </c>
      <c r="J335" s="832">
        <v>0</v>
      </c>
      <c r="K335" s="832">
        <v>0</v>
      </c>
      <c r="L335" s="832">
        <v>0</v>
      </c>
      <c r="M335" s="832">
        <v>0</v>
      </c>
      <c r="N335" s="832">
        <v>0</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8" t="str">
        <f t="shared" si="30"/>
        <v>H10800</v>
      </c>
      <c r="AK335" s="1028" t="str">
        <f t="shared" si="31"/>
        <v>TITRES NEGOCIABLES</v>
      </c>
      <c r="AL335" s="1028">
        <f>IFERROR(INDEX(G335:R335,1,MATCH(Parametres!$B$3,G$1:R$1,0)-1)*IF(OR(F335="L",F335="S",F335="I"),-1,1),"")</f>
        <v>0</v>
      </c>
      <c r="AM335" s="1028">
        <f t="shared" si="32"/>
        <v>0</v>
      </c>
      <c r="AN335" s="1028">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3" t="str">
        <f t="shared" si="33"/>
        <v>H10800</v>
      </c>
      <c r="AU335" s="599" t="str">
        <f t="shared" si="34"/>
        <v>TITRES NEGOCIABLES</v>
      </c>
      <c r="AV335" s="1028">
        <f>IFERROR(INDEX(V335:AG335,1,MATCH(Parametres!$B$3,V$1:AG$1,0)-1)*IF(OR(C335="L",C335="S",C335="I"),-1,1),"")</f>
        <v>0</v>
      </c>
      <c r="AW335" s="1028">
        <f t="shared" si="35"/>
        <v>0</v>
      </c>
      <c r="AX335" s="1028">
        <f>INDEX(V335:AG335,1,MATCH(Parametres!$B$3,V$1:AG$1,0))*IF(OR(C335="L",C335="S",C335="I"),-1,1)</f>
        <v>0</v>
      </c>
      <c r="AY335" s="598" t="s">
        <v>337</v>
      </c>
      <c r="AZ335" s="598" t="e">
        <f>+VLOOKUP($AJ335,Data_Validation!$A:$E,5,0)</f>
        <v>#N/A</v>
      </c>
    </row>
    <row r="336" spans="1:52" ht="15" customHeight="1">
      <c r="A336" s="832" t="s">
        <v>1150</v>
      </c>
      <c r="B336" s="832">
        <v>2026</v>
      </c>
      <c r="C336" s="832" t="s">
        <v>1816</v>
      </c>
      <c r="D336" s="832" t="s">
        <v>1817</v>
      </c>
      <c r="E336" s="832" t="s">
        <v>1792</v>
      </c>
      <c r="F336" s="832" t="s">
        <v>1792</v>
      </c>
      <c r="G336" s="832">
        <v>-1023.85</v>
      </c>
      <c r="H336" s="832">
        <v>3688.84</v>
      </c>
      <c r="I336" s="832">
        <v>-666.71</v>
      </c>
      <c r="J336" s="832">
        <v>1453.36</v>
      </c>
      <c r="K336" s="832">
        <v>-2217.88</v>
      </c>
      <c r="L336" s="832">
        <v>-463.84</v>
      </c>
      <c r="M336" s="832">
        <v>-2491.4499999999998</v>
      </c>
      <c r="N336" s="832">
        <v>-3008.39</v>
      </c>
      <c r="O336" s="832">
        <v>-3073.84</v>
      </c>
      <c r="P336" s="832">
        <v>23075.43</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8" t="str">
        <f t="shared" si="30"/>
        <v>H10900</v>
      </c>
      <c r="AK336" s="1028" t="str">
        <f t="shared" si="31"/>
        <v>VENTES AU COMPTANT</v>
      </c>
      <c r="AL336" s="1028">
        <f>IFERROR(INDEX(G336:R336,1,MATCH(Parametres!$B$3,G$1:R$1,0)-1)*IF(OR(F336="L",F336="S",F336="I"),-1,1),"")</f>
        <v>-3008.39</v>
      </c>
      <c r="AM336" s="1028">
        <f t="shared" si="32"/>
        <v>-65.450000000000273</v>
      </c>
      <c r="AN336" s="1028">
        <f>INDEX(G336:R336,1,MATCH(Parametres!$B$3,G$1:R$1,0))*IF(OR(F336="L",F336="S",F336="I"),-1,1)</f>
        <v>-3073.84</v>
      </c>
      <c r="AO336" s="598" t="str">
        <f>+VLOOKUP($AJ336,Data_Validation!$A:$D,1,0)</f>
        <v>H10900</v>
      </c>
      <c r="AP336" s="598" t="str">
        <f>+VLOOKUP($AJ336,Data_Validation!$A:$D,3,0)</f>
        <v>Bilan</v>
      </c>
      <c r="AQ336" s="598" t="str">
        <f>+VLOOKUP($AJ336,Data_Validation!$A:$D,4,0)</f>
        <v>Encaisse</v>
      </c>
      <c r="AR336" s="598" t="s">
        <v>299</v>
      </c>
      <c r="AS336" s="598">
        <f>+VLOOKUP($AJ336,Data_Validation!$A:$E,5,0)</f>
        <v>0</v>
      </c>
      <c r="AT336" s="1033" t="str">
        <f t="shared" si="33"/>
        <v>H10900</v>
      </c>
      <c r="AU336" s="599" t="str">
        <f t="shared" si="34"/>
        <v>VENTES AU COMPTANT</v>
      </c>
      <c r="AV336" s="1028">
        <f>IFERROR(INDEX(V336:AG336,1,MATCH(Parametres!$B$3,V$1:AG$1,0)-1)*IF(OR(C336="L",C336="S",C336="I"),-1,1),"")</f>
        <v>0</v>
      </c>
      <c r="AW336" s="1028">
        <f t="shared" si="35"/>
        <v>0</v>
      </c>
      <c r="AX336" s="1028">
        <f>INDEX(V336:AG336,1,MATCH(Parametres!$B$3,V$1:AG$1,0))*IF(OR(C336="L",C336="S",C336="I"),-1,1)</f>
        <v>0</v>
      </c>
      <c r="AY336" s="598" t="s">
        <v>337</v>
      </c>
      <c r="AZ336" s="598">
        <f>+VLOOKUP($AJ336,Data_Validation!$A:$E,5,0)</f>
        <v>0</v>
      </c>
    </row>
    <row r="337" spans="1:52" ht="15" customHeight="1">
      <c r="A337" s="832" t="s">
        <v>1150</v>
      </c>
      <c r="B337" s="832">
        <v>2026</v>
      </c>
      <c r="C337" s="832" t="s">
        <v>1818</v>
      </c>
      <c r="D337" s="832" t="s">
        <v>1819</v>
      </c>
      <c r="E337" s="832" t="s">
        <v>333</v>
      </c>
      <c r="F337" s="832" t="s">
        <v>1792</v>
      </c>
      <c r="G337" s="832">
        <v>257.58999999999997</v>
      </c>
      <c r="H337" s="832">
        <v>257.58999999999997</v>
      </c>
      <c r="I337" s="832">
        <v>257.58999999999997</v>
      </c>
      <c r="J337" s="832">
        <v>257.58999999999997</v>
      </c>
      <c r="K337" s="832">
        <v>257.58999999999997</v>
      </c>
      <c r="L337" s="832">
        <v>257.58999999999997</v>
      </c>
      <c r="M337" s="832">
        <v>257.58999999999997</v>
      </c>
      <c r="N337" s="832">
        <v>257.58999999999997</v>
      </c>
      <c r="O337" s="832">
        <v>257.58999999999997</v>
      </c>
      <c r="P337" s="832">
        <v>257.58999999999997</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8" t="str">
        <f t="shared" si="30"/>
        <v>H11000</v>
      </c>
      <c r="AK337" s="1028" t="str">
        <f t="shared" si="31"/>
        <v>COMPTE PROV. IMM.</v>
      </c>
      <c r="AL337" s="1028">
        <f>IFERROR(INDEX(G337:R337,1,MATCH(Parametres!$B$3,G$1:R$1,0)-1)*IF(OR(F337="L",F337="S",F337="I"),-1,1),"")</f>
        <v>257.58999999999997</v>
      </c>
      <c r="AM337" s="1028">
        <f t="shared" si="32"/>
        <v>0</v>
      </c>
      <c r="AN337" s="1028">
        <f>INDEX(G337:R337,1,MATCH(Parametres!$B$3,G$1:R$1,0))*IF(OR(F337="L",F337="S",F337="I"),-1,1)</f>
        <v>257.58999999999997</v>
      </c>
      <c r="AO337" s="598" t="str">
        <f>+VLOOKUP($AJ337,Data_Validation!$A:$D,1,0)</f>
        <v>H11000</v>
      </c>
      <c r="AP337" s="598" t="str">
        <f>+VLOOKUP($AJ337,Data_Validation!$A:$D,3,0)</f>
        <v>Bilan</v>
      </c>
      <c r="AQ337" s="598" t="str">
        <f>+VLOOKUP($AJ337,Data_Validation!$A:$D,4,0)</f>
        <v>Frais Payés d'Avance</v>
      </c>
      <c r="AR337" s="598" t="s">
        <v>299</v>
      </c>
      <c r="AS337" s="598">
        <f>+VLOOKUP($AJ337,Data_Validation!$A:$E,5,0)</f>
        <v>0</v>
      </c>
      <c r="AT337" s="1033" t="str">
        <f t="shared" si="33"/>
        <v>H11000</v>
      </c>
      <c r="AU337" s="599" t="str">
        <f t="shared" si="34"/>
        <v>COMPTE PROV. IMM.</v>
      </c>
      <c r="AV337" s="1028">
        <f>IFERROR(INDEX(V337:AG337,1,MATCH(Parametres!$B$3,V$1:AG$1,0)-1)*IF(OR(C337="L",C337="S",C337="I"),-1,1),"")</f>
        <v>0</v>
      </c>
      <c r="AW337" s="1028">
        <f t="shared" si="35"/>
        <v>0</v>
      </c>
      <c r="AX337" s="1028">
        <f>INDEX(V337:AG337,1,MATCH(Parametres!$B$3,V$1:AG$1,0))*IF(OR(C337="L",C337="S",C337="I"),-1,1)</f>
        <v>0</v>
      </c>
      <c r="AY337" s="598" t="s">
        <v>337</v>
      </c>
      <c r="AZ337" s="598">
        <f>+VLOOKUP($AJ337,Data_Validation!$A:$E,5,0)</f>
        <v>0</v>
      </c>
    </row>
    <row r="338" spans="1:52" ht="15.75" customHeight="1">
      <c r="A338" s="832" t="s">
        <v>1150</v>
      </c>
      <c r="B338" s="832">
        <v>2026</v>
      </c>
      <c r="C338" s="832" t="s">
        <v>1820</v>
      </c>
      <c r="D338" s="832" t="s">
        <v>1821</v>
      </c>
      <c r="E338" s="832" t="s">
        <v>333</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8" t="str">
        <f t="shared" si="30"/>
        <v>H11100</v>
      </c>
      <c r="AK338" s="1028" t="str">
        <f t="shared" si="31"/>
        <v>AUTRES</v>
      </c>
      <c r="AL338" s="1028">
        <f>IFERROR(INDEX(G338:R338,1,MATCH(Parametres!$B$3,G$1:R$1,0)-1)*IF(OR(F338="L",F338="S",F338="I"),-1,1),"")</f>
        <v>0</v>
      </c>
      <c r="AM338" s="1028">
        <f t="shared" si="32"/>
        <v>0</v>
      </c>
      <c r="AN338" s="1028">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3" t="str">
        <f t="shared" si="33"/>
        <v>H11100</v>
      </c>
      <c r="AU338" s="599" t="str">
        <f t="shared" si="34"/>
        <v>AUTRES</v>
      </c>
      <c r="AV338" s="1028">
        <f>IFERROR(INDEX(V338:AG338,1,MATCH(Parametres!$B$3,V$1:AG$1,0)-1)*IF(OR(C338="L",C338="S",C338="I"),-1,1),"")</f>
        <v>0</v>
      </c>
      <c r="AW338" s="1028">
        <f t="shared" si="35"/>
        <v>0</v>
      </c>
      <c r="AX338" s="1028">
        <f>INDEX(V338:AG338,1,MATCH(Parametres!$B$3,V$1:AG$1,0))*IF(OR(C338="L",C338="S",C338="I"),-1,1)</f>
        <v>0</v>
      </c>
      <c r="AY338" s="598" t="s">
        <v>337</v>
      </c>
      <c r="AZ338" s="598" t="e">
        <f>+VLOOKUP($AJ338,Data_Validation!$A:$E,5,0)</f>
        <v>#N/A</v>
      </c>
    </row>
    <row r="339" spans="1:52" ht="15" customHeight="1">
      <c r="A339" s="832" t="s">
        <v>1150</v>
      </c>
      <c r="B339" s="832">
        <v>2026</v>
      </c>
      <c r="C339" s="832" t="s">
        <v>1822</v>
      </c>
      <c r="D339" s="832" t="s">
        <v>1823</v>
      </c>
      <c r="E339" s="832" t="s">
        <v>336</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8" t="str">
        <f t="shared" si="30"/>
        <v>H11300</v>
      </c>
      <c r="AK339" s="1028" t="str">
        <f t="shared" si="31"/>
        <v>RECEVABLES DE CIBC</v>
      </c>
      <c r="AL339" s="1028">
        <f>IFERROR(INDEX(G339:R339,1,MATCH(Parametres!$B$3,G$1:R$1,0)-1)*IF(OR(F339="L",F339="S",F339="I"),-1,1),"")</f>
        <v>0</v>
      </c>
      <c r="AM339" s="1028">
        <f t="shared" si="32"/>
        <v>0</v>
      </c>
      <c r="AN339" s="1028">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3" t="str">
        <f t="shared" si="33"/>
        <v>H11300</v>
      </c>
      <c r="AU339" s="599" t="str">
        <f t="shared" si="34"/>
        <v>RECEVABLES DE CIBC</v>
      </c>
      <c r="AV339" s="1028">
        <f>IFERROR(INDEX(V339:AG339,1,MATCH(Parametres!$B$3,V$1:AG$1,0)-1)*IF(OR(C339="L",C339="S",C339="I"),-1,1),"")</f>
        <v>0</v>
      </c>
      <c r="AW339" s="1028">
        <f t="shared" si="35"/>
        <v>0</v>
      </c>
      <c r="AX339" s="1028">
        <f>INDEX(V339:AG339,1,MATCH(Parametres!$B$3,V$1:AG$1,0))*IF(OR(C339="L",C339="S",C339="I"),-1,1)</f>
        <v>0</v>
      </c>
      <c r="AY339" s="598" t="s">
        <v>337</v>
      </c>
      <c r="AZ339" s="598" t="e">
        <f>+VLOOKUP($AJ339,Data_Validation!$A:$E,5,0)</f>
        <v>#N/A</v>
      </c>
    </row>
    <row r="340" spans="1:52" ht="15" customHeight="1">
      <c r="A340" s="832" t="s">
        <v>1150</v>
      </c>
      <c r="B340" s="832">
        <v>2026</v>
      </c>
      <c r="C340" s="832" t="s">
        <v>1824</v>
      </c>
      <c r="D340" s="832" t="s">
        <v>1825</v>
      </c>
      <c r="E340" s="832" t="s">
        <v>333</v>
      </c>
      <c r="F340" s="832" t="s">
        <v>1792</v>
      </c>
      <c r="G340" s="832">
        <v>0</v>
      </c>
      <c r="H340" s="832">
        <v>0</v>
      </c>
      <c r="I340" s="832">
        <v>0</v>
      </c>
      <c r="J340" s="832">
        <v>0</v>
      </c>
      <c r="K340" s="832">
        <v>0</v>
      </c>
      <c r="L340" s="832">
        <v>0</v>
      </c>
      <c r="M340" s="832">
        <v>0</v>
      </c>
      <c r="N340" s="832">
        <v>0</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8" t="str">
        <f t="shared" si="30"/>
        <v>H11400</v>
      </c>
      <c r="AK340" s="1028" t="str">
        <f t="shared" si="31"/>
        <v>RECEVABLES NETS - LOC.</v>
      </c>
      <c r="AL340" s="1028">
        <f>IFERROR(INDEX(G340:R340,1,MATCH(Parametres!$B$3,G$1:R$1,0)-1)*IF(OR(F340="L",F340="S",F340="I"),-1,1),"")</f>
        <v>0</v>
      </c>
      <c r="AM340" s="1028">
        <f t="shared" si="32"/>
        <v>0</v>
      </c>
      <c r="AN340" s="1028">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3" t="str">
        <f t="shared" si="33"/>
        <v>H11400</v>
      </c>
      <c r="AU340" s="599" t="str">
        <f t="shared" si="34"/>
        <v>RECEVABLES NETS - LOC.</v>
      </c>
      <c r="AV340" s="1028">
        <f>IFERROR(INDEX(V340:AG340,1,MATCH(Parametres!$B$3,V$1:AG$1,0)-1)*IF(OR(C340="L",C340="S",C340="I"),-1,1),"")</f>
        <v>0</v>
      </c>
      <c r="AW340" s="1028">
        <f t="shared" si="35"/>
        <v>0</v>
      </c>
      <c r="AX340" s="1028">
        <f>INDEX(V340:AG340,1,MATCH(Parametres!$B$3,V$1:AG$1,0))*IF(OR(C340="L",C340="S",C340="I"),-1,1)</f>
        <v>0</v>
      </c>
      <c r="AY340" s="598" t="s">
        <v>337</v>
      </c>
      <c r="AZ340" s="598" t="e">
        <f>+VLOOKUP($AJ340,Data_Validation!$A:$E,5,0)</f>
        <v>#N/A</v>
      </c>
    </row>
    <row r="341" spans="1:52" ht="15" customHeight="1">
      <c r="A341" s="832" t="s">
        <v>1150</v>
      </c>
      <c r="B341" s="832">
        <v>2026</v>
      </c>
      <c r="C341" s="832" t="s">
        <v>1826</v>
      </c>
      <c r="D341" s="832" t="s">
        <v>1827</v>
      </c>
      <c r="E341" s="832" t="s">
        <v>1792</v>
      </c>
      <c r="F341" s="832" t="s">
        <v>1792</v>
      </c>
      <c r="G341" s="832">
        <v>572314.31999999995</v>
      </c>
      <c r="H341" s="832">
        <v>523711.52</v>
      </c>
      <c r="I341" s="832">
        <v>587090.16</v>
      </c>
      <c r="J341" s="832">
        <v>706411.47</v>
      </c>
      <c r="K341" s="832">
        <v>555763.4</v>
      </c>
      <c r="L341" s="832">
        <v>598845.11</v>
      </c>
      <c r="M341" s="832">
        <v>494657.85</v>
      </c>
      <c r="N341" s="832">
        <v>511040.41</v>
      </c>
      <c r="O341" s="832">
        <v>445147.9</v>
      </c>
      <c r="P341" s="832">
        <v>560302.53</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8" t="str">
        <f t="shared" si="30"/>
        <v>H11500</v>
      </c>
      <c r="AK341" s="1028" t="str">
        <f t="shared" si="31"/>
        <v>A/R PIECE &amp; SERVICE</v>
      </c>
      <c r="AL341" s="1028">
        <f>IFERROR(INDEX(G341:R341,1,MATCH(Parametres!$B$3,G$1:R$1,0)-1)*IF(OR(F341="L",F341="S",F341="I"),-1,1),"")</f>
        <v>511040.41</v>
      </c>
      <c r="AM341" s="1028">
        <f t="shared" si="32"/>
        <v>-65892.509999999951</v>
      </c>
      <c r="AN341" s="1028">
        <f>INDEX(G341:R341,1,MATCH(Parametres!$B$3,G$1:R$1,0))*IF(OR(F341="L",F341="S",F341="I"),-1,1)</f>
        <v>445147.9</v>
      </c>
      <c r="AO341" s="598" t="str">
        <f>+VLOOKUP($AJ341,Data_Validation!$A:$D,1,0)</f>
        <v>H11500</v>
      </c>
      <c r="AP341" s="598" t="str">
        <f>+VLOOKUP($AJ341,Data_Validation!$A:$D,3,0)</f>
        <v>Bilan</v>
      </c>
      <c r="AQ341" s="598" t="str">
        <f>+VLOOKUP($AJ341,Data_Validation!$A:$D,4,0)</f>
        <v>Recevables Pièces et Service</v>
      </c>
      <c r="AR341" s="598" t="s">
        <v>299</v>
      </c>
      <c r="AS341" s="598">
        <f>+VLOOKUP($AJ341,Data_Validation!$A:$E,5,0)</f>
        <v>0</v>
      </c>
      <c r="AT341" s="1033" t="str">
        <f t="shared" si="33"/>
        <v>H11500</v>
      </c>
      <c r="AU341" s="599" t="str">
        <f t="shared" si="34"/>
        <v>A/R PIECE &amp; SERVICE</v>
      </c>
      <c r="AV341" s="1028">
        <f>IFERROR(INDEX(V341:AG341,1,MATCH(Parametres!$B$3,V$1:AG$1,0)-1)*IF(OR(C341="L",C341="S",C341="I"),-1,1),"")</f>
        <v>0</v>
      </c>
      <c r="AW341" s="1028">
        <f t="shared" si="35"/>
        <v>0</v>
      </c>
      <c r="AX341" s="1028">
        <f>INDEX(V341:AG341,1,MATCH(Parametres!$B$3,V$1:AG$1,0))*IF(OR(C341="L",C341="S",C341="I"),-1,1)</f>
        <v>0</v>
      </c>
      <c r="AY341" s="598" t="s">
        <v>337</v>
      </c>
      <c r="AZ341" s="598">
        <f>+VLOOKUP($AJ341,Data_Validation!$A:$E,5,0)</f>
        <v>0</v>
      </c>
    </row>
    <row r="342" spans="1:52" ht="15" customHeight="1">
      <c r="A342" s="832" t="s">
        <v>1150</v>
      </c>
      <c r="B342" s="832">
        <v>2026</v>
      </c>
      <c r="C342" s="832" t="s">
        <v>1828</v>
      </c>
      <c r="D342" s="832" t="s">
        <v>1829</v>
      </c>
      <c r="E342" s="832" t="s">
        <v>1792</v>
      </c>
      <c r="F342" s="832" t="s">
        <v>1792</v>
      </c>
      <c r="G342" s="832">
        <v>0</v>
      </c>
      <c r="H342" s="832">
        <v>0</v>
      </c>
      <c r="I342" s="832">
        <v>0</v>
      </c>
      <c r="J342" s="832">
        <v>0</v>
      </c>
      <c r="K342" s="832">
        <v>0</v>
      </c>
      <c r="L342" s="832">
        <v>0</v>
      </c>
      <c r="M342" s="832">
        <v>0</v>
      </c>
      <c r="N342" s="832">
        <v>0</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8" t="str">
        <f t="shared" si="30"/>
        <v>H11510</v>
      </c>
      <c r="AK342" s="1028" t="str">
        <f t="shared" si="31"/>
        <v>A/R FORTUNE</v>
      </c>
      <c r="AL342" s="1028">
        <f>IFERROR(INDEX(G342:R342,1,MATCH(Parametres!$B$3,G$1:R$1,0)-1)*IF(OR(F342="L",F342="S",F342="I"),-1,1),"")</f>
        <v>0</v>
      </c>
      <c r="AM342" s="1028">
        <f t="shared" si="32"/>
        <v>0</v>
      </c>
      <c r="AN342" s="1028">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3" t="str">
        <f t="shared" si="33"/>
        <v>H11510</v>
      </c>
      <c r="AU342" s="599" t="str">
        <f t="shared" si="34"/>
        <v>A/R FORTUNE</v>
      </c>
      <c r="AV342" s="1028">
        <f>IFERROR(INDEX(V342:AG342,1,MATCH(Parametres!$B$3,V$1:AG$1,0)-1)*IF(OR(C342="L",C342="S",C342="I"),-1,1),"")</f>
        <v>0</v>
      </c>
      <c r="AW342" s="1028">
        <f t="shared" si="35"/>
        <v>0</v>
      </c>
      <c r="AX342" s="1028">
        <f>INDEX(V342:AG342,1,MATCH(Parametres!$B$3,V$1:AG$1,0))*IF(OR(C342="L",C342="S",C342="I"),-1,1)</f>
        <v>0</v>
      </c>
      <c r="AY342" s="598" t="s">
        <v>337</v>
      </c>
      <c r="AZ342" s="598" t="e">
        <f>+VLOOKUP($AJ342,Data_Validation!$A:$E,5,0)</f>
        <v>#N/A</v>
      </c>
    </row>
    <row r="343" spans="1:52" ht="15.75" customHeight="1">
      <c r="A343" s="832" t="s">
        <v>1150</v>
      </c>
      <c r="B343" s="832">
        <v>2026</v>
      </c>
      <c r="C343" s="832" t="s">
        <v>1830</v>
      </c>
      <c r="D343" s="832" t="s">
        <v>1831</v>
      </c>
      <c r="E343" s="832" t="s">
        <v>1792</v>
      </c>
      <c r="F343" s="832" t="s">
        <v>1792</v>
      </c>
      <c r="G343" s="832">
        <v>-8578.42</v>
      </c>
      <c r="H343" s="832">
        <v>-8142.01</v>
      </c>
      <c r="I343" s="832">
        <v>-7927.59</v>
      </c>
      <c r="J343" s="832">
        <v>-7199.98</v>
      </c>
      <c r="K343" s="832">
        <v>-6357.18</v>
      </c>
      <c r="L343" s="832">
        <v>-5954.92</v>
      </c>
      <c r="M343" s="832">
        <v>-5482.51</v>
      </c>
      <c r="N343" s="832">
        <v>-7027.43</v>
      </c>
      <c r="O343" s="832">
        <v>-6997.52</v>
      </c>
      <c r="P343" s="832">
        <v>-7973.93</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8" t="str">
        <f t="shared" si="30"/>
        <v>H11520</v>
      </c>
      <c r="AK343" s="1028" t="str">
        <f t="shared" si="31"/>
        <v>RABAIS VENTE ENT SERVICE</v>
      </c>
      <c r="AL343" s="1028">
        <f>IFERROR(INDEX(G343:R343,1,MATCH(Parametres!$B$3,G$1:R$1,0)-1)*IF(OR(F343="L",F343="S",F343="I"),-1,1),"")</f>
        <v>-7027.43</v>
      </c>
      <c r="AM343" s="1028">
        <f t="shared" si="32"/>
        <v>29.909999999999854</v>
      </c>
      <c r="AN343" s="1028">
        <f>INDEX(G343:R343,1,MATCH(Parametres!$B$3,G$1:R$1,0))*IF(OR(F343="L",F343="S",F343="I"),-1,1)</f>
        <v>-6997.52</v>
      </c>
      <c r="AO343" s="598" t="str">
        <f>+VLOOKUP($AJ343,Data_Validation!$A:$D,1,0)</f>
        <v>H11520</v>
      </c>
      <c r="AP343" s="598" t="str">
        <f>+VLOOKUP($AJ343,Data_Validation!$A:$D,3,0)</f>
        <v>Bilan</v>
      </c>
      <c r="AQ343" s="598" t="str">
        <f>+VLOOKUP($AJ343,Data_Validation!$A:$D,4,0)</f>
        <v>Recevables Pièces et Service</v>
      </c>
      <c r="AR343" s="598" t="s">
        <v>299</v>
      </c>
      <c r="AS343" s="598">
        <f>+VLOOKUP($AJ343,Data_Validation!$A:$E,5,0)</f>
        <v>0</v>
      </c>
      <c r="AT343" s="1033" t="str">
        <f t="shared" si="33"/>
        <v>H11520</v>
      </c>
      <c r="AU343" s="599" t="str">
        <f t="shared" si="34"/>
        <v>RABAIS VENTE ENT SERVICE</v>
      </c>
      <c r="AV343" s="1028">
        <f>IFERROR(INDEX(V343:AG343,1,MATCH(Parametres!$B$3,V$1:AG$1,0)-1)*IF(OR(C343="L",C343="S",C343="I"),-1,1),"")</f>
        <v>0</v>
      </c>
      <c r="AW343" s="1028">
        <f t="shared" si="35"/>
        <v>0</v>
      </c>
      <c r="AX343" s="1028">
        <f>INDEX(V343:AG343,1,MATCH(Parametres!$B$3,V$1:AG$1,0))*IF(OR(C343="L",C343="S",C343="I"),-1,1)</f>
        <v>0</v>
      </c>
      <c r="AY343" s="598" t="s">
        <v>337</v>
      </c>
      <c r="AZ343" s="598">
        <f>+VLOOKUP($AJ343,Data_Validation!$A:$E,5,0)</f>
        <v>0</v>
      </c>
    </row>
    <row r="344" spans="1:52" ht="15" customHeight="1">
      <c r="A344" s="832" t="s">
        <v>1150</v>
      </c>
      <c r="B344" s="832">
        <v>2026</v>
      </c>
      <c r="C344" s="832" t="s">
        <v>1832</v>
      </c>
      <c r="D344" s="832" t="s">
        <v>1833</v>
      </c>
      <c r="E344" s="832" t="s">
        <v>1792</v>
      </c>
      <c r="F344" s="832" t="s">
        <v>1792</v>
      </c>
      <c r="G344" s="832">
        <v>0</v>
      </c>
      <c r="H344" s="832">
        <v>0</v>
      </c>
      <c r="I344" s="832">
        <v>0</v>
      </c>
      <c r="J344" s="832">
        <v>0</v>
      </c>
      <c r="K344" s="832">
        <v>0</v>
      </c>
      <c r="L344" s="832">
        <v>0</v>
      </c>
      <c r="M344" s="832">
        <v>0</v>
      </c>
      <c r="N344" s="832">
        <v>0</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8" t="str">
        <f t="shared" si="30"/>
        <v>H11530</v>
      </c>
      <c r="AK344" s="1028" t="str">
        <f t="shared" si="31"/>
        <v>RABAIS CHANG HUILE GRAT</v>
      </c>
      <c r="AL344" s="1028">
        <f>IFERROR(INDEX(G344:R344,1,MATCH(Parametres!$B$3,G$1:R$1,0)-1)*IF(OR(F344="L",F344="S",F344="I"),-1,1),"")</f>
        <v>0</v>
      </c>
      <c r="AM344" s="1028">
        <f t="shared" si="32"/>
        <v>0</v>
      </c>
      <c r="AN344" s="1028">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3" t="str">
        <f t="shared" si="33"/>
        <v>H11530</v>
      </c>
      <c r="AU344" s="599" t="str">
        <f t="shared" si="34"/>
        <v>RABAIS CHANG HUILE GRAT</v>
      </c>
      <c r="AV344" s="1028">
        <f>IFERROR(INDEX(V344:AG344,1,MATCH(Parametres!$B$3,V$1:AG$1,0)-1)*IF(OR(C344="L",C344="S",C344="I"),-1,1),"")</f>
        <v>0</v>
      </c>
      <c r="AW344" s="1028">
        <f t="shared" si="35"/>
        <v>0</v>
      </c>
      <c r="AX344" s="1028">
        <f>INDEX(V344:AG344,1,MATCH(Parametres!$B$3,V$1:AG$1,0))*IF(OR(C344="L",C344="S",C344="I"),-1,1)</f>
        <v>0</v>
      </c>
      <c r="AY344" s="598" t="s">
        <v>337</v>
      </c>
      <c r="AZ344" s="598" t="e">
        <f>+VLOOKUP($AJ344,Data_Validation!$A:$E,5,0)</f>
        <v>#N/A</v>
      </c>
    </row>
    <row r="345" spans="1:52" ht="15" customHeight="1">
      <c r="A345" s="832" t="s">
        <v>1150</v>
      </c>
      <c r="B345" s="832">
        <v>2026</v>
      </c>
      <c r="C345" s="832" t="s">
        <v>1834</v>
      </c>
      <c r="D345" s="832" t="s">
        <v>1835</v>
      </c>
      <c r="E345" s="832" t="s">
        <v>1792</v>
      </c>
      <c r="F345" s="832" t="s">
        <v>1792</v>
      </c>
      <c r="G345" s="832">
        <v>-958.42</v>
      </c>
      <c r="H345" s="832">
        <v>-958.42</v>
      </c>
      <c r="I345" s="832">
        <v>-958.42</v>
      </c>
      <c r="J345" s="832">
        <v>-958.42</v>
      </c>
      <c r="K345" s="832">
        <v>-958.42</v>
      </c>
      <c r="L345" s="832">
        <v>-958.42</v>
      </c>
      <c r="M345" s="832">
        <v>-808.42</v>
      </c>
      <c r="N345" s="832">
        <v>-808.42</v>
      </c>
      <c r="O345" s="832">
        <v>-808.42</v>
      </c>
      <c r="P345" s="832">
        <v>-808.42</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8" t="str">
        <f t="shared" si="30"/>
        <v>H11540</v>
      </c>
      <c r="AK345" s="1028" t="str">
        <f t="shared" si="31"/>
        <v>CREDIT PIECE ET SERVICE</v>
      </c>
      <c r="AL345" s="1028">
        <f>IFERROR(INDEX(G345:R345,1,MATCH(Parametres!$B$3,G$1:R$1,0)-1)*IF(OR(F345="L",F345="S",F345="I"),-1,1),"")</f>
        <v>-808.42</v>
      </c>
      <c r="AM345" s="1028">
        <f t="shared" si="32"/>
        <v>0</v>
      </c>
      <c r="AN345" s="1028">
        <f>INDEX(G345:R345,1,MATCH(Parametres!$B$3,G$1:R$1,0))*IF(OR(F345="L",F345="S",F345="I"),-1,1)</f>
        <v>-808.42</v>
      </c>
      <c r="AO345" s="598" t="str">
        <f>+VLOOKUP($AJ345,Data_Validation!$A:$D,1,0)</f>
        <v>H11540</v>
      </c>
      <c r="AP345" s="598" t="str">
        <f>+VLOOKUP($AJ345,Data_Validation!$A:$D,3,0)</f>
        <v>Bilan</v>
      </c>
      <c r="AQ345" s="598" t="str">
        <f>+VLOOKUP($AJ345,Data_Validation!$A:$D,4,0)</f>
        <v>Recevables Pièces et Service</v>
      </c>
      <c r="AR345" s="598" t="s">
        <v>299</v>
      </c>
      <c r="AS345" s="598">
        <f>+VLOOKUP($AJ345,Data_Validation!$A:$E,5,0)</f>
        <v>0</v>
      </c>
      <c r="AT345" s="1033" t="str">
        <f t="shared" si="33"/>
        <v>H11540</v>
      </c>
      <c r="AU345" s="599" t="str">
        <f t="shared" si="34"/>
        <v>CREDIT PIECE ET SERVICE</v>
      </c>
      <c r="AV345" s="1028">
        <f>IFERROR(INDEX(V345:AG345,1,MATCH(Parametres!$B$3,V$1:AG$1,0)-1)*IF(OR(C345="L",C345="S",C345="I"),-1,1),"")</f>
        <v>0</v>
      </c>
      <c r="AW345" s="1028">
        <f t="shared" si="35"/>
        <v>0</v>
      </c>
      <c r="AX345" s="1028">
        <f>INDEX(V345:AG345,1,MATCH(Parametres!$B$3,V$1:AG$1,0))*IF(OR(C345="L",C345="S",C345="I"),-1,1)</f>
        <v>0</v>
      </c>
      <c r="AY345" s="598" t="s">
        <v>337</v>
      </c>
      <c r="AZ345" s="598">
        <f>+VLOOKUP($AJ345,Data_Validation!$A:$E,5,0)</f>
        <v>0</v>
      </c>
    </row>
    <row r="346" spans="1:52" ht="15" customHeight="1">
      <c r="A346" s="832" t="s">
        <v>1150</v>
      </c>
      <c r="B346" s="832">
        <v>2026</v>
      </c>
      <c r="C346" s="832" t="s">
        <v>1836</v>
      </c>
      <c r="D346" s="832" t="s">
        <v>1837</v>
      </c>
      <c r="E346" s="832" t="s">
        <v>1792</v>
      </c>
      <c r="F346" s="832" t="s">
        <v>1792</v>
      </c>
      <c r="G346" s="832">
        <v>0</v>
      </c>
      <c r="H346" s="832">
        <v>0</v>
      </c>
      <c r="I346" s="832">
        <v>0</v>
      </c>
      <c r="J346" s="832">
        <v>0</v>
      </c>
      <c r="K346" s="832">
        <v>0</v>
      </c>
      <c r="L346" s="832">
        <v>0</v>
      </c>
      <c r="M346" s="832">
        <v>0</v>
      </c>
      <c r="N346" s="832">
        <v>0</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8" t="str">
        <f t="shared" si="30"/>
        <v>H11550</v>
      </c>
      <c r="AK346" s="1028" t="str">
        <f t="shared" si="31"/>
        <v>COMPTE RSV CREDIT FUTUR</v>
      </c>
      <c r="AL346" s="1028">
        <f>IFERROR(INDEX(G346:R346,1,MATCH(Parametres!$B$3,G$1:R$1,0)-1)*IF(OR(F346="L",F346="S",F346="I"),-1,1),"")</f>
        <v>0</v>
      </c>
      <c r="AM346" s="1028">
        <f t="shared" si="32"/>
        <v>0</v>
      </c>
      <c r="AN346" s="1028">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3" t="str">
        <f t="shared" si="33"/>
        <v>H11550</v>
      </c>
      <c r="AU346" s="599" t="str">
        <f t="shared" si="34"/>
        <v>COMPTE RSV CREDIT FUTUR</v>
      </c>
      <c r="AV346" s="1028">
        <f>IFERROR(INDEX(V346:AG346,1,MATCH(Parametres!$B$3,V$1:AG$1,0)-1)*IF(OR(C346="L",C346="S",C346="I"),-1,1),"")</f>
        <v>0</v>
      </c>
      <c r="AW346" s="1028">
        <f t="shared" si="35"/>
        <v>0</v>
      </c>
      <c r="AX346" s="1028">
        <f>INDEX(V346:AG346,1,MATCH(Parametres!$B$3,V$1:AG$1,0))*IF(OR(C346="L",C346="S",C346="I"),-1,1)</f>
        <v>0</v>
      </c>
      <c r="AY346" s="598" t="s">
        <v>337</v>
      </c>
      <c r="AZ346" s="598" t="e">
        <f>+VLOOKUP($AJ346,Data_Validation!$A:$E,5,0)</f>
        <v>#N/A</v>
      </c>
    </row>
    <row r="347" spans="1:52" ht="15.75" customHeight="1">
      <c r="A347" s="832" t="s">
        <v>1150</v>
      </c>
      <c r="B347" s="832">
        <v>2026</v>
      </c>
      <c r="C347" s="832" t="s">
        <v>1838</v>
      </c>
      <c r="D347" s="832" t="s">
        <v>1839</v>
      </c>
      <c r="E347" s="832" t="s">
        <v>1813</v>
      </c>
      <c r="F347" s="832" t="s">
        <v>1792</v>
      </c>
      <c r="G347" s="832">
        <v>277134.2</v>
      </c>
      <c r="H347" s="832">
        <v>271185.36</v>
      </c>
      <c r="I347" s="832">
        <v>-4440.67</v>
      </c>
      <c r="J347" s="832">
        <v>319982.95</v>
      </c>
      <c r="K347" s="832">
        <v>-300274.88</v>
      </c>
      <c r="L347" s="832">
        <v>46075.47</v>
      </c>
      <c r="M347" s="832">
        <v>441232.07</v>
      </c>
      <c r="N347" s="832">
        <v>500978.41</v>
      </c>
      <c r="O347" s="832">
        <v>338659.07</v>
      </c>
      <c r="P347" s="832">
        <v>400541.94</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8" t="str">
        <f t="shared" si="30"/>
        <v>H11600</v>
      </c>
      <c r="AK347" s="1028" t="str">
        <f t="shared" si="31"/>
        <v>COMPTES VEHICULE A REC.</v>
      </c>
      <c r="AL347" s="1028">
        <f>IFERROR(INDEX(G347:R347,1,MATCH(Parametres!$B$3,G$1:R$1,0)-1)*IF(OR(F347="L",F347="S",F347="I"),-1,1),"")</f>
        <v>500978.41</v>
      </c>
      <c r="AM347" s="1028">
        <f t="shared" si="32"/>
        <v>-162319.33999999997</v>
      </c>
      <c r="AN347" s="1028">
        <f>INDEX(G347:R347,1,MATCH(Parametres!$B$3,G$1:R$1,0))*IF(OR(F347="L",F347="S",F347="I"),-1,1)</f>
        <v>338659.07</v>
      </c>
      <c r="AO347" s="598" t="str">
        <f>+VLOOKUP($AJ347,Data_Validation!$A:$D,1,0)</f>
        <v>H11600</v>
      </c>
      <c r="AP347" s="598" t="str">
        <f>+VLOOKUP($AJ347,Data_Validation!$A:$D,3,0)</f>
        <v>Bilan</v>
      </c>
      <c r="AQ347" s="598" t="str">
        <f>+VLOOKUP($AJ347,Data_Validation!$A:$D,4,0)</f>
        <v>Recevables Véhicules</v>
      </c>
      <c r="AR347" s="598" t="s">
        <v>299</v>
      </c>
      <c r="AS347" s="598">
        <f>+VLOOKUP($AJ347,Data_Validation!$A:$E,5,0)</f>
        <v>0</v>
      </c>
      <c r="AT347" s="1033" t="str">
        <f t="shared" si="33"/>
        <v>H11600</v>
      </c>
      <c r="AU347" s="599" t="str">
        <f t="shared" si="34"/>
        <v>COMPTES VEHICULE A REC.</v>
      </c>
      <c r="AV347" s="1028">
        <f>IFERROR(INDEX(V347:AG347,1,MATCH(Parametres!$B$3,V$1:AG$1,0)-1)*IF(OR(C347="L",C347="S",C347="I"),-1,1),"")</f>
        <v>0</v>
      </c>
      <c r="AW347" s="1028">
        <f t="shared" si="35"/>
        <v>0</v>
      </c>
      <c r="AX347" s="1028">
        <f>INDEX(V347:AG347,1,MATCH(Parametres!$B$3,V$1:AG$1,0))*IF(OR(C347="L",C347="S",C347="I"),-1,1)</f>
        <v>0</v>
      </c>
      <c r="AY347" s="598" t="s">
        <v>337</v>
      </c>
      <c r="AZ347" s="598">
        <f>+VLOOKUP($AJ347,Data_Validation!$A:$E,5,0)</f>
        <v>0</v>
      </c>
    </row>
    <row r="348" spans="1:52" ht="15" customHeight="1">
      <c r="A348" s="832" t="s">
        <v>1150</v>
      </c>
      <c r="B348" s="832">
        <v>2026</v>
      </c>
      <c r="C348" s="832" t="s">
        <v>1840</v>
      </c>
      <c r="D348" s="832" t="s">
        <v>1841</v>
      </c>
      <c r="E348" s="832" t="s">
        <v>1842</v>
      </c>
      <c r="F348" s="832" t="s">
        <v>1792</v>
      </c>
      <c r="G348" s="832">
        <v>26857.38</v>
      </c>
      <c r="H348" s="832">
        <v>26857.38</v>
      </c>
      <c r="I348" s="832">
        <v>26857.38</v>
      </c>
      <c r="J348" s="832">
        <v>26857.38</v>
      </c>
      <c r="K348" s="832">
        <v>26857.38</v>
      </c>
      <c r="L348" s="832">
        <v>26857.38</v>
      </c>
      <c r="M348" s="832">
        <v>26857.38</v>
      </c>
      <c r="N348" s="832">
        <v>26857.38</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8" t="str">
        <f t="shared" si="30"/>
        <v>H11601</v>
      </c>
      <c r="AK348" s="1028" t="str">
        <f t="shared" si="31"/>
        <v>A RECEVOIR VENDEUR</v>
      </c>
      <c r="AL348" s="1028">
        <f>IFERROR(INDEX(G348:R348,1,MATCH(Parametres!$B$3,G$1:R$1,0)-1)*IF(OR(F348="L",F348="S",F348="I"),-1,1),"")</f>
        <v>26857.38</v>
      </c>
      <c r="AM348" s="1028">
        <f t="shared" si="32"/>
        <v>-26857.38</v>
      </c>
      <c r="AN348" s="1028">
        <f>INDEX(G348:R348,1,MATCH(Parametres!$B$3,G$1:R$1,0))*IF(OR(F348="L",F348="S",F348="I"),-1,1)</f>
        <v>0</v>
      </c>
      <c r="AO348" s="598" t="str">
        <f>+VLOOKUP($AJ348,Data_Validation!$A:$D,1,0)</f>
        <v>H11601</v>
      </c>
      <c r="AP348" s="598" t="str">
        <f>+VLOOKUP($AJ348,Data_Validation!$A:$D,3,0)</f>
        <v>Bilan</v>
      </c>
      <c r="AQ348" s="598" t="str">
        <f>+VLOOKUP($AJ348,Data_Validation!$A:$D,4,0)</f>
        <v>Recevables Autres</v>
      </c>
      <c r="AR348" s="598" t="s">
        <v>299</v>
      </c>
      <c r="AS348" s="598">
        <f>+VLOOKUP($AJ348,Data_Validation!$A:$E,5,0)</f>
        <v>0</v>
      </c>
      <c r="AT348" s="1033" t="str">
        <f t="shared" si="33"/>
        <v>H11601</v>
      </c>
      <c r="AU348" s="599" t="str">
        <f t="shared" si="34"/>
        <v>A RECEVOIR VENDEUR</v>
      </c>
      <c r="AV348" s="1028">
        <f>IFERROR(INDEX(V348:AG348,1,MATCH(Parametres!$B$3,V$1:AG$1,0)-1)*IF(OR(C348="L",C348="S",C348="I"),-1,1),"")</f>
        <v>0</v>
      </c>
      <c r="AW348" s="1028">
        <f t="shared" si="35"/>
        <v>0</v>
      </c>
      <c r="AX348" s="1028">
        <f>INDEX(V348:AG348,1,MATCH(Parametres!$B$3,V$1:AG$1,0))*IF(OR(C348="L",C348="S",C348="I"),-1,1)</f>
        <v>0</v>
      </c>
      <c r="AY348" s="598" t="s">
        <v>337</v>
      </c>
      <c r="AZ348" s="598">
        <f>+VLOOKUP($AJ348,Data_Validation!$A:$E,5,0)</f>
        <v>0</v>
      </c>
    </row>
    <row r="349" spans="1:52" ht="15" customHeight="1">
      <c r="A349" s="832" t="s">
        <v>1150</v>
      </c>
      <c r="B349" s="832">
        <v>2026</v>
      </c>
      <c r="C349" s="832" t="s">
        <v>1843</v>
      </c>
      <c r="D349" s="832" t="s">
        <v>1839</v>
      </c>
      <c r="E349" s="832" t="s">
        <v>1813</v>
      </c>
      <c r="F349" s="832" t="s">
        <v>1792</v>
      </c>
      <c r="G349" s="832">
        <v>0</v>
      </c>
      <c r="H349" s="832">
        <v>0</v>
      </c>
      <c r="I349" s="832">
        <v>0</v>
      </c>
      <c r="J349" s="832">
        <v>0</v>
      </c>
      <c r="K349" s="832">
        <v>0</v>
      </c>
      <c r="L349" s="832">
        <v>0</v>
      </c>
      <c r="M349" s="832">
        <v>0</v>
      </c>
      <c r="N349" s="832">
        <v>0</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8" t="str">
        <f t="shared" si="30"/>
        <v>H11610</v>
      </c>
      <c r="AK349" s="1028" t="str">
        <f t="shared" si="31"/>
        <v>COMPTES VEHICULE A REC.</v>
      </c>
      <c r="AL349" s="1028">
        <f>IFERROR(INDEX(G349:R349,1,MATCH(Parametres!$B$3,G$1:R$1,0)-1)*IF(OR(F349="L",F349="S",F349="I"),-1,1),"")</f>
        <v>0</v>
      </c>
      <c r="AM349" s="1028">
        <f t="shared" si="32"/>
        <v>0</v>
      </c>
      <c r="AN349" s="1028">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3" t="str">
        <f t="shared" si="33"/>
        <v>H11610</v>
      </c>
      <c r="AU349" s="599" t="str">
        <f t="shared" si="34"/>
        <v>COMPTES VEHICULE A REC.</v>
      </c>
      <c r="AV349" s="1028">
        <f>IFERROR(INDEX(V349:AG349,1,MATCH(Parametres!$B$3,V$1:AG$1,0)-1)*IF(OR(C349="L",C349="S",C349="I"),-1,1),"")</f>
        <v>0</v>
      </c>
      <c r="AW349" s="1028">
        <f t="shared" si="35"/>
        <v>0</v>
      </c>
      <c r="AX349" s="1028">
        <f>INDEX(V349:AG349,1,MATCH(Parametres!$B$3,V$1:AG$1,0))*IF(OR(C349="L",C349="S",C349="I"),-1,1)</f>
        <v>0</v>
      </c>
      <c r="AY349" s="598" t="s">
        <v>337</v>
      </c>
      <c r="AZ349" s="598" t="e">
        <f>+VLOOKUP($AJ349,Data_Validation!$A:$E,5,0)</f>
        <v>#N/A</v>
      </c>
    </row>
    <row r="350" spans="1:52" ht="15" customHeight="1">
      <c r="A350" s="832" t="s">
        <v>1150</v>
      </c>
      <c r="B350" s="832">
        <v>2026</v>
      </c>
      <c r="C350" s="832" t="s">
        <v>1844</v>
      </c>
      <c r="D350" s="832" t="s">
        <v>1845</v>
      </c>
      <c r="E350" s="832" t="s">
        <v>1813</v>
      </c>
      <c r="F350" s="832" t="s">
        <v>1792</v>
      </c>
      <c r="G350" s="832">
        <v>44446.11</v>
      </c>
      <c r="H350" s="832">
        <v>20552.8</v>
      </c>
      <c r="I350" s="832">
        <v>212301.22</v>
      </c>
      <c r="J350" s="832">
        <v>400159.38</v>
      </c>
      <c r="K350" s="832">
        <v>604362.31999999995</v>
      </c>
      <c r="L350" s="832">
        <v>914839.22</v>
      </c>
      <c r="M350" s="832">
        <v>493759.9</v>
      </c>
      <c r="N350" s="832">
        <v>437700.38</v>
      </c>
      <c r="O350" s="832">
        <v>218687.22</v>
      </c>
      <c r="P350" s="832">
        <v>259937.22</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8" t="str">
        <f t="shared" si="30"/>
        <v>H11700</v>
      </c>
      <c r="AK350" s="1028" t="str">
        <f t="shared" si="31"/>
        <v>COMPTE A RECEVOIR  H.A.C.</v>
      </c>
      <c r="AL350" s="1028">
        <f>IFERROR(INDEX(G350:R350,1,MATCH(Parametres!$B$3,G$1:R$1,0)-1)*IF(OR(F350="L",F350="S",F350="I"),-1,1),"")</f>
        <v>437700.38</v>
      </c>
      <c r="AM350" s="1028">
        <f t="shared" si="32"/>
        <v>-219013.16</v>
      </c>
      <c r="AN350" s="1028">
        <f>INDEX(G350:R350,1,MATCH(Parametres!$B$3,G$1:R$1,0))*IF(OR(F350="L",F350="S",F350="I"),-1,1)</f>
        <v>218687.22</v>
      </c>
      <c r="AO350" s="598" t="str">
        <f>+VLOOKUP($AJ350,Data_Validation!$A:$D,1,0)</f>
        <v>H11700</v>
      </c>
      <c r="AP350" s="598" t="str">
        <f>+VLOOKUP($AJ350,Data_Validation!$A:$D,3,0)</f>
        <v>Bilan</v>
      </c>
      <c r="AQ350" s="598" t="str">
        <f>+VLOOKUP($AJ350,Data_Validation!$A:$D,4,0)</f>
        <v>Recevables Manufacturier</v>
      </c>
      <c r="AR350" s="598" t="s">
        <v>299</v>
      </c>
      <c r="AS350" s="598">
        <f>+VLOOKUP($AJ350,Data_Validation!$A:$E,5,0)</f>
        <v>0</v>
      </c>
      <c r="AT350" s="1033" t="str">
        <f t="shared" si="33"/>
        <v>H11700</v>
      </c>
      <c r="AU350" s="599" t="str">
        <f t="shared" si="34"/>
        <v>COMPTE A RECEVOIR  H.A.C.</v>
      </c>
      <c r="AV350" s="1028">
        <f>IFERROR(INDEX(V350:AG350,1,MATCH(Parametres!$B$3,V$1:AG$1,0)-1)*IF(OR(C350="L",C350="S",C350="I"),-1,1),"")</f>
        <v>0</v>
      </c>
      <c r="AW350" s="1028">
        <f t="shared" si="35"/>
        <v>0</v>
      </c>
      <c r="AX350" s="1028">
        <f>INDEX(V350:AG350,1,MATCH(Parametres!$B$3,V$1:AG$1,0))*IF(OR(C350="L",C350="S",C350="I"),-1,1)</f>
        <v>0</v>
      </c>
      <c r="AY350" s="598" t="s">
        <v>337</v>
      </c>
      <c r="AZ350" s="598">
        <f>+VLOOKUP($AJ350,Data_Validation!$A:$E,5,0)</f>
        <v>0</v>
      </c>
    </row>
    <row r="351" spans="1:52" ht="15" customHeight="1">
      <c r="A351" s="832" t="s">
        <v>1150</v>
      </c>
      <c r="B351" s="832">
        <v>2026</v>
      </c>
      <c r="C351" s="832" t="s">
        <v>1846</v>
      </c>
      <c r="D351" s="832" t="s">
        <v>1847</v>
      </c>
      <c r="E351" s="832" t="s">
        <v>1813</v>
      </c>
      <c r="F351" s="832" t="s">
        <v>1792</v>
      </c>
      <c r="G351" s="832">
        <v>-13360</v>
      </c>
      <c r="H351" s="832">
        <v>-16199</v>
      </c>
      <c r="I351" s="832">
        <v>-6680</v>
      </c>
      <c r="J351" s="832">
        <v>-6680</v>
      </c>
      <c r="K351" s="832">
        <v>-6680</v>
      </c>
      <c r="L351" s="832">
        <v>-6680</v>
      </c>
      <c r="M351" s="832">
        <v>7713</v>
      </c>
      <c r="N351" s="832">
        <v>-11121</v>
      </c>
      <c r="O351" s="832">
        <v>-9952</v>
      </c>
      <c r="P351" s="832">
        <v>-12625</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8" t="str">
        <f t="shared" si="30"/>
        <v>H11701</v>
      </c>
      <c r="AK351" s="1028" t="str">
        <f t="shared" si="31"/>
        <v>CONTRIBUTION DEALER H.A.C</v>
      </c>
      <c r="AL351" s="1028">
        <f>IFERROR(INDEX(G351:R351,1,MATCH(Parametres!$B$3,G$1:R$1,0)-1)*IF(OR(F351="L",F351="S",F351="I"),-1,1),"")</f>
        <v>-11121</v>
      </c>
      <c r="AM351" s="1028">
        <f t="shared" si="32"/>
        <v>1169</v>
      </c>
      <c r="AN351" s="1028">
        <f>INDEX(G351:R351,1,MATCH(Parametres!$B$3,G$1:R$1,0))*IF(OR(F351="L",F351="S",F351="I"),-1,1)</f>
        <v>-9952</v>
      </c>
      <c r="AO351" s="598" t="str">
        <f>+VLOOKUP($AJ351,Data_Validation!$A:$D,1,0)</f>
        <v>H11701</v>
      </c>
      <c r="AP351" s="598" t="str">
        <f>+VLOOKUP($AJ351,Data_Validation!$A:$D,3,0)</f>
        <v>Bilan</v>
      </c>
      <c r="AQ351" s="598" t="str">
        <f>+VLOOKUP($AJ351,Data_Validation!$A:$D,4,0)</f>
        <v>Recevables Manufacturier</v>
      </c>
      <c r="AR351" s="598" t="s">
        <v>299</v>
      </c>
      <c r="AS351" s="598">
        <f>+VLOOKUP($AJ351,Data_Validation!$A:$E,5,0)</f>
        <v>0</v>
      </c>
      <c r="AT351" s="1033" t="str">
        <f t="shared" si="33"/>
        <v>H11701</v>
      </c>
      <c r="AU351" s="599" t="str">
        <f t="shared" si="34"/>
        <v>CONTRIBUTION DEALER H.A.C</v>
      </c>
      <c r="AV351" s="1028">
        <f>IFERROR(INDEX(V351:AG351,1,MATCH(Parametres!$B$3,V$1:AG$1,0)-1)*IF(OR(C351="L",C351="S",C351="I"),-1,1),"")</f>
        <v>0</v>
      </c>
      <c r="AW351" s="1028">
        <f t="shared" si="35"/>
        <v>0</v>
      </c>
      <c r="AX351" s="1028">
        <f>INDEX(V351:AG351,1,MATCH(Parametres!$B$3,V$1:AG$1,0))*IF(OR(C351="L",C351="S",C351="I"),-1,1)</f>
        <v>0</v>
      </c>
      <c r="AY351" s="598" t="s">
        <v>337</v>
      </c>
      <c r="AZ351" s="598">
        <f>+VLOOKUP($AJ351,Data_Validation!$A:$E,5,0)</f>
        <v>0</v>
      </c>
    </row>
    <row r="352" spans="1:52" ht="15.75" customHeight="1">
      <c r="A352" s="832" t="s">
        <v>1150</v>
      </c>
      <c r="B352" s="832">
        <v>2026</v>
      </c>
      <c r="C352" s="832" t="s">
        <v>1848</v>
      </c>
      <c r="D352" s="832" t="s">
        <v>1849</v>
      </c>
      <c r="E352" s="832" t="s">
        <v>1813</v>
      </c>
      <c r="F352" s="832" t="s">
        <v>1792</v>
      </c>
      <c r="G352" s="832">
        <v>-83619</v>
      </c>
      <c r="H352" s="832">
        <v>-82609.649999999994</v>
      </c>
      <c r="I352" s="832">
        <v>-89046.65</v>
      </c>
      <c r="J352" s="832">
        <v>-18677.64</v>
      </c>
      <c r="K352" s="832">
        <v>38563.410000000003</v>
      </c>
      <c r="L352" s="832">
        <v>88910.38</v>
      </c>
      <c r="M352" s="832">
        <v>-93730.62</v>
      </c>
      <c r="N352" s="832">
        <v>-90087.63</v>
      </c>
      <c r="O352" s="832">
        <v>-7162.62</v>
      </c>
      <c r="P352" s="832">
        <v>26866.38</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8" t="str">
        <f t="shared" si="30"/>
        <v>H11702</v>
      </c>
      <c r="AK352" s="1028" t="str">
        <f t="shared" si="31"/>
        <v>HOLDBACK A RECEVOIR</v>
      </c>
      <c r="AL352" s="1028">
        <f>IFERROR(INDEX(G352:R352,1,MATCH(Parametres!$B$3,G$1:R$1,0)-1)*IF(OR(F352="L",F352="S",F352="I"),-1,1),"")</f>
        <v>-90087.63</v>
      </c>
      <c r="AM352" s="1028">
        <f t="shared" si="32"/>
        <v>82925.010000000009</v>
      </c>
      <c r="AN352" s="1028">
        <f>INDEX(G352:R352,1,MATCH(Parametres!$B$3,G$1:R$1,0))*IF(OR(F352="L",F352="S",F352="I"),-1,1)</f>
        <v>-7162.62</v>
      </c>
      <c r="AO352" s="598" t="str">
        <f>+VLOOKUP($AJ352,Data_Validation!$A:$D,1,0)</f>
        <v>H11702</v>
      </c>
      <c r="AP352" s="598" t="str">
        <f>+VLOOKUP($AJ352,Data_Validation!$A:$D,3,0)</f>
        <v>Bilan</v>
      </c>
      <c r="AQ352" s="598" t="str">
        <f>+VLOOKUP($AJ352,Data_Validation!$A:$D,4,0)</f>
        <v>Recevables Manufacturier</v>
      </c>
      <c r="AR352" s="598" t="s">
        <v>299</v>
      </c>
      <c r="AS352" s="598">
        <f>+VLOOKUP($AJ352,Data_Validation!$A:$E,5,0)</f>
        <v>0</v>
      </c>
      <c r="AT352" s="1033" t="str">
        <f t="shared" si="33"/>
        <v>H11702</v>
      </c>
      <c r="AU352" s="599" t="str">
        <f t="shared" si="34"/>
        <v>HOLDBACK A RECEVOIR</v>
      </c>
      <c r="AV352" s="1028">
        <f>IFERROR(INDEX(V352:AG352,1,MATCH(Parametres!$B$3,V$1:AG$1,0)-1)*IF(OR(C352="L",C352="S",C352="I"),-1,1),"")</f>
        <v>0</v>
      </c>
      <c r="AW352" s="1028">
        <f t="shared" si="35"/>
        <v>0</v>
      </c>
      <c r="AX352" s="1028">
        <f>INDEX(V352:AG352,1,MATCH(Parametres!$B$3,V$1:AG$1,0))*IF(OR(C352="L",C352="S",C352="I"),-1,1)</f>
        <v>0</v>
      </c>
      <c r="AY352" s="598" t="s">
        <v>337</v>
      </c>
      <c r="AZ352" s="598">
        <f>+VLOOKUP($AJ352,Data_Validation!$A:$E,5,0)</f>
        <v>0</v>
      </c>
    </row>
    <row r="353" spans="1:52" ht="15" customHeight="1">
      <c r="A353" s="832" t="s">
        <v>1150</v>
      </c>
      <c r="B353" s="832">
        <v>2026</v>
      </c>
      <c r="C353" s="832" t="s">
        <v>1850</v>
      </c>
      <c r="D353" s="832" t="s">
        <v>1851</v>
      </c>
      <c r="E353" s="832" t="s">
        <v>1813</v>
      </c>
      <c r="F353" s="832" t="s">
        <v>1792</v>
      </c>
      <c r="G353" s="832">
        <v>-6547.08</v>
      </c>
      <c r="H353" s="832">
        <v>-5735.32</v>
      </c>
      <c r="I353" s="832">
        <v>-2206.9499999999998</v>
      </c>
      <c r="J353" s="832">
        <v>21311.56</v>
      </c>
      <c r="K353" s="832">
        <v>42930.51</v>
      </c>
      <c r="L353" s="832">
        <v>73013</v>
      </c>
      <c r="M353" s="832">
        <v>-1770.88</v>
      </c>
      <c r="N353" s="832">
        <v>-1467.31</v>
      </c>
      <c r="O353" s="832">
        <v>6844.55</v>
      </c>
      <c r="P353" s="832">
        <v>14601.41</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8" t="str">
        <f t="shared" si="30"/>
        <v>H11710</v>
      </c>
      <c r="AK353" s="1028" t="str">
        <f t="shared" si="31"/>
        <v>PDI A VENIR</v>
      </c>
      <c r="AL353" s="1028">
        <f>IFERROR(INDEX(G353:R353,1,MATCH(Parametres!$B$3,G$1:R$1,0)-1)*IF(OR(F353="L",F353="S",F353="I"),-1,1),"")</f>
        <v>-1467.31</v>
      </c>
      <c r="AM353" s="1028">
        <f t="shared" si="32"/>
        <v>8311.86</v>
      </c>
      <c r="AN353" s="1028">
        <f>INDEX(G353:R353,1,MATCH(Parametres!$B$3,G$1:R$1,0))*IF(OR(F353="L",F353="S",F353="I"),-1,1)</f>
        <v>6844.55</v>
      </c>
      <c r="AO353" s="598" t="str">
        <f>+VLOOKUP($AJ353,Data_Validation!$A:$D,1,0)</f>
        <v>H11710</v>
      </c>
      <c r="AP353" s="598" t="str">
        <f>+VLOOKUP($AJ353,Data_Validation!$A:$D,3,0)</f>
        <v>Bilan</v>
      </c>
      <c r="AQ353" s="598" t="str">
        <f>+VLOOKUP($AJ353,Data_Validation!$A:$D,4,0)</f>
        <v>Recevables Manufacturier</v>
      </c>
      <c r="AR353" s="598" t="s">
        <v>299</v>
      </c>
      <c r="AS353" s="598">
        <f>+VLOOKUP($AJ353,Data_Validation!$A:$E,5,0)</f>
        <v>0</v>
      </c>
      <c r="AT353" s="1033" t="str">
        <f t="shared" si="33"/>
        <v>H11710</v>
      </c>
      <c r="AU353" s="599" t="str">
        <f t="shared" si="34"/>
        <v>PDI A VENIR</v>
      </c>
      <c r="AV353" s="1028">
        <f>IFERROR(INDEX(V353:AG353,1,MATCH(Parametres!$B$3,V$1:AG$1,0)-1)*IF(OR(C353="L",C353="S",C353="I"),-1,1),"")</f>
        <v>0</v>
      </c>
      <c r="AW353" s="1028">
        <f t="shared" si="35"/>
        <v>0</v>
      </c>
      <c r="AX353" s="1028">
        <f>INDEX(V353:AG353,1,MATCH(Parametres!$B$3,V$1:AG$1,0))*IF(OR(C353="L",C353="S",C353="I"),-1,1)</f>
        <v>0</v>
      </c>
      <c r="AY353" s="598" t="s">
        <v>337</v>
      </c>
      <c r="AZ353" s="598">
        <f>+VLOOKUP($AJ353,Data_Validation!$A:$E,5,0)</f>
        <v>0</v>
      </c>
    </row>
    <row r="354" spans="1:52" ht="15" customHeight="1">
      <c r="A354" s="832" t="s">
        <v>1150</v>
      </c>
      <c r="B354" s="832">
        <v>2026</v>
      </c>
      <c r="C354" s="832" t="s">
        <v>1852</v>
      </c>
      <c r="D354" s="832" t="s">
        <v>1853</v>
      </c>
      <c r="E354" s="832" t="s">
        <v>1854</v>
      </c>
      <c r="F354" s="832" t="s">
        <v>1792</v>
      </c>
      <c r="G354" s="832">
        <v>0</v>
      </c>
      <c r="H354" s="832">
        <v>0</v>
      </c>
      <c r="I354" s="832">
        <v>0</v>
      </c>
      <c r="J354" s="832">
        <v>0</v>
      </c>
      <c r="K354" s="832">
        <v>0</v>
      </c>
      <c r="L354" s="832">
        <v>0</v>
      </c>
      <c r="M354" s="832">
        <v>0</v>
      </c>
      <c r="N354" s="832">
        <v>0</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8" t="str">
        <f t="shared" si="30"/>
        <v>H11900</v>
      </c>
      <c r="AK354" s="1028" t="str">
        <f t="shared" si="31"/>
        <v>A/R INTER-SOCIETE</v>
      </c>
      <c r="AL354" s="1028">
        <f>IFERROR(INDEX(G354:R354,1,MATCH(Parametres!$B$3,G$1:R$1,0)-1)*IF(OR(F354="L",F354="S",F354="I"),-1,1),"")</f>
        <v>0</v>
      </c>
      <c r="AM354" s="1028">
        <f t="shared" si="32"/>
        <v>0</v>
      </c>
      <c r="AN354" s="1028">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3" t="str">
        <f t="shared" si="33"/>
        <v>H11900</v>
      </c>
      <c r="AU354" s="599" t="str">
        <f t="shared" si="34"/>
        <v>A/R INTER-SOCIETE</v>
      </c>
      <c r="AV354" s="1028">
        <f>IFERROR(INDEX(V354:AG354,1,MATCH(Parametres!$B$3,V$1:AG$1,0)-1)*IF(OR(C354="L",C354="S",C354="I"),-1,1),"")</f>
        <v>0</v>
      </c>
      <c r="AW354" s="1028">
        <f t="shared" si="35"/>
        <v>0</v>
      </c>
      <c r="AX354" s="1028">
        <f>INDEX(V354:AG354,1,MATCH(Parametres!$B$3,V$1:AG$1,0))*IF(OR(C354="L",C354="S",C354="I"),-1,1)</f>
        <v>0</v>
      </c>
      <c r="AY354" s="598" t="s">
        <v>337</v>
      </c>
      <c r="AZ354" s="598" t="e">
        <f>+VLOOKUP($AJ354,Data_Validation!$A:$E,5,0)</f>
        <v>#N/A</v>
      </c>
    </row>
    <row r="355" spans="1:52" ht="15" customHeight="1">
      <c r="A355" s="832" t="s">
        <v>1150</v>
      </c>
      <c r="B355" s="832">
        <v>2026</v>
      </c>
      <c r="C355" s="832" t="s">
        <v>1855</v>
      </c>
      <c r="D355" s="832" t="s">
        <v>1856</v>
      </c>
      <c r="E355" s="832" t="s">
        <v>1854</v>
      </c>
      <c r="F355" s="832" t="s">
        <v>1792</v>
      </c>
      <c r="G355" s="832">
        <v>-3440016.62</v>
      </c>
      <c r="H355" s="832">
        <v>-3376480.93</v>
      </c>
      <c r="I355" s="832">
        <v>-3311933.17</v>
      </c>
      <c r="J355" s="832">
        <v>-3247335.25</v>
      </c>
      <c r="K355" s="832">
        <v>-3182311.9</v>
      </c>
      <c r="L355" s="832">
        <v>-3182311.9</v>
      </c>
      <c r="M355" s="832">
        <v>-3117216.76</v>
      </c>
      <c r="N355" s="832">
        <v>-3051152.28</v>
      </c>
      <c r="O355" s="832">
        <v>-3193632.52</v>
      </c>
      <c r="P355" s="832">
        <v>-3128845.37</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8" t="str">
        <f t="shared" si="30"/>
        <v>H11901</v>
      </c>
      <c r="AK355" s="1028" t="str">
        <f t="shared" si="31"/>
        <v>FIDUCIE MAXIME ALLARD</v>
      </c>
      <c r="AL355" s="1028">
        <f>IFERROR(INDEX(G355:R355,1,MATCH(Parametres!$B$3,G$1:R$1,0)-1)*IF(OR(F355="L",F355="S",F355="I"),-1,1),"")</f>
        <v>-3051152.28</v>
      </c>
      <c r="AM355" s="1028">
        <f t="shared" si="32"/>
        <v>-142480.24000000022</v>
      </c>
      <c r="AN355" s="1028">
        <f>INDEX(G355:R355,1,MATCH(Parametres!$B$3,G$1:R$1,0))*IF(OR(F355="L",F355="S",F355="I"),-1,1)</f>
        <v>-3193632.52</v>
      </c>
      <c r="AO355" s="598" t="str">
        <f>+VLOOKUP($AJ355,Data_Validation!$A:$D,1,0)</f>
        <v>H11901</v>
      </c>
      <c r="AP355" s="598" t="str">
        <f>+VLOOKUP($AJ355,Data_Validation!$A:$D,3,0)</f>
        <v>Bilan</v>
      </c>
      <c r="AQ355" s="598" t="str">
        <f>+VLOOKUP($AJ355,Data_Validation!$A:$D,4,0)</f>
        <v>Recevables Intercos</v>
      </c>
      <c r="AR355" s="598" t="s">
        <v>299</v>
      </c>
      <c r="AS355" s="598">
        <f>+VLOOKUP($AJ355,Data_Validation!$A:$E,5,0)</f>
        <v>0</v>
      </c>
      <c r="AT355" s="1033" t="str">
        <f t="shared" si="33"/>
        <v>H11901</v>
      </c>
      <c r="AU355" s="599" t="str">
        <f t="shared" si="34"/>
        <v>FIDUCIE MAXIME ALLARD</v>
      </c>
      <c r="AV355" s="1028">
        <f>IFERROR(INDEX(V355:AG355,1,MATCH(Parametres!$B$3,V$1:AG$1,0)-1)*IF(OR(C355="L",C355="S",C355="I"),-1,1),"")</f>
        <v>0</v>
      </c>
      <c r="AW355" s="1028">
        <f t="shared" si="35"/>
        <v>0</v>
      </c>
      <c r="AX355" s="1028">
        <f>INDEX(V355:AG355,1,MATCH(Parametres!$B$3,V$1:AG$1,0))*IF(OR(C355="L",C355="S",C355="I"),-1,1)</f>
        <v>0</v>
      </c>
      <c r="AY355" s="598" t="s">
        <v>337</v>
      </c>
      <c r="AZ355" s="598">
        <f>+VLOOKUP($AJ355,Data_Validation!$A:$E,5,0)</f>
        <v>0</v>
      </c>
    </row>
    <row r="356" spans="1:52" ht="15" customHeight="1">
      <c r="A356" s="832" t="s">
        <v>1150</v>
      </c>
      <c r="B356" s="832">
        <v>2026</v>
      </c>
      <c r="C356" s="832" t="s">
        <v>1857</v>
      </c>
      <c r="D356" s="832" t="s">
        <v>1858</v>
      </c>
      <c r="E356" s="832" t="s">
        <v>1854</v>
      </c>
      <c r="F356" s="832" t="s">
        <v>1792</v>
      </c>
      <c r="G356" s="832">
        <v>142595.93</v>
      </c>
      <c r="H356" s="832">
        <v>142595.93</v>
      </c>
      <c r="I356" s="832">
        <v>142595.93</v>
      </c>
      <c r="J356" s="832">
        <v>142595.93</v>
      </c>
      <c r="K356" s="832">
        <v>142595.93</v>
      </c>
      <c r="L356" s="832">
        <v>142595.93</v>
      </c>
      <c r="M356" s="832">
        <v>142595.93</v>
      </c>
      <c r="N356" s="832">
        <v>142595.93</v>
      </c>
      <c r="O356" s="832">
        <v>0</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8" t="str">
        <f t="shared" si="30"/>
        <v>H11902</v>
      </c>
      <c r="AK356" s="1028" t="str">
        <f t="shared" si="31"/>
        <v>FIDUCIE ROZON</v>
      </c>
      <c r="AL356" s="1028">
        <f>IFERROR(INDEX(G356:R356,1,MATCH(Parametres!$B$3,G$1:R$1,0)-1)*IF(OR(F356="L",F356="S",F356="I"),-1,1),"")</f>
        <v>142595.93</v>
      </c>
      <c r="AM356" s="1028">
        <f t="shared" si="32"/>
        <v>-142595.93</v>
      </c>
      <c r="AN356" s="1028">
        <f>INDEX(G356:R356,1,MATCH(Parametres!$B$3,G$1:R$1,0))*IF(OR(F356="L",F356="S",F356="I"),-1,1)</f>
        <v>0</v>
      </c>
      <c r="AO356" s="598" t="str">
        <f>+VLOOKUP($AJ356,Data_Validation!$A:$D,1,0)</f>
        <v>H11902</v>
      </c>
      <c r="AP356" s="598" t="str">
        <f>+VLOOKUP($AJ356,Data_Validation!$A:$D,3,0)</f>
        <v>Bilan</v>
      </c>
      <c r="AQ356" s="598" t="str">
        <f>+VLOOKUP($AJ356,Data_Validation!$A:$D,4,0)</f>
        <v>Recevables Intercos</v>
      </c>
      <c r="AR356" s="598" t="s">
        <v>299</v>
      </c>
      <c r="AS356" s="598">
        <f>+VLOOKUP($AJ356,Data_Validation!$A:$E,5,0)</f>
        <v>0</v>
      </c>
      <c r="AT356" s="1033" t="str">
        <f t="shared" si="33"/>
        <v>H11902</v>
      </c>
      <c r="AU356" s="599" t="str">
        <f t="shared" si="34"/>
        <v>FIDUCIE ROZON</v>
      </c>
      <c r="AV356" s="1028">
        <f>IFERROR(INDEX(V356:AG356,1,MATCH(Parametres!$B$3,V$1:AG$1,0)-1)*IF(OR(C356="L",C356="S",C356="I"),-1,1),"")</f>
        <v>0</v>
      </c>
      <c r="AW356" s="1028">
        <f t="shared" si="35"/>
        <v>0</v>
      </c>
      <c r="AX356" s="1028">
        <f>INDEX(V356:AG356,1,MATCH(Parametres!$B$3,V$1:AG$1,0))*IF(OR(C356="L",C356="S",C356="I"),-1,1)</f>
        <v>0</v>
      </c>
      <c r="AY356" s="598" t="s">
        <v>337</v>
      </c>
      <c r="AZ356" s="598">
        <f>+VLOOKUP($AJ356,Data_Validation!$A:$E,5,0)</f>
        <v>0</v>
      </c>
    </row>
    <row r="357" spans="1:52" ht="15" customHeight="1">
      <c r="A357" s="832" t="s">
        <v>1150</v>
      </c>
      <c r="B357" s="832">
        <v>2026</v>
      </c>
      <c r="C357" s="832" t="s">
        <v>1859</v>
      </c>
      <c r="D357" s="832" t="s">
        <v>1860</v>
      </c>
      <c r="E357" s="832" t="s">
        <v>1854</v>
      </c>
      <c r="F357" s="832" t="s">
        <v>1792</v>
      </c>
      <c r="G357" s="832">
        <v>-189931.82</v>
      </c>
      <c r="H357" s="832">
        <v>-242524.23</v>
      </c>
      <c r="I357" s="832">
        <v>-242595.93</v>
      </c>
      <c r="J357" s="832">
        <v>-242595.93</v>
      </c>
      <c r="K357" s="832">
        <v>-142595.93</v>
      </c>
      <c r="L357" s="832">
        <v>-142595.93</v>
      </c>
      <c r="M357" s="832">
        <v>-142595.93</v>
      </c>
      <c r="N357" s="832">
        <v>-142595.93</v>
      </c>
      <c r="O357" s="832">
        <v>0</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8" t="str">
        <f t="shared" si="30"/>
        <v>H11903</v>
      </c>
      <c r="AK357" s="1028" t="str">
        <f t="shared" si="31"/>
        <v>INTERCO-9510-1309 QC INC</v>
      </c>
      <c r="AL357" s="1028">
        <f>IFERROR(INDEX(G357:R357,1,MATCH(Parametres!$B$3,G$1:R$1,0)-1)*IF(OR(F357="L",F357="S",F357="I"),-1,1),"")</f>
        <v>-142595.93</v>
      </c>
      <c r="AM357" s="1028">
        <f t="shared" si="32"/>
        <v>142595.93</v>
      </c>
      <c r="AN357" s="1028">
        <f>INDEX(G357:R357,1,MATCH(Parametres!$B$3,G$1:R$1,0))*IF(OR(F357="L",F357="S",F357="I"),-1,1)</f>
        <v>0</v>
      </c>
      <c r="AO357" s="598" t="str">
        <f>+VLOOKUP($AJ357,Data_Validation!$A:$D,1,0)</f>
        <v>H11903</v>
      </c>
      <c r="AP357" s="598" t="str">
        <f>+VLOOKUP($AJ357,Data_Validation!$A:$D,3,0)</f>
        <v>Bilan</v>
      </c>
      <c r="AQ357" s="598" t="str">
        <f>+VLOOKUP($AJ357,Data_Validation!$A:$D,4,0)</f>
        <v>Recevables Intercos</v>
      </c>
      <c r="AR357" s="598" t="s">
        <v>299</v>
      </c>
      <c r="AS357" s="598">
        <f>+VLOOKUP($AJ357,Data_Validation!$A:$E,5,0)</f>
        <v>0</v>
      </c>
      <c r="AT357" s="1033" t="str">
        <f t="shared" si="33"/>
        <v>H11903</v>
      </c>
      <c r="AU357" s="599" t="str">
        <f t="shared" si="34"/>
        <v>INTERCO-9510-1309 QC INC</v>
      </c>
      <c r="AV357" s="1028">
        <f>IFERROR(INDEX(V357:AG357,1,MATCH(Parametres!$B$3,V$1:AG$1,0)-1)*IF(OR(C357="L",C357="S",C357="I"),-1,1),"")</f>
        <v>0</v>
      </c>
      <c r="AW357" s="1028">
        <f t="shared" si="35"/>
        <v>0</v>
      </c>
      <c r="AX357" s="1028">
        <f>INDEX(V357:AG357,1,MATCH(Parametres!$B$3,V$1:AG$1,0))*IF(OR(C357="L",C357="S",C357="I"),-1,1)</f>
        <v>0</v>
      </c>
      <c r="AY357" s="598" t="s">
        <v>337</v>
      </c>
      <c r="AZ357" s="598">
        <f>+VLOOKUP($AJ357,Data_Validation!$A:$E,5,0)</f>
        <v>0</v>
      </c>
    </row>
    <row r="358" spans="1:52" ht="15.75" customHeight="1">
      <c r="A358" s="832" t="s">
        <v>1150</v>
      </c>
      <c r="B358" s="832">
        <v>2026</v>
      </c>
      <c r="C358" s="832" t="s">
        <v>1861</v>
      </c>
      <c r="D358" s="832" t="s">
        <v>1862</v>
      </c>
      <c r="E358" s="832" t="s">
        <v>1854</v>
      </c>
      <c r="F358" s="832" t="s">
        <v>1792</v>
      </c>
      <c r="G358" s="832">
        <v>-3640000</v>
      </c>
      <c r="H358" s="832">
        <v>-3640000</v>
      </c>
      <c r="I358" s="832">
        <v>-3640000</v>
      </c>
      <c r="J358" s="832">
        <v>-3640000</v>
      </c>
      <c r="K358" s="832">
        <v>-3640000</v>
      </c>
      <c r="L358" s="832">
        <v>-3640000</v>
      </c>
      <c r="M358" s="832">
        <v>-3640000</v>
      </c>
      <c r="N358" s="832">
        <v>-3640000</v>
      </c>
      <c r="O358" s="832">
        <v>-3628820.96</v>
      </c>
      <c r="P358" s="832">
        <v>-3628820.96</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8" t="str">
        <f t="shared" si="30"/>
        <v>H11904</v>
      </c>
      <c r="AK358" s="1028" t="str">
        <f t="shared" si="31"/>
        <v>INTERCO-9509-9016 QC INC</v>
      </c>
      <c r="AL358" s="1028">
        <f>IFERROR(INDEX(G358:R358,1,MATCH(Parametres!$B$3,G$1:R$1,0)-1)*IF(OR(F358="L",F358="S",F358="I"),-1,1),"")</f>
        <v>-3640000</v>
      </c>
      <c r="AM358" s="1028">
        <f t="shared" si="32"/>
        <v>11179.040000000037</v>
      </c>
      <c r="AN358" s="1028">
        <f>INDEX(G358:R358,1,MATCH(Parametres!$B$3,G$1:R$1,0))*IF(OR(F358="L",F358="S",F358="I"),-1,1)</f>
        <v>-3628820.96</v>
      </c>
      <c r="AO358" s="598" t="str">
        <f>+VLOOKUP($AJ358,Data_Validation!$A:$D,1,0)</f>
        <v>H11904</v>
      </c>
      <c r="AP358" s="598" t="str">
        <f>+VLOOKUP($AJ358,Data_Validation!$A:$D,3,0)</f>
        <v>Bilan</v>
      </c>
      <c r="AQ358" s="598" t="str">
        <f>+VLOOKUP($AJ358,Data_Validation!$A:$D,4,0)</f>
        <v>Recevables Intercos</v>
      </c>
      <c r="AR358" s="598" t="s">
        <v>299</v>
      </c>
      <c r="AS358" s="598">
        <f>+VLOOKUP($AJ358,Data_Validation!$A:$E,5,0)</f>
        <v>0</v>
      </c>
      <c r="AT358" s="1033" t="str">
        <f t="shared" si="33"/>
        <v>H11904</v>
      </c>
      <c r="AU358" s="599" t="str">
        <f t="shared" si="34"/>
        <v>INTERCO-9509-9016 QC INC</v>
      </c>
      <c r="AV358" s="1028">
        <f>IFERROR(INDEX(V358:AG358,1,MATCH(Parametres!$B$3,V$1:AG$1,0)-1)*IF(OR(C358="L",C358="S",C358="I"),-1,1),"")</f>
        <v>0</v>
      </c>
      <c r="AW358" s="1028">
        <f t="shared" si="35"/>
        <v>0</v>
      </c>
      <c r="AX358" s="1028">
        <f>INDEX(V358:AG358,1,MATCH(Parametres!$B$3,V$1:AG$1,0))*IF(OR(C358="L",C358="S",C358="I"),-1,1)</f>
        <v>0</v>
      </c>
      <c r="AY358" s="598" t="s">
        <v>337</v>
      </c>
      <c r="AZ358" s="598">
        <f>+VLOOKUP($AJ358,Data_Validation!$A:$E,5,0)</f>
        <v>0</v>
      </c>
    </row>
    <row r="359" spans="1:52" ht="15" customHeight="1">
      <c r="A359" s="832" t="s">
        <v>1150</v>
      </c>
      <c r="B359" s="832">
        <v>2026</v>
      </c>
      <c r="C359" s="832" t="s">
        <v>1863</v>
      </c>
      <c r="D359" s="832" t="s">
        <v>1864</v>
      </c>
      <c r="E359" s="832" t="s">
        <v>1842</v>
      </c>
      <c r="F359" s="832" t="s">
        <v>1792</v>
      </c>
      <c r="G359" s="832">
        <v>3546617.48</v>
      </c>
      <c r="H359" s="832">
        <v>3547729.08</v>
      </c>
      <c r="I359" s="832">
        <v>3547729.08</v>
      </c>
      <c r="J359" s="832">
        <v>3548350.78</v>
      </c>
      <c r="K359" s="832">
        <v>3548350.78</v>
      </c>
      <c r="L359" s="832">
        <v>3548350.78</v>
      </c>
      <c r="M359" s="832">
        <v>3548350.78</v>
      </c>
      <c r="N359" s="832">
        <v>3548350.78</v>
      </c>
      <c r="O359" s="832">
        <v>3312955.82</v>
      </c>
      <c r="P359" s="832">
        <v>3312955.82</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8" t="str">
        <f t="shared" si="30"/>
        <v>H11905</v>
      </c>
      <c r="AK359" s="1028" t="str">
        <f t="shared" si="31"/>
        <v>INTERCO-HÉRELLE</v>
      </c>
      <c r="AL359" s="1028">
        <f>IFERROR(INDEX(G359:R359,1,MATCH(Parametres!$B$3,G$1:R$1,0)-1)*IF(OR(F359="L",F359="S",F359="I"),-1,1),"")</f>
        <v>3548350.78</v>
      </c>
      <c r="AM359" s="1028">
        <f t="shared" si="32"/>
        <v>-235394.95999999996</v>
      </c>
      <c r="AN359" s="1028">
        <f>INDEX(G359:R359,1,MATCH(Parametres!$B$3,G$1:R$1,0))*IF(OR(F359="L",F359="S",F359="I"),-1,1)</f>
        <v>3312955.82</v>
      </c>
      <c r="AO359" s="598" t="str">
        <f>+VLOOKUP($AJ359,Data_Validation!$A:$D,1,0)</f>
        <v>H11905</v>
      </c>
      <c r="AP359" s="598" t="str">
        <f>+VLOOKUP($AJ359,Data_Validation!$A:$D,3,0)</f>
        <v>Bilan</v>
      </c>
      <c r="AQ359" s="598" t="str">
        <f>+VLOOKUP($AJ359,Data_Validation!$A:$D,4,0)</f>
        <v>Recevables Intercos</v>
      </c>
      <c r="AR359" s="598" t="s">
        <v>299</v>
      </c>
      <c r="AS359" s="598">
        <f>+VLOOKUP($AJ359,Data_Validation!$A:$E,5,0)</f>
        <v>0</v>
      </c>
      <c r="AT359" s="1033" t="str">
        <f t="shared" si="33"/>
        <v>H11905</v>
      </c>
      <c r="AU359" s="599" t="str">
        <f t="shared" si="34"/>
        <v>INTERCO-HÉRELLE</v>
      </c>
      <c r="AV359" s="1028">
        <f>IFERROR(INDEX(V359:AG359,1,MATCH(Parametres!$B$3,V$1:AG$1,0)-1)*IF(OR(C359="L",C359="S",C359="I"),-1,1),"")</f>
        <v>0</v>
      </c>
      <c r="AW359" s="1028">
        <f t="shared" si="35"/>
        <v>0</v>
      </c>
      <c r="AX359" s="1028">
        <f>INDEX(V359:AG359,1,MATCH(Parametres!$B$3,V$1:AG$1,0))*IF(OR(C359="L",C359="S",C359="I"),-1,1)</f>
        <v>0</v>
      </c>
      <c r="AY359" s="598" t="s">
        <v>337</v>
      </c>
      <c r="AZ359" s="598">
        <f>+VLOOKUP($AJ359,Data_Validation!$A:$E,5,0)</f>
        <v>0</v>
      </c>
    </row>
    <row r="360" spans="1:52" ht="15" customHeight="1">
      <c r="A360" s="832" t="s">
        <v>1150</v>
      </c>
      <c r="B360" s="832">
        <v>2026</v>
      </c>
      <c r="C360" s="832" t="s">
        <v>1865</v>
      </c>
      <c r="D360" s="832" t="s">
        <v>1866</v>
      </c>
      <c r="E360" s="832" t="s">
        <v>1842</v>
      </c>
      <c r="F360" s="832" t="s">
        <v>1792</v>
      </c>
      <c r="G360" s="832">
        <v>-5785742.0599999996</v>
      </c>
      <c r="H360" s="832">
        <v>-5785742.0599999996</v>
      </c>
      <c r="I360" s="832">
        <v>-5785742.0599999996</v>
      </c>
      <c r="J360" s="832">
        <v>-5785742.0599999996</v>
      </c>
      <c r="K360" s="832">
        <v>-5785742.0599999996</v>
      </c>
      <c r="L360" s="832">
        <v>-5785742.0599999996</v>
      </c>
      <c r="M360" s="832">
        <v>-5785742.0599999996</v>
      </c>
      <c r="N360" s="832">
        <v>-5785742.0599999996</v>
      </c>
      <c r="O360" s="832">
        <v>-285742.06</v>
      </c>
      <c r="P360" s="832">
        <v>-285742.06</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8" t="str">
        <f t="shared" si="30"/>
        <v>H11906</v>
      </c>
      <c r="AK360" s="1028" t="str">
        <f t="shared" si="31"/>
        <v>INTERCO-STE-MARIE AUTOMOB</v>
      </c>
      <c r="AL360" s="1028">
        <f>IFERROR(INDEX(G360:R360,1,MATCH(Parametres!$B$3,G$1:R$1,0)-1)*IF(OR(F360="L",F360="S",F360="I"),-1,1),"")</f>
        <v>-5785742.0599999996</v>
      </c>
      <c r="AM360" s="1028">
        <f t="shared" si="32"/>
        <v>5500000</v>
      </c>
      <c r="AN360" s="1028">
        <f>INDEX(G360:R360,1,MATCH(Parametres!$B$3,G$1:R$1,0))*IF(OR(F360="L",F360="S",F360="I"),-1,1)</f>
        <v>-285742.06</v>
      </c>
      <c r="AO360" s="598" t="str">
        <f>+VLOOKUP($AJ360,Data_Validation!$A:$D,1,0)</f>
        <v>H11906</v>
      </c>
      <c r="AP360" s="598" t="str">
        <f>+VLOOKUP($AJ360,Data_Validation!$A:$D,3,0)</f>
        <v>Bilan</v>
      </c>
      <c r="AQ360" s="598" t="str">
        <f>+VLOOKUP($AJ360,Data_Validation!$A:$D,4,0)</f>
        <v>Recevables Intercos</v>
      </c>
      <c r="AR360" s="598" t="s">
        <v>299</v>
      </c>
      <c r="AS360" s="598">
        <f>+VLOOKUP($AJ360,Data_Validation!$A:$E,5,0)</f>
        <v>0</v>
      </c>
      <c r="AT360" s="1033" t="str">
        <f t="shared" si="33"/>
        <v>H11906</v>
      </c>
      <c r="AU360" s="599" t="str">
        <f t="shared" si="34"/>
        <v>INTERCO-STE-MARIE AUTOMOB</v>
      </c>
      <c r="AV360" s="1028">
        <f>IFERROR(INDEX(V360:AG360,1,MATCH(Parametres!$B$3,V$1:AG$1,0)-1)*IF(OR(C360="L",C360="S",C360="I"),-1,1),"")</f>
        <v>0</v>
      </c>
      <c r="AW360" s="1028">
        <f t="shared" si="35"/>
        <v>0</v>
      </c>
      <c r="AX360" s="1028">
        <f>INDEX(V360:AG360,1,MATCH(Parametres!$B$3,V$1:AG$1,0))*IF(OR(C360="L",C360="S",C360="I"),-1,1)</f>
        <v>0</v>
      </c>
      <c r="AY360" s="598" t="s">
        <v>337</v>
      </c>
      <c r="AZ360" s="598">
        <f>+VLOOKUP($AJ360,Data_Validation!$A:$E,5,0)</f>
        <v>0</v>
      </c>
    </row>
    <row r="361" spans="1:52" ht="15" customHeight="1">
      <c r="A361" s="832" t="s">
        <v>1150</v>
      </c>
      <c r="B361" s="832">
        <v>2026</v>
      </c>
      <c r="C361" s="832" t="s">
        <v>1867</v>
      </c>
      <c r="D361" s="832" t="s">
        <v>1868</v>
      </c>
      <c r="E361" s="832" t="s">
        <v>1842</v>
      </c>
      <c r="F361" s="832" t="s">
        <v>1792</v>
      </c>
      <c r="G361" s="832">
        <v>500000</v>
      </c>
      <c r="H361" s="832">
        <v>5500000</v>
      </c>
      <c r="I361" s="832">
        <v>5500000</v>
      </c>
      <c r="J361" s="832">
        <v>5500000</v>
      </c>
      <c r="K361" s="832">
        <v>5500000</v>
      </c>
      <c r="L361" s="832">
        <v>5500000</v>
      </c>
      <c r="M361" s="832">
        <v>5500000</v>
      </c>
      <c r="N361" s="832">
        <v>5500000</v>
      </c>
      <c r="O361" s="832">
        <v>4000000</v>
      </c>
      <c r="P361" s="832">
        <v>4000000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8" t="str">
        <f t="shared" si="30"/>
        <v>H11907</v>
      </c>
      <c r="AK361" s="1028" t="str">
        <f t="shared" si="31"/>
        <v>INTERCO-13721515 QC INC</v>
      </c>
      <c r="AL361" s="1028">
        <f>IFERROR(INDEX(G361:R361,1,MATCH(Parametres!$B$3,G$1:R$1,0)-1)*IF(OR(F361="L",F361="S",F361="I"),-1,1),"")</f>
        <v>5500000</v>
      </c>
      <c r="AM361" s="1028">
        <f t="shared" si="32"/>
        <v>-1500000</v>
      </c>
      <c r="AN361" s="1028">
        <f>INDEX(G361:R361,1,MATCH(Parametres!$B$3,G$1:R$1,0))*IF(OR(F361="L",F361="S",F361="I"),-1,1)</f>
        <v>4000000</v>
      </c>
      <c r="AO361" s="598" t="str">
        <f>+VLOOKUP($AJ361,Data_Validation!$A:$D,1,0)</f>
        <v>H11907</v>
      </c>
      <c r="AP361" s="598" t="str">
        <f>+VLOOKUP($AJ361,Data_Validation!$A:$D,3,0)</f>
        <v>Bilan</v>
      </c>
      <c r="AQ361" s="598" t="str">
        <f>+VLOOKUP($AJ361,Data_Validation!$A:$D,4,0)</f>
        <v>Recevables Intercos</v>
      </c>
      <c r="AR361" s="598" t="s">
        <v>299</v>
      </c>
      <c r="AS361" s="598">
        <f>+VLOOKUP($AJ361,Data_Validation!$A:$E,5,0)</f>
        <v>0</v>
      </c>
      <c r="AT361" s="1033" t="str">
        <f t="shared" si="33"/>
        <v>H11907</v>
      </c>
      <c r="AU361" s="599" t="str">
        <f t="shared" si="34"/>
        <v>INTERCO-13721515 QC INC</v>
      </c>
      <c r="AV361" s="1028">
        <f>IFERROR(INDEX(V361:AG361,1,MATCH(Parametres!$B$3,V$1:AG$1,0)-1)*IF(OR(C361="L",C361="S",C361="I"),-1,1),"")</f>
        <v>0</v>
      </c>
      <c r="AW361" s="1028">
        <f t="shared" si="35"/>
        <v>0</v>
      </c>
      <c r="AX361" s="1028">
        <f>INDEX(V361:AG361,1,MATCH(Parametres!$B$3,V$1:AG$1,0))*IF(OR(C361="L",C361="S",C361="I"),-1,1)</f>
        <v>0</v>
      </c>
      <c r="AY361" s="598" t="s">
        <v>337</v>
      </c>
      <c r="AZ361" s="598">
        <f>+VLOOKUP($AJ361,Data_Validation!$A:$E,5,0)</f>
        <v>0</v>
      </c>
    </row>
    <row r="362" spans="1:52" ht="15.75" customHeight="1">
      <c r="A362" s="832" t="s">
        <v>1150</v>
      </c>
      <c r="B362" s="832">
        <v>2026</v>
      </c>
      <c r="C362" s="832" t="s">
        <v>1869</v>
      </c>
      <c r="D362" s="832" t="s">
        <v>1870</v>
      </c>
      <c r="E362" s="832" t="s">
        <v>1854</v>
      </c>
      <c r="F362" s="832" t="s">
        <v>1792</v>
      </c>
      <c r="G362" s="832">
        <v>-1000000</v>
      </c>
      <c r="H362" s="832">
        <v>-831567.54</v>
      </c>
      <c r="I362" s="832">
        <v>-1000000</v>
      </c>
      <c r="J362" s="832">
        <v>-1000000</v>
      </c>
      <c r="K362" s="832">
        <v>-1000000</v>
      </c>
      <c r="L362" s="832">
        <v>-1000000</v>
      </c>
      <c r="M362" s="832">
        <v>-1000000</v>
      </c>
      <c r="N362" s="832">
        <v>-1000000</v>
      </c>
      <c r="O362" s="832">
        <v>-1000000</v>
      </c>
      <c r="P362" s="832">
        <v>-1000000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8" t="str">
        <f t="shared" si="30"/>
        <v>H11908</v>
      </c>
      <c r="AK362" s="1028" t="str">
        <f t="shared" si="31"/>
        <v>INTERCO-BMW SHERBROOKE</v>
      </c>
      <c r="AL362" s="1028">
        <f>IFERROR(INDEX(G362:R362,1,MATCH(Parametres!$B$3,G$1:R$1,0)-1)*IF(OR(F362="L",F362="S",F362="I"),-1,1),"")</f>
        <v>-1000000</v>
      </c>
      <c r="AM362" s="1028">
        <f t="shared" si="32"/>
        <v>0</v>
      </c>
      <c r="AN362" s="1028">
        <f>INDEX(G362:R362,1,MATCH(Parametres!$B$3,G$1:R$1,0))*IF(OR(F362="L",F362="S",F362="I"),-1,1)</f>
        <v>-1000000</v>
      </c>
      <c r="AO362" s="598" t="str">
        <f>+VLOOKUP($AJ362,Data_Validation!$A:$D,1,0)</f>
        <v>H11908</v>
      </c>
      <c r="AP362" s="598" t="str">
        <f>+VLOOKUP($AJ362,Data_Validation!$A:$D,3,0)</f>
        <v>Bilan</v>
      </c>
      <c r="AQ362" s="598" t="str">
        <f>+VLOOKUP($AJ362,Data_Validation!$A:$D,4,0)</f>
        <v>Recevables Intercos</v>
      </c>
      <c r="AR362" s="598" t="s">
        <v>299</v>
      </c>
      <c r="AS362" s="598">
        <f>+VLOOKUP($AJ362,Data_Validation!$A:$E,5,0)</f>
        <v>0</v>
      </c>
      <c r="AT362" s="1033" t="str">
        <f t="shared" si="33"/>
        <v>H11908</v>
      </c>
      <c r="AU362" s="599" t="str">
        <f t="shared" si="34"/>
        <v>INTERCO-BMW SHERBROOKE</v>
      </c>
      <c r="AV362" s="1028">
        <f>IFERROR(INDEX(V362:AG362,1,MATCH(Parametres!$B$3,V$1:AG$1,0)-1)*IF(OR(C362="L",C362="S",C362="I"),-1,1),"")</f>
        <v>0</v>
      </c>
      <c r="AW362" s="1028">
        <f t="shared" si="35"/>
        <v>0</v>
      </c>
      <c r="AX362" s="1028">
        <f>INDEX(V362:AG362,1,MATCH(Parametres!$B$3,V$1:AG$1,0))*IF(OR(C362="L",C362="S",C362="I"),-1,1)</f>
        <v>0</v>
      </c>
      <c r="AY362" s="598" t="s">
        <v>337</v>
      </c>
      <c r="AZ362" s="598">
        <f>+VLOOKUP($AJ362,Data_Validation!$A:$E,5,0)</f>
        <v>0</v>
      </c>
    </row>
    <row r="363" spans="1:52" ht="15.75" customHeight="1">
      <c r="A363" s="832" t="s">
        <v>1150</v>
      </c>
      <c r="B363" s="832">
        <v>2026</v>
      </c>
      <c r="C363" s="832" t="s">
        <v>1871</v>
      </c>
      <c r="D363" s="832" t="s">
        <v>1872</v>
      </c>
      <c r="E363" s="832" t="s">
        <v>1854</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8" t="str">
        <f t="shared" si="30"/>
        <v>H11909</v>
      </c>
      <c r="AK363" s="1028" t="str">
        <f t="shared" si="31"/>
        <v>INTERCO-VOLKSWAGEN</v>
      </c>
      <c r="AL363" s="1028">
        <f>IFERROR(INDEX(G363:R363,1,MATCH(Parametres!$B$3,G$1:R$1,0)-1)*IF(OR(F363="L",F363="S",F363="I"),-1,1),"")</f>
        <v>0</v>
      </c>
      <c r="AM363" s="1028">
        <f t="shared" si="32"/>
        <v>0</v>
      </c>
      <c r="AN363" s="1028">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3" t="str">
        <f t="shared" si="33"/>
        <v>H11909</v>
      </c>
      <c r="AU363" s="599" t="str">
        <f t="shared" si="34"/>
        <v>INTERCO-VOLKSWAGEN</v>
      </c>
      <c r="AV363" s="1028">
        <f>IFERROR(INDEX(V363:AG363,1,MATCH(Parametres!$B$3,V$1:AG$1,0)-1)*IF(OR(C363="L",C363="S",C363="I"),-1,1),"")</f>
        <v>0</v>
      </c>
      <c r="AW363" s="1028">
        <f t="shared" si="35"/>
        <v>0</v>
      </c>
      <c r="AX363" s="1028">
        <f>INDEX(V363:AG363,1,MATCH(Parametres!$B$3,V$1:AG$1,0))*IF(OR(C363="L",C363="S",C363="I"),-1,1)</f>
        <v>0</v>
      </c>
      <c r="AY363" s="598" t="s">
        <v>337</v>
      </c>
      <c r="AZ363" s="598" t="e">
        <f>+VLOOKUP($AJ363,Data_Validation!$A:$E,5,0)</f>
        <v>#N/A</v>
      </c>
    </row>
    <row r="364" spans="1:52" ht="15" customHeight="1">
      <c r="A364" s="832" t="s">
        <v>1150</v>
      </c>
      <c r="B364" s="832">
        <v>2026</v>
      </c>
      <c r="C364" s="832" t="s">
        <v>1873</v>
      </c>
      <c r="D364" s="832" t="s">
        <v>1874</v>
      </c>
      <c r="E364" s="832" t="s">
        <v>1792</v>
      </c>
      <c r="F364" s="832" t="s">
        <v>1792</v>
      </c>
      <c r="G364" s="832">
        <v>1334.25</v>
      </c>
      <c r="H364" s="832">
        <v>-5156.8999999999996</v>
      </c>
      <c r="I364" s="832">
        <v>10180.91</v>
      </c>
      <c r="J364" s="832">
        <v>96080.77</v>
      </c>
      <c r="K364" s="832">
        <v>205607.22</v>
      </c>
      <c r="L364" s="832">
        <v>347325.77</v>
      </c>
      <c r="M364" s="832">
        <v>70864.929999999993</v>
      </c>
      <c r="N364" s="832">
        <v>-29466.51</v>
      </c>
      <c r="O364" s="832">
        <v>-30710.67</v>
      </c>
      <c r="P364" s="832">
        <v>39466.080000000002</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8" t="str">
        <f t="shared" si="30"/>
        <v>H12000</v>
      </c>
      <c r="AK364" s="1028" t="str">
        <f t="shared" si="31"/>
        <v>RECLAMATION GAR. HYUNDAI</v>
      </c>
      <c r="AL364" s="1028">
        <f>IFERROR(INDEX(G364:R364,1,MATCH(Parametres!$B$3,G$1:R$1,0)-1)*IF(OR(F364="L",F364="S",F364="I"),-1,1),"")</f>
        <v>-29466.51</v>
      </c>
      <c r="AM364" s="1028">
        <f t="shared" si="32"/>
        <v>-1244.1599999999999</v>
      </c>
      <c r="AN364" s="1028">
        <f>INDEX(G364:R364,1,MATCH(Parametres!$B$3,G$1:R$1,0))*IF(OR(F364="L",F364="S",F364="I"),-1,1)</f>
        <v>-30710.67</v>
      </c>
      <c r="AO364" s="598" t="str">
        <f>+VLOOKUP($AJ364,Data_Validation!$A:$D,1,0)</f>
        <v>H12000</v>
      </c>
      <c r="AP364" s="598" t="str">
        <f>+VLOOKUP($AJ364,Data_Validation!$A:$D,3,0)</f>
        <v>Bilan</v>
      </c>
      <c r="AQ364" s="598" t="str">
        <f>+VLOOKUP($AJ364,Data_Validation!$A:$D,4,0)</f>
        <v>Recevables Manufacturier</v>
      </c>
      <c r="AR364" s="598" t="s">
        <v>299</v>
      </c>
      <c r="AS364" s="598">
        <f>+VLOOKUP($AJ364,Data_Validation!$A:$E,5,0)</f>
        <v>0</v>
      </c>
      <c r="AT364" s="1033" t="str">
        <f t="shared" si="33"/>
        <v>H12000</v>
      </c>
      <c r="AU364" s="599" t="str">
        <f t="shared" si="34"/>
        <v>RECLAMATION GAR. HYUNDAI</v>
      </c>
      <c r="AV364" s="1028">
        <f>IFERROR(INDEX(V364:AG364,1,MATCH(Parametres!$B$3,V$1:AG$1,0)-1)*IF(OR(C364="L",C364="S",C364="I"),-1,1),"")</f>
        <v>0</v>
      </c>
      <c r="AW364" s="1028">
        <f t="shared" si="35"/>
        <v>0</v>
      </c>
      <c r="AX364" s="1028">
        <f>INDEX(V364:AG364,1,MATCH(Parametres!$B$3,V$1:AG$1,0))*IF(OR(C364="L",C364="S",C364="I"),-1,1)</f>
        <v>0</v>
      </c>
      <c r="AY364" s="598" t="s">
        <v>337</v>
      </c>
      <c r="AZ364" s="598">
        <f>+VLOOKUP($AJ364,Data_Validation!$A:$E,5,0)</f>
        <v>0</v>
      </c>
    </row>
    <row r="365" spans="1:52" ht="15.75" customHeight="1">
      <c r="A365" s="832" t="s">
        <v>1150</v>
      </c>
      <c r="B365" s="832">
        <v>2026</v>
      </c>
      <c r="C365" s="832" t="s">
        <v>1875</v>
      </c>
      <c r="D365" s="832" t="s">
        <v>1876</v>
      </c>
      <c r="E365" s="832" t="s">
        <v>1153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8" t="str">
        <f t="shared" si="30"/>
        <v>H12001</v>
      </c>
      <c r="AK365" s="1028" t="str">
        <f t="shared" si="31"/>
        <v>RECLAMATION GAR. AUTRES</v>
      </c>
      <c r="AL365" s="1028">
        <f>IFERROR(INDEX(G365:R365,1,MATCH(Parametres!$B$3,G$1:R$1,0)-1)*IF(OR(F365="L",F365="S",F365="I"),-1,1),"")</f>
        <v>0</v>
      </c>
      <c r="AM365" s="1028">
        <f t="shared" si="32"/>
        <v>0</v>
      </c>
      <c r="AN365" s="1028">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3" t="str">
        <f t="shared" si="33"/>
        <v>H12001</v>
      </c>
      <c r="AU365" s="599" t="str">
        <f t="shared" si="34"/>
        <v>RECLAMATION GAR. AUTRES</v>
      </c>
      <c r="AV365" s="1028">
        <f>IFERROR(INDEX(V365:AG365,1,MATCH(Parametres!$B$3,V$1:AG$1,0)-1)*IF(OR(C365="L",C365="S",C365="I"),-1,1),"")</f>
        <v>0</v>
      </c>
      <c r="AW365" s="1028">
        <f t="shared" si="35"/>
        <v>0</v>
      </c>
      <c r="AX365" s="1028">
        <f>INDEX(V365:AG365,1,MATCH(Parametres!$B$3,V$1:AG$1,0))*IF(OR(C365="L",C365="S",C365="I"),-1,1)</f>
        <v>0</v>
      </c>
      <c r="AY365" s="598" t="s">
        <v>337</v>
      </c>
      <c r="AZ365" s="598" t="e">
        <f>+VLOOKUP($AJ365,Data_Validation!$A:$E,5,0)</f>
        <v>#N/A</v>
      </c>
    </row>
    <row r="366" spans="1:52" ht="15.75" customHeight="1">
      <c r="A366" s="832" t="s">
        <v>1150</v>
      </c>
      <c r="B366" s="832">
        <v>2026</v>
      </c>
      <c r="C366" s="832" t="s">
        <v>1877</v>
      </c>
      <c r="D366" s="832" t="s">
        <v>1878</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8" t="str">
        <f t="shared" si="30"/>
        <v>H12090</v>
      </c>
      <c r="AK366" s="1028" t="str">
        <f t="shared" si="31"/>
        <v>NE PAS UTILISER</v>
      </c>
      <c r="AL366" s="1028">
        <f>IFERROR(INDEX(G366:R366,1,MATCH(Parametres!$B$3,G$1:R$1,0)-1)*IF(OR(F366="L",F366="S",F366="I"),-1,1),"")</f>
        <v>0</v>
      </c>
      <c r="AM366" s="1028">
        <f t="shared" si="32"/>
        <v>0</v>
      </c>
      <c r="AN366" s="1028">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3" t="str">
        <f t="shared" si="33"/>
        <v>H12090</v>
      </c>
      <c r="AU366" s="599" t="str">
        <f t="shared" si="34"/>
        <v>NE PAS UTILISER</v>
      </c>
      <c r="AV366" s="1028">
        <f>IFERROR(INDEX(V366:AG366,1,MATCH(Parametres!$B$3,V$1:AG$1,0)-1)*IF(OR(C366="L",C366="S",C366="I"),-1,1),"")</f>
        <v>0</v>
      </c>
      <c r="AW366" s="1028">
        <f t="shared" si="35"/>
        <v>0</v>
      </c>
      <c r="AX366" s="1028">
        <f>INDEX(V366:AG366,1,MATCH(Parametres!$B$3,V$1:AG$1,0))*IF(OR(C366="L",C366="S",C366="I"),-1,1)</f>
        <v>0</v>
      </c>
      <c r="AY366" s="598" t="s">
        <v>337</v>
      </c>
      <c r="AZ366" s="598" t="e">
        <f>+VLOOKUP($AJ366,Data_Validation!$A:$E,5,0)</f>
        <v>#N/A</v>
      </c>
    </row>
    <row r="367" spans="1:52" ht="15.75" customHeight="1">
      <c r="A367" s="832" t="s">
        <v>1150</v>
      </c>
      <c r="B367" s="832">
        <v>2026</v>
      </c>
      <c r="C367" s="832" t="s">
        <v>1879</v>
      </c>
      <c r="D367" s="832" t="s">
        <v>1880</v>
      </c>
      <c r="E367" s="832" t="s">
        <v>1792</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8" t="str">
        <f t="shared" si="30"/>
        <v>H12100</v>
      </c>
      <c r="AK367" s="1028" t="str">
        <f t="shared" si="31"/>
        <v>RECLAMATION DE TRANSPORT</v>
      </c>
      <c r="AL367" s="1028">
        <f>IFERROR(INDEX(G367:R367,1,MATCH(Parametres!$B$3,G$1:R$1,0)-1)*IF(OR(F367="L",F367="S",F367="I"),-1,1),"")</f>
        <v>0</v>
      </c>
      <c r="AM367" s="1028">
        <f t="shared" si="32"/>
        <v>0</v>
      </c>
      <c r="AN367" s="1028">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3" t="str">
        <f t="shared" si="33"/>
        <v>H12100</v>
      </c>
      <c r="AU367" s="599" t="str">
        <f t="shared" si="34"/>
        <v>RECLAMATION DE TRANSPORT</v>
      </c>
      <c r="AV367" s="1028">
        <f>IFERROR(INDEX(V367:AG367,1,MATCH(Parametres!$B$3,V$1:AG$1,0)-1)*IF(OR(C367="L",C367="S",C367="I"),-1,1),"")</f>
        <v>0</v>
      </c>
      <c r="AW367" s="1028">
        <f t="shared" si="35"/>
        <v>0</v>
      </c>
      <c r="AX367" s="1028">
        <f>INDEX(V367:AG367,1,MATCH(Parametres!$B$3,V$1:AG$1,0))*IF(OR(C367="L",C367="S",C367="I"),-1,1)</f>
        <v>0</v>
      </c>
      <c r="AY367" s="598" t="s">
        <v>337</v>
      </c>
      <c r="AZ367" s="598" t="e">
        <f>+VLOOKUP($AJ367,Data_Validation!$A:$E,5,0)</f>
        <v>#N/A</v>
      </c>
    </row>
    <row r="368" spans="1:52" ht="15.75" customHeight="1">
      <c r="A368" s="832" t="s">
        <v>1150</v>
      </c>
      <c r="B368" s="832">
        <v>2026</v>
      </c>
      <c r="C368" s="832" t="s">
        <v>1881</v>
      </c>
      <c r="D368" s="832" t="s">
        <v>1882</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8" t="str">
        <f t="shared" si="30"/>
        <v>H12200</v>
      </c>
      <c r="AK368" s="1028" t="str">
        <f t="shared" si="31"/>
        <v>CARTES DE CREDIT</v>
      </c>
      <c r="AL368" s="1028">
        <f>IFERROR(INDEX(G368:R368,1,MATCH(Parametres!$B$3,G$1:R$1,0)-1)*IF(OR(F368="L",F368="S",F368="I"),-1,1),"")</f>
        <v>0</v>
      </c>
      <c r="AM368" s="1028">
        <f t="shared" si="32"/>
        <v>0</v>
      </c>
      <c r="AN368" s="1028">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3" t="str">
        <f t="shared" si="33"/>
        <v>H12200</v>
      </c>
      <c r="AU368" s="599" t="str">
        <f t="shared" si="34"/>
        <v>CARTES DE CREDIT</v>
      </c>
      <c r="AV368" s="1028">
        <f>IFERROR(INDEX(V368:AG368,1,MATCH(Parametres!$B$3,V$1:AG$1,0)-1)*IF(OR(C368="L",C368="S",C368="I"),-1,1),"")</f>
        <v>0</v>
      </c>
      <c r="AW368" s="1028">
        <f t="shared" si="35"/>
        <v>0</v>
      </c>
      <c r="AX368" s="1028">
        <f>INDEX(V368:AG368,1,MATCH(Parametres!$B$3,V$1:AG$1,0))*IF(OR(C368="L",C368="S",C368="I"),-1,1)</f>
        <v>0</v>
      </c>
      <c r="AY368" s="598" t="s">
        <v>337</v>
      </c>
      <c r="AZ368" s="598" t="e">
        <f>+VLOOKUP($AJ368,Data_Validation!$A:$E,5,0)</f>
        <v>#N/A</v>
      </c>
    </row>
    <row r="369" spans="1:52" ht="15.75" customHeight="1">
      <c r="A369" s="832" t="s">
        <v>1150</v>
      </c>
      <c r="B369" s="832">
        <v>2026</v>
      </c>
      <c r="C369" s="832" t="s">
        <v>1883</v>
      </c>
      <c r="D369" s="832" t="s">
        <v>1884</v>
      </c>
      <c r="E369" s="832" t="s">
        <v>336</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8" t="str">
        <f t="shared" si="30"/>
        <v>H12300</v>
      </c>
      <c r="AK369" s="1028" t="str">
        <f t="shared" si="31"/>
        <v>VOIR COMPTE 126</v>
      </c>
      <c r="AL369" s="1028">
        <f>IFERROR(INDEX(G369:R369,1,MATCH(Parametres!$B$3,G$1:R$1,0)-1)*IF(OR(F369="L",F369="S",F369="I"),-1,1),"")</f>
        <v>0</v>
      </c>
      <c r="AM369" s="1028">
        <f t="shared" si="32"/>
        <v>0</v>
      </c>
      <c r="AN369" s="1028">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3" t="str">
        <f t="shared" si="33"/>
        <v>H12300</v>
      </c>
      <c r="AU369" s="599" t="str">
        <f t="shared" si="34"/>
        <v>VOIR COMPTE 126</v>
      </c>
      <c r="AV369" s="1028">
        <f>IFERROR(INDEX(V369:AG369,1,MATCH(Parametres!$B$3,V$1:AG$1,0)-1)*IF(OR(C369="L",C369="S",C369="I"),-1,1),"")</f>
        <v>0</v>
      </c>
      <c r="AW369" s="1028">
        <f t="shared" si="35"/>
        <v>0</v>
      </c>
      <c r="AX369" s="1028">
        <f>INDEX(V369:AG369,1,MATCH(Parametres!$B$3,V$1:AG$1,0))*IF(OR(C369="L",C369="S",C369="I"),-1,1)</f>
        <v>0</v>
      </c>
      <c r="AY369" s="598" t="s">
        <v>337</v>
      </c>
      <c r="AZ369" s="598" t="e">
        <f>+VLOOKUP($AJ369,Data_Validation!$A:$E,5,0)</f>
        <v>#N/A</v>
      </c>
    </row>
    <row r="370" spans="1:52" ht="15.75" customHeight="1">
      <c r="A370" s="832" t="s">
        <v>1150</v>
      </c>
      <c r="B370" s="832">
        <v>2026</v>
      </c>
      <c r="C370" s="832" t="s">
        <v>1885</v>
      </c>
      <c r="D370" s="832" t="s">
        <v>1886</v>
      </c>
      <c r="E370" s="832" t="s">
        <v>333</v>
      </c>
      <c r="F370" s="832" t="s">
        <v>1792</v>
      </c>
      <c r="G370" s="832">
        <v>0</v>
      </c>
      <c r="H370" s="832">
        <v>0</v>
      </c>
      <c r="I370" s="832">
        <v>0</v>
      </c>
      <c r="J370" s="832">
        <v>0</v>
      </c>
      <c r="K370" s="832">
        <v>0</v>
      </c>
      <c r="L370" s="832">
        <v>0</v>
      </c>
      <c r="M370" s="832">
        <v>0</v>
      </c>
      <c r="N370" s="832">
        <v>0</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8" t="str">
        <f t="shared" si="30"/>
        <v>H12500</v>
      </c>
      <c r="AK370" s="1028" t="str">
        <f t="shared" si="31"/>
        <v>PROV. CREANCES DOUTEUSES</v>
      </c>
      <c r="AL370" s="1028">
        <f>IFERROR(INDEX(G370:R370,1,MATCH(Parametres!$B$3,G$1:R$1,0)-1)*IF(OR(F370="L",F370="S",F370="I"),-1,1),"")</f>
        <v>0</v>
      </c>
      <c r="AM370" s="1028">
        <f t="shared" si="32"/>
        <v>0</v>
      </c>
      <c r="AN370" s="1028">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3" t="str">
        <f t="shared" si="33"/>
        <v>H12500</v>
      </c>
      <c r="AU370" s="599" t="str">
        <f t="shared" si="34"/>
        <v>PROV. CREANCES DOUTEUSES</v>
      </c>
      <c r="AV370" s="1028">
        <f>IFERROR(INDEX(V370:AG370,1,MATCH(Parametres!$B$3,V$1:AG$1,0)-1)*IF(OR(C370="L",C370="S",C370="I"),-1,1),"")</f>
        <v>0</v>
      </c>
      <c r="AW370" s="1028">
        <f t="shared" si="35"/>
        <v>0</v>
      </c>
      <c r="AX370" s="1028">
        <f>INDEX(V370:AG370,1,MATCH(Parametres!$B$3,V$1:AG$1,0))*IF(OR(C370="L",C370="S",C370="I"),-1,1)</f>
        <v>0</v>
      </c>
      <c r="AY370" s="598" t="s">
        <v>337</v>
      </c>
      <c r="AZ370" s="598" t="e">
        <f>+VLOOKUP($AJ370,Data_Validation!$A:$E,5,0)</f>
        <v>#N/A</v>
      </c>
    </row>
    <row r="371" spans="1:52" ht="15.75" customHeight="1">
      <c r="A371" s="832" t="s">
        <v>1150</v>
      </c>
      <c r="B371" s="832">
        <v>2026</v>
      </c>
      <c r="C371" s="832" t="s">
        <v>1887</v>
      </c>
      <c r="D371" s="832" t="s">
        <v>1888</v>
      </c>
      <c r="E371" s="832" t="s">
        <v>336</v>
      </c>
      <c r="F371" s="832" t="s">
        <v>1792</v>
      </c>
      <c r="G371" s="832">
        <v>0</v>
      </c>
      <c r="H371" s="832">
        <v>0</v>
      </c>
      <c r="I371" s="832">
        <v>0</v>
      </c>
      <c r="J371" s="832">
        <v>0</v>
      </c>
      <c r="K371" s="832">
        <v>0</v>
      </c>
      <c r="L371" s="832">
        <v>0</v>
      </c>
      <c r="M371" s="832">
        <v>-10723.36</v>
      </c>
      <c r="N371" s="832">
        <v>-796.81</v>
      </c>
      <c r="O371" s="832">
        <v>150</v>
      </c>
      <c r="P371" s="832">
        <v>1347.87</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8" t="str">
        <f t="shared" si="30"/>
        <v>H12600</v>
      </c>
      <c r="AK371" s="1028" t="str">
        <f t="shared" si="31"/>
        <v>RISTOURNE DE FINANCES</v>
      </c>
      <c r="AL371" s="1028">
        <f>IFERROR(INDEX(G371:R371,1,MATCH(Parametres!$B$3,G$1:R$1,0)-1)*IF(OR(F371="L",F371="S",F371="I"),-1,1),"")</f>
        <v>-796.81</v>
      </c>
      <c r="AM371" s="1028">
        <f t="shared" si="32"/>
        <v>946.81</v>
      </c>
      <c r="AN371" s="1028">
        <f>INDEX(G371:R371,1,MATCH(Parametres!$B$3,G$1:R$1,0))*IF(OR(F371="L",F371="S",F371="I"),-1,1)</f>
        <v>150</v>
      </c>
      <c r="AO371" s="598" t="str">
        <f>+VLOOKUP($AJ371,Data_Validation!$A:$D,1,0)</f>
        <v>H12600</v>
      </c>
      <c r="AP371" s="598" t="str">
        <f>+VLOOKUP($AJ371,Data_Validation!$A:$D,3,0)</f>
        <v>Bilan</v>
      </c>
      <c r="AQ371" s="598" t="str">
        <f>+VLOOKUP($AJ371,Data_Validation!$A:$D,4,0)</f>
        <v>Recevables Autres</v>
      </c>
      <c r="AR371" s="598" t="s">
        <v>299</v>
      </c>
      <c r="AS371" s="598">
        <f>+VLOOKUP($AJ371,Data_Validation!$A:$E,5,0)</f>
        <v>0</v>
      </c>
      <c r="AT371" s="1033" t="str">
        <f t="shared" si="33"/>
        <v>H12600</v>
      </c>
      <c r="AU371" s="599" t="str">
        <f t="shared" si="34"/>
        <v>RISTOURNE DE FINANCES</v>
      </c>
      <c r="AV371" s="1028">
        <f>IFERROR(INDEX(V371:AG371,1,MATCH(Parametres!$B$3,V$1:AG$1,0)-1)*IF(OR(C371="L",C371="S",C371="I"),-1,1),"")</f>
        <v>0</v>
      </c>
      <c r="AW371" s="1028">
        <f t="shared" si="35"/>
        <v>0</v>
      </c>
      <c r="AX371" s="1028">
        <f>INDEX(V371:AG371,1,MATCH(Parametres!$B$3,V$1:AG$1,0))*IF(OR(C371="L",C371="S",C371="I"),-1,1)</f>
        <v>0</v>
      </c>
      <c r="AY371" s="598" t="s">
        <v>337</v>
      </c>
      <c r="AZ371" s="598">
        <f>+VLOOKUP($AJ371,Data_Validation!$A:$E,5,0)</f>
        <v>0</v>
      </c>
    </row>
    <row r="372" spans="1:52" ht="15.75" customHeight="1">
      <c r="A372" s="832" t="s">
        <v>1150</v>
      </c>
      <c r="B372" s="832">
        <v>2026</v>
      </c>
      <c r="C372" s="832" t="s">
        <v>1889</v>
      </c>
      <c r="D372" s="832" t="s">
        <v>1890</v>
      </c>
      <c r="E372" s="832" t="s">
        <v>1891</v>
      </c>
      <c r="F372" s="832" t="s">
        <v>1792</v>
      </c>
      <c r="G372" s="832">
        <v>775858.33</v>
      </c>
      <c r="H372" s="832">
        <v>655125.16</v>
      </c>
      <c r="I372" s="832">
        <v>647965.1</v>
      </c>
      <c r="J372" s="832">
        <v>446576.35</v>
      </c>
      <c r="K372" s="832">
        <v>804740.44</v>
      </c>
      <c r="L372" s="832">
        <v>539279.81999999995</v>
      </c>
      <c r="M372" s="832">
        <v>780698.62</v>
      </c>
      <c r="N372" s="832">
        <v>589981.75</v>
      </c>
      <c r="O372" s="832">
        <v>628189.63</v>
      </c>
      <c r="P372" s="832">
        <v>605572.24</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8" t="str">
        <f t="shared" si="30"/>
        <v>H13000</v>
      </c>
      <c r="AK372" s="1028" t="str">
        <f t="shared" si="31"/>
        <v>VEHICULES NEUFS - HYUNDAI</v>
      </c>
      <c r="AL372" s="1028">
        <f>IFERROR(INDEX(G372:R372,1,MATCH(Parametres!$B$3,G$1:R$1,0)-1)*IF(OR(F372="L",F372="S",F372="I"),-1,1),"")</f>
        <v>589981.75</v>
      </c>
      <c r="AM372" s="1028">
        <f t="shared" si="32"/>
        <v>38207.880000000005</v>
      </c>
      <c r="AN372" s="1028">
        <f>INDEX(G372:R372,1,MATCH(Parametres!$B$3,G$1:R$1,0))*IF(OR(F372="L",F372="S",F372="I"),-1,1)</f>
        <v>628189.63</v>
      </c>
      <c r="AO372" s="598" t="str">
        <f>+VLOOKUP($AJ372,Data_Validation!$A:$D,1,0)</f>
        <v>H13000</v>
      </c>
      <c r="AP372" s="598" t="str">
        <f>+VLOOKUP($AJ372,Data_Validation!$A:$D,3,0)</f>
        <v>Bilan</v>
      </c>
      <c r="AQ372" s="598" t="str">
        <f>+VLOOKUP($AJ372,Data_Validation!$A:$D,4,0)</f>
        <v>Inventaire Véhicules Neufs</v>
      </c>
      <c r="AR372" s="598" t="s">
        <v>299</v>
      </c>
      <c r="AS372" s="598">
        <f>+VLOOKUP($AJ372,Data_Validation!$A:$E,5,0)</f>
        <v>0</v>
      </c>
      <c r="AT372" s="1033" t="str">
        <f t="shared" si="33"/>
        <v>H13000</v>
      </c>
      <c r="AU372" s="599" t="str">
        <f t="shared" si="34"/>
        <v>VEHICULES NEUFS - HYUNDAI</v>
      </c>
      <c r="AV372" s="1028">
        <f>IFERROR(INDEX(V372:AG372,1,MATCH(Parametres!$B$3,V$1:AG$1,0)-1)*IF(OR(C372="L",C372="S",C372="I"),-1,1),"")</f>
        <v>0</v>
      </c>
      <c r="AW372" s="1028">
        <f t="shared" si="35"/>
        <v>0</v>
      </c>
      <c r="AX372" s="1028">
        <f>INDEX(V372:AG372,1,MATCH(Parametres!$B$3,V$1:AG$1,0))*IF(OR(C372="L",C372="S",C372="I"),-1,1)</f>
        <v>0</v>
      </c>
      <c r="AY372" s="598" t="s">
        <v>337</v>
      </c>
      <c r="AZ372" s="598">
        <f>+VLOOKUP($AJ372,Data_Validation!$A:$E,5,0)</f>
        <v>0</v>
      </c>
    </row>
    <row r="373" spans="1:52" ht="15.75" customHeight="1">
      <c r="A373" s="832" t="s">
        <v>1150</v>
      </c>
      <c r="B373" s="832">
        <v>2026</v>
      </c>
      <c r="C373" s="832" t="s">
        <v>1892</v>
      </c>
      <c r="D373" s="832" t="s">
        <v>1893</v>
      </c>
      <c r="E373" s="832" t="s">
        <v>1891</v>
      </c>
      <c r="F373" s="832" t="s">
        <v>1792</v>
      </c>
      <c r="G373" s="832">
        <v>4724863.8899999997</v>
      </c>
      <c r="H373" s="832">
        <v>5563744.4800000004</v>
      </c>
      <c r="I373" s="832">
        <v>4643819.5199999996</v>
      </c>
      <c r="J373" s="832">
        <v>4440334.4800000004</v>
      </c>
      <c r="K373" s="832">
        <v>4593394.12</v>
      </c>
      <c r="L373" s="832">
        <v>4318602.4400000004</v>
      </c>
      <c r="M373" s="832">
        <v>4996879.71</v>
      </c>
      <c r="N373" s="832">
        <v>4903279.4800000004</v>
      </c>
      <c r="O373" s="832">
        <v>4268652.92</v>
      </c>
      <c r="P373" s="832">
        <v>4707355.5599999996</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8" t="str">
        <f t="shared" si="30"/>
        <v>H13001</v>
      </c>
      <c r="AK373" s="1028" t="str">
        <f t="shared" si="31"/>
        <v>NEUF CAMIONS HYUNDAI</v>
      </c>
      <c r="AL373" s="1028">
        <f>IFERROR(INDEX(G373:R373,1,MATCH(Parametres!$B$3,G$1:R$1,0)-1)*IF(OR(F373="L",F373="S",F373="I"),-1,1),"")</f>
        <v>4903279.4800000004</v>
      </c>
      <c r="AM373" s="1028">
        <f t="shared" si="32"/>
        <v>-634626.56000000052</v>
      </c>
      <c r="AN373" s="1028">
        <f>INDEX(G373:R373,1,MATCH(Parametres!$B$3,G$1:R$1,0))*IF(OR(F373="L",F373="S",F373="I"),-1,1)</f>
        <v>4268652.92</v>
      </c>
      <c r="AO373" s="598" t="str">
        <f>+VLOOKUP($AJ373,Data_Validation!$A:$D,1,0)</f>
        <v>H13001</v>
      </c>
      <c r="AP373" s="598" t="str">
        <f>+VLOOKUP($AJ373,Data_Validation!$A:$D,3,0)</f>
        <v>Bilan</v>
      </c>
      <c r="AQ373" s="598" t="str">
        <f>+VLOOKUP($AJ373,Data_Validation!$A:$D,4,0)</f>
        <v>Inventaire Véhicules Neufs</v>
      </c>
      <c r="AR373" s="598" t="s">
        <v>299</v>
      </c>
      <c r="AS373" s="598">
        <f>+VLOOKUP($AJ373,Data_Validation!$A:$E,5,0)</f>
        <v>0</v>
      </c>
      <c r="AT373" s="1033" t="str">
        <f t="shared" si="33"/>
        <v>H13001</v>
      </c>
      <c r="AU373" s="599" t="str">
        <f t="shared" si="34"/>
        <v>NEUF CAMIONS HYUNDAI</v>
      </c>
      <c r="AV373" s="1028">
        <f>IFERROR(INDEX(V373:AG373,1,MATCH(Parametres!$B$3,V$1:AG$1,0)-1)*IF(OR(C373="L",C373="S",C373="I"),-1,1),"")</f>
        <v>0</v>
      </c>
      <c r="AW373" s="1028">
        <f t="shared" si="35"/>
        <v>0</v>
      </c>
      <c r="AX373" s="1028">
        <f>INDEX(V373:AG373,1,MATCH(Parametres!$B$3,V$1:AG$1,0))*IF(OR(C373="L",C373="S",C373="I"),-1,1)</f>
        <v>0</v>
      </c>
      <c r="AY373" s="598" t="s">
        <v>337</v>
      </c>
      <c r="AZ373" s="598">
        <f>+VLOOKUP($AJ373,Data_Validation!$A:$E,5,0)</f>
        <v>0</v>
      </c>
    </row>
    <row r="374" spans="1:52" ht="15.75" customHeight="1">
      <c r="A374" s="832" t="s">
        <v>1150</v>
      </c>
      <c r="B374" s="832">
        <v>2026</v>
      </c>
      <c r="C374" s="832" t="s">
        <v>1894</v>
      </c>
      <c r="D374" s="832" t="s">
        <v>1895</v>
      </c>
      <c r="E374" s="832" t="s">
        <v>1891</v>
      </c>
      <c r="F374" s="832" t="s">
        <v>1792</v>
      </c>
      <c r="G374" s="832">
        <v>1795970.9</v>
      </c>
      <c r="H374" s="832">
        <v>2538311.2799999998</v>
      </c>
      <c r="I374" s="832">
        <v>4347443.79</v>
      </c>
      <c r="J374" s="832">
        <v>4051398.59</v>
      </c>
      <c r="K374" s="832">
        <v>2967762.41</v>
      </c>
      <c r="L374" s="832">
        <v>1395018.68</v>
      </c>
      <c r="M374" s="832">
        <v>897992.5</v>
      </c>
      <c r="N374" s="832">
        <v>853795.25</v>
      </c>
      <c r="O374" s="832">
        <v>1006781.48</v>
      </c>
      <c r="P374" s="832">
        <v>1185718.8899999999</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8" t="str">
        <f t="shared" si="30"/>
        <v>H13003</v>
      </c>
      <c r="AK374" s="1028" t="str">
        <f t="shared" si="31"/>
        <v>VEH. VERT HYUNDAI</v>
      </c>
      <c r="AL374" s="1028">
        <f>IFERROR(INDEX(G374:R374,1,MATCH(Parametres!$B$3,G$1:R$1,0)-1)*IF(OR(F374="L",F374="S",F374="I"),-1,1),"")</f>
        <v>853795.25</v>
      </c>
      <c r="AM374" s="1028">
        <f t="shared" si="32"/>
        <v>152986.22999999998</v>
      </c>
      <c r="AN374" s="1028">
        <f>INDEX(G374:R374,1,MATCH(Parametres!$B$3,G$1:R$1,0))*IF(OR(F374="L",F374="S",F374="I"),-1,1)</f>
        <v>1006781.48</v>
      </c>
      <c r="AO374" s="598" t="str">
        <f>+VLOOKUP($AJ374,Data_Validation!$A:$D,1,0)</f>
        <v>H13003</v>
      </c>
      <c r="AP374" s="598" t="str">
        <f>+VLOOKUP($AJ374,Data_Validation!$A:$D,3,0)</f>
        <v>Bilan</v>
      </c>
      <c r="AQ374" s="598" t="str">
        <f>+VLOOKUP($AJ374,Data_Validation!$A:$D,4,0)</f>
        <v>Inventaire Véhicules Neufs</v>
      </c>
      <c r="AR374" s="598" t="s">
        <v>299</v>
      </c>
      <c r="AS374" s="598">
        <f>+VLOOKUP($AJ374,Data_Validation!$A:$E,5,0)</f>
        <v>0</v>
      </c>
      <c r="AT374" s="1033" t="str">
        <f t="shared" si="33"/>
        <v>H13003</v>
      </c>
      <c r="AU374" s="599" t="str">
        <f t="shared" si="34"/>
        <v>VEH. VERT HYUNDAI</v>
      </c>
      <c r="AV374" s="1028">
        <f>IFERROR(INDEX(V374:AG374,1,MATCH(Parametres!$B$3,V$1:AG$1,0)-1)*IF(OR(C374="L",C374="S",C374="I"),-1,1),"")</f>
        <v>0</v>
      </c>
      <c r="AW374" s="1028">
        <f t="shared" si="35"/>
        <v>0</v>
      </c>
      <c r="AX374" s="1028">
        <f>INDEX(V374:AG374,1,MATCH(Parametres!$B$3,V$1:AG$1,0))*IF(OR(C374="L",C374="S",C374="I"),-1,1)</f>
        <v>0</v>
      </c>
      <c r="AY374" s="598" t="s">
        <v>337</v>
      </c>
      <c r="AZ374" s="598">
        <f>+VLOOKUP($AJ374,Data_Validation!$A:$E,5,0)</f>
        <v>0</v>
      </c>
    </row>
    <row r="375" spans="1:52" ht="15.75" customHeight="1">
      <c r="A375" s="832" t="s">
        <v>1150</v>
      </c>
      <c r="B375" s="832">
        <v>2026</v>
      </c>
      <c r="C375" s="832" t="s">
        <v>1896</v>
      </c>
      <c r="D375" s="832" t="s">
        <v>1897</v>
      </c>
      <c r="E375" s="832" t="s">
        <v>1891</v>
      </c>
      <c r="F375" s="832" t="s">
        <v>1792</v>
      </c>
      <c r="G375" s="832">
        <v>0</v>
      </c>
      <c r="H375" s="832">
        <v>0</v>
      </c>
      <c r="I375" s="832">
        <v>0</v>
      </c>
      <c r="J375" s="832">
        <v>24980.57</v>
      </c>
      <c r="K375" s="832">
        <v>13601</v>
      </c>
      <c r="L375" s="832">
        <v>0</v>
      </c>
      <c r="M375" s="832">
        <v>0</v>
      </c>
      <c r="N375" s="832">
        <v>0</v>
      </c>
      <c r="O375" s="832">
        <v>0</v>
      </c>
      <c r="P375" s="832">
        <v>42512</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8" t="str">
        <f t="shared" si="30"/>
        <v>H13100</v>
      </c>
      <c r="AK375" s="1028" t="str">
        <f t="shared" si="31"/>
        <v>VEHICULES NEUFS AUTRES</v>
      </c>
      <c r="AL375" s="1028">
        <f>IFERROR(INDEX(G375:R375,1,MATCH(Parametres!$B$3,G$1:R$1,0)-1)*IF(OR(F375="L",F375="S",F375="I"),-1,1),"")</f>
        <v>0</v>
      </c>
      <c r="AM375" s="1028">
        <f t="shared" si="32"/>
        <v>0</v>
      </c>
      <c r="AN375" s="1028">
        <f>INDEX(G375:R375,1,MATCH(Parametres!$B$3,G$1:R$1,0))*IF(OR(F375="L",F375="S",F375="I"),-1,1)</f>
        <v>0</v>
      </c>
      <c r="AO375" s="598" t="str">
        <f>+VLOOKUP($AJ375,Data_Validation!$A:$D,1,0)</f>
        <v>H13100</v>
      </c>
      <c r="AP375" s="598" t="str">
        <f>+VLOOKUP($AJ375,Data_Validation!$A:$D,3,0)</f>
        <v>Bilan</v>
      </c>
      <c r="AQ375" s="598" t="str">
        <f>+VLOOKUP($AJ375,Data_Validation!$A:$D,4,0)</f>
        <v>Inventaire Véhicules Neufs</v>
      </c>
      <c r="AR375" s="598" t="s">
        <v>299</v>
      </c>
      <c r="AS375" s="598">
        <f>+VLOOKUP($AJ375,Data_Validation!$A:$E,5,0)</f>
        <v>0</v>
      </c>
      <c r="AT375" s="1033" t="str">
        <f t="shared" si="33"/>
        <v>H13100</v>
      </c>
      <c r="AU375" s="599" t="str">
        <f t="shared" si="34"/>
        <v>VEHICULES NEUFS AUTRES</v>
      </c>
      <c r="AV375" s="1028">
        <f>IFERROR(INDEX(V375:AG375,1,MATCH(Parametres!$B$3,V$1:AG$1,0)-1)*IF(OR(C375="L",C375="S",C375="I"),-1,1),"")</f>
        <v>0</v>
      </c>
      <c r="AW375" s="1028">
        <f t="shared" si="35"/>
        <v>0</v>
      </c>
      <c r="AX375" s="1028">
        <f>INDEX(V375:AG375,1,MATCH(Parametres!$B$3,V$1:AG$1,0))*IF(OR(C375="L",C375="S",C375="I"),-1,1)</f>
        <v>0</v>
      </c>
      <c r="AY375" s="598" t="s">
        <v>337</v>
      </c>
      <c r="AZ375" s="598">
        <f>+VLOOKUP($AJ375,Data_Validation!$A:$E,5,0)</f>
        <v>0</v>
      </c>
    </row>
    <row r="376" spans="1:52" ht="15.75" customHeight="1">
      <c r="A376" s="832" t="s">
        <v>1150</v>
      </c>
      <c r="B376" s="832">
        <v>2026</v>
      </c>
      <c r="C376" s="832" t="s">
        <v>1898</v>
      </c>
      <c r="D376" s="832" t="s">
        <v>1899</v>
      </c>
      <c r="E376" s="832" t="s">
        <v>1891</v>
      </c>
      <c r="F376" s="832" t="s">
        <v>1792</v>
      </c>
      <c r="G376" s="832">
        <v>148707.63</v>
      </c>
      <c r="H376" s="832">
        <v>148368.89000000001</v>
      </c>
      <c r="I376" s="832">
        <v>147305.10999999999</v>
      </c>
      <c r="J376" s="832">
        <v>302027.14</v>
      </c>
      <c r="K376" s="832">
        <v>330751.59999999998</v>
      </c>
      <c r="L376" s="832">
        <v>414781.53</v>
      </c>
      <c r="M376" s="832">
        <v>601155.78</v>
      </c>
      <c r="N376" s="832">
        <v>566726.78</v>
      </c>
      <c r="O376" s="832">
        <v>514259.53</v>
      </c>
      <c r="P376" s="832">
        <v>409171.49</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8" t="str">
        <f t="shared" si="30"/>
        <v>H13600</v>
      </c>
      <c r="AK376" s="1028" t="str">
        <f t="shared" si="31"/>
        <v>DEMONSTRATEUR - HYUNDAI</v>
      </c>
      <c r="AL376" s="1028">
        <f>IFERROR(INDEX(G376:R376,1,MATCH(Parametres!$B$3,G$1:R$1,0)-1)*IF(OR(F376="L",F376="S",F376="I"),-1,1),"")</f>
        <v>566726.78</v>
      </c>
      <c r="AM376" s="1028">
        <f t="shared" si="32"/>
        <v>-52467.25</v>
      </c>
      <c r="AN376" s="1028">
        <f>INDEX(G376:R376,1,MATCH(Parametres!$B$3,G$1:R$1,0))*IF(OR(F376="L",F376="S",F376="I"),-1,1)</f>
        <v>514259.53</v>
      </c>
      <c r="AO376" s="598" t="str">
        <f>+VLOOKUP($AJ376,Data_Validation!$A:$D,1,0)</f>
        <v>H13600</v>
      </c>
      <c r="AP376" s="598" t="str">
        <f>+VLOOKUP($AJ376,Data_Validation!$A:$D,3,0)</f>
        <v>Bilan</v>
      </c>
      <c r="AQ376" s="598" t="str">
        <f>+VLOOKUP($AJ376,Data_Validation!$A:$D,4,0)</f>
        <v>Inventaire Véhicules Neufs</v>
      </c>
      <c r="AR376" s="598" t="s">
        <v>299</v>
      </c>
      <c r="AS376" s="598">
        <f>+VLOOKUP($AJ376,Data_Validation!$A:$E,5,0)</f>
        <v>0</v>
      </c>
      <c r="AT376" s="1033" t="str">
        <f t="shared" si="33"/>
        <v>H13600</v>
      </c>
      <c r="AU376" s="599" t="str">
        <f t="shared" si="34"/>
        <v>DEMONSTRATEUR - HYUNDAI</v>
      </c>
      <c r="AV376" s="1028">
        <f>IFERROR(INDEX(V376:AG376,1,MATCH(Parametres!$B$3,V$1:AG$1,0)-1)*IF(OR(C376="L",C376="S",C376="I"),-1,1),"")</f>
        <v>0</v>
      </c>
      <c r="AW376" s="1028">
        <f t="shared" si="35"/>
        <v>0</v>
      </c>
      <c r="AX376" s="1028">
        <f>INDEX(V376:AG376,1,MATCH(Parametres!$B$3,V$1:AG$1,0))*IF(OR(C376="L",C376="S",C376="I"),-1,1)</f>
        <v>0</v>
      </c>
      <c r="AY376" s="598" t="s">
        <v>337</v>
      </c>
      <c r="AZ376" s="598">
        <f>+VLOOKUP($AJ376,Data_Validation!$A:$E,5,0)</f>
        <v>0</v>
      </c>
    </row>
    <row r="377" spans="1:52" ht="15.75" customHeight="1">
      <c r="A377" s="832" t="s">
        <v>1150</v>
      </c>
      <c r="B377" s="832">
        <v>2026</v>
      </c>
      <c r="C377" s="832" t="s">
        <v>1900</v>
      </c>
      <c r="D377" s="832" t="s">
        <v>1901</v>
      </c>
      <c r="E377" s="832" t="s">
        <v>1891</v>
      </c>
      <c r="F377" s="832" t="s">
        <v>1792</v>
      </c>
      <c r="G377" s="832">
        <v>0</v>
      </c>
      <c r="H377" s="832">
        <v>0</v>
      </c>
      <c r="I377" s="832">
        <v>0</v>
      </c>
      <c r="J377" s="832">
        <v>0</v>
      </c>
      <c r="K377" s="832">
        <v>0</v>
      </c>
      <c r="L377" s="832">
        <v>0</v>
      </c>
      <c r="M377" s="832">
        <v>0</v>
      </c>
      <c r="N377" s="832">
        <v>0</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8" t="str">
        <f t="shared" si="30"/>
        <v>H13700</v>
      </c>
      <c r="AK377" s="1028" t="str">
        <f t="shared" si="31"/>
        <v>VEHICULES LOUE A L/T</v>
      </c>
      <c r="AL377" s="1028">
        <f>IFERROR(INDEX(G377:R377,1,MATCH(Parametres!$B$3,G$1:R$1,0)-1)*IF(OR(F377="L",F377="S",F377="I"),-1,1),"")</f>
        <v>0</v>
      </c>
      <c r="AM377" s="1028">
        <f t="shared" si="32"/>
        <v>0</v>
      </c>
      <c r="AN377" s="1028">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3" t="str">
        <f t="shared" si="33"/>
        <v>H13700</v>
      </c>
      <c r="AU377" s="599" t="str">
        <f t="shared" si="34"/>
        <v>VEHICULES LOUE A L/T</v>
      </c>
      <c r="AV377" s="1028">
        <f>IFERROR(INDEX(V377:AG377,1,MATCH(Parametres!$B$3,V$1:AG$1,0)-1)*IF(OR(C377="L",C377="S",C377="I"),-1,1),"")</f>
        <v>0</v>
      </c>
      <c r="AW377" s="1028">
        <f t="shared" si="35"/>
        <v>0</v>
      </c>
      <c r="AX377" s="1028">
        <f>INDEX(V377:AG377,1,MATCH(Parametres!$B$3,V$1:AG$1,0))*IF(OR(C377="L",C377="S",C377="I"),-1,1)</f>
        <v>0</v>
      </c>
      <c r="AY377" s="598" t="s">
        <v>337</v>
      </c>
      <c r="AZ377" s="598" t="e">
        <f>+VLOOKUP($AJ377,Data_Validation!$A:$E,5,0)</f>
        <v>#N/A</v>
      </c>
    </row>
    <row r="378" spans="1:52" ht="15.75" customHeight="1">
      <c r="A378" s="832" t="s">
        <v>1150</v>
      </c>
      <c r="B378" s="832">
        <v>2026</v>
      </c>
      <c r="C378" s="832" t="s">
        <v>1902</v>
      </c>
      <c r="D378" s="832" t="s">
        <v>1903</v>
      </c>
      <c r="E378" s="832" t="s">
        <v>1891</v>
      </c>
      <c r="F378" s="832" t="s">
        <v>1792</v>
      </c>
      <c r="G378" s="832">
        <v>626336.15</v>
      </c>
      <c r="H378" s="832">
        <v>640005.69999999995</v>
      </c>
      <c r="I378" s="832">
        <v>993257.95</v>
      </c>
      <c r="J378" s="832">
        <v>775731.01</v>
      </c>
      <c r="K378" s="832">
        <v>343149.76</v>
      </c>
      <c r="L378" s="832">
        <v>647104.68999999994</v>
      </c>
      <c r="M378" s="832">
        <v>489226.78</v>
      </c>
      <c r="N378" s="832">
        <v>620487.89</v>
      </c>
      <c r="O378" s="832">
        <v>589858.37</v>
      </c>
      <c r="P378" s="832">
        <v>552563.61</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8" t="str">
        <f t="shared" si="30"/>
        <v>H13800</v>
      </c>
      <c r="AK378" s="1028" t="str">
        <f t="shared" si="31"/>
        <v>VEHICULES D OCCASSION</v>
      </c>
      <c r="AL378" s="1028">
        <f>IFERROR(INDEX(G378:R378,1,MATCH(Parametres!$B$3,G$1:R$1,0)-1)*IF(OR(F378="L",F378="S",F378="I"),-1,1),"")</f>
        <v>620487.89</v>
      </c>
      <c r="AM378" s="1028">
        <f t="shared" si="32"/>
        <v>-30629.520000000019</v>
      </c>
      <c r="AN378" s="1028">
        <f>INDEX(G378:R378,1,MATCH(Parametres!$B$3,G$1:R$1,0))*IF(OR(F378="L",F378="S",F378="I"),-1,1)</f>
        <v>589858.37</v>
      </c>
      <c r="AO378" s="598" t="str">
        <f>+VLOOKUP($AJ378,Data_Validation!$A:$D,1,0)</f>
        <v>H13800</v>
      </c>
      <c r="AP378" s="598" t="str">
        <f>+VLOOKUP($AJ378,Data_Validation!$A:$D,3,0)</f>
        <v>Bilan</v>
      </c>
      <c r="AQ378" s="598" t="str">
        <f>+VLOOKUP($AJ378,Data_Validation!$A:$D,4,0)</f>
        <v>Inventaire Véhicules Usagés</v>
      </c>
      <c r="AR378" s="598" t="s">
        <v>299</v>
      </c>
      <c r="AS378" s="598">
        <f>+VLOOKUP($AJ378,Data_Validation!$A:$E,5,0)</f>
        <v>0</v>
      </c>
      <c r="AT378" s="1033" t="str">
        <f t="shared" si="33"/>
        <v>H13800</v>
      </c>
      <c r="AU378" s="599" t="str">
        <f t="shared" si="34"/>
        <v>VEHICULES D OCCASSION</v>
      </c>
      <c r="AV378" s="1028">
        <f>IFERROR(INDEX(V378:AG378,1,MATCH(Parametres!$B$3,V$1:AG$1,0)-1)*IF(OR(C378="L",C378="S",C378="I"),-1,1),"")</f>
        <v>0</v>
      </c>
      <c r="AW378" s="1028">
        <f t="shared" si="35"/>
        <v>0</v>
      </c>
      <c r="AX378" s="1028">
        <f>INDEX(V378:AG378,1,MATCH(Parametres!$B$3,V$1:AG$1,0))*IF(OR(C378="L",C378="S",C378="I"),-1,1)</f>
        <v>0</v>
      </c>
      <c r="AY378" s="598" t="s">
        <v>337</v>
      </c>
      <c r="AZ378" s="598">
        <f>+VLOOKUP($AJ378,Data_Validation!$A:$E,5,0)</f>
        <v>0</v>
      </c>
    </row>
    <row r="379" spans="1:52" ht="15.75" customHeight="1">
      <c r="A379" s="832" t="s">
        <v>1150</v>
      </c>
      <c r="B379" s="832">
        <v>2026</v>
      </c>
      <c r="C379" s="832" t="s">
        <v>1904</v>
      </c>
      <c r="D379" s="832" t="s">
        <v>1905</v>
      </c>
      <c r="E379" s="832" t="s">
        <v>1891</v>
      </c>
      <c r="F379" s="832" t="s">
        <v>1792</v>
      </c>
      <c r="G379" s="832">
        <v>65457.47</v>
      </c>
      <c r="H379" s="832">
        <v>75856.490000000005</v>
      </c>
      <c r="I379" s="832">
        <v>60317</v>
      </c>
      <c r="J379" s="832">
        <v>105999.21</v>
      </c>
      <c r="K379" s="832">
        <v>238841.44</v>
      </c>
      <c r="L379" s="832">
        <v>61227.39</v>
      </c>
      <c r="M379" s="832">
        <v>55500</v>
      </c>
      <c r="N379" s="832">
        <v>22000</v>
      </c>
      <c r="O379" s="832">
        <v>88278.64</v>
      </c>
      <c r="P379" s="832">
        <v>211411.5</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8" t="str">
        <f t="shared" si="30"/>
        <v>H13801</v>
      </c>
      <c r="AK379" s="1028" t="str">
        <f t="shared" si="31"/>
        <v>VEHICULES OCC AUTRES</v>
      </c>
      <c r="AL379" s="1028">
        <f>IFERROR(INDEX(G379:R379,1,MATCH(Parametres!$B$3,G$1:R$1,0)-1)*IF(OR(F379="L",F379="S",F379="I"),-1,1),"")</f>
        <v>22000</v>
      </c>
      <c r="AM379" s="1028">
        <f t="shared" si="32"/>
        <v>66278.64</v>
      </c>
      <c r="AN379" s="1028">
        <f>INDEX(G379:R379,1,MATCH(Parametres!$B$3,G$1:R$1,0))*IF(OR(F379="L",F379="S",F379="I"),-1,1)</f>
        <v>88278.64</v>
      </c>
      <c r="AO379" s="598" t="str">
        <f>+VLOOKUP($AJ379,Data_Validation!$A:$D,1,0)</f>
        <v>H13801</v>
      </c>
      <c r="AP379" s="598" t="str">
        <f>+VLOOKUP($AJ379,Data_Validation!$A:$D,3,0)</f>
        <v>Bilan</v>
      </c>
      <c r="AQ379" s="598" t="str">
        <f>+VLOOKUP($AJ379,Data_Validation!$A:$D,4,0)</f>
        <v>Inventaire Véhicules Usagés</v>
      </c>
      <c r="AR379" s="598" t="s">
        <v>299</v>
      </c>
      <c r="AS379" s="598">
        <f>+VLOOKUP($AJ379,Data_Validation!$A:$E,5,0)</f>
        <v>0</v>
      </c>
      <c r="AT379" s="1033" t="str">
        <f t="shared" si="33"/>
        <v>H13801</v>
      </c>
      <c r="AU379" s="599" t="str">
        <f t="shared" si="34"/>
        <v>VEHICULES OCC AUTRES</v>
      </c>
      <c r="AV379" s="1028">
        <f>IFERROR(INDEX(V379:AG379,1,MATCH(Parametres!$B$3,V$1:AG$1,0)-1)*IF(OR(C379="L",C379="S",C379="I"),-1,1),"")</f>
        <v>0</v>
      </c>
      <c r="AW379" s="1028">
        <f t="shared" si="35"/>
        <v>0</v>
      </c>
      <c r="AX379" s="1028">
        <f>INDEX(V379:AG379,1,MATCH(Parametres!$B$3,V$1:AG$1,0))*IF(OR(C379="L",C379="S",C379="I"),-1,1)</f>
        <v>0</v>
      </c>
      <c r="AY379" s="598" t="s">
        <v>337</v>
      </c>
      <c r="AZ379" s="598">
        <f>+VLOOKUP($AJ379,Data_Validation!$A:$E,5,0)</f>
        <v>0</v>
      </c>
    </row>
    <row r="380" spans="1:52" ht="15.75" customHeight="1">
      <c r="A380" s="832" t="s">
        <v>1150</v>
      </c>
      <c r="B380" s="832">
        <v>2026</v>
      </c>
      <c r="C380" s="832" t="s">
        <v>1906</v>
      </c>
      <c r="D380" s="832" t="s">
        <v>1907</v>
      </c>
      <c r="E380" s="832" t="s">
        <v>1891</v>
      </c>
      <c r="F380" s="832" t="s">
        <v>1792</v>
      </c>
      <c r="G380" s="832">
        <v>0</v>
      </c>
      <c r="H380" s="832">
        <v>0</v>
      </c>
      <c r="I380" s="832">
        <v>0</v>
      </c>
      <c r="J380" s="832">
        <v>0</v>
      </c>
      <c r="K380" s="832">
        <v>0</v>
      </c>
      <c r="L380" s="832">
        <v>0</v>
      </c>
      <c r="M380" s="832">
        <v>0</v>
      </c>
      <c r="N380" s="832">
        <v>0</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8" t="str">
        <f t="shared" si="30"/>
        <v>H13802</v>
      </c>
      <c r="AK380" s="1028" t="str">
        <f t="shared" si="31"/>
        <v>VEHICULES OCC CERTIF HYUN</v>
      </c>
      <c r="AL380" s="1028">
        <f>IFERROR(INDEX(G380:R380,1,MATCH(Parametres!$B$3,G$1:R$1,0)-1)*IF(OR(F380="L",F380="S",F380="I"),-1,1),"")</f>
        <v>0</v>
      </c>
      <c r="AM380" s="1028">
        <f t="shared" si="32"/>
        <v>0</v>
      </c>
      <c r="AN380" s="1028">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3" t="str">
        <f t="shared" si="33"/>
        <v>H13802</v>
      </c>
      <c r="AU380" s="599" t="str">
        <f t="shared" si="34"/>
        <v>VEHICULES OCC CERTIF HYUN</v>
      </c>
      <c r="AV380" s="1028">
        <f>IFERROR(INDEX(V380:AG380,1,MATCH(Parametres!$B$3,V$1:AG$1,0)-1)*IF(OR(C380="L",C380="S",C380="I"),-1,1),"")</f>
        <v>0</v>
      </c>
      <c r="AW380" s="1028">
        <f t="shared" si="35"/>
        <v>0</v>
      </c>
      <c r="AX380" s="1028">
        <f>INDEX(V380:AG380,1,MATCH(Parametres!$B$3,V$1:AG$1,0))*IF(OR(C380="L",C380="S",C380="I"),-1,1)</f>
        <v>0</v>
      </c>
      <c r="AY380" s="598" t="s">
        <v>337</v>
      </c>
      <c r="AZ380" s="598" t="e">
        <f>+VLOOKUP($AJ380,Data_Validation!$A:$E,5,0)</f>
        <v>#N/A</v>
      </c>
    </row>
    <row r="381" spans="1:52" ht="15.75" customHeight="1">
      <c r="A381" s="832" t="s">
        <v>1150</v>
      </c>
      <c r="B381" s="832">
        <v>2026</v>
      </c>
      <c r="C381" s="832" t="s">
        <v>1908</v>
      </c>
      <c r="D381" s="832" t="s">
        <v>1909</v>
      </c>
      <c r="E381" s="832" t="s">
        <v>1891</v>
      </c>
      <c r="F381" s="832" t="s">
        <v>1792</v>
      </c>
      <c r="G381" s="832">
        <v>648619.4</v>
      </c>
      <c r="H381" s="832">
        <v>634907.68000000005</v>
      </c>
      <c r="I381" s="832">
        <v>618462.68999999994</v>
      </c>
      <c r="J381" s="832">
        <v>570071.69999999995</v>
      </c>
      <c r="K381" s="832">
        <v>595931.68000000005</v>
      </c>
      <c r="L381" s="832">
        <v>527165.99</v>
      </c>
      <c r="M381" s="832">
        <v>424709</v>
      </c>
      <c r="N381" s="832">
        <v>363467.19</v>
      </c>
      <c r="O381" s="832">
        <v>338236.68</v>
      </c>
      <c r="P381" s="832">
        <v>340143.13</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8" t="str">
        <f t="shared" si="30"/>
        <v>H13900</v>
      </c>
      <c r="AK381" s="1028" t="str">
        <f t="shared" si="31"/>
        <v>VEHICULE LOCATION A C.T</v>
      </c>
      <c r="AL381" s="1028">
        <f>IFERROR(INDEX(G381:R381,1,MATCH(Parametres!$B$3,G$1:R$1,0)-1)*IF(OR(F381="L",F381="S",F381="I"),-1,1),"")</f>
        <v>363467.19</v>
      </c>
      <c r="AM381" s="1028">
        <f t="shared" si="32"/>
        <v>-25230.510000000009</v>
      </c>
      <c r="AN381" s="1028">
        <f>INDEX(G381:R381,1,MATCH(Parametres!$B$3,G$1:R$1,0))*IF(OR(F381="L",F381="S",F381="I"),-1,1)</f>
        <v>338236.68</v>
      </c>
      <c r="AO381" s="598" t="str">
        <f>+VLOOKUP($AJ381,Data_Validation!$A:$D,1,0)</f>
        <v>H13900</v>
      </c>
      <c r="AP381" s="598" t="str">
        <f>+VLOOKUP($AJ381,Data_Validation!$A:$D,3,0)</f>
        <v>Bilan</v>
      </c>
      <c r="AQ381" s="598" t="str">
        <f>+VLOOKUP($AJ381,Data_Validation!$A:$D,4,0)</f>
        <v>Inventaire Véhicules Neufs</v>
      </c>
      <c r="AR381" s="598" t="s">
        <v>299</v>
      </c>
      <c r="AS381" s="598">
        <f>+VLOOKUP($AJ381,Data_Validation!$A:$E,5,0)</f>
        <v>0</v>
      </c>
      <c r="AT381" s="1033" t="str">
        <f t="shared" si="33"/>
        <v>H13900</v>
      </c>
      <c r="AU381" s="599" t="str">
        <f t="shared" si="34"/>
        <v>VEHICULE LOCATION A C.T</v>
      </c>
      <c r="AV381" s="1028">
        <f>IFERROR(INDEX(V381:AG381,1,MATCH(Parametres!$B$3,V$1:AG$1,0)-1)*IF(OR(C381="L",C381="S",C381="I"),-1,1),"")</f>
        <v>0</v>
      </c>
      <c r="AW381" s="1028">
        <f t="shared" si="35"/>
        <v>0</v>
      </c>
      <c r="AX381" s="1028">
        <f>INDEX(V381:AG381,1,MATCH(Parametres!$B$3,V$1:AG$1,0))*IF(OR(C381="L",C381="S",C381="I"),-1,1)</f>
        <v>0</v>
      </c>
      <c r="AY381" s="598" t="s">
        <v>337</v>
      </c>
      <c r="AZ381" s="598">
        <f>+VLOOKUP($AJ381,Data_Validation!$A:$E,5,0)</f>
        <v>0</v>
      </c>
    </row>
    <row r="382" spans="1:52" ht="15.75" customHeight="1">
      <c r="A382" s="832" t="s">
        <v>1150</v>
      </c>
      <c r="B382" s="832">
        <v>2026</v>
      </c>
      <c r="C382" s="832" t="s">
        <v>1910</v>
      </c>
      <c r="D382" s="832" t="s">
        <v>1911</v>
      </c>
      <c r="E382" s="832" t="s">
        <v>333</v>
      </c>
      <c r="F382" s="832" t="s">
        <v>1792</v>
      </c>
      <c r="G382" s="832">
        <v>20041.419999999998</v>
      </c>
      <c r="H382" s="832">
        <v>23343.05</v>
      </c>
      <c r="I382" s="832">
        <v>24757.19</v>
      </c>
      <c r="J382" s="832">
        <v>21422.41</v>
      </c>
      <c r="K382" s="832">
        <v>20465.740000000002</v>
      </c>
      <c r="L382" s="832">
        <v>20465.740000000002</v>
      </c>
      <c r="M382" s="832">
        <v>20465.740000000002</v>
      </c>
      <c r="N382" s="832">
        <v>27489.89</v>
      </c>
      <c r="O382" s="832">
        <v>21271.77</v>
      </c>
      <c r="P382" s="832">
        <v>21271.77</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8" t="str">
        <f t="shared" si="30"/>
        <v>H14100</v>
      </c>
      <c r="AK382" s="1028" t="str">
        <f t="shared" si="31"/>
        <v>ESSENCE INV. EN GROS</v>
      </c>
      <c r="AL382" s="1028">
        <f>IFERROR(INDEX(G382:R382,1,MATCH(Parametres!$B$3,G$1:R$1,0)-1)*IF(OR(F382="L",F382="S",F382="I"),-1,1),"")</f>
        <v>27489.89</v>
      </c>
      <c r="AM382" s="1028">
        <f t="shared" si="32"/>
        <v>-6218.119999999999</v>
      </c>
      <c r="AN382" s="1028">
        <f>INDEX(G382:R382,1,MATCH(Parametres!$B$3,G$1:R$1,0))*IF(OR(F382="L",F382="S",F382="I"),-1,1)</f>
        <v>21271.77</v>
      </c>
      <c r="AO382" s="598" t="str">
        <f>+VLOOKUP($AJ382,Data_Validation!$A:$D,1,0)</f>
        <v>H14100</v>
      </c>
      <c r="AP382" s="598" t="str">
        <f>+VLOOKUP($AJ382,Data_Validation!$A:$D,3,0)</f>
        <v>Bilan</v>
      </c>
      <c r="AQ382" s="598" t="str">
        <f>+VLOOKUP($AJ382,Data_Validation!$A:$D,4,0)</f>
        <v>Inventaire Pièces, Pneus, Huile</v>
      </c>
      <c r="AR382" s="598" t="s">
        <v>299</v>
      </c>
      <c r="AS382" s="598">
        <f>+VLOOKUP($AJ382,Data_Validation!$A:$E,5,0)</f>
        <v>0</v>
      </c>
      <c r="AT382" s="1033" t="str">
        <f t="shared" si="33"/>
        <v>H14100</v>
      </c>
      <c r="AU382" s="599" t="str">
        <f t="shared" si="34"/>
        <v>ESSENCE INV. EN GROS</v>
      </c>
      <c r="AV382" s="1028">
        <f>IFERROR(INDEX(V382:AG382,1,MATCH(Parametres!$B$3,V$1:AG$1,0)-1)*IF(OR(C382="L",C382="S",C382="I"),-1,1),"")</f>
        <v>0</v>
      </c>
      <c r="AW382" s="1028">
        <f t="shared" si="35"/>
        <v>0</v>
      </c>
      <c r="AX382" s="1028">
        <f>INDEX(V382:AG382,1,MATCH(Parametres!$B$3,V$1:AG$1,0))*IF(OR(C382="L",C382="S",C382="I"),-1,1)</f>
        <v>0</v>
      </c>
      <c r="AY382" s="598" t="s">
        <v>337</v>
      </c>
      <c r="AZ382" s="598">
        <f>+VLOOKUP($AJ382,Data_Validation!$A:$E,5,0)</f>
        <v>0</v>
      </c>
    </row>
    <row r="383" spans="1:52" ht="15.75" customHeight="1">
      <c r="A383" s="832" t="s">
        <v>1150</v>
      </c>
      <c r="B383" s="832">
        <v>2026</v>
      </c>
      <c r="C383" s="832" t="s">
        <v>1912</v>
      </c>
      <c r="D383" s="832" t="s">
        <v>1913</v>
      </c>
      <c r="E383" s="832" t="s">
        <v>333</v>
      </c>
      <c r="F383" s="832" t="s">
        <v>1792</v>
      </c>
      <c r="G383" s="832">
        <v>208422.31</v>
      </c>
      <c r="H383" s="832">
        <v>203214.7</v>
      </c>
      <c r="I383" s="832">
        <v>163638.93</v>
      </c>
      <c r="J383" s="832">
        <v>194522.48</v>
      </c>
      <c r="K383" s="832">
        <v>209604.63</v>
      </c>
      <c r="L383" s="832">
        <v>204886.98</v>
      </c>
      <c r="M383" s="832">
        <v>225487.43</v>
      </c>
      <c r="N383" s="832">
        <v>248694.9</v>
      </c>
      <c r="O383" s="832">
        <v>342710.49</v>
      </c>
      <c r="P383" s="832">
        <v>243905.35</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8" t="str">
        <f t="shared" si="30"/>
        <v>H14400</v>
      </c>
      <c r="AK383" s="1028" t="str">
        <f t="shared" si="31"/>
        <v>PIECES &amp; ACCESS.-HYUNDAI</v>
      </c>
      <c r="AL383" s="1028">
        <f>IFERROR(INDEX(G383:R383,1,MATCH(Parametres!$B$3,G$1:R$1,0)-1)*IF(OR(F383="L",F383="S",F383="I"),-1,1),"")</f>
        <v>248694.9</v>
      </c>
      <c r="AM383" s="1028">
        <f t="shared" si="32"/>
        <v>94015.59</v>
      </c>
      <c r="AN383" s="1028">
        <f>INDEX(G383:R383,1,MATCH(Parametres!$B$3,G$1:R$1,0))*IF(OR(F383="L",F383="S",F383="I"),-1,1)</f>
        <v>342710.49</v>
      </c>
      <c r="AO383" s="598" t="str">
        <f>+VLOOKUP($AJ383,Data_Validation!$A:$D,1,0)</f>
        <v>H14400</v>
      </c>
      <c r="AP383" s="598" t="str">
        <f>+VLOOKUP($AJ383,Data_Validation!$A:$D,3,0)</f>
        <v>Bilan</v>
      </c>
      <c r="AQ383" s="598" t="str">
        <f>+VLOOKUP($AJ383,Data_Validation!$A:$D,4,0)</f>
        <v>Inventaire Pièces, Pneus, Huile</v>
      </c>
      <c r="AR383" s="598" t="s">
        <v>299</v>
      </c>
      <c r="AS383" s="598">
        <f>+VLOOKUP($AJ383,Data_Validation!$A:$E,5,0)</f>
        <v>0</v>
      </c>
      <c r="AT383" s="1033" t="str">
        <f t="shared" si="33"/>
        <v>H14400</v>
      </c>
      <c r="AU383" s="599" t="str">
        <f t="shared" si="34"/>
        <v>PIECES &amp; ACCESS.-HYUNDAI</v>
      </c>
      <c r="AV383" s="1028">
        <f>IFERROR(INDEX(V383:AG383,1,MATCH(Parametres!$B$3,V$1:AG$1,0)-1)*IF(OR(C383="L",C383="S",C383="I"),-1,1),"")</f>
        <v>0</v>
      </c>
      <c r="AW383" s="1028">
        <f t="shared" si="35"/>
        <v>0</v>
      </c>
      <c r="AX383" s="1028">
        <f>INDEX(V383:AG383,1,MATCH(Parametres!$B$3,V$1:AG$1,0))*IF(OR(C383="L",C383="S",C383="I"),-1,1)</f>
        <v>0</v>
      </c>
      <c r="AY383" s="598" t="s">
        <v>337</v>
      </c>
      <c r="AZ383" s="598">
        <f>+VLOOKUP($AJ383,Data_Validation!$A:$E,5,0)</f>
        <v>0</v>
      </c>
    </row>
    <row r="384" spans="1:52" ht="15.75" customHeight="1">
      <c r="A384" s="832" t="s">
        <v>1150</v>
      </c>
      <c r="B384" s="832">
        <v>2026</v>
      </c>
      <c r="C384" s="832" t="s">
        <v>1914</v>
      </c>
      <c r="D384" s="832" t="s">
        <v>1915</v>
      </c>
      <c r="E384" s="832" t="s">
        <v>333</v>
      </c>
      <c r="F384" s="832" t="s">
        <v>1792</v>
      </c>
      <c r="G384" s="832">
        <v>10739.73</v>
      </c>
      <c r="H384" s="832">
        <v>10922.33</v>
      </c>
      <c r="I384" s="832">
        <v>9721.82</v>
      </c>
      <c r="J384" s="832">
        <v>10180.81</v>
      </c>
      <c r="K384" s="832">
        <v>17518.240000000002</v>
      </c>
      <c r="L384" s="832">
        <v>17786.79</v>
      </c>
      <c r="M384" s="832">
        <v>32758.92</v>
      </c>
      <c r="N384" s="832">
        <v>33954.43</v>
      </c>
      <c r="O384" s="832">
        <v>81469.990000000005</v>
      </c>
      <c r="P384" s="832">
        <v>81726.33</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8" t="str">
        <f t="shared" si="30"/>
        <v>H14401</v>
      </c>
      <c r="AK384" s="1028" t="str">
        <f t="shared" si="31"/>
        <v>ACCESSOIRES HYUNDAI</v>
      </c>
      <c r="AL384" s="1028">
        <f>IFERROR(INDEX(G384:R384,1,MATCH(Parametres!$B$3,G$1:R$1,0)-1)*IF(OR(F384="L",F384="S",F384="I"),-1,1),"")</f>
        <v>33954.43</v>
      </c>
      <c r="AM384" s="1028">
        <f t="shared" si="32"/>
        <v>47515.560000000005</v>
      </c>
      <c r="AN384" s="1028">
        <f>INDEX(G384:R384,1,MATCH(Parametres!$B$3,G$1:R$1,0))*IF(OR(F384="L",F384="S",F384="I"),-1,1)</f>
        <v>81469.990000000005</v>
      </c>
      <c r="AO384" s="598" t="str">
        <f>+VLOOKUP($AJ384,Data_Validation!$A:$D,1,0)</f>
        <v>H14401</v>
      </c>
      <c r="AP384" s="598" t="str">
        <f>+VLOOKUP($AJ384,Data_Validation!$A:$D,3,0)</f>
        <v>Bilan</v>
      </c>
      <c r="AQ384" s="598" t="str">
        <f>+VLOOKUP($AJ384,Data_Validation!$A:$D,4,0)</f>
        <v>Inventaire Pièces, Pneus, Huile</v>
      </c>
      <c r="AR384" s="598" t="s">
        <v>299</v>
      </c>
      <c r="AS384" s="598">
        <f>+VLOOKUP($AJ384,Data_Validation!$A:$E,5,0)</f>
        <v>0</v>
      </c>
      <c r="AT384" s="1033" t="str">
        <f t="shared" si="33"/>
        <v>H14401</v>
      </c>
      <c r="AU384" s="599" t="str">
        <f t="shared" si="34"/>
        <v>ACCESSOIRES HYUNDAI</v>
      </c>
      <c r="AV384" s="1028">
        <f>IFERROR(INDEX(V384:AG384,1,MATCH(Parametres!$B$3,V$1:AG$1,0)-1)*IF(OR(C384="L",C384="S",C384="I"),-1,1),"")</f>
        <v>0</v>
      </c>
      <c r="AW384" s="1028">
        <f t="shared" si="35"/>
        <v>0</v>
      </c>
      <c r="AX384" s="1028">
        <f>INDEX(V384:AG384,1,MATCH(Parametres!$B$3,V$1:AG$1,0))*IF(OR(C384="L",C384="S",C384="I"),-1,1)</f>
        <v>0</v>
      </c>
      <c r="AY384" s="598" t="s">
        <v>337</v>
      </c>
      <c r="AZ384" s="598">
        <f>+VLOOKUP($AJ384,Data_Validation!$A:$E,5,0)</f>
        <v>0</v>
      </c>
    </row>
    <row r="385" spans="1:52" ht="15.75" customHeight="1">
      <c r="A385" s="832" t="s">
        <v>1150</v>
      </c>
      <c r="B385" s="832">
        <v>2026</v>
      </c>
      <c r="C385" s="832" t="s">
        <v>1916</v>
      </c>
      <c r="D385" s="832" t="s">
        <v>1917</v>
      </c>
      <c r="E385" s="832" t="s">
        <v>336</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8" t="str">
        <f t="shared" si="30"/>
        <v>H14500</v>
      </c>
      <c r="AK385" s="1028" t="str">
        <f t="shared" si="31"/>
        <v>PIECES &amp; ACCESS.-F&amp;I</v>
      </c>
      <c r="AL385" s="1028">
        <f>IFERROR(INDEX(G385:R385,1,MATCH(Parametres!$B$3,G$1:R$1,0)-1)*IF(OR(F385="L",F385="S",F385="I"),-1,1),"")</f>
        <v>0</v>
      </c>
      <c r="AM385" s="1028">
        <f t="shared" si="32"/>
        <v>0</v>
      </c>
      <c r="AN385" s="1028">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3" t="str">
        <f t="shared" si="33"/>
        <v>H14500</v>
      </c>
      <c r="AU385" s="599" t="str">
        <f t="shared" si="34"/>
        <v>PIECES &amp; ACCESS.-F&amp;I</v>
      </c>
      <c r="AV385" s="1028">
        <f>IFERROR(INDEX(V385:AG385,1,MATCH(Parametres!$B$3,V$1:AG$1,0)-1)*IF(OR(C385="L",C385="S",C385="I"),-1,1),"")</f>
        <v>0</v>
      </c>
      <c r="AW385" s="1028">
        <f t="shared" si="35"/>
        <v>0</v>
      </c>
      <c r="AX385" s="1028">
        <f>INDEX(V385:AG385,1,MATCH(Parametres!$B$3,V$1:AG$1,0))*IF(OR(C385="L",C385="S",C385="I"),-1,1)</f>
        <v>0</v>
      </c>
      <c r="AY385" s="598" t="s">
        <v>337</v>
      </c>
      <c r="AZ385" s="598" t="e">
        <f>+VLOOKUP($AJ385,Data_Validation!$A:$E,5,0)</f>
        <v>#N/A</v>
      </c>
    </row>
    <row r="386" spans="1:52" ht="15.75" customHeight="1">
      <c r="A386" s="832" t="s">
        <v>1150</v>
      </c>
      <c r="B386" s="832">
        <v>2026</v>
      </c>
      <c r="C386" s="832" t="s">
        <v>1918</v>
      </c>
      <c r="D386" s="832" t="s">
        <v>1919</v>
      </c>
      <c r="E386" s="832" t="s">
        <v>333</v>
      </c>
      <c r="F386" s="832" t="s">
        <v>1792</v>
      </c>
      <c r="G386" s="832">
        <v>0</v>
      </c>
      <c r="H386" s="832">
        <v>0</v>
      </c>
      <c r="I386" s="832">
        <v>0</v>
      </c>
      <c r="J386" s="832">
        <v>0</v>
      </c>
      <c r="K386" s="832">
        <v>0</v>
      </c>
      <c r="L386" s="832">
        <v>0</v>
      </c>
      <c r="M386" s="832">
        <v>0</v>
      </c>
      <c r="N386" s="832">
        <v>0</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8" t="str">
        <f t="shared" si="30"/>
        <v>H14501</v>
      </c>
      <c r="AK386" s="1028" t="str">
        <f t="shared" si="31"/>
        <v>ACCESSOIRES AUTRES</v>
      </c>
      <c r="AL386" s="1028">
        <f>IFERROR(INDEX(G386:R386,1,MATCH(Parametres!$B$3,G$1:R$1,0)-1)*IF(OR(F386="L",F386="S",F386="I"),-1,1),"")</f>
        <v>0</v>
      </c>
      <c r="AM386" s="1028">
        <f t="shared" si="32"/>
        <v>0</v>
      </c>
      <c r="AN386" s="1028">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3" t="str">
        <f t="shared" si="33"/>
        <v>H14501</v>
      </c>
      <c r="AU386" s="599" t="str">
        <f t="shared" si="34"/>
        <v>ACCESSOIRES AUTRES</v>
      </c>
      <c r="AV386" s="1028">
        <f>IFERROR(INDEX(V386:AG386,1,MATCH(Parametres!$B$3,V$1:AG$1,0)-1)*IF(OR(C386="L",C386="S",C386="I"),-1,1),"")</f>
        <v>0</v>
      </c>
      <c r="AW386" s="1028">
        <f t="shared" si="35"/>
        <v>0</v>
      </c>
      <c r="AX386" s="1028">
        <f>INDEX(V386:AG386,1,MATCH(Parametres!$B$3,V$1:AG$1,0))*IF(OR(C386="L",C386="S",C386="I"),-1,1)</f>
        <v>0</v>
      </c>
      <c r="AY386" s="598" t="s">
        <v>337</v>
      </c>
      <c r="AZ386" s="598" t="e">
        <f>+VLOOKUP($AJ386,Data_Validation!$A:$E,5,0)</f>
        <v>#N/A</v>
      </c>
    </row>
    <row r="387" spans="1:52" ht="15.75" customHeight="1">
      <c r="A387" s="832" t="s">
        <v>1150</v>
      </c>
      <c r="B387" s="832">
        <v>2026</v>
      </c>
      <c r="C387" s="832" t="s">
        <v>1920</v>
      </c>
      <c r="D387" s="832" t="s">
        <v>650</v>
      </c>
      <c r="E387" s="832" t="s">
        <v>333</v>
      </c>
      <c r="F387" s="832" t="s">
        <v>1792</v>
      </c>
      <c r="G387" s="832">
        <v>31936.17</v>
      </c>
      <c r="H387" s="832">
        <v>21557.200000000001</v>
      </c>
      <c r="I387" s="832">
        <v>13027.01</v>
      </c>
      <c r="J387" s="832">
        <v>13362.43</v>
      </c>
      <c r="K387" s="832">
        <v>7015.24</v>
      </c>
      <c r="L387" s="832">
        <v>8263.33</v>
      </c>
      <c r="M387" s="832">
        <v>10193.219999999999</v>
      </c>
      <c r="N387" s="832">
        <v>11460.45</v>
      </c>
      <c r="O387" s="832">
        <v>32734.93</v>
      </c>
      <c r="P387" s="832">
        <v>43047.33</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8" t="str">
        <f t="shared" si="30"/>
        <v>H14800</v>
      </c>
      <c r="AK387" s="1028" t="str">
        <f t="shared" si="31"/>
        <v>PNEUS</v>
      </c>
      <c r="AL387" s="1028">
        <f>IFERROR(INDEX(G387:R387,1,MATCH(Parametres!$B$3,G$1:R$1,0)-1)*IF(OR(F387="L",F387="S",F387="I"),-1,1),"")</f>
        <v>11460.45</v>
      </c>
      <c r="AM387" s="1028">
        <f t="shared" si="32"/>
        <v>21274.48</v>
      </c>
      <c r="AN387" s="1028">
        <f>INDEX(G387:R387,1,MATCH(Parametres!$B$3,G$1:R$1,0))*IF(OR(F387="L",F387="S",F387="I"),-1,1)</f>
        <v>32734.93</v>
      </c>
      <c r="AO387" s="598" t="str">
        <f>+VLOOKUP($AJ387,Data_Validation!$A:$D,1,0)</f>
        <v>H14800</v>
      </c>
      <c r="AP387" s="598" t="str">
        <f>+VLOOKUP($AJ387,Data_Validation!$A:$D,3,0)</f>
        <v>Bilan</v>
      </c>
      <c r="AQ387" s="598" t="str">
        <f>+VLOOKUP($AJ387,Data_Validation!$A:$D,4,0)</f>
        <v>Inventaire Pièces, Pneus, Huile</v>
      </c>
      <c r="AR387" s="598" t="s">
        <v>299</v>
      </c>
      <c r="AS387" s="598">
        <f>+VLOOKUP($AJ387,Data_Validation!$A:$E,5,0)</f>
        <v>0</v>
      </c>
      <c r="AT387" s="1033" t="str">
        <f t="shared" si="33"/>
        <v>H14800</v>
      </c>
      <c r="AU387" s="599" t="str">
        <f t="shared" si="34"/>
        <v>PNEUS</v>
      </c>
      <c r="AV387" s="1028">
        <f>IFERROR(INDEX(V387:AG387,1,MATCH(Parametres!$B$3,V$1:AG$1,0)-1)*IF(OR(C387="L",C387="S",C387="I"),-1,1),"")</f>
        <v>0</v>
      </c>
      <c r="AW387" s="1028">
        <f t="shared" si="35"/>
        <v>0</v>
      </c>
      <c r="AX387" s="1028">
        <f>INDEX(V387:AG387,1,MATCH(Parametres!$B$3,V$1:AG$1,0))*IF(OR(C387="L",C387="S",C387="I"),-1,1)</f>
        <v>0</v>
      </c>
      <c r="AY387" s="598" t="s">
        <v>337</v>
      </c>
      <c r="AZ387" s="598">
        <f>+VLOOKUP($AJ387,Data_Validation!$A:$E,5,0)</f>
        <v>0</v>
      </c>
    </row>
    <row r="388" spans="1:52" ht="15.75" customHeight="1">
      <c r="A388" s="832" t="s">
        <v>1150</v>
      </c>
      <c r="B388" s="832">
        <v>2026</v>
      </c>
      <c r="C388" s="832" t="s">
        <v>1921</v>
      </c>
      <c r="D388" s="832" t="s">
        <v>1922</v>
      </c>
      <c r="E388" s="832" t="s">
        <v>1842</v>
      </c>
      <c r="F388" s="832" t="s">
        <v>1792</v>
      </c>
      <c r="G388" s="832">
        <v>-2385.98</v>
      </c>
      <c r="H388" s="832">
        <v>-3341.69</v>
      </c>
      <c r="I388" s="832">
        <v>-3706.02</v>
      </c>
      <c r="J388" s="832">
        <v>-4578.45</v>
      </c>
      <c r="K388" s="832">
        <v>-3305.58</v>
      </c>
      <c r="L388" s="832">
        <v>11164.39</v>
      </c>
      <c r="M388" s="832">
        <v>11401.38</v>
      </c>
      <c r="N388" s="832">
        <v>11876.37</v>
      </c>
      <c r="O388" s="832">
        <v>9281.92</v>
      </c>
      <c r="P388" s="832">
        <v>3024.05</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8" t="str">
        <f t="shared" ref="AJ388:AJ451" si="36">C388</f>
        <v>H14900</v>
      </c>
      <c r="AK388" s="1028" t="str">
        <f t="shared" ref="AK388:AK451" si="37">D388</f>
        <v>REPARATION SOUSTRAITTANCE</v>
      </c>
      <c r="AL388" s="1028">
        <f>IFERROR(INDEX(G388:R388,1,MATCH(Parametres!$B$3,G$1:R$1,0)-1)*IF(OR(F388="L",F388="S",F388="I"),-1,1),"")</f>
        <v>11876.37</v>
      </c>
      <c r="AM388" s="1028">
        <f t="shared" ref="AM388:AM451" si="38">AN388-AL388</f>
        <v>-2594.4500000000007</v>
      </c>
      <c r="AN388" s="1028">
        <f>INDEX(G388:R388,1,MATCH(Parametres!$B$3,G$1:R$1,0))*IF(OR(F388="L",F388="S",F388="I"),-1,1)</f>
        <v>9281.92</v>
      </c>
      <c r="AO388" s="598" t="str">
        <f>+VLOOKUP($AJ388,Data_Validation!$A:$D,1,0)</f>
        <v>H14900</v>
      </c>
      <c r="AP388" s="598" t="str">
        <f>+VLOOKUP($AJ388,Data_Validation!$A:$D,3,0)</f>
        <v>Bilan</v>
      </c>
      <c r="AQ388" s="598" t="str">
        <f>+VLOOKUP($AJ388,Data_Validation!$A:$D,4,0)</f>
        <v>Sous-Traitance</v>
      </c>
      <c r="AR388" s="598" t="s">
        <v>299</v>
      </c>
      <c r="AS388" s="598">
        <f>+VLOOKUP($AJ388,Data_Validation!$A:$E,5,0)</f>
        <v>0</v>
      </c>
      <c r="AT388" s="1033" t="str">
        <f t="shared" ref="AT388:AT451" si="39">C388</f>
        <v>H14900</v>
      </c>
      <c r="AU388" s="599" t="str">
        <f t="shared" ref="AU388:AU451" si="40">D388</f>
        <v>REPARATION SOUSTRAITTANCE</v>
      </c>
      <c r="AV388" s="1028">
        <f>IFERROR(INDEX(V388:AG388,1,MATCH(Parametres!$B$3,V$1:AG$1,0)-1)*IF(OR(C388="L",C388="S",C388="I"),-1,1),"")</f>
        <v>0</v>
      </c>
      <c r="AW388" s="1028">
        <f t="shared" ref="AW388:AW451" si="41">AX388-AV388</f>
        <v>0</v>
      </c>
      <c r="AX388" s="1028">
        <f>INDEX(V388:AG388,1,MATCH(Parametres!$B$3,V$1:AG$1,0))*IF(OR(C388="L",C388="S",C388="I"),-1,1)</f>
        <v>0</v>
      </c>
      <c r="AY388" s="598" t="s">
        <v>337</v>
      </c>
      <c r="AZ388" s="598">
        <f>+VLOOKUP($AJ388,Data_Validation!$A:$E,5,0)</f>
        <v>0</v>
      </c>
    </row>
    <row r="389" spans="1:52" ht="15.75" customHeight="1">
      <c r="A389" s="832" t="s">
        <v>1150</v>
      </c>
      <c r="B389" s="832">
        <v>2026</v>
      </c>
      <c r="C389" s="832" t="s">
        <v>1923</v>
      </c>
      <c r="D389" s="832" t="s">
        <v>1924</v>
      </c>
      <c r="E389" s="832" t="s">
        <v>333</v>
      </c>
      <c r="F389" s="832" t="s">
        <v>1792</v>
      </c>
      <c r="G389" s="832">
        <v>9041.77</v>
      </c>
      <c r="H389" s="832">
        <v>8003.58</v>
      </c>
      <c r="I389" s="832">
        <v>15874.07</v>
      </c>
      <c r="J389" s="832">
        <v>21118.799999999999</v>
      </c>
      <c r="K389" s="832">
        <v>27296.48</v>
      </c>
      <c r="L389" s="832">
        <v>28666.66</v>
      </c>
      <c r="M389" s="832">
        <v>27211.68</v>
      </c>
      <c r="N389" s="832">
        <v>32851.129999999997</v>
      </c>
      <c r="O389" s="832">
        <v>29006.46</v>
      </c>
      <c r="P389" s="832">
        <v>35129.769999999997</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8" t="str">
        <f t="shared" si="36"/>
        <v>H15000</v>
      </c>
      <c r="AK389" s="1028" t="str">
        <f t="shared" si="37"/>
        <v>MAIN-D'OEUVRE - MECANO</v>
      </c>
      <c r="AL389" s="1028">
        <f>IFERROR(INDEX(G389:R389,1,MATCH(Parametres!$B$3,G$1:R$1,0)-1)*IF(OR(F389="L",F389="S",F389="I"),-1,1),"")</f>
        <v>32851.129999999997</v>
      </c>
      <c r="AM389" s="1028">
        <f t="shared" si="38"/>
        <v>-3844.6699999999983</v>
      </c>
      <c r="AN389" s="1028">
        <f>INDEX(G389:R389,1,MATCH(Parametres!$B$3,G$1:R$1,0))*IF(OR(F389="L",F389="S",F389="I"),-1,1)</f>
        <v>29006.46</v>
      </c>
      <c r="AO389" s="598" t="str">
        <f>+VLOOKUP($AJ389,Data_Validation!$A:$D,1,0)</f>
        <v>H15000</v>
      </c>
      <c r="AP389" s="598" t="str">
        <f>+VLOOKUP($AJ389,Data_Validation!$A:$D,3,0)</f>
        <v>Bilan</v>
      </c>
      <c r="AQ389" s="598" t="str">
        <f>+VLOOKUP($AJ389,Data_Validation!$A:$D,4,0)</f>
        <v>Travaux en Cours</v>
      </c>
      <c r="AR389" s="598" t="s">
        <v>299</v>
      </c>
      <c r="AS389" s="598">
        <f>+VLOOKUP($AJ389,Data_Validation!$A:$E,5,0)</f>
        <v>0</v>
      </c>
      <c r="AT389" s="1033" t="str">
        <f t="shared" si="39"/>
        <v>H15000</v>
      </c>
      <c r="AU389" s="599" t="str">
        <f t="shared" si="40"/>
        <v>MAIN-D'OEUVRE - MECANO</v>
      </c>
      <c r="AV389" s="1028">
        <f>IFERROR(INDEX(V389:AG389,1,MATCH(Parametres!$B$3,V$1:AG$1,0)-1)*IF(OR(C389="L",C389="S",C389="I"),-1,1),"")</f>
        <v>0</v>
      </c>
      <c r="AW389" s="1028">
        <f t="shared" si="41"/>
        <v>0</v>
      </c>
      <c r="AX389" s="1028">
        <f>INDEX(V389:AG389,1,MATCH(Parametres!$B$3,V$1:AG$1,0))*IF(OR(C389="L",C389="S",C389="I"),-1,1)</f>
        <v>0</v>
      </c>
      <c r="AY389" s="598" t="s">
        <v>337</v>
      </c>
      <c r="AZ389" s="598">
        <f>+VLOOKUP($AJ389,Data_Validation!$A:$E,5,0)</f>
        <v>0</v>
      </c>
    </row>
    <row r="390" spans="1:52" ht="15.75" customHeight="1">
      <c r="A390" s="832" t="s">
        <v>1150</v>
      </c>
      <c r="B390" s="832">
        <v>2026</v>
      </c>
      <c r="C390" s="832" t="s">
        <v>1925</v>
      </c>
      <c r="D390" s="832" t="s">
        <v>1926</v>
      </c>
      <c r="E390" s="832" t="s">
        <v>333</v>
      </c>
      <c r="F390" s="832" t="s">
        <v>1792</v>
      </c>
      <c r="G390" s="832">
        <v>-29915.71</v>
      </c>
      <c r="H390" s="832">
        <v>-28988.400000000001</v>
      </c>
      <c r="I390" s="832">
        <v>-29681.69</v>
      </c>
      <c r="J390" s="832">
        <v>-34429.15</v>
      </c>
      <c r="K390" s="832">
        <v>-32813.599999999999</v>
      </c>
      <c r="L390" s="832">
        <v>-29208.55</v>
      </c>
      <c r="M390" s="832">
        <v>-30071.78</v>
      </c>
      <c r="N390" s="832">
        <v>-23972.37</v>
      </c>
      <c r="O390" s="832">
        <v>16295.15</v>
      </c>
      <c r="P390" s="832">
        <v>12080.15</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8" t="str">
        <f t="shared" si="36"/>
        <v>H15100</v>
      </c>
      <c r="AK390" s="1028" t="str">
        <f t="shared" si="37"/>
        <v>ESSENCE-HUILE-GRAISSE</v>
      </c>
      <c r="AL390" s="1028">
        <f>IFERROR(INDEX(G390:R390,1,MATCH(Parametres!$B$3,G$1:R$1,0)-1)*IF(OR(F390="L",F390="S",F390="I"),-1,1),"")</f>
        <v>-23972.37</v>
      </c>
      <c r="AM390" s="1028">
        <f t="shared" si="38"/>
        <v>40267.519999999997</v>
      </c>
      <c r="AN390" s="1028">
        <f>INDEX(G390:R390,1,MATCH(Parametres!$B$3,G$1:R$1,0))*IF(OR(F390="L",F390="S",F390="I"),-1,1)</f>
        <v>16295.15</v>
      </c>
      <c r="AO390" s="598" t="str">
        <f>+VLOOKUP($AJ390,Data_Validation!$A:$D,1,0)</f>
        <v>H15100</v>
      </c>
      <c r="AP390" s="598" t="str">
        <f>+VLOOKUP($AJ390,Data_Validation!$A:$D,3,0)</f>
        <v>Bilan</v>
      </c>
      <c r="AQ390" s="598" t="str">
        <f>+VLOOKUP($AJ390,Data_Validation!$A:$D,4,0)</f>
        <v>Inventaire Pièces, Pneus, Huile</v>
      </c>
      <c r="AR390" s="598" t="s">
        <v>299</v>
      </c>
      <c r="AS390" s="598">
        <f>+VLOOKUP($AJ390,Data_Validation!$A:$E,5,0)</f>
        <v>0</v>
      </c>
      <c r="AT390" s="1033" t="str">
        <f t="shared" si="39"/>
        <v>H15100</v>
      </c>
      <c r="AU390" s="599" t="str">
        <f t="shared" si="40"/>
        <v>ESSENCE-HUILE-GRAISSE</v>
      </c>
      <c r="AV390" s="1028">
        <f>IFERROR(INDEX(V390:AG390,1,MATCH(Parametres!$B$3,V$1:AG$1,0)-1)*IF(OR(C390="L",C390="S",C390="I"),-1,1),"")</f>
        <v>0</v>
      </c>
      <c r="AW390" s="1028">
        <f t="shared" si="41"/>
        <v>0</v>
      </c>
      <c r="AX390" s="1028">
        <f>INDEX(V390:AG390,1,MATCH(Parametres!$B$3,V$1:AG$1,0))*IF(OR(C390="L",C390="S",C390="I"),-1,1)</f>
        <v>0</v>
      </c>
      <c r="AY390" s="598" t="s">
        <v>337</v>
      </c>
      <c r="AZ390" s="598">
        <f>+VLOOKUP($AJ390,Data_Validation!$A:$E,5,0)</f>
        <v>0</v>
      </c>
    </row>
    <row r="391" spans="1:52" ht="15.75" customHeight="1">
      <c r="A391" s="832" t="s">
        <v>1150</v>
      </c>
      <c r="B391" s="832">
        <v>2026</v>
      </c>
      <c r="C391" s="832" t="s">
        <v>1927</v>
      </c>
      <c r="D391" s="832" t="s">
        <v>1928</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8" t="str">
        <f t="shared" si="36"/>
        <v>H15200</v>
      </c>
      <c r="AK391" s="1028" t="str">
        <f t="shared" si="37"/>
        <v>FOURN. ATELIER &amp; PEINTURE</v>
      </c>
      <c r="AL391" s="1028">
        <f>IFERROR(INDEX(G391:R391,1,MATCH(Parametres!$B$3,G$1:R$1,0)-1)*IF(OR(F391="L",F391="S",F391="I"),-1,1),"")</f>
        <v>0</v>
      </c>
      <c r="AM391" s="1028">
        <f t="shared" si="38"/>
        <v>0</v>
      </c>
      <c r="AN391" s="1028">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3" t="str">
        <f t="shared" si="39"/>
        <v>H15200</v>
      </c>
      <c r="AU391" s="599" t="str">
        <f t="shared" si="40"/>
        <v>FOURN. ATELIER &amp; PEINTURE</v>
      </c>
      <c r="AV391" s="1028">
        <f>IFERROR(INDEX(V391:AG391,1,MATCH(Parametres!$B$3,V$1:AG$1,0)-1)*IF(OR(C391="L",C391="S",C391="I"),-1,1),"")</f>
        <v>0</v>
      </c>
      <c r="AW391" s="1028">
        <f t="shared" si="41"/>
        <v>0</v>
      </c>
      <c r="AX391" s="1028">
        <f>INDEX(V391:AG391,1,MATCH(Parametres!$B$3,V$1:AG$1,0))*IF(OR(C391="L",C391="S",C391="I"),-1,1)</f>
        <v>0</v>
      </c>
      <c r="AY391" s="598" t="s">
        <v>337</v>
      </c>
      <c r="AZ391" s="598" t="e">
        <f>+VLOOKUP($AJ391,Data_Validation!$A:$E,5,0)</f>
        <v>#N/A</v>
      </c>
    </row>
    <row r="392" spans="1:52" ht="15.75" customHeight="1">
      <c r="A392" s="832" t="s">
        <v>1150</v>
      </c>
      <c r="B392" s="832">
        <v>2026</v>
      </c>
      <c r="C392" s="832" t="s">
        <v>1929</v>
      </c>
      <c r="D392" s="832" t="s">
        <v>1930</v>
      </c>
      <c r="E392" s="832" t="s">
        <v>333</v>
      </c>
      <c r="F392" s="832" t="s">
        <v>1792</v>
      </c>
      <c r="G392" s="832">
        <v>0</v>
      </c>
      <c r="H392" s="832">
        <v>0</v>
      </c>
      <c r="I392" s="832">
        <v>0</v>
      </c>
      <c r="J392" s="832">
        <v>0</v>
      </c>
      <c r="K392" s="832">
        <v>0</v>
      </c>
      <c r="L392" s="832">
        <v>0</v>
      </c>
      <c r="M392" s="832">
        <v>0</v>
      </c>
      <c r="N392" s="832">
        <v>96425</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8" t="str">
        <f t="shared" si="36"/>
        <v>H15400</v>
      </c>
      <c r="AK392" s="1028" t="str">
        <f t="shared" si="37"/>
        <v>LOYER PAYE D'AVANCE</v>
      </c>
      <c r="AL392" s="1028">
        <f>IFERROR(INDEX(G392:R392,1,MATCH(Parametres!$B$3,G$1:R$1,0)-1)*IF(OR(F392="L",F392="S",F392="I"),-1,1),"")</f>
        <v>96425</v>
      </c>
      <c r="AM392" s="1028">
        <f t="shared" si="38"/>
        <v>-96425</v>
      </c>
      <c r="AN392" s="1028">
        <f>INDEX(G392:R392,1,MATCH(Parametres!$B$3,G$1:R$1,0))*IF(OR(F392="L",F392="S",F392="I"),-1,1)</f>
        <v>0</v>
      </c>
      <c r="AO392" s="598" t="str">
        <f>+VLOOKUP($AJ392,Data_Validation!$A:$D,1,0)</f>
        <v>H15400</v>
      </c>
      <c r="AP392" s="598" t="str">
        <f>+VLOOKUP($AJ392,Data_Validation!$A:$D,3,0)</f>
        <v>Bilan</v>
      </c>
      <c r="AQ392" s="598" t="str">
        <f>+VLOOKUP($AJ392,Data_Validation!$A:$D,4,0)</f>
        <v>Frais Payés d'Avance</v>
      </c>
      <c r="AR392" s="598" t="s">
        <v>299</v>
      </c>
      <c r="AS392" s="598">
        <f>+VLOOKUP($AJ392,Data_Validation!$A:$E,5,0)</f>
        <v>0</v>
      </c>
      <c r="AT392" s="1033" t="str">
        <f t="shared" si="39"/>
        <v>H15400</v>
      </c>
      <c r="AU392" s="599" t="str">
        <f t="shared" si="40"/>
        <v>LOYER PAYE D'AVANCE</v>
      </c>
      <c r="AV392" s="1028">
        <f>IFERROR(INDEX(V392:AG392,1,MATCH(Parametres!$B$3,V$1:AG$1,0)-1)*IF(OR(C392="L",C392="S",C392="I"),-1,1),"")</f>
        <v>0</v>
      </c>
      <c r="AW392" s="1028">
        <f t="shared" si="41"/>
        <v>0</v>
      </c>
      <c r="AX392" s="1028">
        <f>INDEX(V392:AG392,1,MATCH(Parametres!$B$3,V$1:AG$1,0))*IF(OR(C392="L",C392="S",C392="I"),-1,1)</f>
        <v>0</v>
      </c>
      <c r="AY392" s="598" t="s">
        <v>337</v>
      </c>
      <c r="AZ392" s="598">
        <f>+VLOOKUP($AJ392,Data_Validation!$A:$E,5,0)</f>
        <v>0</v>
      </c>
    </row>
    <row r="393" spans="1:52" ht="15.75" customHeight="1">
      <c r="A393" s="832" t="s">
        <v>1150</v>
      </c>
      <c r="B393" s="832">
        <v>2026</v>
      </c>
      <c r="C393" s="832" t="s">
        <v>1931</v>
      </c>
      <c r="D393" s="832" t="s">
        <v>1932</v>
      </c>
      <c r="E393" s="832" t="s">
        <v>333</v>
      </c>
      <c r="F393" s="832" t="s">
        <v>1792</v>
      </c>
      <c r="G393" s="832">
        <v>-95272.77</v>
      </c>
      <c r="H393" s="832">
        <v>-95272.77</v>
      </c>
      <c r="I393" s="832">
        <v>-95272.77</v>
      </c>
      <c r="J393" s="832">
        <v>-95272.77</v>
      </c>
      <c r="K393" s="832">
        <v>-95272.77</v>
      </c>
      <c r="L393" s="832">
        <v>-95272.77</v>
      </c>
      <c r="M393" s="832">
        <v>-95272.77</v>
      </c>
      <c r="N393" s="832">
        <v>-95272.77</v>
      </c>
      <c r="O393" s="832">
        <v>0</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8" t="str">
        <f t="shared" si="36"/>
        <v>H15500</v>
      </c>
      <c r="AK393" s="1028" t="str">
        <f t="shared" si="37"/>
        <v>IMPOT PAYE D'AVANCE</v>
      </c>
      <c r="AL393" s="1028">
        <f>IFERROR(INDEX(G393:R393,1,MATCH(Parametres!$B$3,G$1:R$1,0)-1)*IF(OR(F393="L",F393="S",F393="I"),-1,1),"")</f>
        <v>-95272.77</v>
      </c>
      <c r="AM393" s="1028">
        <f t="shared" si="38"/>
        <v>95272.77</v>
      </c>
      <c r="AN393" s="1028">
        <f>INDEX(G393:R393,1,MATCH(Parametres!$B$3,G$1:R$1,0))*IF(OR(F393="L",F393="S",F393="I"),-1,1)</f>
        <v>0</v>
      </c>
      <c r="AO393" s="598" t="str">
        <f>+VLOOKUP($AJ393,Data_Validation!$A:$D,1,0)</f>
        <v>H15500</v>
      </c>
      <c r="AP393" s="598" t="str">
        <f>+VLOOKUP($AJ393,Data_Validation!$A:$D,3,0)</f>
        <v>Bilan</v>
      </c>
      <c r="AQ393" s="598" t="str">
        <f>+VLOOKUP($AJ393,Data_Validation!$A:$D,4,0)</f>
        <v>Frais Payés d'Avance</v>
      </c>
      <c r="AR393" s="598" t="s">
        <v>299</v>
      </c>
      <c r="AS393" s="598">
        <f>+VLOOKUP($AJ393,Data_Validation!$A:$E,5,0)</f>
        <v>0</v>
      </c>
      <c r="AT393" s="1033" t="str">
        <f t="shared" si="39"/>
        <v>H15500</v>
      </c>
      <c r="AU393" s="599" t="str">
        <f t="shared" si="40"/>
        <v>IMPOT PAYE D'AVANCE</v>
      </c>
      <c r="AV393" s="1028">
        <f>IFERROR(INDEX(V393:AG393,1,MATCH(Parametres!$B$3,V$1:AG$1,0)-1)*IF(OR(C393="L",C393="S",C393="I"),-1,1),"")</f>
        <v>0</v>
      </c>
      <c r="AW393" s="1028">
        <f t="shared" si="41"/>
        <v>0</v>
      </c>
      <c r="AX393" s="1028">
        <f>INDEX(V393:AG393,1,MATCH(Parametres!$B$3,V$1:AG$1,0))*IF(OR(C393="L",C393="S",C393="I"),-1,1)</f>
        <v>0</v>
      </c>
      <c r="AY393" s="598" t="s">
        <v>337</v>
      </c>
      <c r="AZ393" s="598">
        <f>+VLOOKUP($AJ393,Data_Validation!$A:$E,5,0)</f>
        <v>0</v>
      </c>
    </row>
    <row r="394" spans="1:52" ht="15.75" customHeight="1">
      <c r="A394" s="832" t="s">
        <v>1150</v>
      </c>
      <c r="B394" s="832">
        <v>2026</v>
      </c>
      <c r="C394" s="832" t="s">
        <v>1933</v>
      </c>
      <c r="D394" s="832" t="s">
        <v>1934</v>
      </c>
      <c r="E394" s="832" t="s">
        <v>333</v>
      </c>
      <c r="F394" s="832" t="s">
        <v>1153</v>
      </c>
      <c r="G394" s="832">
        <v>-332569.05</v>
      </c>
      <c r="H394" s="832">
        <v>-308440.51</v>
      </c>
      <c r="I394" s="832">
        <v>-284933.67</v>
      </c>
      <c r="J394" s="832">
        <v>-260805.13</v>
      </c>
      <c r="K394" s="832">
        <v>-237298.29</v>
      </c>
      <c r="L394" s="832">
        <v>-213791.45</v>
      </c>
      <c r="M394" s="832">
        <v>-197960.71</v>
      </c>
      <c r="N394" s="832">
        <v>-174453.87</v>
      </c>
      <c r="O394" s="832">
        <v>-52405.7</v>
      </c>
      <c r="P394" s="832">
        <v>-52405.7</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8" t="str">
        <f t="shared" si="36"/>
        <v>H15510</v>
      </c>
      <c r="AK394" s="1028" t="str">
        <f t="shared" si="37"/>
        <v>TAXES PAYÉ D'AVANCE</v>
      </c>
      <c r="AL394" s="1028">
        <f>IFERROR(INDEX(G394:R394,1,MATCH(Parametres!$B$3,G$1:R$1,0)-1)*IF(OR(F394="L",F394="S",F394="I"),-1,1),"")</f>
        <v>174453.87</v>
      </c>
      <c r="AM394" s="1028">
        <f t="shared" si="38"/>
        <v>-122048.17</v>
      </c>
      <c r="AN394" s="1028">
        <f>INDEX(G394:R394,1,MATCH(Parametres!$B$3,G$1:R$1,0))*IF(OR(F394="L",F394="S",F394="I"),-1,1)</f>
        <v>52405.7</v>
      </c>
      <c r="AO394" s="598" t="str">
        <f>+VLOOKUP($AJ394,Data_Validation!$A:$D,1,0)</f>
        <v>H15510</v>
      </c>
      <c r="AP394" s="598" t="str">
        <f>+VLOOKUP($AJ394,Data_Validation!$A:$D,3,0)</f>
        <v>Bilan</v>
      </c>
      <c r="AQ394" s="598" t="str">
        <f>+VLOOKUP($AJ394,Data_Validation!$A:$D,4,0)</f>
        <v>Frais Payés d'Avance</v>
      </c>
      <c r="AR394" s="598" t="s">
        <v>299</v>
      </c>
      <c r="AS394" s="598">
        <f>+VLOOKUP($AJ394,Data_Validation!$A:$E,5,0)</f>
        <v>0</v>
      </c>
      <c r="AT394" s="1033" t="str">
        <f t="shared" si="39"/>
        <v>H15510</v>
      </c>
      <c r="AU394" s="599" t="str">
        <f t="shared" si="40"/>
        <v>TAXES PAYÉ D'AVANCE</v>
      </c>
      <c r="AV394" s="1028">
        <f>IFERROR(INDEX(V394:AG394,1,MATCH(Parametres!$B$3,V$1:AG$1,0)-1)*IF(OR(C394="L",C394="S",C394="I"),-1,1),"")</f>
        <v>0</v>
      </c>
      <c r="AW394" s="1028">
        <f t="shared" si="41"/>
        <v>0</v>
      </c>
      <c r="AX394" s="1028">
        <f>INDEX(V394:AG394,1,MATCH(Parametres!$B$3,V$1:AG$1,0))*IF(OR(C394="L",C394="S",C394="I"),-1,1)</f>
        <v>0</v>
      </c>
      <c r="AY394" s="598" t="s">
        <v>337</v>
      </c>
      <c r="AZ394" s="598">
        <f>+VLOOKUP($AJ394,Data_Validation!$A:$E,5,0)</f>
        <v>0</v>
      </c>
    </row>
    <row r="395" spans="1:52" ht="15.75" customHeight="1">
      <c r="A395" s="832" t="s">
        <v>1150</v>
      </c>
      <c r="B395" s="832">
        <v>2026</v>
      </c>
      <c r="C395" s="832" t="s">
        <v>1935</v>
      </c>
      <c r="D395" s="832" t="s">
        <v>1936</v>
      </c>
      <c r="E395" s="832" t="s">
        <v>333</v>
      </c>
      <c r="F395" s="832" t="s">
        <v>1792</v>
      </c>
      <c r="G395" s="832">
        <v>20033.810000000001</v>
      </c>
      <c r="H395" s="832">
        <v>16694.84</v>
      </c>
      <c r="I395" s="832">
        <v>13355.87</v>
      </c>
      <c r="J395" s="832">
        <v>10016.9</v>
      </c>
      <c r="K395" s="832">
        <v>6677.93</v>
      </c>
      <c r="L395" s="832">
        <v>3338.96</v>
      </c>
      <c r="M395" s="832">
        <v>37882.410000000003</v>
      </c>
      <c r="N395" s="832">
        <v>34543.440000000002</v>
      </c>
      <c r="O395" s="832">
        <v>32371.55</v>
      </c>
      <c r="P395" s="832">
        <v>32371.55</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8" t="str">
        <f t="shared" si="36"/>
        <v>H15600</v>
      </c>
      <c r="AK395" s="1028" t="str">
        <f t="shared" si="37"/>
        <v>ASSURANCE PAYÉ D'AVANCE</v>
      </c>
      <c r="AL395" s="1028">
        <f>IFERROR(INDEX(G395:R395,1,MATCH(Parametres!$B$3,G$1:R$1,0)-1)*IF(OR(F395="L",F395="S",F395="I"),-1,1),"")</f>
        <v>34543.440000000002</v>
      </c>
      <c r="AM395" s="1028">
        <f t="shared" si="38"/>
        <v>-2171.8900000000031</v>
      </c>
      <c r="AN395" s="1028">
        <f>INDEX(G395:R395,1,MATCH(Parametres!$B$3,G$1:R$1,0))*IF(OR(F395="L",F395="S",F395="I"),-1,1)</f>
        <v>32371.55</v>
      </c>
      <c r="AO395" s="598" t="str">
        <f>+VLOOKUP($AJ395,Data_Validation!$A:$D,1,0)</f>
        <v>H15600</v>
      </c>
      <c r="AP395" s="598" t="str">
        <f>+VLOOKUP($AJ395,Data_Validation!$A:$D,3,0)</f>
        <v>Bilan</v>
      </c>
      <c r="AQ395" s="598" t="str">
        <f>+VLOOKUP($AJ395,Data_Validation!$A:$D,4,0)</f>
        <v>Frais Payés d'Avance</v>
      </c>
      <c r="AR395" s="598" t="s">
        <v>299</v>
      </c>
      <c r="AS395" s="598">
        <f>+VLOOKUP($AJ395,Data_Validation!$A:$E,5,0)</f>
        <v>0</v>
      </c>
      <c r="AT395" s="1033" t="str">
        <f t="shared" si="39"/>
        <v>H15600</v>
      </c>
      <c r="AU395" s="599" t="str">
        <f t="shared" si="40"/>
        <v>ASSURANCE PAYÉ D'AVANCE</v>
      </c>
      <c r="AV395" s="1028">
        <f>IFERROR(INDEX(V395:AG395,1,MATCH(Parametres!$B$3,V$1:AG$1,0)-1)*IF(OR(C395="L",C395="S",C395="I"),-1,1),"")</f>
        <v>0</v>
      </c>
      <c r="AW395" s="1028">
        <f t="shared" si="41"/>
        <v>0</v>
      </c>
      <c r="AX395" s="1028">
        <f>INDEX(V395:AG395,1,MATCH(Parametres!$B$3,V$1:AG$1,0))*IF(OR(C395="L",C395="S",C395="I"),-1,1)</f>
        <v>0</v>
      </c>
      <c r="AY395" s="598" t="s">
        <v>337</v>
      </c>
      <c r="AZ395" s="598">
        <f>+VLOOKUP($AJ395,Data_Validation!$A:$E,5,0)</f>
        <v>0</v>
      </c>
    </row>
    <row r="396" spans="1:52" ht="15.75" customHeight="1">
      <c r="A396" s="832" t="s">
        <v>1150</v>
      </c>
      <c r="B396" s="832">
        <v>2026</v>
      </c>
      <c r="C396" s="832" t="s">
        <v>1937</v>
      </c>
      <c r="D396" s="832" t="s">
        <v>1938</v>
      </c>
      <c r="E396" s="832" t="s">
        <v>333</v>
      </c>
      <c r="F396" s="832" t="s">
        <v>1153</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8" t="str">
        <f t="shared" si="36"/>
        <v>H15610</v>
      </c>
      <c r="AK396" s="1028" t="str">
        <f t="shared" si="37"/>
        <v>ASSURANCE</v>
      </c>
      <c r="AL396" s="1028">
        <f>IFERROR(INDEX(G396:R396,1,MATCH(Parametres!$B$3,G$1:R$1,0)-1)*IF(OR(F396="L",F396="S",F396="I"),-1,1),"")</f>
        <v>0</v>
      </c>
      <c r="AM396" s="1028">
        <f t="shared" si="38"/>
        <v>0</v>
      </c>
      <c r="AN396" s="1028">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3" t="str">
        <f t="shared" si="39"/>
        <v>H15610</v>
      </c>
      <c r="AU396" s="599" t="str">
        <f t="shared" si="40"/>
        <v>ASSURANCE</v>
      </c>
      <c r="AV396" s="1028">
        <f>IFERROR(INDEX(V396:AG396,1,MATCH(Parametres!$B$3,V$1:AG$1,0)-1)*IF(OR(C396="L",C396="S",C396="I"),-1,1),"")</f>
        <v>0</v>
      </c>
      <c r="AW396" s="1028">
        <f t="shared" si="41"/>
        <v>0</v>
      </c>
      <c r="AX396" s="1028">
        <f>INDEX(V396:AG396,1,MATCH(Parametres!$B$3,V$1:AG$1,0))*IF(OR(C396="L",C396="S",C396="I"),-1,1)</f>
        <v>0</v>
      </c>
      <c r="AY396" s="598" t="s">
        <v>337</v>
      </c>
      <c r="AZ396" s="598" t="e">
        <f>+VLOOKUP($AJ396,Data_Validation!$A:$E,5,0)</f>
        <v>#N/A</v>
      </c>
    </row>
    <row r="397" spans="1:52" ht="15.75" customHeight="1">
      <c r="A397" s="832" t="s">
        <v>1150</v>
      </c>
      <c r="B397" s="832">
        <v>2026</v>
      </c>
      <c r="C397" s="832" t="s">
        <v>1939</v>
      </c>
      <c r="D397" s="832" t="s">
        <v>1940</v>
      </c>
      <c r="E397" s="832" t="s">
        <v>333</v>
      </c>
      <c r="F397" s="832" t="s">
        <v>1792</v>
      </c>
      <c r="G397" s="832">
        <v>0</v>
      </c>
      <c r="H397" s="832">
        <v>0</v>
      </c>
      <c r="I397" s="832">
        <v>0</v>
      </c>
      <c r="J397" s="832">
        <v>0</v>
      </c>
      <c r="K397" s="832">
        <v>0</v>
      </c>
      <c r="L397" s="832">
        <v>0</v>
      </c>
      <c r="M397" s="832">
        <v>0</v>
      </c>
      <c r="N397" s="832">
        <v>0</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8" t="str">
        <f t="shared" si="36"/>
        <v>H15700</v>
      </c>
      <c r="AK397" s="1028" t="str">
        <f t="shared" si="37"/>
        <v>C.S.S.T.</v>
      </c>
      <c r="AL397" s="1028">
        <f>IFERROR(INDEX(G397:R397,1,MATCH(Parametres!$B$3,G$1:R$1,0)-1)*IF(OR(F397="L",F397="S",F397="I"),-1,1),"")</f>
        <v>0</v>
      </c>
      <c r="AM397" s="1028">
        <f t="shared" si="38"/>
        <v>0</v>
      </c>
      <c r="AN397" s="1028">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3" t="str">
        <f t="shared" si="39"/>
        <v>H15700</v>
      </c>
      <c r="AU397" s="599" t="str">
        <f t="shared" si="40"/>
        <v>C.S.S.T.</v>
      </c>
      <c r="AV397" s="1028">
        <f>IFERROR(INDEX(V397:AG397,1,MATCH(Parametres!$B$3,V$1:AG$1,0)-1)*IF(OR(C397="L",C397="S",C397="I"),-1,1),"")</f>
        <v>0</v>
      </c>
      <c r="AW397" s="1028">
        <f t="shared" si="41"/>
        <v>0</v>
      </c>
      <c r="AX397" s="1028">
        <f>INDEX(V397:AG397,1,MATCH(Parametres!$B$3,V$1:AG$1,0))*IF(OR(C397="L",C397="S",C397="I"),-1,1)</f>
        <v>0</v>
      </c>
      <c r="AY397" s="598" t="s">
        <v>337</v>
      </c>
      <c r="AZ397" s="598" t="e">
        <f>+VLOOKUP($AJ397,Data_Validation!$A:$E,5,0)</f>
        <v>#N/A</v>
      </c>
    </row>
    <row r="398" spans="1:52" ht="15.75" customHeight="1">
      <c r="A398" s="832" t="s">
        <v>1150</v>
      </c>
      <c r="B398" s="832">
        <v>2026</v>
      </c>
      <c r="C398" s="832" t="s">
        <v>1941</v>
      </c>
      <c r="D398" s="832" t="s">
        <v>1942</v>
      </c>
      <c r="E398" s="832" t="s">
        <v>333</v>
      </c>
      <c r="F398" s="832" t="s">
        <v>1792</v>
      </c>
      <c r="G398" s="832">
        <v>61166.67</v>
      </c>
      <c r="H398" s="832">
        <v>58833.34</v>
      </c>
      <c r="I398" s="832">
        <v>63500.01</v>
      </c>
      <c r="J398" s="832">
        <v>61166.68</v>
      </c>
      <c r="K398" s="832">
        <v>-35266.65</v>
      </c>
      <c r="L398" s="832">
        <v>-10359.98</v>
      </c>
      <c r="M398" s="832">
        <v>78600.72</v>
      </c>
      <c r="N398" s="832">
        <v>59050.66</v>
      </c>
      <c r="O398" s="832">
        <v>9574.26</v>
      </c>
      <c r="P398" s="832">
        <v>9574.26</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8" t="str">
        <f t="shared" si="36"/>
        <v>H15800</v>
      </c>
      <c r="AK398" s="1028" t="str">
        <f t="shared" si="37"/>
        <v>DIVERS PAYÉ D'AVANCE</v>
      </c>
      <c r="AL398" s="1028">
        <f>IFERROR(INDEX(G398:R398,1,MATCH(Parametres!$B$3,G$1:R$1,0)-1)*IF(OR(F398="L",F398="S",F398="I"),-1,1),"")</f>
        <v>59050.66</v>
      </c>
      <c r="AM398" s="1028">
        <f t="shared" si="38"/>
        <v>-49476.4</v>
      </c>
      <c r="AN398" s="1028">
        <f>INDEX(G398:R398,1,MATCH(Parametres!$B$3,G$1:R$1,0))*IF(OR(F398="L",F398="S",F398="I"),-1,1)</f>
        <v>9574.26</v>
      </c>
      <c r="AO398" s="598" t="str">
        <f>+VLOOKUP($AJ398,Data_Validation!$A:$D,1,0)</f>
        <v>H15800</v>
      </c>
      <c r="AP398" s="598" t="str">
        <f>+VLOOKUP($AJ398,Data_Validation!$A:$D,3,0)</f>
        <v>Bilan</v>
      </c>
      <c r="AQ398" s="598" t="str">
        <f>+VLOOKUP($AJ398,Data_Validation!$A:$D,4,0)</f>
        <v>Frais Payés d'Avance</v>
      </c>
      <c r="AR398" s="598" t="s">
        <v>299</v>
      </c>
      <c r="AS398" s="598">
        <f>+VLOOKUP($AJ398,Data_Validation!$A:$E,5,0)</f>
        <v>0</v>
      </c>
      <c r="AT398" s="1033" t="str">
        <f t="shared" si="39"/>
        <v>H15800</v>
      </c>
      <c r="AU398" s="599" t="str">
        <f t="shared" si="40"/>
        <v>DIVERS PAYÉ D'AVANCE</v>
      </c>
      <c r="AV398" s="1028">
        <f>IFERROR(INDEX(V398:AG398,1,MATCH(Parametres!$B$3,V$1:AG$1,0)-1)*IF(OR(C398="L",C398="S",C398="I"),-1,1),"")</f>
        <v>0</v>
      </c>
      <c r="AW398" s="1028">
        <f t="shared" si="41"/>
        <v>0</v>
      </c>
      <c r="AX398" s="1028">
        <f>INDEX(V398:AG398,1,MATCH(Parametres!$B$3,V$1:AG$1,0))*IF(OR(C398="L",C398="S",C398="I"),-1,1)</f>
        <v>0</v>
      </c>
      <c r="AY398" s="598" t="s">
        <v>337</v>
      </c>
      <c r="AZ398" s="598">
        <f>+VLOOKUP($AJ398,Data_Validation!$A:$E,5,0)</f>
        <v>0</v>
      </c>
    </row>
    <row r="399" spans="1:52" ht="15.75" customHeight="1">
      <c r="A399" s="832" t="s">
        <v>1150</v>
      </c>
      <c r="B399" s="832">
        <v>2026</v>
      </c>
      <c r="C399" s="832" t="s">
        <v>1943</v>
      </c>
      <c r="D399" s="832" t="s">
        <v>1944</v>
      </c>
      <c r="E399" s="832" t="s">
        <v>1813</v>
      </c>
      <c r="F399" s="832" t="s">
        <v>1792</v>
      </c>
      <c r="G399" s="832">
        <v>1601.38</v>
      </c>
      <c r="H399" s="832">
        <v>800.14</v>
      </c>
      <c r="I399" s="832">
        <v>10313.549999999999</v>
      </c>
      <c r="J399" s="832">
        <v>9484.7900000000009</v>
      </c>
      <c r="K399" s="832">
        <v>8656.0300000000007</v>
      </c>
      <c r="L399" s="832">
        <v>7827.27</v>
      </c>
      <c r="M399" s="832">
        <v>6998.51</v>
      </c>
      <c r="N399" s="832">
        <v>6169.75</v>
      </c>
      <c r="O399" s="832">
        <v>4831.83</v>
      </c>
      <c r="P399" s="832">
        <v>4831.83</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8" t="str">
        <f t="shared" si="36"/>
        <v>H15801</v>
      </c>
      <c r="AK399" s="1028" t="str">
        <f t="shared" si="37"/>
        <v>PLAQUES PAYÉ D'AVANCE</v>
      </c>
      <c r="AL399" s="1028">
        <f>IFERROR(INDEX(G399:R399,1,MATCH(Parametres!$B$3,G$1:R$1,0)-1)*IF(OR(F399="L",F399="S",F399="I"),-1,1),"")</f>
        <v>6169.75</v>
      </c>
      <c r="AM399" s="1028">
        <f t="shared" si="38"/>
        <v>-1337.92</v>
      </c>
      <c r="AN399" s="1028">
        <f>INDEX(G399:R399,1,MATCH(Parametres!$B$3,G$1:R$1,0))*IF(OR(F399="L",F399="S",F399="I"),-1,1)</f>
        <v>4831.83</v>
      </c>
      <c r="AO399" s="598" t="str">
        <f>+VLOOKUP($AJ399,Data_Validation!$A:$D,1,0)</f>
        <v>H15801</v>
      </c>
      <c r="AP399" s="598" t="str">
        <f>+VLOOKUP($AJ399,Data_Validation!$A:$D,3,0)</f>
        <v>Bilan</v>
      </c>
      <c r="AQ399" s="598" t="str">
        <f>+VLOOKUP($AJ399,Data_Validation!$A:$D,4,0)</f>
        <v>Frais Payés d'Avance</v>
      </c>
      <c r="AR399" s="598" t="s">
        <v>299</v>
      </c>
      <c r="AS399" s="598">
        <f>+VLOOKUP($AJ399,Data_Validation!$A:$E,5,0)</f>
        <v>0</v>
      </c>
      <c r="AT399" s="1033" t="str">
        <f t="shared" si="39"/>
        <v>H15801</v>
      </c>
      <c r="AU399" s="599" t="str">
        <f t="shared" si="40"/>
        <v>PLAQUES PAYÉ D'AVANCE</v>
      </c>
      <c r="AV399" s="1028">
        <f>IFERROR(INDEX(V399:AG399,1,MATCH(Parametres!$B$3,V$1:AG$1,0)-1)*IF(OR(C399="L",C399="S",C399="I"),-1,1),"")</f>
        <v>0</v>
      </c>
      <c r="AW399" s="1028">
        <f t="shared" si="41"/>
        <v>0</v>
      </c>
      <c r="AX399" s="1028">
        <f>INDEX(V399:AG399,1,MATCH(Parametres!$B$3,V$1:AG$1,0))*IF(OR(C399="L",C399="S",C399="I"),-1,1)</f>
        <v>0</v>
      </c>
      <c r="AY399" s="598" t="s">
        <v>337</v>
      </c>
      <c r="AZ399" s="598">
        <f>+VLOOKUP($AJ399,Data_Validation!$A:$E,5,0)</f>
        <v>0</v>
      </c>
    </row>
    <row r="400" spans="1:52" ht="15.75" customHeight="1">
      <c r="A400" s="832" t="s">
        <v>1150</v>
      </c>
      <c r="B400" s="832">
        <v>2026</v>
      </c>
      <c r="C400" s="832" t="s">
        <v>1945</v>
      </c>
      <c r="D400" s="832" t="s">
        <v>1946</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8" t="str">
        <f t="shared" si="36"/>
        <v>H15900</v>
      </c>
      <c r="AK400" s="1028" t="str">
        <f t="shared" si="37"/>
        <v>AVOCAT PAYÉ D'AVANCE</v>
      </c>
      <c r="AL400" s="1028">
        <f>IFERROR(INDEX(G400:R400,1,MATCH(Parametres!$B$3,G$1:R$1,0)-1)*IF(OR(F400="L",F400="S",F400="I"),-1,1),"")</f>
        <v>0</v>
      </c>
      <c r="AM400" s="1028">
        <f t="shared" si="38"/>
        <v>0</v>
      </c>
      <c r="AN400" s="1028">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3" t="str">
        <f t="shared" si="39"/>
        <v>H15900</v>
      </c>
      <c r="AU400" s="599" t="str">
        <f t="shared" si="40"/>
        <v>AVOCAT PAYÉ D'AVANCE</v>
      </c>
      <c r="AV400" s="1028">
        <f>IFERROR(INDEX(V400:AG400,1,MATCH(Parametres!$B$3,V$1:AG$1,0)-1)*IF(OR(C400="L",C400="S",C400="I"),-1,1),"")</f>
        <v>0</v>
      </c>
      <c r="AW400" s="1028">
        <f t="shared" si="41"/>
        <v>0</v>
      </c>
      <c r="AX400" s="1028">
        <f>INDEX(V400:AG400,1,MATCH(Parametres!$B$3,V$1:AG$1,0))*IF(OR(C400="L",C400="S",C400="I"),-1,1)</f>
        <v>0</v>
      </c>
      <c r="AY400" s="598" t="s">
        <v>337</v>
      </c>
      <c r="AZ400" s="598" t="e">
        <f>+VLOOKUP($AJ400,Data_Validation!$A:$E,5,0)</f>
        <v>#N/A</v>
      </c>
    </row>
    <row r="401" spans="1:52" ht="15.75" customHeight="1">
      <c r="A401" s="832" t="s">
        <v>1150</v>
      </c>
      <c r="B401" s="832">
        <v>2026</v>
      </c>
      <c r="C401" s="832" t="s">
        <v>1947</v>
      </c>
      <c r="D401" s="832" t="s">
        <v>1948</v>
      </c>
      <c r="E401" s="832" t="s">
        <v>333</v>
      </c>
      <c r="F401" s="832" t="s">
        <v>1792</v>
      </c>
      <c r="G401" s="832">
        <v>-19000</v>
      </c>
      <c r="H401" s="832">
        <v>-20000</v>
      </c>
      <c r="I401" s="832">
        <v>-11000</v>
      </c>
      <c r="J401" s="832">
        <v>-12000</v>
      </c>
      <c r="K401" s="832">
        <v>-13000</v>
      </c>
      <c r="L401" s="832">
        <v>1400</v>
      </c>
      <c r="M401" s="832">
        <v>400</v>
      </c>
      <c r="N401" s="832">
        <v>-600</v>
      </c>
      <c r="O401" s="832">
        <v>16400</v>
      </c>
      <c r="P401" s="832">
        <v>16400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8" t="str">
        <f t="shared" si="36"/>
        <v>H16000</v>
      </c>
      <c r="AK401" s="1028" t="str">
        <f t="shared" si="37"/>
        <v>VÉRIF PAYÉ D'AVANCE</v>
      </c>
      <c r="AL401" s="1028">
        <f>IFERROR(INDEX(G401:R401,1,MATCH(Parametres!$B$3,G$1:R$1,0)-1)*IF(OR(F401="L",F401="S",F401="I"),-1,1),"")</f>
        <v>-600</v>
      </c>
      <c r="AM401" s="1028">
        <f t="shared" si="38"/>
        <v>17000</v>
      </c>
      <c r="AN401" s="1028">
        <f>INDEX(G401:R401,1,MATCH(Parametres!$B$3,G$1:R$1,0))*IF(OR(F401="L",F401="S",F401="I"),-1,1)</f>
        <v>16400</v>
      </c>
      <c r="AO401" s="598" t="str">
        <f>+VLOOKUP($AJ401,Data_Validation!$A:$D,1,0)</f>
        <v>H16000</v>
      </c>
      <c r="AP401" s="598" t="str">
        <f>+VLOOKUP($AJ401,Data_Validation!$A:$D,3,0)</f>
        <v>Bilan</v>
      </c>
      <c r="AQ401" s="598" t="str">
        <f>+VLOOKUP($AJ401,Data_Validation!$A:$D,4,0)</f>
        <v>Frais Payés d'Avance</v>
      </c>
      <c r="AR401" s="598" t="s">
        <v>299</v>
      </c>
      <c r="AS401" s="598">
        <f>+VLOOKUP($AJ401,Data_Validation!$A:$E,5,0)</f>
        <v>0</v>
      </c>
      <c r="AT401" s="1033" t="str">
        <f t="shared" si="39"/>
        <v>H16000</v>
      </c>
      <c r="AU401" s="599" t="str">
        <f t="shared" si="40"/>
        <v>VÉRIF PAYÉ D'AVANCE</v>
      </c>
      <c r="AV401" s="1028">
        <f>IFERROR(INDEX(V401:AG401,1,MATCH(Parametres!$B$3,V$1:AG$1,0)-1)*IF(OR(C401="L",C401="S",C401="I"),-1,1),"")</f>
        <v>0</v>
      </c>
      <c r="AW401" s="1028">
        <f t="shared" si="41"/>
        <v>0</v>
      </c>
      <c r="AX401" s="1028">
        <f>INDEX(V401:AG401,1,MATCH(Parametres!$B$3,V$1:AG$1,0))*IF(OR(C401="L",C401="S",C401="I"),-1,1)</f>
        <v>0</v>
      </c>
      <c r="AY401" s="598" t="s">
        <v>337</v>
      </c>
      <c r="AZ401" s="598">
        <f>+VLOOKUP($AJ401,Data_Validation!$A:$E,5,0)</f>
        <v>0</v>
      </c>
    </row>
    <row r="402" spans="1:52" ht="15.75" customHeight="1">
      <c r="A402" s="832" t="s">
        <v>1150</v>
      </c>
      <c r="B402" s="832">
        <v>2026</v>
      </c>
      <c r="C402" s="832" t="s">
        <v>1949</v>
      </c>
      <c r="D402" s="832" t="s">
        <v>1950</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8" t="str">
        <f t="shared" si="36"/>
        <v>H16100</v>
      </c>
      <c r="AK402" s="1028" t="str">
        <f t="shared" si="37"/>
        <v>OTHER CURRENT ASSETS</v>
      </c>
      <c r="AL402" s="1028">
        <f>IFERROR(INDEX(G402:R402,1,MATCH(Parametres!$B$3,G$1:R$1,0)-1)*IF(OR(F402="L",F402="S",F402="I"),-1,1),"")</f>
        <v>0</v>
      </c>
      <c r="AM402" s="1028">
        <f t="shared" si="38"/>
        <v>0</v>
      </c>
      <c r="AN402" s="1028">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3" t="str">
        <f t="shared" si="39"/>
        <v>H16100</v>
      </c>
      <c r="AU402" s="599" t="str">
        <f t="shared" si="40"/>
        <v>OTHER CURRENT ASSETS</v>
      </c>
      <c r="AV402" s="1028">
        <f>IFERROR(INDEX(V402:AG402,1,MATCH(Parametres!$B$3,V$1:AG$1,0)-1)*IF(OR(C402="L",C402="S",C402="I"),-1,1),"")</f>
        <v>0</v>
      </c>
      <c r="AW402" s="1028">
        <f t="shared" si="41"/>
        <v>0</v>
      </c>
      <c r="AX402" s="1028">
        <f>INDEX(V402:AG402,1,MATCH(Parametres!$B$3,V$1:AG$1,0))*IF(OR(C402="L",C402="S",C402="I"),-1,1)</f>
        <v>0</v>
      </c>
      <c r="AY402" s="598" t="s">
        <v>337</v>
      </c>
      <c r="AZ402" s="598" t="e">
        <f>+VLOOKUP($AJ402,Data_Validation!$A:$E,5,0)</f>
        <v>#N/A</v>
      </c>
    </row>
    <row r="403" spans="1:52" ht="15.75" customHeight="1">
      <c r="A403" s="832" t="s">
        <v>1150</v>
      </c>
      <c r="B403" s="832">
        <v>2026</v>
      </c>
      <c r="C403" s="832" t="s">
        <v>1951</v>
      </c>
      <c r="D403" s="832" t="s">
        <v>1952</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8" t="str">
        <f t="shared" si="36"/>
        <v>H16500</v>
      </c>
      <c r="AK403" s="1028" t="str">
        <f t="shared" si="37"/>
        <v>TERRAIN</v>
      </c>
      <c r="AL403" s="1028">
        <f>IFERROR(INDEX(G403:R403,1,MATCH(Parametres!$B$3,G$1:R$1,0)-1)*IF(OR(F403="L",F403="S",F403="I"),-1,1),"")</f>
        <v>0</v>
      </c>
      <c r="AM403" s="1028">
        <f t="shared" si="38"/>
        <v>0</v>
      </c>
      <c r="AN403" s="1028">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3" t="str">
        <f t="shared" si="39"/>
        <v>H16500</v>
      </c>
      <c r="AU403" s="599" t="str">
        <f t="shared" si="40"/>
        <v>TERRAIN</v>
      </c>
      <c r="AV403" s="1028">
        <f>IFERROR(INDEX(V403:AG403,1,MATCH(Parametres!$B$3,V$1:AG$1,0)-1)*IF(OR(C403="L",C403="S",C403="I"),-1,1),"")</f>
        <v>0</v>
      </c>
      <c r="AW403" s="1028">
        <f t="shared" si="41"/>
        <v>0</v>
      </c>
      <c r="AX403" s="1028">
        <f>INDEX(V403:AG403,1,MATCH(Parametres!$B$3,V$1:AG$1,0))*IF(OR(C403="L",C403="S",C403="I"),-1,1)</f>
        <v>0</v>
      </c>
      <c r="AY403" s="598" t="s">
        <v>337</v>
      </c>
      <c r="AZ403" s="598" t="e">
        <f>+VLOOKUP($AJ403,Data_Validation!$A:$E,5,0)</f>
        <v>#N/A</v>
      </c>
    </row>
    <row r="404" spans="1:52" ht="15.75" customHeight="1">
      <c r="A404" s="832" t="s">
        <v>1150</v>
      </c>
      <c r="B404" s="832">
        <v>2026</v>
      </c>
      <c r="C404" s="832" t="s">
        <v>1953</v>
      </c>
      <c r="D404" s="832" t="s">
        <v>1954</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8" t="str">
        <f t="shared" si="36"/>
        <v>H16700</v>
      </c>
      <c r="AK404" s="1028" t="str">
        <f t="shared" si="37"/>
        <v>BATIMENTS</v>
      </c>
      <c r="AL404" s="1028">
        <f>IFERROR(INDEX(G404:R404,1,MATCH(Parametres!$B$3,G$1:R$1,0)-1)*IF(OR(F404="L",F404="S",F404="I"),-1,1),"")</f>
        <v>0</v>
      </c>
      <c r="AM404" s="1028">
        <f t="shared" si="38"/>
        <v>0</v>
      </c>
      <c r="AN404" s="1028">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3" t="str">
        <f t="shared" si="39"/>
        <v>H16700</v>
      </c>
      <c r="AU404" s="599" t="str">
        <f t="shared" si="40"/>
        <v>BATIMENTS</v>
      </c>
      <c r="AV404" s="1028">
        <f>IFERROR(INDEX(V404:AG404,1,MATCH(Parametres!$B$3,V$1:AG$1,0)-1)*IF(OR(C404="L",C404="S",C404="I"),-1,1),"")</f>
        <v>0</v>
      </c>
      <c r="AW404" s="1028">
        <f t="shared" si="41"/>
        <v>0</v>
      </c>
      <c r="AX404" s="1028">
        <f>INDEX(V404:AG404,1,MATCH(Parametres!$B$3,V$1:AG$1,0))*IF(OR(C404="L",C404="S",C404="I"),-1,1)</f>
        <v>0</v>
      </c>
      <c r="AY404" s="598" t="s">
        <v>337</v>
      </c>
      <c r="AZ404" s="598" t="e">
        <f>+VLOOKUP($AJ404,Data_Validation!$A:$E,5,0)</f>
        <v>#N/A</v>
      </c>
    </row>
    <row r="405" spans="1:52" ht="15.75" customHeight="1">
      <c r="A405" s="832" t="s">
        <v>1150</v>
      </c>
      <c r="B405" s="832">
        <v>2026</v>
      </c>
      <c r="C405" s="832" t="s">
        <v>1955</v>
      </c>
      <c r="D405" s="832" t="s">
        <v>1956</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8" t="str">
        <f t="shared" si="36"/>
        <v>H16800</v>
      </c>
      <c r="AK405" s="1028" t="str">
        <f t="shared" si="37"/>
        <v>AMORT-BATIMENTS</v>
      </c>
      <c r="AL405" s="1028">
        <f>IFERROR(INDEX(G405:R405,1,MATCH(Parametres!$B$3,G$1:R$1,0)-1)*IF(OR(F405="L",F405="S",F405="I"),-1,1),"")</f>
        <v>0</v>
      </c>
      <c r="AM405" s="1028">
        <f t="shared" si="38"/>
        <v>0</v>
      </c>
      <c r="AN405" s="1028">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3" t="str">
        <f t="shared" si="39"/>
        <v>H16800</v>
      </c>
      <c r="AU405" s="599" t="str">
        <f t="shared" si="40"/>
        <v>AMORT-BATIMENTS</v>
      </c>
      <c r="AV405" s="1028">
        <f>IFERROR(INDEX(V405:AG405,1,MATCH(Parametres!$B$3,V$1:AG$1,0)-1)*IF(OR(C405="L",C405="S",C405="I"),-1,1),"")</f>
        <v>0</v>
      </c>
      <c r="AW405" s="1028">
        <f t="shared" si="41"/>
        <v>0</v>
      </c>
      <c r="AX405" s="1028">
        <f>INDEX(V405:AG405,1,MATCH(Parametres!$B$3,V$1:AG$1,0))*IF(OR(C405="L",C405="S",C405="I"),-1,1)</f>
        <v>0</v>
      </c>
      <c r="AY405" s="598" t="s">
        <v>337</v>
      </c>
      <c r="AZ405" s="598" t="e">
        <f>+VLOOKUP($AJ405,Data_Validation!$A:$E,5,0)</f>
        <v>#N/A</v>
      </c>
    </row>
    <row r="406" spans="1:52" ht="15.75" customHeight="1">
      <c r="A406" s="832" t="s">
        <v>1150</v>
      </c>
      <c r="B406" s="832">
        <v>2026</v>
      </c>
      <c r="C406" s="832" t="s">
        <v>1957</v>
      </c>
      <c r="D406" s="832" t="s">
        <v>1958</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8" t="str">
        <f t="shared" si="36"/>
        <v>H17000</v>
      </c>
      <c r="AK406" s="1028" t="str">
        <f t="shared" si="37"/>
        <v>INSTALLATIONS FIXES</v>
      </c>
      <c r="AL406" s="1028">
        <f>IFERROR(INDEX(G406:R406,1,MATCH(Parametres!$B$3,G$1:R$1,0)-1)*IF(OR(F406="L",F406="S",F406="I"),-1,1),"")</f>
        <v>0</v>
      </c>
      <c r="AM406" s="1028">
        <f t="shared" si="38"/>
        <v>0</v>
      </c>
      <c r="AN406" s="1028">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3" t="str">
        <f t="shared" si="39"/>
        <v>H17000</v>
      </c>
      <c r="AU406" s="599" t="str">
        <f t="shared" si="40"/>
        <v>INSTALLATIONS FIXES</v>
      </c>
      <c r="AV406" s="1028">
        <f>IFERROR(INDEX(V406:AG406,1,MATCH(Parametres!$B$3,V$1:AG$1,0)-1)*IF(OR(C406="L",C406="S",C406="I"),-1,1),"")</f>
        <v>0</v>
      </c>
      <c r="AW406" s="1028">
        <f t="shared" si="41"/>
        <v>0</v>
      </c>
      <c r="AX406" s="1028">
        <f>INDEX(V406:AG406,1,MATCH(Parametres!$B$3,V$1:AG$1,0))*IF(OR(C406="L",C406="S",C406="I"),-1,1)</f>
        <v>0</v>
      </c>
      <c r="AY406" s="598" t="s">
        <v>337</v>
      </c>
      <c r="AZ406" s="598" t="e">
        <f>+VLOOKUP($AJ406,Data_Validation!$A:$E,5,0)</f>
        <v>#N/A</v>
      </c>
    </row>
    <row r="407" spans="1:52" ht="15.75" customHeight="1">
      <c r="A407" s="832" t="s">
        <v>1150</v>
      </c>
      <c r="B407" s="832">
        <v>2026</v>
      </c>
      <c r="C407" s="832" t="s">
        <v>1959</v>
      </c>
      <c r="D407" s="832" t="s">
        <v>1960</v>
      </c>
      <c r="E407" s="832" t="s">
        <v>333</v>
      </c>
      <c r="F407" s="832" t="s">
        <v>1792</v>
      </c>
      <c r="G407" s="832">
        <v>0</v>
      </c>
      <c r="H407" s="832">
        <v>0</v>
      </c>
      <c r="I407" s="832">
        <v>0</v>
      </c>
      <c r="J407" s="832">
        <v>0</v>
      </c>
      <c r="K407" s="832">
        <v>0</v>
      </c>
      <c r="L407" s="832">
        <v>0</v>
      </c>
      <c r="M407" s="832">
        <v>0</v>
      </c>
      <c r="N407" s="832">
        <v>0</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8" t="str">
        <f t="shared" si="36"/>
        <v>H17100</v>
      </c>
      <c r="AK407" s="1028" t="str">
        <f t="shared" si="37"/>
        <v>AMORT-INSTALLATIONS FIXES</v>
      </c>
      <c r="AL407" s="1028">
        <f>IFERROR(INDEX(G407:R407,1,MATCH(Parametres!$B$3,G$1:R$1,0)-1)*IF(OR(F407="L",F407="S",F407="I"),-1,1),"")</f>
        <v>0</v>
      </c>
      <c r="AM407" s="1028">
        <f t="shared" si="38"/>
        <v>0</v>
      </c>
      <c r="AN407" s="1028">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3" t="str">
        <f t="shared" si="39"/>
        <v>H17100</v>
      </c>
      <c r="AU407" s="599" t="str">
        <f t="shared" si="40"/>
        <v>AMORT-INSTALLATIONS FIXES</v>
      </c>
      <c r="AV407" s="1028">
        <f>IFERROR(INDEX(V407:AG407,1,MATCH(Parametres!$B$3,V$1:AG$1,0)-1)*IF(OR(C407="L",C407="S",C407="I"),-1,1),"")</f>
        <v>0</v>
      </c>
      <c r="AW407" s="1028">
        <f t="shared" si="41"/>
        <v>0</v>
      </c>
      <c r="AX407" s="1028">
        <f>INDEX(V407:AG407,1,MATCH(Parametres!$B$3,V$1:AG$1,0))*IF(OR(C407="L",C407="S",C407="I"),-1,1)</f>
        <v>0</v>
      </c>
      <c r="AY407" s="598" t="s">
        <v>337</v>
      </c>
      <c r="AZ407" s="598" t="e">
        <f>+VLOOKUP($AJ407,Data_Validation!$A:$E,5,0)</f>
        <v>#N/A</v>
      </c>
    </row>
    <row r="408" spans="1:52" ht="15.75" customHeight="1">
      <c r="A408" s="832" t="s">
        <v>1150</v>
      </c>
      <c r="B408" s="832">
        <v>2026</v>
      </c>
      <c r="C408" s="832" t="s">
        <v>1961</v>
      </c>
      <c r="D408" s="832" t="s">
        <v>1962</v>
      </c>
      <c r="E408" s="832" t="s">
        <v>333</v>
      </c>
      <c r="F408" s="832" t="s">
        <v>1792</v>
      </c>
      <c r="G408" s="832">
        <v>150909.49</v>
      </c>
      <c r="H408" s="832">
        <v>150909.49</v>
      </c>
      <c r="I408" s="832">
        <v>150909.49</v>
      </c>
      <c r="J408" s="832">
        <v>150909.49</v>
      </c>
      <c r="K408" s="832">
        <v>150909.49</v>
      </c>
      <c r="L408" s="832">
        <v>150909.49</v>
      </c>
      <c r="M408" s="832">
        <v>150909.49</v>
      </c>
      <c r="N408" s="832">
        <v>150909.49</v>
      </c>
      <c r="O408" s="832">
        <v>150909.49</v>
      </c>
      <c r="P408" s="832">
        <v>150909.49</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8" t="str">
        <f t="shared" si="36"/>
        <v>H17200</v>
      </c>
      <c r="AK408" s="1028" t="str">
        <f t="shared" si="37"/>
        <v>AMELIORATIONS LOCATIVES</v>
      </c>
      <c r="AL408" s="1028">
        <f>IFERROR(INDEX(G408:R408,1,MATCH(Parametres!$B$3,G$1:R$1,0)-1)*IF(OR(F408="L",F408="S",F408="I"),-1,1),"")</f>
        <v>150909.49</v>
      </c>
      <c r="AM408" s="1028">
        <f t="shared" si="38"/>
        <v>0</v>
      </c>
      <c r="AN408" s="1028">
        <f>INDEX(G408:R408,1,MATCH(Parametres!$B$3,G$1:R$1,0))*IF(OR(F408="L",F408="S",F408="I"),-1,1)</f>
        <v>150909.49</v>
      </c>
      <c r="AO408" s="598" t="str">
        <f>+VLOOKUP($AJ408,Data_Validation!$A:$D,1,0)</f>
        <v>H17200</v>
      </c>
      <c r="AP408" s="598" t="str">
        <f>+VLOOKUP($AJ408,Data_Validation!$A:$D,3,0)</f>
        <v>Bilan</v>
      </c>
      <c r="AQ408" s="598" t="str">
        <f>+VLOOKUP($AJ408,Data_Validation!$A:$D,4,0)</f>
        <v>Améliorations Locatives</v>
      </c>
      <c r="AR408" s="598" t="s">
        <v>299</v>
      </c>
      <c r="AS408" s="598">
        <f>+VLOOKUP($AJ408,Data_Validation!$A:$E,5,0)</f>
        <v>0</v>
      </c>
      <c r="AT408" s="1033" t="str">
        <f t="shared" si="39"/>
        <v>H17200</v>
      </c>
      <c r="AU408" s="599" t="str">
        <f t="shared" si="40"/>
        <v>AMELIORATIONS LOCATIVES</v>
      </c>
      <c r="AV408" s="1028">
        <f>IFERROR(INDEX(V408:AG408,1,MATCH(Parametres!$B$3,V$1:AG$1,0)-1)*IF(OR(C408="L",C408="S",C408="I"),-1,1),"")</f>
        <v>0</v>
      </c>
      <c r="AW408" s="1028">
        <f t="shared" si="41"/>
        <v>0</v>
      </c>
      <c r="AX408" s="1028">
        <f>INDEX(V408:AG408,1,MATCH(Parametres!$B$3,V$1:AG$1,0))*IF(OR(C408="L",C408="S",C408="I"),-1,1)</f>
        <v>0</v>
      </c>
      <c r="AY408" s="598" t="s">
        <v>337</v>
      </c>
      <c r="AZ408" s="598">
        <f>+VLOOKUP($AJ408,Data_Validation!$A:$E,5,0)</f>
        <v>0</v>
      </c>
    </row>
    <row r="409" spans="1:52" ht="15.75" customHeight="1">
      <c r="A409" s="832" t="s">
        <v>1150</v>
      </c>
      <c r="B409" s="832">
        <v>2026</v>
      </c>
      <c r="C409" s="832" t="s">
        <v>1963</v>
      </c>
      <c r="D409" s="832" t="s">
        <v>1964</v>
      </c>
      <c r="E409" s="832" t="s">
        <v>333</v>
      </c>
      <c r="F409" s="832" t="s">
        <v>1792</v>
      </c>
      <c r="G409" s="832">
        <v>-122382.1</v>
      </c>
      <c r="H409" s="832">
        <v>-122857.56</v>
      </c>
      <c r="I409" s="832">
        <v>-123325.09</v>
      </c>
      <c r="J409" s="832">
        <v>-123800.55</v>
      </c>
      <c r="K409" s="832">
        <v>-124276.01</v>
      </c>
      <c r="L409" s="832">
        <v>-124751.47</v>
      </c>
      <c r="M409" s="832">
        <v>-125226.93</v>
      </c>
      <c r="N409" s="832">
        <v>-125702.39</v>
      </c>
      <c r="O409" s="832">
        <v>-130202.85</v>
      </c>
      <c r="P409" s="832">
        <v>-130202.85</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8" t="str">
        <f t="shared" si="36"/>
        <v>H17300</v>
      </c>
      <c r="AK409" s="1028" t="str">
        <f t="shared" si="37"/>
        <v>AMORT-AMELIORATIONS LOC.</v>
      </c>
      <c r="AL409" s="1028">
        <f>IFERROR(INDEX(G409:R409,1,MATCH(Parametres!$B$3,G$1:R$1,0)-1)*IF(OR(F409="L",F409="S",F409="I"),-1,1),"")</f>
        <v>-125702.39</v>
      </c>
      <c r="AM409" s="1028">
        <f t="shared" si="38"/>
        <v>-4500.4600000000064</v>
      </c>
      <c r="AN409" s="1028">
        <f>INDEX(G409:R409,1,MATCH(Parametres!$B$3,G$1:R$1,0))*IF(OR(F409="L",F409="S",F409="I"),-1,1)</f>
        <v>-130202.85</v>
      </c>
      <c r="AO409" s="598" t="str">
        <f>+VLOOKUP($AJ409,Data_Validation!$A:$D,1,0)</f>
        <v>H17300</v>
      </c>
      <c r="AP409" s="598" t="str">
        <f>+VLOOKUP($AJ409,Data_Validation!$A:$D,3,0)</f>
        <v>Bilan</v>
      </c>
      <c r="AQ409" s="598" t="str">
        <f>+VLOOKUP($AJ409,Data_Validation!$A:$D,4,0)</f>
        <v>Améliorations Locatives</v>
      </c>
      <c r="AR409" s="598" t="s">
        <v>299</v>
      </c>
      <c r="AS409" s="598">
        <f>+VLOOKUP($AJ409,Data_Validation!$A:$E,5,0)</f>
        <v>0</v>
      </c>
      <c r="AT409" s="1033" t="str">
        <f t="shared" si="39"/>
        <v>H17300</v>
      </c>
      <c r="AU409" s="599" t="str">
        <f t="shared" si="40"/>
        <v>AMORT-AMELIORATIONS LOC.</v>
      </c>
      <c r="AV409" s="1028">
        <f>IFERROR(INDEX(V409:AG409,1,MATCH(Parametres!$B$3,V$1:AG$1,0)-1)*IF(OR(C409="L",C409="S",C409="I"),-1,1),"")</f>
        <v>0</v>
      </c>
      <c r="AW409" s="1028">
        <f t="shared" si="41"/>
        <v>0</v>
      </c>
      <c r="AX409" s="1028">
        <f>INDEX(V409:AG409,1,MATCH(Parametres!$B$3,V$1:AG$1,0))*IF(OR(C409="L",C409="S",C409="I"),-1,1)</f>
        <v>0</v>
      </c>
      <c r="AY409" s="598" t="s">
        <v>337</v>
      </c>
      <c r="AZ409" s="598">
        <f>+VLOOKUP($AJ409,Data_Validation!$A:$E,5,0)</f>
        <v>0</v>
      </c>
    </row>
    <row r="410" spans="1:52" ht="15.75" customHeight="1">
      <c r="A410" s="832" t="s">
        <v>1150</v>
      </c>
      <c r="B410" s="832">
        <v>2026</v>
      </c>
      <c r="C410" s="832" t="s">
        <v>1965</v>
      </c>
      <c r="D410" s="832" t="s">
        <v>1966</v>
      </c>
      <c r="E410" s="832" t="s">
        <v>333</v>
      </c>
      <c r="F410" s="832" t="s">
        <v>1792</v>
      </c>
      <c r="G410" s="832">
        <v>320310.05</v>
      </c>
      <c r="H410" s="832">
        <v>320310.05</v>
      </c>
      <c r="I410" s="832">
        <v>320310.05</v>
      </c>
      <c r="J410" s="832">
        <v>320310.05</v>
      </c>
      <c r="K410" s="832">
        <v>320310.05</v>
      </c>
      <c r="L410" s="832">
        <v>320310.05</v>
      </c>
      <c r="M410" s="832">
        <v>320310.05</v>
      </c>
      <c r="N410" s="832">
        <v>320310.05</v>
      </c>
      <c r="O410" s="832">
        <v>323470.05</v>
      </c>
      <c r="P410" s="832">
        <v>323470.05</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8" t="str">
        <f t="shared" si="36"/>
        <v>H17400</v>
      </c>
      <c r="AK410" s="1028" t="str">
        <f t="shared" si="37"/>
        <v>EQUIPEMENT DE BUREAU</v>
      </c>
      <c r="AL410" s="1028">
        <f>IFERROR(INDEX(G410:R410,1,MATCH(Parametres!$B$3,G$1:R$1,0)-1)*IF(OR(F410="L",F410="S",F410="I"),-1,1),"")</f>
        <v>320310.05</v>
      </c>
      <c r="AM410" s="1028">
        <f t="shared" si="38"/>
        <v>3160</v>
      </c>
      <c r="AN410" s="1028">
        <f>INDEX(G410:R410,1,MATCH(Parametres!$B$3,G$1:R$1,0))*IF(OR(F410="L",F410="S",F410="I"),-1,1)</f>
        <v>323470.05</v>
      </c>
      <c r="AO410" s="598" t="str">
        <f>+VLOOKUP($AJ410,Data_Validation!$A:$D,1,0)</f>
        <v>H17400</v>
      </c>
      <c r="AP410" s="598" t="str">
        <f>+VLOOKUP($AJ410,Data_Validation!$A:$D,3,0)</f>
        <v>Bilan</v>
      </c>
      <c r="AQ410" s="598" t="str">
        <f>+VLOOKUP($AJ410,Data_Validation!$A:$D,4,0)</f>
        <v>Mobilier</v>
      </c>
      <c r="AR410" s="598" t="s">
        <v>299</v>
      </c>
      <c r="AS410" s="598">
        <f>+VLOOKUP($AJ410,Data_Validation!$A:$E,5,0)</f>
        <v>0</v>
      </c>
      <c r="AT410" s="1033" t="str">
        <f t="shared" si="39"/>
        <v>H17400</v>
      </c>
      <c r="AU410" s="599" t="str">
        <f t="shared" si="40"/>
        <v>EQUIPEMENT DE BUREAU</v>
      </c>
      <c r="AV410" s="1028">
        <f>IFERROR(INDEX(V410:AG410,1,MATCH(Parametres!$B$3,V$1:AG$1,0)-1)*IF(OR(C410="L",C410="S",C410="I"),-1,1),"")</f>
        <v>0</v>
      </c>
      <c r="AW410" s="1028">
        <f t="shared" si="41"/>
        <v>0</v>
      </c>
      <c r="AX410" s="1028">
        <f>INDEX(V410:AG410,1,MATCH(Parametres!$B$3,V$1:AG$1,0))*IF(OR(C410="L",C410="S",C410="I"),-1,1)</f>
        <v>0</v>
      </c>
      <c r="AY410" s="598" t="s">
        <v>337</v>
      </c>
      <c r="AZ410" s="598">
        <f>+VLOOKUP($AJ410,Data_Validation!$A:$E,5,0)</f>
        <v>0</v>
      </c>
    </row>
    <row r="411" spans="1:52" ht="15.75" customHeight="1">
      <c r="A411" s="832" t="s">
        <v>1150</v>
      </c>
      <c r="B411" s="832">
        <v>2026</v>
      </c>
      <c r="C411" s="832" t="s">
        <v>1967</v>
      </c>
      <c r="D411" s="832" t="s">
        <v>1968</v>
      </c>
      <c r="E411" s="832" t="s">
        <v>333</v>
      </c>
      <c r="F411" s="832" t="s">
        <v>1792</v>
      </c>
      <c r="G411" s="832">
        <v>-265045.59999999998</v>
      </c>
      <c r="H411" s="832">
        <v>-265910.21999999997</v>
      </c>
      <c r="I411" s="832">
        <v>-266760.43</v>
      </c>
      <c r="J411" s="832">
        <v>-267625.05</v>
      </c>
      <c r="K411" s="832">
        <v>-268489.67</v>
      </c>
      <c r="L411" s="832">
        <v>-269354.28999999998</v>
      </c>
      <c r="M411" s="832">
        <v>-270218.90999999997</v>
      </c>
      <c r="N411" s="832">
        <v>-271083.53000000003</v>
      </c>
      <c r="O411" s="832">
        <v>-271220.15000000002</v>
      </c>
      <c r="P411" s="832">
        <v>-271220.15000000002</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8" t="str">
        <f t="shared" si="36"/>
        <v>H17500</v>
      </c>
      <c r="AK411" s="1028" t="str">
        <f t="shared" si="37"/>
        <v>AMORT-EQUIP DE BUREAU</v>
      </c>
      <c r="AL411" s="1028">
        <f>IFERROR(INDEX(G411:R411,1,MATCH(Parametres!$B$3,G$1:R$1,0)-1)*IF(OR(F411="L",F411="S",F411="I"),-1,1),"")</f>
        <v>-271083.53000000003</v>
      </c>
      <c r="AM411" s="1028">
        <f t="shared" si="38"/>
        <v>-136.61999999999534</v>
      </c>
      <c r="AN411" s="1028">
        <f>INDEX(G411:R411,1,MATCH(Parametres!$B$3,G$1:R$1,0))*IF(OR(F411="L",F411="S",F411="I"),-1,1)</f>
        <v>-271220.15000000002</v>
      </c>
      <c r="AO411" s="598" t="str">
        <f>+VLOOKUP($AJ411,Data_Validation!$A:$D,1,0)</f>
        <v>H17500</v>
      </c>
      <c r="AP411" s="598" t="str">
        <f>+VLOOKUP($AJ411,Data_Validation!$A:$D,3,0)</f>
        <v>Bilan</v>
      </c>
      <c r="AQ411" s="598" t="str">
        <f>+VLOOKUP($AJ411,Data_Validation!$A:$D,4,0)</f>
        <v>Mobilier</v>
      </c>
      <c r="AR411" s="598" t="s">
        <v>299</v>
      </c>
      <c r="AS411" s="598">
        <f>+VLOOKUP($AJ411,Data_Validation!$A:$E,5,0)</f>
        <v>0</v>
      </c>
      <c r="AT411" s="1033" t="str">
        <f t="shared" si="39"/>
        <v>H17500</v>
      </c>
      <c r="AU411" s="599" t="str">
        <f t="shared" si="40"/>
        <v>AMORT-EQUIP DE BUREAU</v>
      </c>
      <c r="AV411" s="1028">
        <f>IFERROR(INDEX(V411:AG411,1,MATCH(Parametres!$B$3,V$1:AG$1,0)-1)*IF(OR(C411="L",C411="S",C411="I"),-1,1),"")</f>
        <v>0</v>
      </c>
      <c r="AW411" s="1028">
        <f t="shared" si="41"/>
        <v>0</v>
      </c>
      <c r="AX411" s="1028">
        <f>INDEX(V411:AG411,1,MATCH(Parametres!$B$3,V$1:AG$1,0))*IF(OR(C411="L",C411="S",C411="I"),-1,1)</f>
        <v>0</v>
      </c>
      <c r="AY411" s="598" t="s">
        <v>337</v>
      </c>
      <c r="AZ411" s="598">
        <f>+VLOOKUP($AJ411,Data_Validation!$A:$E,5,0)</f>
        <v>0</v>
      </c>
    </row>
    <row r="412" spans="1:52" ht="15.75" customHeight="1">
      <c r="A412" s="832" t="s">
        <v>1150</v>
      </c>
      <c r="B412" s="832">
        <v>2026</v>
      </c>
      <c r="C412" s="832" t="s">
        <v>1969</v>
      </c>
      <c r="D412" s="832" t="s">
        <v>1970</v>
      </c>
      <c r="E412" s="832" t="s">
        <v>333</v>
      </c>
      <c r="F412" s="832" t="s">
        <v>1792</v>
      </c>
      <c r="G412" s="832">
        <v>12656.55</v>
      </c>
      <c r="H412" s="832">
        <v>12656.55</v>
      </c>
      <c r="I412" s="832">
        <v>12656.55</v>
      </c>
      <c r="J412" s="832">
        <v>12656.55</v>
      </c>
      <c r="K412" s="832">
        <v>12656.55</v>
      </c>
      <c r="L412" s="832">
        <v>12656.55</v>
      </c>
      <c r="M412" s="832">
        <v>12656.55</v>
      </c>
      <c r="N412" s="832">
        <v>12656.55</v>
      </c>
      <c r="O412" s="832">
        <v>12656.55</v>
      </c>
      <c r="P412" s="832">
        <v>12656.55</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8" t="str">
        <f t="shared" si="36"/>
        <v>H17600</v>
      </c>
      <c r="AK412" s="1028" t="str">
        <f t="shared" si="37"/>
        <v>EQUIP DU SERVICE PIECES</v>
      </c>
      <c r="AL412" s="1028">
        <f>IFERROR(INDEX(G412:R412,1,MATCH(Parametres!$B$3,G$1:R$1,0)-1)*IF(OR(F412="L",F412="S",F412="I"),-1,1),"")</f>
        <v>12656.55</v>
      </c>
      <c r="AM412" s="1028">
        <f t="shared" si="38"/>
        <v>0</v>
      </c>
      <c r="AN412" s="1028">
        <f>INDEX(G412:R412,1,MATCH(Parametres!$B$3,G$1:R$1,0))*IF(OR(F412="L",F412="S",F412="I"),-1,1)</f>
        <v>12656.55</v>
      </c>
      <c r="AO412" s="598" t="str">
        <f>+VLOOKUP($AJ412,Data_Validation!$A:$D,1,0)</f>
        <v>H17600</v>
      </c>
      <c r="AP412" s="598" t="str">
        <f>+VLOOKUP($AJ412,Data_Validation!$A:$D,3,0)</f>
        <v>Bilan</v>
      </c>
      <c r="AQ412" s="598" t="str">
        <f>+VLOOKUP($AJ412,Data_Validation!$A:$D,4,0)</f>
        <v>Équipements Service</v>
      </c>
      <c r="AR412" s="598" t="s">
        <v>299</v>
      </c>
      <c r="AS412" s="598">
        <f>+VLOOKUP($AJ412,Data_Validation!$A:$E,5,0)</f>
        <v>0</v>
      </c>
      <c r="AT412" s="1033" t="str">
        <f t="shared" si="39"/>
        <v>H17600</v>
      </c>
      <c r="AU412" s="599" t="str">
        <f t="shared" si="40"/>
        <v>EQUIP DU SERVICE PIECES</v>
      </c>
      <c r="AV412" s="1028">
        <f>IFERROR(INDEX(V412:AG412,1,MATCH(Parametres!$B$3,V$1:AG$1,0)-1)*IF(OR(C412="L",C412="S",C412="I"),-1,1),"")</f>
        <v>0</v>
      </c>
      <c r="AW412" s="1028">
        <f t="shared" si="41"/>
        <v>0</v>
      </c>
      <c r="AX412" s="1028">
        <f>INDEX(V412:AG412,1,MATCH(Parametres!$B$3,V$1:AG$1,0))*IF(OR(C412="L",C412="S",C412="I"),-1,1)</f>
        <v>0</v>
      </c>
      <c r="AY412" s="598" t="s">
        <v>337</v>
      </c>
      <c r="AZ412" s="598">
        <f>+VLOOKUP($AJ412,Data_Validation!$A:$E,5,0)</f>
        <v>0</v>
      </c>
    </row>
    <row r="413" spans="1:52" ht="15.75" customHeight="1">
      <c r="A413" s="832" t="s">
        <v>1150</v>
      </c>
      <c r="B413" s="832">
        <v>2026</v>
      </c>
      <c r="C413" s="832" t="s">
        <v>1971</v>
      </c>
      <c r="D413" s="832" t="s">
        <v>1972</v>
      </c>
      <c r="E413" s="832" t="s">
        <v>333</v>
      </c>
      <c r="F413" s="832" t="s">
        <v>1792</v>
      </c>
      <c r="G413" s="832">
        <v>-12641.37</v>
      </c>
      <c r="H413" s="832">
        <v>-12641.62</v>
      </c>
      <c r="I413" s="832">
        <v>-12641.87</v>
      </c>
      <c r="J413" s="832">
        <v>-12642.12</v>
      </c>
      <c r="K413" s="832">
        <v>-12642.37</v>
      </c>
      <c r="L413" s="832">
        <v>-12642.62</v>
      </c>
      <c r="M413" s="832">
        <v>-12642.87</v>
      </c>
      <c r="N413" s="832">
        <v>-12643.12</v>
      </c>
      <c r="O413" s="832">
        <v>-12643.37</v>
      </c>
      <c r="P413" s="832">
        <v>-12643.37</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8" t="str">
        <f t="shared" si="36"/>
        <v>H17700</v>
      </c>
      <c r="AK413" s="1028" t="str">
        <f t="shared" si="37"/>
        <v>AMORT- EQUIP DES PIECES</v>
      </c>
      <c r="AL413" s="1028">
        <f>IFERROR(INDEX(G413:R413,1,MATCH(Parametres!$B$3,G$1:R$1,0)-1)*IF(OR(F413="L",F413="S",F413="I"),-1,1),"")</f>
        <v>-12643.12</v>
      </c>
      <c r="AM413" s="1028">
        <f t="shared" si="38"/>
        <v>-0.25</v>
      </c>
      <c r="AN413" s="1028">
        <f>INDEX(G413:R413,1,MATCH(Parametres!$B$3,G$1:R$1,0))*IF(OR(F413="L",F413="S",F413="I"),-1,1)</f>
        <v>-12643.37</v>
      </c>
      <c r="AO413" s="598" t="str">
        <f>+VLOOKUP($AJ413,Data_Validation!$A:$D,1,0)</f>
        <v>H17700</v>
      </c>
      <c r="AP413" s="598" t="str">
        <f>+VLOOKUP($AJ413,Data_Validation!$A:$D,3,0)</f>
        <v>Bilan</v>
      </c>
      <c r="AQ413" s="598" t="str">
        <f>+VLOOKUP($AJ413,Data_Validation!$A:$D,4,0)</f>
        <v>Équipements Service</v>
      </c>
      <c r="AR413" s="598" t="s">
        <v>299</v>
      </c>
      <c r="AS413" s="598">
        <f>+VLOOKUP($AJ413,Data_Validation!$A:$E,5,0)</f>
        <v>0</v>
      </c>
      <c r="AT413" s="1033" t="str">
        <f t="shared" si="39"/>
        <v>H17700</v>
      </c>
      <c r="AU413" s="599" t="str">
        <f t="shared" si="40"/>
        <v>AMORT- EQUIP DES PIECES</v>
      </c>
      <c r="AV413" s="1028">
        <f>IFERROR(INDEX(V413:AG413,1,MATCH(Parametres!$B$3,V$1:AG$1,0)-1)*IF(OR(C413="L",C413="S",C413="I"),-1,1),"")</f>
        <v>0</v>
      </c>
      <c r="AW413" s="1028">
        <f t="shared" si="41"/>
        <v>0</v>
      </c>
      <c r="AX413" s="1028">
        <f>INDEX(V413:AG413,1,MATCH(Parametres!$B$3,V$1:AG$1,0))*IF(OR(C413="L",C413="S",C413="I"),-1,1)</f>
        <v>0</v>
      </c>
      <c r="AY413" s="598" t="s">
        <v>337</v>
      </c>
      <c r="AZ413" s="598">
        <f>+VLOOKUP($AJ413,Data_Validation!$A:$E,5,0)</f>
        <v>0</v>
      </c>
    </row>
    <row r="414" spans="1:52" ht="15.75" customHeight="1">
      <c r="A414" s="832" t="s">
        <v>1150</v>
      </c>
      <c r="B414" s="832">
        <v>2026</v>
      </c>
      <c r="C414" s="832" t="s">
        <v>1973</v>
      </c>
      <c r="D414" s="832" t="s">
        <v>1974</v>
      </c>
      <c r="E414" s="832" t="s">
        <v>333</v>
      </c>
      <c r="F414" s="832" t="s">
        <v>1792</v>
      </c>
      <c r="G414" s="832">
        <v>768463.33</v>
      </c>
      <c r="H414" s="832">
        <v>768463.33</v>
      </c>
      <c r="I414" s="832">
        <v>768463.33</v>
      </c>
      <c r="J414" s="832">
        <v>768463.33</v>
      </c>
      <c r="K414" s="832">
        <v>768463.33</v>
      </c>
      <c r="L414" s="832">
        <v>768463.33</v>
      </c>
      <c r="M414" s="832">
        <v>787970.88</v>
      </c>
      <c r="N414" s="832">
        <v>787970.88</v>
      </c>
      <c r="O414" s="832">
        <v>797920.88</v>
      </c>
      <c r="P414" s="832">
        <v>797920.88</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8" t="str">
        <f t="shared" si="36"/>
        <v>H17800</v>
      </c>
      <c r="AK414" s="1028" t="str">
        <f t="shared" si="37"/>
        <v>EQUIPEMENT DU SERVICE</v>
      </c>
      <c r="AL414" s="1028">
        <f>IFERROR(INDEX(G414:R414,1,MATCH(Parametres!$B$3,G$1:R$1,0)-1)*IF(OR(F414="L",F414="S",F414="I"),-1,1),"")</f>
        <v>787970.88</v>
      </c>
      <c r="AM414" s="1028">
        <f t="shared" si="38"/>
        <v>9950</v>
      </c>
      <c r="AN414" s="1028">
        <f>INDEX(G414:R414,1,MATCH(Parametres!$B$3,G$1:R$1,0))*IF(OR(F414="L",F414="S",F414="I"),-1,1)</f>
        <v>797920.88</v>
      </c>
      <c r="AO414" s="598" t="str">
        <f>+VLOOKUP($AJ414,Data_Validation!$A:$D,1,0)</f>
        <v>H17800</v>
      </c>
      <c r="AP414" s="598" t="str">
        <f>+VLOOKUP($AJ414,Data_Validation!$A:$D,3,0)</f>
        <v>Bilan</v>
      </c>
      <c r="AQ414" s="598" t="str">
        <f>+VLOOKUP($AJ414,Data_Validation!$A:$D,4,0)</f>
        <v>Équipements Service</v>
      </c>
      <c r="AR414" s="598" t="s">
        <v>299</v>
      </c>
      <c r="AS414" s="598">
        <f>+VLOOKUP($AJ414,Data_Validation!$A:$E,5,0)</f>
        <v>0</v>
      </c>
      <c r="AT414" s="1033" t="str">
        <f t="shared" si="39"/>
        <v>H17800</v>
      </c>
      <c r="AU414" s="599" t="str">
        <f t="shared" si="40"/>
        <v>EQUIPEMENT DU SERVICE</v>
      </c>
      <c r="AV414" s="1028">
        <f>IFERROR(INDEX(V414:AG414,1,MATCH(Parametres!$B$3,V$1:AG$1,0)-1)*IF(OR(C414="L",C414="S",C414="I"),-1,1),"")</f>
        <v>0</v>
      </c>
      <c r="AW414" s="1028">
        <f t="shared" si="41"/>
        <v>0</v>
      </c>
      <c r="AX414" s="1028">
        <f>INDEX(V414:AG414,1,MATCH(Parametres!$B$3,V$1:AG$1,0))*IF(OR(C414="L",C414="S",C414="I"),-1,1)</f>
        <v>0</v>
      </c>
      <c r="AY414" s="598" t="s">
        <v>337</v>
      </c>
      <c r="AZ414" s="598">
        <f>+VLOOKUP($AJ414,Data_Validation!$A:$E,5,0)</f>
        <v>0</v>
      </c>
    </row>
    <row r="415" spans="1:52" ht="15.75" customHeight="1">
      <c r="A415" s="832" t="s">
        <v>1150</v>
      </c>
      <c r="B415" s="832">
        <v>2026</v>
      </c>
      <c r="C415" s="832" t="s">
        <v>1975</v>
      </c>
      <c r="D415" s="832" t="s">
        <v>1976</v>
      </c>
      <c r="E415" s="832" t="s">
        <v>333</v>
      </c>
      <c r="F415" s="832" t="s">
        <v>1792</v>
      </c>
      <c r="G415" s="832">
        <v>-652280.71</v>
      </c>
      <c r="H415" s="832">
        <v>-654217.09</v>
      </c>
      <c r="I415" s="832">
        <v>-656121.18999999994</v>
      </c>
      <c r="J415" s="832">
        <v>-658057.56999999995</v>
      </c>
      <c r="K415" s="832">
        <v>-659993.94999999995</v>
      </c>
      <c r="L415" s="832">
        <v>-661930.32999999996</v>
      </c>
      <c r="M415" s="832">
        <v>-663866.71</v>
      </c>
      <c r="N415" s="832">
        <v>-665803.09</v>
      </c>
      <c r="O415" s="832">
        <v>-666656.47</v>
      </c>
      <c r="P415" s="832">
        <v>-666656.47</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8" t="str">
        <f t="shared" si="36"/>
        <v>H17900</v>
      </c>
      <c r="AK415" s="1028" t="str">
        <f t="shared" si="37"/>
        <v>AMORT-EQUIPEMENT DU SERV</v>
      </c>
      <c r="AL415" s="1028">
        <f>IFERROR(INDEX(G415:R415,1,MATCH(Parametres!$B$3,G$1:R$1,0)-1)*IF(OR(F415="L",F415="S",F415="I"),-1,1),"")</f>
        <v>-665803.09</v>
      </c>
      <c r="AM415" s="1028">
        <f t="shared" si="38"/>
        <v>-853.38000000000466</v>
      </c>
      <c r="AN415" s="1028">
        <f>INDEX(G415:R415,1,MATCH(Parametres!$B$3,G$1:R$1,0))*IF(OR(F415="L",F415="S",F415="I"),-1,1)</f>
        <v>-666656.47</v>
      </c>
      <c r="AO415" s="598" t="str">
        <f>+VLOOKUP($AJ415,Data_Validation!$A:$D,1,0)</f>
        <v>H17900</v>
      </c>
      <c r="AP415" s="598" t="str">
        <f>+VLOOKUP($AJ415,Data_Validation!$A:$D,3,0)</f>
        <v>Bilan</v>
      </c>
      <c r="AQ415" s="598" t="str">
        <f>+VLOOKUP($AJ415,Data_Validation!$A:$D,4,0)</f>
        <v>Équipements Service</v>
      </c>
      <c r="AR415" s="598" t="s">
        <v>299</v>
      </c>
      <c r="AS415" s="598">
        <f>+VLOOKUP($AJ415,Data_Validation!$A:$E,5,0)</f>
        <v>0</v>
      </c>
      <c r="AT415" s="1033" t="str">
        <f t="shared" si="39"/>
        <v>H17900</v>
      </c>
      <c r="AU415" s="599" t="str">
        <f t="shared" si="40"/>
        <v>AMORT-EQUIPEMENT DU SERV</v>
      </c>
      <c r="AV415" s="1028">
        <f>IFERROR(INDEX(V415:AG415,1,MATCH(Parametres!$B$3,V$1:AG$1,0)-1)*IF(OR(C415="L",C415="S",C415="I"),-1,1),"")</f>
        <v>0</v>
      </c>
      <c r="AW415" s="1028">
        <f t="shared" si="41"/>
        <v>0</v>
      </c>
      <c r="AX415" s="1028">
        <f>INDEX(V415:AG415,1,MATCH(Parametres!$B$3,V$1:AG$1,0))*IF(OR(C415="L",C415="S",C415="I"),-1,1)</f>
        <v>0</v>
      </c>
      <c r="AY415" s="598" t="s">
        <v>337</v>
      </c>
      <c r="AZ415" s="598">
        <f>+VLOOKUP($AJ415,Data_Validation!$A:$E,5,0)</f>
        <v>0</v>
      </c>
    </row>
    <row r="416" spans="1:52" ht="15.75" customHeight="1">
      <c r="A416" s="832" t="s">
        <v>1150</v>
      </c>
      <c r="B416" s="832">
        <v>2026</v>
      </c>
      <c r="C416" s="832" t="s">
        <v>1977</v>
      </c>
      <c r="D416" s="832" t="s">
        <v>652</v>
      </c>
      <c r="E416" s="832" t="s">
        <v>333</v>
      </c>
      <c r="F416" s="832" t="s">
        <v>1792</v>
      </c>
      <c r="G416" s="832">
        <v>77476.800000000003</v>
      </c>
      <c r="H416" s="832">
        <v>77476.800000000003</v>
      </c>
      <c r="I416" s="832">
        <v>77476.800000000003</v>
      </c>
      <c r="J416" s="832">
        <v>77476.800000000003</v>
      </c>
      <c r="K416" s="832">
        <v>77476.800000000003</v>
      </c>
      <c r="L416" s="832">
        <v>77476.800000000003</v>
      </c>
      <c r="M416" s="832">
        <v>77476.800000000003</v>
      </c>
      <c r="N416" s="832">
        <v>77476.800000000003</v>
      </c>
      <c r="O416" s="832">
        <v>77476.800000000003</v>
      </c>
      <c r="P416" s="832">
        <v>77476.800000000003</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8" t="str">
        <f t="shared" si="36"/>
        <v>H18100</v>
      </c>
      <c r="AK416" s="1028" t="str">
        <f t="shared" si="37"/>
        <v>ENSEIGNES</v>
      </c>
      <c r="AL416" s="1028">
        <f>IFERROR(INDEX(G416:R416,1,MATCH(Parametres!$B$3,G$1:R$1,0)-1)*IF(OR(F416="L",F416="S",F416="I"),-1,1),"")</f>
        <v>77476.800000000003</v>
      </c>
      <c r="AM416" s="1028">
        <f t="shared" si="38"/>
        <v>0</v>
      </c>
      <c r="AN416" s="1028">
        <f>INDEX(G416:R416,1,MATCH(Parametres!$B$3,G$1:R$1,0))*IF(OR(F416="L",F416="S",F416="I"),-1,1)</f>
        <v>77476.800000000003</v>
      </c>
      <c r="AO416" s="598" t="str">
        <f>+VLOOKUP($AJ416,Data_Validation!$A:$D,1,0)</f>
        <v>H18100</v>
      </c>
      <c r="AP416" s="598" t="str">
        <f>+VLOOKUP($AJ416,Data_Validation!$A:$D,3,0)</f>
        <v>Bilan</v>
      </c>
      <c r="AQ416" s="598" t="str">
        <f>+VLOOKUP($AJ416,Data_Validation!$A:$D,4,0)</f>
        <v>Enseigne</v>
      </c>
      <c r="AR416" s="598" t="s">
        <v>299</v>
      </c>
      <c r="AS416" s="598">
        <f>+VLOOKUP($AJ416,Data_Validation!$A:$E,5,0)</f>
        <v>0</v>
      </c>
      <c r="AT416" s="1033" t="str">
        <f t="shared" si="39"/>
        <v>H18100</v>
      </c>
      <c r="AU416" s="599" t="str">
        <f t="shared" si="40"/>
        <v>ENSEIGNES</v>
      </c>
      <c r="AV416" s="1028">
        <f>IFERROR(INDEX(V416:AG416,1,MATCH(Parametres!$B$3,V$1:AG$1,0)-1)*IF(OR(C416="L",C416="S",C416="I"),-1,1),"")</f>
        <v>0</v>
      </c>
      <c r="AW416" s="1028">
        <f t="shared" si="41"/>
        <v>0</v>
      </c>
      <c r="AX416" s="1028">
        <f>INDEX(V416:AG416,1,MATCH(Parametres!$B$3,V$1:AG$1,0))*IF(OR(C416="L",C416="S",C416="I"),-1,1)</f>
        <v>0</v>
      </c>
      <c r="AY416" s="598" t="s">
        <v>337</v>
      </c>
      <c r="AZ416" s="598">
        <f>+VLOOKUP($AJ416,Data_Validation!$A:$E,5,0)</f>
        <v>0</v>
      </c>
    </row>
    <row r="417" spans="1:52" ht="15.75" customHeight="1">
      <c r="A417" s="832" t="s">
        <v>1150</v>
      </c>
      <c r="B417" s="832">
        <v>2026</v>
      </c>
      <c r="C417" s="832" t="s">
        <v>1978</v>
      </c>
      <c r="D417" s="832" t="s">
        <v>1979</v>
      </c>
      <c r="E417" s="832" t="s">
        <v>333</v>
      </c>
      <c r="F417" s="832" t="s">
        <v>1792</v>
      </c>
      <c r="G417" s="832">
        <v>-68784.28</v>
      </c>
      <c r="H417" s="832">
        <v>-68929.16</v>
      </c>
      <c r="I417" s="832">
        <v>-69071.62</v>
      </c>
      <c r="J417" s="832">
        <v>-69216.5</v>
      </c>
      <c r="K417" s="832">
        <v>-69361.38</v>
      </c>
      <c r="L417" s="832">
        <v>-69506.259999999995</v>
      </c>
      <c r="M417" s="832">
        <v>-69651.14</v>
      </c>
      <c r="N417" s="832">
        <v>-69796.02</v>
      </c>
      <c r="O417" s="832">
        <v>-69675.899999999994</v>
      </c>
      <c r="P417" s="832">
        <v>-69675.899999999994</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8" t="str">
        <f t="shared" si="36"/>
        <v>H18200</v>
      </c>
      <c r="AK417" s="1028" t="str">
        <f t="shared" si="37"/>
        <v>AMORT-ENSEIGNES</v>
      </c>
      <c r="AL417" s="1028">
        <f>IFERROR(INDEX(G417:R417,1,MATCH(Parametres!$B$3,G$1:R$1,0)-1)*IF(OR(F417="L",F417="S",F417="I"),-1,1),"")</f>
        <v>-69796.02</v>
      </c>
      <c r="AM417" s="1028">
        <f t="shared" si="38"/>
        <v>120.1200000000099</v>
      </c>
      <c r="AN417" s="1028">
        <f>INDEX(G417:R417,1,MATCH(Parametres!$B$3,G$1:R$1,0))*IF(OR(F417="L",F417="S",F417="I"),-1,1)</f>
        <v>-69675.899999999994</v>
      </c>
      <c r="AO417" s="598" t="str">
        <f>+VLOOKUP($AJ417,Data_Validation!$A:$D,1,0)</f>
        <v>H18200</v>
      </c>
      <c r="AP417" s="598" t="str">
        <f>+VLOOKUP($AJ417,Data_Validation!$A:$D,3,0)</f>
        <v>Bilan</v>
      </c>
      <c r="AQ417" s="598" t="str">
        <f>+VLOOKUP($AJ417,Data_Validation!$A:$D,4,0)</f>
        <v>Enseigne</v>
      </c>
      <c r="AR417" s="598" t="s">
        <v>299</v>
      </c>
      <c r="AS417" s="598">
        <f>+VLOOKUP($AJ417,Data_Validation!$A:$E,5,0)</f>
        <v>0</v>
      </c>
      <c r="AT417" s="1033" t="str">
        <f t="shared" si="39"/>
        <v>H18200</v>
      </c>
      <c r="AU417" s="599" t="str">
        <f t="shared" si="40"/>
        <v>AMORT-ENSEIGNES</v>
      </c>
      <c r="AV417" s="1028">
        <f>IFERROR(INDEX(V417:AG417,1,MATCH(Parametres!$B$3,V$1:AG$1,0)-1)*IF(OR(C417="L",C417="S",C417="I"),-1,1),"")</f>
        <v>0</v>
      </c>
      <c r="AW417" s="1028">
        <f t="shared" si="41"/>
        <v>0</v>
      </c>
      <c r="AX417" s="1028">
        <f>INDEX(V417:AG417,1,MATCH(Parametres!$B$3,V$1:AG$1,0))*IF(OR(C417="L",C417="S",C417="I"),-1,1)</f>
        <v>0</v>
      </c>
      <c r="AY417" s="598" t="s">
        <v>337</v>
      </c>
      <c r="AZ417" s="598">
        <f>+VLOOKUP($AJ417,Data_Validation!$A:$E,5,0)</f>
        <v>0</v>
      </c>
    </row>
    <row r="418" spans="1:52" ht="15.75" customHeight="1">
      <c r="A418" s="832" t="s">
        <v>1150</v>
      </c>
      <c r="B418" s="832">
        <v>2026</v>
      </c>
      <c r="C418" s="832" t="s">
        <v>1980</v>
      </c>
      <c r="D418" s="832" t="s">
        <v>1981</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8" t="str">
        <f t="shared" si="36"/>
        <v>H18300</v>
      </c>
      <c r="AK418" s="1028" t="str">
        <f t="shared" si="37"/>
        <v>VEHICULES DE SERVITUDE</v>
      </c>
      <c r="AL418" s="1028">
        <f>IFERROR(INDEX(G418:R418,1,MATCH(Parametres!$B$3,G$1:R$1,0)-1)*IF(OR(F418="L",F418="S",F418="I"),-1,1),"")</f>
        <v>0</v>
      </c>
      <c r="AM418" s="1028">
        <f t="shared" si="38"/>
        <v>0</v>
      </c>
      <c r="AN418" s="1028">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3" t="str">
        <f t="shared" si="39"/>
        <v>H18300</v>
      </c>
      <c r="AU418" s="599" t="str">
        <f t="shared" si="40"/>
        <v>VEHICULES DE SERVITUDE</v>
      </c>
      <c r="AV418" s="1028">
        <f>IFERROR(INDEX(V418:AG418,1,MATCH(Parametres!$B$3,V$1:AG$1,0)-1)*IF(OR(C418="L",C418="S",C418="I"),-1,1),"")</f>
        <v>0</v>
      </c>
      <c r="AW418" s="1028">
        <f t="shared" si="41"/>
        <v>0</v>
      </c>
      <c r="AX418" s="1028">
        <f>INDEX(V418:AG418,1,MATCH(Parametres!$B$3,V$1:AG$1,0))*IF(OR(C418="L",C418="S",C418="I"),-1,1)</f>
        <v>0</v>
      </c>
      <c r="AY418" s="598" t="s">
        <v>337</v>
      </c>
      <c r="AZ418" s="598" t="e">
        <f>+VLOOKUP($AJ418,Data_Validation!$A:$E,5,0)</f>
        <v>#N/A</v>
      </c>
    </row>
    <row r="419" spans="1:52" ht="15.75" customHeight="1">
      <c r="A419" s="832" t="s">
        <v>1150</v>
      </c>
      <c r="B419" s="832">
        <v>2026</v>
      </c>
      <c r="C419" s="832" t="s">
        <v>1982</v>
      </c>
      <c r="D419" s="832" t="s">
        <v>1983</v>
      </c>
      <c r="E419" s="832" t="s">
        <v>333</v>
      </c>
      <c r="F419" s="832" t="s">
        <v>1792</v>
      </c>
      <c r="G419" s="832">
        <v>0</v>
      </c>
      <c r="H419" s="832">
        <v>0</v>
      </c>
      <c r="I419" s="832">
        <v>0</v>
      </c>
      <c r="J419" s="832">
        <v>0</v>
      </c>
      <c r="K419" s="832">
        <v>0</v>
      </c>
      <c r="L419" s="832">
        <v>0</v>
      </c>
      <c r="M419" s="832">
        <v>0</v>
      </c>
      <c r="N419" s="832">
        <v>0</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8" t="str">
        <f t="shared" si="36"/>
        <v>H18400</v>
      </c>
      <c r="AK419" s="1028" t="str">
        <f t="shared" si="37"/>
        <v>AMORT- VEHICULES SERVICE</v>
      </c>
      <c r="AL419" s="1028">
        <f>IFERROR(INDEX(G419:R419,1,MATCH(Parametres!$B$3,G$1:R$1,0)-1)*IF(OR(F419="L",F419="S",F419="I"),-1,1),"")</f>
        <v>0</v>
      </c>
      <c r="AM419" s="1028">
        <f t="shared" si="38"/>
        <v>0</v>
      </c>
      <c r="AN419" s="1028">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3" t="str">
        <f t="shared" si="39"/>
        <v>H18400</v>
      </c>
      <c r="AU419" s="599" t="str">
        <f t="shared" si="40"/>
        <v>AMORT- VEHICULES SERVICE</v>
      </c>
      <c r="AV419" s="1028">
        <f>IFERROR(INDEX(V419:AG419,1,MATCH(Parametres!$B$3,V$1:AG$1,0)-1)*IF(OR(C419="L",C419="S",C419="I"),-1,1),"")</f>
        <v>0</v>
      </c>
      <c r="AW419" s="1028">
        <f t="shared" si="41"/>
        <v>0</v>
      </c>
      <c r="AX419" s="1028">
        <f>INDEX(V419:AG419,1,MATCH(Parametres!$B$3,V$1:AG$1,0))*IF(OR(C419="L",C419="S",C419="I"),-1,1)</f>
        <v>0</v>
      </c>
      <c r="AY419" s="598" t="s">
        <v>337</v>
      </c>
      <c r="AZ419" s="598" t="e">
        <f>+VLOOKUP($AJ419,Data_Validation!$A:$E,5,0)</f>
        <v>#N/A</v>
      </c>
    </row>
    <row r="420" spans="1:52" ht="15.75" customHeight="1">
      <c r="A420" s="832" t="s">
        <v>1150</v>
      </c>
      <c r="B420" s="832">
        <v>2026</v>
      </c>
      <c r="C420" s="832" t="s">
        <v>1984</v>
      </c>
      <c r="D420" s="832" t="s">
        <v>651</v>
      </c>
      <c r="E420" s="832" t="s">
        <v>333</v>
      </c>
      <c r="F420" s="832" t="s">
        <v>1792</v>
      </c>
      <c r="G420" s="832">
        <v>209715.93</v>
      </c>
      <c r="H420" s="832">
        <v>209715.93</v>
      </c>
      <c r="I420" s="832">
        <v>209715.93</v>
      </c>
      <c r="J420" s="832">
        <v>218985.88</v>
      </c>
      <c r="K420" s="832">
        <v>218985.88</v>
      </c>
      <c r="L420" s="832">
        <v>219373.46</v>
      </c>
      <c r="M420" s="832">
        <v>220546.46</v>
      </c>
      <c r="N420" s="832">
        <v>220546.46</v>
      </c>
      <c r="O420" s="832">
        <v>220834.06</v>
      </c>
      <c r="P420" s="832">
        <v>220834.06</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8" t="str">
        <f t="shared" si="36"/>
        <v>H18500</v>
      </c>
      <c r="AK420" s="1028" t="str">
        <f t="shared" si="37"/>
        <v>EQUIPEMENT INFORMATIQUE</v>
      </c>
      <c r="AL420" s="1028">
        <f>IFERROR(INDEX(G420:R420,1,MATCH(Parametres!$B$3,G$1:R$1,0)-1)*IF(OR(F420="L",F420="S",F420="I"),-1,1),"")</f>
        <v>220546.46</v>
      </c>
      <c r="AM420" s="1028">
        <f t="shared" si="38"/>
        <v>287.60000000000582</v>
      </c>
      <c r="AN420" s="1028">
        <f>INDEX(G420:R420,1,MATCH(Parametres!$B$3,G$1:R$1,0))*IF(OR(F420="L",F420="S",F420="I"),-1,1)</f>
        <v>220834.06</v>
      </c>
      <c r="AO420" s="598" t="str">
        <f>+VLOOKUP($AJ420,Data_Validation!$A:$D,1,0)</f>
        <v>H18500</v>
      </c>
      <c r="AP420" s="598" t="str">
        <f>+VLOOKUP($AJ420,Data_Validation!$A:$D,3,0)</f>
        <v>Bilan</v>
      </c>
      <c r="AQ420" s="598" t="str">
        <f>+VLOOKUP($AJ420,Data_Validation!$A:$D,4,0)</f>
        <v>Équipements Informatique</v>
      </c>
      <c r="AR420" s="598" t="s">
        <v>299</v>
      </c>
      <c r="AS420" s="598">
        <f>+VLOOKUP($AJ420,Data_Validation!$A:$E,5,0)</f>
        <v>0</v>
      </c>
      <c r="AT420" s="1033" t="str">
        <f t="shared" si="39"/>
        <v>H18500</v>
      </c>
      <c r="AU420" s="599" t="str">
        <f t="shared" si="40"/>
        <v>EQUIPEMENT INFORMATIQUE</v>
      </c>
      <c r="AV420" s="1028">
        <f>IFERROR(INDEX(V420:AG420,1,MATCH(Parametres!$B$3,V$1:AG$1,0)-1)*IF(OR(C420="L",C420="S",C420="I"),-1,1),"")</f>
        <v>0</v>
      </c>
      <c r="AW420" s="1028">
        <f t="shared" si="41"/>
        <v>0</v>
      </c>
      <c r="AX420" s="1028">
        <f>INDEX(V420:AG420,1,MATCH(Parametres!$B$3,V$1:AG$1,0))*IF(OR(C420="L",C420="S",C420="I"),-1,1)</f>
        <v>0</v>
      </c>
      <c r="AY420" s="598" t="s">
        <v>337</v>
      </c>
      <c r="AZ420" s="598">
        <f>+VLOOKUP($AJ420,Data_Validation!$A:$E,5,0)</f>
        <v>0</v>
      </c>
    </row>
    <row r="421" spans="1:52" ht="15.75" customHeight="1">
      <c r="A421" s="832" t="s">
        <v>1150</v>
      </c>
      <c r="B421" s="832">
        <v>2026</v>
      </c>
      <c r="C421" s="832" t="s">
        <v>1985</v>
      </c>
      <c r="D421" s="832" t="s">
        <v>1986</v>
      </c>
      <c r="E421" s="832" t="s">
        <v>333</v>
      </c>
      <c r="F421" s="832" t="s">
        <v>1792</v>
      </c>
      <c r="G421" s="832">
        <v>-201364.28</v>
      </c>
      <c r="H421" s="832">
        <v>-201573.07</v>
      </c>
      <c r="I421" s="832">
        <v>-201776.64000000001</v>
      </c>
      <c r="J421" s="832">
        <v>-201985.43</v>
      </c>
      <c r="K421" s="832">
        <v>-202194.22</v>
      </c>
      <c r="L421" s="832">
        <v>-202403.01</v>
      </c>
      <c r="M421" s="832">
        <v>-202611.8</v>
      </c>
      <c r="N421" s="832">
        <v>-202820.59</v>
      </c>
      <c r="O421" s="832">
        <v>-202890.38</v>
      </c>
      <c r="P421" s="832">
        <v>-202890.38</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8" t="str">
        <f t="shared" si="36"/>
        <v>H18600</v>
      </c>
      <c r="AK421" s="1028" t="str">
        <f t="shared" si="37"/>
        <v>AMORT-EQUIPEMENT INFO.</v>
      </c>
      <c r="AL421" s="1028">
        <f>IFERROR(INDEX(G421:R421,1,MATCH(Parametres!$B$3,G$1:R$1,0)-1)*IF(OR(F421="L",F421="S",F421="I"),-1,1),"")</f>
        <v>-202820.59</v>
      </c>
      <c r="AM421" s="1028">
        <f t="shared" si="38"/>
        <v>-69.790000000008149</v>
      </c>
      <c r="AN421" s="1028">
        <f>INDEX(G421:R421,1,MATCH(Parametres!$B$3,G$1:R$1,0))*IF(OR(F421="L",F421="S",F421="I"),-1,1)</f>
        <v>-202890.38</v>
      </c>
      <c r="AO421" s="598" t="str">
        <f>+VLOOKUP($AJ421,Data_Validation!$A:$D,1,0)</f>
        <v>H18600</v>
      </c>
      <c r="AP421" s="598" t="str">
        <f>+VLOOKUP($AJ421,Data_Validation!$A:$D,3,0)</f>
        <v>Bilan</v>
      </c>
      <c r="AQ421" s="598" t="str">
        <f>+VLOOKUP($AJ421,Data_Validation!$A:$D,4,0)</f>
        <v>Équipements Informatique</v>
      </c>
      <c r="AR421" s="598" t="s">
        <v>299</v>
      </c>
      <c r="AS421" s="598">
        <f>+VLOOKUP($AJ421,Data_Validation!$A:$E,5,0)</f>
        <v>0</v>
      </c>
      <c r="AT421" s="1033" t="str">
        <f t="shared" si="39"/>
        <v>H18600</v>
      </c>
      <c r="AU421" s="599" t="str">
        <f t="shared" si="40"/>
        <v>AMORT-EQUIPEMENT INFO.</v>
      </c>
      <c r="AV421" s="1028">
        <f>IFERROR(INDEX(V421:AG421,1,MATCH(Parametres!$B$3,V$1:AG$1,0)-1)*IF(OR(C421="L",C421="S",C421="I"),-1,1),"")</f>
        <v>0</v>
      </c>
      <c r="AW421" s="1028">
        <f t="shared" si="41"/>
        <v>0</v>
      </c>
      <c r="AX421" s="1028">
        <f>INDEX(V421:AG421,1,MATCH(Parametres!$B$3,V$1:AG$1,0))*IF(OR(C421="L",C421="S",C421="I"),-1,1)</f>
        <v>0</v>
      </c>
      <c r="AY421" s="598" t="s">
        <v>337</v>
      </c>
      <c r="AZ421" s="598">
        <f>+VLOOKUP($AJ421,Data_Validation!$A:$E,5,0)</f>
        <v>0</v>
      </c>
    </row>
    <row r="422" spans="1:52" ht="15.75" customHeight="1">
      <c r="A422" s="832" t="s">
        <v>1150</v>
      </c>
      <c r="B422" s="832">
        <v>2026</v>
      </c>
      <c r="C422" s="832" t="s">
        <v>1987</v>
      </c>
      <c r="D422" s="832" t="s">
        <v>1988</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8" t="str">
        <f t="shared" si="36"/>
        <v>H18700</v>
      </c>
      <c r="AK422" s="1028" t="str">
        <f t="shared" si="37"/>
        <v>PAVAGE</v>
      </c>
      <c r="AL422" s="1028">
        <f>IFERROR(INDEX(G422:R422,1,MATCH(Parametres!$B$3,G$1:R$1,0)-1)*IF(OR(F422="L",F422="S",F422="I"),-1,1),"")</f>
        <v>0</v>
      </c>
      <c r="AM422" s="1028">
        <f t="shared" si="38"/>
        <v>0</v>
      </c>
      <c r="AN422" s="1028">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3" t="str">
        <f t="shared" si="39"/>
        <v>H18700</v>
      </c>
      <c r="AU422" s="599" t="str">
        <f t="shared" si="40"/>
        <v>PAVAGE</v>
      </c>
      <c r="AV422" s="1028">
        <f>IFERROR(INDEX(V422:AG422,1,MATCH(Parametres!$B$3,V$1:AG$1,0)-1)*IF(OR(C422="L",C422="S",C422="I"),-1,1),"")</f>
        <v>0</v>
      </c>
      <c r="AW422" s="1028">
        <f t="shared" si="41"/>
        <v>0</v>
      </c>
      <c r="AX422" s="1028">
        <f>INDEX(V422:AG422,1,MATCH(Parametres!$B$3,V$1:AG$1,0))*IF(OR(C422="L",C422="S",C422="I"),-1,1)</f>
        <v>0</v>
      </c>
      <c r="AY422" s="598" t="s">
        <v>337</v>
      </c>
      <c r="AZ422" s="598" t="e">
        <f>+VLOOKUP($AJ422,Data_Validation!$A:$E,5,0)</f>
        <v>#N/A</v>
      </c>
    </row>
    <row r="423" spans="1:52" ht="15.75" customHeight="1">
      <c r="A423" s="832" t="s">
        <v>1150</v>
      </c>
      <c r="B423" s="832">
        <v>2026</v>
      </c>
      <c r="C423" s="832" t="s">
        <v>1989</v>
      </c>
      <c r="D423" s="832" t="s">
        <v>1990</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8" t="str">
        <f t="shared" si="36"/>
        <v>H18710</v>
      </c>
      <c r="AK423" s="1028" t="str">
        <f t="shared" si="37"/>
        <v>AMORT - PAVAGE</v>
      </c>
      <c r="AL423" s="1028">
        <f>IFERROR(INDEX(G423:R423,1,MATCH(Parametres!$B$3,G$1:R$1,0)-1)*IF(OR(F423="L",F423="S",F423="I"),-1,1),"")</f>
        <v>0</v>
      </c>
      <c r="AM423" s="1028">
        <f t="shared" si="38"/>
        <v>0</v>
      </c>
      <c r="AN423" s="1028">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3" t="str">
        <f t="shared" si="39"/>
        <v>H18710</v>
      </c>
      <c r="AU423" s="599" t="str">
        <f t="shared" si="40"/>
        <v>AMORT - PAVAGE</v>
      </c>
      <c r="AV423" s="1028">
        <f>IFERROR(INDEX(V423:AG423,1,MATCH(Parametres!$B$3,V$1:AG$1,0)-1)*IF(OR(C423="L",C423="S",C423="I"),-1,1),"")</f>
        <v>0</v>
      </c>
      <c r="AW423" s="1028">
        <f t="shared" si="41"/>
        <v>0</v>
      </c>
      <c r="AX423" s="1028">
        <f>INDEX(V423:AG423,1,MATCH(Parametres!$B$3,V$1:AG$1,0))*IF(OR(C423="L",C423="S",C423="I"),-1,1)</f>
        <v>0</v>
      </c>
      <c r="AY423" s="598" t="s">
        <v>337</v>
      </c>
      <c r="AZ423" s="598" t="e">
        <f>+VLOOKUP($AJ423,Data_Validation!$A:$E,5,0)</f>
        <v>#N/A</v>
      </c>
    </row>
    <row r="424" spans="1:52" ht="15.75" customHeight="1">
      <c r="A424" s="832" t="s">
        <v>1150</v>
      </c>
      <c r="B424" s="832">
        <v>2026</v>
      </c>
      <c r="C424" s="832" t="s">
        <v>1991</v>
      </c>
      <c r="D424" s="832" t="s">
        <v>1992</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8" t="str">
        <f t="shared" si="36"/>
        <v>H18800</v>
      </c>
      <c r="AK424" s="1028" t="str">
        <f t="shared" si="37"/>
        <v>CAUTIONNEMENT REMBOURS.</v>
      </c>
      <c r="AL424" s="1028">
        <f>IFERROR(INDEX(G424:R424,1,MATCH(Parametres!$B$3,G$1:R$1,0)-1)*IF(OR(F424="L",F424="S",F424="I"),-1,1),"")</f>
        <v>0</v>
      </c>
      <c r="AM424" s="1028">
        <f t="shared" si="38"/>
        <v>0</v>
      </c>
      <c r="AN424" s="1028">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3" t="str">
        <f t="shared" si="39"/>
        <v>H18800</v>
      </c>
      <c r="AU424" s="599" t="str">
        <f t="shared" si="40"/>
        <v>CAUTIONNEMENT REMBOURS.</v>
      </c>
      <c r="AV424" s="1028">
        <f>IFERROR(INDEX(V424:AG424,1,MATCH(Parametres!$B$3,V$1:AG$1,0)-1)*IF(OR(C424="L",C424="S",C424="I"),-1,1),"")</f>
        <v>0</v>
      </c>
      <c r="AW424" s="1028">
        <f t="shared" si="41"/>
        <v>0</v>
      </c>
      <c r="AX424" s="1028">
        <f>INDEX(V424:AG424,1,MATCH(Parametres!$B$3,V$1:AG$1,0))*IF(OR(C424="L",C424="S",C424="I"),-1,1)</f>
        <v>0</v>
      </c>
      <c r="AY424" s="598" t="s">
        <v>337</v>
      </c>
      <c r="AZ424" s="598" t="e">
        <f>+VLOOKUP($AJ424,Data_Validation!$A:$E,5,0)</f>
        <v>#N/A</v>
      </c>
    </row>
    <row r="425" spans="1:52" ht="15.75" customHeight="1">
      <c r="A425" s="832" t="s">
        <v>1150</v>
      </c>
      <c r="B425" s="832">
        <v>2026</v>
      </c>
      <c r="C425" s="832" t="s">
        <v>1993</v>
      </c>
      <c r="D425" s="832" t="s">
        <v>1994</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8" t="str">
        <f t="shared" si="36"/>
        <v>H18900</v>
      </c>
      <c r="AK425" s="1028" t="str">
        <f t="shared" si="37"/>
        <v>TITRES DE PLACEMENT</v>
      </c>
      <c r="AL425" s="1028">
        <f>IFERROR(INDEX(G425:R425,1,MATCH(Parametres!$B$3,G$1:R$1,0)-1)*IF(OR(F425="L",F425="S",F425="I"),-1,1),"")</f>
        <v>0</v>
      </c>
      <c r="AM425" s="1028">
        <f t="shared" si="38"/>
        <v>0</v>
      </c>
      <c r="AN425" s="1028">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3" t="str">
        <f t="shared" si="39"/>
        <v>H18900</v>
      </c>
      <c r="AU425" s="599" t="str">
        <f t="shared" si="40"/>
        <v>TITRES DE PLACEMENT</v>
      </c>
      <c r="AV425" s="1028">
        <f>IFERROR(INDEX(V425:AG425,1,MATCH(Parametres!$B$3,V$1:AG$1,0)-1)*IF(OR(C425="L",C425="S",C425="I"),-1,1),"")</f>
        <v>0</v>
      </c>
      <c r="AW425" s="1028">
        <f t="shared" si="41"/>
        <v>0</v>
      </c>
      <c r="AX425" s="1028">
        <f>INDEX(V425:AG425,1,MATCH(Parametres!$B$3,V$1:AG$1,0))*IF(OR(C425="L",C425="S",C425="I"),-1,1)</f>
        <v>0</v>
      </c>
      <c r="AY425" s="598" t="s">
        <v>337</v>
      </c>
      <c r="AZ425" s="598" t="e">
        <f>+VLOOKUP($AJ425,Data_Validation!$A:$E,5,0)</f>
        <v>#N/A</v>
      </c>
    </row>
    <row r="426" spans="1:52" ht="15.75" customHeight="1">
      <c r="A426" s="832" t="s">
        <v>1150</v>
      </c>
      <c r="B426" s="832">
        <v>2026</v>
      </c>
      <c r="C426" s="832" t="s">
        <v>1995</v>
      </c>
      <c r="D426" s="832" t="s">
        <v>1996</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8" t="str">
        <f t="shared" si="36"/>
        <v>H19000</v>
      </c>
      <c r="AK426" s="1028" t="str">
        <f t="shared" si="37"/>
        <v>FRAIS DE CONSTITUTION</v>
      </c>
      <c r="AL426" s="1028">
        <f>IFERROR(INDEX(G426:R426,1,MATCH(Parametres!$B$3,G$1:R$1,0)-1)*IF(OR(F426="L",F426="S",F426="I"),-1,1),"")</f>
        <v>0</v>
      </c>
      <c r="AM426" s="1028">
        <f t="shared" si="38"/>
        <v>0</v>
      </c>
      <c r="AN426" s="1028">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3" t="str">
        <f t="shared" si="39"/>
        <v>H19000</v>
      </c>
      <c r="AU426" s="599" t="str">
        <f t="shared" si="40"/>
        <v>FRAIS DE CONSTITUTION</v>
      </c>
      <c r="AV426" s="1028">
        <f>IFERROR(INDEX(V426:AG426,1,MATCH(Parametres!$B$3,V$1:AG$1,0)-1)*IF(OR(C426="L",C426="S",C426="I"),-1,1),"")</f>
        <v>0</v>
      </c>
      <c r="AW426" s="1028">
        <f t="shared" si="41"/>
        <v>0</v>
      </c>
      <c r="AX426" s="1028">
        <f>INDEX(V426:AG426,1,MATCH(Parametres!$B$3,V$1:AG$1,0))*IF(OR(C426="L",C426="S",C426="I"),-1,1)</f>
        <v>0</v>
      </c>
      <c r="AY426" s="598" t="s">
        <v>337</v>
      </c>
      <c r="AZ426" s="598" t="e">
        <f>+VLOOKUP($AJ426,Data_Validation!$A:$E,5,0)</f>
        <v>#N/A</v>
      </c>
    </row>
    <row r="427" spans="1:52" ht="15.75" customHeight="1">
      <c r="A427" s="832" t="s">
        <v>1150</v>
      </c>
      <c r="B427" s="832">
        <v>2026</v>
      </c>
      <c r="C427" s="832" t="s">
        <v>1997</v>
      </c>
      <c r="D427" s="832" t="s">
        <v>1998</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8" t="str">
        <f t="shared" si="36"/>
        <v>H19200</v>
      </c>
      <c r="AK427" s="1028" t="str">
        <f t="shared" si="37"/>
        <v>AVANCE AUX ADMINISTRATEUR</v>
      </c>
      <c r="AL427" s="1028">
        <f>IFERROR(INDEX(G427:R427,1,MATCH(Parametres!$B$3,G$1:R$1,0)-1)*IF(OR(F427="L",F427="S",F427="I"),-1,1),"")</f>
        <v>0</v>
      </c>
      <c r="AM427" s="1028">
        <f t="shared" si="38"/>
        <v>0</v>
      </c>
      <c r="AN427" s="1028">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3" t="str">
        <f t="shared" si="39"/>
        <v>H19200</v>
      </c>
      <c r="AU427" s="599" t="str">
        <f t="shared" si="40"/>
        <v>AVANCE AUX ADMINISTRATEUR</v>
      </c>
      <c r="AV427" s="1028">
        <f>IFERROR(INDEX(V427:AG427,1,MATCH(Parametres!$B$3,V$1:AG$1,0)-1)*IF(OR(C427="L",C427="S",C427="I"),-1,1),"")</f>
        <v>0</v>
      </c>
      <c r="AW427" s="1028">
        <f t="shared" si="41"/>
        <v>0</v>
      </c>
      <c r="AX427" s="1028">
        <f>INDEX(V427:AG427,1,MATCH(Parametres!$B$3,V$1:AG$1,0))*IF(OR(C427="L",C427="S",C427="I"),-1,1)</f>
        <v>0</v>
      </c>
      <c r="AY427" s="598" t="s">
        <v>337</v>
      </c>
      <c r="AZ427" s="598" t="e">
        <f>+VLOOKUP($AJ427,Data_Validation!$A:$E,5,0)</f>
        <v>#N/A</v>
      </c>
    </row>
    <row r="428" spans="1:52" ht="15.75" customHeight="1">
      <c r="A428" s="832" t="s">
        <v>1150</v>
      </c>
      <c r="B428" s="832">
        <v>2026</v>
      </c>
      <c r="C428" s="832" t="s">
        <v>1999</v>
      </c>
      <c r="D428" s="832" t="s">
        <v>1115</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8" t="str">
        <f t="shared" si="36"/>
        <v>H19500</v>
      </c>
      <c r="AK428" s="1028" t="str">
        <f t="shared" si="37"/>
        <v>ACHALANDAGE</v>
      </c>
      <c r="AL428" s="1028">
        <f>IFERROR(INDEX(G428:R428,1,MATCH(Parametres!$B$3,G$1:R$1,0)-1)*IF(OR(F428="L",F428="S",F428="I"),-1,1),"")</f>
        <v>0</v>
      </c>
      <c r="AM428" s="1028">
        <f t="shared" si="38"/>
        <v>0</v>
      </c>
      <c r="AN428" s="1028">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3" t="str">
        <f t="shared" si="39"/>
        <v>H19500</v>
      </c>
      <c r="AU428" s="599" t="str">
        <f t="shared" si="40"/>
        <v>ACHALANDAGE</v>
      </c>
      <c r="AV428" s="1028">
        <f>IFERROR(INDEX(V428:AG428,1,MATCH(Parametres!$B$3,V$1:AG$1,0)-1)*IF(OR(C428="L",C428="S",C428="I"),-1,1),"")</f>
        <v>0</v>
      </c>
      <c r="AW428" s="1028">
        <f t="shared" si="41"/>
        <v>0</v>
      </c>
      <c r="AX428" s="1028">
        <f>INDEX(V428:AG428,1,MATCH(Parametres!$B$3,V$1:AG$1,0))*IF(OR(C428="L",C428="S",C428="I"),-1,1)</f>
        <v>0</v>
      </c>
      <c r="AY428" s="598" t="s">
        <v>337</v>
      </c>
      <c r="AZ428" s="598" t="e">
        <f>+VLOOKUP($AJ428,Data_Validation!$A:$E,5,0)</f>
        <v>#N/A</v>
      </c>
    </row>
    <row r="429" spans="1:52" ht="15.75" customHeight="1">
      <c r="A429" s="832" t="s">
        <v>1150</v>
      </c>
      <c r="B429" s="832">
        <v>2026</v>
      </c>
      <c r="C429" s="832" t="s">
        <v>2000</v>
      </c>
      <c r="D429" s="832" t="s">
        <v>2001</v>
      </c>
      <c r="E429" s="832" t="s">
        <v>333</v>
      </c>
      <c r="F429" s="832" t="s">
        <v>1792</v>
      </c>
      <c r="G429" s="832">
        <v>0</v>
      </c>
      <c r="H429" s="832">
        <v>0</v>
      </c>
      <c r="I429" s="832">
        <v>0</v>
      </c>
      <c r="J429" s="832">
        <v>0</v>
      </c>
      <c r="K429" s="832">
        <v>0</v>
      </c>
      <c r="L429" s="832">
        <v>0</v>
      </c>
      <c r="M429" s="832">
        <v>0</v>
      </c>
      <c r="N429" s="832">
        <v>0</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8" t="str">
        <f t="shared" si="36"/>
        <v>H19600</v>
      </c>
      <c r="AK429" s="1028" t="str">
        <f t="shared" si="37"/>
        <v>PARTICIPATION SOC. FIN.</v>
      </c>
      <c r="AL429" s="1028">
        <f>IFERROR(INDEX(G429:R429,1,MATCH(Parametres!$B$3,G$1:R$1,0)-1)*IF(OR(F429="L",F429="S",F429="I"),-1,1),"")</f>
        <v>0</v>
      </c>
      <c r="AM429" s="1028">
        <f t="shared" si="38"/>
        <v>0</v>
      </c>
      <c r="AN429" s="1028">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3" t="str">
        <f t="shared" si="39"/>
        <v>H19600</v>
      </c>
      <c r="AU429" s="599" t="str">
        <f t="shared" si="40"/>
        <v>PARTICIPATION SOC. FIN.</v>
      </c>
      <c r="AV429" s="1028">
        <f>IFERROR(INDEX(V429:AG429,1,MATCH(Parametres!$B$3,V$1:AG$1,0)-1)*IF(OR(C429="L",C429="S",C429="I"),-1,1),"")</f>
        <v>0</v>
      </c>
      <c r="AW429" s="1028">
        <f t="shared" si="41"/>
        <v>0</v>
      </c>
      <c r="AX429" s="1028">
        <f>INDEX(V429:AG429,1,MATCH(Parametres!$B$3,V$1:AG$1,0))*IF(OR(C429="L",C429="S",C429="I"),-1,1)</f>
        <v>0</v>
      </c>
      <c r="AY429" s="598" t="s">
        <v>337</v>
      </c>
      <c r="AZ429" s="598" t="e">
        <f>+VLOOKUP($AJ429,Data_Validation!$A:$E,5,0)</f>
        <v>#N/A</v>
      </c>
    </row>
    <row r="430" spans="1:52" ht="15.75" customHeight="1">
      <c r="A430" s="832" t="s">
        <v>1150</v>
      </c>
      <c r="B430" s="832">
        <v>2026</v>
      </c>
      <c r="C430" s="832" t="s">
        <v>2002</v>
      </c>
      <c r="D430" s="832" t="s">
        <v>2003</v>
      </c>
      <c r="E430" s="832" t="s">
        <v>333</v>
      </c>
      <c r="F430" s="832" t="s">
        <v>1792</v>
      </c>
      <c r="G430" s="832">
        <v>6950932</v>
      </c>
      <c r="H430" s="832">
        <v>6950932</v>
      </c>
      <c r="I430" s="832">
        <v>6950932</v>
      </c>
      <c r="J430" s="832">
        <v>6950932</v>
      </c>
      <c r="K430" s="832">
        <v>6950932</v>
      </c>
      <c r="L430" s="832">
        <v>6950932</v>
      </c>
      <c r="M430" s="832">
        <v>6950932</v>
      </c>
      <c r="N430" s="832">
        <v>6950932</v>
      </c>
      <c r="O430" s="832">
        <v>6950932</v>
      </c>
      <c r="P430" s="832">
        <v>6950932</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8" t="str">
        <f t="shared" si="36"/>
        <v>H19900</v>
      </c>
      <c r="AK430" s="1028" t="str">
        <f t="shared" si="37"/>
        <v>AUTES ACTIF GESTION IMMO</v>
      </c>
      <c r="AL430" s="1028">
        <f>IFERROR(INDEX(G430:R430,1,MATCH(Parametres!$B$3,G$1:R$1,0)-1)*IF(OR(F430="L",F430="S",F430="I"),-1,1),"")</f>
        <v>6950932</v>
      </c>
      <c r="AM430" s="1028">
        <f t="shared" si="38"/>
        <v>0</v>
      </c>
      <c r="AN430" s="1028">
        <f>INDEX(G430:R430,1,MATCH(Parametres!$B$3,G$1:R$1,0))*IF(OR(F430="L",F430="S",F430="I"),-1,1)</f>
        <v>6950932</v>
      </c>
      <c r="AO430" s="598" t="str">
        <f>+VLOOKUP($AJ430,Data_Validation!$A:$D,1,0)</f>
        <v>H19900</v>
      </c>
      <c r="AP430" s="598" t="str">
        <f>+VLOOKUP($AJ430,Data_Validation!$A:$D,3,0)</f>
        <v>Bilan</v>
      </c>
      <c r="AQ430" s="598" t="str">
        <f>+VLOOKUP($AJ430,Data_Validation!$A:$D,4,0)</f>
        <v>Achalandage</v>
      </c>
      <c r="AR430" s="598" t="s">
        <v>299</v>
      </c>
      <c r="AS430" s="598">
        <f>+VLOOKUP($AJ430,Data_Validation!$A:$E,5,0)</f>
        <v>0</v>
      </c>
      <c r="AT430" s="1033" t="str">
        <f t="shared" si="39"/>
        <v>H19900</v>
      </c>
      <c r="AU430" s="599" t="str">
        <f t="shared" si="40"/>
        <v>AUTES ACTIF GESTION IMMO</v>
      </c>
      <c r="AV430" s="1028">
        <f>IFERROR(INDEX(V430:AG430,1,MATCH(Parametres!$B$3,V$1:AG$1,0)-1)*IF(OR(C430="L",C430="S",C430="I"),-1,1),"")</f>
        <v>0</v>
      </c>
      <c r="AW430" s="1028">
        <f t="shared" si="41"/>
        <v>0</v>
      </c>
      <c r="AX430" s="1028">
        <f>INDEX(V430:AG430,1,MATCH(Parametres!$B$3,V$1:AG$1,0))*IF(OR(C430="L",C430="S",C430="I"),-1,1)</f>
        <v>0</v>
      </c>
      <c r="AY430" s="598" t="s">
        <v>337</v>
      </c>
      <c r="AZ430" s="598">
        <f>+VLOOKUP($AJ430,Data_Validation!$A:$E,5,0)</f>
        <v>0</v>
      </c>
    </row>
    <row r="431" spans="1:52" ht="15.75" customHeight="1">
      <c r="A431" s="832" t="s">
        <v>1150</v>
      </c>
      <c r="B431" s="832">
        <v>2026</v>
      </c>
      <c r="C431" s="832" t="s">
        <v>2004</v>
      </c>
      <c r="D431" s="832" t="s">
        <v>2005</v>
      </c>
      <c r="E431" s="832" t="s">
        <v>333</v>
      </c>
      <c r="F431" s="832" t="s">
        <v>1792</v>
      </c>
      <c r="G431" s="832">
        <v>-232333</v>
      </c>
      <c r="H431" s="832">
        <v>-232333</v>
      </c>
      <c r="I431" s="832">
        <v>-232333</v>
      </c>
      <c r="J431" s="832">
        <v>-232333</v>
      </c>
      <c r="K431" s="832">
        <v>-232333</v>
      </c>
      <c r="L431" s="832">
        <v>-232333</v>
      </c>
      <c r="M431" s="832">
        <v>-232333</v>
      </c>
      <c r="N431" s="832">
        <v>-232333</v>
      </c>
      <c r="O431" s="832">
        <v>-579880</v>
      </c>
      <c r="P431" s="832">
        <v>-579880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8" t="str">
        <f t="shared" si="36"/>
        <v>H19902</v>
      </c>
      <c r="AK431" s="1028" t="str">
        <f t="shared" si="37"/>
        <v>AMORT CUMULE-RELATION CLI</v>
      </c>
      <c r="AL431" s="1028">
        <f>IFERROR(INDEX(G431:R431,1,MATCH(Parametres!$B$3,G$1:R$1,0)-1)*IF(OR(F431="L",F431="S",F431="I"),-1,1),"")</f>
        <v>-232333</v>
      </c>
      <c r="AM431" s="1028">
        <f t="shared" si="38"/>
        <v>-347547</v>
      </c>
      <c r="AN431" s="1028">
        <f>INDEX(G431:R431,1,MATCH(Parametres!$B$3,G$1:R$1,0))*IF(OR(F431="L",F431="S",F431="I"),-1,1)</f>
        <v>-579880</v>
      </c>
      <c r="AO431" s="598" t="str">
        <f>+VLOOKUP($AJ431,Data_Validation!$A:$D,1,0)</f>
        <v>H19902</v>
      </c>
      <c r="AP431" s="598" t="str">
        <f>+VLOOKUP($AJ431,Data_Validation!$A:$D,3,0)</f>
        <v>Bilan</v>
      </c>
      <c r="AQ431" s="598" t="str">
        <f>+VLOOKUP($AJ431,Data_Validation!$A:$D,4,0)</f>
        <v>Achalandage</v>
      </c>
      <c r="AR431" s="598" t="s">
        <v>299</v>
      </c>
      <c r="AS431" s="598">
        <f>+VLOOKUP($AJ431,Data_Validation!$A:$E,5,0)</f>
        <v>0</v>
      </c>
      <c r="AT431" s="1033" t="str">
        <f t="shared" si="39"/>
        <v>H19902</v>
      </c>
      <c r="AU431" s="599" t="str">
        <f t="shared" si="40"/>
        <v>AMORT CUMULE-RELATION CLI</v>
      </c>
      <c r="AV431" s="1028">
        <f>IFERROR(INDEX(V431:AG431,1,MATCH(Parametres!$B$3,V$1:AG$1,0)-1)*IF(OR(C431="L",C431="S",C431="I"),-1,1),"")</f>
        <v>0</v>
      </c>
      <c r="AW431" s="1028">
        <f t="shared" si="41"/>
        <v>0</v>
      </c>
      <c r="AX431" s="1028">
        <f>INDEX(V431:AG431,1,MATCH(Parametres!$B$3,V$1:AG$1,0))*IF(OR(C431="L",C431="S",C431="I"),-1,1)</f>
        <v>0</v>
      </c>
      <c r="AY431" s="598" t="s">
        <v>337</v>
      </c>
      <c r="AZ431" s="598">
        <f>+VLOOKUP($AJ431,Data_Validation!$A:$E,5,0)</f>
        <v>0</v>
      </c>
    </row>
    <row r="432" spans="1:52" ht="15.75" customHeight="1">
      <c r="A432" s="832" t="s">
        <v>1150</v>
      </c>
      <c r="B432" s="832">
        <v>2026</v>
      </c>
      <c r="C432" s="832" t="s">
        <v>2006</v>
      </c>
      <c r="D432" s="832" t="s">
        <v>2007</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8" t="str">
        <f t="shared" si="36"/>
        <v>H20100</v>
      </c>
      <c r="AK432" s="1028" t="str">
        <f t="shared" si="37"/>
        <v>PRET BANCAIRE</v>
      </c>
      <c r="AL432" s="1028">
        <f>IFERROR(INDEX(G432:R432,1,MATCH(Parametres!$B$3,G$1:R$1,0)-1)*IF(OR(F432="L",F432="S",F432="I"),-1,1),"")</f>
        <v>0</v>
      </c>
      <c r="AM432" s="1028">
        <f t="shared" si="38"/>
        <v>0</v>
      </c>
      <c r="AN432" s="1028">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3" t="str">
        <f t="shared" si="39"/>
        <v>H20100</v>
      </c>
      <c r="AU432" s="599" t="str">
        <f t="shared" si="40"/>
        <v>PRET BANCAIRE</v>
      </c>
      <c r="AV432" s="1028">
        <f>IFERROR(INDEX(V432:AG432,1,MATCH(Parametres!$B$3,V$1:AG$1,0)-1)*IF(OR(C432="L",C432="S",C432="I"),-1,1),"")</f>
        <v>0</v>
      </c>
      <c r="AW432" s="1028">
        <f t="shared" si="41"/>
        <v>0</v>
      </c>
      <c r="AX432" s="1028">
        <f>INDEX(V432:AG432,1,MATCH(Parametres!$B$3,V$1:AG$1,0))*IF(OR(C432="L",C432="S",C432="I"),-1,1)</f>
        <v>0</v>
      </c>
      <c r="AY432" s="598" t="s">
        <v>337</v>
      </c>
      <c r="AZ432" s="598" t="e">
        <f>+VLOOKUP($AJ432,Data_Validation!$A:$E,5,0)</f>
        <v>#N/A</v>
      </c>
    </row>
    <row r="433" spans="1:52" ht="15.75" customHeight="1">
      <c r="A433" s="832" t="s">
        <v>1150</v>
      </c>
      <c r="B433" s="832">
        <v>2026</v>
      </c>
      <c r="C433" s="832" t="s">
        <v>2008</v>
      </c>
      <c r="D433" s="832" t="s">
        <v>1803</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8" t="str">
        <f t="shared" si="36"/>
        <v>H20200</v>
      </c>
      <c r="AK433" s="1028" t="str">
        <f t="shared" si="37"/>
        <v>BULK</v>
      </c>
      <c r="AL433" s="1028">
        <f>IFERROR(INDEX(G433:R433,1,MATCH(Parametres!$B$3,G$1:R$1,0)-1)*IF(OR(F433="L",F433="S",F433="I"),-1,1),"")</f>
        <v>0</v>
      </c>
      <c r="AM433" s="1028">
        <f t="shared" si="38"/>
        <v>0</v>
      </c>
      <c r="AN433" s="1028">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3" t="str">
        <f t="shared" si="39"/>
        <v>H20200</v>
      </c>
      <c r="AU433" s="599" t="str">
        <f t="shared" si="40"/>
        <v>BULK</v>
      </c>
      <c r="AV433" s="1028">
        <f>IFERROR(INDEX(V433:AG433,1,MATCH(Parametres!$B$3,V$1:AG$1,0)-1)*IF(OR(C433="L",C433="S",C433="I"),-1,1),"")</f>
        <v>0</v>
      </c>
      <c r="AW433" s="1028">
        <f t="shared" si="41"/>
        <v>0</v>
      </c>
      <c r="AX433" s="1028">
        <f>INDEX(V433:AG433,1,MATCH(Parametres!$B$3,V$1:AG$1,0))*IF(OR(C433="L",C433="S",C433="I"),-1,1)</f>
        <v>0</v>
      </c>
      <c r="AY433" s="598" t="s">
        <v>337</v>
      </c>
      <c r="AZ433" s="598" t="e">
        <f>+VLOOKUP($AJ433,Data_Validation!$A:$E,5,0)</f>
        <v>#N/A</v>
      </c>
    </row>
    <row r="434" spans="1:52" ht="15.75" customHeight="1">
      <c r="A434" s="832" t="s">
        <v>1150</v>
      </c>
      <c r="B434" s="832">
        <v>2026</v>
      </c>
      <c r="C434" s="832" t="s">
        <v>2009</v>
      </c>
      <c r="D434" s="832" t="s">
        <v>2010</v>
      </c>
      <c r="E434" s="832" t="s">
        <v>333</v>
      </c>
      <c r="F434" s="832" t="s">
        <v>1153</v>
      </c>
      <c r="G434" s="832">
        <v>0</v>
      </c>
      <c r="H434" s="832">
        <v>0</v>
      </c>
      <c r="I434" s="832">
        <v>0</v>
      </c>
      <c r="J434" s="832">
        <v>0</v>
      </c>
      <c r="K434" s="832">
        <v>0</v>
      </c>
      <c r="L434" s="832">
        <v>0</v>
      </c>
      <c r="M434" s="832">
        <v>0</v>
      </c>
      <c r="N434" s="832">
        <v>0</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8" t="str">
        <f t="shared" si="36"/>
        <v>H20300</v>
      </c>
      <c r="AK434" s="1028" t="str">
        <f t="shared" si="37"/>
        <v>MARGE DE CREDIT</v>
      </c>
      <c r="AL434" s="1028">
        <f>IFERROR(INDEX(G434:R434,1,MATCH(Parametres!$B$3,G$1:R$1,0)-1)*IF(OR(F434="L",F434="S",F434="I"),-1,1),"")</f>
        <v>0</v>
      </c>
      <c r="AM434" s="1028">
        <f t="shared" si="38"/>
        <v>0</v>
      </c>
      <c r="AN434" s="1028">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3" t="str">
        <f t="shared" si="39"/>
        <v>H20300</v>
      </c>
      <c r="AU434" s="599" t="str">
        <f t="shared" si="40"/>
        <v>MARGE DE CREDIT</v>
      </c>
      <c r="AV434" s="1028">
        <f>IFERROR(INDEX(V434:AG434,1,MATCH(Parametres!$B$3,V$1:AG$1,0)-1)*IF(OR(C434="L",C434="S",C434="I"),-1,1),"")</f>
        <v>0</v>
      </c>
      <c r="AW434" s="1028">
        <f t="shared" si="41"/>
        <v>0</v>
      </c>
      <c r="AX434" s="1028">
        <f>INDEX(V434:AG434,1,MATCH(Parametres!$B$3,V$1:AG$1,0))*IF(OR(C434="L",C434="S",C434="I"),-1,1)</f>
        <v>0</v>
      </c>
      <c r="AY434" s="598" t="s">
        <v>337</v>
      </c>
      <c r="AZ434" s="598" t="e">
        <f>+VLOOKUP($AJ434,Data_Validation!$A:$E,5,0)</f>
        <v>#N/A</v>
      </c>
    </row>
    <row r="435" spans="1:52" ht="15.75" customHeight="1">
      <c r="A435" s="832" t="s">
        <v>1150</v>
      </c>
      <c r="B435" s="832">
        <v>2026</v>
      </c>
      <c r="C435" s="832" t="s">
        <v>2011</v>
      </c>
      <c r="D435" s="832" t="s">
        <v>2012</v>
      </c>
      <c r="E435" s="832" t="s">
        <v>2013</v>
      </c>
      <c r="F435" s="832" t="s">
        <v>1153</v>
      </c>
      <c r="G435" s="832">
        <v>8104123.2300000004</v>
      </c>
      <c r="H435" s="832">
        <v>9598931.9299999997</v>
      </c>
      <c r="I435" s="832">
        <v>10652588.35</v>
      </c>
      <c r="J435" s="832">
        <v>10418691.5</v>
      </c>
      <c r="K435" s="832">
        <v>10323721.869999999</v>
      </c>
      <c r="L435" s="832">
        <v>9254066.8100000005</v>
      </c>
      <c r="M435" s="832">
        <v>9255987.3200000003</v>
      </c>
      <c r="N435" s="832">
        <v>7830652.2599999998</v>
      </c>
      <c r="O435" s="832">
        <v>6370549.54</v>
      </c>
      <c r="P435" s="832">
        <v>7471193.8700000001</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8" t="str">
        <f t="shared" si="36"/>
        <v>H20500</v>
      </c>
      <c r="AK435" s="1028" t="str">
        <f t="shared" si="37"/>
        <v>FLOOR PLAN - NEUF</v>
      </c>
      <c r="AL435" s="1028">
        <f>IFERROR(INDEX(G435:R435,1,MATCH(Parametres!$B$3,G$1:R$1,0)-1)*IF(OR(F435="L",F435="S",F435="I"),-1,1),"")</f>
        <v>-7830652.2599999998</v>
      </c>
      <c r="AM435" s="1028">
        <f t="shared" si="38"/>
        <v>1460102.7199999997</v>
      </c>
      <c r="AN435" s="1028">
        <f>INDEX(G435:R435,1,MATCH(Parametres!$B$3,G$1:R$1,0))*IF(OR(F435="L",F435="S",F435="I"),-1,1)</f>
        <v>-6370549.54</v>
      </c>
      <c r="AO435" s="598" t="str">
        <f>+VLOOKUP($AJ435,Data_Validation!$A:$D,1,0)</f>
        <v>H20500</v>
      </c>
      <c r="AP435" s="598" t="str">
        <f>+VLOOKUP($AJ435,Data_Validation!$A:$D,3,0)</f>
        <v>Bilan</v>
      </c>
      <c r="AQ435" s="598" t="str">
        <f>+VLOOKUP($AJ435,Data_Validation!$A:$D,4,0)</f>
        <v>Effet à Payer Véhicules Neufs</v>
      </c>
      <c r="AR435" s="598" t="s">
        <v>299</v>
      </c>
      <c r="AS435" s="598">
        <f>+VLOOKUP($AJ435,Data_Validation!$A:$E,5,0)</f>
        <v>0</v>
      </c>
      <c r="AT435" s="1033" t="str">
        <f t="shared" si="39"/>
        <v>H20500</v>
      </c>
      <c r="AU435" s="599" t="str">
        <f t="shared" si="40"/>
        <v>FLOOR PLAN - NEUF</v>
      </c>
      <c r="AV435" s="1028">
        <f>IFERROR(INDEX(V435:AG435,1,MATCH(Parametres!$B$3,V$1:AG$1,0)-1)*IF(OR(C435="L",C435="S",C435="I"),-1,1),"")</f>
        <v>0</v>
      </c>
      <c r="AW435" s="1028">
        <f t="shared" si="41"/>
        <v>0</v>
      </c>
      <c r="AX435" s="1028">
        <f>INDEX(V435:AG435,1,MATCH(Parametres!$B$3,V$1:AG$1,0))*IF(OR(C435="L",C435="S",C435="I"),-1,1)</f>
        <v>0</v>
      </c>
      <c r="AY435" s="598" t="s">
        <v>337</v>
      </c>
      <c r="AZ435" s="598">
        <f>+VLOOKUP($AJ435,Data_Validation!$A:$E,5,0)</f>
        <v>0</v>
      </c>
    </row>
    <row r="436" spans="1:52" ht="15.75" customHeight="1">
      <c r="A436" s="832" t="s">
        <v>1150</v>
      </c>
      <c r="B436" s="832">
        <v>2026</v>
      </c>
      <c r="C436" s="832" t="s">
        <v>2014</v>
      </c>
      <c r="D436" s="832" t="s">
        <v>2015</v>
      </c>
      <c r="E436" s="832" t="s">
        <v>2013</v>
      </c>
      <c r="F436" s="832" t="s">
        <v>1153</v>
      </c>
      <c r="G436" s="832">
        <v>564098</v>
      </c>
      <c r="H436" s="832">
        <v>520326</v>
      </c>
      <c r="I436" s="832">
        <v>677080</v>
      </c>
      <c r="J436" s="832">
        <v>617696</v>
      </c>
      <c r="K436" s="832">
        <v>326021</v>
      </c>
      <c r="L436" s="832">
        <v>113831</v>
      </c>
      <c r="M436" s="832">
        <v>344723</v>
      </c>
      <c r="N436" s="832">
        <v>381581.84</v>
      </c>
      <c r="O436" s="832">
        <v>215554</v>
      </c>
      <c r="P436" s="832">
        <v>215554</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8" t="str">
        <f t="shared" si="36"/>
        <v>H20700</v>
      </c>
      <c r="AK436" s="1028" t="str">
        <f t="shared" si="37"/>
        <v>FLOOR PLAN - OCCASION</v>
      </c>
      <c r="AL436" s="1028">
        <f>IFERROR(INDEX(G436:R436,1,MATCH(Parametres!$B$3,G$1:R$1,0)-1)*IF(OR(F436="L",F436="S",F436="I"),-1,1),"")</f>
        <v>-381581.84</v>
      </c>
      <c r="AM436" s="1028">
        <f t="shared" si="38"/>
        <v>166027.84000000003</v>
      </c>
      <c r="AN436" s="1028">
        <f>INDEX(G436:R436,1,MATCH(Parametres!$B$3,G$1:R$1,0))*IF(OR(F436="L",F436="S",F436="I"),-1,1)</f>
        <v>-215554</v>
      </c>
      <c r="AO436" s="598" t="str">
        <f>+VLOOKUP($AJ436,Data_Validation!$A:$D,1,0)</f>
        <v>H20700</v>
      </c>
      <c r="AP436" s="598" t="str">
        <f>+VLOOKUP($AJ436,Data_Validation!$A:$D,3,0)</f>
        <v>Bilan</v>
      </c>
      <c r="AQ436" s="598" t="str">
        <f>+VLOOKUP($AJ436,Data_Validation!$A:$D,4,0)</f>
        <v>Effet à Payer Véhicules Usagés</v>
      </c>
      <c r="AR436" s="598" t="s">
        <v>299</v>
      </c>
      <c r="AS436" s="598">
        <f>+VLOOKUP($AJ436,Data_Validation!$A:$E,5,0)</f>
        <v>0</v>
      </c>
      <c r="AT436" s="1033" t="str">
        <f t="shared" si="39"/>
        <v>H20700</v>
      </c>
      <c r="AU436" s="599" t="str">
        <f t="shared" si="40"/>
        <v>FLOOR PLAN - OCCASION</v>
      </c>
      <c r="AV436" s="1028">
        <f>IFERROR(INDEX(V436:AG436,1,MATCH(Parametres!$B$3,V$1:AG$1,0)-1)*IF(OR(C436="L",C436="S",C436="I"),-1,1),"")</f>
        <v>0</v>
      </c>
      <c r="AW436" s="1028">
        <f t="shared" si="41"/>
        <v>0</v>
      </c>
      <c r="AX436" s="1028">
        <f>INDEX(V436:AG436,1,MATCH(Parametres!$B$3,V$1:AG$1,0))*IF(OR(C436="L",C436="S",C436="I"),-1,1)</f>
        <v>0</v>
      </c>
      <c r="AY436" s="598" t="s">
        <v>337</v>
      </c>
      <c r="AZ436" s="598">
        <f>+VLOOKUP($AJ436,Data_Validation!$A:$E,5,0)</f>
        <v>0</v>
      </c>
    </row>
    <row r="437" spans="1:52" ht="15.75" customHeight="1">
      <c r="A437" s="832" t="s">
        <v>1150</v>
      </c>
      <c r="B437" s="832">
        <v>2026</v>
      </c>
      <c r="C437" s="832" t="s">
        <v>2016</v>
      </c>
      <c r="D437" s="832" t="s">
        <v>2017</v>
      </c>
      <c r="E437" s="832" t="s">
        <v>2013</v>
      </c>
      <c r="F437" s="832" t="s">
        <v>1153</v>
      </c>
      <c r="G437" s="832">
        <v>792610.46</v>
      </c>
      <c r="H437" s="832">
        <v>709670.68</v>
      </c>
      <c r="I437" s="832">
        <v>655512.79</v>
      </c>
      <c r="J437" s="832">
        <v>600340.38</v>
      </c>
      <c r="K437" s="832">
        <v>550978.62</v>
      </c>
      <c r="L437" s="832">
        <v>407987.1</v>
      </c>
      <c r="M437" s="832">
        <v>314874.59000000003</v>
      </c>
      <c r="N437" s="832">
        <v>620319.28</v>
      </c>
      <c r="O437" s="832">
        <v>707049.39</v>
      </c>
      <c r="P437" s="832">
        <v>705309.62</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8" t="str">
        <f t="shared" si="36"/>
        <v>H20800</v>
      </c>
      <c r="AK437" s="1028" t="str">
        <f t="shared" si="37"/>
        <v>FLOOR PLAN - DEMO &amp; COURT</v>
      </c>
      <c r="AL437" s="1028">
        <f>IFERROR(INDEX(G437:R437,1,MATCH(Parametres!$B$3,G$1:R$1,0)-1)*IF(OR(F437="L",F437="S",F437="I"),-1,1),"")</f>
        <v>-620319.28</v>
      </c>
      <c r="AM437" s="1028">
        <f t="shared" si="38"/>
        <v>-86730.109999999986</v>
      </c>
      <c r="AN437" s="1028">
        <f>INDEX(G437:R437,1,MATCH(Parametres!$B$3,G$1:R$1,0))*IF(OR(F437="L",F437="S",F437="I"),-1,1)</f>
        <v>-707049.39</v>
      </c>
      <c r="AO437" s="598" t="str">
        <f>+VLOOKUP($AJ437,Data_Validation!$A:$D,1,0)</f>
        <v>H20800</v>
      </c>
      <c r="AP437" s="598" t="str">
        <f>+VLOOKUP($AJ437,Data_Validation!$A:$D,3,0)</f>
        <v>Bilan</v>
      </c>
      <c r="AQ437" s="598" t="str">
        <f>+VLOOKUP($AJ437,Data_Validation!$A:$D,4,0)</f>
        <v>Effet à Payer Véhicules Neufs</v>
      </c>
      <c r="AR437" s="598" t="s">
        <v>299</v>
      </c>
      <c r="AS437" s="598">
        <f>+VLOOKUP($AJ437,Data_Validation!$A:$E,5,0)</f>
        <v>0</v>
      </c>
      <c r="AT437" s="1033" t="str">
        <f t="shared" si="39"/>
        <v>H20800</v>
      </c>
      <c r="AU437" s="599" t="str">
        <f t="shared" si="40"/>
        <v>FLOOR PLAN - DEMO &amp; COURT</v>
      </c>
      <c r="AV437" s="1028">
        <f>IFERROR(INDEX(V437:AG437,1,MATCH(Parametres!$B$3,V$1:AG$1,0)-1)*IF(OR(C437="L",C437="S",C437="I"),-1,1),"")</f>
        <v>0</v>
      </c>
      <c r="AW437" s="1028">
        <f t="shared" si="41"/>
        <v>0</v>
      </c>
      <c r="AX437" s="1028">
        <f>INDEX(V437:AG437,1,MATCH(Parametres!$B$3,V$1:AG$1,0))*IF(OR(C437="L",C437="S",C437="I"),-1,1)</f>
        <v>0</v>
      </c>
      <c r="AY437" s="598" t="s">
        <v>337</v>
      </c>
      <c r="AZ437" s="598">
        <f>+VLOOKUP($AJ437,Data_Validation!$A:$E,5,0)</f>
        <v>0</v>
      </c>
    </row>
    <row r="438" spans="1:52" ht="15.75" customHeight="1">
      <c r="A438" s="832" t="s">
        <v>1150</v>
      </c>
      <c r="B438" s="832">
        <v>2026</v>
      </c>
      <c r="C438" s="832" t="s">
        <v>2018</v>
      </c>
      <c r="D438" s="832" t="s">
        <v>2019</v>
      </c>
      <c r="E438" s="832" t="s">
        <v>2013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8" t="str">
        <f t="shared" si="36"/>
        <v>H20900</v>
      </c>
      <c r="AK438" s="1028" t="str">
        <f t="shared" si="37"/>
        <v>FLOOR PLAN - AUTRES</v>
      </c>
      <c r="AL438" s="1028">
        <f>IFERROR(INDEX(G438:R438,1,MATCH(Parametres!$B$3,G$1:R$1,0)-1)*IF(OR(F438="L",F438="S",F438="I"),-1,1),"")</f>
        <v>0</v>
      </c>
      <c r="AM438" s="1028">
        <f t="shared" si="38"/>
        <v>0</v>
      </c>
      <c r="AN438" s="1028">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3" t="str">
        <f t="shared" si="39"/>
        <v>H20900</v>
      </c>
      <c r="AU438" s="599" t="str">
        <f t="shared" si="40"/>
        <v>FLOOR PLAN - AUTRES</v>
      </c>
      <c r="AV438" s="1028">
        <f>IFERROR(INDEX(V438:AG438,1,MATCH(Parametres!$B$3,V$1:AG$1,0)-1)*IF(OR(C438="L",C438="S",C438="I"),-1,1),"")</f>
        <v>0</v>
      </c>
      <c r="AW438" s="1028">
        <f t="shared" si="41"/>
        <v>0</v>
      </c>
      <c r="AX438" s="1028">
        <f>INDEX(V438:AG438,1,MATCH(Parametres!$B$3,V$1:AG$1,0))*IF(OR(C438="L",C438="S",C438="I"),-1,1)</f>
        <v>0</v>
      </c>
      <c r="AY438" s="598" t="s">
        <v>337</v>
      </c>
      <c r="AZ438" s="598" t="e">
        <f>+VLOOKUP($AJ438,Data_Validation!$A:$E,5,0)</f>
        <v>#N/A</v>
      </c>
    </row>
    <row r="439" spans="1:52" ht="15.75" customHeight="1">
      <c r="A439" s="832" t="s">
        <v>1150</v>
      </c>
      <c r="B439" s="832">
        <v>2026</v>
      </c>
      <c r="C439" s="832" t="s">
        <v>2020</v>
      </c>
      <c r="D439" s="832" t="s">
        <v>2021</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8" t="str">
        <f t="shared" si="36"/>
        <v>H21000</v>
      </c>
      <c r="AK439" s="1028" t="str">
        <f t="shared" si="37"/>
        <v>DROITS DE RETENTION VEH.</v>
      </c>
      <c r="AL439" s="1028">
        <f>IFERROR(INDEX(G439:R439,1,MATCH(Parametres!$B$3,G$1:R$1,0)-1)*IF(OR(F439="L",F439="S",F439="I"),-1,1),"")</f>
        <v>0</v>
      </c>
      <c r="AM439" s="1028">
        <f t="shared" si="38"/>
        <v>0</v>
      </c>
      <c r="AN439" s="1028">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3" t="str">
        <f t="shared" si="39"/>
        <v>H21000</v>
      </c>
      <c r="AU439" s="599" t="str">
        <f t="shared" si="40"/>
        <v>DROITS DE RETENTION VEH.</v>
      </c>
      <c r="AV439" s="1028">
        <f>IFERROR(INDEX(V439:AG439,1,MATCH(Parametres!$B$3,V$1:AG$1,0)-1)*IF(OR(C439="L",C439="S",C439="I"),-1,1),"")</f>
        <v>0</v>
      </c>
      <c r="AW439" s="1028">
        <f t="shared" si="41"/>
        <v>0</v>
      </c>
      <c r="AX439" s="1028">
        <f>INDEX(V439:AG439,1,MATCH(Parametres!$B$3,V$1:AG$1,0))*IF(OR(C439="L",C439="S",C439="I"),-1,1)</f>
        <v>0</v>
      </c>
      <c r="AY439" s="598" t="s">
        <v>337</v>
      </c>
      <c r="AZ439" s="598" t="e">
        <f>+VLOOKUP($AJ439,Data_Validation!$A:$E,5,0)</f>
        <v>#N/A</v>
      </c>
    </row>
    <row r="440" spans="1:52" ht="15.75" customHeight="1">
      <c r="A440" s="832" t="s">
        <v>1150</v>
      </c>
      <c r="B440" s="832">
        <v>2026</v>
      </c>
      <c r="C440" s="832" t="s">
        <v>2022</v>
      </c>
      <c r="D440" s="832" t="s">
        <v>2023</v>
      </c>
      <c r="E440" s="832" t="s">
        <v>333</v>
      </c>
      <c r="F440" s="832" t="s">
        <v>1153</v>
      </c>
      <c r="G440" s="832">
        <v>0</v>
      </c>
      <c r="H440" s="832">
        <v>0</v>
      </c>
      <c r="I440" s="832">
        <v>0</v>
      </c>
      <c r="J440" s="832">
        <v>0</v>
      </c>
      <c r="K440" s="832">
        <v>0</v>
      </c>
      <c r="L440" s="832">
        <v>0</v>
      </c>
      <c r="M440" s="832">
        <v>0</v>
      </c>
      <c r="N440" s="832">
        <v>0</v>
      </c>
      <c r="O440" s="832">
        <v>1149.25</v>
      </c>
      <c r="P440" s="832">
        <v>1149.25</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8" t="str">
        <f t="shared" si="36"/>
        <v>H21100</v>
      </c>
      <c r="AK440" s="1028" t="str">
        <f t="shared" si="37"/>
        <v>AUTRES NOTES A PAYER</v>
      </c>
      <c r="AL440" s="1028">
        <f>IFERROR(INDEX(G440:R440,1,MATCH(Parametres!$B$3,G$1:R$1,0)-1)*IF(OR(F440="L",F440="S",F440="I"),-1,1),"")</f>
        <v>0</v>
      </c>
      <c r="AM440" s="1028">
        <f t="shared" si="38"/>
        <v>-1149.25</v>
      </c>
      <c r="AN440" s="1028">
        <f>INDEX(G440:R440,1,MATCH(Parametres!$B$3,G$1:R$1,0))*IF(OR(F440="L",F440="S",F440="I"),-1,1)</f>
        <v>-1149.25</v>
      </c>
      <c r="AO440" s="598" t="str">
        <f>+VLOOKUP($AJ440,Data_Validation!$A:$D,1,0)</f>
        <v>H21100</v>
      </c>
      <c r="AP440" s="598" t="str">
        <f>+VLOOKUP($AJ440,Data_Validation!$A:$D,3,0)</f>
        <v>Bilan</v>
      </c>
      <c r="AQ440" s="598" t="str">
        <f>+VLOOKUP($AJ440,Data_Validation!$A:$D,4,0)</f>
        <v>Comptes à Payer Fournisseurs</v>
      </c>
      <c r="AR440" s="598" t="s">
        <v>299</v>
      </c>
      <c r="AS440" s="598">
        <f>+VLOOKUP($AJ440,Data_Validation!$A:$E,5,0)</f>
        <v>0</v>
      </c>
      <c r="AT440" s="1033" t="str">
        <f t="shared" si="39"/>
        <v>H21100</v>
      </c>
      <c r="AU440" s="599" t="str">
        <f t="shared" si="40"/>
        <v>AUTRES NOTES A PAYER</v>
      </c>
      <c r="AV440" s="1028">
        <f>IFERROR(INDEX(V440:AG440,1,MATCH(Parametres!$B$3,V$1:AG$1,0)-1)*IF(OR(C440="L",C440="S",C440="I"),-1,1),"")</f>
        <v>0</v>
      </c>
      <c r="AW440" s="1028">
        <f t="shared" si="41"/>
        <v>0</v>
      </c>
      <c r="AX440" s="1028">
        <f>INDEX(V440:AG440,1,MATCH(Parametres!$B$3,V$1:AG$1,0))*IF(OR(C440="L",C440="S",C440="I"),-1,1)</f>
        <v>0</v>
      </c>
      <c r="AY440" s="598" t="s">
        <v>337</v>
      </c>
      <c r="AZ440" s="598">
        <f>+VLOOKUP($AJ440,Data_Validation!$A:$E,5,0)</f>
        <v>0</v>
      </c>
    </row>
    <row r="441" spans="1:52" ht="15.75" customHeight="1">
      <c r="A441" s="832" t="s">
        <v>1150</v>
      </c>
      <c r="B441" s="832">
        <v>2026</v>
      </c>
      <c r="C441" s="832" t="s">
        <v>2024</v>
      </c>
      <c r="D441" s="832" t="s">
        <v>2025</v>
      </c>
      <c r="E441" s="832" t="s">
        <v>333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8" t="str">
        <f t="shared" si="36"/>
        <v>H21200</v>
      </c>
      <c r="AK441" s="1028" t="str">
        <f t="shared" si="37"/>
        <v>EXIGIBLE SUR LES REPOSS.</v>
      </c>
      <c r="AL441" s="1028">
        <f>IFERROR(INDEX(G441:R441,1,MATCH(Parametres!$B$3,G$1:R$1,0)-1)*IF(OR(F441="L",F441="S",F441="I"),-1,1),"")</f>
        <v>0</v>
      </c>
      <c r="AM441" s="1028">
        <f t="shared" si="38"/>
        <v>0</v>
      </c>
      <c r="AN441" s="1028">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3" t="str">
        <f t="shared" si="39"/>
        <v>H21200</v>
      </c>
      <c r="AU441" s="599" t="str">
        <f t="shared" si="40"/>
        <v>EXIGIBLE SUR LES REPOSS.</v>
      </c>
      <c r="AV441" s="1028">
        <f>IFERROR(INDEX(V441:AG441,1,MATCH(Parametres!$B$3,V$1:AG$1,0)-1)*IF(OR(C441="L",C441="S",C441="I"),-1,1),"")</f>
        <v>0</v>
      </c>
      <c r="AW441" s="1028">
        <f t="shared" si="41"/>
        <v>0</v>
      </c>
      <c r="AX441" s="1028">
        <f>INDEX(V441:AG441,1,MATCH(Parametres!$B$3,V$1:AG$1,0))*IF(OR(C441="L",C441="S",C441="I"),-1,1)</f>
        <v>0</v>
      </c>
      <c r="AY441" s="598" t="s">
        <v>337</v>
      </c>
      <c r="AZ441" s="598" t="e">
        <f>+VLOOKUP($AJ441,Data_Validation!$A:$E,5,0)</f>
        <v>#N/A</v>
      </c>
    </row>
    <row r="442" spans="1:52" ht="15.75" customHeight="1">
      <c r="A442" s="832" t="s">
        <v>1150</v>
      </c>
      <c r="B442" s="832">
        <v>2026</v>
      </c>
      <c r="C442" s="832" t="s">
        <v>2026</v>
      </c>
      <c r="D442" s="832" t="s">
        <v>2027</v>
      </c>
      <c r="E442" s="832" t="s">
        <v>1813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8" t="str">
        <f t="shared" si="36"/>
        <v>H21300</v>
      </c>
      <c r="AK442" s="1028" t="str">
        <f t="shared" si="37"/>
        <v>GAR. PROLONGEES A PAYER</v>
      </c>
      <c r="AL442" s="1028">
        <f>IFERROR(INDEX(G442:R442,1,MATCH(Parametres!$B$3,G$1:R$1,0)-1)*IF(OR(F442="L",F442="S",F442="I"),-1,1),"")</f>
        <v>0</v>
      </c>
      <c r="AM442" s="1028">
        <f t="shared" si="38"/>
        <v>0</v>
      </c>
      <c r="AN442" s="1028">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3" t="str">
        <f t="shared" si="39"/>
        <v>H21300</v>
      </c>
      <c r="AU442" s="599" t="str">
        <f t="shared" si="40"/>
        <v>GAR. PROLONGEES A PAYER</v>
      </c>
      <c r="AV442" s="1028">
        <f>IFERROR(INDEX(V442:AG442,1,MATCH(Parametres!$B$3,V$1:AG$1,0)-1)*IF(OR(C442="L",C442="S",C442="I"),-1,1),"")</f>
        <v>0</v>
      </c>
      <c r="AW442" s="1028">
        <f t="shared" si="41"/>
        <v>0</v>
      </c>
      <c r="AX442" s="1028">
        <f>INDEX(V442:AG442,1,MATCH(Parametres!$B$3,V$1:AG$1,0))*IF(OR(C442="L",C442="S",C442="I"),-1,1)</f>
        <v>0</v>
      </c>
      <c r="AY442" s="598" t="s">
        <v>337</v>
      </c>
      <c r="AZ442" s="598" t="e">
        <f>+VLOOKUP($AJ442,Data_Validation!$A:$E,5,0)</f>
        <v>#N/A</v>
      </c>
    </row>
    <row r="443" spans="1:52" ht="15.75" customHeight="1">
      <c r="A443" s="832" t="s">
        <v>1150</v>
      </c>
      <c r="B443" s="832">
        <v>2026</v>
      </c>
      <c r="C443" s="832" t="s">
        <v>2028</v>
      </c>
      <c r="D443" s="832" t="s">
        <v>2029</v>
      </c>
      <c r="E443" s="832" t="s">
        <v>333</v>
      </c>
      <c r="F443" s="832" t="s">
        <v>1153</v>
      </c>
      <c r="G443" s="832">
        <v>0</v>
      </c>
      <c r="H443" s="832">
        <v>0</v>
      </c>
      <c r="I443" s="832">
        <v>0</v>
      </c>
      <c r="J443" s="832">
        <v>0</v>
      </c>
      <c r="K443" s="832">
        <v>0</v>
      </c>
      <c r="L443" s="832">
        <v>0</v>
      </c>
      <c r="M443" s="832">
        <v>0</v>
      </c>
      <c r="N443" s="832">
        <v>0</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8" t="str">
        <f t="shared" si="36"/>
        <v>H21400</v>
      </c>
      <c r="AK443" s="1028" t="str">
        <f t="shared" si="37"/>
        <v>PAIEMENT EFF. PAR CLIENT</v>
      </c>
      <c r="AL443" s="1028">
        <f>IFERROR(INDEX(G443:R443,1,MATCH(Parametres!$B$3,G$1:R$1,0)-1)*IF(OR(F443="L",F443="S",F443="I"),-1,1),"")</f>
        <v>0</v>
      </c>
      <c r="AM443" s="1028">
        <f t="shared" si="38"/>
        <v>0</v>
      </c>
      <c r="AN443" s="1028">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3" t="str">
        <f t="shared" si="39"/>
        <v>H21400</v>
      </c>
      <c r="AU443" s="599" t="str">
        <f t="shared" si="40"/>
        <v>PAIEMENT EFF. PAR CLIENT</v>
      </c>
      <c r="AV443" s="1028">
        <f>IFERROR(INDEX(V443:AG443,1,MATCH(Parametres!$B$3,V$1:AG$1,0)-1)*IF(OR(C443="L",C443="S",C443="I"),-1,1),"")</f>
        <v>0</v>
      </c>
      <c r="AW443" s="1028">
        <f t="shared" si="41"/>
        <v>0</v>
      </c>
      <c r="AX443" s="1028">
        <f>INDEX(V443:AG443,1,MATCH(Parametres!$B$3,V$1:AG$1,0))*IF(OR(C443="L",C443="S",C443="I"),-1,1)</f>
        <v>0</v>
      </c>
      <c r="AY443" s="598" t="s">
        <v>337</v>
      </c>
      <c r="AZ443" s="598" t="e">
        <f>+VLOOKUP($AJ443,Data_Validation!$A:$E,5,0)</f>
        <v>#N/A</v>
      </c>
    </row>
    <row r="444" spans="1:52" ht="15.75" customHeight="1">
      <c r="A444" s="832" t="s">
        <v>1150</v>
      </c>
      <c r="B444" s="832">
        <v>2026</v>
      </c>
      <c r="C444" s="832" t="s">
        <v>2030</v>
      </c>
      <c r="D444" s="832" t="s">
        <v>2031</v>
      </c>
      <c r="E444" s="832" t="s">
        <v>2032</v>
      </c>
      <c r="F444" s="832" t="s">
        <v>1153</v>
      </c>
      <c r="G444" s="832">
        <v>548356.47</v>
      </c>
      <c r="H444" s="832">
        <v>413160.01</v>
      </c>
      <c r="I444" s="832">
        <v>448857.51</v>
      </c>
      <c r="J444" s="832">
        <v>537529.23</v>
      </c>
      <c r="K444" s="832">
        <v>282027.84999999998</v>
      </c>
      <c r="L444" s="832">
        <v>296595.59000000003</v>
      </c>
      <c r="M444" s="832">
        <v>341600.03</v>
      </c>
      <c r="N444" s="832">
        <v>160224.69</v>
      </c>
      <c r="O444" s="832">
        <v>284403.02</v>
      </c>
      <c r="P444" s="832">
        <v>83815.460000000006</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8" t="str">
        <f t="shared" si="36"/>
        <v>H21500</v>
      </c>
      <c r="AK444" s="1028" t="str">
        <f t="shared" si="37"/>
        <v>COMPTE FOURNISSEUR</v>
      </c>
      <c r="AL444" s="1028">
        <f>IFERROR(INDEX(G444:R444,1,MATCH(Parametres!$B$3,G$1:R$1,0)-1)*IF(OR(F444="L",F444="S",F444="I"),-1,1),"")</f>
        <v>-160224.69</v>
      </c>
      <c r="AM444" s="1028">
        <f t="shared" si="38"/>
        <v>-124178.33000000002</v>
      </c>
      <c r="AN444" s="1028">
        <f>INDEX(G444:R444,1,MATCH(Parametres!$B$3,G$1:R$1,0))*IF(OR(F444="L",F444="S",F444="I"),-1,1)</f>
        <v>-284403.02</v>
      </c>
      <c r="AO444" s="598" t="str">
        <f>+VLOOKUP($AJ444,Data_Validation!$A:$D,1,0)</f>
        <v>H21500</v>
      </c>
      <c r="AP444" s="598" t="str">
        <f>+VLOOKUP($AJ444,Data_Validation!$A:$D,3,0)</f>
        <v>Bilan</v>
      </c>
      <c r="AQ444" s="598" t="str">
        <f>+VLOOKUP($AJ444,Data_Validation!$A:$D,4,0)</f>
        <v>Comptes à Payer Fournisseurs</v>
      </c>
      <c r="AR444" s="598" t="s">
        <v>299</v>
      </c>
      <c r="AS444" s="598">
        <f>+VLOOKUP($AJ444,Data_Validation!$A:$E,5,0)</f>
        <v>0</v>
      </c>
      <c r="AT444" s="1033" t="str">
        <f t="shared" si="39"/>
        <v>H21500</v>
      </c>
      <c r="AU444" s="599" t="str">
        <f t="shared" si="40"/>
        <v>COMPTE FOURNISSEUR</v>
      </c>
      <c r="AV444" s="1028">
        <f>IFERROR(INDEX(V444:AG444,1,MATCH(Parametres!$B$3,V$1:AG$1,0)-1)*IF(OR(C444="L",C444="S",C444="I"),-1,1),"")</f>
        <v>0</v>
      </c>
      <c r="AW444" s="1028">
        <f t="shared" si="41"/>
        <v>0</v>
      </c>
      <c r="AX444" s="1028">
        <f>INDEX(V444:AG444,1,MATCH(Parametres!$B$3,V$1:AG$1,0))*IF(OR(C444="L",C444="S",C444="I"),-1,1)</f>
        <v>0</v>
      </c>
      <c r="AY444" s="598" t="s">
        <v>337</v>
      </c>
      <c r="AZ444" s="598">
        <f>+VLOOKUP($AJ444,Data_Validation!$A:$E,5,0)</f>
        <v>0</v>
      </c>
    </row>
    <row r="445" spans="1:52" ht="15.75" customHeight="1">
      <c r="A445" s="832" t="s">
        <v>1150</v>
      </c>
      <c r="B445" s="832">
        <v>2026</v>
      </c>
      <c r="C445" s="832" t="s">
        <v>2033</v>
      </c>
      <c r="D445" s="832" t="s">
        <v>2034</v>
      </c>
      <c r="E445" s="832" t="s">
        <v>2032</v>
      </c>
      <c r="F445" s="832" t="s">
        <v>1153</v>
      </c>
      <c r="G445" s="832">
        <v>5792.48</v>
      </c>
      <c r="H445" s="832">
        <v>5792.48</v>
      </c>
      <c r="I445" s="832">
        <v>5792.48</v>
      </c>
      <c r="J445" s="832">
        <v>5792.48</v>
      </c>
      <c r="K445" s="832">
        <v>5792.48</v>
      </c>
      <c r="L445" s="832">
        <v>5792.48</v>
      </c>
      <c r="M445" s="832">
        <v>5792.48</v>
      </c>
      <c r="N445" s="832">
        <v>5792.48</v>
      </c>
      <c r="O445" s="832">
        <v>5792.48</v>
      </c>
      <c r="P445" s="832">
        <v>5792.48</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8" t="str">
        <f t="shared" si="36"/>
        <v>H21510</v>
      </c>
      <c r="AK445" s="1028" t="str">
        <f t="shared" si="37"/>
        <v>COMPTE FOURNISSEUR AUTRE</v>
      </c>
      <c r="AL445" s="1028">
        <f>IFERROR(INDEX(G445:R445,1,MATCH(Parametres!$B$3,G$1:R$1,0)-1)*IF(OR(F445="L",F445="S",F445="I"),-1,1),"")</f>
        <v>-5792.48</v>
      </c>
      <c r="AM445" s="1028">
        <f t="shared" si="38"/>
        <v>0</v>
      </c>
      <c r="AN445" s="1028">
        <f>INDEX(G445:R445,1,MATCH(Parametres!$B$3,G$1:R$1,0))*IF(OR(F445="L",F445="S",F445="I"),-1,1)</f>
        <v>-5792.48</v>
      </c>
      <c r="AO445" s="598" t="str">
        <f>+VLOOKUP($AJ445,Data_Validation!$A:$D,1,0)</f>
        <v>H21510</v>
      </c>
      <c r="AP445" s="598" t="str">
        <f>+VLOOKUP($AJ445,Data_Validation!$A:$D,3,0)</f>
        <v>Bilan</v>
      </c>
      <c r="AQ445" s="598" t="str">
        <f>+VLOOKUP($AJ445,Data_Validation!$A:$D,4,0)</f>
        <v>Comptes à Payer Fournisseurs</v>
      </c>
      <c r="AR445" s="598" t="s">
        <v>299</v>
      </c>
      <c r="AS445" s="598">
        <f>+VLOOKUP($AJ445,Data_Validation!$A:$E,5,0)</f>
        <v>0</v>
      </c>
      <c r="AT445" s="1033" t="str">
        <f t="shared" si="39"/>
        <v>H21510</v>
      </c>
      <c r="AU445" s="599" t="str">
        <f t="shared" si="40"/>
        <v>COMPTE FOURNISSEUR AUTRE</v>
      </c>
      <c r="AV445" s="1028">
        <f>IFERROR(INDEX(V445:AG445,1,MATCH(Parametres!$B$3,V$1:AG$1,0)-1)*IF(OR(C445="L",C445="S",C445="I"),-1,1),"")</f>
        <v>0</v>
      </c>
      <c r="AW445" s="1028">
        <f t="shared" si="41"/>
        <v>0</v>
      </c>
      <c r="AX445" s="1028">
        <f>INDEX(V445:AG445,1,MATCH(Parametres!$B$3,V$1:AG$1,0))*IF(OR(C445="L",C445="S",C445="I"),-1,1)</f>
        <v>0</v>
      </c>
      <c r="AY445" s="598" t="s">
        <v>337</v>
      </c>
      <c r="AZ445" s="598">
        <f>+VLOOKUP($AJ445,Data_Validation!$A:$E,5,0)</f>
        <v>0</v>
      </c>
    </row>
    <row r="446" spans="1:52" ht="15.75" customHeight="1">
      <c r="A446" s="832" t="s">
        <v>1150</v>
      </c>
      <c r="B446" s="832">
        <v>2026</v>
      </c>
      <c r="C446" s="832" t="s">
        <v>2035</v>
      </c>
      <c r="D446" s="832" t="s">
        <v>2036</v>
      </c>
      <c r="E446" s="832" t="s">
        <v>2032</v>
      </c>
      <c r="F446" s="832" t="s">
        <v>1153</v>
      </c>
      <c r="G446" s="832">
        <v>16904</v>
      </c>
      <c r="H446" s="832">
        <v>15491</v>
      </c>
      <c r="I446" s="832">
        <v>31924</v>
      </c>
      <c r="J446" s="832">
        <v>54021</v>
      </c>
      <c r="K446" s="832">
        <v>76847</v>
      </c>
      <c r="L446" s="832">
        <v>61547.59</v>
      </c>
      <c r="M446" s="832">
        <v>102517.86</v>
      </c>
      <c r="N446" s="832">
        <v>119860.86</v>
      </c>
      <c r="O446" s="832">
        <v>91102.29</v>
      </c>
      <c r="P446" s="832">
        <v>103869.29</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8" t="str">
        <f t="shared" si="36"/>
        <v>H21520</v>
      </c>
      <c r="AK446" s="1028" t="str">
        <f t="shared" si="37"/>
        <v>COMPTE A PAYER - IA</v>
      </c>
      <c r="AL446" s="1028">
        <f>IFERROR(INDEX(G446:R446,1,MATCH(Parametres!$B$3,G$1:R$1,0)-1)*IF(OR(F446="L",F446="S",F446="I"),-1,1),"")</f>
        <v>-119860.86</v>
      </c>
      <c r="AM446" s="1028">
        <f t="shared" si="38"/>
        <v>28758.570000000007</v>
      </c>
      <c r="AN446" s="1028">
        <f>INDEX(G446:R446,1,MATCH(Parametres!$B$3,G$1:R$1,0))*IF(OR(F446="L",F446="S",F446="I"),-1,1)</f>
        <v>-91102.29</v>
      </c>
      <c r="AO446" s="598" t="str">
        <f>+VLOOKUP($AJ446,Data_Validation!$A:$D,1,0)</f>
        <v>H21520</v>
      </c>
      <c r="AP446" s="598" t="str">
        <f>+VLOOKUP($AJ446,Data_Validation!$A:$D,3,0)</f>
        <v>Bilan</v>
      </c>
      <c r="AQ446" s="598" t="str">
        <f>+VLOOKUP($AJ446,Data_Validation!$A:$D,4,0)</f>
        <v>Comptes à Payer Fournisseurs</v>
      </c>
      <c r="AR446" s="598" t="s">
        <v>299</v>
      </c>
      <c r="AS446" s="598">
        <f>+VLOOKUP($AJ446,Data_Validation!$A:$E,5,0)</f>
        <v>0</v>
      </c>
      <c r="AT446" s="1033" t="str">
        <f t="shared" si="39"/>
        <v>H21520</v>
      </c>
      <c r="AU446" s="599" t="str">
        <f t="shared" si="40"/>
        <v>COMPTE A PAYER - IA</v>
      </c>
      <c r="AV446" s="1028">
        <f>IFERROR(INDEX(V446:AG446,1,MATCH(Parametres!$B$3,V$1:AG$1,0)-1)*IF(OR(C446="L",C446="S",C446="I"),-1,1),"")</f>
        <v>0</v>
      </c>
      <c r="AW446" s="1028">
        <f t="shared" si="41"/>
        <v>0</v>
      </c>
      <c r="AX446" s="1028">
        <f>INDEX(V446:AG446,1,MATCH(Parametres!$B$3,V$1:AG$1,0))*IF(OR(C446="L",C446="S",C446="I"),-1,1)</f>
        <v>0</v>
      </c>
      <c r="AY446" s="598" t="s">
        <v>337</v>
      </c>
      <c r="AZ446" s="598">
        <f>+VLOOKUP($AJ446,Data_Validation!$A:$E,5,0)</f>
        <v>0</v>
      </c>
    </row>
    <row r="447" spans="1:52" ht="15.75" customHeight="1">
      <c r="A447" s="832" t="s">
        <v>1150</v>
      </c>
      <c r="B447" s="832">
        <v>2026</v>
      </c>
      <c r="C447" s="832" t="s">
        <v>2037</v>
      </c>
      <c r="D447" s="832" t="s">
        <v>2038</v>
      </c>
      <c r="E447" s="832" t="s">
        <v>2032</v>
      </c>
      <c r="F447" s="832" t="s">
        <v>1153</v>
      </c>
      <c r="G447" s="832">
        <v>8923.73</v>
      </c>
      <c r="H447" s="832">
        <v>12283.8</v>
      </c>
      <c r="I447" s="832">
        <v>47419.66</v>
      </c>
      <c r="J447" s="832">
        <v>71109.33</v>
      </c>
      <c r="K447" s="832">
        <v>47285.61</v>
      </c>
      <c r="L447" s="832">
        <v>15061.7</v>
      </c>
      <c r="M447" s="832">
        <v>43137.96</v>
      </c>
      <c r="N447" s="832">
        <v>71840.33</v>
      </c>
      <c r="O447" s="832">
        <v>74357.97</v>
      </c>
      <c r="P447" s="832">
        <v>82626.570000000007</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8" t="str">
        <f t="shared" si="36"/>
        <v>H21530</v>
      </c>
      <c r="AK447" s="1028" t="str">
        <f t="shared" si="37"/>
        <v>COMPTE A PAYER - SYM-TECH</v>
      </c>
      <c r="AL447" s="1028">
        <f>IFERROR(INDEX(G447:R447,1,MATCH(Parametres!$B$3,G$1:R$1,0)-1)*IF(OR(F447="L",F447="S",F447="I"),-1,1),"")</f>
        <v>-71840.33</v>
      </c>
      <c r="AM447" s="1028">
        <f t="shared" si="38"/>
        <v>-2517.6399999999994</v>
      </c>
      <c r="AN447" s="1028">
        <f>INDEX(G447:R447,1,MATCH(Parametres!$B$3,G$1:R$1,0))*IF(OR(F447="L",F447="S",F447="I"),-1,1)</f>
        <v>-74357.97</v>
      </c>
      <c r="AO447" s="598" t="str">
        <f>+VLOOKUP($AJ447,Data_Validation!$A:$D,1,0)</f>
        <v>H21530</v>
      </c>
      <c r="AP447" s="598" t="str">
        <f>+VLOOKUP($AJ447,Data_Validation!$A:$D,3,0)</f>
        <v>Bilan</v>
      </c>
      <c r="AQ447" s="598" t="str">
        <f>+VLOOKUP($AJ447,Data_Validation!$A:$D,4,0)</f>
        <v>Comptes à Payer Fournisseurs</v>
      </c>
      <c r="AR447" s="598" t="s">
        <v>299</v>
      </c>
      <c r="AS447" s="598">
        <f>+VLOOKUP($AJ447,Data_Validation!$A:$E,5,0)</f>
        <v>0</v>
      </c>
      <c r="AT447" s="1033" t="str">
        <f t="shared" si="39"/>
        <v>H21530</v>
      </c>
      <c r="AU447" s="599" t="str">
        <f t="shared" si="40"/>
        <v>COMPTE A PAYER - SYM-TECH</v>
      </c>
      <c r="AV447" s="1028">
        <f>IFERROR(INDEX(V447:AG447,1,MATCH(Parametres!$B$3,V$1:AG$1,0)-1)*IF(OR(C447="L",C447="S",C447="I"),-1,1),"")</f>
        <v>0</v>
      </c>
      <c r="AW447" s="1028">
        <f t="shared" si="41"/>
        <v>0</v>
      </c>
      <c r="AX447" s="1028">
        <f>INDEX(V447:AG447,1,MATCH(Parametres!$B$3,V$1:AG$1,0))*IF(OR(C447="L",C447="S",C447="I"),-1,1)</f>
        <v>0</v>
      </c>
      <c r="AY447" s="598" t="s">
        <v>337</v>
      </c>
      <c r="AZ447" s="598">
        <f>+VLOOKUP($AJ447,Data_Validation!$A:$E,5,0)</f>
        <v>0</v>
      </c>
    </row>
    <row r="448" spans="1:52" ht="15.75" customHeight="1">
      <c r="A448" s="832" t="s">
        <v>1150</v>
      </c>
      <c r="B448" s="832">
        <v>2026</v>
      </c>
      <c r="C448" s="832" t="s">
        <v>2039</v>
      </c>
      <c r="D448" s="832" t="s">
        <v>2040</v>
      </c>
      <c r="E448" s="832" t="s">
        <v>2032</v>
      </c>
      <c r="F448" s="832" t="s">
        <v>1153</v>
      </c>
      <c r="G448" s="832">
        <v>0</v>
      </c>
      <c r="H448" s="832">
        <v>96069.49</v>
      </c>
      <c r="I448" s="832">
        <v>110621.3</v>
      </c>
      <c r="J448" s="832">
        <v>567873.41</v>
      </c>
      <c r="K448" s="832">
        <v>1101167.94</v>
      </c>
      <c r="L448" s="832">
        <v>1620246.08</v>
      </c>
      <c r="M448" s="832">
        <v>263550.81</v>
      </c>
      <c r="N448" s="832">
        <v>73093.350000000006</v>
      </c>
      <c r="O448" s="832">
        <v>47161.63</v>
      </c>
      <c r="P448" s="832">
        <v>180986.51</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8" t="str">
        <f t="shared" si="36"/>
        <v>H21600</v>
      </c>
      <c r="AK448" s="1028" t="str">
        <f t="shared" si="37"/>
        <v>COMPTE FOURN HYUNDAI CAN</v>
      </c>
      <c r="AL448" s="1028">
        <f>IFERROR(INDEX(G448:R448,1,MATCH(Parametres!$B$3,G$1:R$1,0)-1)*IF(OR(F448="L",F448="S",F448="I"),-1,1),"")</f>
        <v>-73093.350000000006</v>
      </c>
      <c r="AM448" s="1028">
        <f t="shared" si="38"/>
        <v>25931.720000000008</v>
      </c>
      <c r="AN448" s="1028">
        <f>INDEX(G448:R448,1,MATCH(Parametres!$B$3,G$1:R$1,0))*IF(OR(F448="L",F448="S",F448="I"),-1,1)</f>
        <v>-47161.63</v>
      </c>
      <c r="AO448" s="598" t="str">
        <f>+VLOOKUP($AJ448,Data_Validation!$A:$D,1,0)</f>
        <v>H21600</v>
      </c>
      <c r="AP448" s="598" t="str">
        <f>+VLOOKUP($AJ448,Data_Validation!$A:$D,3,0)</f>
        <v>Bilan</v>
      </c>
      <c r="AQ448" s="598" t="str">
        <f>+VLOOKUP($AJ448,Data_Validation!$A:$D,4,0)</f>
        <v>Comptes à Payer Fournisseurs</v>
      </c>
      <c r="AR448" s="598" t="s">
        <v>299</v>
      </c>
      <c r="AS448" s="598">
        <f>+VLOOKUP($AJ448,Data_Validation!$A:$E,5,0)</f>
        <v>0</v>
      </c>
      <c r="AT448" s="1033" t="str">
        <f t="shared" si="39"/>
        <v>H21600</v>
      </c>
      <c r="AU448" s="599" t="str">
        <f t="shared" si="40"/>
        <v>COMPTE FOURN HYUNDAI CAN</v>
      </c>
      <c r="AV448" s="1028">
        <f>IFERROR(INDEX(V448:AG448,1,MATCH(Parametres!$B$3,V$1:AG$1,0)-1)*IF(OR(C448="L",C448="S",C448="I"),-1,1),"")</f>
        <v>0</v>
      </c>
      <c r="AW448" s="1028">
        <f t="shared" si="41"/>
        <v>0</v>
      </c>
      <c r="AX448" s="1028">
        <f>INDEX(V448:AG448,1,MATCH(Parametres!$B$3,V$1:AG$1,0))*IF(OR(C448="L",C448="S",C448="I"),-1,1)</f>
        <v>0</v>
      </c>
      <c r="AY448" s="598" t="s">
        <v>337</v>
      </c>
      <c r="AZ448" s="598">
        <f>+VLOOKUP($AJ448,Data_Validation!$A:$E,5,0)</f>
        <v>0</v>
      </c>
    </row>
    <row r="449" spans="1:52" ht="15.75" customHeight="1">
      <c r="A449" s="832" t="s">
        <v>1150</v>
      </c>
      <c r="B449" s="832">
        <v>2026</v>
      </c>
      <c r="C449" s="832" t="s">
        <v>2041</v>
      </c>
      <c r="D449" s="832" t="s">
        <v>2042</v>
      </c>
      <c r="E449" s="832" t="s">
        <v>2032</v>
      </c>
      <c r="F449" s="832" t="s">
        <v>1153</v>
      </c>
      <c r="G449" s="832">
        <v>0</v>
      </c>
      <c r="H449" s="832">
        <v>0</v>
      </c>
      <c r="I449" s="832">
        <v>0</v>
      </c>
      <c r="J449" s="832">
        <v>0</v>
      </c>
      <c r="K449" s="832">
        <v>0</v>
      </c>
      <c r="L449" s="832">
        <v>0</v>
      </c>
      <c r="M449" s="832">
        <v>0</v>
      </c>
      <c r="N449" s="832">
        <v>0</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8" t="str">
        <f t="shared" si="36"/>
        <v>H21601</v>
      </c>
      <c r="AK449" s="1028" t="str">
        <f t="shared" si="37"/>
        <v>COMPTE FOURN BAL FORWARD</v>
      </c>
      <c r="AL449" s="1028">
        <f>IFERROR(INDEX(G449:R449,1,MATCH(Parametres!$B$3,G$1:R$1,0)-1)*IF(OR(F449="L",F449="S",F449="I"),-1,1),"")</f>
        <v>0</v>
      </c>
      <c r="AM449" s="1028">
        <f t="shared" si="38"/>
        <v>0</v>
      </c>
      <c r="AN449" s="1028">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3" t="str">
        <f t="shared" si="39"/>
        <v>H21601</v>
      </c>
      <c r="AU449" s="599" t="str">
        <f t="shared" si="40"/>
        <v>COMPTE FOURN BAL FORWARD</v>
      </c>
      <c r="AV449" s="1028">
        <f>IFERROR(INDEX(V449:AG449,1,MATCH(Parametres!$B$3,V$1:AG$1,0)-1)*IF(OR(C449="L",C449="S",C449="I"),-1,1),"")</f>
        <v>0</v>
      </c>
      <c r="AW449" s="1028">
        <f t="shared" si="41"/>
        <v>0</v>
      </c>
      <c r="AX449" s="1028">
        <f>INDEX(V449:AG449,1,MATCH(Parametres!$B$3,V$1:AG$1,0))*IF(OR(C449="L",C449="S",C449="I"),-1,1)</f>
        <v>0</v>
      </c>
      <c r="AY449" s="598" t="s">
        <v>337</v>
      </c>
      <c r="AZ449" s="598" t="e">
        <f>+VLOOKUP($AJ449,Data_Validation!$A:$E,5,0)</f>
        <v>#N/A</v>
      </c>
    </row>
    <row r="450" spans="1:52" ht="15.75" customHeight="1">
      <c r="A450" s="832" t="s">
        <v>1150</v>
      </c>
      <c r="B450" s="832">
        <v>2026</v>
      </c>
      <c r="C450" s="832" t="s">
        <v>2043</v>
      </c>
      <c r="D450" s="832" t="s">
        <v>2044</v>
      </c>
      <c r="E450" s="832" t="s">
        <v>333</v>
      </c>
      <c r="F450" s="832" t="s">
        <v>1153</v>
      </c>
      <c r="G450" s="832">
        <v>87099.67</v>
      </c>
      <c r="H450" s="832">
        <v>87099.67</v>
      </c>
      <c r="I450" s="832">
        <v>87099.67</v>
      </c>
      <c r="J450" s="832">
        <v>87099.67</v>
      </c>
      <c r="K450" s="832">
        <v>49520.69</v>
      </c>
      <c r="L450" s="832">
        <v>49520.69</v>
      </c>
      <c r="M450" s="832">
        <v>52675.74</v>
      </c>
      <c r="N450" s="832">
        <v>52675.74</v>
      </c>
      <c r="O450" s="832">
        <v>38698.74</v>
      </c>
      <c r="P450" s="832">
        <v>38698.74</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8" t="str">
        <f t="shared" si="36"/>
        <v>H21700</v>
      </c>
      <c r="AK450" s="1028" t="str">
        <f t="shared" si="37"/>
        <v>RETENUE FISCALES-EMPLOYES</v>
      </c>
      <c r="AL450" s="1028">
        <f>IFERROR(INDEX(G450:R450,1,MATCH(Parametres!$B$3,G$1:R$1,0)-1)*IF(OR(F450="L",F450="S",F450="I"),-1,1),"")</f>
        <v>-52675.74</v>
      </c>
      <c r="AM450" s="1028">
        <f t="shared" si="38"/>
        <v>13977</v>
      </c>
      <c r="AN450" s="1028">
        <f>INDEX(G450:R450,1,MATCH(Parametres!$B$3,G$1:R$1,0))*IF(OR(F450="L",F450="S",F450="I"),-1,1)</f>
        <v>-38698.74</v>
      </c>
      <c r="AO450" s="598" t="str">
        <f>+VLOOKUP($AJ450,Data_Validation!$A:$D,1,0)</f>
        <v>H21700</v>
      </c>
      <c r="AP450" s="598" t="str">
        <f>+VLOOKUP($AJ450,Data_Validation!$A:$D,3,0)</f>
        <v>Bilan</v>
      </c>
      <c r="AQ450" s="598" t="str">
        <f>+VLOOKUP($AJ450,Data_Validation!$A:$D,4,0)</f>
        <v>DAS à Payer</v>
      </c>
      <c r="AR450" s="598" t="s">
        <v>299</v>
      </c>
      <c r="AS450" s="598">
        <f>+VLOOKUP($AJ450,Data_Validation!$A:$E,5,0)</f>
        <v>0</v>
      </c>
      <c r="AT450" s="1033" t="str">
        <f t="shared" si="39"/>
        <v>H21700</v>
      </c>
      <c r="AU450" s="599" t="str">
        <f t="shared" si="40"/>
        <v>RETENUE FISCALES-EMPLOYES</v>
      </c>
      <c r="AV450" s="1028">
        <f>IFERROR(INDEX(V450:AG450,1,MATCH(Parametres!$B$3,V$1:AG$1,0)-1)*IF(OR(C450="L",C450="S",C450="I"),-1,1),"")</f>
        <v>0</v>
      </c>
      <c r="AW450" s="1028">
        <f t="shared" si="41"/>
        <v>0</v>
      </c>
      <c r="AX450" s="1028">
        <f>INDEX(V450:AG450,1,MATCH(Parametres!$B$3,V$1:AG$1,0))*IF(OR(C450="L",C450="S",C450="I"),-1,1)</f>
        <v>0</v>
      </c>
      <c r="AY450" s="598" t="s">
        <v>337</v>
      </c>
      <c r="AZ450" s="598">
        <f>+VLOOKUP($AJ450,Data_Validation!$A:$E,5,0)</f>
        <v>0</v>
      </c>
    </row>
    <row r="451" spans="1:52" ht="15.75" customHeight="1">
      <c r="A451" s="832" t="s">
        <v>1150</v>
      </c>
      <c r="B451" s="832">
        <v>2026</v>
      </c>
      <c r="C451" s="832" t="s">
        <v>2045</v>
      </c>
      <c r="D451" s="832" t="s">
        <v>2046</v>
      </c>
      <c r="E451" s="832" t="s">
        <v>333</v>
      </c>
      <c r="F451" s="832" t="s">
        <v>1153</v>
      </c>
      <c r="G451" s="832">
        <v>-147.06</v>
      </c>
      <c r="H451" s="832">
        <v>-147.06</v>
      </c>
      <c r="I451" s="832">
        <v>-147.06</v>
      </c>
      <c r="J451" s="832">
        <v>-147.06</v>
      </c>
      <c r="K451" s="832">
        <v>-147.06</v>
      </c>
      <c r="L451" s="832">
        <v>-147.06</v>
      </c>
      <c r="M451" s="832">
        <v>-147.06</v>
      </c>
      <c r="N451" s="832">
        <v>-147.06</v>
      </c>
      <c r="O451" s="832">
        <v>-147.06</v>
      </c>
      <c r="P451" s="832">
        <v>-147.06</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8" t="str">
        <f t="shared" si="36"/>
        <v>H21710</v>
      </c>
      <c r="AK451" s="1028" t="str">
        <f t="shared" si="37"/>
        <v>PENSION ALIMENTAIRE PAYER</v>
      </c>
      <c r="AL451" s="1028">
        <f>IFERROR(INDEX(G451:R451,1,MATCH(Parametres!$B$3,G$1:R$1,0)-1)*IF(OR(F451="L",F451="S",F451="I"),-1,1),"")</f>
        <v>147.06</v>
      </c>
      <c r="AM451" s="1028">
        <f t="shared" si="38"/>
        <v>0</v>
      </c>
      <c r="AN451" s="1028">
        <f>INDEX(G451:R451,1,MATCH(Parametres!$B$3,G$1:R$1,0))*IF(OR(F451="L",F451="S",F451="I"),-1,1)</f>
        <v>147.06</v>
      </c>
      <c r="AO451" s="598" t="str">
        <f>+VLOOKUP($AJ451,Data_Validation!$A:$D,1,0)</f>
        <v>H21710</v>
      </c>
      <c r="AP451" s="598" t="str">
        <f>+VLOOKUP($AJ451,Data_Validation!$A:$D,3,0)</f>
        <v>Bilan</v>
      </c>
      <c r="AQ451" s="598" t="str">
        <f>+VLOOKUP($AJ451,Data_Validation!$A:$D,4,0)</f>
        <v>DAS à Payer</v>
      </c>
      <c r="AR451" s="598" t="s">
        <v>299</v>
      </c>
      <c r="AS451" s="598">
        <f>+VLOOKUP($AJ451,Data_Validation!$A:$E,5,0)</f>
        <v>0</v>
      </c>
      <c r="AT451" s="1033" t="str">
        <f t="shared" si="39"/>
        <v>H21710</v>
      </c>
      <c r="AU451" s="599" t="str">
        <f t="shared" si="40"/>
        <v>PENSION ALIMENTAIRE PAYER</v>
      </c>
      <c r="AV451" s="1028">
        <f>IFERROR(INDEX(V451:AG451,1,MATCH(Parametres!$B$3,V$1:AG$1,0)-1)*IF(OR(C451="L",C451="S",C451="I"),-1,1),"")</f>
        <v>0</v>
      </c>
      <c r="AW451" s="1028">
        <f t="shared" si="41"/>
        <v>0</v>
      </c>
      <c r="AX451" s="1028">
        <f>INDEX(V451:AG451,1,MATCH(Parametres!$B$3,V$1:AG$1,0))*IF(OR(C451="L",C451="S",C451="I"),-1,1)</f>
        <v>0</v>
      </c>
      <c r="AY451" s="598" t="s">
        <v>337</v>
      </c>
      <c r="AZ451" s="598">
        <f>+VLOOKUP($AJ451,Data_Validation!$A:$E,5,0)</f>
        <v>0</v>
      </c>
    </row>
    <row r="452" spans="1:52" ht="15.75" customHeight="1">
      <c r="A452" s="832" t="s">
        <v>1150</v>
      </c>
      <c r="B452" s="832">
        <v>2026</v>
      </c>
      <c r="C452" s="832" t="s">
        <v>2047</v>
      </c>
      <c r="D452" s="832" t="s">
        <v>2048</v>
      </c>
      <c r="E452" s="832" t="s">
        <v>333</v>
      </c>
      <c r="F452" s="832" t="s">
        <v>1153</v>
      </c>
      <c r="G452" s="832">
        <v>2846.42</v>
      </c>
      <c r="H452" s="832">
        <v>694.02</v>
      </c>
      <c r="I452" s="832">
        <v>694.02</v>
      </c>
      <c r="J452" s="832">
        <v>3922.62</v>
      </c>
      <c r="K452" s="832">
        <v>3704.62</v>
      </c>
      <c r="L452" s="832">
        <v>5657.02</v>
      </c>
      <c r="M452" s="832">
        <v>7987.62</v>
      </c>
      <c r="N452" s="832">
        <v>10223.42</v>
      </c>
      <c r="O452" s="832">
        <v>12506.62</v>
      </c>
      <c r="P452" s="832">
        <v>872.22</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8" t="str">
        <f t="shared" ref="AJ452:AJ466" si="42">C452</f>
        <v>H21800</v>
      </c>
      <c r="AK452" s="1028" t="str">
        <f t="shared" ref="AK452:AK466" si="43">D452</f>
        <v>RPDB- REER COLLECTIF</v>
      </c>
      <c r="AL452" s="1028">
        <f>IFERROR(INDEX(G452:R452,1,MATCH(Parametres!$B$3,G$1:R$1,0)-1)*IF(OR(F452="L",F452="S",F452="I"),-1,1),"")</f>
        <v>-10223.42</v>
      </c>
      <c r="AM452" s="1028">
        <f t="shared" ref="AM452:AM515" si="44">AN452-AL452</f>
        <v>-2283.2000000000007</v>
      </c>
      <c r="AN452" s="1028">
        <f>INDEX(G452:R452,1,MATCH(Parametres!$B$3,G$1:R$1,0))*IF(OR(F452="L",F452="S",F452="I"),-1,1)</f>
        <v>-12506.62</v>
      </c>
      <c r="AO452" s="598" t="str">
        <f>+VLOOKUP($AJ452,Data_Validation!$A:$D,1,0)</f>
        <v>H21800</v>
      </c>
      <c r="AP452" s="598" t="str">
        <f>+VLOOKUP($AJ452,Data_Validation!$A:$D,3,0)</f>
        <v>Bilan</v>
      </c>
      <c r="AQ452" s="598" t="str">
        <f>+VLOOKUP($AJ452,Data_Validation!$A:$D,4,0)</f>
        <v>DAS à Payer</v>
      </c>
      <c r="AR452" s="598" t="s">
        <v>299</v>
      </c>
      <c r="AS452" s="598">
        <f>+VLOOKUP($AJ452,Data_Validation!$A:$E,5,0)</f>
        <v>0</v>
      </c>
      <c r="AT452" s="1033" t="str">
        <f t="shared" ref="AT452:AT515" si="45">C452</f>
        <v>H21800</v>
      </c>
      <c r="AU452" s="599" t="str">
        <f t="shared" ref="AU452:AU515" si="46">D452</f>
        <v>RPDB- REER COLLECTIF</v>
      </c>
      <c r="AV452" s="1028">
        <f>IFERROR(INDEX(V452:AG452,1,MATCH(Parametres!$B$3,V$1:AG$1,0)-1)*IF(OR(C452="L",C452="S",C452="I"),-1,1),"")</f>
        <v>0</v>
      </c>
      <c r="AW452" s="1028">
        <f t="shared" ref="AW452:AW515" si="47">AX452-AV452</f>
        <v>0</v>
      </c>
      <c r="AX452" s="1028">
        <f>INDEX(V452:AG452,1,MATCH(Parametres!$B$3,V$1:AG$1,0))*IF(OR(C452="L",C452="S",C452="I"),-1,1)</f>
        <v>0</v>
      </c>
      <c r="AY452" s="598" t="s">
        <v>337</v>
      </c>
      <c r="AZ452" s="598">
        <f>+VLOOKUP($AJ452,Data_Validation!$A:$E,5,0)</f>
        <v>0</v>
      </c>
    </row>
    <row r="453" spans="1:52" ht="15" customHeight="1">
      <c r="A453" s="832" t="s">
        <v>1150</v>
      </c>
      <c r="B453" s="832">
        <v>2026</v>
      </c>
      <c r="C453" s="832" t="s">
        <v>2049</v>
      </c>
      <c r="D453" s="832" t="s">
        <v>2050</v>
      </c>
      <c r="E453" s="832" t="s">
        <v>333</v>
      </c>
      <c r="F453" s="832" t="s">
        <v>1153</v>
      </c>
      <c r="G453" s="832">
        <v>2564.52</v>
      </c>
      <c r="H453" s="832">
        <v>3297.24</v>
      </c>
      <c r="I453" s="832">
        <v>4029.96</v>
      </c>
      <c r="J453" s="832">
        <v>5129.04</v>
      </c>
      <c r="K453" s="832">
        <v>5861.76</v>
      </c>
      <c r="L453" s="832">
        <v>6594.48</v>
      </c>
      <c r="M453" s="832">
        <v>7327.2</v>
      </c>
      <c r="N453" s="832">
        <v>8059.92</v>
      </c>
      <c r="O453" s="832">
        <v>6960.84</v>
      </c>
      <c r="P453" s="832">
        <v>7477.2</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8" t="str">
        <f t="shared" si="42"/>
        <v>H21810</v>
      </c>
      <c r="AK453" s="1028" t="str">
        <f t="shared" si="43"/>
        <v>DEDUCTIBLE DEMO</v>
      </c>
      <c r="AL453" s="1028">
        <f>IFERROR(INDEX(G453:R453,1,MATCH(Parametres!$B$3,G$1:R$1,0)-1)*IF(OR(F453="L",F453="S",F453="I"),-1,1),"")</f>
        <v>-8059.92</v>
      </c>
      <c r="AM453" s="1028">
        <f t="shared" si="44"/>
        <v>1099.08</v>
      </c>
      <c r="AN453" s="1028">
        <f>INDEX(G453:R453,1,MATCH(Parametres!$B$3,G$1:R$1,0))*IF(OR(F453="L",F453="S",F453="I"),-1,1)</f>
        <v>-6960.84</v>
      </c>
      <c r="AO453" s="598" t="str">
        <f>+VLOOKUP($AJ453,Data_Validation!$A:$D,1,0)</f>
        <v>H21810</v>
      </c>
      <c r="AP453" s="598" t="str">
        <f>+VLOOKUP($AJ453,Data_Validation!$A:$D,3,0)</f>
        <v>Bilan</v>
      </c>
      <c r="AQ453" s="598" t="str">
        <f>+VLOOKUP($AJ453,Data_Validation!$A:$D,4,0)</f>
        <v>DAS à Payer</v>
      </c>
      <c r="AR453" s="598" t="s">
        <v>299</v>
      </c>
      <c r="AS453" s="598">
        <f>+VLOOKUP($AJ453,Data_Validation!$A:$E,5,0)</f>
        <v>0</v>
      </c>
      <c r="AT453" s="1033" t="str">
        <f t="shared" si="45"/>
        <v>H21810</v>
      </c>
      <c r="AU453" s="599" t="str">
        <f t="shared" si="46"/>
        <v>DEDUCTIBLE DEMO</v>
      </c>
      <c r="AV453" s="1028">
        <f>IFERROR(INDEX(V453:AG453,1,MATCH(Parametres!$B$3,V$1:AG$1,0)-1)*IF(OR(C453="L",C453="S",C453="I"),-1,1),"")</f>
        <v>0</v>
      </c>
      <c r="AW453" s="1028">
        <f t="shared" si="47"/>
        <v>0</v>
      </c>
      <c r="AX453" s="1028">
        <f>INDEX(V453:AG453,1,MATCH(Parametres!$B$3,V$1:AG$1,0))*IF(OR(C453="L",C453="S",C453="I"),-1,1)</f>
        <v>0</v>
      </c>
      <c r="AY453" s="598" t="s">
        <v>337</v>
      </c>
      <c r="AZ453" s="598">
        <f>+VLOOKUP($AJ453,Data_Validation!$A:$E,5,0)</f>
        <v>0</v>
      </c>
    </row>
    <row r="454" spans="1:52" ht="15" customHeight="1">
      <c r="A454" s="832" t="s">
        <v>1150</v>
      </c>
      <c r="B454" s="832">
        <v>2026</v>
      </c>
      <c r="C454" s="832" t="s">
        <v>2051</v>
      </c>
      <c r="D454" s="832" t="s">
        <v>2052</v>
      </c>
      <c r="E454" s="832" t="s">
        <v>333</v>
      </c>
      <c r="F454" s="832" t="s">
        <v>1153</v>
      </c>
      <c r="G454" s="832">
        <v>0.01</v>
      </c>
      <c r="H454" s="832">
        <v>212.86</v>
      </c>
      <c r="I454" s="832">
        <v>196.76</v>
      </c>
      <c r="J454" s="832">
        <v>103.92</v>
      </c>
      <c r="K454" s="832">
        <v>0</v>
      </c>
      <c r="L454" s="832">
        <v>0.01</v>
      </c>
      <c r="M454" s="832">
        <v>0.03</v>
      </c>
      <c r="N454" s="832">
        <v>443.39</v>
      </c>
      <c r="O454" s="832">
        <v>516.41999999999996</v>
      </c>
      <c r="P454" s="832">
        <v>285.52999999999997</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8" t="str">
        <f t="shared" si="42"/>
        <v>H21900</v>
      </c>
      <c r="AK454" s="1028" t="str">
        <f t="shared" si="43"/>
        <v>COMITE PARITAIRE IND AUTO</v>
      </c>
      <c r="AL454" s="1028">
        <f>IFERROR(INDEX(G454:R454,1,MATCH(Parametres!$B$3,G$1:R$1,0)-1)*IF(OR(F454="L",F454="S",F454="I"),-1,1),"")</f>
        <v>-443.39</v>
      </c>
      <c r="AM454" s="1028">
        <f t="shared" si="44"/>
        <v>-73.029999999999973</v>
      </c>
      <c r="AN454" s="1028">
        <f>INDEX(G454:R454,1,MATCH(Parametres!$B$3,G$1:R$1,0))*IF(OR(F454="L",F454="S",F454="I"),-1,1)</f>
        <v>-516.41999999999996</v>
      </c>
      <c r="AO454" s="598" t="str">
        <f>+VLOOKUP($AJ454,Data_Validation!$A:$D,1,0)</f>
        <v>H21900</v>
      </c>
      <c r="AP454" s="598" t="str">
        <f>+VLOOKUP($AJ454,Data_Validation!$A:$D,3,0)</f>
        <v>Bilan</v>
      </c>
      <c r="AQ454" s="598" t="str">
        <f>+VLOOKUP($AJ454,Data_Validation!$A:$D,4,0)</f>
        <v>DAS à Payer</v>
      </c>
      <c r="AR454" s="598" t="s">
        <v>299</v>
      </c>
      <c r="AS454" s="598">
        <f>+VLOOKUP($AJ454,Data_Validation!$A:$E,5,0)</f>
        <v>0</v>
      </c>
      <c r="AT454" s="1033" t="str">
        <f t="shared" si="45"/>
        <v>H21900</v>
      </c>
      <c r="AU454" s="599" t="str">
        <f t="shared" si="46"/>
        <v>COMITE PARITAIRE IND AUTO</v>
      </c>
      <c r="AV454" s="1028">
        <f>IFERROR(INDEX(V454:AG454,1,MATCH(Parametres!$B$3,V$1:AG$1,0)-1)*IF(OR(C454="L",C454="S",C454="I"),-1,1),"")</f>
        <v>0</v>
      </c>
      <c r="AW454" s="1028">
        <f t="shared" si="47"/>
        <v>0</v>
      </c>
      <c r="AX454" s="1028">
        <f>INDEX(V454:AG454,1,MATCH(Parametres!$B$3,V$1:AG$1,0))*IF(OR(C454="L",C454="S",C454="I"),-1,1)</f>
        <v>0</v>
      </c>
      <c r="AY454" s="598" t="s">
        <v>337</v>
      </c>
      <c r="AZ454" s="598">
        <f>+VLOOKUP($AJ454,Data_Validation!$A:$E,5,0)</f>
        <v>0</v>
      </c>
    </row>
    <row r="455" spans="1:52" ht="15" customHeight="1">
      <c r="A455" s="832" t="s">
        <v>1150</v>
      </c>
      <c r="B455" s="832">
        <v>2026</v>
      </c>
      <c r="C455" s="832" t="s">
        <v>2053</v>
      </c>
      <c r="D455" s="832" t="s">
        <v>659</v>
      </c>
      <c r="E455" s="832" t="s">
        <v>333</v>
      </c>
      <c r="F455" s="832" t="s">
        <v>1153</v>
      </c>
      <c r="G455" s="832">
        <v>5282.25</v>
      </c>
      <c r="H455" s="832">
        <v>6629.97</v>
      </c>
      <c r="I455" s="832">
        <v>3560.99</v>
      </c>
      <c r="J455" s="832">
        <v>8126.07</v>
      </c>
      <c r="K455" s="832">
        <v>7205.56</v>
      </c>
      <c r="L455" s="832">
        <v>5509.45</v>
      </c>
      <c r="M455" s="832">
        <v>3786.96</v>
      </c>
      <c r="N455" s="832">
        <v>5045.8900000000003</v>
      </c>
      <c r="O455" s="832">
        <v>-9766.76</v>
      </c>
      <c r="P455" s="832">
        <v>-5349.71</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8" t="str">
        <f t="shared" si="42"/>
        <v>H21910</v>
      </c>
      <c r="AK455" s="1028" t="str">
        <f t="shared" si="43"/>
        <v>ASSURANCE GROUPE</v>
      </c>
      <c r="AL455" s="1028">
        <f>IFERROR(INDEX(G455:R455,1,MATCH(Parametres!$B$3,G$1:R$1,0)-1)*IF(OR(F455="L",F455="S",F455="I"),-1,1),"")</f>
        <v>-5045.8900000000003</v>
      </c>
      <c r="AM455" s="1028">
        <f t="shared" si="44"/>
        <v>14812.650000000001</v>
      </c>
      <c r="AN455" s="1028">
        <f>INDEX(G455:R455,1,MATCH(Parametres!$B$3,G$1:R$1,0))*IF(OR(F455="L",F455="S",F455="I"),-1,1)</f>
        <v>9766.76</v>
      </c>
      <c r="AO455" s="598" t="str">
        <f>+VLOOKUP($AJ455,Data_Validation!$A:$D,1,0)</f>
        <v>H21910</v>
      </c>
      <c r="AP455" s="598" t="str">
        <f>+VLOOKUP($AJ455,Data_Validation!$A:$D,3,0)</f>
        <v>Bilan</v>
      </c>
      <c r="AQ455" s="598" t="str">
        <f>+VLOOKUP($AJ455,Data_Validation!$A:$D,4,0)</f>
        <v>DAS à Payer</v>
      </c>
      <c r="AR455" s="598" t="s">
        <v>299</v>
      </c>
      <c r="AS455" s="598">
        <f>+VLOOKUP($AJ455,Data_Validation!$A:$E,5,0)</f>
        <v>0</v>
      </c>
      <c r="AT455" s="1033" t="str">
        <f t="shared" si="45"/>
        <v>H21910</v>
      </c>
      <c r="AU455" s="599" t="str">
        <f t="shared" si="46"/>
        <v>ASSURANCE GROUPE</v>
      </c>
      <c r="AV455" s="1028">
        <f>IFERROR(INDEX(V455:AG455,1,MATCH(Parametres!$B$3,V$1:AG$1,0)-1)*IF(OR(C455="L",C455="S",C455="I"),-1,1),"")</f>
        <v>0</v>
      </c>
      <c r="AW455" s="1028">
        <f t="shared" si="47"/>
        <v>0</v>
      </c>
      <c r="AX455" s="1028">
        <f>INDEX(V455:AG455,1,MATCH(Parametres!$B$3,V$1:AG$1,0))*IF(OR(C455="L",C455="S",C455="I"),-1,1)</f>
        <v>0</v>
      </c>
      <c r="AY455" s="598" t="s">
        <v>337</v>
      </c>
      <c r="AZ455" s="598">
        <f>+VLOOKUP($AJ455,Data_Validation!$A:$E,5,0)</f>
        <v>0</v>
      </c>
    </row>
    <row r="456" spans="1:52" ht="15" customHeight="1">
      <c r="A456" s="832" t="s">
        <v>1150</v>
      </c>
      <c r="B456" s="832">
        <v>2026</v>
      </c>
      <c r="C456" s="832" t="s">
        <v>2054</v>
      </c>
      <c r="D456" s="832" t="s">
        <v>655</v>
      </c>
      <c r="E456" s="832" t="s">
        <v>333</v>
      </c>
      <c r="F456" s="832" t="s">
        <v>1153</v>
      </c>
      <c r="G456" s="832">
        <v>0</v>
      </c>
      <c r="H456" s="832">
        <v>80907.61</v>
      </c>
      <c r="I456" s="832">
        <v>90163.46</v>
      </c>
      <c r="J456" s="832">
        <v>183952.77</v>
      </c>
      <c r="K456" s="832">
        <v>78451.100000000006</v>
      </c>
      <c r="L456" s="832">
        <v>84523.87</v>
      </c>
      <c r="M456" s="832">
        <v>75408.09</v>
      </c>
      <c r="N456" s="832">
        <v>70533.84</v>
      </c>
      <c r="O456" s="832">
        <v>52105.58</v>
      </c>
      <c r="P456" s="832">
        <v>89573.37</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8" t="str">
        <f t="shared" si="42"/>
        <v>H22000</v>
      </c>
      <c r="AK456" s="1028" t="str">
        <f t="shared" si="43"/>
        <v>TVQ A PAYER</v>
      </c>
      <c r="AL456" s="1028">
        <f>IFERROR(INDEX(G456:R456,1,MATCH(Parametres!$B$3,G$1:R$1,0)-1)*IF(OR(F456="L",F456="S",F456="I"),-1,1),"")</f>
        <v>-70533.84</v>
      </c>
      <c r="AM456" s="1028">
        <f t="shared" si="44"/>
        <v>18428.259999999995</v>
      </c>
      <c r="AN456" s="1028">
        <f>INDEX(G456:R456,1,MATCH(Parametres!$B$3,G$1:R$1,0))*IF(OR(F456="L",F456="S",F456="I"),-1,1)</f>
        <v>-52105.58</v>
      </c>
      <c r="AO456" s="598" t="str">
        <f>+VLOOKUP($AJ456,Data_Validation!$A:$D,1,0)</f>
        <v>H22000</v>
      </c>
      <c r="AP456" s="598" t="str">
        <f>+VLOOKUP($AJ456,Data_Validation!$A:$D,3,0)</f>
        <v>Bilan</v>
      </c>
      <c r="AQ456" s="598" t="str">
        <f>+VLOOKUP($AJ456,Data_Validation!$A:$D,4,0)</f>
        <v>Taxes de Vente à Payer</v>
      </c>
      <c r="AR456" s="598" t="s">
        <v>299</v>
      </c>
      <c r="AS456" s="598">
        <f>+VLOOKUP($AJ456,Data_Validation!$A:$E,5,0)</f>
        <v>0</v>
      </c>
      <c r="AT456" s="1033" t="str">
        <f t="shared" si="45"/>
        <v>H22000</v>
      </c>
      <c r="AU456" s="599" t="str">
        <f t="shared" si="46"/>
        <v>TVQ A PAYER</v>
      </c>
      <c r="AV456" s="1028">
        <f>IFERROR(INDEX(V456:AG456,1,MATCH(Parametres!$B$3,V$1:AG$1,0)-1)*IF(OR(C456="L",C456="S",C456="I"),-1,1),"")</f>
        <v>0</v>
      </c>
      <c r="AW456" s="1028">
        <f t="shared" si="47"/>
        <v>0</v>
      </c>
      <c r="AX456" s="1028">
        <f>INDEX(V456:AG456,1,MATCH(Parametres!$B$3,V$1:AG$1,0))*IF(OR(C456="L",C456="S",C456="I"),-1,1)</f>
        <v>0</v>
      </c>
      <c r="AY456" s="598" t="s">
        <v>337</v>
      </c>
      <c r="AZ456" s="598">
        <f>+VLOOKUP($AJ456,Data_Validation!$A:$E,5,0)</f>
        <v>0</v>
      </c>
    </row>
    <row r="457" spans="1:52" ht="15" customHeight="1">
      <c r="A457" s="832" t="s">
        <v>1150</v>
      </c>
      <c r="B457" s="832">
        <v>2026</v>
      </c>
      <c r="C457" s="832" t="s">
        <v>2055</v>
      </c>
      <c r="D457" s="832" t="s">
        <v>2056</v>
      </c>
      <c r="E457" s="832" t="s">
        <v>333</v>
      </c>
      <c r="F457" s="832" t="s">
        <v>1153</v>
      </c>
      <c r="G457" s="832">
        <v>7602.68</v>
      </c>
      <c r="H457" s="832">
        <v>-48865.23</v>
      </c>
      <c r="I457" s="832">
        <v>-67230.16</v>
      </c>
      <c r="J457" s="832">
        <v>-151570.53</v>
      </c>
      <c r="K457" s="832">
        <v>-68120.37</v>
      </c>
      <c r="L457" s="832">
        <v>-73177.08</v>
      </c>
      <c r="M457" s="832">
        <v>-69406.69</v>
      </c>
      <c r="N457" s="832">
        <v>-48486.41</v>
      </c>
      <c r="O457" s="832">
        <v>-52105.4</v>
      </c>
      <c r="P457" s="832">
        <v>-71544.08</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8" t="str">
        <f t="shared" si="42"/>
        <v>H22010</v>
      </c>
      <c r="AK457" s="1028" t="str">
        <f t="shared" si="43"/>
        <v>RTI(TVQ) A RECEVOIR</v>
      </c>
      <c r="AL457" s="1028">
        <f>IFERROR(INDEX(G457:R457,1,MATCH(Parametres!$B$3,G$1:R$1,0)-1)*IF(OR(F457="L",F457="S",F457="I"),-1,1),"")</f>
        <v>48486.41</v>
      </c>
      <c r="AM457" s="1028">
        <f t="shared" si="44"/>
        <v>3618.989999999998</v>
      </c>
      <c r="AN457" s="1028">
        <f>INDEX(G457:R457,1,MATCH(Parametres!$B$3,G$1:R$1,0))*IF(OR(F457="L",F457="S",F457="I"),-1,1)</f>
        <v>52105.4</v>
      </c>
      <c r="AO457" s="598" t="str">
        <f>+VLOOKUP($AJ457,Data_Validation!$A:$D,1,0)</f>
        <v>H22010</v>
      </c>
      <c r="AP457" s="598" t="str">
        <f>+VLOOKUP($AJ457,Data_Validation!$A:$D,3,0)</f>
        <v>Bilan</v>
      </c>
      <c r="AQ457" s="598" t="str">
        <f>+VLOOKUP($AJ457,Data_Validation!$A:$D,4,0)</f>
        <v>Taxes de Vente à Payer</v>
      </c>
      <c r="AR457" s="598" t="s">
        <v>299</v>
      </c>
      <c r="AS457" s="598">
        <f>+VLOOKUP($AJ457,Data_Validation!$A:$E,5,0)</f>
        <v>0</v>
      </c>
      <c r="AT457" s="1033" t="str">
        <f t="shared" si="45"/>
        <v>H22010</v>
      </c>
      <c r="AU457" s="599" t="str">
        <f t="shared" si="46"/>
        <v>RTI(TVQ) A RECEVOIR</v>
      </c>
      <c r="AV457" s="1028">
        <f>IFERROR(INDEX(V457:AG457,1,MATCH(Parametres!$B$3,V$1:AG$1,0)-1)*IF(OR(C457="L",C457="S",C457="I"),-1,1),"")</f>
        <v>0</v>
      </c>
      <c r="AW457" s="1028">
        <f t="shared" si="47"/>
        <v>0</v>
      </c>
      <c r="AX457" s="1028">
        <f>INDEX(V457:AG457,1,MATCH(Parametres!$B$3,V$1:AG$1,0))*IF(OR(C457="L",C457="S",C457="I"),-1,1)</f>
        <v>0</v>
      </c>
      <c r="AY457" s="598" t="s">
        <v>337</v>
      </c>
      <c r="AZ457" s="598">
        <f>+VLOOKUP($AJ457,Data_Validation!$A:$E,5,0)</f>
        <v>0</v>
      </c>
    </row>
    <row r="458" spans="1:52" ht="15" customHeight="1">
      <c r="A458" s="832" t="s">
        <v>1150</v>
      </c>
      <c r="B458" s="832">
        <v>2026</v>
      </c>
      <c r="C458" s="832" t="s">
        <v>2057</v>
      </c>
      <c r="D458" s="832" t="s">
        <v>2058</v>
      </c>
      <c r="E458" s="832" t="s">
        <v>333</v>
      </c>
      <c r="F458" s="832" t="s">
        <v>1153</v>
      </c>
      <c r="G458" s="832">
        <v>0</v>
      </c>
      <c r="H458" s="832">
        <v>1521</v>
      </c>
      <c r="I458" s="832">
        <v>2448</v>
      </c>
      <c r="J458" s="832">
        <v>5125.5</v>
      </c>
      <c r="K458" s="832">
        <v>2216.5</v>
      </c>
      <c r="L458" s="832">
        <v>2369.5</v>
      </c>
      <c r="M458" s="832">
        <v>40.07</v>
      </c>
      <c r="N458" s="832">
        <v>1691.5</v>
      </c>
      <c r="O458" s="832">
        <v>2061</v>
      </c>
      <c r="P458" s="832">
        <v>3334.5</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8" t="str">
        <f t="shared" si="42"/>
        <v>H22020</v>
      </c>
      <c r="AK458" s="1028" t="str">
        <f t="shared" si="43"/>
        <v>TAXES DE PNEUS</v>
      </c>
      <c r="AL458" s="1028">
        <f>IFERROR(INDEX(G458:R458,1,MATCH(Parametres!$B$3,G$1:R$1,0)-1)*IF(OR(F458="L",F458="S",F458="I"),-1,1),"")</f>
        <v>-1691.5</v>
      </c>
      <c r="AM458" s="1028">
        <f t="shared" si="44"/>
        <v>-369.5</v>
      </c>
      <c r="AN458" s="1028">
        <f>INDEX(G458:R458,1,MATCH(Parametres!$B$3,G$1:R$1,0))*IF(OR(F458="L",F458="S",F458="I"),-1,1)</f>
        <v>-2061</v>
      </c>
      <c r="AO458" s="598" t="str">
        <f>+VLOOKUP($AJ458,Data_Validation!$A:$D,1,0)</f>
        <v>H22020</v>
      </c>
      <c r="AP458" s="598" t="str">
        <f>+VLOOKUP($AJ458,Data_Validation!$A:$D,3,0)</f>
        <v>Bilan</v>
      </c>
      <c r="AQ458" s="598" t="str">
        <f>+VLOOKUP($AJ458,Data_Validation!$A:$D,4,0)</f>
        <v>Taxes de Vente à Payer</v>
      </c>
      <c r="AR458" s="598" t="s">
        <v>299</v>
      </c>
      <c r="AS458" s="598">
        <f>+VLOOKUP($AJ458,Data_Validation!$A:$E,5,0)</f>
        <v>0</v>
      </c>
      <c r="AT458" s="1033" t="str">
        <f t="shared" si="45"/>
        <v>H22020</v>
      </c>
      <c r="AU458" s="599" t="str">
        <f t="shared" si="46"/>
        <v>TAXES DE PNEUS</v>
      </c>
      <c r="AV458" s="1028">
        <f>IFERROR(INDEX(V458:AG458,1,MATCH(Parametres!$B$3,V$1:AG$1,0)-1)*IF(OR(C458="L",C458="S",C458="I"),-1,1),"")</f>
        <v>0</v>
      </c>
      <c r="AW458" s="1028">
        <f t="shared" si="47"/>
        <v>0</v>
      </c>
      <c r="AX458" s="1028">
        <f>INDEX(V458:AG458,1,MATCH(Parametres!$B$3,V$1:AG$1,0))*IF(OR(C458="L",C458="S",C458="I"),-1,1)</f>
        <v>0</v>
      </c>
      <c r="AY458" s="598" t="s">
        <v>337</v>
      </c>
      <c r="AZ458" s="598">
        <f>+VLOOKUP($AJ458,Data_Validation!$A:$E,5,0)</f>
        <v>0</v>
      </c>
    </row>
    <row r="459" spans="1:52" ht="15" customHeight="1">
      <c r="A459" s="832" t="s">
        <v>1150</v>
      </c>
      <c r="B459" s="832">
        <v>2026</v>
      </c>
      <c r="C459" s="832" t="s">
        <v>2059</v>
      </c>
      <c r="D459" s="832" t="s">
        <v>2060</v>
      </c>
      <c r="E459" s="832" t="s">
        <v>333</v>
      </c>
      <c r="F459" s="832" t="s">
        <v>1153</v>
      </c>
      <c r="G459" s="832">
        <v>77995.08</v>
      </c>
      <c r="H459" s="832">
        <v>53537.15</v>
      </c>
      <c r="I459" s="832">
        <v>42511.98</v>
      </c>
      <c r="J459" s="832">
        <v>37358.01</v>
      </c>
      <c r="K459" s="832">
        <v>52038.43</v>
      </c>
      <c r="L459" s="832">
        <v>52038.43</v>
      </c>
      <c r="M459" s="832">
        <v>52038.43</v>
      </c>
      <c r="N459" s="832">
        <v>52038.43</v>
      </c>
      <c r="O459" s="832">
        <v>52049.93</v>
      </c>
      <c r="P459" s="832">
        <v>52049.93</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8" t="str">
        <f t="shared" si="42"/>
        <v>H22050</v>
      </c>
      <c r="AK459" s="1028" t="str">
        <f t="shared" si="43"/>
        <v>TPS &amp; TVQ A RECEVOIR</v>
      </c>
      <c r="AL459" s="1028">
        <f>IFERROR(INDEX(G459:R459,1,MATCH(Parametres!$B$3,G$1:R$1,0)-1)*IF(OR(F459="L",F459="S",F459="I"),-1,1),"")</f>
        <v>-52038.43</v>
      </c>
      <c r="AM459" s="1028">
        <f t="shared" si="44"/>
        <v>-11.5</v>
      </c>
      <c r="AN459" s="1028">
        <f>INDEX(G459:R459,1,MATCH(Parametres!$B$3,G$1:R$1,0))*IF(OR(F459="L",F459="S",F459="I"),-1,1)</f>
        <v>-52049.93</v>
      </c>
      <c r="AO459" s="598" t="str">
        <f>+VLOOKUP($AJ459,Data_Validation!$A:$D,1,0)</f>
        <v>H22050</v>
      </c>
      <c r="AP459" s="598" t="str">
        <f>+VLOOKUP($AJ459,Data_Validation!$A:$D,3,0)</f>
        <v>Bilan</v>
      </c>
      <c r="AQ459" s="598" t="str">
        <f>+VLOOKUP($AJ459,Data_Validation!$A:$D,4,0)</f>
        <v>Taxes de Vente à Payer</v>
      </c>
      <c r="AR459" s="598" t="s">
        <v>299</v>
      </c>
      <c r="AS459" s="598">
        <f>+VLOOKUP($AJ459,Data_Validation!$A:$E,5,0)</f>
        <v>0</v>
      </c>
      <c r="AT459" s="1033" t="str">
        <f t="shared" si="45"/>
        <v>H22050</v>
      </c>
      <c r="AU459" s="599" t="str">
        <f t="shared" si="46"/>
        <v>TPS &amp; TVQ A RECEVOIR</v>
      </c>
      <c r="AV459" s="1028">
        <f>IFERROR(INDEX(V459:AG459,1,MATCH(Parametres!$B$3,V$1:AG$1,0)-1)*IF(OR(C459="L",C459="S",C459="I"),-1,1),"")</f>
        <v>0</v>
      </c>
      <c r="AW459" s="1028">
        <f t="shared" si="47"/>
        <v>0</v>
      </c>
      <c r="AX459" s="1028">
        <f>INDEX(V459:AG459,1,MATCH(Parametres!$B$3,V$1:AG$1,0))*IF(OR(C459="L",C459="S",C459="I"),-1,1)</f>
        <v>0</v>
      </c>
      <c r="AY459" s="598" t="s">
        <v>337</v>
      </c>
      <c r="AZ459" s="598">
        <f>+VLOOKUP($AJ459,Data_Validation!$A:$E,5,0)</f>
        <v>0</v>
      </c>
    </row>
    <row r="460" spans="1:52" ht="15" customHeight="1">
      <c r="A460" s="832" t="s">
        <v>1150</v>
      </c>
      <c r="B460" s="832">
        <v>2026</v>
      </c>
      <c r="C460" s="832" t="s">
        <v>2061</v>
      </c>
      <c r="D460" s="832" t="s">
        <v>2062</v>
      </c>
      <c r="E460" s="832" t="s">
        <v>333</v>
      </c>
      <c r="F460" s="832" t="s">
        <v>1153</v>
      </c>
      <c r="G460" s="832">
        <v>0</v>
      </c>
      <c r="H460" s="832">
        <v>0</v>
      </c>
      <c r="I460" s="832">
        <v>0</v>
      </c>
      <c r="J460" s="832">
        <v>26.45</v>
      </c>
      <c r="K460" s="832">
        <v>0</v>
      </c>
      <c r="L460" s="832">
        <v>0</v>
      </c>
      <c r="M460" s="832">
        <v>0</v>
      </c>
      <c r="N460" s="832">
        <v>0</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8" t="str">
        <f t="shared" si="42"/>
        <v>H22060</v>
      </c>
      <c r="AK460" s="1028" t="str">
        <f t="shared" si="43"/>
        <v>TPS &amp; TVQ A PAYER</v>
      </c>
      <c r="AL460" s="1028">
        <f>IFERROR(INDEX(G460:R460,1,MATCH(Parametres!$B$3,G$1:R$1,0)-1)*IF(OR(F460="L",F460="S",F460="I"),-1,1),"")</f>
        <v>0</v>
      </c>
      <c r="AM460" s="1028">
        <f t="shared" si="44"/>
        <v>0</v>
      </c>
      <c r="AN460" s="1028">
        <f>INDEX(G460:R460,1,MATCH(Parametres!$B$3,G$1:R$1,0))*IF(OR(F460="L",F460="S",F460="I"),-1,1)</f>
        <v>0</v>
      </c>
      <c r="AO460" s="598" t="str">
        <f>+VLOOKUP($AJ460,Data_Validation!$A:$D,1,0)</f>
        <v>H22060</v>
      </c>
      <c r="AP460" s="598" t="str">
        <f>+VLOOKUP($AJ460,Data_Validation!$A:$D,3,0)</f>
        <v>Bilan</v>
      </c>
      <c r="AQ460" s="598" t="str">
        <f>+VLOOKUP($AJ460,Data_Validation!$A:$D,4,0)</f>
        <v>Taxes de Vente à Payer</v>
      </c>
      <c r="AR460" s="598" t="s">
        <v>299</v>
      </c>
      <c r="AS460" s="598">
        <f>+VLOOKUP($AJ460,Data_Validation!$A:$E,5,0)</f>
        <v>0</v>
      </c>
      <c r="AT460" s="1033" t="str">
        <f t="shared" si="45"/>
        <v>H22060</v>
      </c>
      <c r="AU460" s="599" t="str">
        <f t="shared" si="46"/>
        <v>TPS &amp; TVQ A PAYER</v>
      </c>
      <c r="AV460" s="1028">
        <f>IFERROR(INDEX(V460:AG460,1,MATCH(Parametres!$B$3,V$1:AG$1,0)-1)*IF(OR(C460="L",C460="S",C460="I"),-1,1),"")</f>
        <v>0</v>
      </c>
      <c r="AW460" s="1028">
        <f t="shared" si="47"/>
        <v>0</v>
      </c>
      <c r="AX460" s="1028">
        <f>INDEX(V460:AG460,1,MATCH(Parametres!$B$3,V$1:AG$1,0))*IF(OR(C460="L",C460="S",C460="I"),-1,1)</f>
        <v>0</v>
      </c>
      <c r="AY460" s="598" t="s">
        <v>337</v>
      </c>
      <c r="AZ460" s="598">
        <f>+VLOOKUP($AJ460,Data_Validation!$A:$E,5,0)</f>
        <v>0</v>
      </c>
    </row>
    <row r="461" spans="1:52" ht="15" customHeight="1">
      <c r="A461" s="832" t="s">
        <v>1150</v>
      </c>
      <c r="B461" s="832">
        <v>2026</v>
      </c>
      <c r="C461" s="832" t="s">
        <v>2063</v>
      </c>
      <c r="D461" s="832" t="s">
        <v>2064</v>
      </c>
      <c r="E461" s="832" t="s">
        <v>333</v>
      </c>
      <c r="F461" s="832" t="s">
        <v>1153</v>
      </c>
      <c r="G461" s="832">
        <v>0</v>
      </c>
      <c r="H461" s="832">
        <v>1842.57</v>
      </c>
      <c r="I461" s="832">
        <v>4028.31</v>
      </c>
      <c r="J461" s="832">
        <v>7184.79</v>
      </c>
      <c r="K461" s="832">
        <v>4777.47</v>
      </c>
      <c r="L461" s="832">
        <v>1832.49</v>
      </c>
      <c r="M461" s="832">
        <v>3907.52</v>
      </c>
      <c r="N461" s="832">
        <v>4519.2299999999996</v>
      </c>
      <c r="O461" s="832">
        <v>3108.45</v>
      </c>
      <c r="P461" s="832">
        <v>4348.74</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8" t="str">
        <f t="shared" si="42"/>
        <v>H22070</v>
      </c>
      <c r="AK461" s="1028" t="str">
        <f t="shared" si="43"/>
        <v>TPA - ASS REMPLACEMENT</v>
      </c>
      <c r="AL461" s="1028">
        <f>IFERROR(INDEX(G461:R461,1,MATCH(Parametres!$B$3,G$1:R$1,0)-1)*IF(OR(F461="L",F461="S",F461="I"),-1,1),"")</f>
        <v>-4519.2299999999996</v>
      </c>
      <c r="AM461" s="1028">
        <f t="shared" si="44"/>
        <v>1410.7799999999997</v>
      </c>
      <c r="AN461" s="1028">
        <f>INDEX(G461:R461,1,MATCH(Parametres!$B$3,G$1:R$1,0))*IF(OR(F461="L",F461="S",F461="I"),-1,1)</f>
        <v>-3108.45</v>
      </c>
      <c r="AO461" s="598" t="str">
        <f>+VLOOKUP($AJ461,Data_Validation!$A:$D,1,0)</f>
        <v>H22070</v>
      </c>
      <c r="AP461" s="598" t="str">
        <f>+VLOOKUP($AJ461,Data_Validation!$A:$D,3,0)</f>
        <v>Bilan</v>
      </c>
      <c r="AQ461" s="598" t="str">
        <f>+VLOOKUP($AJ461,Data_Validation!$A:$D,4,0)</f>
        <v>Taxes de Vente à Payer</v>
      </c>
      <c r="AR461" s="598" t="s">
        <v>299</v>
      </c>
      <c r="AS461" s="598">
        <f>+VLOOKUP($AJ461,Data_Validation!$A:$E,5,0)</f>
        <v>0</v>
      </c>
      <c r="AT461" s="1033" t="str">
        <f t="shared" si="45"/>
        <v>H22070</v>
      </c>
      <c r="AU461" s="599" t="str">
        <f t="shared" si="46"/>
        <v>TPA - ASS REMPLACEMENT</v>
      </c>
      <c r="AV461" s="1028">
        <f>IFERROR(INDEX(V461:AG461,1,MATCH(Parametres!$B$3,V$1:AG$1,0)-1)*IF(OR(C461="L",C461="S",C461="I"),-1,1),"")</f>
        <v>0</v>
      </c>
      <c r="AW461" s="1028">
        <f t="shared" si="47"/>
        <v>0</v>
      </c>
      <c r="AX461" s="1028">
        <f>INDEX(V461:AG461,1,MATCH(Parametres!$B$3,V$1:AG$1,0))*IF(OR(C461="L",C461="S",C461="I"),-1,1)</f>
        <v>0</v>
      </c>
      <c r="AY461" s="598" t="s">
        <v>337</v>
      </c>
      <c r="AZ461" s="598">
        <f>+VLOOKUP($AJ461,Data_Validation!$A:$E,5,0)</f>
        <v>0</v>
      </c>
    </row>
    <row r="462" spans="1:52" ht="15" customHeight="1">
      <c r="A462" s="832" t="s">
        <v>1150</v>
      </c>
      <c r="B462" s="832">
        <v>2026</v>
      </c>
      <c r="C462" s="832" t="s">
        <v>2065</v>
      </c>
      <c r="D462" s="832" t="s">
        <v>2066</v>
      </c>
      <c r="E462" s="832" t="s">
        <v>336</v>
      </c>
      <c r="F462" s="832" t="s">
        <v>1153</v>
      </c>
      <c r="G462" s="832">
        <v>-1506.23</v>
      </c>
      <c r="H462" s="832">
        <v>0</v>
      </c>
      <c r="I462" s="832">
        <v>-8423.4699999999993</v>
      </c>
      <c r="J462" s="832">
        <v>-31898.73</v>
      </c>
      <c r="K462" s="832">
        <v>-17193.3</v>
      </c>
      <c r="L462" s="832">
        <v>-10248.469999999999</v>
      </c>
      <c r="M462" s="832">
        <v>11459.5</v>
      </c>
      <c r="N462" s="832">
        <v>26192.41</v>
      </c>
      <c r="O462" s="832">
        <v>9567.6299999999992</v>
      </c>
      <c r="P462" s="832">
        <v>67291</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8" t="str">
        <f t="shared" si="42"/>
        <v>H22080</v>
      </c>
      <c r="AK462" s="1028" t="str">
        <f t="shared" si="43"/>
        <v>TVQ SAAQ</v>
      </c>
      <c r="AL462" s="1028">
        <f>IFERROR(INDEX(G462:R462,1,MATCH(Parametres!$B$3,G$1:R$1,0)-1)*IF(OR(F462="L",F462="S",F462="I"),-1,1),"")</f>
        <v>-26192.41</v>
      </c>
      <c r="AM462" s="1028">
        <f t="shared" si="44"/>
        <v>16624.78</v>
      </c>
      <c r="AN462" s="1028">
        <f>INDEX(G462:R462,1,MATCH(Parametres!$B$3,G$1:R$1,0))*IF(OR(F462="L",F462="S",F462="I"),-1,1)</f>
        <v>-9567.6299999999992</v>
      </c>
      <c r="AO462" s="598" t="str">
        <f>+VLOOKUP($AJ462,Data_Validation!$A:$D,1,0)</f>
        <v>H22080</v>
      </c>
      <c r="AP462" s="598" t="str">
        <f>+VLOOKUP($AJ462,Data_Validation!$A:$D,3,0)</f>
        <v>Bilan</v>
      </c>
      <c r="AQ462" s="598" t="str">
        <f>+VLOOKUP($AJ462,Data_Validation!$A:$D,4,0)</f>
        <v>Taxes de Vente à Payer</v>
      </c>
      <c r="AR462" s="598" t="s">
        <v>299</v>
      </c>
      <c r="AS462" s="598">
        <f>+VLOOKUP($AJ462,Data_Validation!$A:$E,5,0)</f>
        <v>0</v>
      </c>
      <c r="AT462" s="1033" t="str">
        <f t="shared" si="45"/>
        <v>H22080</v>
      </c>
      <c r="AU462" s="599" t="str">
        <f t="shared" si="46"/>
        <v>TVQ SAAQ</v>
      </c>
      <c r="AV462" s="1028">
        <f>IFERROR(INDEX(V462:AG462,1,MATCH(Parametres!$B$3,V$1:AG$1,0)-1)*IF(OR(C462="L",C462="S",C462="I"),-1,1),"")</f>
        <v>0</v>
      </c>
      <c r="AW462" s="1028">
        <f t="shared" si="47"/>
        <v>0</v>
      </c>
      <c r="AX462" s="1028">
        <f>INDEX(V462:AG462,1,MATCH(Parametres!$B$3,V$1:AG$1,0))*IF(OR(C462="L",C462="S",C462="I"),-1,1)</f>
        <v>0</v>
      </c>
      <c r="AY462" s="598" t="s">
        <v>337</v>
      </c>
      <c r="AZ462" s="598">
        <f>+VLOOKUP($AJ462,Data_Validation!$A:$E,5,0)</f>
        <v>0</v>
      </c>
    </row>
    <row r="463" spans="1:52" ht="15" customHeight="1">
      <c r="A463" s="832" t="s">
        <v>1150</v>
      </c>
      <c r="B463" s="832">
        <v>2026</v>
      </c>
      <c r="C463" s="832" t="s">
        <v>2067</v>
      </c>
      <c r="D463" s="832" t="s">
        <v>2068</v>
      </c>
      <c r="E463" s="832" t="s">
        <v>2032</v>
      </c>
      <c r="F463" s="832" t="s">
        <v>1153</v>
      </c>
      <c r="G463" s="832">
        <v>18452.36</v>
      </c>
      <c r="H463" s="832">
        <v>11321.69</v>
      </c>
      <c r="I463" s="832">
        <v>28237.8</v>
      </c>
      <c r="J463" s="832">
        <v>15213.12</v>
      </c>
      <c r="K463" s="832">
        <v>13478.16</v>
      </c>
      <c r="L463" s="832">
        <v>12907.1</v>
      </c>
      <c r="M463" s="832">
        <v>17836.61</v>
      </c>
      <c r="N463" s="832">
        <v>24481.18</v>
      </c>
      <c r="O463" s="832">
        <v>20766.23</v>
      </c>
      <c r="P463" s="832">
        <v>18874.39</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8" t="str">
        <f t="shared" si="42"/>
        <v>H22100</v>
      </c>
      <c r="AK463" s="1028" t="str">
        <f t="shared" si="43"/>
        <v>COMMISSIONS VENDEURS</v>
      </c>
      <c r="AL463" s="1028">
        <f>IFERROR(INDEX(G463:R463,1,MATCH(Parametres!$B$3,G$1:R$1,0)-1)*IF(OR(F463="L",F463="S",F463="I"),-1,1),"")</f>
        <v>-24481.18</v>
      </c>
      <c r="AM463" s="1028">
        <f t="shared" si="44"/>
        <v>3714.9500000000007</v>
      </c>
      <c r="AN463" s="1028">
        <f>INDEX(G463:R463,1,MATCH(Parametres!$B$3,G$1:R$1,0))*IF(OR(F463="L",F463="S",F463="I"),-1,1)</f>
        <v>-20766.23</v>
      </c>
      <c r="AO463" s="598" t="str">
        <f>+VLOOKUP($AJ463,Data_Validation!$A:$D,1,0)</f>
        <v>H22100</v>
      </c>
      <c r="AP463" s="598" t="str">
        <f>+VLOOKUP($AJ463,Data_Validation!$A:$D,3,0)</f>
        <v>Bilan</v>
      </c>
      <c r="AQ463" s="598" t="str">
        <f>+VLOOKUP($AJ463,Data_Validation!$A:$D,4,0)</f>
        <v>Salaires à Payer</v>
      </c>
      <c r="AR463" s="598" t="s">
        <v>299</v>
      </c>
      <c r="AS463" s="598">
        <f>+VLOOKUP($AJ463,Data_Validation!$A:$E,5,0)</f>
        <v>0</v>
      </c>
      <c r="AT463" s="1033" t="str">
        <f t="shared" si="45"/>
        <v>H22100</v>
      </c>
      <c r="AU463" s="599" t="str">
        <f t="shared" si="46"/>
        <v>COMMISSIONS VENDEURS</v>
      </c>
      <c r="AV463" s="1028">
        <f>IFERROR(INDEX(V463:AG463,1,MATCH(Parametres!$B$3,V$1:AG$1,0)-1)*IF(OR(C463="L",C463="S",C463="I"),-1,1),"")</f>
        <v>0</v>
      </c>
      <c r="AW463" s="1028">
        <f t="shared" si="47"/>
        <v>0</v>
      </c>
      <c r="AX463" s="1028">
        <f>INDEX(V463:AG463,1,MATCH(Parametres!$B$3,V$1:AG$1,0))*IF(OR(C463="L",C463="S",C463="I"),-1,1)</f>
        <v>0</v>
      </c>
      <c r="AY463" s="598" t="s">
        <v>337</v>
      </c>
      <c r="AZ463" s="598">
        <f>+VLOOKUP($AJ463,Data_Validation!$A:$E,5,0)</f>
        <v>0</v>
      </c>
    </row>
    <row r="464" spans="1:52" ht="15" customHeight="1">
      <c r="A464" s="832" t="s">
        <v>1150</v>
      </c>
      <c r="B464" s="832">
        <v>2026</v>
      </c>
      <c r="C464" s="832" t="s">
        <v>2069</v>
      </c>
      <c r="D464" s="832" t="s">
        <v>2070</v>
      </c>
      <c r="E464" s="832" t="s">
        <v>2032</v>
      </c>
      <c r="F464" s="832" t="s">
        <v>1153</v>
      </c>
      <c r="G464" s="832">
        <v>94966.43</v>
      </c>
      <c r="H464" s="832">
        <v>96414.73</v>
      </c>
      <c r="I464" s="832">
        <v>98244.11</v>
      </c>
      <c r="J464" s="832">
        <v>70337.899999999994</v>
      </c>
      <c r="K464" s="832">
        <v>76801.600000000006</v>
      </c>
      <c r="L464" s="832">
        <v>90845.38</v>
      </c>
      <c r="M464" s="832">
        <v>117542.61</v>
      </c>
      <c r="N464" s="832">
        <v>120274.5</v>
      </c>
      <c r="O464" s="832">
        <v>112415.38</v>
      </c>
      <c r="P464" s="832">
        <v>71148.210000000006</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8" t="str">
        <f t="shared" si="42"/>
        <v>H22101</v>
      </c>
      <c r="AK464" s="1028" t="str">
        <f t="shared" si="43"/>
        <v>BONI A PAYER</v>
      </c>
      <c r="AL464" s="1028">
        <f>IFERROR(INDEX(G464:R464,1,MATCH(Parametres!$B$3,G$1:R$1,0)-1)*IF(OR(F464="L",F464="S",F464="I"),-1,1),"")</f>
        <v>-120274.5</v>
      </c>
      <c r="AM464" s="1028">
        <f t="shared" si="44"/>
        <v>7859.1199999999953</v>
      </c>
      <c r="AN464" s="1028">
        <f>INDEX(G464:R464,1,MATCH(Parametres!$B$3,G$1:R$1,0))*IF(OR(F464="L",F464="S",F464="I"),-1,1)</f>
        <v>-112415.38</v>
      </c>
      <c r="AO464" s="598" t="str">
        <f>+VLOOKUP($AJ464,Data_Validation!$A:$D,1,0)</f>
        <v>H22101</v>
      </c>
      <c r="AP464" s="598" t="str">
        <f>+VLOOKUP($AJ464,Data_Validation!$A:$D,3,0)</f>
        <v>Bilan</v>
      </c>
      <c r="AQ464" s="598" t="str">
        <f>+VLOOKUP($AJ464,Data_Validation!$A:$D,4,0)</f>
        <v>Salaires à Payer</v>
      </c>
      <c r="AR464" s="598" t="s">
        <v>299</v>
      </c>
      <c r="AS464" s="598">
        <f>+VLOOKUP($AJ464,Data_Validation!$A:$E,5,0)</f>
        <v>0</v>
      </c>
      <c r="AT464" s="1033" t="str">
        <f t="shared" si="45"/>
        <v>H22101</v>
      </c>
      <c r="AU464" s="599" t="str">
        <f t="shared" si="46"/>
        <v>BONI A PAYER</v>
      </c>
      <c r="AV464" s="1028">
        <f>IFERROR(INDEX(V464:AG464,1,MATCH(Parametres!$B$3,V$1:AG$1,0)-1)*IF(OR(C464="L",C464="S",C464="I"),-1,1),"")</f>
        <v>0</v>
      </c>
      <c r="AW464" s="1028">
        <f t="shared" si="47"/>
        <v>0</v>
      </c>
      <c r="AX464" s="1028">
        <f>INDEX(V464:AG464,1,MATCH(Parametres!$B$3,V$1:AG$1,0))*IF(OR(C464="L",C464="S",C464="I"),-1,1)</f>
        <v>0</v>
      </c>
      <c r="AY464" s="598" t="s">
        <v>337</v>
      </c>
      <c r="AZ464" s="598">
        <f>+VLOOKUP($AJ464,Data_Validation!$A:$E,5,0)</f>
        <v>0</v>
      </c>
    </row>
    <row r="465" spans="1:52" ht="15" customHeight="1">
      <c r="A465" s="832" t="s">
        <v>1150</v>
      </c>
      <c r="B465" s="832">
        <v>2026</v>
      </c>
      <c r="C465" s="832" t="s">
        <v>2071</v>
      </c>
      <c r="D465" s="832" t="s">
        <v>2072</v>
      </c>
      <c r="E465" s="832" t="s">
        <v>2032</v>
      </c>
      <c r="F465" s="832" t="s">
        <v>1153</v>
      </c>
      <c r="G465" s="832">
        <v>12849.5</v>
      </c>
      <c r="H465" s="832">
        <v>11658.01</v>
      </c>
      <c r="I465" s="832">
        <v>17186.37</v>
      </c>
      <c r="J465" s="832">
        <v>9236.64</v>
      </c>
      <c r="K465" s="832">
        <v>9158.48</v>
      </c>
      <c r="L465" s="832">
        <v>11030.03</v>
      </c>
      <c r="M465" s="832">
        <v>19359.740000000002</v>
      </c>
      <c r="N465" s="832">
        <v>19997.689999999999</v>
      </c>
      <c r="O465" s="832">
        <v>17389.07</v>
      </c>
      <c r="P465" s="832">
        <v>17594.810000000001</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8" t="str">
        <f t="shared" si="42"/>
        <v>H22110</v>
      </c>
      <c r="AK465" s="1028" t="str">
        <f t="shared" si="43"/>
        <v>COMMISSIONS F&amp;I</v>
      </c>
      <c r="AL465" s="1028">
        <f>IFERROR(INDEX(G465:R465,1,MATCH(Parametres!$B$3,G$1:R$1,0)-1)*IF(OR(F465="L",F465="S",F465="I"),-1,1),"")</f>
        <v>-19997.689999999999</v>
      </c>
      <c r="AM465" s="1028">
        <f t="shared" si="44"/>
        <v>2608.619999999999</v>
      </c>
      <c r="AN465" s="1028">
        <f>INDEX(G465:R465,1,MATCH(Parametres!$B$3,G$1:R$1,0))*IF(OR(F465="L",F465="S",F465="I"),-1,1)</f>
        <v>-17389.07</v>
      </c>
      <c r="AO465" s="598" t="str">
        <f>+VLOOKUP($AJ465,Data_Validation!$A:$D,1,0)</f>
        <v>H22110</v>
      </c>
      <c r="AP465" s="598" t="str">
        <f>+VLOOKUP($AJ465,Data_Validation!$A:$D,3,0)</f>
        <v>Bilan</v>
      </c>
      <c r="AQ465" s="598" t="str">
        <f>+VLOOKUP($AJ465,Data_Validation!$A:$D,4,0)</f>
        <v>Salaires à Payer</v>
      </c>
      <c r="AR465" s="598" t="s">
        <v>299</v>
      </c>
      <c r="AS465" s="598">
        <f>+VLOOKUP($AJ465,Data_Validation!$A:$E,5,0)</f>
        <v>0</v>
      </c>
      <c r="AT465" s="1033" t="str">
        <f t="shared" si="45"/>
        <v>H22110</v>
      </c>
      <c r="AU465" s="599" t="str">
        <f t="shared" si="46"/>
        <v>COMMISSIONS F&amp;I</v>
      </c>
      <c r="AV465" s="1028">
        <f>IFERROR(INDEX(V465:AG465,1,MATCH(Parametres!$B$3,V$1:AG$1,0)-1)*IF(OR(C465="L",C465="S",C465="I"),-1,1),"")</f>
        <v>0</v>
      </c>
      <c r="AW465" s="1028">
        <f t="shared" si="47"/>
        <v>0</v>
      </c>
      <c r="AX465" s="1028">
        <f>INDEX(V465:AG465,1,MATCH(Parametres!$B$3,V$1:AG$1,0))*IF(OR(C465="L",C465="S",C465="I"),-1,1)</f>
        <v>0</v>
      </c>
      <c r="AY465" s="598" t="s">
        <v>337</v>
      </c>
      <c r="AZ465" s="598">
        <f>+VLOOKUP($AJ465,Data_Validation!$A:$E,5,0)</f>
        <v>0</v>
      </c>
    </row>
    <row r="466" spans="1:52" ht="15" customHeight="1">
      <c r="A466" s="832" t="s">
        <v>1150</v>
      </c>
      <c r="B466" s="832">
        <v>2026</v>
      </c>
      <c r="C466" s="832" t="s">
        <v>2073</v>
      </c>
      <c r="D466" s="832" t="s">
        <v>2074</v>
      </c>
      <c r="E466" s="832" t="s">
        <v>2032</v>
      </c>
      <c r="F466" s="832" t="s">
        <v>1153</v>
      </c>
      <c r="G466" s="832">
        <v>0</v>
      </c>
      <c r="H466" s="832">
        <v>0</v>
      </c>
      <c r="I466" s="832">
        <v>0</v>
      </c>
      <c r="J466" s="832">
        <v>0</v>
      </c>
      <c r="K466" s="832">
        <v>0</v>
      </c>
      <c r="L466" s="832">
        <v>0</v>
      </c>
      <c r="M466" s="832">
        <v>0</v>
      </c>
      <c r="N466" s="832">
        <v>0</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8" t="str">
        <f t="shared" si="42"/>
        <v>H22120</v>
      </c>
      <c r="AK466" s="1028" t="str">
        <f t="shared" si="43"/>
        <v>COMM. A PAYER FORTUNE</v>
      </c>
      <c r="AL466" s="1028">
        <f>IFERROR(INDEX(G466:R466,1,MATCH(Parametres!$B$3,G$1:R$1,0)-1)*IF(OR(F466="L",F466="S",F466="I"),-1,1),"")</f>
        <v>0</v>
      </c>
      <c r="AM466" s="1028">
        <f t="shared" si="44"/>
        <v>0</v>
      </c>
      <c r="AN466" s="1028">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3" t="str">
        <f t="shared" si="45"/>
        <v>H22120</v>
      </c>
      <c r="AU466" s="599" t="str">
        <f t="shared" si="46"/>
        <v>COMM. A PAYER FORTUNE</v>
      </c>
      <c r="AV466" s="1028">
        <f>IFERROR(INDEX(V466:AG466,1,MATCH(Parametres!$B$3,V$1:AG$1,0)-1)*IF(OR(C466="L",C466="S",C466="I"),-1,1),"")</f>
        <v>0</v>
      </c>
      <c r="AW466" s="1028">
        <f t="shared" si="47"/>
        <v>0</v>
      </c>
      <c r="AX466" s="1028">
        <f>INDEX(V466:AG466,1,MATCH(Parametres!$B$3,V$1:AG$1,0))*IF(OR(C466="L",C466="S",C466="I"),-1,1)</f>
        <v>0</v>
      </c>
      <c r="AY466" s="598" t="s">
        <v>337</v>
      </c>
      <c r="AZ466" s="598" t="e">
        <f>+VLOOKUP($AJ466,Data_Validation!$A:$E,5,0)</f>
        <v>#N/A</v>
      </c>
    </row>
    <row r="467" spans="1:52" ht="15" customHeight="1">
      <c r="A467" s="832" t="s">
        <v>1150</v>
      </c>
      <c r="B467" s="832">
        <v>2026</v>
      </c>
      <c r="C467" s="832" t="s">
        <v>2075</v>
      </c>
      <c r="D467" s="832" t="s">
        <v>2076</v>
      </c>
      <c r="E467" s="832" t="s">
        <v>1854</v>
      </c>
      <c r="F467" s="832" t="s">
        <v>1153</v>
      </c>
      <c r="G467" s="832">
        <v>2718.8</v>
      </c>
      <c r="H467" s="832">
        <v>-11055.33</v>
      </c>
      <c r="I467" s="832">
        <v>6411.17</v>
      </c>
      <c r="J467" s="832">
        <v>9910.0400000000009</v>
      </c>
      <c r="K467" s="832">
        <v>2904.42</v>
      </c>
      <c r="L467" s="832">
        <v>6435.37</v>
      </c>
      <c r="M467" s="832">
        <v>2104.5700000000002</v>
      </c>
      <c r="N467" s="832">
        <v>-8959.8700000000008</v>
      </c>
      <c r="O467" s="832">
        <v>-8970.74</v>
      </c>
      <c r="P467" s="832">
        <v>-6370.74</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8" t="str">
        <f t="shared" ref="AJ467:AJ530" si="48">C467</f>
        <v>H22200</v>
      </c>
      <c r="AK467" s="1028" t="str">
        <f t="shared" ref="AK467:AK530" si="49">D467</f>
        <v>DEPOTS CLIENTS</v>
      </c>
      <c r="AL467" s="1028">
        <f>IFERROR(INDEX(G467:R467,1,MATCH(Parametres!$B$3,G$1:R$1,0)-1)*IF(OR(F467="L",F467="S",F467="I"),-1,1),"")</f>
        <v>8959.8700000000008</v>
      </c>
      <c r="AM467" s="1028">
        <f t="shared" si="44"/>
        <v>10.869999999998981</v>
      </c>
      <c r="AN467" s="1028">
        <f>INDEX(G467:R467,1,MATCH(Parametres!$B$3,G$1:R$1,0))*IF(OR(F467="L",F467="S",F467="I"),-1,1)</f>
        <v>8970.74</v>
      </c>
      <c r="AO467" s="598" t="str">
        <f>+VLOOKUP($AJ467,Data_Validation!$A:$D,1,0)</f>
        <v>H22200</v>
      </c>
      <c r="AP467" s="598" t="str">
        <f>+VLOOKUP($AJ467,Data_Validation!$A:$D,3,0)</f>
        <v>Bilan</v>
      </c>
      <c r="AQ467" s="598" t="str">
        <f>+VLOOKUP($AJ467,Data_Validation!$A:$D,4,0)</f>
        <v>Dépôts de Client</v>
      </c>
      <c r="AR467" s="598" t="s">
        <v>299</v>
      </c>
      <c r="AS467" s="598">
        <f>+VLOOKUP($AJ467,Data_Validation!$A:$E,5,0)</f>
        <v>0</v>
      </c>
      <c r="AT467" s="1033" t="str">
        <f t="shared" si="45"/>
        <v>H22200</v>
      </c>
      <c r="AU467" s="599" t="str">
        <f t="shared" si="46"/>
        <v>DEPOTS CLIENTS</v>
      </c>
      <c r="AV467" s="1028">
        <f>IFERROR(INDEX(V467:AG467,1,MATCH(Parametres!$B$3,V$1:AG$1,0)-1)*IF(OR(C467="L",C467="S",C467="I"),-1,1),"")</f>
        <v>0</v>
      </c>
      <c r="AW467" s="1028">
        <f t="shared" si="47"/>
        <v>0</v>
      </c>
      <c r="AX467" s="1028">
        <f>INDEX(V467:AG467,1,MATCH(Parametres!$B$3,V$1:AG$1,0))*IF(OR(C467="L",C467="S",C467="I"),-1,1)</f>
        <v>0</v>
      </c>
      <c r="AY467" s="598" t="s">
        <v>337</v>
      </c>
      <c r="AZ467" s="598">
        <f>+VLOOKUP($AJ467,Data_Validation!$A:$E,5,0)</f>
        <v>0</v>
      </c>
    </row>
    <row r="468" spans="1:52" ht="15" customHeight="1">
      <c r="A468" s="832" t="s">
        <v>1150</v>
      </c>
      <c r="B468" s="832">
        <v>2026</v>
      </c>
      <c r="C468" s="832" t="s">
        <v>2077</v>
      </c>
      <c r="D468" s="832" t="s">
        <v>656</v>
      </c>
      <c r="E468" s="832" t="s">
        <v>333</v>
      </c>
      <c r="F468" s="832" t="s">
        <v>1153</v>
      </c>
      <c r="G468" s="832">
        <v>0</v>
      </c>
      <c r="H468" s="832">
        <v>180375.88</v>
      </c>
      <c r="I468" s="832">
        <v>267957.53000000003</v>
      </c>
      <c r="J468" s="832">
        <v>526810.24</v>
      </c>
      <c r="K468" s="832">
        <v>242941.21</v>
      </c>
      <c r="L468" s="832">
        <v>298962.40000000002</v>
      </c>
      <c r="M468" s="832">
        <v>282736.58</v>
      </c>
      <c r="N468" s="832">
        <v>271405.67</v>
      </c>
      <c r="O468" s="832">
        <v>237347.6</v>
      </c>
      <c r="P468" s="832">
        <v>324927.02</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8" t="str">
        <f t="shared" si="48"/>
        <v>H22300</v>
      </c>
      <c r="AK468" s="1028" t="str">
        <f t="shared" si="49"/>
        <v>TPS A PAYER</v>
      </c>
      <c r="AL468" s="1028">
        <f>IFERROR(INDEX(G468:R468,1,MATCH(Parametres!$B$3,G$1:R$1,0)-1)*IF(OR(F468="L",F468="S",F468="I"),-1,1),"")</f>
        <v>-271405.67</v>
      </c>
      <c r="AM468" s="1028">
        <f t="shared" si="44"/>
        <v>34058.069999999978</v>
      </c>
      <c r="AN468" s="1028">
        <f>INDEX(G468:R468,1,MATCH(Parametres!$B$3,G$1:R$1,0))*IF(OR(F468="L",F468="S",F468="I"),-1,1)</f>
        <v>-237347.6</v>
      </c>
      <c r="AO468" s="598" t="str">
        <f>+VLOOKUP($AJ468,Data_Validation!$A:$D,1,0)</f>
        <v>H22300</v>
      </c>
      <c r="AP468" s="598" t="str">
        <f>+VLOOKUP($AJ468,Data_Validation!$A:$D,3,0)</f>
        <v>Bilan</v>
      </c>
      <c r="AQ468" s="598" t="str">
        <f>+VLOOKUP($AJ468,Data_Validation!$A:$D,4,0)</f>
        <v>Taxes de Vente à Payer</v>
      </c>
      <c r="AR468" s="598" t="s">
        <v>299</v>
      </c>
      <c r="AS468" s="598">
        <f>+VLOOKUP($AJ468,Data_Validation!$A:$E,5,0)</f>
        <v>0</v>
      </c>
      <c r="AT468" s="1033" t="str">
        <f t="shared" si="45"/>
        <v>H22300</v>
      </c>
      <c r="AU468" s="599" t="str">
        <f t="shared" si="46"/>
        <v>TPS A PAYER</v>
      </c>
      <c r="AV468" s="1028">
        <f>IFERROR(INDEX(V468:AG468,1,MATCH(Parametres!$B$3,V$1:AG$1,0)-1)*IF(OR(C468="L",C468="S",C468="I"),-1,1),"")</f>
        <v>0</v>
      </c>
      <c r="AW468" s="1028">
        <f t="shared" si="47"/>
        <v>0</v>
      </c>
      <c r="AX468" s="1028">
        <f>INDEX(V468:AG468,1,MATCH(Parametres!$B$3,V$1:AG$1,0))*IF(OR(C468="L",C468="S",C468="I"),-1,1)</f>
        <v>0</v>
      </c>
      <c r="AY468" s="598" t="s">
        <v>337</v>
      </c>
      <c r="AZ468" s="598">
        <f>+VLOOKUP($AJ468,Data_Validation!$A:$E,5,0)</f>
        <v>0</v>
      </c>
    </row>
    <row r="469" spans="1:52" ht="15" customHeight="1">
      <c r="A469" s="832" t="s">
        <v>1150</v>
      </c>
      <c r="B469" s="832">
        <v>2026</v>
      </c>
      <c r="C469" s="832" t="s">
        <v>2078</v>
      </c>
      <c r="D469" s="832" t="s">
        <v>2079</v>
      </c>
      <c r="E469" s="832" t="s">
        <v>333</v>
      </c>
      <c r="F469" s="832" t="s">
        <v>1153</v>
      </c>
      <c r="G469" s="832">
        <v>0</v>
      </c>
      <c r="H469" s="832">
        <v>-223443.43</v>
      </c>
      <c r="I469" s="832">
        <v>-293130.7</v>
      </c>
      <c r="J469" s="832">
        <v>-490897.52</v>
      </c>
      <c r="K469" s="832">
        <v>-182899.65</v>
      </c>
      <c r="L469" s="832">
        <v>-166850.15</v>
      </c>
      <c r="M469" s="832">
        <v>-236357.83</v>
      </c>
      <c r="N469" s="832">
        <v>-224850.88</v>
      </c>
      <c r="O469" s="832">
        <v>-182193.82</v>
      </c>
      <c r="P469" s="832">
        <v>-269794.36</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8" t="str">
        <f t="shared" si="48"/>
        <v>H22310</v>
      </c>
      <c r="AK469" s="1028" t="str">
        <f t="shared" si="49"/>
        <v>CTI(TPS) A RECEVOIR</v>
      </c>
      <c r="AL469" s="1028">
        <f>IFERROR(INDEX(G469:R469,1,MATCH(Parametres!$B$3,G$1:R$1,0)-1)*IF(OR(F469="L",F469="S",F469="I"),-1,1),"")</f>
        <v>224850.88</v>
      </c>
      <c r="AM469" s="1028">
        <f t="shared" si="44"/>
        <v>-42657.06</v>
      </c>
      <c r="AN469" s="1028">
        <f>INDEX(G469:R469,1,MATCH(Parametres!$B$3,G$1:R$1,0))*IF(OR(F469="L",F469="S",F469="I"),-1,1)</f>
        <v>182193.82</v>
      </c>
      <c r="AO469" s="598" t="str">
        <f>+VLOOKUP($AJ469,Data_Validation!$A:$D,1,0)</f>
        <v>H22310</v>
      </c>
      <c r="AP469" s="598" t="str">
        <f>+VLOOKUP($AJ469,Data_Validation!$A:$D,3,0)</f>
        <v>Bilan</v>
      </c>
      <c r="AQ469" s="598" t="str">
        <f>+VLOOKUP($AJ469,Data_Validation!$A:$D,4,0)</f>
        <v>Taxes de Vente à Payer</v>
      </c>
      <c r="AR469" s="598" t="s">
        <v>299</v>
      </c>
      <c r="AS469" s="598">
        <f>+VLOOKUP($AJ469,Data_Validation!$A:$E,5,0)</f>
        <v>0</v>
      </c>
      <c r="AT469" s="1033" t="str">
        <f t="shared" si="45"/>
        <v>H22310</v>
      </c>
      <c r="AU469" s="599" t="str">
        <f t="shared" si="46"/>
        <v>CTI(TPS) A RECEVOIR</v>
      </c>
      <c r="AV469" s="1028">
        <f>IFERROR(INDEX(V469:AG469,1,MATCH(Parametres!$B$3,V$1:AG$1,0)-1)*IF(OR(C469="L",C469="S",C469="I"),-1,1),"")</f>
        <v>0</v>
      </c>
      <c r="AW469" s="1028">
        <f t="shared" si="47"/>
        <v>0</v>
      </c>
      <c r="AX469" s="1028">
        <f>INDEX(V469:AG469,1,MATCH(Parametres!$B$3,V$1:AG$1,0))*IF(OR(C469="L",C469="S",C469="I"),-1,1)</f>
        <v>0</v>
      </c>
      <c r="AY469" s="598" t="s">
        <v>337</v>
      </c>
      <c r="AZ469" s="598">
        <f>+VLOOKUP($AJ469,Data_Validation!$A:$E,5,0)</f>
        <v>0</v>
      </c>
    </row>
    <row r="470" spans="1:52" ht="15" customHeight="1">
      <c r="A470" s="832" t="s">
        <v>1150</v>
      </c>
      <c r="B470" s="832">
        <v>2026</v>
      </c>
      <c r="C470" s="832" t="s">
        <v>2080</v>
      </c>
      <c r="D470" s="832" t="s">
        <v>2081</v>
      </c>
      <c r="E470" s="832" t="s">
        <v>333</v>
      </c>
      <c r="F470" s="832" t="s">
        <v>1153</v>
      </c>
      <c r="G470" s="832">
        <v>1845.31</v>
      </c>
      <c r="H470" s="832">
        <v>1845.31</v>
      </c>
      <c r="I470" s="832">
        <v>1845.31</v>
      </c>
      <c r="J470" s="832">
        <v>1845.31</v>
      </c>
      <c r="K470" s="832">
        <v>1845.31</v>
      </c>
      <c r="L470" s="832">
        <v>1845.31</v>
      </c>
      <c r="M470" s="832">
        <v>1845.31</v>
      </c>
      <c r="N470" s="832">
        <v>1845.31</v>
      </c>
      <c r="O470" s="832">
        <v>1845.31</v>
      </c>
      <c r="P470" s="832">
        <v>1845.31</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8" t="str">
        <f t="shared" si="48"/>
        <v>H22330</v>
      </c>
      <c r="AK470" s="1028" t="str">
        <f t="shared" si="49"/>
        <v>TAXE DE LUXE</v>
      </c>
      <c r="AL470" s="1028">
        <f>IFERROR(INDEX(G470:R470,1,MATCH(Parametres!$B$3,G$1:R$1,0)-1)*IF(OR(F470="L",F470="S",F470="I"),-1,1),"")</f>
        <v>-1845.31</v>
      </c>
      <c r="AM470" s="1028">
        <f t="shared" si="44"/>
        <v>0</v>
      </c>
      <c r="AN470" s="1028">
        <f>INDEX(G470:R470,1,MATCH(Parametres!$B$3,G$1:R$1,0))*IF(OR(F470="L",F470="S",F470="I"),-1,1)</f>
        <v>-1845.31</v>
      </c>
      <c r="AO470" s="598" t="str">
        <f>+VLOOKUP($AJ470,Data_Validation!$A:$D,1,0)</f>
        <v>H22330</v>
      </c>
      <c r="AP470" s="598" t="str">
        <f>+VLOOKUP($AJ470,Data_Validation!$A:$D,3,0)</f>
        <v>Bilan</v>
      </c>
      <c r="AQ470" s="598" t="str">
        <f>+VLOOKUP($AJ470,Data_Validation!$A:$D,4,0)</f>
        <v>Taxes de Vente à Payer</v>
      </c>
      <c r="AR470" s="598" t="s">
        <v>299</v>
      </c>
      <c r="AS470" s="598">
        <f>+VLOOKUP($AJ470,Data_Validation!$A:$E,5,0)</f>
        <v>0</v>
      </c>
      <c r="AT470" s="1033" t="str">
        <f t="shared" si="45"/>
        <v>H22330</v>
      </c>
      <c r="AU470" s="599" t="str">
        <f t="shared" si="46"/>
        <v>TAXE DE LUXE</v>
      </c>
      <c r="AV470" s="1028">
        <f>IFERROR(INDEX(V470:AG470,1,MATCH(Parametres!$B$3,V$1:AG$1,0)-1)*IF(OR(C470="L",C470="S",C470="I"),-1,1),"")</f>
        <v>0</v>
      </c>
      <c r="AW470" s="1028">
        <f t="shared" si="47"/>
        <v>0</v>
      </c>
      <c r="AX470" s="1028">
        <f>INDEX(V470:AG470,1,MATCH(Parametres!$B$3,V$1:AG$1,0))*IF(OR(C470="L",C470="S",C470="I"),-1,1)</f>
        <v>0</v>
      </c>
      <c r="AY470" s="598" t="s">
        <v>337</v>
      </c>
      <c r="AZ470" s="598">
        <f>+VLOOKUP($AJ470,Data_Validation!$A:$E,5,0)</f>
        <v>0</v>
      </c>
    </row>
    <row r="471" spans="1:52" ht="15" customHeight="1">
      <c r="A471" s="832" t="s">
        <v>1150</v>
      </c>
      <c r="B471" s="832">
        <v>2026</v>
      </c>
      <c r="C471" s="832" t="s">
        <v>2082</v>
      </c>
      <c r="D471" s="832" t="s">
        <v>657</v>
      </c>
      <c r="E471" s="832" t="s">
        <v>333</v>
      </c>
      <c r="F471" s="832" t="s">
        <v>1153</v>
      </c>
      <c r="G471" s="832">
        <v>0</v>
      </c>
      <c r="H471" s="832">
        <v>0</v>
      </c>
      <c r="I471" s="832">
        <v>0</v>
      </c>
      <c r="J471" s="832">
        <v>0</v>
      </c>
      <c r="K471" s="832">
        <v>1495.72</v>
      </c>
      <c r="L471" s="832">
        <v>-5208.5200000000004</v>
      </c>
      <c r="M471" s="832">
        <v>-3653.62</v>
      </c>
      <c r="N471" s="832">
        <v>-3653.62</v>
      </c>
      <c r="O471" s="832">
        <v>-3653.62</v>
      </c>
      <c r="P471" s="832">
        <v>-3653.62</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8" t="str">
        <f t="shared" si="48"/>
        <v>H22350</v>
      </c>
      <c r="AK471" s="1028" t="str">
        <f t="shared" si="49"/>
        <v>TPS A RECEVOIR</v>
      </c>
      <c r="AL471" s="1028">
        <f>IFERROR(INDEX(G471:R471,1,MATCH(Parametres!$B$3,G$1:R$1,0)-1)*IF(OR(F471="L",F471="S",F471="I"),-1,1),"")</f>
        <v>3653.62</v>
      </c>
      <c r="AM471" s="1028">
        <f t="shared" si="44"/>
        <v>0</v>
      </c>
      <c r="AN471" s="1028">
        <f>INDEX(G471:R471,1,MATCH(Parametres!$B$3,G$1:R$1,0))*IF(OR(F471="L",F471="S",F471="I"),-1,1)</f>
        <v>3653.62</v>
      </c>
      <c r="AO471" s="598" t="str">
        <f>+VLOOKUP($AJ471,Data_Validation!$A:$D,1,0)</f>
        <v>H22350</v>
      </c>
      <c r="AP471" s="598" t="str">
        <f>+VLOOKUP($AJ471,Data_Validation!$A:$D,3,0)</f>
        <v>Bilan</v>
      </c>
      <c r="AQ471" s="598" t="str">
        <f>+VLOOKUP($AJ471,Data_Validation!$A:$D,4,0)</f>
        <v>Taxes de Vente à Payer</v>
      </c>
      <c r="AR471" s="598" t="s">
        <v>299</v>
      </c>
      <c r="AS471" s="598">
        <f>+VLOOKUP($AJ471,Data_Validation!$A:$E,5,0)</f>
        <v>0</v>
      </c>
      <c r="AT471" s="1033" t="str">
        <f t="shared" si="45"/>
        <v>H22350</v>
      </c>
      <c r="AU471" s="599" t="str">
        <f t="shared" si="46"/>
        <v>TPS A RECEVOIR</v>
      </c>
      <c r="AV471" s="1028">
        <f>IFERROR(INDEX(V471:AG471,1,MATCH(Parametres!$B$3,V$1:AG$1,0)-1)*IF(OR(C471="L",C471="S",C471="I"),-1,1),"")</f>
        <v>0</v>
      </c>
      <c r="AW471" s="1028">
        <f t="shared" si="47"/>
        <v>0</v>
      </c>
      <c r="AX471" s="1028">
        <f>INDEX(V471:AG471,1,MATCH(Parametres!$B$3,V$1:AG$1,0))*IF(OR(C471="L",C471="S",C471="I"),-1,1)</f>
        <v>0</v>
      </c>
      <c r="AY471" s="598" t="s">
        <v>337</v>
      </c>
      <c r="AZ471" s="598">
        <f>+VLOOKUP($AJ471,Data_Validation!$A:$E,5,0)</f>
        <v>0</v>
      </c>
    </row>
    <row r="472" spans="1:52" ht="15" customHeight="1">
      <c r="A472" s="832" t="s">
        <v>1150</v>
      </c>
      <c r="B472" s="832">
        <v>2026</v>
      </c>
      <c r="C472" s="832" t="s">
        <v>2083</v>
      </c>
      <c r="D472" s="832" t="s">
        <v>656</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8" t="str">
        <f t="shared" si="48"/>
        <v>H22360</v>
      </c>
      <c r="AK472" s="1028" t="str">
        <f t="shared" si="49"/>
        <v>TPS A PAYER</v>
      </c>
      <c r="AL472" s="1028">
        <f>IFERROR(INDEX(G472:R472,1,MATCH(Parametres!$B$3,G$1:R$1,0)-1)*IF(OR(F472="L",F472="S",F472="I"),-1,1),"")</f>
        <v>0</v>
      </c>
      <c r="AM472" s="1028">
        <f t="shared" si="44"/>
        <v>0</v>
      </c>
      <c r="AN472" s="1028">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3" t="str">
        <f t="shared" si="45"/>
        <v>H22360</v>
      </c>
      <c r="AU472" s="599" t="str">
        <f t="shared" si="46"/>
        <v>TPS A PAYER</v>
      </c>
      <c r="AV472" s="1028">
        <f>IFERROR(INDEX(V472:AG472,1,MATCH(Parametres!$B$3,V$1:AG$1,0)-1)*IF(OR(C472="L",C472="S",C472="I"),-1,1),"")</f>
        <v>0</v>
      </c>
      <c r="AW472" s="1028">
        <f t="shared" si="47"/>
        <v>0</v>
      </c>
      <c r="AX472" s="1028">
        <f>INDEX(V472:AG472,1,MATCH(Parametres!$B$3,V$1:AG$1,0))*IF(OR(C472="L",C472="S",C472="I"),-1,1)</f>
        <v>0</v>
      </c>
      <c r="AY472" s="598" t="s">
        <v>337</v>
      </c>
      <c r="AZ472" s="598" t="e">
        <f>+VLOOKUP($AJ472,Data_Validation!$A:$E,5,0)</f>
        <v>#N/A</v>
      </c>
    </row>
    <row r="473" spans="1:52" ht="15" customHeight="1">
      <c r="A473" s="832" t="s">
        <v>1150</v>
      </c>
      <c r="B473" s="832">
        <v>2026</v>
      </c>
      <c r="C473" s="832" t="s">
        <v>2084</v>
      </c>
      <c r="D473" s="832" t="s">
        <v>2085</v>
      </c>
      <c r="E473" s="832" t="s">
        <v>333</v>
      </c>
      <c r="F473" s="832" t="s">
        <v>1153</v>
      </c>
      <c r="G473" s="832">
        <v>0</v>
      </c>
      <c r="H473" s="832">
        <v>0</v>
      </c>
      <c r="I473" s="832">
        <v>0</v>
      </c>
      <c r="J473" s="832">
        <v>0</v>
      </c>
      <c r="K473" s="832">
        <v>0</v>
      </c>
      <c r="L473" s="832">
        <v>0</v>
      </c>
      <c r="M473" s="832">
        <v>0</v>
      </c>
      <c r="N473" s="832">
        <v>0</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8" t="str">
        <f t="shared" si="48"/>
        <v>H22370</v>
      </c>
      <c r="AK473" s="1028" t="str">
        <f t="shared" si="49"/>
        <v>TVH ONTARIO 13%</v>
      </c>
      <c r="AL473" s="1028">
        <f>IFERROR(INDEX(G473:R473,1,MATCH(Parametres!$B$3,G$1:R$1,0)-1)*IF(OR(F473="L",F473="S",F473="I"),-1,1),"")</f>
        <v>0</v>
      </c>
      <c r="AM473" s="1028">
        <f t="shared" si="44"/>
        <v>0</v>
      </c>
      <c r="AN473" s="1028">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3" t="str">
        <f t="shared" si="45"/>
        <v>H22370</v>
      </c>
      <c r="AU473" s="599" t="str">
        <f t="shared" si="46"/>
        <v>TVH ONTARIO 13%</v>
      </c>
      <c r="AV473" s="1028">
        <f>IFERROR(INDEX(V473:AG473,1,MATCH(Parametres!$B$3,V$1:AG$1,0)-1)*IF(OR(C473="L",C473="S",C473="I"),-1,1),"")</f>
        <v>0</v>
      </c>
      <c r="AW473" s="1028">
        <f t="shared" si="47"/>
        <v>0</v>
      </c>
      <c r="AX473" s="1028">
        <f>INDEX(V473:AG473,1,MATCH(Parametres!$B$3,V$1:AG$1,0))*IF(OR(C473="L",C473="S",C473="I"),-1,1)</f>
        <v>0</v>
      </c>
      <c r="AY473" s="598" t="s">
        <v>337</v>
      </c>
      <c r="AZ473" s="598" t="e">
        <f>+VLOOKUP($AJ473,Data_Validation!$A:$E,5,0)</f>
        <v>#N/A</v>
      </c>
    </row>
    <row r="474" spans="1:52" ht="15" customHeight="1">
      <c r="A474" s="832" t="s">
        <v>1150</v>
      </c>
      <c r="B474" s="832">
        <v>2026</v>
      </c>
      <c r="C474" s="832" t="s">
        <v>2086</v>
      </c>
      <c r="D474" s="832" t="s">
        <v>2087</v>
      </c>
      <c r="E474" s="832" t="s">
        <v>1813</v>
      </c>
      <c r="F474" s="832" t="s">
        <v>1153</v>
      </c>
      <c r="G474" s="832">
        <v>-12764.38</v>
      </c>
      <c r="H474" s="832">
        <v>-14289.38</v>
      </c>
      <c r="I474" s="832">
        <v>-18125.38</v>
      </c>
      <c r="J474" s="832">
        <v>20854.62</v>
      </c>
      <c r="K474" s="832">
        <v>63305.62</v>
      </c>
      <c r="L474" s="832">
        <v>111324.62</v>
      </c>
      <c r="M474" s="832">
        <v>-12153.64</v>
      </c>
      <c r="N474" s="832">
        <v>68750.36</v>
      </c>
      <c r="O474" s="832">
        <v>8823.2999999999993</v>
      </c>
      <c r="P474" s="832">
        <v>24319.3</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8" t="str">
        <f t="shared" si="48"/>
        <v>H22400</v>
      </c>
      <c r="AK474" s="1028" t="str">
        <f t="shared" si="49"/>
        <v>PPH A PAYER</v>
      </c>
      <c r="AL474" s="1028">
        <f>IFERROR(INDEX(G474:R474,1,MATCH(Parametres!$B$3,G$1:R$1,0)-1)*IF(OR(F474="L",F474="S",F474="I"),-1,1),"")</f>
        <v>-68750.36</v>
      </c>
      <c r="AM474" s="1028">
        <f t="shared" si="44"/>
        <v>59927.06</v>
      </c>
      <c r="AN474" s="1028">
        <f>INDEX(G474:R474,1,MATCH(Parametres!$B$3,G$1:R$1,0))*IF(OR(F474="L",F474="S",F474="I"),-1,1)</f>
        <v>-8823.2999999999993</v>
      </c>
      <c r="AO474" s="598" t="str">
        <f>+VLOOKUP($AJ474,Data_Validation!$A:$D,1,0)</f>
        <v>H22400</v>
      </c>
      <c r="AP474" s="598" t="str">
        <f>+VLOOKUP($AJ474,Data_Validation!$A:$D,3,0)</f>
        <v>Bilan</v>
      </c>
      <c r="AQ474" s="598" t="str">
        <f>+VLOOKUP($AJ474,Data_Validation!$A:$D,4,0)</f>
        <v>Autres Comptes à Payer</v>
      </c>
      <c r="AR474" s="598" t="s">
        <v>299</v>
      </c>
      <c r="AS474" s="598">
        <f>+VLOOKUP($AJ474,Data_Validation!$A:$E,5,0)</f>
        <v>0</v>
      </c>
      <c r="AT474" s="1033" t="str">
        <f t="shared" si="45"/>
        <v>H22400</v>
      </c>
      <c r="AU474" s="599" t="str">
        <f t="shared" si="46"/>
        <v>PPH A PAYER</v>
      </c>
      <c r="AV474" s="1028">
        <f>IFERROR(INDEX(V474:AG474,1,MATCH(Parametres!$B$3,V$1:AG$1,0)-1)*IF(OR(C474="L",C474="S",C474="I"),-1,1),"")</f>
        <v>0</v>
      </c>
      <c r="AW474" s="1028">
        <f t="shared" si="47"/>
        <v>0</v>
      </c>
      <c r="AX474" s="1028">
        <f>INDEX(V474:AG474,1,MATCH(Parametres!$B$3,V$1:AG$1,0))*IF(OR(C474="L",C474="S",C474="I"),-1,1)</f>
        <v>0</v>
      </c>
      <c r="AY474" s="598" t="s">
        <v>337</v>
      </c>
      <c r="AZ474" s="598">
        <f>+VLOOKUP($AJ474,Data_Validation!$A:$E,5,0)</f>
        <v>0</v>
      </c>
    </row>
    <row r="475" spans="1:52" ht="15" customHeight="1">
      <c r="A475" s="832" t="s">
        <v>1150</v>
      </c>
      <c r="B475" s="832">
        <v>2026</v>
      </c>
      <c r="C475" s="832" t="s">
        <v>2088</v>
      </c>
      <c r="D475" s="832" t="s">
        <v>2089</v>
      </c>
      <c r="E475" s="832" t="s">
        <v>1813</v>
      </c>
      <c r="F475" s="832" t="s">
        <v>1153</v>
      </c>
      <c r="G475" s="832">
        <v>5403.17</v>
      </c>
      <c r="H475" s="832">
        <v>6943.17</v>
      </c>
      <c r="I475" s="832">
        <v>3992.67</v>
      </c>
      <c r="J475" s="832">
        <v>-1653.76</v>
      </c>
      <c r="K475" s="832">
        <v>-4841.26</v>
      </c>
      <c r="L475" s="832">
        <v>192.69</v>
      </c>
      <c r="M475" s="832">
        <v>392.85</v>
      </c>
      <c r="N475" s="832">
        <v>4369.3900000000003</v>
      </c>
      <c r="O475" s="832">
        <v>3556.62</v>
      </c>
      <c r="P475" s="832">
        <v>4736.62</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8" t="str">
        <f t="shared" si="48"/>
        <v>H22410</v>
      </c>
      <c r="AK475" s="1028" t="str">
        <f t="shared" si="49"/>
        <v>RESERVE DOMMAGE VEH NEUF</v>
      </c>
      <c r="AL475" s="1028">
        <f>IFERROR(INDEX(G475:R475,1,MATCH(Parametres!$B$3,G$1:R$1,0)-1)*IF(OR(F475="L",F475="S",F475="I"),-1,1),"")</f>
        <v>-4369.3900000000003</v>
      </c>
      <c r="AM475" s="1028">
        <f t="shared" si="44"/>
        <v>812.77000000000044</v>
      </c>
      <c r="AN475" s="1028">
        <f>INDEX(G475:R475,1,MATCH(Parametres!$B$3,G$1:R$1,0))*IF(OR(F475="L",F475="S",F475="I"),-1,1)</f>
        <v>-3556.62</v>
      </c>
      <c r="AO475" s="598" t="str">
        <f>+VLOOKUP($AJ475,Data_Validation!$A:$D,1,0)</f>
        <v>H22410</v>
      </c>
      <c r="AP475" s="598" t="str">
        <f>+VLOOKUP($AJ475,Data_Validation!$A:$D,3,0)</f>
        <v>Bilan</v>
      </c>
      <c r="AQ475" s="598" t="str">
        <f>+VLOOKUP($AJ475,Data_Validation!$A:$D,4,0)</f>
        <v>Autres Courus</v>
      </c>
      <c r="AR475" s="598" t="s">
        <v>299</v>
      </c>
      <c r="AS475" s="598">
        <f>+VLOOKUP($AJ475,Data_Validation!$A:$E,5,0)</f>
        <v>0</v>
      </c>
      <c r="AT475" s="1033" t="str">
        <f t="shared" si="45"/>
        <v>H22410</v>
      </c>
      <c r="AU475" s="599" t="str">
        <f t="shared" si="46"/>
        <v>RESERVE DOMMAGE VEH NEUF</v>
      </c>
      <c r="AV475" s="1028">
        <f>IFERROR(INDEX(V475:AG475,1,MATCH(Parametres!$B$3,V$1:AG$1,0)-1)*IF(OR(C475="L",C475="S",C475="I"),-1,1),"")</f>
        <v>0</v>
      </c>
      <c r="AW475" s="1028">
        <f t="shared" si="47"/>
        <v>0</v>
      </c>
      <c r="AX475" s="1028">
        <f>INDEX(V475:AG475,1,MATCH(Parametres!$B$3,V$1:AG$1,0))*IF(OR(C475="L",C475="S",C475="I"),-1,1)</f>
        <v>0</v>
      </c>
      <c r="AY475" s="598" t="s">
        <v>337</v>
      </c>
      <c r="AZ475" s="598">
        <f>+VLOOKUP($AJ475,Data_Validation!$A:$E,5,0)</f>
        <v>0</v>
      </c>
    </row>
    <row r="476" spans="1:52" ht="15" customHeight="1">
      <c r="A476" s="832" t="s">
        <v>1150</v>
      </c>
      <c r="B476" s="832">
        <v>2026</v>
      </c>
      <c r="C476" s="832" t="s">
        <v>2090</v>
      </c>
      <c r="D476" s="832" t="s">
        <v>2091</v>
      </c>
      <c r="E476" s="832" t="s">
        <v>1813</v>
      </c>
      <c r="F476" s="832" t="s">
        <v>1153</v>
      </c>
      <c r="G476" s="832">
        <v>18338.34</v>
      </c>
      <c r="H476" s="832">
        <v>19283.34</v>
      </c>
      <c r="I476" s="832">
        <v>17625.580000000002</v>
      </c>
      <c r="J476" s="832">
        <v>18108.46</v>
      </c>
      <c r="K476" s="832">
        <v>18108.46</v>
      </c>
      <c r="L476" s="832">
        <v>18108.46</v>
      </c>
      <c r="M476" s="832">
        <v>18108.46</v>
      </c>
      <c r="N476" s="832">
        <v>18108.46</v>
      </c>
      <c r="O476" s="832">
        <v>-256.88</v>
      </c>
      <c r="P476" s="832">
        <v>-256.88</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8" t="str">
        <f t="shared" si="48"/>
        <v>H22415</v>
      </c>
      <c r="AK476" s="1028" t="str">
        <f t="shared" si="49"/>
        <v>RESERVE F&amp;I NEUF + USED</v>
      </c>
      <c r="AL476" s="1028">
        <f>IFERROR(INDEX(G476:R476,1,MATCH(Parametres!$B$3,G$1:R$1,0)-1)*IF(OR(F476="L",F476="S",F476="I"),-1,1),"")</f>
        <v>-18108.46</v>
      </c>
      <c r="AM476" s="1028">
        <f t="shared" si="44"/>
        <v>18365.34</v>
      </c>
      <c r="AN476" s="1028">
        <f>INDEX(G476:R476,1,MATCH(Parametres!$B$3,G$1:R$1,0))*IF(OR(F476="L",F476="S",F476="I"),-1,1)</f>
        <v>256.88</v>
      </c>
      <c r="AO476" s="598" t="str">
        <f>+VLOOKUP($AJ476,Data_Validation!$A:$D,1,0)</f>
        <v>H22415</v>
      </c>
      <c r="AP476" s="598" t="str">
        <f>+VLOOKUP($AJ476,Data_Validation!$A:$D,3,0)</f>
        <v>Bilan</v>
      </c>
      <c r="AQ476" s="598" t="str">
        <f>+VLOOKUP($AJ476,Data_Validation!$A:$D,4,0)</f>
        <v>Autres Courus</v>
      </c>
      <c r="AR476" s="598" t="s">
        <v>299</v>
      </c>
      <c r="AS476" s="598">
        <f>+VLOOKUP($AJ476,Data_Validation!$A:$E,5,0)</f>
        <v>0</v>
      </c>
      <c r="AT476" s="1033" t="str">
        <f t="shared" si="45"/>
        <v>H22415</v>
      </c>
      <c r="AU476" s="599" t="str">
        <f t="shared" si="46"/>
        <v>RESERVE F&amp;I NEUF + USED</v>
      </c>
      <c r="AV476" s="1028">
        <f>IFERROR(INDEX(V476:AG476,1,MATCH(Parametres!$B$3,V$1:AG$1,0)-1)*IF(OR(C476="L",C476="S",C476="I"),-1,1),"")</f>
        <v>0</v>
      </c>
      <c r="AW476" s="1028">
        <f t="shared" si="47"/>
        <v>0</v>
      </c>
      <c r="AX476" s="1028">
        <f>INDEX(V476:AG476,1,MATCH(Parametres!$B$3,V$1:AG$1,0))*IF(OR(C476="L",C476="S",C476="I"),-1,1)</f>
        <v>0</v>
      </c>
      <c r="AY476" s="598" t="s">
        <v>337</v>
      </c>
      <c r="AZ476" s="598">
        <f>+VLOOKUP($AJ476,Data_Validation!$A:$E,5,0)</f>
        <v>0</v>
      </c>
    </row>
    <row r="477" spans="1:52" ht="15" customHeight="1">
      <c r="A477" s="832" t="s">
        <v>1150</v>
      </c>
      <c r="B477" s="832">
        <v>2026</v>
      </c>
      <c r="C477" s="832" t="s">
        <v>2092</v>
      </c>
      <c r="D477" s="832" t="s">
        <v>2093</v>
      </c>
      <c r="E477" s="832" t="s">
        <v>1813</v>
      </c>
      <c r="F477" s="832" t="s">
        <v>1153</v>
      </c>
      <c r="G477" s="832">
        <v>2900.94</v>
      </c>
      <c r="H477" s="832">
        <v>2113.85</v>
      </c>
      <c r="I477" s="832">
        <v>2539.4699999999998</v>
      </c>
      <c r="J477" s="832">
        <v>3039.47</v>
      </c>
      <c r="K477" s="832">
        <v>3039.47</v>
      </c>
      <c r="L477" s="832">
        <v>3699.83</v>
      </c>
      <c r="M477" s="832">
        <v>4199.83</v>
      </c>
      <c r="N477" s="832">
        <v>4549.83</v>
      </c>
      <c r="O477" s="832">
        <v>668.15</v>
      </c>
      <c r="P477" s="832">
        <v>-31.85</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8" t="str">
        <f t="shared" si="48"/>
        <v>H22416</v>
      </c>
      <c r="AK477" s="1028" t="str">
        <f t="shared" si="49"/>
        <v>RESERVE DOMMAGE SERVICE</v>
      </c>
      <c r="AL477" s="1028">
        <f>IFERROR(INDEX(G477:R477,1,MATCH(Parametres!$B$3,G$1:R$1,0)-1)*IF(OR(F477="L",F477="S",F477="I"),-1,1),"")</f>
        <v>-4549.83</v>
      </c>
      <c r="AM477" s="1028">
        <f t="shared" si="44"/>
        <v>3881.68</v>
      </c>
      <c r="AN477" s="1028">
        <f>INDEX(G477:R477,1,MATCH(Parametres!$B$3,G$1:R$1,0))*IF(OR(F477="L",F477="S",F477="I"),-1,1)</f>
        <v>-668.15</v>
      </c>
      <c r="AO477" s="598" t="str">
        <f>+VLOOKUP($AJ477,Data_Validation!$A:$D,1,0)</f>
        <v>H22416</v>
      </c>
      <c r="AP477" s="598" t="str">
        <f>+VLOOKUP($AJ477,Data_Validation!$A:$D,3,0)</f>
        <v>Bilan</v>
      </c>
      <c r="AQ477" s="598" t="str">
        <f>+VLOOKUP($AJ477,Data_Validation!$A:$D,4,0)</f>
        <v>Autres Courus</v>
      </c>
      <c r="AR477" s="598" t="s">
        <v>299</v>
      </c>
      <c r="AS477" s="598">
        <f>+VLOOKUP($AJ477,Data_Validation!$A:$E,5,0)</f>
        <v>0</v>
      </c>
      <c r="AT477" s="1033" t="str">
        <f t="shared" si="45"/>
        <v>H22416</v>
      </c>
      <c r="AU477" s="599" t="str">
        <f t="shared" si="46"/>
        <v>RESERVE DOMMAGE SERVICE</v>
      </c>
      <c r="AV477" s="1028">
        <f>IFERROR(INDEX(V477:AG477,1,MATCH(Parametres!$B$3,V$1:AG$1,0)-1)*IF(OR(C477="L",C477="S",C477="I"),-1,1),"")</f>
        <v>0</v>
      </c>
      <c r="AW477" s="1028">
        <f t="shared" si="47"/>
        <v>0</v>
      </c>
      <c r="AX477" s="1028">
        <f>INDEX(V477:AG477,1,MATCH(Parametres!$B$3,V$1:AG$1,0))*IF(OR(C477="L",C477="S",C477="I"),-1,1)</f>
        <v>0</v>
      </c>
      <c r="AY477" s="598" t="s">
        <v>337</v>
      </c>
      <c r="AZ477" s="598">
        <f>+VLOOKUP($AJ477,Data_Validation!$A:$E,5,0)</f>
        <v>0</v>
      </c>
    </row>
    <row r="478" spans="1:52" ht="15" customHeight="1">
      <c r="A478" s="832" t="s">
        <v>1150</v>
      </c>
      <c r="B478" s="832">
        <v>2026</v>
      </c>
      <c r="C478" s="832" t="s">
        <v>2094</v>
      </c>
      <c r="D478" s="832" t="s">
        <v>2095</v>
      </c>
      <c r="E478" s="832" t="s">
        <v>333</v>
      </c>
      <c r="F478" s="832" t="s">
        <v>1153</v>
      </c>
      <c r="G478" s="832">
        <v>16500</v>
      </c>
      <c r="H478" s="832">
        <v>18000</v>
      </c>
      <c r="I478" s="832">
        <v>19500</v>
      </c>
      <c r="J478" s="832">
        <v>21000</v>
      </c>
      <c r="K478" s="832">
        <v>22500</v>
      </c>
      <c r="L478" s="832">
        <v>24000</v>
      </c>
      <c r="M478" s="832">
        <v>25500</v>
      </c>
      <c r="N478" s="832">
        <v>27000</v>
      </c>
      <c r="O478" s="832">
        <v>13500</v>
      </c>
      <c r="P478" s="832">
        <v>13500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8" t="str">
        <f t="shared" si="48"/>
        <v>H22417</v>
      </c>
      <c r="AK478" s="1028" t="str">
        <f t="shared" si="49"/>
        <v>RESERVE PARTY-EMPLOYES</v>
      </c>
      <c r="AL478" s="1028">
        <f>IFERROR(INDEX(G478:R478,1,MATCH(Parametres!$B$3,G$1:R$1,0)-1)*IF(OR(F478="L",F478="S",F478="I"),-1,1),"")</f>
        <v>-27000</v>
      </c>
      <c r="AM478" s="1028">
        <f t="shared" si="44"/>
        <v>13500</v>
      </c>
      <c r="AN478" s="1028">
        <f>INDEX(G478:R478,1,MATCH(Parametres!$B$3,G$1:R$1,0))*IF(OR(F478="L",F478="S",F478="I"),-1,1)</f>
        <v>-13500</v>
      </c>
      <c r="AO478" s="598" t="str">
        <f>+VLOOKUP($AJ478,Data_Validation!$A:$D,1,0)</f>
        <v>H22417</v>
      </c>
      <c r="AP478" s="598" t="str">
        <f>+VLOOKUP($AJ478,Data_Validation!$A:$D,3,0)</f>
        <v>Bilan</v>
      </c>
      <c r="AQ478" s="598" t="str">
        <f>+VLOOKUP($AJ478,Data_Validation!$A:$D,4,0)</f>
        <v>Autres Courus</v>
      </c>
      <c r="AR478" s="598" t="s">
        <v>299</v>
      </c>
      <c r="AS478" s="598">
        <f>+VLOOKUP($AJ478,Data_Validation!$A:$E,5,0)</f>
        <v>0</v>
      </c>
      <c r="AT478" s="1033" t="str">
        <f t="shared" si="45"/>
        <v>H22417</v>
      </c>
      <c r="AU478" s="599" t="str">
        <f t="shared" si="46"/>
        <v>RESERVE PARTY-EMPLOYES</v>
      </c>
      <c r="AV478" s="1028">
        <f>IFERROR(INDEX(V478:AG478,1,MATCH(Parametres!$B$3,V$1:AG$1,0)-1)*IF(OR(C478="L",C478="S",C478="I"),-1,1),"")</f>
        <v>0</v>
      </c>
      <c r="AW478" s="1028">
        <f t="shared" si="47"/>
        <v>0</v>
      </c>
      <c r="AX478" s="1028">
        <f>INDEX(V478:AG478,1,MATCH(Parametres!$B$3,V$1:AG$1,0))*IF(OR(C478="L",C478="S",C478="I"),-1,1)</f>
        <v>0</v>
      </c>
      <c r="AY478" s="598" t="s">
        <v>337</v>
      </c>
      <c r="AZ478" s="598">
        <f>+VLOOKUP($AJ478,Data_Validation!$A:$E,5,0)</f>
        <v>0</v>
      </c>
    </row>
    <row r="479" spans="1:52" ht="15" customHeight="1">
      <c r="A479" s="832" t="s">
        <v>1150</v>
      </c>
      <c r="B479" s="832">
        <v>2026</v>
      </c>
      <c r="C479" s="832" t="s">
        <v>2096</v>
      </c>
      <c r="D479" s="832" t="s">
        <v>2097</v>
      </c>
      <c r="E479" s="832" t="s">
        <v>1813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8" t="str">
        <f t="shared" si="48"/>
        <v>H22420</v>
      </c>
      <c r="AK479" s="1028" t="str">
        <f t="shared" si="49"/>
        <v>PROGRAMME ENTRETIEN</v>
      </c>
      <c r="AL479" s="1028">
        <f>IFERROR(INDEX(G479:R479,1,MATCH(Parametres!$B$3,G$1:R$1,0)-1)*IF(OR(F479="L",F479="S",F479="I"),-1,1),"")</f>
        <v>0</v>
      </c>
      <c r="AM479" s="1028">
        <f t="shared" si="44"/>
        <v>0</v>
      </c>
      <c r="AN479" s="1028">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3" t="str">
        <f t="shared" si="45"/>
        <v>H22420</v>
      </c>
      <c r="AU479" s="599" t="str">
        <f t="shared" si="46"/>
        <v>PROGRAMME ENTRETIEN</v>
      </c>
      <c r="AV479" s="1028">
        <f>IFERROR(INDEX(V479:AG479,1,MATCH(Parametres!$B$3,V$1:AG$1,0)-1)*IF(OR(C479="L",C479="S",C479="I"),-1,1),"")</f>
        <v>0</v>
      </c>
      <c r="AW479" s="1028">
        <f t="shared" si="47"/>
        <v>0</v>
      </c>
      <c r="AX479" s="1028">
        <f>INDEX(V479:AG479,1,MATCH(Parametres!$B$3,V$1:AG$1,0))*IF(OR(C479="L",C479="S",C479="I"),-1,1)</f>
        <v>0</v>
      </c>
      <c r="AY479" s="598" t="s">
        <v>337</v>
      </c>
      <c r="AZ479" s="598" t="e">
        <f>+VLOOKUP($AJ479,Data_Validation!$A:$E,5,0)</f>
        <v>#N/A</v>
      </c>
    </row>
    <row r="480" spans="1:52" ht="15" customHeight="1">
      <c r="A480" s="832" t="s">
        <v>1150</v>
      </c>
      <c r="B480" s="832">
        <v>2026</v>
      </c>
      <c r="C480" s="832" t="s">
        <v>2098</v>
      </c>
      <c r="D480" s="832" t="s">
        <v>2099</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8" t="str">
        <f t="shared" si="48"/>
        <v>H22430</v>
      </c>
      <c r="AK480" s="1028" t="str">
        <f t="shared" si="49"/>
        <v>DEDUCTIBLE DEMOS</v>
      </c>
      <c r="AL480" s="1028">
        <f>IFERROR(INDEX(G480:R480,1,MATCH(Parametres!$B$3,G$1:R$1,0)-1)*IF(OR(F480="L",F480="S",F480="I"),-1,1),"")</f>
        <v>0</v>
      </c>
      <c r="AM480" s="1028">
        <f t="shared" si="44"/>
        <v>0</v>
      </c>
      <c r="AN480" s="1028">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3" t="str">
        <f t="shared" si="45"/>
        <v>H22430</v>
      </c>
      <c r="AU480" s="599" t="str">
        <f t="shared" si="46"/>
        <v>DEDUCTIBLE DEMOS</v>
      </c>
      <c r="AV480" s="1028">
        <f>IFERROR(INDEX(V480:AG480,1,MATCH(Parametres!$B$3,V$1:AG$1,0)-1)*IF(OR(C480="L",C480="S",C480="I"),-1,1),"")</f>
        <v>0</v>
      </c>
      <c r="AW480" s="1028">
        <f t="shared" si="47"/>
        <v>0</v>
      </c>
      <c r="AX480" s="1028">
        <f>INDEX(V480:AG480,1,MATCH(Parametres!$B$3,V$1:AG$1,0))*IF(OR(C480="L",C480="S",C480="I"),-1,1)</f>
        <v>0</v>
      </c>
      <c r="AY480" s="598" t="s">
        <v>337</v>
      </c>
      <c r="AZ480" s="598" t="e">
        <f>+VLOOKUP($AJ480,Data_Validation!$A:$E,5,0)</f>
        <v>#N/A</v>
      </c>
    </row>
    <row r="481" spans="1:52" ht="15" customHeight="1">
      <c r="A481" s="832" t="s">
        <v>1150</v>
      </c>
      <c r="B481" s="832">
        <v>2026</v>
      </c>
      <c r="C481" s="832" t="s">
        <v>2100</v>
      </c>
      <c r="D481" s="832" t="s">
        <v>2101</v>
      </c>
      <c r="E481" s="832" t="s">
        <v>1854</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8" t="str">
        <f t="shared" si="48"/>
        <v>H22440</v>
      </c>
      <c r="AK481" s="1028" t="str">
        <f t="shared" si="49"/>
        <v>RES FRAIS DEMO FONC</v>
      </c>
      <c r="AL481" s="1028">
        <f>IFERROR(INDEX(G481:R481,1,MATCH(Parametres!$B$3,G$1:R$1,0)-1)*IF(OR(F481="L",F481="S",F481="I"),-1,1),"")</f>
        <v>0</v>
      </c>
      <c r="AM481" s="1028">
        <f t="shared" si="44"/>
        <v>0</v>
      </c>
      <c r="AN481" s="1028">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3" t="str">
        <f t="shared" si="45"/>
        <v>H22440</v>
      </c>
      <c r="AU481" s="599" t="str">
        <f t="shared" si="46"/>
        <v>RES FRAIS DEMO FONC</v>
      </c>
      <c r="AV481" s="1028">
        <f>IFERROR(INDEX(V481:AG481,1,MATCH(Parametres!$B$3,V$1:AG$1,0)-1)*IF(OR(C481="L",C481="S",C481="I"),-1,1),"")</f>
        <v>0</v>
      </c>
      <c r="AW481" s="1028">
        <f t="shared" si="47"/>
        <v>0</v>
      </c>
      <c r="AX481" s="1028">
        <f>INDEX(V481:AG481,1,MATCH(Parametres!$B$3,V$1:AG$1,0))*IF(OR(C481="L",C481="S",C481="I"),-1,1)</f>
        <v>0</v>
      </c>
      <c r="AY481" s="598" t="s">
        <v>337</v>
      </c>
      <c r="AZ481" s="598" t="e">
        <f>+VLOOKUP($AJ481,Data_Validation!$A:$E,5,0)</f>
        <v>#N/A</v>
      </c>
    </row>
    <row r="482" spans="1:52" ht="15" customHeight="1">
      <c r="A482" s="832" t="s">
        <v>1150</v>
      </c>
      <c r="B482" s="832">
        <v>2026</v>
      </c>
      <c r="C482" s="832" t="s">
        <v>2102</v>
      </c>
      <c r="D482" s="832" t="s">
        <v>2103</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8" t="str">
        <f t="shared" si="48"/>
        <v>H22450</v>
      </c>
      <c r="AK482" s="1028" t="str">
        <f t="shared" si="49"/>
        <v>TAXES</v>
      </c>
      <c r="AL482" s="1028">
        <f>IFERROR(INDEX(G482:R482,1,MATCH(Parametres!$B$3,G$1:R$1,0)-1)*IF(OR(F482="L",F482="S",F482="I"),-1,1),"")</f>
        <v>0</v>
      </c>
      <c r="AM482" s="1028">
        <f t="shared" si="44"/>
        <v>0</v>
      </c>
      <c r="AN482" s="1028">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3" t="str">
        <f t="shared" si="45"/>
        <v>H22450</v>
      </c>
      <c r="AU482" s="599" t="str">
        <f t="shared" si="46"/>
        <v>TAXES</v>
      </c>
      <c r="AV482" s="1028">
        <f>IFERROR(INDEX(V482:AG482,1,MATCH(Parametres!$B$3,V$1:AG$1,0)-1)*IF(OR(C482="L",C482="S",C482="I"),-1,1),"")</f>
        <v>0</v>
      </c>
      <c r="AW482" s="1028">
        <f t="shared" si="47"/>
        <v>0</v>
      </c>
      <c r="AX482" s="1028">
        <f>INDEX(V482:AG482,1,MATCH(Parametres!$B$3,V$1:AG$1,0))*IF(OR(C482="L",C482="S",C482="I"),-1,1)</f>
        <v>0</v>
      </c>
      <c r="AY482" s="598" t="s">
        <v>337</v>
      </c>
      <c r="AZ482" s="598" t="e">
        <f>+VLOOKUP($AJ482,Data_Validation!$A:$E,5,0)</f>
        <v>#N/A</v>
      </c>
    </row>
    <row r="483" spans="1:52" ht="15" customHeight="1">
      <c r="A483" s="832" t="s">
        <v>1150</v>
      </c>
      <c r="B483" s="832">
        <v>2026</v>
      </c>
      <c r="C483" s="832" t="s">
        <v>2104</v>
      </c>
      <c r="D483" s="832" t="s">
        <v>2105</v>
      </c>
      <c r="E483" s="832" t="s">
        <v>333</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8" t="str">
        <f t="shared" si="48"/>
        <v>H22460</v>
      </c>
      <c r="AK483" s="1028" t="str">
        <f t="shared" si="49"/>
        <v>ASSURANCES</v>
      </c>
      <c r="AL483" s="1028">
        <f>IFERROR(INDEX(G483:R483,1,MATCH(Parametres!$B$3,G$1:R$1,0)-1)*IF(OR(F483="L",F483="S",F483="I"),-1,1),"")</f>
        <v>0</v>
      </c>
      <c r="AM483" s="1028">
        <f t="shared" si="44"/>
        <v>0</v>
      </c>
      <c r="AN483" s="1028">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3" t="str">
        <f t="shared" si="45"/>
        <v>H22460</v>
      </c>
      <c r="AU483" s="599" t="str">
        <f t="shared" si="46"/>
        <v>ASSURANCES</v>
      </c>
      <c r="AV483" s="1028">
        <f>IFERROR(INDEX(V483:AG483,1,MATCH(Parametres!$B$3,V$1:AG$1,0)-1)*IF(OR(C483="L",C483="S",C483="I"),-1,1),"")</f>
        <v>0</v>
      </c>
      <c r="AW483" s="1028">
        <f t="shared" si="47"/>
        <v>0</v>
      </c>
      <c r="AX483" s="1028">
        <f>INDEX(V483:AG483,1,MATCH(Parametres!$B$3,V$1:AG$1,0))*IF(OR(C483="L",C483="S",C483="I"),-1,1)</f>
        <v>0</v>
      </c>
      <c r="AY483" s="598" t="s">
        <v>337</v>
      </c>
      <c r="AZ483" s="598" t="e">
        <f>+VLOOKUP($AJ483,Data_Validation!$A:$E,5,0)</f>
        <v>#N/A</v>
      </c>
    </row>
    <row r="484" spans="1:52" ht="15" customHeight="1">
      <c r="A484" s="832" t="s">
        <v>1150</v>
      </c>
      <c r="B484" s="832">
        <v>2026</v>
      </c>
      <c r="C484" s="832" t="s">
        <v>2106</v>
      </c>
      <c r="D484" s="832" t="s">
        <v>2107</v>
      </c>
      <c r="E484" s="832" t="s">
        <v>1813</v>
      </c>
      <c r="F484" s="832" t="s">
        <v>1153</v>
      </c>
      <c r="G484" s="832">
        <v>12860.25</v>
      </c>
      <c r="H484" s="832">
        <v>2626.79</v>
      </c>
      <c r="I484" s="832">
        <v>-1020.74</v>
      </c>
      <c r="J484" s="832">
        <v>-4343.63</v>
      </c>
      <c r="K484" s="832">
        <v>-4540.12</v>
      </c>
      <c r="L484" s="832">
        <v>-1107.47</v>
      </c>
      <c r="M484" s="832">
        <v>-6599.94</v>
      </c>
      <c r="N484" s="832">
        <v>-1985.53</v>
      </c>
      <c r="O484" s="832">
        <v>-5477.79</v>
      </c>
      <c r="P484" s="832">
        <v>-8102.69</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8" t="str">
        <f t="shared" si="48"/>
        <v>H22490</v>
      </c>
      <c r="AK484" s="1028" t="str">
        <f t="shared" si="49"/>
        <v>ACCESS VENDU NON INSTALLÉ</v>
      </c>
      <c r="AL484" s="1028">
        <f>IFERROR(INDEX(G484:R484,1,MATCH(Parametres!$B$3,G$1:R$1,0)-1)*IF(OR(F484="L",F484="S",F484="I"),-1,1),"")</f>
        <v>1985.53</v>
      </c>
      <c r="AM484" s="1028">
        <f t="shared" si="44"/>
        <v>3492.26</v>
      </c>
      <c r="AN484" s="1028">
        <f>INDEX(G484:R484,1,MATCH(Parametres!$B$3,G$1:R$1,0))*IF(OR(F484="L",F484="S",F484="I"),-1,1)</f>
        <v>5477.79</v>
      </c>
      <c r="AO484" s="598" t="str">
        <f>+VLOOKUP($AJ484,Data_Validation!$A:$D,1,0)</f>
        <v>H22490</v>
      </c>
      <c r="AP484" s="598" t="str">
        <f>+VLOOKUP($AJ484,Data_Validation!$A:$D,3,0)</f>
        <v>Bilan</v>
      </c>
      <c r="AQ484" s="598" t="str">
        <f>+VLOOKUP($AJ484,Data_Validation!$A:$D,4,0)</f>
        <v>Autres Courus</v>
      </c>
      <c r="AR484" s="598" t="s">
        <v>299</v>
      </c>
      <c r="AS484" s="598">
        <f>+VLOOKUP($AJ484,Data_Validation!$A:$E,5,0)</f>
        <v>0</v>
      </c>
      <c r="AT484" s="1033" t="str">
        <f t="shared" si="45"/>
        <v>H22490</v>
      </c>
      <c r="AU484" s="599" t="str">
        <f t="shared" si="46"/>
        <v>ACCESS VENDU NON INSTALLÉ</v>
      </c>
      <c r="AV484" s="1028">
        <f>IFERROR(INDEX(V484:AG484,1,MATCH(Parametres!$B$3,V$1:AG$1,0)-1)*IF(OR(C484="L",C484="S",C484="I"),-1,1),"")</f>
        <v>0</v>
      </c>
      <c r="AW484" s="1028">
        <f t="shared" si="47"/>
        <v>0</v>
      </c>
      <c r="AX484" s="1028">
        <f>INDEX(V484:AG484,1,MATCH(Parametres!$B$3,V$1:AG$1,0))*IF(OR(C484="L",C484="S",C484="I"),-1,1)</f>
        <v>0</v>
      </c>
      <c r="AY484" s="598" t="s">
        <v>337</v>
      </c>
      <c r="AZ484" s="598">
        <f>+VLOOKUP($AJ484,Data_Validation!$A:$E,5,0)</f>
        <v>0</v>
      </c>
    </row>
    <row r="485" spans="1:52" ht="15" customHeight="1">
      <c r="A485" s="832" t="s">
        <v>1150</v>
      </c>
      <c r="B485" s="832">
        <v>2026</v>
      </c>
      <c r="C485" s="832" t="s">
        <v>2108</v>
      </c>
      <c r="D485" s="832" t="s">
        <v>2109</v>
      </c>
      <c r="E485" s="832" t="s">
        <v>333</v>
      </c>
      <c r="F485" s="832" t="s">
        <v>1153</v>
      </c>
      <c r="G485" s="832">
        <v>70890.990000000005</v>
      </c>
      <c r="H485" s="832">
        <v>67581.73</v>
      </c>
      <c r="I485" s="832">
        <v>88392.13</v>
      </c>
      <c r="J485" s="832">
        <v>30405.37</v>
      </c>
      <c r="K485" s="832">
        <v>30405.37</v>
      </c>
      <c r="L485" s="832">
        <v>30405.37</v>
      </c>
      <c r="M485" s="832">
        <v>30405.37</v>
      </c>
      <c r="N485" s="832">
        <v>30405.37</v>
      </c>
      <c r="O485" s="832">
        <v>30405.37</v>
      </c>
      <c r="P485" s="832">
        <v>30405.37</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8" t="str">
        <f t="shared" si="48"/>
        <v>H22500</v>
      </c>
      <c r="AK485" s="1028" t="str">
        <f t="shared" si="49"/>
        <v>PAIE NET A PAYER</v>
      </c>
      <c r="AL485" s="1028">
        <f>IFERROR(INDEX(G485:R485,1,MATCH(Parametres!$B$3,G$1:R$1,0)-1)*IF(OR(F485="L",F485="S",F485="I"),-1,1),"")</f>
        <v>-30405.37</v>
      </c>
      <c r="AM485" s="1028">
        <f t="shared" si="44"/>
        <v>0</v>
      </c>
      <c r="AN485" s="1028">
        <f>INDEX(G485:R485,1,MATCH(Parametres!$B$3,G$1:R$1,0))*IF(OR(F485="L",F485="S",F485="I"),-1,1)</f>
        <v>-30405.37</v>
      </c>
      <c r="AO485" s="598" t="str">
        <f>+VLOOKUP($AJ485,Data_Validation!$A:$D,1,0)</f>
        <v>H22500</v>
      </c>
      <c r="AP485" s="598" t="str">
        <f>+VLOOKUP($AJ485,Data_Validation!$A:$D,3,0)</f>
        <v>Bilan</v>
      </c>
      <c r="AQ485" s="598" t="str">
        <f>+VLOOKUP($AJ485,Data_Validation!$A:$D,4,0)</f>
        <v>Salaires à Payer</v>
      </c>
      <c r="AR485" s="598" t="s">
        <v>299</v>
      </c>
      <c r="AS485" s="598">
        <f>+VLOOKUP($AJ485,Data_Validation!$A:$E,5,0)</f>
        <v>0</v>
      </c>
      <c r="AT485" s="1033" t="str">
        <f t="shared" si="45"/>
        <v>H22500</v>
      </c>
      <c r="AU485" s="599" t="str">
        <f t="shared" si="46"/>
        <v>PAIE NET A PAYER</v>
      </c>
      <c r="AV485" s="1028">
        <f>IFERROR(INDEX(V485:AG485,1,MATCH(Parametres!$B$3,V$1:AG$1,0)-1)*IF(OR(C485="L",C485="S",C485="I"),-1,1),"")</f>
        <v>0</v>
      </c>
      <c r="AW485" s="1028">
        <f t="shared" si="47"/>
        <v>0</v>
      </c>
      <c r="AX485" s="1028">
        <f>INDEX(V485:AG485,1,MATCH(Parametres!$B$3,V$1:AG$1,0))*IF(OR(C485="L",C485="S",C485="I"),-1,1)</f>
        <v>0</v>
      </c>
      <c r="AY485" s="598" t="s">
        <v>337</v>
      </c>
      <c r="AZ485" s="598">
        <f>+VLOOKUP($AJ485,Data_Validation!$A:$E,5,0)</f>
        <v>0</v>
      </c>
    </row>
    <row r="486" spans="1:52" ht="15" customHeight="1">
      <c r="A486" s="832" t="s">
        <v>1150</v>
      </c>
      <c r="B486" s="832">
        <v>2026</v>
      </c>
      <c r="C486" s="832" t="s">
        <v>2110</v>
      </c>
      <c r="D486" s="832" t="s">
        <v>2111</v>
      </c>
      <c r="E486" s="832" t="s">
        <v>1119</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8" t="str">
        <f t="shared" si="48"/>
        <v>H22500E</v>
      </c>
      <c r="AK486" s="1028" t="str">
        <f t="shared" si="49"/>
        <v>SALAIRES A PAYER - IN/OUT</v>
      </c>
      <c r="AL486" s="1028">
        <f>IFERROR(INDEX(G486:R486,1,MATCH(Parametres!$B$3,G$1:R$1,0)-1)*IF(OR(F486="L",F486="S",F486="I"),-1,1),"")</f>
        <v>0</v>
      </c>
      <c r="AM486" s="1028">
        <f t="shared" si="44"/>
        <v>0</v>
      </c>
      <c r="AN486" s="1028">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3" t="str">
        <f t="shared" si="45"/>
        <v>H22500E</v>
      </c>
      <c r="AU486" s="599" t="str">
        <f t="shared" si="46"/>
        <v>SALAIRES A PAYER - IN/OUT</v>
      </c>
      <c r="AV486" s="1028">
        <f>IFERROR(INDEX(V486:AG486,1,MATCH(Parametres!$B$3,V$1:AG$1,0)-1)*IF(OR(C486="L",C486="S",C486="I"),-1,1),"")</f>
        <v>0</v>
      </c>
      <c r="AW486" s="1028">
        <f t="shared" si="47"/>
        <v>0</v>
      </c>
      <c r="AX486" s="1028">
        <f>INDEX(V486:AG486,1,MATCH(Parametres!$B$3,V$1:AG$1,0))*IF(OR(C486="L",C486="S",C486="I"),-1,1)</f>
        <v>0</v>
      </c>
      <c r="AY486" s="598" t="s">
        <v>337</v>
      </c>
      <c r="AZ486" s="598" t="e">
        <f>+VLOOKUP($AJ486,Data_Validation!$A:$E,5,0)</f>
        <v>#N/A</v>
      </c>
    </row>
    <row r="487" spans="1:52" ht="15" customHeight="1">
      <c r="A487" s="832" t="s">
        <v>1150</v>
      </c>
      <c r="B487" s="832">
        <v>2026</v>
      </c>
      <c r="C487" s="832" t="s">
        <v>2112</v>
      </c>
      <c r="D487" s="832" t="s">
        <v>2113</v>
      </c>
      <c r="E487" s="832" t="s">
        <v>2114</v>
      </c>
      <c r="F487" s="832" t="s">
        <v>1153</v>
      </c>
      <c r="G487" s="832">
        <v>0</v>
      </c>
      <c r="H487" s="832">
        <v>0</v>
      </c>
      <c r="I487" s="832">
        <v>0</v>
      </c>
      <c r="J487" s="832">
        <v>0</v>
      </c>
      <c r="K487" s="832">
        <v>0</v>
      </c>
      <c r="L487" s="832">
        <v>0</v>
      </c>
      <c r="M487" s="832">
        <v>0</v>
      </c>
      <c r="N487" s="832">
        <v>0</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8" t="str">
        <f t="shared" si="48"/>
        <v>H22500G</v>
      </c>
      <c r="AK487" s="1028" t="str">
        <f t="shared" si="49"/>
        <v>DEDUCTIONS A PAYER/IN-OUT</v>
      </c>
      <c r="AL487" s="1028">
        <f>IFERROR(INDEX(G487:R487,1,MATCH(Parametres!$B$3,G$1:R$1,0)-1)*IF(OR(F487="L",F487="S",F487="I"),-1,1),"")</f>
        <v>0</v>
      </c>
      <c r="AM487" s="1028">
        <f t="shared" si="44"/>
        <v>0</v>
      </c>
      <c r="AN487" s="1028">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3" t="str">
        <f t="shared" si="45"/>
        <v>H22500G</v>
      </c>
      <c r="AU487" s="599" t="str">
        <f t="shared" si="46"/>
        <v>DEDUCTIONS A PAYER/IN-OUT</v>
      </c>
      <c r="AV487" s="1028">
        <f>IFERROR(INDEX(V487:AG487,1,MATCH(Parametres!$B$3,V$1:AG$1,0)-1)*IF(OR(C487="L",C487="S",C487="I"),-1,1),"")</f>
        <v>0</v>
      </c>
      <c r="AW487" s="1028">
        <f t="shared" si="47"/>
        <v>0</v>
      </c>
      <c r="AX487" s="1028">
        <f>INDEX(V487:AG487,1,MATCH(Parametres!$B$3,V$1:AG$1,0))*IF(OR(C487="L",C487="S",C487="I"),-1,1)</f>
        <v>0</v>
      </c>
      <c r="AY487" s="598" t="s">
        <v>337</v>
      </c>
      <c r="AZ487" s="598" t="e">
        <f>+VLOOKUP($AJ487,Data_Validation!$A:$E,5,0)</f>
        <v>#N/A</v>
      </c>
    </row>
    <row r="488" spans="1:52" ht="15" customHeight="1">
      <c r="A488" s="832" t="s">
        <v>1150</v>
      </c>
      <c r="B488" s="832">
        <v>2026</v>
      </c>
      <c r="C488" s="832" t="s">
        <v>2115</v>
      </c>
      <c r="D488" s="832" t="s">
        <v>2116</v>
      </c>
      <c r="E488" s="832" t="s">
        <v>333</v>
      </c>
      <c r="F488" s="832" t="s">
        <v>1153</v>
      </c>
      <c r="G488" s="832">
        <v>176452.86</v>
      </c>
      <c r="H488" s="832">
        <v>182190.04</v>
      </c>
      <c r="I488" s="832">
        <v>177012.56</v>
      </c>
      <c r="J488" s="832">
        <v>184889.52</v>
      </c>
      <c r="K488" s="832">
        <v>179248.64000000001</v>
      </c>
      <c r="L488" s="832">
        <v>179504.33</v>
      </c>
      <c r="M488" s="832">
        <v>180664.99</v>
      </c>
      <c r="N488" s="832">
        <v>159718.57999999999</v>
      </c>
      <c r="O488" s="832">
        <v>161087.95000000001</v>
      </c>
      <c r="P488" s="832">
        <v>160711.32</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8" t="str">
        <f t="shared" si="48"/>
        <v>H22600</v>
      </c>
      <c r="AK488" s="1028" t="str">
        <f t="shared" si="49"/>
        <v>VACANCES &amp; CONGES A PAYES</v>
      </c>
      <c r="AL488" s="1028">
        <f>IFERROR(INDEX(G488:R488,1,MATCH(Parametres!$B$3,G$1:R$1,0)-1)*IF(OR(F488="L",F488="S",F488="I"),-1,1),"")</f>
        <v>-159718.57999999999</v>
      </c>
      <c r="AM488" s="1028">
        <f t="shared" si="44"/>
        <v>-1369.3700000000244</v>
      </c>
      <c r="AN488" s="1028">
        <f>INDEX(G488:R488,1,MATCH(Parametres!$B$3,G$1:R$1,0))*IF(OR(F488="L",F488="S",F488="I"),-1,1)</f>
        <v>-161087.95000000001</v>
      </c>
      <c r="AO488" s="598" t="str">
        <f>+VLOOKUP($AJ488,Data_Validation!$A:$D,1,0)</f>
        <v>H22600</v>
      </c>
      <c r="AP488" s="598" t="str">
        <f>+VLOOKUP($AJ488,Data_Validation!$A:$D,3,0)</f>
        <v>Bilan</v>
      </c>
      <c r="AQ488" s="598" t="str">
        <f>+VLOOKUP($AJ488,Data_Validation!$A:$D,4,0)</f>
        <v>Salaires à Payer</v>
      </c>
      <c r="AR488" s="598" t="s">
        <v>299</v>
      </c>
      <c r="AS488" s="598">
        <f>+VLOOKUP($AJ488,Data_Validation!$A:$E,5,0)</f>
        <v>0</v>
      </c>
      <c r="AT488" s="1033" t="str">
        <f t="shared" si="45"/>
        <v>H22600</v>
      </c>
      <c r="AU488" s="599" t="str">
        <f t="shared" si="46"/>
        <v>VACANCES &amp; CONGES A PAYES</v>
      </c>
      <c r="AV488" s="1028">
        <f>IFERROR(INDEX(V488:AG488,1,MATCH(Parametres!$B$3,V$1:AG$1,0)-1)*IF(OR(C488="L",C488="S",C488="I"),-1,1),"")</f>
        <v>0</v>
      </c>
      <c r="AW488" s="1028">
        <f t="shared" si="47"/>
        <v>0</v>
      </c>
      <c r="AX488" s="1028">
        <f>INDEX(V488:AG488,1,MATCH(Parametres!$B$3,V$1:AG$1,0))*IF(OR(C488="L",C488="S",C488="I"),-1,1)</f>
        <v>0</v>
      </c>
      <c r="AY488" s="598" t="s">
        <v>337</v>
      </c>
      <c r="AZ488" s="598">
        <f>+VLOOKUP($AJ488,Data_Validation!$A:$E,5,0)</f>
        <v>0</v>
      </c>
    </row>
    <row r="489" spans="1:52" ht="15" customHeight="1">
      <c r="A489" s="832" t="s">
        <v>1150</v>
      </c>
      <c r="B489" s="832">
        <v>2026</v>
      </c>
      <c r="C489" s="832" t="s">
        <v>2117</v>
      </c>
      <c r="D489" s="832" t="s">
        <v>2118</v>
      </c>
      <c r="E489" s="832" t="s">
        <v>333</v>
      </c>
      <c r="F489" s="832" t="s">
        <v>1153</v>
      </c>
      <c r="G489" s="832">
        <v>-1165.54</v>
      </c>
      <c r="H489" s="832">
        <v>-1165.54</v>
      </c>
      <c r="I489" s="832">
        <v>-1165.54</v>
      </c>
      <c r="J489" s="832">
        <v>-1165.54</v>
      </c>
      <c r="K489" s="832">
        <v>-1165.54</v>
      </c>
      <c r="L489" s="832">
        <v>-1165.54</v>
      </c>
      <c r="M489" s="832">
        <v>-1165.54</v>
      </c>
      <c r="N489" s="832">
        <v>-1165.54</v>
      </c>
      <c r="O489" s="832">
        <v>19238.46</v>
      </c>
      <c r="P489" s="832">
        <v>19238.46</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8" t="str">
        <f t="shared" si="48"/>
        <v>H22700</v>
      </c>
      <c r="AK489" s="1028" t="str">
        <f t="shared" si="49"/>
        <v>INTERETS COURUS</v>
      </c>
      <c r="AL489" s="1028">
        <f>IFERROR(INDEX(G489:R489,1,MATCH(Parametres!$B$3,G$1:R$1,0)-1)*IF(OR(F489="L",F489="S",F489="I"),-1,1),"")</f>
        <v>1165.54</v>
      </c>
      <c r="AM489" s="1028">
        <f t="shared" si="44"/>
        <v>-20404</v>
      </c>
      <c r="AN489" s="1028">
        <f>INDEX(G489:R489,1,MATCH(Parametres!$B$3,G$1:R$1,0))*IF(OR(F489="L",F489="S",F489="I"),-1,1)</f>
        <v>-19238.46</v>
      </c>
      <c r="AO489" s="598" t="str">
        <f>+VLOOKUP($AJ489,Data_Validation!$A:$D,1,0)</f>
        <v>H22700</v>
      </c>
      <c r="AP489" s="598" t="str">
        <f>+VLOOKUP($AJ489,Data_Validation!$A:$D,3,0)</f>
        <v>Bilan</v>
      </c>
      <c r="AQ489" s="598" t="str">
        <f>+VLOOKUP($AJ489,Data_Validation!$A:$D,4,0)</f>
        <v>Autres Courus</v>
      </c>
      <c r="AR489" s="598" t="s">
        <v>299</v>
      </c>
      <c r="AS489" s="598">
        <f>+VLOOKUP($AJ489,Data_Validation!$A:$E,5,0)</f>
        <v>0</v>
      </c>
      <c r="AT489" s="1033" t="str">
        <f t="shared" si="45"/>
        <v>H22700</v>
      </c>
      <c r="AU489" s="599" t="str">
        <f t="shared" si="46"/>
        <v>INTERETS COURUS</v>
      </c>
      <c r="AV489" s="1028">
        <f>IFERROR(INDEX(V489:AG489,1,MATCH(Parametres!$B$3,V$1:AG$1,0)-1)*IF(OR(C489="L",C489="S",C489="I"),-1,1),"")</f>
        <v>0</v>
      </c>
      <c r="AW489" s="1028">
        <f t="shared" si="47"/>
        <v>0</v>
      </c>
      <c r="AX489" s="1028">
        <f>INDEX(V489:AG489,1,MATCH(Parametres!$B$3,V$1:AG$1,0))*IF(OR(C489="L",C489="S",C489="I"),-1,1)</f>
        <v>0</v>
      </c>
      <c r="AY489" s="598" t="s">
        <v>337</v>
      </c>
      <c r="AZ489" s="598">
        <f>+VLOOKUP($AJ489,Data_Validation!$A:$E,5,0)</f>
        <v>0</v>
      </c>
    </row>
    <row r="490" spans="1:52" ht="15" customHeight="1">
      <c r="A490" s="832" t="s">
        <v>1150</v>
      </c>
      <c r="B490" s="832">
        <v>2026</v>
      </c>
      <c r="C490" s="832" t="s">
        <v>2119</v>
      </c>
      <c r="D490" s="832" t="s">
        <v>2120</v>
      </c>
      <c r="E490" s="832" t="s">
        <v>333</v>
      </c>
      <c r="F490" s="832" t="s">
        <v>1153</v>
      </c>
      <c r="G490" s="832">
        <v>-32651.42</v>
      </c>
      <c r="H490" s="832">
        <v>-32651.42</v>
      </c>
      <c r="I490" s="832">
        <v>-32651.42</v>
      </c>
      <c r="J490" s="832">
        <v>-32651.42</v>
      </c>
      <c r="K490" s="832">
        <v>-32651.42</v>
      </c>
      <c r="L490" s="832">
        <v>-32651.42</v>
      </c>
      <c r="M490" s="832">
        <v>-32651.42</v>
      </c>
      <c r="N490" s="832">
        <v>-32651.42</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8" t="str">
        <f t="shared" si="48"/>
        <v>H22800</v>
      </c>
      <c r="AK490" s="1028" t="str">
        <f t="shared" si="49"/>
        <v>RESERVE DIVERS</v>
      </c>
      <c r="AL490" s="1028">
        <f>IFERROR(INDEX(G490:R490,1,MATCH(Parametres!$B$3,G$1:R$1,0)-1)*IF(OR(F490="L",F490="S",F490="I"),-1,1),"")</f>
        <v>32651.42</v>
      </c>
      <c r="AM490" s="1028">
        <f t="shared" si="44"/>
        <v>-32651.42</v>
      </c>
      <c r="AN490" s="1028">
        <f>INDEX(G490:R490,1,MATCH(Parametres!$B$3,G$1:R$1,0))*IF(OR(F490="L",F490="S",F490="I"),-1,1)</f>
        <v>0</v>
      </c>
      <c r="AO490" s="598" t="str">
        <f>+VLOOKUP($AJ490,Data_Validation!$A:$D,1,0)</f>
        <v>H22800</v>
      </c>
      <c r="AP490" s="598" t="str">
        <f>+VLOOKUP($AJ490,Data_Validation!$A:$D,3,0)</f>
        <v>Bilan</v>
      </c>
      <c r="AQ490" s="598" t="str">
        <f>+VLOOKUP($AJ490,Data_Validation!$A:$D,4,0)</f>
        <v>Autres Courus</v>
      </c>
      <c r="AR490" s="598" t="s">
        <v>299</v>
      </c>
      <c r="AS490" s="598">
        <f>+VLOOKUP($AJ490,Data_Validation!$A:$E,5,0)</f>
        <v>0</v>
      </c>
      <c r="AT490" s="1033" t="str">
        <f t="shared" si="45"/>
        <v>H22800</v>
      </c>
      <c r="AU490" s="599" t="str">
        <f t="shared" si="46"/>
        <v>RESERVE DIVERS</v>
      </c>
      <c r="AV490" s="1028">
        <f>IFERROR(INDEX(V490:AG490,1,MATCH(Parametres!$B$3,V$1:AG$1,0)-1)*IF(OR(C490="L",C490="S",C490="I"),-1,1),"")</f>
        <v>0</v>
      </c>
      <c r="AW490" s="1028">
        <f t="shared" si="47"/>
        <v>0</v>
      </c>
      <c r="AX490" s="1028">
        <f>INDEX(V490:AG490,1,MATCH(Parametres!$B$3,V$1:AG$1,0))*IF(OR(C490="L",C490="S",C490="I"),-1,1)</f>
        <v>0</v>
      </c>
      <c r="AY490" s="598" t="s">
        <v>337</v>
      </c>
      <c r="AZ490" s="598">
        <f>+VLOOKUP($AJ490,Data_Validation!$A:$E,5,0)</f>
        <v>0</v>
      </c>
    </row>
    <row r="491" spans="1:52" ht="15" customHeight="1">
      <c r="A491" s="832" t="s">
        <v>1150</v>
      </c>
      <c r="B491" s="832">
        <v>2026</v>
      </c>
      <c r="C491" s="832" t="s">
        <v>2121</v>
      </c>
      <c r="D491" s="832" t="s">
        <v>2122</v>
      </c>
      <c r="E491" s="832" t="s">
        <v>1813</v>
      </c>
      <c r="F491" s="832" t="s">
        <v>1153</v>
      </c>
      <c r="G491" s="832">
        <v>0</v>
      </c>
      <c r="H491" s="832">
        <v>0</v>
      </c>
      <c r="I491" s="832">
        <v>200</v>
      </c>
      <c r="J491" s="832">
        <v>200</v>
      </c>
      <c r="K491" s="832">
        <v>200</v>
      </c>
      <c r="L491" s="832">
        <v>200</v>
      </c>
      <c r="M491" s="832">
        <v>200</v>
      </c>
      <c r="N491" s="832">
        <v>200</v>
      </c>
      <c r="O491" s="832">
        <v>200</v>
      </c>
      <c r="P491" s="832">
        <v>200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8" t="str">
        <f t="shared" si="48"/>
        <v>H22810</v>
      </c>
      <c r="AK491" s="1028" t="str">
        <f t="shared" si="49"/>
        <v>RESERVE WHOLESALE WH</v>
      </c>
      <c r="AL491" s="1028">
        <f>IFERROR(INDEX(G491:R491,1,MATCH(Parametres!$B$3,G$1:R$1,0)-1)*IF(OR(F491="L",F491="S",F491="I"),-1,1),"")</f>
        <v>-200</v>
      </c>
      <c r="AM491" s="1028">
        <f t="shared" si="44"/>
        <v>0</v>
      </c>
      <c r="AN491" s="1028">
        <f>INDEX(G491:R491,1,MATCH(Parametres!$B$3,G$1:R$1,0))*IF(OR(F491="L",F491="S",F491="I"),-1,1)</f>
        <v>-200</v>
      </c>
      <c r="AO491" s="598" t="str">
        <f>+VLOOKUP($AJ491,Data_Validation!$A:$D,1,0)</f>
        <v>H22810</v>
      </c>
      <c r="AP491" s="598" t="str">
        <f>+VLOOKUP($AJ491,Data_Validation!$A:$D,3,0)</f>
        <v>Bilan</v>
      </c>
      <c r="AQ491" s="598" t="str">
        <f>+VLOOKUP($AJ491,Data_Validation!$A:$D,4,0)</f>
        <v>Autres Courus</v>
      </c>
      <c r="AR491" s="598" t="s">
        <v>299</v>
      </c>
      <c r="AS491" s="598">
        <f>+VLOOKUP($AJ491,Data_Validation!$A:$E,5,0)</f>
        <v>0</v>
      </c>
      <c r="AT491" s="1033" t="str">
        <f t="shared" si="45"/>
        <v>H22810</v>
      </c>
      <c r="AU491" s="599" t="str">
        <f t="shared" si="46"/>
        <v>RESERVE WHOLESALE WH</v>
      </c>
      <c r="AV491" s="1028">
        <f>IFERROR(INDEX(V491:AG491,1,MATCH(Parametres!$B$3,V$1:AG$1,0)-1)*IF(OR(C491="L",C491="S",C491="I"),-1,1),"")</f>
        <v>0</v>
      </c>
      <c r="AW491" s="1028">
        <f t="shared" si="47"/>
        <v>0</v>
      </c>
      <c r="AX491" s="1028">
        <f>INDEX(V491:AG491,1,MATCH(Parametres!$B$3,V$1:AG$1,0))*IF(OR(C491="L",C491="S",C491="I"),-1,1)</f>
        <v>0</v>
      </c>
      <c r="AY491" s="598" t="s">
        <v>337</v>
      </c>
      <c r="AZ491" s="598">
        <f>+VLOOKUP($AJ491,Data_Validation!$A:$E,5,0)</f>
        <v>0</v>
      </c>
    </row>
    <row r="492" spans="1:52" ht="15" customHeight="1">
      <c r="A492" s="832" t="s">
        <v>1150</v>
      </c>
      <c r="B492" s="832">
        <v>2026</v>
      </c>
      <c r="C492" s="832" t="s">
        <v>2123</v>
      </c>
      <c r="D492" s="832" t="s">
        <v>2124</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8" t="str">
        <f t="shared" si="48"/>
        <v>H22820</v>
      </c>
      <c r="AK492" s="1028" t="str">
        <f t="shared" si="49"/>
        <v>RESERVE HPP USED</v>
      </c>
      <c r="AL492" s="1028">
        <f>IFERROR(INDEX(G492:R492,1,MATCH(Parametres!$B$3,G$1:R$1,0)-1)*IF(OR(F492="L",F492="S",F492="I"),-1,1),"")</f>
        <v>0</v>
      </c>
      <c r="AM492" s="1028">
        <f t="shared" si="44"/>
        <v>0</v>
      </c>
      <c r="AN492" s="1028">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3" t="str">
        <f t="shared" si="45"/>
        <v>H22820</v>
      </c>
      <c r="AU492" s="599" t="str">
        <f t="shared" si="46"/>
        <v>RESERVE HPP USED</v>
      </c>
      <c r="AV492" s="1028">
        <f>IFERROR(INDEX(V492:AG492,1,MATCH(Parametres!$B$3,V$1:AG$1,0)-1)*IF(OR(C492="L",C492="S",C492="I"),-1,1),"")</f>
        <v>0</v>
      </c>
      <c r="AW492" s="1028">
        <f t="shared" si="47"/>
        <v>0</v>
      </c>
      <c r="AX492" s="1028">
        <f>INDEX(V492:AG492,1,MATCH(Parametres!$B$3,V$1:AG$1,0))*IF(OR(C492="L",C492="S",C492="I"),-1,1)</f>
        <v>0</v>
      </c>
      <c r="AY492" s="598" t="s">
        <v>337</v>
      </c>
      <c r="AZ492" s="598" t="e">
        <f>+VLOOKUP($AJ492,Data_Validation!$A:$E,5,0)</f>
        <v>#N/A</v>
      </c>
    </row>
    <row r="493" spans="1:52" ht="15" customHeight="1">
      <c r="A493" s="832" t="s">
        <v>1150</v>
      </c>
      <c r="B493" s="832">
        <v>2026</v>
      </c>
      <c r="C493" s="832" t="s">
        <v>2125</v>
      </c>
      <c r="D493" s="832" t="s">
        <v>2126</v>
      </c>
      <c r="E493" s="832" t="s">
        <v>336</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8" t="str">
        <f t="shared" si="48"/>
        <v>H22830</v>
      </c>
      <c r="AK493" s="1028" t="str">
        <f t="shared" si="49"/>
        <v>RESERVE PARE-BRISE/HASARD</v>
      </c>
      <c r="AL493" s="1028">
        <f>IFERROR(INDEX(G493:R493,1,MATCH(Parametres!$B$3,G$1:R$1,0)-1)*IF(OR(F493="L",F493="S",F493="I"),-1,1),"")</f>
        <v>0</v>
      </c>
      <c r="AM493" s="1028">
        <f t="shared" si="44"/>
        <v>0</v>
      </c>
      <c r="AN493" s="1028">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3" t="str">
        <f t="shared" si="45"/>
        <v>H22830</v>
      </c>
      <c r="AU493" s="599" t="str">
        <f t="shared" si="46"/>
        <v>RESERVE PARE-BRISE/HASARD</v>
      </c>
      <c r="AV493" s="1028">
        <f>IFERROR(INDEX(V493:AG493,1,MATCH(Parametres!$B$3,V$1:AG$1,0)-1)*IF(OR(C493="L",C493="S",C493="I"),-1,1),"")</f>
        <v>0</v>
      </c>
      <c r="AW493" s="1028">
        <f t="shared" si="47"/>
        <v>0</v>
      </c>
      <c r="AX493" s="1028">
        <f>INDEX(V493:AG493,1,MATCH(Parametres!$B$3,V$1:AG$1,0))*IF(OR(C493="L",C493="S",C493="I"),-1,1)</f>
        <v>0</v>
      </c>
      <c r="AY493" s="598" t="s">
        <v>337</v>
      </c>
      <c r="AZ493" s="598" t="e">
        <f>+VLOOKUP($AJ493,Data_Validation!$A:$E,5,0)</f>
        <v>#N/A</v>
      </c>
    </row>
    <row r="494" spans="1:52" ht="15" customHeight="1">
      <c r="A494" s="832" t="s">
        <v>1150</v>
      </c>
      <c r="B494" s="832">
        <v>2026</v>
      </c>
      <c r="C494" s="832" t="s">
        <v>2127</v>
      </c>
      <c r="D494" s="832" t="s">
        <v>2128</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8" t="str">
        <f t="shared" si="48"/>
        <v>H22840</v>
      </c>
      <c r="AK494" s="1028" t="str">
        <f t="shared" si="49"/>
        <v>RESERVE ENT ESTHETIQUE</v>
      </c>
      <c r="AL494" s="1028">
        <f>IFERROR(INDEX(G494:R494,1,MATCH(Parametres!$B$3,G$1:R$1,0)-1)*IF(OR(F494="L",F494="S",F494="I"),-1,1),"")</f>
        <v>0</v>
      </c>
      <c r="AM494" s="1028">
        <f t="shared" si="44"/>
        <v>0</v>
      </c>
      <c r="AN494" s="1028">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3" t="str">
        <f t="shared" si="45"/>
        <v>H22840</v>
      </c>
      <c r="AU494" s="599" t="str">
        <f t="shared" si="46"/>
        <v>RESERVE ENT ESTHETIQUE</v>
      </c>
      <c r="AV494" s="1028">
        <f>IFERROR(INDEX(V494:AG494,1,MATCH(Parametres!$B$3,V$1:AG$1,0)-1)*IF(OR(C494="L",C494="S",C494="I"),-1,1),"")</f>
        <v>0</v>
      </c>
      <c r="AW494" s="1028">
        <f t="shared" si="47"/>
        <v>0</v>
      </c>
      <c r="AX494" s="1028">
        <f>INDEX(V494:AG494,1,MATCH(Parametres!$B$3,V$1:AG$1,0))*IF(OR(C494="L",C494="S",C494="I"),-1,1)</f>
        <v>0</v>
      </c>
      <c r="AY494" s="598" t="s">
        <v>337</v>
      </c>
      <c r="AZ494" s="598" t="e">
        <f>+VLOOKUP($AJ494,Data_Validation!$A:$E,5,0)</f>
        <v>#N/A</v>
      </c>
    </row>
    <row r="495" spans="1:52" ht="15" customHeight="1">
      <c r="A495" s="832" t="s">
        <v>1150</v>
      </c>
      <c r="B495" s="832">
        <v>2026</v>
      </c>
      <c r="C495" s="832" t="s">
        <v>2129</v>
      </c>
      <c r="D495" s="832" t="s">
        <v>2130</v>
      </c>
      <c r="E495" s="832" t="s">
        <v>1813</v>
      </c>
      <c r="F495" s="832" t="s">
        <v>1153</v>
      </c>
      <c r="G495" s="832">
        <v>0</v>
      </c>
      <c r="H495" s="832">
        <v>0</v>
      </c>
      <c r="I495" s="832">
        <v>0</v>
      </c>
      <c r="J495" s="832">
        <v>0</v>
      </c>
      <c r="K495" s="832">
        <v>0</v>
      </c>
      <c r="L495" s="832">
        <v>0</v>
      </c>
      <c r="M495" s="832">
        <v>0</v>
      </c>
      <c r="N495" s="832">
        <v>0</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8" t="str">
        <f t="shared" si="48"/>
        <v>H22850</v>
      </c>
      <c r="AK495" s="1028" t="str">
        <f t="shared" si="49"/>
        <v>RESERVE PNEUS REMISAGE</v>
      </c>
      <c r="AL495" s="1028">
        <f>IFERROR(INDEX(G495:R495,1,MATCH(Parametres!$B$3,G$1:R$1,0)-1)*IF(OR(F495="L",F495="S",F495="I"),-1,1),"")</f>
        <v>0</v>
      </c>
      <c r="AM495" s="1028">
        <f t="shared" si="44"/>
        <v>0</v>
      </c>
      <c r="AN495" s="1028">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3" t="str">
        <f t="shared" si="45"/>
        <v>H22850</v>
      </c>
      <c r="AU495" s="599" t="str">
        <f t="shared" si="46"/>
        <v>RESERVE PNEUS REMISAGE</v>
      </c>
      <c r="AV495" s="1028">
        <f>IFERROR(INDEX(V495:AG495,1,MATCH(Parametres!$B$3,V$1:AG$1,0)-1)*IF(OR(C495="L",C495="S",C495="I"),-1,1),"")</f>
        <v>0</v>
      </c>
      <c r="AW495" s="1028">
        <f t="shared" si="47"/>
        <v>0</v>
      </c>
      <c r="AX495" s="1028">
        <f>INDEX(V495:AG495,1,MATCH(Parametres!$B$3,V$1:AG$1,0))*IF(OR(C495="L",C495="S",C495="I"),-1,1)</f>
        <v>0</v>
      </c>
      <c r="AY495" s="598" t="s">
        <v>337</v>
      </c>
      <c r="AZ495" s="598" t="e">
        <f>+VLOOKUP($AJ495,Data_Validation!$A:$E,5,0)</f>
        <v>#N/A</v>
      </c>
    </row>
    <row r="496" spans="1:52" ht="15" customHeight="1">
      <c r="A496" s="832" t="s">
        <v>1150</v>
      </c>
      <c r="B496" s="832">
        <v>2026</v>
      </c>
      <c r="C496" s="832" t="s">
        <v>2131</v>
      </c>
      <c r="D496" s="832" t="s">
        <v>2132</v>
      </c>
      <c r="E496" s="832" t="s">
        <v>333</v>
      </c>
      <c r="F496" s="832" t="s">
        <v>1153</v>
      </c>
      <c r="G496" s="832">
        <v>-1504</v>
      </c>
      <c r="H496" s="832">
        <v>-1504</v>
      </c>
      <c r="I496" s="832">
        <v>-1504</v>
      </c>
      <c r="J496" s="832">
        <v>-1504</v>
      </c>
      <c r="K496" s="832">
        <v>-1504</v>
      </c>
      <c r="L496" s="832">
        <v>-1504</v>
      </c>
      <c r="M496" s="832">
        <v>-1504</v>
      </c>
      <c r="N496" s="832">
        <v>-1504</v>
      </c>
      <c r="O496" s="832">
        <v>-1504</v>
      </c>
      <c r="P496" s="832">
        <v>-1504</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8" t="str">
        <f t="shared" si="48"/>
        <v>H22860</v>
      </c>
      <c r="AK496" s="1028" t="str">
        <f t="shared" si="49"/>
        <v>RESERVE CORE HYUNDAI INCI</v>
      </c>
      <c r="AL496" s="1028">
        <f>IFERROR(INDEX(G496:R496,1,MATCH(Parametres!$B$3,G$1:R$1,0)-1)*IF(OR(F496="L",F496="S",F496="I"),-1,1),"")</f>
        <v>1504</v>
      </c>
      <c r="AM496" s="1028">
        <f t="shared" si="44"/>
        <v>0</v>
      </c>
      <c r="AN496" s="1028">
        <f>INDEX(G496:R496,1,MATCH(Parametres!$B$3,G$1:R$1,0))*IF(OR(F496="L",F496="S",F496="I"),-1,1)</f>
        <v>1504</v>
      </c>
      <c r="AO496" s="598" t="str">
        <f>+VLOOKUP($AJ496,Data_Validation!$A:$D,1,0)</f>
        <v>H22860</v>
      </c>
      <c r="AP496" s="598" t="str">
        <f>+VLOOKUP($AJ496,Data_Validation!$A:$D,3,0)</f>
        <v>Bilan</v>
      </c>
      <c r="AQ496" s="598" t="str">
        <f>+VLOOKUP($AJ496,Data_Validation!$A:$D,4,0)</f>
        <v>Autres Courus</v>
      </c>
      <c r="AR496" s="598" t="s">
        <v>299</v>
      </c>
      <c r="AS496" s="598">
        <f>+VLOOKUP($AJ496,Data_Validation!$A:$E,5,0)</f>
        <v>0</v>
      </c>
      <c r="AT496" s="1033" t="str">
        <f t="shared" si="45"/>
        <v>H22860</v>
      </c>
      <c r="AU496" s="599" t="str">
        <f t="shared" si="46"/>
        <v>RESERVE CORE HYUNDAI INCI</v>
      </c>
      <c r="AV496" s="1028">
        <f>IFERROR(INDEX(V496:AG496,1,MATCH(Parametres!$B$3,V$1:AG$1,0)-1)*IF(OR(C496="L",C496="S",C496="I"),-1,1),"")</f>
        <v>0</v>
      </c>
      <c r="AW496" s="1028">
        <f t="shared" si="47"/>
        <v>0</v>
      </c>
      <c r="AX496" s="1028">
        <f>INDEX(V496:AG496,1,MATCH(Parametres!$B$3,V$1:AG$1,0))*IF(OR(C496="L",C496="S",C496="I"),-1,1)</f>
        <v>0</v>
      </c>
      <c r="AY496" s="598" t="s">
        <v>337</v>
      </c>
      <c r="AZ496" s="598">
        <f>+VLOOKUP($AJ496,Data_Validation!$A:$E,5,0)</f>
        <v>0</v>
      </c>
    </row>
    <row r="497" spans="1:52" ht="15" customHeight="1">
      <c r="A497" s="832" t="s">
        <v>1150</v>
      </c>
      <c r="B497" s="832">
        <v>2026</v>
      </c>
      <c r="C497" s="832" t="s">
        <v>2133</v>
      </c>
      <c r="D497" s="832" t="s">
        <v>2134</v>
      </c>
      <c r="E497" s="832" t="s">
        <v>1813</v>
      </c>
      <c r="F497" s="832" t="s">
        <v>1153</v>
      </c>
      <c r="G497" s="832">
        <v>0</v>
      </c>
      <c r="H497" s="832">
        <v>0</v>
      </c>
      <c r="I497" s="832">
        <v>0</v>
      </c>
      <c r="J497" s="832">
        <v>0</v>
      </c>
      <c r="K497" s="832">
        <v>0</v>
      </c>
      <c r="L497" s="832">
        <v>0</v>
      </c>
      <c r="M497" s="832">
        <v>0</v>
      </c>
      <c r="N497" s="832">
        <v>0</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8" t="str">
        <f t="shared" si="48"/>
        <v>H22870</v>
      </c>
      <c r="AK497" s="1028" t="str">
        <f t="shared" si="49"/>
        <v>RESERVE MOTEURS</v>
      </c>
      <c r="AL497" s="1028">
        <f>IFERROR(INDEX(G497:R497,1,MATCH(Parametres!$B$3,G$1:R$1,0)-1)*IF(OR(F497="L",F497="S",F497="I"),-1,1),"")</f>
        <v>0</v>
      </c>
      <c r="AM497" s="1028">
        <f t="shared" si="44"/>
        <v>0</v>
      </c>
      <c r="AN497" s="1028">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3" t="str">
        <f t="shared" si="45"/>
        <v>H22870</v>
      </c>
      <c r="AU497" s="599" t="str">
        <f t="shared" si="46"/>
        <v>RESERVE MOTEURS</v>
      </c>
      <c r="AV497" s="1028">
        <f>IFERROR(INDEX(V497:AG497,1,MATCH(Parametres!$B$3,V$1:AG$1,0)-1)*IF(OR(C497="L",C497="S",C497="I"),-1,1),"")</f>
        <v>0</v>
      </c>
      <c r="AW497" s="1028">
        <f t="shared" si="47"/>
        <v>0</v>
      </c>
      <c r="AX497" s="1028">
        <f>INDEX(V497:AG497,1,MATCH(Parametres!$B$3,V$1:AG$1,0))*IF(OR(C497="L",C497="S",C497="I"),-1,1)</f>
        <v>0</v>
      </c>
      <c r="AY497" s="598" t="s">
        <v>337</v>
      </c>
      <c r="AZ497" s="598" t="e">
        <f>+VLOOKUP($AJ497,Data_Validation!$A:$E,5,0)</f>
        <v>#N/A</v>
      </c>
    </row>
    <row r="498" spans="1:52" ht="15" customHeight="1">
      <c r="A498" s="832" t="s">
        <v>1150</v>
      </c>
      <c r="B498" s="832">
        <v>2026</v>
      </c>
      <c r="C498" s="832" t="s">
        <v>2135</v>
      </c>
      <c r="D498" s="832" t="s">
        <v>2136</v>
      </c>
      <c r="E498" s="832" t="s">
        <v>333</v>
      </c>
      <c r="F498" s="832" t="s">
        <v>1153</v>
      </c>
      <c r="G498" s="832">
        <v>-2153.5700000000002</v>
      </c>
      <c r="H498" s="832">
        <v>-3276.66</v>
      </c>
      <c r="I498" s="832">
        <v>-3316.66</v>
      </c>
      <c r="J498" s="832">
        <v>-4220.84</v>
      </c>
      <c r="K498" s="832">
        <v>-4260.84</v>
      </c>
      <c r="L498" s="832">
        <v>-4375.84</v>
      </c>
      <c r="M498" s="832">
        <v>-4340.84</v>
      </c>
      <c r="N498" s="832">
        <v>-4380.84</v>
      </c>
      <c r="O498" s="832">
        <v>-2702.07</v>
      </c>
      <c r="P498" s="832">
        <v>-2702.07</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8" t="str">
        <f t="shared" si="48"/>
        <v>H22900</v>
      </c>
      <c r="AK498" s="1028" t="str">
        <f t="shared" si="49"/>
        <v>MACHINE A CAFE</v>
      </c>
      <c r="AL498" s="1028">
        <f>IFERROR(INDEX(G498:R498,1,MATCH(Parametres!$B$3,G$1:R$1,0)-1)*IF(OR(F498="L",F498="S",F498="I"),-1,1),"")</f>
        <v>4380.84</v>
      </c>
      <c r="AM498" s="1028">
        <f t="shared" si="44"/>
        <v>-1678.77</v>
      </c>
      <c r="AN498" s="1028">
        <f>INDEX(G498:R498,1,MATCH(Parametres!$B$3,G$1:R$1,0))*IF(OR(F498="L",F498="S",F498="I"),-1,1)</f>
        <v>2702.07</v>
      </c>
      <c r="AO498" s="598" t="str">
        <f>+VLOOKUP($AJ498,Data_Validation!$A:$D,1,0)</f>
        <v>H22900</v>
      </c>
      <c r="AP498" s="598" t="str">
        <f>+VLOOKUP($AJ498,Data_Validation!$A:$D,3,0)</f>
        <v>Bilan</v>
      </c>
      <c r="AQ498" s="598" t="str">
        <f>+VLOOKUP($AJ498,Data_Validation!$A:$D,4,0)</f>
        <v>Autres Courus</v>
      </c>
      <c r="AR498" s="598" t="s">
        <v>299</v>
      </c>
      <c r="AS498" s="598">
        <f>+VLOOKUP($AJ498,Data_Validation!$A:$E,5,0)</f>
        <v>0</v>
      </c>
      <c r="AT498" s="1033" t="str">
        <f t="shared" si="45"/>
        <v>H22900</v>
      </c>
      <c r="AU498" s="599" t="str">
        <f t="shared" si="46"/>
        <v>MACHINE A CAFE</v>
      </c>
      <c r="AV498" s="1028">
        <f>IFERROR(INDEX(V498:AG498,1,MATCH(Parametres!$B$3,V$1:AG$1,0)-1)*IF(OR(C498="L",C498="S",C498="I"),-1,1),"")</f>
        <v>0</v>
      </c>
      <c r="AW498" s="1028">
        <f t="shared" si="47"/>
        <v>0</v>
      </c>
      <c r="AX498" s="1028">
        <f>INDEX(V498:AG498,1,MATCH(Parametres!$B$3,V$1:AG$1,0))*IF(OR(C498="L",C498="S",C498="I"),-1,1)</f>
        <v>0</v>
      </c>
      <c r="AY498" s="598" t="s">
        <v>337</v>
      </c>
      <c r="AZ498" s="598">
        <f>+VLOOKUP($AJ498,Data_Validation!$A:$E,5,0)</f>
        <v>0</v>
      </c>
    </row>
    <row r="499" spans="1:52" ht="15" customHeight="1">
      <c r="A499" s="832" t="s">
        <v>1150</v>
      </c>
      <c r="B499" s="832">
        <v>2026</v>
      </c>
      <c r="C499" s="832" t="s">
        <v>2137</v>
      </c>
      <c r="D499" s="832" t="s">
        <v>2138</v>
      </c>
      <c r="E499" s="832" t="s">
        <v>333</v>
      </c>
      <c r="F499" s="832" t="s">
        <v>1153</v>
      </c>
      <c r="G499" s="832">
        <v>98879.98</v>
      </c>
      <c r="H499" s="832">
        <v>143344.32000000001</v>
      </c>
      <c r="I499" s="832">
        <v>176567.32</v>
      </c>
      <c r="J499" s="832">
        <v>159710.17000000001</v>
      </c>
      <c r="K499" s="832">
        <v>135066.15</v>
      </c>
      <c r="L499" s="832">
        <v>70026.149999999994</v>
      </c>
      <c r="M499" s="832">
        <v>79277.149999999994</v>
      </c>
      <c r="N499" s="832">
        <v>70454.149999999994</v>
      </c>
      <c r="O499" s="832">
        <v>158612.17000000001</v>
      </c>
      <c r="P499" s="832">
        <v>163137.17000000001</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8" t="str">
        <f t="shared" si="48"/>
        <v>H22901</v>
      </c>
      <c r="AK499" s="1028" t="str">
        <f t="shared" si="49"/>
        <v>HOLDBACK</v>
      </c>
      <c r="AL499" s="1028">
        <f>IFERROR(INDEX(G499:R499,1,MATCH(Parametres!$B$3,G$1:R$1,0)-1)*IF(OR(F499="L",F499="S",F499="I"),-1,1),"")</f>
        <v>-70454.149999999994</v>
      </c>
      <c r="AM499" s="1028">
        <f t="shared" si="44"/>
        <v>-88158.020000000019</v>
      </c>
      <c r="AN499" s="1028">
        <f>INDEX(G499:R499,1,MATCH(Parametres!$B$3,G$1:R$1,0))*IF(OR(F499="L",F499="S",F499="I"),-1,1)</f>
        <v>-158612.17000000001</v>
      </c>
      <c r="AO499" s="598" t="str">
        <f>+VLOOKUP($AJ499,Data_Validation!$A:$D,1,0)</f>
        <v>H22901</v>
      </c>
      <c r="AP499" s="598" t="str">
        <f>+VLOOKUP($AJ499,Data_Validation!$A:$D,3,0)</f>
        <v>Bilan</v>
      </c>
      <c r="AQ499" s="598" t="str">
        <f>+VLOOKUP($AJ499,Data_Validation!$A:$D,4,0)</f>
        <v>Autres Courus</v>
      </c>
      <c r="AR499" s="598" t="s">
        <v>299</v>
      </c>
      <c r="AS499" s="598">
        <f>+VLOOKUP($AJ499,Data_Validation!$A:$E,5,0)</f>
        <v>0</v>
      </c>
      <c r="AT499" s="1033" t="str">
        <f t="shared" si="45"/>
        <v>H22901</v>
      </c>
      <c r="AU499" s="599" t="str">
        <f t="shared" si="46"/>
        <v>HOLDBACK</v>
      </c>
      <c r="AV499" s="1028">
        <f>IFERROR(INDEX(V499:AG499,1,MATCH(Parametres!$B$3,V$1:AG$1,0)-1)*IF(OR(C499="L",C499="S",C499="I"),-1,1),"")</f>
        <v>0</v>
      </c>
      <c r="AW499" s="1028">
        <f t="shared" si="47"/>
        <v>0</v>
      </c>
      <c r="AX499" s="1028">
        <f>INDEX(V499:AG499,1,MATCH(Parametres!$B$3,V$1:AG$1,0))*IF(OR(C499="L",C499="S",C499="I"),-1,1)</f>
        <v>0</v>
      </c>
      <c r="AY499" s="598" t="s">
        <v>337</v>
      </c>
      <c r="AZ499" s="598">
        <f>+VLOOKUP($AJ499,Data_Validation!$A:$E,5,0)</f>
        <v>0</v>
      </c>
    </row>
    <row r="500" spans="1:52" ht="15" customHeight="1">
      <c r="A500" s="832" t="s">
        <v>1150</v>
      </c>
      <c r="B500" s="832">
        <v>2026</v>
      </c>
      <c r="C500" s="832" t="s">
        <v>2139</v>
      </c>
      <c r="D500" s="832" t="s">
        <v>2140</v>
      </c>
      <c r="E500" s="832" t="s">
        <v>333</v>
      </c>
      <c r="F500" s="832" t="s">
        <v>1153</v>
      </c>
      <c r="G500" s="832">
        <v>164796</v>
      </c>
      <c r="H500" s="832">
        <v>164796</v>
      </c>
      <c r="I500" s="832">
        <v>164796</v>
      </c>
      <c r="J500" s="832">
        <v>164796</v>
      </c>
      <c r="K500" s="832">
        <v>164796</v>
      </c>
      <c r="L500" s="832">
        <v>164796</v>
      </c>
      <c r="M500" s="832">
        <v>164796</v>
      </c>
      <c r="N500" s="832">
        <v>164796</v>
      </c>
      <c r="O500" s="832">
        <v>200115.37</v>
      </c>
      <c r="P500" s="832">
        <v>200115.37</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8" t="str">
        <f t="shared" si="48"/>
        <v>H23100</v>
      </c>
      <c r="AK500" s="1028" t="str">
        <f t="shared" si="49"/>
        <v>IMPOT-ANNEE COURANT</v>
      </c>
      <c r="AL500" s="1028">
        <f>IFERROR(INDEX(G500:R500,1,MATCH(Parametres!$B$3,G$1:R$1,0)-1)*IF(OR(F500="L",F500="S",F500="I"),-1,1),"")</f>
        <v>-164796</v>
      </c>
      <c r="AM500" s="1028">
        <f t="shared" si="44"/>
        <v>-35319.369999999995</v>
      </c>
      <c r="AN500" s="1028">
        <f>INDEX(G500:R500,1,MATCH(Parametres!$B$3,G$1:R$1,0))*IF(OR(F500="L",F500="S",F500="I"),-1,1)</f>
        <v>-200115.37</v>
      </c>
      <c r="AO500" s="598" t="str">
        <f>+VLOOKUP($AJ500,Data_Validation!$A:$D,1,0)</f>
        <v>H23100</v>
      </c>
      <c r="AP500" s="598" t="str">
        <f>+VLOOKUP($AJ500,Data_Validation!$A:$D,3,0)</f>
        <v>Bilan</v>
      </c>
      <c r="AQ500" s="598" t="str">
        <f>+VLOOKUP($AJ500,Data_Validation!$A:$D,4,0)</f>
        <v>Impôts à payer</v>
      </c>
      <c r="AR500" s="598" t="s">
        <v>299</v>
      </c>
      <c r="AS500" s="598">
        <f>+VLOOKUP($AJ500,Data_Validation!$A:$E,5,0)</f>
        <v>0</v>
      </c>
      <c r="AT500" s="1033" t="str">
        <f t="shared" si="45"/>
        <v>H23100</v>
      </c>
      <c r="AU500" s="599" t="str">
        <f t="shared" si="46"/>
        <v>IMPOT-ANNEE COURANT</v>
      </c>
      <c r="AV500" s="1028">
        <f>IFERROR(INDEX(V500:AG500,1,MATCH(Parametres!$B$3,V$1:AG$1,0)-1)*IF(OR(C500="L",C500="S",C500="I"),-1,1),"")</f>
        <v>0</v>
      </c>
      <c r="AW500" s="1028">
        <f t="shared" si="47"/>
        <v>0</v>
      </c>
      <c r="AX500" s="1028">
        <f>INDEX(V500:AG500,1,MATCH(Parametres!$B$3,V$1:AG$1,0))*IF(OR(C500="L",C500="S",C500="I"),-1,1)</f>
        <v>0</v>
      </c>
      <c r="AY500" s="598" t="s">
        <v>337</v>
      </c>
      <c r="AZ500" s="598">
        <f>+VLOOKUP($AJ500,Data_Validation!$A:$E,5,0)</f>
        <v>0</v>
      </c>
    </row>
    <row r="501" spans="1:52" ht="15" customHeight="1">
      <c r="A501" s="832" t="s">
        <v>1150</v>
      </c>
      <c r="B501" s="832">
        <v>2026</v>
      </c>
      <c r="C501" s="832" t="s">
        <v>2141</v>
      </c>
      <c r="D501" s="832" t="s">
        <v>2142</v>
      </c>
      <c r="E501" s="832" t="s">
        <v>333</v>
      </c>
      <c r="F501" s="832" t="s">
        <v>1153</v>
      </c>
      <c r="G501" s="832">
        <v>-308997</v>
      </c>
      <c r="H501" s="832">
        <v>-332766</v>
      </c>
      <c r="I501" s="832">
        <v>-356535</v>
      </c>
      <c r="J501" s="832">
        <v>-380304</v>
      </c>
      <c r="K501" s="832">
        <v>-380304</v>
      </c>
      <c r="L501" s="832">
        <v>-380304</v>
      </c>
      <c r="M501" s="832">
        <v>-380304</v>
      </c>
      <c r="N501" s="832">
        <v>-429135</v>
      </c>
      <c r="O501" s="832">
        <v>-449694</v>
      </c>
      <c r="P501" s="832">
        <v>-470253</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8" t="str">
        <f t="shared" si="48"/>
        <v>H23105</v>
      </c>
      <c r="AK501" s="1028" t="str">
        <f t="shared" si="49"/>
        <v>ACC PROVISIONNEL PROVINCI</v>
      </c>
      <c r="AL501" s="1028">
        <f>IFERROR(INDEX(G501:R501,1,MATCH(Parametres!$B$3,G$1:R$1,0)-1)*IF(OR(F501="L",F501="S",F501="I"),-1,1),"")</f>
        <v>429135</v>
      </c>
      <c r="AM501" s="1028">
        <f t="shared" si="44"/>
        <v>20559</v>
      </c>
      <c r="AN501" s="1028">
        <f>INDEX(G501:R501,1,MATCH(Parametres!$B$3,G$1:R$1,0))*IF(OR(F501="L",F501="S",F501="I"),-1,1)</f>
        <v>449694</v>
      </c>
      <c r="AO501" s="598" t="str">
        <f>+VLOOKUP($AJ501,Data_Validation!$A:$D,1,0)</f>
        <v>H23105</v>
      </c>
      <c r="AP501" s="598" t="str">
        <f>+VLOOKUP($AJ501,Data_Validation!$A:$D,3,0)</f>
        <v>Bilan</v>
      </c>
      <c r="AQ501" s="598" t="str">
        <f>+VLOOKUP($AJ501,Data_Validation!$A:$D,4,0)</f>
        <v>Impôts à payer</v>
      </c>
      <c r="AR501" s="598" t="s">
        <v>299</v>
      </c>
      <c r="AS501" s="598">
        <f>+VLOOKUP($AJ501,Data_Validation!$A:$E,5,0)</f>
        <v>0</v>
      </c>
      <c r="AT501" s="1033" t="str">
        <f t="shared" si="45"/>
        <v>H23105</v>
      </c>
      <c r="AU501" s="599" t="str">
        <f t="shared" si="46"/>
        <v>ACC PROVISIONNEL PROVINCI</v>
      </c>
      <c r="AV501" s="1028">
        <f>IFERROR(INDEX(V501:AG501,1,MATCH(Parametres!$B$3,V$1:AG$1,0)-1)*IF(OR(C501="L",C501="S",C501="I"),-1,1),"")</f>
        <v>0</v>
      </c>
      <c r="AW501" s="1028">
        <f t="shared" si="47"/>
        <v>0</v>
      </c>
      <c r="AX501" s="1028">
        <f>INDEX(V501:AG501,1,MATCH(Parametres!$B$3,V$1:AG$1,0))*IF(OR(C501="L",C501="S",C501="I"),-1,1)</f>
        <v>0</v>
      </c>
      <c r="AY501" s="598" t="s">
        <v>337</v>
      </c>
      <c r="AZ501" s="598">
        <f>+VLOOKUP($AJ501,Data_Validation!$A:$E,5,0)</f>
        <v>0</v>
      </c>
    </row>
    <row r="502" spans="1:52" ht="15" customHeight="1">
      <c r="A502" s="832" t="s">
        <v>1150</v>
      </c>
      <c r="B502" s="832">
        <v>2026</v>
      </c>
      <c r="C502" s="832" t="s">
        <v>2143</v>
      </c>
      <c r="D502" s="832" t="s">
        <v>2144</v>
      </c>
      <c r="E502" s="832" t="s">
        <v>333</v>
      </c>
      <c r="F502" s="832" t="s">
        <v>1153</v>
      </c>
      <c r="G502" s="832">
        <v>-402961</v>
      </c>
      <c r="H502" s="832">
        <v>-433958</v>
      </c>
      <c r="I502" s="832">
        <v>-464955</v>
      </c>
      <c r="J502" s="832">
        <v>-495952</v>
      </c>
      <c r="K502" s="832">
        <v>-495952</v>
      </c>
      <c r="L502" s="832">
        <v>-495952</v>
      </c>
      <c r="M502" s="832">
        <v>-495952</v>
      </c>
      <c r="N502" s="832">
        <v>-510044.9</v>
      </c>
      <c r="O502" s="832">
        <v>-536857.9</v>
      </c>
      <c r="P502" s="832">
        <v>-563670.9</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8" t="str">
        <f t="shared" si="48"/>
        <v>H23110</v>
      </c>
      <c r="AK502" s="1028" t="str">
        <f t="shared" si="49"/>
        <v>ACC PROVISIONNEL FÉDÉRAL</v>
      </c>
      <c r="AL502" s="1028">
        <f>IFERROR(INDEX(G502:R502,1,MATCH(Parametres!$B$3,G$1:R$1,0)-1)*IF(OR(F502="L",F502="S",F502="I"),-1,1),"")</f>
        <v>510044.9</v>
      </c>
      <c r="AM502" s="1028">
        <f t="shared" si="44"/>
        <v>26813</v>
      </c>
      <c r="AN502" s="1028">
        <f>INDEX(G502:R502,1,MATCH(Parametres!$B$3,G$1:R$1,0))*IF(OR(F502="L",F502="S",F502="I"),-1,1)</f>
        <v>536857.9</v>
      </c>
      <c r="AO502" s="598" t="str">
        <f>+VLOOKUP($AJ502,Data_Validation!$A:$D,1,0)</f>
        <v>H23110</v>
      </c>
      <c r="AP502" s="598" t="str">
        <f>+VLOOKUP($AJ502,Data_Validation!$A:$D,3,0)</f>
        <v>Bilan</v>
      </c>
      <c r="AQ502" s="598" t="str">
        <f>+VLOOKUP($AJ502,Data_Validation!$A:$D,4,0)</f>
        <v>Impôts à payer</v>
      </c>
      <c r="AR502" s="598" t="s">
        <v>299</v>
      </c>
      <c r="AS502" s="598">
        <f>+VLOOKUP($AJ502,Data_Validation!$A:$E,5,0)</f>
        <v>0</v>
      </c>
      <c r="AT502" s="1033" t="str">
        <f t="shared" si="45"/>
        <v>H23110</v>
      </c>
      <c r="AU502" s="599" t="str">
        <f t="shared" si="46"/>
        <v>ACC PROVISIONNEL FÉDÉRAL</v>
      </c>
      <c r="AV502" s="1028">
        <f>IFERROR(INDEX(V502:AG502,1,MATCH(Parametres!$B$3,V$1:AG$1,0)-1)*IF(OR(C502="L",C502="S",C502="I"),-1,1),"")</f>
        <v>0</v>
      </c>
      <c r="AW502" s="1028">
        <f t="shared" si="47"/>
        <v>0</v>
      </c>
      <c r="AX502" s="1028">
        <f>INDEX(V502:AG502,1,MATCH(Parametres!$B$3,V$1:AG$1,0))*IF(OR(C502="L",C502="S",C502="I"),-1,1)</f>
        <v>0</v>
      </c>
      <c r="AY502" s="598" t="s">
        <v>337</v>
      </c>
      <c r="AZ502" s="598">
        <f>+VLOOKUP($AJ502,Data_Validation!$A:$E,5,0)</f>
        <v>0</v>
      </c>
    </row>
    <row r="503" spans="1:52" ht="15" customHeight="1">
      <c r="A503" s="832" t="s">
        <v>1150</v>
      </c>
      <c r="B503" s="832">
        <v>2026</v>
      </c>
      <c r="C503" s="832" t="s">
        <v>2145</v>
      </c>
      <c r="D503" s="832" t="s">
        <v>2146</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8" t="str">
        <f t="shared" si="48"/>
        <v>H23200</v>
      </c>
      <c r="AK503" s="1028" t="str">
        <f t="shared" si="49"/>
        <v>TAXES FED &amp; PROV(PERIODES</v>
      </c>
      <c r="AL503" s="1028">
        <f>IFERROR(INDEX(G503:R503,1,MATCH(Parametres!$B$3,G$1:R$1,0)-1)*IF(OR(F503="L",F503="S",F503="I"),-1,1),"")</f>
        <v>0</v>
      </c>
      <c r="AM503" s="1028">
        <f t="shared" si="44"/>
        <v>0</v>
      </c>
      <c r="AN503" s="1028">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3" t="str">
        <f t="shared" si="45"/>
        <v>H23200</v>
      </c>
      <c r="AU503" s="599" t="str">
        <f t="shared" si="46"/>
        <v>TAXES FED &amp; PROV(PERIODES</v>
      </c>
      <c r="AV503" s="1028">
        <f>IFERROR(INDEX(V503:AG503,1,MATCH(Parametres!$B$3,V$1:AG$1,0)-1)*IF(OR(C503="L",C503="S",C503="I"),-1,1),"")</f>
        <v>0</v>
      </c>
      <c r="AW503" s="1028">
        <f t="shared" si="47"/>
        <v>0</v>
      </c>
      <c r="AX503" s="1028">
        <f>INDEX(V503:AG503,1,MATCH(Parametres!$B$3,V$1:AG$1,0))*IF(OR(C503="L",C503="S",C503="I"),-1,1)</f>
        <v>0</v>
      </c>
      <c r="AY503" s="598" t="s">
        <v>337</v>
      </c>
      <c r="AZ503" s="598" t="e">
        <f>+VLOOKUP($AJ503,Data_Validation!$A:$E,5,0)</f>
        <v>#N/A</v>
      </c>
    </row>
    <row r="504" spans="1:52" ht="15" customHeight="1">
      <c r="A504" s="832" t="s">
        <v>1150</v>
      </c>
      <c r="B504" s="832">
        <v>2026</v>
      </c>
      <c r="C504" s="832" t="s">
        <v>2147</v>
      </c>
      <c r="D504" s="832" t="s">
        <v>2148</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8" t="str">
        <f t="shared" si="48"/>
        <v>H23300</v>
      </c>
      <c r="AK504" s="1028" t="str">
        <f t="shared" si="49"/>
        <v>IMPOTS CEDUL. PAYES AV.</v>
      </c>
      <c r="AL504" s="1028">
        <f>IFERROR(INDEX(G504:R504,1,MATCH(Parametres!$B$3,G$1:R$1,0)-1)*IF(OR(F504="L",F504="S",F504="I"),-1,1),"")</f>
        <v>0</v>
      </c>
      <c r="AM504" s="1028">
        <f t="shared" si="44"/>
        <v>0</v>
      </c>
      <c r="AN504" s="1028">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3" t="str">
        <f t="shared" si="45"/>
        <v>H23300</v>
      </c>
      <c r="AU504" s="599" t="str">
        <f t="shared" si="46"/>
        <v>IMPOTS CEDUL. PAYES AV.</v>
      </c>
      <c r="AV504" s="1028">
        <f>IFERROR(INDEX(V504:AG504,1,MATCH(Parametres!$B$3,V$1:AG$1,0)-1)*IF(OR(C504="L",C504="S",C504="I"),-1,1),"")</f>
        <v>0</v>
      </c>
      <c r="AW504" s="1028">
        <f t="shared" si="47"/>
        <v>0</v>
      </c>
      <c r="AX504" s="1028">
        <f>INDEX(V504:AG504,1,MATCH(Parametres!$B$3,V$1:AG$1,0))*IF(OR(C504="L",C504="S",C504="I"),-1,1)</f>
        <v>0</v>
      </c>
      <c r="AY504" s="598" t="s">
        <v>337</v>
      </c>
      <c r="AZ504" s="598" t="e">
        <f>+VLOOKUP($AJ504,Data_Validation!$A:$E,5,0)</f>
        <v>#N/A</v>
      </c>
    </row>
    <row r="505" spans="1:52" ht="15" customHeight="1">
      <c r="A505" s="832" t="s">
        <v>1150</v>
      </c>
      <c r="B505" s="832">
        <v>2026</v>
      </c>
      <c r="C505" s="832" t="s">
        <v>2149</v>
      </c>
      <c r="D505" s="832" t="s">
        <v>2150</v>
      </c>
      <c r="E505" s="832" t="s">
        <v>333</v>
      </c>
      <c r="F505" s="832" t="s">
        <v>1153</v>
      </c>
      <c r="G505" s="832">
        <v>364994.57</v>
      </c>
      <c r="H505" s="832">
        <v>364994.57</v>
      </c>
      <c r="I505" s="832">
        <v>364994.57</v>
      </c>
      <c r="J505" s="832">
        <v>364994.57</v>
      </c>
      <c r="K505" s="832">
        <v>364994.57</v>
      </c>
      <c r="L505" s="832">
        <v>364994.57</v>
      </c>
      <c r="M505" s="832">
        <v>364994.57</v>
      </c>
      <c r="N505" s="832">
        <v>364994.57</v>
      </c>
      <c r="O505" s="832">
        <v>940602.57</v>
      </c>
      <c r="P505" s="832">
        <v>940602.57</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8" t="str">
        <f t="shared" si="48"/>
        <v>H23310</v>
      </c>
      <c r="AK505" s="1028" t="str">
        <f t="shared" si="49"/>
        <v>IMPOT CEDUL P. AV FED</v>
      </c>
      <c r="AL505" s="1028">
        <f>IFERROR(INDEX(G505:R505,1,MATCH(Parametres!$B$3,G$1:R$1,0)-1)*IF(OR(F505="L",F505="S",F505="I"),-1,1),"")</f>
        <v>-364994.57</v>
      </c>
      <c r="AM505" s="1028">
        <f t="shared" si="44"/>
        <v>-575608</v>
      </c>
      <c r="AN505" s="1028">
        <f>INDEX(G505:R505,1,MATCH(Parametres!$B$3,G$1:R$1,0))*IF(OR(F505="L",F505="S",F505="I"),-1,1)</f>
        <v>-940602.57</v>
      </c>
      <c r="AO505" s="598" t="str">
        <f>+VLOOKUP($AJ505,Data_Validation!$A:$D,1,0)</f>
        <v>H23310</v>
      </c>
      <c r="AP505" s="598" t="str">
        <f>+VLOOKUP($AJ505,Data_Validation!$A:$D,3,0)</f>
        <v>Bilan</v>
      </c>
      <c r="AQ505" s="598" t="str">
        <f>+VLOOKUP($AJ505,Data_Validation!$A:$D,4,0)</f>
        <v>Impôts à payer</v>
      </c>
      <c r="AR505" s="598" t="s">
        <v>299</v>
      </c>
      <c r="AS505" s="598">
        <f>+VLOOKUP($AJ505,Data_Validation!$A:$E,5,0)</f>
        <v>0</v>
      </c>
      <c r="AT505" s="1033" t="str">
        <f t="shared" si="45"/>
        <v>H23310</v>
      </c>
      <c r="AU505" s="599" t="str">
        <f t="shared" si="46"/>
        <v>IMPOT CEDUL P. AV FED</v>
      </c>
      <c r="AV505" s="1028">
        <f>IFERROR(INDEX(V505:AG505,1,MATCH(Parametres!$B$3,V$1:AG$1,0)-1)*IF(OR(C505="L",C505="S",C505="I"),-1,1),"")</f>
        <v>0</v>
      </c>
      <c r="AW505" s="1028">
        <f t="shared" si="47"/>
        <v>0</v>
      </c>
      <c r="AX505" s="1028">
        <f>INDEX(V505:AG505,1,MATCH(Parametres!$B$3,V$1:AG$1,0))*IF(OR(C505="L",C505="S",C505="I"),-1,1)</f>
        <v>0</v>
      </c>
      <c r="AY505" s="598" t="s">
        <v>337</v>
      </c>
      <c r="AZ505" s="598">
        <f>+VLOOKUP($AJ505,Data_Validation!$A:$E,5,0)</f>
        <v>0</v>
      </c>
    </row>
    <row r="506" spans="1:52" ht="15" customHeight="1">
      <c r="A506" s="832" t="s">
        <v>1150</v>
      </c>
      <c r="B506" s="832">
        <v>2026</v>
      </c>
      <c r="C506" s="832" t="s">
        <v>2151</v>
      </c>
      <c r="D506" s="832" t="s">
        <v>2152</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8" t="str">
        <f t="shared" si="48"/>
        <v>H23330</v>
      </c>
      <c r="AK506" s="1028" t="str">
        <f t="shared" si="49"/>
        <v>TACE DE LUXE</v>
      </c>
      <c r="AL506" s="1028">
        <f>IFERROR(INDEX(G506:R506,1,MATCH(Parametres!$B$3,G$1:R$1,0)-1)*IF(OR(F506="L",F506="S",F506="I"),-1,1),"")</f>
        <v>0</v>
      </c>
      <c r="AM506" s="1028">
        <f t="shared" si="44"/>
        <v>0</v>
      </c>
      <c r="AN506" s="1028">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3" t="str">
        <f t="shared" si="45"/>
        <v>H23330</v>
      </c>
      <c r="AU506" s="599" t="str">
        <f t="shared" si="46"/>
        <v>TACE DE LUXE</v>
      </c>
      <c r="AV506" s="1028">
        <f>IFERROR(INDEX(V506:AG506,1,MATCH(Parametres!$B$3,V$1:AG$1,0)-1)*IF(OR(C506="L",C506="S",C506="I"),-1,1),"")</f>
        <v>0</v>
      </c>
      <c r="AW506" s="1028">
        <f t="shared" si="47"/>
        <v>0</v>
      </c>
      <c r="AX506" s="1028">
        <f>INDEX(V506:AG506,1,MATCH(Parametres!$B$3,V$1:AG$1,0))*IF(OR(C506="L",C506="S",C506="I"),-1,1)</f>
        <v>0</v>
      </c>
      <c r="AY506" s="598" t="s">
        <v>337</v>
      </c>
      <c r="AZ506" s="598" t="e">
        <f>+VLOOKUP($AJ506,Data_Validation!$A:$E,5,0)</f>
        <v>#N/A</v>
      </c>
    </row>
    <row r="507" spans="1:52" ht="15" customHeight="1">
      <c r="A507" s="832" t="s">
        <v>1150</v>
      </c>
      <c r="B507" s="832">
        <v>2026</v>
      </c>
      <c r="C507" s="832" t="s">
        <v>2153</v>
      </c>
      <c r="D507" s="832" t="s">
        <v>2154</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8" t="str">
        <f t="shared" si="48"/>
        <v>H23400</v>
      </c>
      <c r="AK507" s="1028" t="str">
        <f t="shared" si="49"/>
        <v>PARTI COURANTES DETTE L/T</v>
      </c>
      <c r="AL507" s="1028">
        <f>IFERROR(INDEX(G507:R507,1,MATCH(Parametres!$B$3,G$1:R$1,0)-1)*IF(OR(F507="L",F507="S",F507="I"),-1,1),"")</f>
        <v>0</v>
      </c>
      <c r="AM507" s="1028">
        <f t="shared" si="44"/>
        <v>0</v>
      </c>
      <c r="AN507" s="1028">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3" t="str">
        <f t="shared" si="45"/>
        <v>H23400</v>
      </c>
      <c r="AU507" s="599" t="str">
        <f t="shared" si="46"/>
        <v>PARTI COURANTES DETTE L/T</v>
      </c>
      <c r="AV507" s="1028">
        <f>IFERROR(INDEX(V507:AG507,1,MATCH(Parametres!$B$3,V$1:AG$1,0)-1)*IF(OR(C507="L",C507="S",C507="I"),-1,1),"")</f>
        <v>0</v>
      </c>
      <c r="AW507" s="1028">
        <f t="shared" si="47"/>
        <v>0</v>
      </c>
      <c r="AX507" s="1028">
        <f>INDEX(V507:AG507,1,MATCH(Parametres!$B$3,V$1:AG$1,0))*IF(OR(C507="L",C507="S",C507="I"),-1,1)</f>
        <v>0</v>
      </c>
      <c r="AY507" s="598" t="s">
        <v>337</v>
      </c>
      <c r="AZ507" s="598" t="e">
        <f>+VLOOKUP($AJ507,Data_Validation!$A:$E,5,0)</f>
        <v>#N/A</v>
      </c>
    </row>
    <row r="508" spans="1:52" ht="15" customHeight="1">
      <c r="A508" s="832" t="s">
        <v>1150</v>
      </c>
      <c r="B508" s="832">
        <v>2026</v>
      </c>
      <c r="C508" s="832" t="s">
        <v>2155</v>
      </c>
      <c r="D508" s="832" t="s">
        <v>2156</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8" t="str">
        <f t="shared" si="48"/>
        <v>H23410</v>
      </c>
      <c r="AK508" s="1028" t="str">
        <f t="shared" si="49"/>
        <v>MOINS PARTI COUR DETTE LT</v>
      </c>
      <c r="AL508" s="1028">
        <f>IFERROR(INDEX(G508:R508,1,MATCH(Parametres!$B$3,G$1:R$1,0)-1)*IF(OR(F508="L",F508="S",F508="I"),-1,1),"")</f>
        <v>0</v>
      </c>
      <c r="AM508" s="1028">
        <f t="shared" si="44"/>
        <v>0</v>
      </c>
      <c r="AN508" s="1028">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3" t="str">
        <f t="shared" si="45"/>
        <v>H23410</v>
      </c>
      <c r="AU508" s="599" t="str">
        <f t="shared" si="46"/>
        <v>MOINS PARTI COUR DETTE LT</v>
      </c>
      <c r="AV508" s="1028">
        <f>IFERROR(INDEX(V508:AG508,1,MATCH(Parametres!$B$3,V$1:AG$1,0)-1)*IF(OR(C508="L",C508="S",C508="I"),-1,1),"")</f>
        <v>0</v>
      </c>
      <c r="AW508" s="1028">
        <f t="shared" si="47"/>
        <v>0</v>
      </c>
      <c r="AX508" s="1028">
        <f>INDEX(V508:AG508,1,MATCH(Parametres!$B$3,V$1:AG$1,0))*IF(OR(C508="L",C508="S",C508="I"),-1,1)</f>
        <v>0</v>
      </c>
      <c r="AY508" s="598" t="s">
        <v>337</v>
      </c>
      <c r="AZ508" s="598" t="e">
        <f>+VLOOKUP($AJ508,Data_Validation!$A:$E,5,0)</f>
        <v>#N/A</v>
      </c>
    </row>
    <row r="509" spans="1:52" ht="15" customHeight="1">
      <c r="A509" s="832" t="s">
        <v>1150</v>
      </c>
      <c r="B509" s="832">
        <v>2026</v>
      </c>
      <c r="C509" s="832" t="s">
        <v>2157</v>
      </c>
      <c r="D509" s="832" t="s">
        <v>2158</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8" t="str">
        <f t="shared" si="48"/>
        <v>H23500</v>
      </c>
      <c r="AK509" s="1028" t="str">
        <f t="shared" si="49"/>
        <v>AUTRES DETTES COURANTES</v>
      </c>
      <c r="AL509" s="1028">
        <f>IFERROR(INDEX(G509:R509,1,MATCH(Parametres!$B$3,G$1:R$1,0)-1)*IF(OR(F509="L",F509="S",F509="I"),-1,1),"")</f>
        <v>0</v>
      </c>
      <c r="AM509" s="1028">
        <f t="shared" si="44"/>
        <v>0</v>
      </c>
      <c r="AN509" s="1028">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3" t="str">
        <f t="shared" si="45"/>
        <v>H23500</v>
      </c>
      <c r="AU509" s="599" t="str">
        <f t="shared" si="46"/>
        <v>AUTRES DETTES COURANTES</v>
      </c>
      <c r="AV509" s="1028">
        <f>IFERROR(INDEX(V509:AG509,1,MATCH(Parametres!$B$3,V$1:AG$1,0)-1)*IF(OR(C509="L",C509="S",C509="I"),-1,1),"")</f>
        <v>0</v>
      </c>
      <c r="AW509" s="1028">
        <f t="shared" si="47"/>
        <v>0</v>
      </c>
      <c r="AX509" s="1028">
        <f>INDEX(V509:AG509,1,MATCH(Parametres!$B$3,V$1:AG$1,0))*IF(OR(C509="L",C509="S",C509="I"),-1,1)</f>
        <v>0</v>
      </c>
      <c r="AY509" s="598" t="s">
        <v>337</v>
      </c>
      <c r="AZ509" s="598" t="e">
        <f>+VLOOKUP($AJ509,Data_Validation!$A:$E,5,0)</f>
        <v>#N/A</v>
      </c>
    </row>
    <row r="510" spans="1:52" ht="15" customHeight="1">
      <c r="A510" s="832" t="s">
        <v>1150</v>
      </c>
      <c r="B510" s="832">
        <v>2026</v>
      </c>
      <c r="C510" s="832" t="s">
        <v>2159</v>
      </c>
      <c r="D510" s="832" t="s">
        <v>2160</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8" t="str">
        <f t="shared" si="48"/>
        <v>H24000</v>
      </c>
      <c r="AK510" s="1028" t="str">
        <f t="shared" si="49"/>
        <v>EFFETS A PAYER</v>
      </c>
      <c r="AL510" s="1028">
        <f>IFERROR(INDEX(G510:R510,1,MATCH(Parametres!$B$3,G$1:R$1,0)-1)*IF(OR(F510="L",F510="S",F510="I"),-1,1),"")</f>
        <v>0</v>
      </c>
      <c r="AM510" s="1028">
        <f t="shared" si="44"/>
        <v>0</v>
      </c>
      <c r="AN510" s="1028">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3" t="str">
        <f t="shared" si="45"/>
        <v>H24000</v>
      </c>
      <c r="AU510" s="599" t="str">
        <f t="shared" si="46"/>
        <v>EFFETS A PAYER</v>
      </c>
      <c r="AV510" s="1028">
        <f>IFERROR(INDEX(V510:AG510,1,MATCH(Parametres!$B$3,V$1:AG$1,0)-1)*IF(OR(C510="L",C510="S",C510="I"),-1,1),"")</f>
        <v>0</v>
      </c>
      <c r="AW510" s="1028">
        <f t="shared" si="47"/>
        <v>0</v>
      </c>
      <c r="AX510" s="1028">
        <f>INDEX(V510:AG510,1,MATCH(Parametres!$B$3,V$1:AG$1,0))*IF(OR(C510="L",C510="S",C510="I"),-1,1)</f>
        <v>0</v>
      </c>
      <c r="AY510" s="598" t="s">
        <v>337</v>
      </c>
      <c r="AZ510" s="598" t="e">
        <f>+VLOOKUP($AJ510,Data_Validation!$A:$E,5,0)</f>
        <v>#N/A</v>
      </c>
    </row>
    <row r="511" spans="1:52" ht="15" customHeight="1">
      <c r="A511" s="832" t="s">
        <v>1150</v>
      </c>
      <c r="B511" s="832">
        <v>2026</v>
      </c>
      <c r="C511" s="832" t="s">
        <v>2161</v>
      </c>
      <c r="D511" s="832" t="s">
        <v>2162</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8" t="str">
        <f t="shared" si="48"/>
        <v>H24600</v>
      </c>
      <c r="AK511" s="1028" t="str">
        <f t="shared" si="49"/>
        <v>HYPOTHEQUE(S) IMMOBILIERE</v>
      </c>
      <c r="AL511" s="1028">
        <f>IFERROR(INDEX(G511:R511,1,MATCH(Parametres!$B$3,G$1:R$1,0)-1)*IF(OR(F511="L",F511="S",F511="I"),-1,1),"")</f>
        <v>0</v>
      </c>
      <c r="AM511" s="1028">
        <f t="shared" si="44"/>
        <v>0</v>
      </c>
      <c r="AN511" s="1028">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3" t="str">
        <f t="shared" si="45"/>
        <v>H24600</v>
      </c>
      <c r="AU511" s="599" t="str">
        <f t="shared" si="46"/>
        <v>HYPOTHEQUE(S) IMMOBILIERE</v>
      </c>
      <c r="AV511" s="1028">
        <f>IFERROR(INDEX(V511:AG511,1,MATCH(Parametres!$B$3,V$1:AG$1,0)-1)*IF(OR(C511="L",C511="S",C511="I"),-1,1),"")</f>
        <v>0</v>
      </c>
      <c r="AW511" s="1028">
        <f t="shared" si="47"/>
        <v>0</v>
      </c>
      <c r="AX511" s="1028">
        <f>INDEX(V511:AG511,1,MATCH(Parametres!$B$3,V$1:AG$1,0))*IF(OR(C511="L",C511="S",C511="I"),-1,1)</f>
        <v>0</v>
      </c>
      <c r="AY511" s="598" t="s">
        <v>337</v>
      </c>
      <c r="AZ511" s="598" t="e">
        <f>+VLOOKUP($AJ511,Data_Validation!$A:$E,5,0)</f>
        <v>#N/A</v>
      </c>
    </row>
    <row r="512" spans="1:52" ht="15" customHeight="1">
      <c r="A512" s="832" t="s">
        <v>1150</v>
      </c>
      <c r="B512" s="832">
        <v>2026</v>
      </c>
      <c r="C512" s="832" t="s">
        <v>2163</v>
      </c>
      <c r="D512" s="832" t="s">
        <v>2164</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8" t="str">
        <f t="shared" si="48"/>
        <v>H24900</v>
      </c>
      <c r="AK512" s="1028" t="str">
        <f t="shared" si="49"/>
        <v>HYPOTHEQUE(S) MOBILIERE(S</v>
      </c>
      <c r="AL512" s="1028">
        <f>IFERROR(INDEX(G512:R512,1,MATCH(Parametres!$B$3,G$1:R$1,0)-1)*IF(OR(F512="L",F512="S",F512="I"),-1,1),"")</f>
        <v>0</v>
      </c>
      <c r="AM512" s="1028">
        <f t="shared" si="44"/>
        <v>0</v>
      </c>
      <c r="AN512" s="1028">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3" t="str">
        <f t="shared" si="45"/>
        <v>H24900</v>
      </c>
      <c r="AU512" s="599" t="str">
        <f t="shared" si="46"/>
        <v>HYPOTHEQUE(S) MOBILIERE(S</v>
      </c>
      <c r="AV512" s="1028">
        <f>IFERROR(INDEX(V512:AG512,1,MATCH(Parametres!$B$3,V$1:AG$1,0)-1)*IF(OR(C512="L",C512="S",C512="I"),-1,1),"")</f>
        <v>0</v>
      </c>
      <c r="AW512" s="1028">
        <f t="shared" si="47"/>
        <v>0</v>
      </c>
      <c r="AX512" s="1028">
        <f>INDEX(V512:AG512,1,MATCH(Parametres!$B$3,V$1:AG$1,0))*IF(OR(C512="L",C512="S",C512="I"),-1,1)</f>
        <v>0</v>
      </c>
      <c r="AY512" s="598" t="s">
        <v>337</v>
      </c>
      <c r="AZ512" s="598" t="e">
        <f>+VLOOKUP($AJ512,Data_Validation!$A:$E,5,0)</f>
        <v>#N/A</v>
      </c>
    </row>
    <row r="513" spans="1:52" ht="15" customHeight="1">
      <c r="A513" s="832" t="s">
        <v>1150</v>
      </c>
      <c r="B513" s="832">
        <v>2026</v>
      </c>
      <c r="C513" s="832" t="s">
        <v>2165</v>
      </c>
      <c r="D513" s="832" t="s">
        <v>2166</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8" t="str">
        <f t="shared" si="48"/>
        <v>H25600</v>
      </c>
      <c r="AK513" s="1028" t="str">
        <f t="shared" si="49"/>
        <v>REPRISE DE POSSESSION</v>
      </c>
      <c r="AL513" s="1028">
        <f>IFERROR(INDEX(G513:R513,1,MATCH(Parametres!$B$3,G$1:R$1,0)-1)*IF(OR(F513="L",F513="S",F513="I"),-1,1),"")</f>
        <v>0</v>
      </c>
      <c r="AM513" s="1028">
        <f t="shared" si="44"/>
        <v>0</v>
      </c>
      <c r="AN513" s="1028">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3" t="str">
        <f t="shared" si="45"/>
        <v>H25600</v>
      </c>
      <c r="AU513" s="599" t="str">
        <f t="shared" si="46"/>
        <v>REPRISE DE POSSESSION</v>
      </c>
      <c r="AV513" s="1028">
        <f>IFERROR(INDEX(V513:AG513,1,MATCH(Parametres!$B$3,V$1:AG$1,0)-1)*IF(OR(C513="L",C513="S",C513="I"),-1,1),"")</f>
        <v>0</v>
      </c>
      <c r="AW513" s="1028">
        <f t="shared" si="47"/>
        <v>0</v>
      </c>
      <c r="AX513" s="1028">
        <f>INDEX(V513:AG513,1,MATCH(Parametres!$B$3,V$1:AG$1,0))*IF(OR(C513="L",C513="S",C513="I"),-1,1)</f>
        <v>0</v>
      </c>
      <c r="AY513" s="598" t="s">
        <v>337</v>
      </c>
      <c r="AZ513" s="598" t="e">
        <f>+VLOOKUP($AJ513,Data_Validation!$A:$E,5,0)</f>
        <v>#N/A</v>
      </c>
    </row>
    <row r="514" spans="1:52" ht="15" customHeight="1">
      <c r="A514" s="832" t="s">
        <v>1150</v>
      </c>
      <c r="B514" s="832">
        <v>2026</v>
      </c>
      <c r="C514" s="832" t="s">
        <v>2167</v>
      </c>
      <c r="D514" s="832" t="s">
        <v>2168</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8" t="str">
        <f t="shared" si="48"/>
        <v>H26000</v>
      </c>
      <c r="AK514" s="1028" t="str">
        <f t="shared" si="49"/>
        <v>PRETS AUX ADM&amp;ACTIONNAIRE</v>
      </c>
      <c r="AL514" s="1028">
        <f>IFERROR(INDEX(G514:R514,1,MATCH(Parametres!$B$3,G$1:R$1,0)-1)*IF(OR(F514="L",F514="S",F514="I"),-1,1),"")</f>
        <v>0</v>
      </c>
      <c r="AM514" s="1028">
        <f t="shared" si="44"/>
        <v>0</v>
      </c>
      <c r="AN514" s="1028">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3" t="str">
        <f t="shared" si="45"/>
        <v>H26000</v>
      </c>
      <c r="AU514" s="599" t="str">
        <f t="shared" si="46"/>
        <v>PRETS AUX ADM&amp;ACTIONNAIRE</v>
      </c>
      <c r="AV514" s="1028">
        <f>IFERROR(INDEX(V514:AG514,1,MATCH(Parametres!$B$3,V$1:AG$1,0)-1)*IF(OR(C514="L",C514="S",C514="I"),-1,1),"")</f>
        <v>0</v>
      </c>
      <c r="AW514" s="1028">
        <f t="shared" si="47"/>
        <v>0</v>
      </c>
      <c r="AX514" s="1028">
        <f>INDEX(V514:AG514,1,MATCH(Parametres!$B$3,V$1:AG$1,0))*IF(OR(C514="L",C514="S",C514="I"),-1,1)</f>
        <v>0</v>
      </c>
      <c r="AY514" s="598" t="s">
        <v>337</v>
      </c>
      <c r="AZ514" s="598" t="e">
        <f>+VLOOKUP($AJ514,Data_Validation!$A:$E,5,0)</f>
        <v>#N/A</v>
      </c>
    </row>
    <row r="515" spans="1:52" ht="15" customHeight="1">
      <c r="A515" s="832" t="s">
        <v>1150</v>
      </c>
      <c r="B515" s="832">
        <v>2026</v>
      </c>
      <c r="C515" s="832" t="s">
        <v>2169</v>
      </c>
      <c r="D515" s="832" t="s">
        <v>2170</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8" t="str">
        <f t="shared" si="48"/>
        <v>H26010</v>
      </c>
      <c r="AK515" s="1028" t="str">
        <f t="shared" si="49"/>
        <v>PRET ACT. 170924 CDA IN</v>
      </c>
      <c r="AL515" s="1028">
        <f>IFERROR(INDEX(G515:R515,1,MATCH(Parametres!$B$3,G$1:R$1,0)-1)*IF(OR(F515="L",F515="S",F515="I"),-1,1),"")</f>
        <v>0</v>
      </c>
      <c r="AM515" s="1028">
        <f t="shared" si="44"/>
        <v>0</v>
      </c>
      <c r="AN515" s="1028">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3" t="str">
        <f t="shared" si="45"/>
        <v>H26010</v>
      </c>
      <c r="AU515" s="599" t="str">
        <f t="shared" si="46"/>
        <v>PRET ACT. 170924 CDA IN</v>
      </c>
      <c r="AV515" s="1028">
        <f>IFERROR(INDEX(V515:AG515,1,MATCH(Parametres!$B$3,V$1:AG$1,0)-1)*IF(OR(C515="L",C515="S",C515="I"),-1,1),"")</f>
        <v>0</v>
      </c>
      <c r="AW515" s="1028">
        <f t="shared" si="47"/>
        <v>0</v>
      </c>
      <c r="AX515" s="1028">
        <f>INDEX(V515:AG515,1,MATCH(Parametres!$B$3,V$1:AG$1,0))*IF(OR(C515="L",C515="S",C515="I"),-1,1)</f>
        <v>0</v>
      </c>
      <c r="AY515" s="598" t="s">
        <v>337</v>
      </c>
      <c r="AZ515" s="598" t="e">
        <f>+VLOOKUP($AJ515,Data_Validation!$A:$E,5,0)</f>
        <v>#N/A</v>
      </c>
    </row>
    <row r="516" spans="1:52" ht="15" customHeight="1">
      <c r="A516" s="832" t="s">
        <v>1150</v>
      </c>
      <c r="B516" s="832">
        <v>2026</v>
      </c>
      <c r="C516" s="832" t="s">
        <v>2171</v>
      </c>
      <c r="D516" s="832" t="s">
        <v>2172</v>
      </c>
      <c r="E516" s="832" t="s">
        <v>333</v>
      </c>
      <c r="F516" s="832" t="s">
        <v>1153</v>
      </c>
      <c r="G516" s="832">
        <v>234200</v>
      </c>
      <c r="H516" s="832">
        <v>234200</v>
      </c>
      <c r="I516" s="832">
        <v>234200</v>
      </c>
      <c r="J516" s="832">
        <v>234200</v>
      </c>
      <c r="K516" s="832">
        <v>234200</v>
      </c>
      <c r="L516" s="832">
        <v>234200</v>
      </c>
      <c r="M516" s="832">
        <v>234200</v>
      </c>
      <c r="N516" s="832">
        <v>234200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8" t="str">
        <f t="shared" si="48"/>
        <v>H26011</v>
      </c>
      <c r="AK516" s="1028" t="str">
        <f t="shared" si="49"/>
        <v>BALANCE DE PRIX DE VENTE</v>
      </c>
      <c r="AL516" s="1028">
        <f>IFERROR(INDEX(G516:R516,1,MATCH(Parametres!$B$3,G$1:R$1,0)-1)*IF(OR(F516="L",F516="S",F516="I"),-1,1),"")</f>
        <v>-234200</v>
      </c>
      <c r="AM516" s="1028">
        <f t="shared" ref="AM516:AM579" si="50">AN516-AL516</f>
        <v>234200</v>
      </c>
      <c r="AN516" s="1028">
        <f>INDEX(G516:R516,1,MATCH(Parametres!$B$3,G$1:R$1,0))*IF(OR(F516="L",F516="S",F516="I"),-1,1)</f>
        <v>0</v>
      </c>
      <c r="AO516" s="598" t="str">
        <f>+VLOOKUP($AJ516,Data_Validation!$A:$D,1,0)</f>
        <v>H26011</v>
      </c>
      <c r="AP516" s="598" t="str">
        <f>+VLOOKUP($AJ516,Data_Validation!$A:$D,3,0)</f>
        <v>Bilan</v>
      </c>
      <c r="AQ516" s="598" t="str">
        <f>+VLOOKUP($AJ516,Data_Validation!$A:$D,4,0)</f>
        <v>Recevables Intercos</v>
      </c>
      <c r="AR516" s="598" t="s">
        <v>299</v>
      </c>
      <c r="AS516" s="598">
        <f>+VLOOKUP($AJ516,Data_Validation!$A:$E,5,0)</f>
        <v>0</v>
      </c>
      <c r="AT516" s="1033" t="str">
        <f t="shared" ref="AT516:AT579" si="51">C516</f>
        <v>H26011</v>
      </c>
      <c r="AU516" s="599" t="str">
        <f t="shared" ref="AU516:AU579" si="52">D516</f>
        <v>BALANCE DE PRIX DE VENTE</v>
      </c>
      <c r="AV516" s="1028">
        <f>IFERROR(INDEX(V516:AG516,1,MATCH(Parametres!$B$3,V$1:AG$1,0)-1)*IF(OR(C516="L",C516="S",C516="I"),-1,1),"")</f>
        <v>0</v>
      </c>
      <c r="AW516" s="1028">
        <f t="shared" ref="AW516:AW579" si="53">AX516-AV516</f>
        <v>0</v>
      </c>
      <c r="AX516" s="1028">
        <f>INDEX(V516:AG516,1,MATCH(Parametres!$B$3,V$1:AG$1,0))*IF(OR(C516="L",C516="S",C516="I"),-1,1)</f>
        <v>0</v>
      </c>
      <c r="AY516" s="598" t="s">
        <v>337</v>
      </c>
      <c r="AZ516" s="598">
        <f>+VLOOKUP($AJ516,Data_Validation!$A:$E,5,0)</f>
        <v>0</v>
      </c>
    </row>
    <row r="517" spans="1:52" ht="15" customHeight="1">
      <c r="A517" s="832" t="s">
        <v>1150</v>
      </c>
      <c r="B517" s="832">
        <v>2026</v>
      </c>
      <c r="C517" s="832" t="s">
        <v>2881</v>
      </c>
      <c r="D517" s="832" t="s">
        <v>2882</v>
      </c>
      <c r="E517" s="832" t="s">
        <v>333</v>
      </c>
      <c r="F517" s="832" t="s">
        <v>1153</v>
      </c>
      <c r="G517" s="832">
        <v>0</v>
      </c>
      <c r="H517" s="832">
        <v>0</v>
      </c>
      <c r="I517" s="832">
        <v>0</v>
      </c>
      <c r="J517" s="832">
        <v>0</v>
      </c>
      <c r="K517" s="832">
        <v>0</v>
      </c>
      <c r="L517" s="832">
        <v>0</v>
      </c>
      <c r="M517" s="832">
        <v>0</v>
      </c>
      <c r="N517" s="832">
        <v>0</v>
      </c>
      <c r="O517" s="832">
        <v>5000000</v>
      </c>
      <c r="P517" s="832">
        <v>5000000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8" t="str">
        <f t="shared" si="48"/>
        <v>H26012</v>
      </c>
      <c r="AK517" s="1028" t="str">
        <f t="shared" si="49"/>
        <v>PRÊT D'ÉQUITÉ 7.4</v>
      </c>
      <c r="AL517" s="1028">
        <f>IFERROR(INDEX(G517:R517,1,MATCH(Parametres!$B$3,G$1:R$1,0)-1)*IF(OR(F517="L",F517="S",F517="I"),-1,1),"")</f>
        <v>0</v>
      </c>
      <c r="AM517" s="1028">
        <f t="shared" si="50"/>
        <v>-5000000</v>
      </c>
      <c r="AN517" s="1028">
        <f>INDEX(G517:R517,1,MATCH(Parametres!$B$3,G$1:R$1,0))*IF(OR(F517="L",F517="S",F517="I"),-1,1)</f>
        <v>-5000000</v>
      </c>
      <c r="AO517" s="598" t="str">
        <f>+VLOOKUP($AJ517,Data_Validation!$A:$D,1,0)</f>
        <v>H26012</v>
      </c>
      <c r="AP517" s="598" t="str">
        <f>+VLOOKUP($AJ517,Data_Validation!$A:$D,3,0)</f>
        <v>Bilan</v>
      </c>
      <c r="AQ517" s="598" t="str">
        <f>+VLOOKUP($AJ517,Data_Validation!$A:$D,4,0)</f>
        <v>Capital Actions</v>
      </c>
      <c r="AR517" s="598" t="s">
        <v>299</v>
      </c>
      <c r="AS517" s="598">
        <f>+VLOOKUP($AJ517,Data_Validation!$A:$E,5,0)</f>
        <v>0</v>
      </c>
      <c r="AT517" s="1033" t="str">
        <f t="shared" si="51"/>
        <v>H26012</v>
      </c>
      <c r="AU517" s="599" t="str">
        <f t="shared" si="52"/>
        <v>PRÊT D'ÉQUITÉ 7.4</v>
      </c>
      <c r="AV517" s="1028">
        <f>IFERROR(INDEX(V517:AG517,1,MATCH(Parametres!$B$3,V$1:AG$1,0)-1)*IF(OR(C517="L",C517="S",C517="I"),-1,1),"")</f>
        <v>0</v>
      </c>
      <c r="AW517" s="1028">
        <f t="shared" si="53"/>
        <v>0</v>
      </c>
      <c r="AX517" s="1028">
        <f>INDEX(V517:AG517,1,MATCH(Parametres!$B$3,V$1:AG$1,0))*IF(OR(C517="L",C517="S",C517="I"),-1,1)</f>
        <v>0</v>
      </c>
      <c r="AY517" s="598" t="s">
        <v>337</v>
      </c>
      <c r="AZ517" s="598">
        <f>+VLOOKUP($AJ517,Data_Validation!$A:$E,5,0)</f>
        <v>0</v>
      </c>
    </row>
    <row r="518" spans="1:52" ht="15" customHeight="1">
      <c r="A518" s="832" t="s">
        <v>1150</v>
      </c>
      <c r="B518" s="832">
        <v>2026</v>
      </c>
      <c r="C518" s="832" t="s">
        <v>2173</v>
      </c>
      <c r="D518" s="832" t="s">
        <v>2174</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8" t="str">
        <f t="shared" si="48"/>
        <v>H26020</v>
      </c>
      <c r="AK518" s="1028" t="str">
        <f t="shared" si="49"/>
        <v>AVANCE FIDUCIE JEAN ROZON</v>
      </c>
      <c r="AL518" s="1028">
        <f>IFERROR(INDEX(G518:R518,1,MATCH(Parametres!$B$3,G$1:R$1,0)-1)*IF(OR(F518="L",F518="S",F518="I"),-1,1),"")</f>
        <v>0</v>
      </c>
      <c r="AM518" s="1028">
        <f t="shared" si="50"/>
        <v>0</v>
      </c>
      <c r="AN518" s="1028">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3" t="str">
        <f t="shared" si="51"/>
        <v>H26020</v>
      </c>
      <c r="AU518" s="599" t="str">
        <f t="shared" si="52"/>
        <v>AVANCE FIDUCIE JEAN ROZON</v>
      </c>
      <c r="AV518" s="1028">
        <f>IFERROR(INDEX(V518:AG518,1,MATCH(Parametres!$B$3,V$1:AG$1,0)-1)*IF(OR(C518="L",C518="S",C518="I"),-1,1),"")</f>
        <v>0</v>
      </c>
      <c r="AW518" s="1028">
        <f t="shared" si="53"/>
        <v>0</v>
      </c>
      <c r="AX518" s="1028">
        <f>INDEX(V518:AG518,1,MATCH(Parametres!$B$3,V$1:AG$1,0))*IF(OR(C518="L",C518="S",C518="I"),-1,1)</f>
        <v>0</v>
      </c>
      <c r="AY518" s="598" t="s">
        <v>337</v>
      </c>
      <c r="AZ518" s="598" t="e">
        <f>+VLOOKUP($AJ518,Data_Validation!$A:$E,5,0)</f>
        <v>#N/A</v>
      </c>
    </row>
    <row r="519" spans="1:52" ht="15" customHeight="1">
      <c r="A519" s="832" t="s">
        <v>1150</v>
      </c>
      <c r="B519" s="832">
        <v>2026</v>
      </c>
      <c r="C519" s="832" t="s">
        <v>2175</v>
      </c>
      <c r="D519" s="832" t="s">
        <v>2176</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8" t="str">
        <f t="shared" si="48"/>
        <v>H26021</v>
      </c>
      <c r="AK519" s="1028" t="str">
        <f t="shared" si="49"/>
        <v>AVANCES AVEC STE-MARIE</v>
      </c>
      <c r="AL519" s="1028">
        <f>IFERROR(INDEX(G519:R519,1,MATCH(Parametres!$B$3,G$1:R$1,0)-1)*IF(OR(F519="L",F519="S",F519="I"),-1,1),"")</f>
        <v>0</v>
      </c>
      <c r="AM519" s="1028">
        <f t="shared" si="50"/>
        <v>0</v>
      </c>
      <c r="AN519" s="1028">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3" t="str">
        <f t="shared" si="51"/>
        <v>H26021</v>
      </c>
      <c r="AU519" s="599" t="str">
        <f t="shared" si="52"/>
        <v>AVANCES AVEC STE-MARIE</v>
      </c>
      <c r="AV519" s="1028">
        <f>IFERROR(INDEX(V519:AG519,1,MATCH(Parametres!$B$3,V$1:AG$1,0)-1)*IF(OR(C519="L",C519="S",C519="I"),-1,1),"")</f>
        <v>0</v>
      </c>
      <c r="AW519" s="1028">
        <f t="shared" si="53"/>
        <v>0</v>
      </c>
      <c r="AX519" s="1028">
        <f>INDEX(V519:AG519,1,MATCH(Parametres!$B$3,V$1:AG$1,0))*IF(OR(C519="L",C519="S",C519="I"),-1,1)</f>
        <v>0</v>
      </c>
      <c r="AY519" s="598" t="s">
        <v>337</v>
      </c>
      <c r="AZ519" s="598" t="e">
        <f>+VLOOKUP($AJ519,Data_Validation!$A:$E,5,0)</f>
        <v>#N/A</v>
      </c>
    </row>
    <row r="520" spans="1:52" ht="15" customHeight="1">
      <c r="A520" s="832" t="s">
        <v>1150</v>
      </c>
      <c r="B520" s="832">
        <v>2026</v>
      </c>
      <c r="C520" s="832" t="s">
        <v>2177</v>
      </c>
      <c r="D520" s="832" t="s">
        <v>2178</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8" t="str">
        <f t="shared" si="48"/>
        <v>H26900</v>
      </c>
      <c r="AK520" s="1028" t="str">
        <f t="shared" si="49"/>
        <v>AVANCE CIBC</v>
      </c>
      <c r="AL520" s="1028">
        <f>IFERROR(INDEX(G520:R520,1,MATCH(Parametres!$B$3,G$1:R$1,0)-1)*IF(OR(F520="L",F520="S",F520="I"),-1,1),"")</f>
        <v>0</v>
      </c>
      <c r="AM520" s="1028">
        <f t="shared" si="50"/>
        <v>0</v>
      </c>
      <c r="AN520" s="1028">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3" t="str">
        <f t="shared" si="51"/>
        <v>H26900</v>
      </c>
      <c r="AU520" s="599" t="str">
        <f t="shared" si="52"/>
        <v>AVANCE CIBC</v>
      </c>
      <c r="AV520" s="1028">
        <f>IFERROR(INDEX(V520:AG520,1,MATCH(Parametres!$B$3,V$1:AG$1,0)-1)*IF(OR(C520="L",C520="S",C520="I"),-1,1),"")</f>
        <v>0</v>
      </c>
      <c r="AW520" s="1028">
        <f t="shared" si="53"/>
        <v>0</v>
      </c>
      <c r="AX520" s="1028">
        <f>INDEX(V520:AG520,1,MATCH(Parametres!$B$3,V$1:AG$1,0))*IF(OR(C520="L",C520="S",C520="I"),-1,1)</f>
        <v>0</v>
      </c>
      <c r="AY520" s="598" t="s">
        <v>337</v>
      </c>
      <c r="AZ520" s="598" t="e">
        <f>+VLOOKUP($AJ520,Data_Validation!$A:$E,5,0)</f>
        <v>#N/A</v>
      </c>
    </row>
    <row r="521" spans="1:52" ht="15" customHeight="1">
      <c r="A521" s="832" t="s">
        <v>1150</v>
      </c>
      <c r="B521" s="832">
        <v>2026</v>
      </c>
      <c r="C521" s="832" t="s">
        <v>2179</v>
      </c>
      <c r="D521" s="832" t="s">
        <v>2180</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8" t="str">
        <f t="shared" si="48"/>
        <v>H28000</v>
      </c>
      <c r="AK521" s="1028" t="str">
        <f t="shared" si="49"/>
        <v>CAPITAL-ACTIONS ORDINAIRE</v>
      </c>
      <c r="AL521" s="1028">
        <f>IFERROR(INDEX(G521:R521,1,MATCH(Parametres!$B$3,G$1:R$1,0)-1)*IF(OR(F521="L",F521="S",F521="I"),-1,1),"")</f>
        <v>0</v>
      </c>
      <c r="AM521" s="1028">
        <f t="shared" si="50"/>
        <v>0</v>
      </c>
      <c r="AN521" s="1028">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3" t="str">
        <f t="shared" si="51"/>
        <v>H28000</v>
      </c>
      <c r="AU521" s="599" t="str">
        <f t="shared" si="52"/>
        <v>CAPITAL-ACTIONS ORDINAIRE</v>
      </c>
      <c r="AV521" s="1028">
        <f>IFERROR(INDEX(V521:AG521,1,MATCH(Parametres!$B$3,V$1:AG$1,0)-1)*IF(OR(C521="L",C521="S",C521="I"),-1,1),"")</f>
        <v>0</v>
      </c>
      <c r="AW521" s="1028">
        <f t="shared" si="53"/>
        <v>0</v>
      </c>
      <c r="AX521" s="1028">
        <f>INDEX(V521:AG521,1,MATCH(Parametres!$B$3,V$1:AG$1,0))*IF(OR(C521="L",C521="S",C521="I"),-1,1)</f>
        <v>0</v>
      </c>
      <c r="AY521" s="598" t="s">
        <v>337</v>
      </c>
      <c r="AZ521" s="598" t="e">
        <f>+VLOOKUP($AJ521,Data_Validation!$A:$E,5,0)</f>
        <v>#N/A</v>
      </c>
    </row>
    <row r="522" spans="1:52" ht="15" customHeight="1">
      <c r="A522" s="832" t="s">
        <v>1150</v>
      </c>
      <c r="B522" s="832">
        <v>2026</v>
      </c>
      <c r="C522" s="832" t="s">
        <v>2181</v>
      </c>
      <c r="D522" s="832" t="s">
        <v>2182</v>
      </c>
      <c r="E522" s="832" t="s">
        <v>333</v>
      </c>
      <c r="F522" s="832" t="s">
        <v>1153</v>
      </c>
      <c r="G522" s="832">
        <v>0</v>
      </c>
      <c r="H522" s="832">
        <v>0</v>
      </c>
      <c r="I522" s="832">
        <v>0</v>
      </c>
      <c r="J522" s="832">
        <v>0</v>
      </c>
      <c r="K522" s="832">
        <v>0</v>
      </c>
      <c r="L522" s="832">
        <v>0</v>
      </c>
      <c r="M522" s="832">
        <v>0</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8" t="str">
        <f t="shared" si="48"/>
        <v>H28010</v>
      </c>
      <c r="AK522" s="1028" t="str">
        <f t="shared" si="49"/>
        <v>CAPITAL ACTION CAT A</v>
      </c>
      <c r="AL522" s="1028">
        <f>IFERROR(INDEX(G522:R522,1,MATCH(Parametres!$B$3,G$1:R$1,0)-1)*IF(OR(F522="L",F522="S",F522="I"),-1,1),"")</f>
        <v>0</v>
      </c>
      <c r="AM522" s="1028">
        <f t="shared" si="50"/>
        <v>0</v>
      </c>
      <c r="AN522" s="1028">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3" t="str">
        <f t="shared" si="51"/>
        <v>H28010</v>
      </c>
      <c r="AU522" s="599" t="str">
        <f t="shared" si="52"/>
        <v>CAPITAL ACTION CAT A</v>
      </c>
      <c r="AV522" s="1028">
        <f>IFERROR(INDEX(V522:AG522,1,MATCH(Parametres!$B$3,V$1:AG$1,0)-1)*IF(OR(C522="L",C522="S",C522="I"),-1,1),"")</f>
        <v>0</v>
      </c>
      <c r="AW522" s="1028">
        <f t="shared" si="53"/>
        <v>0</v>
      </c>
      <c r="AX522" s="1028">
        <f>INDEX(V522:AG522,1,MATCH(Parametres!$B$3,V$1:AG$1,0))*IF(OR(C522="L",C522="S",C522="I"),-1,1)</f>
        <v>0</v>
      </c>
      <c r="AY522" s="598" t="s">
        <v>337</v>
      </c>
      <c r="AZ522" s="598" t="e">
        <f>+VLOOKUP($AJ522,Data_Validation!$A:$E,5,0)</f>
        <v>#N/A</v>
      </c>
    </row>
    <row r="523" spans="1:52" ht="15" customHeight="1">
      <c r="A523" s="832" t="s">
        <v>1150</v>
      </c>
      <c r="B523" s="832">
        <v>2026</v>
      </c>
      <c r="C523" s="832" t="s">
        <v>2183</v>
      </c>
      <c r="D523" s="832" t="s">
        <v>2184</v>
      </c>
      <c r="E523" s="832" t="s">
        <v>333</v>
      </c>
      <c r="F523" s="832" t="s">
        <v>1153</v>
      </c>
      <c r="G523" s="832">
        <v>20</v>
      </c>
      <c r="H523" s="832">
        <v>20</v>
      </c>
      <c r="I523" s="832">
        <v>20</v>
      </c>
      <c r="J523" s="832">
        <v>20</v>
      </c>
      <c r="K523" s="832">
        <v>20</v>
      </c>
      <c r="L523" s="832">
        <v>20</v>
      </c>
      <c r="M523" s="832">
        <v>20</v>
      </c>
      <c r="N523" s="832">
        <v>20</v>
      </c>
      <c r="O523" s="832">
        <v>20</v>
      </c>
      <c r="P523" s="832">
        <v>20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8" t="str">
        <f t="shared" si="48"/>
        <v>H28011</v>
      </c>
      <c r="AK523" s="1028" t="str">
        <f t="shared" si="49"/>
        <v>CAPITAL ACTION BA</v>
      </c>
      <c r="AL523" s="1028">
        <f>IFERROR(INDEX(G523:R523,1,MATCH(Parametres!$B$3,G$1:R$1,0)-1)*IF(OR(F523="L",F523="S",F523="I"),-1,1),"")</f>
        <v>-20</v>
      </c>
      <c r="AM523" s="1028">
        <f t="shared" si="50"/>
        <v>0</v>
      </c>
      <c r="AN523" s="1028">
        <f>INDEX(G523:R523,1,MATCH(Parametres!$B$3,G$1:R$1,0))*IF(OR(F523="L",F523="S",F523="I"),-1,1)</f>
        <v>-20</v>
      </c>
      <c r="AO523" s="598" t="str">
        <f>+VLOOKUP($AJ523,Data_Validation!$A:$D,1,0)</f>
        <v>H28011</v>
      </c>
      <c r="AP523" s="598" t="str">
        <f>+VLOOKUP($AJ523,Data_Validation!$A:$D,3,0)</f>
        <v>Bilan</v>
      </c>
      <c r="AQ523" s="598" t="str">
        <f>+VLOOKUP($AJ523,Data_Validation!$A:$D,4,0)</f>
        <v>Capital Actions</v>
      </c>
      <c r="AR523" s="598" t="s">
        <v>299</v>
      </c>
      <c r="AS523" s="598">
        <f>+VLOOKUP($AJ523,Data_Validation!$A:$E,5,0)</f>
        <v>0</v>
      </c>
      <c r="AT523" s="1033" t="str">
        <f t="shared" si="51"/>
        <v>H28011</v>
      </c>
      <c r="AU523" s="599" t="str">
        <f t="shared" si="52"/>
        <v>CAPITAL ACTION BA</v>
      </c>
      <c r="AV523" s="1028">
        <f>IFERROR(INDEX(V523:AG523,1,MATCH(Parametres!$B$3,V$1:AG$1,0)-1)*IF(OR(C523="L",C523="S",C523="I"),-1,1),"")</f>
        <v>0</v>
      </c>
      <c r="AW523" s="1028">
        <f t="shared" si="53"/>
        <v>0</v>
      </c>
      <c r="AX523" s="1028">
        <f>INDEX(V523:AG523,1,MATCH(Parametres!$B$3,V$1:AG$1,0))*IF(OR(C523="L",C523="S",C523="I"),-1,1)</f>
        <v>0</v>
      </c>
      <c r="AY523" s="598" t="s">
        <v>337</v>
      </c>
      <c r="AZ523" s="598">
        <f>+VLOOKUP($AJ523,Data_Validation!$A:$E,5,0)</f>
        <v>0</v>
      </c>
    </row>
    <row r="524" spans="1:52" ht="15" customHeight="1">
      <c r="A524" s="832" t="s">
        <v>1150</v>
      </c>
      <c r="B524" s="832">
        <v>2026</v>
      </c>
      <c r="C524" s="832" t="s">
        <v>2185</v>
      </c>
      <c r="D524" s="832" t="s">
        <v>2186</v>
      </c>
      <c r="E524" s="832" t="s">
        <v>333</v>
      </c>
      <c r="F524" s="832" t="s">
        <v>1153</v>
      </c>
      <c r="G524" s="832">
        <v>100</v>
      </c>
      <c r="H524" s="832">
        <v>100</v>
      </c>
      <c r="I524" s="832">
        <v>100</v>
      </c>
      <c r="J524" s="832">
        <v>100</v>
      </c>
      <c r="K524" s="832">
        <v>100</v>
      </c>
      <c r="L524" s="832">
        <v>100</v>
      </c>
      <c r="M524" s="832">
        <v>100</v>
      </c>
      <c r="N524" s="832">
        <v>100</v>
      </c>
      <c r="O524" s="832">
        <v>100</v>
      </c>
      <c r="P524" s="832">
        <v>100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8" t="str">
        <f t="shared" si="48"/>
        <v>H28012</v>
      </c>
      <c r="AK524" s="1028" t="str">
        <f t="shared" si="49"/>
        <v>CAPITAL ACTION C</v>
      </c>
      <c r="AL524" s="1028">
        <f>IFERROR(INDEX(G524:R524,1,MATCH(Parametres!$B$3,G$1:R$1,0)-1)*IF(OR(F524="L",F524="S",F524="I"),-1,1),"")</f>
        <v>-100</v>
      </c>
      <c r="AM524" s="1028">
        <f t="shared" si="50"/>
        <v>0</v>
      </c>
      <c r="AN524" s="1028">
        <f>INDEX(G524:R524,1,MATCH(Parametres!$B$3,G$1:R$1,0))*IF(OR(F524="L",F524="S",F524="I"),-1,1)</f>
        <v>-100</v>
      </c>
      <c r="AO524" s="598" t="str">
        <f>+VLOOKUP($AJ524,Data_Validation!$A:$D,1,0)</f>
        <v>H28012</v>
      </c>
      <c r="AP524" s="598" t="str">
        <f>+VLOOKUP($AJ524,Data_Validation!$A:$D,3,0)</f>
        <v>Bilan</v>
      </c>
      <c r="AQ524" s="598" t="str">
        <f>+VLOOKUP($AJ524,Data_Validation!$A:$D,4,0)</f>
        <v>Capital Actions</v>
      </c>
      <c r="AR524" s="598" t="s">
        <v>299</v>
      </c>
      <c r="AS524" s="598">
        <f>+VLOOKUP($AJ524,Data_Validation!$A:$E,5,0)</f>
        <v>0</v>
      </c>
      <c r="AT524" s="1033" t="str">
        <f t="shared" si="51"/>
        <v>H28012</v>
      </c>
      <c r="AU524" s="599" t="str">
        <f t="shared" si="52"/>
        <v>CAPITAL ACTION C</v>
      </c>
      <c r="AV524" s="1028">
        <f>IFERROR(INDEX(V524:AG524,1,MATCH(Parametres!$B$3,V$1:AG$1,0)-1)*IF(OR(C524="L",C524="S",C524="I"),-1,1),"")</f>
        <v>0</v>
      </c>
      <c r="AW524" s="1028">
        <f t="shared" si="53"/>
        <v>0</v>
      </c>
      <c r="AX524" s="1028">
        <f>INDEX(V524:AG524,1,MATCH(Parametres!$B$3,V$1:AG$1,0))*IF(OR(C524="L",C524="S",C524="I"),-1,1)</f>
        <v>0</v>
      </c>
      <c r="AY524" s="598" t="s">
        <v>337</v>
      </c>
      <c r="AZ524" s="598">
        <f>+VLOOKUP($AJ524,Data_Validation!$A:$E,5,0)</f>
        <v>0</v>
      </c>
    </row>
    <row r="525" spans="1:52" ht="15" customHeight="1">
      <c r="A525" s="832" t="s">
        <v>1150</v>
      </c>
      <c r="B525" s="832">
        <v>2026</v>
      </c>
      <c r="C525" s="832" t="s">
        <v>2187</v>
      </c>
      <c r="D525" s="832" t="s">
        <v>2188</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8" t="str">
        <f t="shared" si="48"/>
        <v>H28020</v>
      </c>
      <c r="AK525" s="1028" t="str">
        <f t="shared" si="49"/>
        <v>CAPITAL ACTION CAT B</v>
      </c>
      <c r="AL525" s="1028">
        <f>IFERROR(INDEX(G525:R525,1,MATCH(Parametres!$B$3,G$1:R$1,0)-1)*IF(OR(F525="L",F525="S",F525="I"),-1,1),"")</f>
        <v>0</v>
      </c>
      <c r="AM525" s="1028">
        <f t="shared" si="50"/>
        <v>0</v>
      </c>
      <c r="AN525" s="1028">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3" t="str">
        <f t="shared" si="51"/>
        <v>H28020</v>
      </c>
      <c r="AU525" s="599" t="str">
        <f t="shared" si="52"/>
        <v>CAPITAL ACTION CAT B</v>
      </c>
      <c r="AV525" s="1028">
        <f>IFERROR(INDEX(V525:AG525,1,MATCH(Parametres!$B$3,V$1:AG$1,0)-1)*IF(OR(C525="L",C525="S",C525="I"),-1,1),"")</f>
        <v>0</v>
      </c>
      <c r="AW525" s="1028">
        <f t="shared" si="53"/>
        <v>0</v>
      </c>
      <c r="AX525" s="1028">
        <f>INDEX(V525:AG525,1,MATCH(Parametres!$B$3,V$1:AG$1,0))*IF(OR(C525="L",C525="S",C525="I"),-1,1)</f>
        <v>0</v>
      </c>
      <c r="AY525" s="598" t="s">
        <v>337</v>
      </c>
      <c r="AZ525" s="598" t="e">
        <f>+VLOOKUP($AJ525,Data_Validation!$A:$E,5,0)</f>
        <v>#N/A</v>
      </c>
    </row>
    <row r="526" spans="1:52" ht="15" customHeight="1">
      <c r="A526" s="832" t="s">
        <v>1150</v>
      </c>
      <c r="B526" s="832">
        <v>2026</v>
      </c>
      <c r="C526" s="832" t="s">
        <v>2189</v>
      </c>
      <c r="D526" s="832" t="s">
        <v>2190</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8" t="str">
        <f t="shared" si="48"/>
        <v>H28030</v>
      </c>
      <c r="AK526" s="1028" t="str">
        <f t="shared" si="49"/>
        <v>CAPITAL ACTION CAT C</v>
      </c>
      <c r="AL526" s="1028">
        <f>IFERROR(INDEX(G526:R526,1,MATCH(Parametres!$B$3,G$1:R$1,0)-1)*IF(OR(F526="L",F526="S",F526="I"),-1,1),"")</f>
        <v>0</v>
      </c>
      <c r="AM526" s="1028">
        <f t="shared" si="50"/>
        <v>0</v>
      </c>
      <c r="AN526" s="1028">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3" t="str">
        <f t="shared" si="51"/>
        <v>H28030</v>
      </c>
      <c r="AU526" s="599" t="str">
        <f t="shared" si="52"/>
        <v>CAPITAL ACTION CAT C</v>
      </c>
      <c r="AV526" s="1028">
        <f>IFERROR(INDEX(V526:AG526,1,MATCH(Parametres!$B$3,V$1:AG$1,0)-1)*IF(OR(C526="L",C526="S",C526="I"),-1,1),"")</f>
        <v>0</v>
      </c>
      <c r="AW526" s="1028">
        <f t="shared" si="53"/>
        <v>0</v>
      </c>
      <c r="AX526" s="1028">
        <f>INDEX(V526:AG526,1,MATCH(Parametres!$B$3,V$1:AG$1,0))*IF(OR(C526="L",C526="S",C526="I"),-1,1)</f>
        <v>0</v>
      </c>
      <c r="AY526" s="598" t="s">
        <v>337</v>
      </c>
      <c r="AZ526" s="598" t="e">
        <f>+VLOOKUP($AJ526,Data_Validation!$A:$E,5,0)</f>
        <v>#N/A</v>
      </c>
    </row>
    <row r="527" spans="1:52" ht="15" customHeight="1">
      <c r="A527" s="832" t="s">
        <v>1150</v>
      </c>
      <c r="B527" s="832">
        <v>2026</v>
      </c>
      <c r="C527" s="832" t="s">
        <v>2191</v>
      </c>
      <c r="D527" s="832" t="s">
        <v>2192</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8" t="str">
        <f t="shared" si="48"/>
        <v>H28040</v>
      </c>
      <c r="AK527" s="1028" t="str">
        <f t="shared" si="49"/>
        <v>CAPITAL ACTION CAT D</v>
      </c>
      <c r="AL527" s="1028">
        <f>IFERROR(INDEX(G527:R527,1,MATCH(Parametres!$B$3,G$1:R$1,0)-1)*IF(OR(F527="L",F527="S",F527="I"),-1,1),"")</f>
        <v>0</v>
      </c>
      <c r="AM527" s="1028">
        <f t="shared" si="50"/>
        <v>0</v>
      </c>
      <c r="AN527" s="1028">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3" t="str">
        <f t="shared" si="51"/>
        <v>H28040</v>
      </c>
      <c r="AU527" s="599" t="str">
        <f t="shared" si="52"/>
        <v>CAPITAL ACTION CAT D</v>
      </c>
      <c r="AV527" s="1028">
        <f>IFERROR(INDEX(V527:AG527,1,MATCH(Parametres!$B$3,V$1:AG$1,0)-1)*IF(OR(C527="L",C527="S",C527="I"),-1,1),"")</f>
        <v>0</v>
      </c>
      <c r="AW527" s="1028">
        <f t="shared" si="53"/>
        <v>0</v>
      </c>
      <c r="AX527" s="1028">
        <f>INDEX(V527:AG527,1,MATCH(Parametres!$B$3,V$1:AG$1,0))*IF(OR(C527="L",C527="S",C527="I"),-1,1)</f>
        <v>0</v>
      </c>
      <c r="AY527" s="598" t="s">
        <v>337</v>
      </c>
      <c r="AZ527" s="598" t="e">
        <f>+VLOOKUP($AJ527,Data_Validation!$A:$E,5,0)</f>
        <v>#N/A</v>
      </c>
    </row>
    <row r="528" spans="1:52" ht="15" customHeight="1">
      <c r="A528" s="832" t="s">
        <v>1150</v>
      </c>
      <c r="B528" s="832">
        <v>2026</v>
      </c>
      <c r="C528" s="832" t="s">
        <v>2193</v>
      </c>
      <c r="D528" s="832" t="s">
        <v>2194</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8" t="str">
        <f t="shared" si="48"/>
        <v>H28050</v>
      </c>
      <c r="AK528" s="1028" t="str">
        <f t="shared" si="49"/>
        <v>CAPITAL ACTION CAT E</v>
      </c>
      <c r="AL528" s="1028">
        <f>IFERROR(INDEX(G528:R528,1,MATCH(Parametres!$B$3,G$1:R$1,0)-1)*IF(OR(F528="L",F528="S",F528="I"),-1,1),"")</f>
        <v>0</v>
      </c>
      <c r="AM528" s="1028">
        <f t="shared" si="50"/>
        <v>0</v>
      </c>
      <c r="AN528" s="1028">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3" t="str">
        <f t="shared" si="51"/>
        <v>H28050</v>
      </c>
      <c r="AU528" s="599" t="str">
        <f t="shared" si="52"/>
        <v>CAPITAL ACTION CAT E</v>
      </c>
      <c r="AV528" s="1028">
        <f>IFERROR(INDEX(V528:AG528,1,MATCH(Parametres!$B$3,V$1:AG$1,0)-1)*IF(OR(C528="L",C528="S",C528="I"),-1,1),"")</f>
        <v>0</v>
      </c>
      <c r="AW528" s="1028">
        <f t="shared" si="53"/>
        <v>0</v>
      </c>
      <c r="AX528" s="1028">
        <f>INDEX(V528:AG528,1,MATCH(Parametres!$B$3,V$1:AG$1,0))*IF(OR(C528="L",C528="S",C528="I"),-1,1)</f>
        <v>0</v>
      </c>
      <c r="AY528" s="598" t="s">
        <v>337</v>
      </c>
      <c r="AZ528" s="598" t="e">
        <f>+VLOOKUP($AJ528,Data_Validation!$A:$E,5,0)</f>
        <v>#N/A</v>
      </c>
    </row>
    <row r="529" spans="1:52" ht="15" customHeight="1">
      <c r="A529" s="832" t="s">
        <v>1150</v>
      </c>
      <c r="B529" s="832">
        <v>2026</v>
      </c>
      <c r="C529" s="832" t="s">
        <v>2195</v>
      </c>
      <c r="D529" s="832" t="s">
        <v>2196</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8" t="str">
        <f t="shared" si="48"/>
        <v>H28060</v>
      </c>
      <c r="AK529" s="1028" t="str">
        <f t="shared" si="49"/>
        <v>CAPITAL ACTION CAT F</v>
      </c>
      <c r="AL529" s="1028">
        <f>IFERROR(INDEX(G529:R529,1,MATCH(Parametres!$B$3,G$1:R$1,0)-1)*IF(OR(F529="L",F529="S",F529="I"),-1,1),"")</f>
        <v>0</v>
      </c>
      <c r="AM529" s="1028">
        <f t="shared" si="50"/>
        <v>0</v>
      </c>
      <c r="AN529" s="1028">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3" t="str">
        <f t="shared" si="51"/>
        <v>H28060</v>
      </c>
      <c r="AU529" s="599" t="str">
        <f t="shared" si="52"/>
        <v>CAPITAL ACTION CAT F</v>
      </c>
      <c r="AV529" s="1028">
        <f>IFERROR(INDEX(V529:AG529,1,MATCH(Parametres!$B$3,V$1:AG$1,0)-1)*IF(OR(C529="L",C529="S",C529="I"),-1,1),"")</f>
        <v>0</v>
      </c>
      <c r="AW529" s="1028">
        <f t="shared" si="53"/>
        <v>0</v>
      </c>
      <c r="AX529" s="1028">
        <f>INDEX(V529:AG529,1,MATCH(Parametres!$B$3,V$1:AG$1,0))*IF(OR(C529="L",C529="S",C529="I"),-1,1)</f>
        <v>0</v>
      </c>
      <c r="AY529" s="598" t="s">
        <v>337</v>
      </c>
      <c r="AZ529" s="598" t="e">
        <f>+VLOOKUP($AJ529,Data_Validation!$A:$E,5,0)</f>
        <v>#N/A</v>
      </c>
    </row>
    <row r="530" spans="1:52" ht="15" customHeight="1">
      <c r="A530" s="832" t="s">
        <v>1150</v>
      </c>
      <c r="B530" s="832">
        <v>2026</v>
      </c>
      <c r="C530" s="832" t="s">
        <v>2197</v>
      </c>
      <c r="D530" s="832" t="s">
        <v>2198</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8" t="str">
        <f t="shared" si="48"/>
        <v>H28070</v>
      </c>
      <c r="AK530" s="1028" t="str">
        <f t="shared" si="49"/>
        <v>CAPITAL ACTION CAT G</v>
      </c>
      <c r="AL530" s="1028">
        <f>IFERROR(INDEX(G530:R530,1,MATCH(Parametres!$B$3,G$1:R$1,0)-1)*IF(OR(F530="L",F530="S",F530="I"),-1,1),"")</f>
        <v>0</v>
      </c>
      <c r="AM530" s="1028">
        <f t="shared" si="50"/>
        <v>0</v>
      </c>
      <c r="AN530" s="1028">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3" t="str">
        <f t="shared" si="51"/>
        <v>H28070</v>
      </c>
      <c r="AU530" s="599" t="str">
        <f t="shared" si="52"/>
        <v>CAPITAL ACTION CAT G</v>
      </c>
      <c r="AV530" s="1028">
        <f>IFERROR(INDEX(V530:AG530,1,MATCH(Parametres!$B$3,V$1:AG$1,0)-1)*IF(OR(C530="L",C530="S",C530="I"),-1,1),"")</f>
        <v>0</v>
      </c>
      <c r="AW530" s="1028">
        <f t="shared" si="53"/>
        <v>0</v>
      </c>
      <c r="AX530" s="1028">
        <f>INDEX(V530:AG530,1,MATCH(Parametres!$B$3,V$1:AG$1,0))*IF(OR(C530="L",C530="S",C530="I"),-1,1)</f>
        <v>0</v>
      </c>
      <c r="AY530" s="598" t="s">
        <v>337</v>
      </c>
      <c r="AZ530" s="598" t="e">
        <f>+VLOOKUP($AJ530,Data_Validation!$A:$E,5,0)</f>
        <v>#N/A</v>
      </c>
    </row>
    <row r="531" spans="1:52" ht="15" customHeight="1">
      <c r="A531" s="832" t="s">
        <v>1150</v>
      </c>
      <c r="B531" s="832">
        <v>2026</v>
      </c>
      <c r="C531" s="832" t="s">
        <v>2199</v>
      </c>
      <c r="D531" s="832" t="s">
        <v>2200</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8" t="str">
        <f t="shared" ref="AJ531:AJ594" si="54">C531</f>
        <v>H28080</v>
      </c>
      <c r="AK531" s="1028" t="str">
        <f t="shared" ref="AK531:AK594" si="55">D531</f>
        <v>SURPLUS APPORT CAT '' F '</v>
      </c>
      <c r="AL531" s="1028">
        <f>IFERROR(INDEX(G531:R531,1,MATCH(Parametres!$B$3,G$1:R$1,0)-1)*IF(OR(F531="L",F531="S",F531="I"),-1,1),"")</f>
        <v>0</v>
      </c>
      <c r="AM531" s="1028">
        <f t="shared" si="50"/>
        <v>0</v>
      </c>
      <c r="AN531" s="1028">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3" t="str">
        <f t="shared" si="51"/>
        <v>H28080</v>
      </c>
      <c r="AU531" s="599" t="str">
        <f t="shared" si="52"/>
        <v>SURPLUS APPORT CAT '' F '</v>
      </c>
      <c r="AV531" s="1028">
        <f>IFERROR(INDEX(V531:AG531,1,MATCH(Parametres!$B$3,V$1:AG$1,0)-1)*IF(OR(C531="L",C531="S",C531="I"),-1,1),"")</f>
        <v>0</v>
      </c>
      <c r="AW531" s="1028">
        <f t="shared" si="53"/>
        <v>0</v>
      </c>
      <c r="AX531" s="1028">
        <f>INDEX(V531:AG531,1,MATCH(Parametres!$B$3,V$1:AG$1,0))*IF(OR(C531="L",C531="S",C531="I"),-1,1)</f>
        <v>0</v>
      </c>
      <c r="AY531" s="598" t="s">
        <v>337</v>
      </c>
      <c r="AZ531" s="598" t="e">
        <f>+VLOOKUP($AJ531,Data_Validation!$A:$E,5,0)</f>
        <v>#N/A</v>
      </c>
    </row>
    <row r="532" spans="1:52" ht="15" customHeight="1">
      <c r="A532" s="832" t="s">
        <v>1150</v>
      </c>
      <c r="B532" s="832">
        <v>2026</v>
      </c>
      <c r="C532" s="832" t="s">
        <v>2201</v>
      </c>
      <c r="D532" s="832" t="s">
        <v>2202</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8" t="str">
        <f t="shared" si="54"/>
        <v>H28090</v>
      </c>
      <c r="AK532" s="1028" t="str">
        <f t="shared" si="55"/>
        <v>SURPLUS APPORT CAT G</v>
      </c>
      <c r="AL532" s="1028">
        <f>IFERROR(INDEX(G532:R532,1,MATCH(Parametres!$B$3,G$1:R$1,0)-1)*IF(OR(F532="L",F532="S",F532="I"),-1,1),"")</f>
        <v>0</v>
      </c>
      <c r="AM532" s="1028">
        <f t="shared" si="50"/>
        <v>0</v>
      </c>
      <c r="AN532" s="1028">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3" t="str">
        <f t="shared" si="51"/>
        <v>H28090</v>
      </c>
      <c r="AU532" s="599" t="str">
        <f t="shared" si="52"/>
        <v>SURPLUS APPORT CAT G</v>
      </c>
      <c r="AV532" s="1028">
        <f>IFERROR(INDEX(V532:AG532,1,MATCH(Parametres!$B$3,V$1:AG$1,0)-1)*IF(OR(C532="L",C532="S",C532="I"),-1,1),"")</f>
        <v>0</v>
      </c>
      <c r="AW532" s="1028">
        <f t="shared" si="53"/>
        <v>0</v>
      </c>
      <c r="AX532" s="1028">
        <f>INDEX(V532:AG532,1,MATCH(Parametres!$B$3,V$1:AG$1,0))*IF(OR(C532="L",C532="S",C532="I"),-1,1)</f>
        <v>0</v>
      </c>
      <c r="AY532" s="598" t="s">
        <v>337</v>
      </c>
      <c r="AZ532" s="598" t="e">
        <f>+VLOOKUP($AJ532,Data_Validation!$A:$E,5,0)</f>
        <v>#N/A</v>
      </c>
    </row>
    <row r="533" spans="1:52" ht="15" customHeight="1">
      <c r="A533" s="832" t="s">
        <v>1150</v>
      </c>
      <c r="B533" s="832">
        <v>2026</v>
      </c>
      <c r="C533" s="832" t="s">
        <v>2203</v>
      </c>
      <c r="D533" s="832" t="s">
        <v>2204</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8" t="str">
        <f t="shared" si="54"/>
        <v>H28200</v>
      </c>
      <c r="AK533" s="1028" t="str">
        <f t="shared" si="55"/>
        <v>SURPLUS D APPORT CAPITAL</v>
      </c>
      <c r="AL533" s="1028">
        <f>IFERROR(INDEX(G533:R533,1,MATCH(Parametres!$B$3,G$1:R$1,0)-1)*IF(OR(F533="L",F533="S",F533="I"),-1,1),"")</f>
        <v>0</v>
      </c>
      <c r="AM533" s="1028">
        <f t="shared" si="50"/>
        <v>0</v>
      </c>
      <c r="AN533" s="1028">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3" t="str">
        <f t="shared" si="51"/>
        <v>H28200</v>
      </c>
      <c r="AU533" s="599" t="str">
        <f t="shared" si="52"/>
        <v>SURPLUS D APPORT CAPITAL</v>
      </c>
      <c r="AV533" s="1028">
        <f>IFERROR(INDEX(V533:AG533,1,MATCH(Parametres!$B$3,V$1:AG$1,0)-1)*IF(OR(C533="L",C533="S",C533="I"),-1,1),"")</f>
        <v>0</v>
      </c>
      <c r="AW533" s="1028">
        <f t="shared" si="53"/>
        <v>0</v>
      </c>
      <c r="AX533" s="1028">
        <f>INDEX(V533:AG533,1,MATCH(Parametres!$B$3,V$1:AG$1,0))*IF(OR(C533="L",C533="S",C533="I"),-1,1)</f>
        <v>0</v>
      </c>
      <c r="AY533" s="598" t="s">
        <v>337</v>
      </c>
      <c r="AZ533" s="598" t="e">
        <f>+VLOOKUP($AJ533,Data_Validation!$A:$E,5,0)</f>
        <v>#N/A</v>
      </c>
    </row>
    <row r="534" spans="1:52" ht="15" customHeight="1">
      <c r="A534" s="832" t="s">
        <v>1150</v>
      </c>
      <c r="B534" s="832">
        <v>2026</v>
      </c>
      <c r="C534" s="832" t="s">
        <v>2205</v>
      </c>
      <c r="D534" s="832" t="s">
        <v>2206</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8" t="str">
        <f t="shared" si="54"/>
        <v>H28210</v>
      </c>
      <c r="AK534" s="1028" t="str">
        <f t="shared" si="55"/>
        <v>SURPLUS APPORT CAT F</v>
      </c>
      <c r="AL534" s="1028">
        <f>IFERROR(INDEX(G534:R534,1,MATCH(Parametres!$B$3,G$1:R$1,0)-1)*IF(OR(F534="L",F534="S",F534="I"),-1,1),"")</f>
        <v>0</v>
      </c>
      <c r="AM534" s="1028">
        <f t="shared" si="50"/>
        <v>0</v>
      </c>
      <c r="AN534" s="1028">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3" t="str">
        <f t="shared" si="51"/>
        <v>H28210</v>
      </c>
      <c r="AU534" s="599" t="str">
        <f t="shared" si="52"/>
        <v>SURPLUS APPORT CAT F</v>
      </c>
      <c r="AV534" s="1028">
        <f>IFERROR(INDEX(V534:AG534,1,MATCH(Parametres!$B$3,V$1:AG$1,0)-1)*IF(OR(C534="L",C534="S",C534="I"),-1,1),"")</f>
        <v>0</v>
      </c>
      <c r="AW534" s="1028">
        <f t="shared" si="53"/>
        <v>0</v>
      </c>
      <c r="AX534" s="1028">
        <f>INDEX(V534:AG534,1,MATCH(Parametres!$B$3,V$1:AG$1,0))*IF(OR(C534="L",C534="S",C534="I"),-1,1)</f>
        <v>0</v>
      </c>
      <c r="AY534" s="598" t="s">
        <v>337</v>
      </c>
      <c r="AZ534" s="598" t="e">
        <f>+VLOOKUP($AJ534,Data_Validation!$A:$E,5,0)</f>
        <v>#N/A</v>
      </c>
    </row>
    <row r="535" spans="1:52" ht="15" customHeight="1">
      <c r="A535" s="832" t="s">
        <v>1150</v>
      </c>
      <c r="B535" s="832">
        <v>2026</v>
      </c>
      <c r="C535" s="832" t="s">
        <v>2207</v>
      </c>
      <c r="D535" s="832" t="s">
        <v>2202</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8" t="str">
        <f t="shared" si="54"/>
        <v>H28220</v>
      </c>
      <c r="AK535" s="1028" t="str">
        <f t="shared" si="55"/>
        <v>SURPLUS APPORT CAT G</v>
      </c>
      <c r="AL535" s="1028">
        <f>IFERROR(INDEX(G535:R535,1,MATCH(Parametres!$B$3,G$1:R$1,0)-1)*IF(OR(F535="L",F535="S",F535="I"),-1,1),"")</f>
        <v>0</v>
      </c>
      <c r="AM535" s="1028">
        <f t="shared" si="50"/>
        <v>0</v>
      </c>
      <c r="AN535" s="1028">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3" t="str">
        <f t="shared" si="51"/>
        <v>H28220</v>
      </c>
      <c r="AU535" s="599" t="str">
        <f t="shared" si="52"/>
        <v>SURPLUS APPORT CAT G</v>
      </c>
      <c r="AV535" s="1028">
        <f>IFERROR(INDEX(V535:AG535,1,MATCH(Parametres!$B$3,V$1:AG$1,0)-1)*IF(OR(C535="L",C535="S",C535="I"),-1,1),"")</f>
        <v>0</v>
      </c>
      <c r="AW535" s="1028">
        <f t="shared" si="53"/>
        <v>0</v>
      </c>
      <c r="AX535" s="1028">
        <f>INDEX(V535:AG535,1,MATCH(Parametres!$B$3,V$1:AG$1,0))*IF(OR(C535="L",C535="S",C535="I"),-1,1)</f>
        <v>0</v>
      </c>
      <c r="AY535" s="598" t="s">
        <v>337</v>
      </c>
      <c r="AZ535" s="598" t="e">
        <f>+VLOOKUP($AJ535,Data_Validation!$A:$E,5,0)</f>
        <v>#N/A</v>
      </c>
    </row>
    <row r="536" spans="1:52" ht="15" customHeight="1">
      <c r="A536" s="832" t="s">
        <v>1150</v>
      </c>
      <c r="B536" s="832">
        <v>2026</v>
      </c>
      <c r="C536" s="832" t="s">
        <v>2208</v>
      </c>
      <c r="D536" s="832" t="s">
        <v>2209</v>
      </c>
      <c r="E536" s="832" t="s">
        <v>333</v>
      </c>
      <c r="F536" s="832" t="s">
        <v>1153</v>
      </c>
      <c r="G536" s="832">
        <v>3121497.35</v>
      </c>
      <c r="H536" s="832">
        <v>3121497.35</v>
      </c>
      <c r="I536" s="832">
        <v>3121497.35</v>
      </c>
      <c r="J536" s="832">
        <v>3121497.35</v>
      </c>
      <c r="K536" s="832">
        <v>3121497.35</v>
      </c>
      <c r="L536" s="832">
        <v>3121497.35</v>
      </c>
      <c r="M536" s="832">
        <v>3121497.35</v>
      </c>
      <c r="N536" s="832">
        <v>3121497.35</v>
      </c>
      <c r="O536" s="832">
        <v>2086768.02</v>
      </c>
      <c r="P536" s="832">
        <v>2086768.02</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8" t="str">
        <f t="shared" si="54"/>
        <v>H28500</v>
      </c>
      <c r="AK536" s="1028" t="str">
        <f t="shared" si="55"/>
        <v>BENEFICE NON REPARTI</v>
      </c>
      <c r="AL536" s="1028">
        <f>IFERROR(INDEX(G536:R536,1,MATCH(Parametres!$B$3,G$1:R$1,0)-1)*IF(OR(F536="L",F536="S",F536="I"),-1,1),"")</f>
        <v>-3121497.35</v>
      </c>
      <c r="AM536" s="1028">
        <f t="shared" si="50"/>
        <v>1034729.3300000001</v>
      </c>
      <c r="AN536" s="1028">
        <f>INDEX(G536:R536,1,MATCH(Parametres!$B$3,G$1:R$1,0))*IF(OR(F536="L",F536="S",F536="I"),-1,1)</f>
        <v>-2086768.02</v>
      </c>
      <c r="AO536" s="598" t="str">
        <f>+VLOOKUP($AJ536,Data_Validation!$A:$D,1,0)</f>
        <v>H28500</v>
      </c>
      <c r="AP536" s="598" t="str">
        <f>+VLOOKUP($AJ536,Data_Validation!$A:$D,3,0)</f>
        <v>Bilan</v>
      </c>
      <c r="AQ536" s="598" t="str">
        <f>+VLOOKUP($AJ536,Data_Validation!$A:$D,4,0)</f>
        <v>Bénéfices non répartis</v>
      </c>
      <c r="AR536" s="598" t="s">
        <v>299</v>
      </c>
      <c r="AS536" s="598">
        <f>+VLOOKUP($AJ536,Data_Validation!$A:$E,5,0)</f>
        <v>0</v>
      </c>
      <c r="AT536" s="1033" t="str">
        <f t="shared" si="51"/>
        <v>H28500</v>
      </c>
      <c r="AU536" s="599" t="str">
        <f t="shared" si="52"/>
        <v>BENEFICE NON REPARTI</v>
      </c>
      <c r="AV536" s="1028">
        <f>IFERROR(INDEX(V536:AG536,1,MATCH(Parametres!$B$3,V$1:AG$1,0)-1)*IF(OR(C536="L",C536="S",C536="I"),-1,1),"")</f>
        <v>0</v>
      </c>
      <c r="AW536" s="1028">
        <f t="shared" si="53"/>
        <v>0</v>
      </c>
      <c r="AX536" s="1028">
        <f>INDEX(V536:AG536,1,MATCH(Parametres!$B$3,V$1:AG$1,0))*IF(OR(C536="L",C536="S",C536="I"),-1,1)</f>
        <v>0</v>
      </c>
      <c r="AY536" s="598" t="s">
        <v>337</v>
      </c>
      <c r="AZ536" s="598">
        <f>+VLOOKUP($AJ536,Data_Validation!$A:$E,5,0)</f>
        <v>0</v>
      </c>
    </row>
    <row r="537" spans="1:52" ht="15" customHeight="1">
      <c r="A537" s="832" t="s">
        <v>1150</v>
      </c>
      <c r="B537" s="832">
        <v>2026</v>
      </c>
      <c r="C537" s="832" t="s">
        <v>2210</v>
      </c>
      <c r="D537" s="832" t="s">
        <v>2211</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8" t="str">
        <f t="shared" si="54"/>
        <v>H28700</v>
      </c>
      <c r="AK537" s="1028" t="str">
        <f t="shared" si="55"/>
        <v>INVESTISS DES ASSOCIES</v>
      </c>
      <c r="AL537" s="1028">
        <f>IFERROR(INDEX(G537:R537,1,MATCH(Parametres!$B$3,G$1:R$1,0)-1)*IF(OR(F537="L",F537="S",F537="I"),-1,1),"")</f>
        <v>0</v>
      </c>
      <c r="AM537" s="1028">
        <f t="shared" si="50"/>
        <v>0</v>
      </c>
      <c r="AN537" s="1028">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3" t="str">
        <f t="shared" si="51"/>
        <v>H28700</v>
      </c>
      <c r="AU537" s="599" t="str">
        <f t="shared" si="52"/>
        <v>INVESTISS DES ASSOCIES</v>
      </c>
      <c r="AV537" s="1028">
        <f>IFERROR(INDEX(V537:AG537,1,MATCH(Parametres!$B$3,V$1:AG$1,0)-1)*IF(OR(C537="L",C537="S",C537="I"),-1,1),"")</f>
        <v>0</v>
      </c>
      <c r="AW537" s="1028">
        <f t="shared" si="53"/>
        <v>0</v>
      </c>
      <c r="AX537" s="1028">
        <f>INDEX(V537:AG537,1,MATCH(Parametres!$B$3,V$1:AG$1,0))*IF(OR(C537="L",C537="S",C537="I"),-1,1)</f>
        <v>0</v>
      </c>
      <c r="AY537" s="598" t="s">
        <v>337</v>
      </c>
      <c r="AZ537" s="598" t="e">
        <f>+VLOOKUP($AJ537,Data_Validation!$A:$E,5,0)</f>
        <v>#N/A</v>
      </c>
    </row>
    <row r="538" spans="1:52" ht="15" customHeight="1">
      <c r="A538" s="832" t="s">
        <v>1150</v>
      </c>
      <c r="B538" s="832">
        <v>2026</v>
      </c>
      <c r="C538" s="832" t="s">
        <v>2212</v>
      </c>
      <c r="D538" s="832" t="s">
        <v>2213</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8" t="str">
        <f t="shared" si="54"/>
        <v>H29000</v>
      </c>
      <c r="AK538" s="1028" t="str">
        <f t="shared" si="55"/>
        <v>RETRAITS DIVIDENDES</v>
      </c>
      <c r="AL538" s="1028">
        <f>IFERROR(INDEX(G538:R538,1,MATCH(Parametres!$B$3,G$1:R$1,0)-1)*IF(OR(F538="L",F538="S",F538="I"),-1,1),"")</f>
        <v>0</v>
      </c>
      <c r="AM538" s="1028">
        <f t="shared" si="50"/>
        <v>0</v>
      </c>
      <c r="AN538" s="1028">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3" t="str">
        <f t="shared" si="51"/>
        <v>H29000</v>
      </c>
      <c r="AU538" s="599" t="str">
        <f t="shared" si="52"/>
        <v>RETRAITS DIVIDENDES</v>
      </c>
      <c r="AV538" s="1028">
        <f>IFERROR(INDEX(V538:AG538,1,MATCH(Parametres!$B$3,V$1:AG$1,0)-1)*IF(OR(C538="L",C538="S",C538="I"),-1,1),"")</f>
        <v>0</v>
      </c>
      <c r="AW538" s="1028">
        <f t="shared" si="53"/>
        <v>0</v>
      </c>
      <c r="AX538" s="1028">
        <f>INDEX(V538:AG538,1,MATCH(Parametres!$B$3,V$1:AG$1,0))*IF(OR(C538="L",C538="S",C538="I"),-1,1)</f>
        <v>0</v>
      </c>
      <c r="AY538" s="598" t="s">
        <v>337</v>
      </c>
      <c r="AZ538" s="598" t="e">
        <f>+VLOOKUP($AJ538,Data_Validation!$A:$E,5,0)</f>
        <v>#N/A</v>
      </c>
    </row>
    <row r="539" spans="1:52" ht="15" customHeight="1">
      <c r="A539" s="832" t="s">
        <v>1150</v>
      </c>
      <c r="B539" s="832">
        <v>2026</v>
      </c>
      <c r="C539" s="832" t="s">
        <v>2883</v>
      </c>
      <c r="D539" s="832" t="s">
        <v>2884</v>
      </c>
      <c r="E539" s="832" t="s">
        <v>333</v>
      </c>
      <c r="F539" s="832" t="s">
        <v>1153</v>
      </c>
      <c r="G539" s="832">
        <v>0</v>
      </c>
      <c r="H539" s="832">
        <v>0</v>
      </c>
      <c r="I539" s="832">
        <v>0</v>
      </c>
      <c r="J539" s="832">
        <v>0</v>
      </c>
      <c r="K539" s="832">
        <v>0</v>
      </c>
      <c r="L539" s="832">
        <v>0</v>
      </c>
      <c r="M539" s="832">
        <v>0</v>
      </c>
      <c r="N539" s="832">
        <v>0</v>
      </c>
      <c r="O539" s="832">
        <v>-1000000</v>
      </c>
      <c r="P539" s="832">
        <v>-1000000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8" t="str">
        <f t="shared" si="54"/>
        <v>H29001</v>
      </c>
      <c r="AK539" s="1028" t="str">
        <f t="shared" si="55"/>
        <v>DIVIDENDES BA</v>
      </c>
      <c r="AL539" s="1028">
        <f>IFERROR(INDEX(G539:R539,1,MATCH(Parametres!$B$3,G$1:R$1,0)-1)*IF(OR(F539="L",F539="S",F539="I"),-1,1),"")</f>
        <v>0</v>
      </c>
      <c r="AM539" s="1028">
        <f t="shared" si="50"/>
        <v>1000000</v>
      </c>
      <c r="AN539" s="1028">
        <f>INDEX(G539:R539,1,MATCH(Parametres!$B$3,G$1:R$1,0))*IF(OR(F539="L",F539="S",F539="I"),-1,1)</f>
        <v>1000000</v>
      </c>
      <c r="AO539" s="598" t="str">
        <f>+VLOOKUP($AJ539,Data_Validation!$A:$D,1,0)</f>
        <v>H29001</v>
      </c>
      <c r="AP539" s="598" t="str">
        <f>+VLOOKUP($AJ539,Data_Validation!$A:$D,3,0)</f>
        <v>Bilan</v>
      </c>
      <c r="AQ539" s="598" t="str">
        <f>+VLOOKUP($AJ539,Data_Validation!$A:$D,4,0)</f>
        <v>Dividendes</v>
      </c>
      <c r="AR539" s="598" t="s">
        <v>299</v>
      </c>
      <c r="AS539" s="598">
        <f>+VLOOKUP($AJ539,Data_Validation!$A:$E,5,0)</f>
        <v>0</v>
      </c>
      <c r="AT539" s="1033" t="str">
        <f t="shared" si="51"/>
        <v>H29001</v>
      </c>
      <c r="AU539" s="599" t="str">
        <f t="shared" si="52"/>
        <v>DIVIDENDES BA</v>
      </c>
      <c r="AV539" s="1028">
        <f>IFERROR(INDEX(V539:AG539,1,MATCH(Parametres!$B$3,V$1:AG$1,0)-1)*IF(OR(C539="L",C539="S",C539="I"),-1,1),"")</f>
        <v>0</v>
      </c>
      <c r="AW539" s="1028">
        <f t="shared" si="53"/>
        <v>0</v>
      </c>
      <c r="AX539" s="1028">
        <f>INDEX(V539:AG539,1,MATCH(Parametres!$B$3,V$1:AG$1,0))*IF(OR(C539="L",C539="S",C539="I"),-1,1)</f>
        <v>0</v>
      </c>
      <c r="AY539" s="598" t="s">
        <v>337</v>
      </c>
      <c r="AZ539" s="598">
        <f>+VLOOKUP($AJ539,Data_Validation!$A:$E,5,0)</f>
        <v>0</v>
      </c>
    </row>
    <row r="540" spans="1:52" ht="15" customHeight="1">
      <c r="A540" s="832" t="s">
        <v>1150</v>
      </c>
      <c r="B540" s="832">
        <v>2026</v>
      </c>
      <c r="C540" s="832" t="s">
        <v>2214</v>
      </c>
      <c r="D540" s="832" t="s">
        <v>2215</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8" t="str">
        <f t="shared" si="54"/>
        <v>H29002</v>
      </c>
      <c r="AK540" s="1028" t="str">
        <f t="shared" si="55"/>
        <v>DIVIDENDES-CAT ¨C¨</v>
      </c>
      <c r="AL540" s="1028">
        <f>IFERROR(INDEX(G540:R540,1,MATCH(Parametres!$B$3,G$1:R$1,0)-1)*IF(OR(F540="L",F540="S",F540="I"),-1,1),"")</f>
        <v>0</v>
      </c>
      <c r="AM540" s="1028">
        <f t="shared" si="50"/>
        <v>0</v>
      </c>
      <c r="AN540" s="1028">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3" t="str">
        <f t="shared" si="51"/>
        <v>H29002</v>
      </c>
      <c r="AU540" s="599" t="str">
        <f t="shared" si="52"/>
        <v>DIVIDENDES-CAT ¨C¨</v>
      </c>
      <c r="AV540" s="1028">
        <f>IFERROR(INDEX(V540:AG540,1,MATCH(Parametres!$B$3,V$1:AG$1,0)-1)*IF(OR(C540="L",C540="S",C540="I"),-1,1),"")</f>
        <v>0</v>
      </c>
      <c r="AW540" s="1028">
        <f t="shared" si="53"/>
        <v>0</v>
      </c>
      <c r="AX540" s="1028">
        <f>INDEX(V540:AG540,1,MATCH(Parametres!$B$3,V$1:AG$1,0))*IF(OR(C540="L",C540="S",C540="I"),-1,1)</f>
        <v>0</v>
      </c>
      <c r="AY540" s="598" t="s">
        <v>337</v>
      </c>
      <c r="AZ540" s="598" t="e">
        <f>+VLOOKUP($AJ540,Data_Validation!$A:$E,5,0)</f>
        <v>#N/A</v>
      </c>
    </row>
    <row r="541" spans="1:52" ht="15" customHeight="1">
      <c r="A541" s="832" t="s">
        <v>1150</v>
      </c>
      <c r="B541" s="832">
        <v>2026</v>
      </c>
      <c r="C541" s="832" t="s">
        <v>2216</v>
      </c>
      <c r="D541" s="832" t="s">
        <v>2217</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8" t="str">
        <f t="shared" si="54"/>
        <v>H29003</v>
      </c>
      <c r="AK541" s="1028" t="str">
        <f t="shared" si="55"/>
        <v>DIVIDENDES-CAT ¨F¨</v>
      </c>
      <c r="AL541" s="1028">
        <f>IFERROR(INDEX(G541:R541,1,MATCH(Parametres!$B$3,G$1:R$1,0)-1)*IF(OR(F541="L",F541="S",F541="I"),-1,1),"")</f>
        <v>0</v>
      </c>
      <c r="AM541" s="1028">
        <f t="shared" si="50"/>
        <v>0</v>
      </c>
      <c r="AN541" s="1028">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3" t="str">
        <f t="shared" si="51"/>
        <v>H29003</v>
      </c>
      <c r="AU541" s="599" t="str">
        <f t="shared" si="52"/>
        <v>DIVIDENDES-CAT ¨F¨</v>
      </c>
      <c r="AV541" s="1028">
        <f>IFERROR(INDEX(V541:AG541,1,MATCH(Parametres!$B$3,V$1:AG$1,0)-1)*IF(OR(C541="L",C541="S",C541="I"),-1,1),"")</f>
        <v>0</v>
      </c>
      <c r="AW541" s="1028">
        <f t="shared" si="53"/>
        <v>0</v>
      </c>
      <c r="AX541" s="1028">
        <f>INDEX(V541:AG541,1,MATCH(Parametres!$B$3,V$1:AG$1,0))*IF(OR(C541="L",C541="S",C541="I"),-1,1)</f>
        <v>0</v>
      </c>
      <c r="AY541" s="598" t="s">
        <v>337</v>
      </c>
      <c r="AZ541" s="598" t="e">
        <f>+VLOOKUP($AJ541,Data_Validation!$A:$E,5,0)</f>
        <v>#N/A</v>
      </c>
    </row>
    <row r="542" spans="1:52" ht="15" customHeight="1">
      <c r="A542" s="832" t="s">
        <v>1150</v>
      </c>
      <c r="B542" s="832">
        <v>2026</v>
      </c>
      <c r="C542" s="832" t="s">
        <v>2218</v>
      </c>
      <c r="D542" s="832" t="s">
        <v>2219</v>
      </c>
      <c r="E542" s="832" t="s">
        <v>333</v>
      </c>
      <c r="F542" s="832" t="s">
        <v>1153</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8" t="str">
        <f t="shared" si="54"/>
        <v>H29005</v>
      </c>
      <c r="AK542" s="1028" t="str">
        <f t="shared" si="55"/>
        <v>DIVIDENDES-CAT ¨D¨</v>
      </c>
      <c r="AL542" s="1028">
        <f>IFERROR(INDEX(G542:R542,1,MATCH(Parametres!$B$3,G$1:R$1,0)-1)*IF(OR(F542="L",F542="S",F542="I"),-1,1),"")</f>
        <v>0</v>
      </c>
      <c r="AM542" s="1028">
        <f t="shared" si="50"/>
        <v>0</v>
      </c>
      <c r="AN542" s="1028">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3" t="str">
        <f t="shared" si="51"/>
        <v>H29005</v>
      </c>
      <c r="AU542" s="599" t="str">
        <f t="shared" si="52"/>
        <v>DIVIDENDES-CAT ¨D¨</v>
      </c>
      <c r="AV542" s="1028">
        <f>IFERROR(INDEX(V542:AG542,1,MATCH(Parametres!$B$3,V$1:AG$1,0)-1)*IF(OR(C542="L",C542="S",C542="I"),-1,1),"")</f>
        <v>0</v>
      </c>
      <c r="AW542" s="1028">
        <f t="shared" si="53"/>
        <v>0</v>
      </c>
      <c r="AX542" s="1028">
        <f>INDEX(V542:AG542,1,MATCH(Parametres!$B$3,V$1:AG$1,0))*IF(OR(C542="L",C542="S",C542="I"),-1,1)</f>
        <v>0</v>
      </c>
      <c r="AY542" s="598" t="s">
        <v>337</v>
      </c>
      <c r="AZ542" s="598" t="e">
        <f>+VLOOKUP($AJ542,Data_Validation!$A:$E,5,0)</f>
        <v>#N/A</v>
      </c>
    </row>
    <row r="543" spans="1:52" ht="15" customHeight="1">
      <c r="A543" s="832" t="s">
        <v>1150</v>
      </c>
      <c r="B543" s="832">
        <v>2026</v>
      </c>
      <c r="C543" s="832" t="s">
        <v>2220</v>
      </c>
      <c r="D543" s="832" t="s">
        <v>2221</v>
      </c>
      <c r="E543" s="832" t="s">
        <v>333</v>
      </c>
      <c r="F543" s="832" t="s">
        <v>1153</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8" t="str">
        <f t="shared" si="54"/>
        <v>H29900</v>
      </c>
      <c r="AK543" s="1028" t="str">
        <f t="shared" si="55"/>
        <v>PROFIT OR LOSS</v>
      </c>
      <c r="AL543" s="1028">
        <f>IFERROR(INDEX(G543:R543,1,MATCH(Parametres!$B$3,G$1:R$1,0)-1)*IF(OR(F543="L",F543="S",F543="I"),-1,1),"")</f>
        <v>0</v>
      </c>
      <c r="AM543" s="1028">
        <f t="shared" si="50"/>
        <v>0</v>
      </c>
      <c r="AN543" s="1028">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3" t="str">
        <f t="shared" si="51"/>
        <v>H29900</v>
      </c>
      <c r="AU543" s="599" t="str">
        <f t="shared" si="52"/>
        <v>PROFIT OR LOSS</v>
      </c>
      <c r="AV543" s="1028">
        <f>IFERROR(INDEX(V543:AG543,1,MATCH(Parametres!$B$3,V$1:AG$1,0)-1)*IF(OR(C543="L",C543="S",C543="I"),-1,1),"")</f>
        <v>0</v>
      </c>
      <c r="AW543" s="1028">
        <f t="shared" si="53"/>
        <v>0</v>
      </c>
      <c r="AX543" s="1028">
        <f>INDEX(V543:AG543,1,MATCH(Parametres!$B$3,V$1:AG$1,0))*IF(OR(C543="L",C543="S",C543="I"),-1,1)</f>
        <v>0</v>
      </c>
      <c r="AY543" s="598" t="s">
        <v>337</v>
      </c>
      <c r="AZ543" s="598" t="e">
        <f>+VLOOKUP($AJ543,Data_Validation!$A:$E,5,0)</f>
        <v>#N/A</v>
      </c>
    </row>
    <row r="544" spans="1:52" ht="15" customHeight="1">
      <c r="A544" s="832" t="s">
        <v>1150</v>
      </c>
      <c r="B544" s="832">
        <v>2026</v>
      </c>
      <c r="C544" s="832" t="s">
        <v>2222</v>
      </c>
      <c r="D544" s="832" t="s">
        <v>2223</v>
      </c>
      <c r="E544" s="832" t="s">
        <v>333</v>
      </c>
      <c r="F544" s="832" t="s">
        <v>1153</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28" t="str">
        <f t="shared" si="54"/>
        <v>H29901</v>
      </c>
      <c r="AK544" s="1028" t="str">
        <f t="shared" si="55"/>
        <v>PROFIT AND LOSS-CLEARING</v>
      </c>
      <c r="AL544" s="1028">
        <f>IFERROR(INDEX(G544:R544,1,MATCH(Parametres!$B$3,G$1:R$1,0)-1)*IF(OR(F544="L",F544="S",F544="I"),-1,1),"")</f>
        <v>0</v>
      </c>
      <c r="AM544" s="1028">
        <f t="shared" si="50"/>
        <v>0</v>
      </c>
      <c r="AN544" s="1028">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3" t="str">
        <f t="shared" si="51"/>
        <v>H29901</v>
      </c>
      <c r="AU544" s="599" t="str">
        <f t="shared" si="52"/>
        <v>PROFIT AND LOSS-CLEARING</v>
      </c>
      <c r="AV544" s="1028">
        <f>IFERROR(INDEX(V544:AG544,1,MATCH(Parametres!$B$3,V$1:AG$1,0)-1)*IF(OR(C544="L",C544="S",C544="I"),-1,1),"")</f>
        <v>0</v>
      </c>
      <c r="AW544" s="1028">
        <f t="shared" si="53"/>
        <v>0</v>
      </c>
      <c r="AX544" s="1028">
        <f>INDEX(V544:AG544,1,MATCH(Parametres!$B$3,V$1:AG$1,0))*IF(OR(C544="L",C544="S",C544="I"),-1,1)</f>
        <v>0</v>
      </c>
      <c r="AY544" s="598" t="s">
        <v>337</v>
      </c>
      <c r="AZ544" s="598" t="e">
        <f>+VLOOKUP($AJ544,Data_Validation!$A:$E,5,0)</f>
        <v>#N/A</v>
      </c>
    </row>
    <row r="545" spans="1:52" ht="15" customHeight="1">
      <c r="A545" s="832" t="s">
        <v>1150</v>
      </c>
      <c r="B545" s="832">
        <v>2026</v>
      </c>
      <c r="C545" s="832" t="s">
        <v>2224</v>
      </c>
      <c r="D545" s="832" t="s">
        <v>2225</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8" t="str">
        <f t="shared" si="54"/>
        <v>H30100</v>
      </c>
      <c r="AK545" s="1028" t="str">
        <f t="shared" si="55"/>
        <v>VTE VEH NF ACCENT 4 P</v>
      </c>
      <c r="AL545" s="1028">
        <f>IFERROR(INDEX(G545:R545,1,MATCH(Parametres!$B$3,G$1:R$1,0)-1)*IF(OR(F545="L",F545="S",F545="I"),-1,1),"")</f>
        <v>0</v>
      </c>
      <c r="AM545" s="1028">
        <f t="shared" si="50"/>
        <v>0</v>
      </c>
      <c r="AN545" s="1028">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3" t="str">
        <f t="shared" si="51"/>
        <v>H30100</v>
      </c>
      <c r="AU545" s="599" t="str">
        <f t="shared" si="52"/>
        <v>VTE VEH NF ACCENT 4 P</v>
      </c>
      <c r="AV545" s="1028">
        <f>IFERROR(INDEX(V545:AG545,1,MATCH(Parametres!$B$3,V$1:AG$1,0)-1)*IF(OR(C545="L",C545="S",C545="I"),-1,1),"")</f>
        <v>0</v>
      </c>
      <c r="AW545" s="1028">
        <f t="shared" si="53"/>
        <v>0</v>
      </c>
      <c r="AX545" s="1028">
        <f>INDEX(V545:AG545,1,MATCH(Parametres!$B$3,V$1:AG$1,0))*IF(OR(C545="L",C545="S",C545="I"),-1,1)</f>
        <v>0</v>
      </c>
      <c r="AY545" s="598" t="s">
        <v>337</v>
      </c>
      <c r="AZ545" s="598" t="e">
        <f>+VLOOKUP($AJ545,Data_Validation!$A:$E,5,0)</f>
        <v>#N/A</v>
      </c>
    </row>
    <row r="546" spans="1:52" ht="15" customHeight="1">
      <c r="A546" s="832" t="s">
        <v>1150</v>
      </c>
      <c r="B546" s="832">
        <v>2026</v>
      </c>
      <c r="C546" s="832" t="s">
        <v>2227</v>
      </c>
      <c r="D546" s="832" t="s">
        <v>2228</v>
      </c>
      <c r="E546" s="832" t="s">
        <v>2226</v>
      </c>
      <c r="F546" s="832" t="s">
        <v>2226</v>
      </c>
      <c r="G546" s="832">
        <v>0</v>
      </c>
      <c r="H546" s="832">
        <v>0</v>
      </c>
      <c r="I546" s="832">
        <v>0</v>
      </c>
      <c r="J546" s="832">
        <v>0</v>
      </c>
      <c r="K546" s="832">
        <v>0</v>
      </c>
      <c r="L546" s="832">
        <v>0</v>
      </c>
      <c r="M546" s="832">
        <v>0</v>
      </c>
      <c r="N546" s="832">
        <v>0</v>
      </c>
      <c r="O546" s="832">
        <v>0</v>
      </c>
      <c r="P546" s="832">
        <v>0</v>
      </c>
      <c r="Q546" s="832">
        <v>0</v>
      </c>
      <c r="R546" s="832">
        <v>0</v>
      </c>
      <c r="S546" s="832">
        <v>0</v>
      </c>
      <c r="T546" s="832">
        <v>0</v>
      </c>
      <c r="U546" s="832">
        <v>0</v>
      </c>
      <c r="V546" s="832">
        <v>0</v>
      </c>
      <c r="W546" s="832">
        <v>0</v>
      </c>
      <c r="X546" s="832">
        <v>0</v>
      </c>
      <c r="Y546" s="832">
        <v>0</v>
      </c>
      <c r="Z546" s="832">
        <v>0</v>
      </c>
      <c r="AA546" s="832">
        <v>0</v>
      </c>
      <c r="AB546" s="832">
        <v>0</v>
      </c>
      <c r="AC546" s="832">
        <v>0</v>
      </c>
      <c r="AD546" s="832">
        <v>0</v>
      </c>
      <c r="AE546" s="832">
        <v>0</v>
      </c>
      <c r="AF546" s="832">
        <v>0</v>
      </c>
      <c r="AG546" s="832">
        <v>0</v>
      </c>
      <c r="AH546" s="832">
        <v>0</v>
      </c>
      <c r="AI546" s="832">
        <v>0</v>
      </c>
      <c r="AJ546" s="1028" t="str">
        <f t="shared" si="54"/>
        <v>H30101</v>
      </c>
      <c r="AK546" s="1028" t="str">
        <f t="shared" si="55"/>
        <v>VTE ACCENT BERLINE  4P</v>
      </c>
      <c r="AL546" s="1028">
        <f>IFERROR(INDEX(G546:R546,1,MATCH(Parametres!$B$3,G$1:R$1,0)-1)*IF(OR(F546="L",F546="S",F546="I"),-1,1),"")</f>
        <v>0</v>
      </c>
      <c r="AM546" s="1028">
        <f t="shared" si="50"/>
        <v>0</v>
      </c>
      <c r="AN546" s="1028">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3" t="str">
        <f t="shared" si="51"/>
        <v>H30101</v>
      </c>
      <c r="AU546" s="599" t="str">
        <f t="shared" si="52"/>
        <v>VTE ACCENT BERLINE  4P</v>
      </c>
      <c r="AV546" s="1028">
        <f>IFERROR(INDEX(V546:AG546,1,MATCH(Parametres!$B$3,V$1:AG$1,0)-1)*IF(OR(C546="L",C546="S",C546="I"),-1,1),"")</f>
        <v>0</v>
      </c>
      <c r="AW546" s="1028">
        <f t="shared" si="53"/>
        <v>0</v>
      </c>
      <c r="AX546" s="1028">
        <f>INDEX(V546:AG546,1,MATCH(Parametres!$B$3,V$1:AG$1,0))*IF(OR(C546="L",C546="S",C546="I"),-1,1)</f>
        <v>0</v>
      </c>
      <c r="AY546" s="598" t="s">
        <v>337</v>
      </c>
      <c r="AZ546" s="598" t="e">
        <f>+VLOOKUP($AJ546,Data_Validation!$A:$E,5,0)</f>
        <v>#N/A</v>
      </c>
    </row>
    <row r="547" spans="1:52" ht="15" customHeight="1">
      <c r="A547" s="832" t="s">
        <v>1150</v>
      </c>
      <c r="B547" s="832">
        <v>2026</v>
      </c>
      <c r="C547" s="832" t="s">
        <v>2229</v>
      </c>
      <c r="D547" s="832" t="s">
        <v>2230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28" t="str">
        <f t="shared" si="54"/>
        <v>H30200</v>
      </c>
      <c r="AK547" s="1028" t="str">
        <f t="shared" si="55"/>
        <v>VTE VEH NF ACCENT 5 P</v>
      </c>
      <c r="AL547" s="1028">
        <f>IFERROR(INDEX(G547:R547,1,MATCH(Parametres!$B$3,G$1:R$1,0)-1)*IF(OR(F547="L",F547="S",F547="I"),-1,1),"")</f>
        <v>0</v>
      </c>
      <c r="AM547" s="1028">
        <f t="shared" si="50"/>
        <v>0</v>
      </c>
      <c r="AN547" s="1028">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3" t="str">
        <f t="shared" si="51"/>
        <v>H30200</v>
      </c>
      <c r="AU547" s="599" t="str">
        <f t="shared" si="52"/>
        <v>VTE VEH NF ACCENT 5 P</v>
      </c>
      <c r="AV547" s="1028">
        <f>IFERROR(INDEX(V547:AG547,1,MATCH(Parametres!$B$3,V$1:AG$1,0)-1)*IF(OR(C547="L",C547="S",C547="I"),-1,1),"")</f>
        <v>0</v>
      </c>
      <c r="AW547" s="1028">
        <f t="shared" si="53"/>
        <v>0</v>
      </c>
      <c r="AX547" s="1028">
        <f>INDEX(V547:AG547,1,MATCH(Parametres!$B$3,V$1:AG$1,0))*IF(OR(C547="L",C547="S",C547="I"),-1,1)</f>
        <v>0</v>
      </c>
      <c r="AY547" s="598" t="s">
        <v>337</v>
      </c>
      <c r="AZ547" s="598" t="e">
        <f>+VLOOKUP($AJ547,Data_Validation!$A:$E,5,0)</f>
        <v>#N/A</v>
      </c>
    </row>
    <row r="548" spans="1:52" ht="15" customHeight="1">
      <c r="A548" s="832" t="s">
        <v>1150</v>
      </c>
      <c r="B548" s="832">
        <v>2026</v>
      </c>
      <c r="C548" s="832" t="s">
        <v>2231</v>
      </c>
      <c r="D548" s="832" t="s">
        <v>2232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28" t="str">
        <f t="shared" si="54"/>
        <v>H30300</v>
      </c>
      <c r="AK548" s="1028" t="str">
        <f t="shared" si="55"/>
        <v>VTE GENESIS COUPE</v>
      </c>
      <c r="AL548" s="1028">
        <f>IFERROR(INDEX(G548:R548,1,MATCH(Parametres!$B$3,G$1:R$1,0)-1)*IF(OR(F548="L",F548="S",F548="I"),-1,1),"")</f>
        <v>0</v>
      </c>
      <c r="AM548" s="1028">
        <f t="shared" si="50"/>
        <v>0</v>
      </c>
      <c r="AN548" s="1028">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3" t="str">
        <f t="shared" si="51"/>
        <v>H30300</v>
      </c>
      <c r="AU548" s="599" t="str">
        <f t="shared" si="52"/>
        <v>VTE GENESIS COUPE</v>
      </c>
      <c r="AV548" s="1028">
        <f>IFERROR(INDEX(V548:AG548,1,MATCH(Parametres!$B$3,V$1:AG$1,0)-1)*IF(OR(C548="L",C548="S",C548="I"),-1,1),"")</f>
        <v>0</v>
      </c>
      <c r="AW548" s="1028">
        <f t="shared" si="53"/>
        <v>0</v>
      </c>
      <c r="AX548" s="1028">
        <f>INDEX(V548:AG548,1,MATCH(Parametres!$B$3,V$1:AG$1,0))*IF(OR(C548="L",C548="S",C548="I"),-1,1)</f>
        <v>0</v>
      </c>
      <c r="AY548" s="598" t="s">
        <v>337</v>
      </c>
      <c r="AZ548" s="598" t="e">
        <f>+VLOOKUP($AJ548,Data_Validation!$A:$E,5,0)</f>
        <v>#N/A</v>
      </c>
    </row>
    <row r="549" spans="1:52" ht="15" customHeight="1">
      <c r="A549" s="832" t="s">
        <v>1150</v>
      </c>
      <c r="B549" s="832">
        <v>2026</v>
      </c>
      <c r="C549" s="832" t="s">
        <v>2233</v>
      </c>
      <c r="D549" s="832" t="s">
        <v>2234</v>
      </c>
      <c r="E549" s="832" t="s">
        <v>2226</v>
      </c>
      <c r="F549" s="832" t="s">
        <v>2226</v>
      </c>
      <c r="G549" s="832">
        <v>53101.95</v>
      </c>
      <c r="H549" s="832">
        <v>104024.9</v>
      </c>
      <c r="I549" s="832">
        <v>104024.9</v>
      </c>
      <c r="J549" s="832">
        <v>207391.41</v>
      </c>
      <c r="K549" s="832">
        <v>264173.18</v>
      </c>
      <c r="L549" s="832">
        <v>264173.18</v>
      </c>
      <c r="M549" s="832">
        <v>320821.74</v>
      </c>
      <c r="N549" s="832">
        <v>441235.52</v>
      </c>
      <c r="O549" s="832">
        <v>441235.52</v>
      </c>
      <c r="P549" s="832">
        <v>441235.52</v>
      </c>
      <c r="Q549" s="832">
        <v>0</v>
      </c>
      <c r="R549" s="832">
        <v>0</v>
      </c>
      <c r="S549" s="832">
        <v>49026.17</v>
      </c>
      <c r="T549" s="832">
        <v>49026.17</v>
      </c>
      <c r="U549" s="832">
        <v>0</v>
      </c>
      <c r="V549" s="832">
        <v>1</v>
      </c>
      <c r="W549" s="832">
        <v>2</v>
      </c>
      <c r="X549" s="832">
        <v>2</v>
      </c>
      <c r="Y549" s="832">
        <v>4</v>
      </c>
      <c r="Z549" s="832">
        <v>5</v>
      </c>
      <c r="AA549" s="832">
        <v>5</v>
      </c>
      <c r="AB549" s="832">
        <v>6</v>
      </c>
      <c r="AC549" s="832">
        <v>8</v>
      </c>
      <c r="AD549" s="832">
        <v>8</v>
      </c>
      <c r="AE549" s="832">
        <v>8</v>
      </c>
      <c r="AF549" s="832">
        <v>0</v>
      </c>
      <c r="AG549" s="832">
        <v>0</v>
      </c>
      <c r="AH549" s="832">
        <v>1</v>
      </c>
      <c r="AI549" s="832">
        <v>1</v>
      </c>
      <c r="AJ549" s="1028" t="str">
        <f t="shared" si="54"/>
        <v>H30400</v>
      </c>
      <c r="AK549" s="1028" t="str">
        <f t="shared" si="55"/>
        <v>VTE SANTA FE</v>
      </c>
      <c r="AL549" s="1028">
        <f>IFERROR(INDEX(G549:R549,1,MATCH(Parametres!$B$3,G$1:R$1,0)-1)*IF(OR(F549="L",F549="S",F549="I"),-1,1),"")</f>
        <v>-441235.52</v>
      </c>
      <c r="AM549" s="1028">
        <f t="shared" si="50"/>
        <v>0</v>
      </c>
      <c r="AN549" s="1028">
        <f>INDEX(G549:R549,1,MATCH(Parametres!$B$3,G$1:R$1,0))*IF(OR(F549="L",F549="S",F549="I"),-1,1)</f>
        <v>-441235.52</v>
      </c>
      <c r="AO549" s="598" t="str">
        <f>+VLOOKUP($AJ549,Data_Validation!$A:$D,1,0)</f>
        <v>H30400</v>
      </c>
      <c r="AP549" s="598" t="str">
        <f>+VLOOKUP($AJ549,Data_Validation!$A:$D,3,0)</f>
        <v>Véhicules neufs</v>
      </c>
      <c r="AQ549" s="598" t="str">
        <f>+VLOOKUP($AJ549,Data_Validation!$A:$D,4,0)</f>
        <v>Camions détail</v>
      </c>
      <c r="AR549" s="598" t="s">
        <v>299</v>
      </c>
      <c r="AS549" s="598" t="str">
        <f>+VLOOKUP($AJ549,Data_Validation!$A:$E,5,0)</f>
        <v>Oui</v>
      </c>
      <c r="AT549" s="1033" t="str">
        <f t="shared" si="51"/>
        <v>H30400</v>
      </c>
      <c r="AU549" s="599" t="str">
        <f t="shared" si="52"/>
        <v>VTE SANTA FE</v>
      </c>
      <c r="AV549" s="1028">
        <f>IFERROR(INDEX(V549:AG549,1,MATCH(Parametres!$B$3,V$1:AG$1,0)-1)*IF(OR(C549="L",C549="S",C549="I"),-1,1),"")</f>
        <v>8</v>
      </c>
      <c r="AW549" s="1028">
        <f t="shared" si="53"/>
        <v>0</v>
      </c>
      <c r="AX549" s="1028">
        <f>INDEX(V549:AG549,1,MATCH(Parametres!$B$3,V$1:AG$1,0))*IF(OR(C549="L",C549="S",C549="I"),-1,1)</f>
        <v>8</v>
      </c>
      <c r="AY549" s="598" t="s">
        <v>337</v>
      </c>
      <c r="AZ549" s="598" t="str">
        <f>+VLOOKUP($AJ549,Data_Validation!$A:$E,5,0)</f>
        <v>Oui</v>
      </c>
    </row>
    <row r="550" spans="1:52" ht="15" customHeight="1">
      <c r="A550" s="832" t="s">
        <v>1150</v>
      </c>
      <c r="B550" s="832">
        <v>2026</v>
      </c>
      <c r="C550" s="832" t="s">
        <v>2235</v>
      </c>
      <c r="D550" s="832" t="s">
        <v>2236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28" t="str">
        <f t="shared" si="54"/>
        <v>H30401</v>
      </c>
      <c r="AK550" s="1028" t="str">
        <f t="shared" si="55"/>
        <v>VTE SANTA FE XL</v>
      </c>
      <c r="AL550" s="1028">
        <f>IFERROR(INDEX(G550:R550,1,MATCH(Parametres!$B$3,G$1:R$1,0)-1)*IF(OR(F550="L",F550="S",F550="I"),-1,1),"")</f>
        <v>0</v>
      </c>
      <c r="AM550" s="1028">
        <f t="shared" si="50"/>
        <v>0</v>
      </c>
      <c r="AN550" s="1028">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3" t="str">
        <f t="shared" si="51"/>
        <v>H30401</v>
      </c>
      <c r="AU550" s="599" t="str">
        <f t="shared" si="52"/>
        <v>VTE SANTA FE XL</v>
      </c>
      <c r="AV550" s="1028">
        <f>IFERROR(INDEX(V550:AG550,1,MATCH(Parametres!$B$3,V$1:AG$1,0)-1)*IF(OR(C550="L",C550="S",C550="I"),-1,1),"")</f>
        <v>0</v>
      </c>
      <c r="AW550" s="1028">
        <f t="shared" si="53"/>
        <v>0</v>
      </c>
      <c r="AX550" s="1028">
        <f>INDEX(V550:AG550,1,MATCH(Parametres!$B$3,V$1:AG$1,0))*IF(OR(C550="L",C550="S",C550="I"),-1,1)</f>
        <v>0</v>
      </c>
      <c r="AY550" s="598" t="s">
        <v>337</v>
      </c>
      <c r="AZ550" s="598" t="e">
        <f>+VLOOKUP($AJ550,Data_Validation!$A:$E,5,0)</f>
        <v>#N/A</v>
      </c>
    </row>
    <row r="551" spans="1:52" ht="15" customHeight="1">
      <c r="A551" s="832" t="s">
        <v>1150</v>
      </c>
      <c r="B551" s="832">
        <v>2026</v>
      </c>
      <c r="C551" s="832" t="s">
        <v>2237</v>
      </c>
      <c r="D551" s="832" t="s">
        <v>2238</v>
      </c>
      <c r="E551" s="832" t="s">
        <v>2226</v>
      </c>
      <c r="F551" s="832" t="s">
        <v>2226</v>
      </c>
      <c r="G551" s="832">
        <v>46748</v>
      </c>
      <c r="H551" s="832">
        <v>97725.39</v>
      </c>
      <c r="I551" s="832">
        <v>148373.95000000001</v>
      </c>
      <c r="J551" s="832">
        <v>148373.95000000001</v>
      </c>
      <c r="K551" s="832">
        <v>148373.95000000001</v>
      </c>
      <c r="L551" s="832">
        <v>299808.99</v>
      </c>
      <c r="M551" s="832">
        <v>499635.23</v>
      </c>
      <c r="N551" s="832">
        <v>550604.13</v>
      </c>
      <c r="O551" s="832">
        <v>658928.14</v>
      </c>
      <c r="P551" s="832">
        <v>824916.96</v>
      </c>
      <c r="Q551" s="832">
        <v>0</v>
      </c>
      <c r="R551" s="832">
        <v>0</v>
      </c>
      <c r="S551" s="832">
        <v>73214.240000000005</v>
      </c>
      <c r="T551" s="832">
        <v>73214.240000000005</v>
      </c>
      <c r="U551" s="832">
        <v>0</v>
      </c>
      <c r="V551" s="832">
        <v>1</v>
      </c>
      <c r="W551" s="832">
        <v>2</v>
      </c>
      <c r="X551" s="832">
        <v>3</v>
      </c>
      <c r="Y551" s="832">
        <v>3</v>
      </c>
      <c r="Z551" s="832">
        <v>3</v>
      </c>
      <c r="AA551" s="832">
        <v>6</v>
      </c>
      <c r="AB551" s="832">
        <v>10</v>
      </c>
      <c r="AC551" s="832">
        <v>11</v>
      </c>
      <c r="AD551" s="832">
        <v>13</v>
      </c>
      <c r="AE551" s="832">
        <v>16</v>
      </c>
      <c r="AF551" s="832">
        <v>0</v>
      </c>
      <c r="AG551" s="832">
        <v>0</v>
      </c>
      <c r="AH551" s="832">
        <v>1</v>
      </c>
      <c r="AI551" s="832">
        <v>1</v>
      </c>
      <c r="AJ551" s="1028" t="str">
        <f t="shared" si="54"/>
        <v>H30402</v>
      </c>
      <c r="AK551" s="1028" t="str">
        <f t="shared" si="55"/>
        <v>VTE SANTA FE HYBRIDE</v>
      </c>
      <c r="AL551" s="1028">
        <f>IFERROR(INDEX(G551:R551,1,MATCH(Parametres!$B$3,G$1:R$1,0)-1)*IF(OR(F551="L",F551="S",F551="I"),-1,1),"")</f>
        <v>-550604.13</v>
      </c>
      <c r="AM551" s="1028">
        <f t="shared" si="50"/>
        <v>-108324.01000000001</v>
      </c>
      <c r="AN551" s="1028">
        <f>INDEX(G551:R551,1,MATCH(Parametres!$B$3,G$1:R$1,0))*IF(OR(F551="L",F551="S",F551="I"),-1,1)</f>
        <v>-658928.14</v>
      </c>
      <c r="AO551" s="598" t="str">
        <f>+VLOOKUP($AJ551,Data_Validation!$A:$D,1,0)</f>
        <v>H30402</v>
      </c>
      <c r="AP551" s="598" t="str">
        <f>+VLOOKUP($AJ551,Data_Validation!$A:$D,3,0)</f>
        <v>Véhicules neufs</v>
      </c>
      <c r="AQ551" s="598" t="str">
        <f>+VLOOKUP($AJ551,Data_Validation!$A:$D,4,0)</f>
        <v>Camions détail</v>
      </c>
      <c r="AR551" s="598" t="s">
        <v>299</v>
      </c>
      <c r="AS551" s="598" t="str">
        <f>+VLOOKUP($AJ551,Data_Validation!$A:$E,5,0)</f>
        <v>Oui</v>
      </c>
      <c r="AT551" s="1033" t="str">
        <f t="shared" si="51"/>
        <v>H30402</v>
      </c>
      <c r="AU551" s="599" t="str">
        <f t="shared" si="52"/>
        <v>VTE SANTA FE HYBRIDE</v>
      </c>
      <c r="AV551" s="1028">
        <f>IFERROR(INDEX(V551:AG551,1,MATCH(Parametres!$B$3,V$1:AG$1,0)-1)*IF(OR(C551="L",C551="S",C551="I"),-1,1),"")</f>
        <v>11</v>
      </c>
      <c r="AW551" s="1028">
        <f t="shared" si="53"/>
        <v>2</v>
      </c>
      <c r="AX551" s="1028">
        <f>INDEX(V551:AG551,1,MATCH(Parametres!$B$3,V$1:AG$1,0))*IF(OR(C551="L",C551="S",C551="I"),-1,1)</f>
        <v>13</v>
      </c>
      <c r="AY551" s="598" t="s">
        <v>337</v>
      </c>
      <c r="AZ551" s="598" t="str">
        <f>+VLOOKUP($AJ551,Data_Validation!$A:$E,5,0)</f>
        <v>Oui</v>
      </c>
    </row>
    <row r="552" spans="1:52" ht="15" customHeight="1">
      <c r="A552" s="832" t="s">
        <v>1150</v>
      </c>
      <c r="B552" s="832">
        <v>2026</v>
      </c>
      <c r="C552" s="832" t="s">
        <v>2239</v>
      </c>
      <c r="D552" s="832" t="s">
        <v>2240</v>
      </c>
      <c r="E552" s="832" t="s">
        <v>2226</v>
      </c>
      <c r="F552" s="832" t="s">
        <v>2226</v>
      </c>
      <c r="G552" s="832">
        <v>0</v>
      </c>
      <c r="H552" s="832">
        <v>0</v>
      </c>
      <c r="I552" s="832">
        <v>0</v>
      </c>
      <c r="J552" s="832">
        <v>0</v>
      </c>
      <c r="K552" s="832">
        <v>0</v>
      </c>
      <c r="L552" s="832">
        <v>96497.12</v>
      </c>
      <c r="M552" s="832">
        <v>96497.12</v>
      </c>
      <c r="N552" s="832">
        <v>96497.12</v>
      </c>
      <c r="O552" s="832">
        <v>96497.12</v>
      </c>
      <c r="P552" s="832">
        <v>96497.12</v>
      </c>
      <c r="Q552" s="832">
        <v>0</v>
      </c>
      <c r="R552" s="832">
        <v>0</v>
      </c>
      <c r="S552" s="832">
        <v>10721.9</v>
      </c>
      <c r="T552" s="832">
        <v>10721.9</v>
      </c>
      <c r="U552" s="832">
        <v>0</v>
      </c>
      <c r="V552" s="832">
        <v>0</v>
      </c>
      <c r="W552" s="832">
        <v>0</v>
      </c>
      <c r="X552" s="832">
        <v>0</v>
      </c>
      <c r="Y552" s="832">
        <v>0</v>
      </c>
      <c r="Z552" s="832">
        <v>0</v>
      </c>
      <c r="AA552" s="832">
        <v>2</v>
      </c>
      <c r="AB552" s="832">
        <v>2</v>
      </c>
      <c r="AC552" s="832">
        <v>2</v>
      </c>
      <c r="AD552" s="832">
        <v>2</v>
      </c>
      <c r="AE552" s="832">
        <v>2</v>
      </c>
      <c r="AF552" s="832">
        <v>0</v>
      </c>
      <c r="AG552" s="832">
        <v>0</v>
      </c>
      <c r="AH552" s="832">
        <v>0</v>
      </c>
      <c r="AI552" s="832">
        <v>0</v>
      </c>
      <c r="AJ552" s="1028" t="str">
        <f t="shared" si="54"/>
        <v>H30403</v>
      </c>
      <c r="AK552" s="1028" t="str">
        <f t="shared" si="55"/>
        <v>VTE SANTA FE PHEV</v>
      </c>
      <c r="AL552" s="1028">
        <f>IFERROR(INDEX(G552:R552,1,MATCH(Parametres!$B$3,G$1:R$1,0)-1)*IF(OR(F552="L",F552="S",F552="I"),-1,1),"")</f>
        <v>-96497.12</v>
      </c>
      <c r="AM552" s="1028">
        <f t="shared" si="50"/>
        <v>0</v>
      </c>
      <c r="AN552" s="1028">
        <f>INDEX(G552:R552,1,MATCH(Parametres!$B$3,G$1:R$1,0))*IF(OR(F552="L",F552="S",F552="I"),-1,1)</f>
        <v>-96497.12</v>
      </c>
      <c r="AO552" s="598" t="str">
        <f>+VLOOKUP($AJ552,Data_Validation!$A:$D,1,0)</f>
        <v>H30403</v>
      </c>
      <c r="AP552" s="598" t="str">
        <f>+VLOOKUP($AJ552,Data_Validation!$A:$D,3,0)</f>
        <v>Véhicules neufs</v>
      </c>
      <c r="AQ552" s="598" t="str">
        <f>+VLOOKUP($AJ552,Data_Validation!$A:$D,4,0)</f>
        <v>Voitures electriques</v>
      </c>
      <c r="AR552" s="598" t="s">
        <v>299</v>
      </c>
      <c r="AS552" s="598" t="str">
        <f>+VLOOKUP($AJ552,Data_Validation!$A:$E,5,0)</f>
        <v>Oui</v>
      </c>
      <c r="AT552" s="1033" t="str">
        <f t="shared" si="51"/>
        <v>H30403</v>
      </c>
      <c r="AU552" s="599" t="str">
        <f t="shared" si="52"/>
        <v>VTE SANTA FE PHEV</v>
      </c>
      <c r="AV552" s="1028">
        <f>IFERROR(INDEX(V552:AG552,1,MATCH(Parametres!$B$3,V$1:AG$1,0)-1)*IF(OR(C552="L",C552="S",C552="I"),-1,1),"")</f>
        <v>2</v>
      </c>
      <c r="AW552" s="1028">
        <f t="shared" si="53"/>
        <v>0</v>
      </c>
      <c r="AX552" s="1028">
        <f>INDEX(V552:AG552,1,MATCH(Parametres!$B$3,V$1:AG$1,0))*IF(OR(C552="L",C552="S",C552="I"),-1,1)</f>
        <v>2</v>
      </c>
      <c r="AY552" s="598" t="s">
        <v>337</v>
      </c>
      <c r="AZ552" s="598" t="str">
        <f>+VLOOKUP($AJ552,Data_Validation!$A:$E,5,0)</f>
        <v>Oui</v>
      </c>
    </row>
    <row r="553" spans="1:52" ht="15" customHeight="1">
      <c r="A553" s="832" t="s">
        <v>1150</v>
      </c>
      <c r="B553" s="832">
        <v>2026</v>
      </c>
      <c r="C553" s="832" t="s">
        <v>2241</v>
      </c>
      <c r="D553" s="832" t="s">
        <v>2242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28" t="str">
        <f t="shared" si="54"/>
        <v>H30410</v>
      </c>
      <c r="AK553" s="1028" t="str">
        <f t="shared" si="55"/>
        <v>VTE SANTA FE  LWB</v>
      </c>
      <c r="AL553" s="1028">
        <f>IFERROR(INDEX(G553:R553,1,MATCH(Parametres!$B$3,G$1:R$1,0)-1)*IF(OR(F553="L",F553="S",F553="I"),-1,1),"")</f>
        <v>0</v>
      </c>
      <c r="AM553" s="1028">
        <f t="shared" si="50"/>
        <v>0</v>
      </c>
      <c r="AN553" s="1028">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3" t="str">
        <f t="shared" si="51"/>
        <v>H30410</v>
      </c>
      <c r="AU553" s="599" t="str">
        <f t="shared" si="52"/>
        <v>VTE SANTA FE  LWB</v>
      </c>
      <c r="AV553" s="1028">
        <f>IFERROR(INDEX(V553:AG553,1,MATCH(Parametres!$B$3,V$1:AG$1,0)-1)*IF(OR(C553="L",C553="S",C553="I"),-1,1),"")</f>
        <v>0</v>
      </c>
      <c r="AW553" s="1028">
        <f t="shared" si="53"/>
        <v>0</v>
      </c>
      <c r="AX553" s="1028">
        <f>INDEX(V553:AG553,1,MATCH(Parametres!$B$3,V$1:AG$1,0))*IF(OR(C553="L",C553="S",C553="I"),-1,1)</f>
        <v>0</v>
      </c>
      <c r="AY553" s="598" t="s">
        <v>337</v>
      </c>
      <c r="AZ553" s="598" t="e">
        <f>+VLOOKUP($AJ553,Data_Validation!$A:$E,5,0)</f>
        <v>#N/A</v>
      </c>
    </row>
    <row r="554" spans="1:52" ht="15" customHeight="1">
      <c r="A554" s="832" t="s">
        <v>1150</v>
      </c>
      <c r="B554" s="832">
        <v>2026</v>
      </c>
      <c r="C554" s="832" t="s">
        <v>2243</v>
      </c>
      <c r="D554" s="832" t="s">
        <v>2244</v>
      </c>
      <c r="E554" s="832" t="s">
        <v>2226</v>
      </c>
      <c r="F554" s="832" t="s">
        <v>2226</v>
      </c>
      <c r="G554" s="832">
        <v>0</v>
      </c>
      <c r="H554" s="832">
        <v>0</v>
      </c>
      <c r="I554" s="832">
        <v>0</v>
      </c>
      <c r="J554" s="832">
        <v>0</v>
      </c>
      <c r="K554" s="832">
        <v>0</v>
      </c>
      <c r="L554" s="832">
        <v>0</v>
      </c>
      <c r="M554" s="832">
        <v>0</v>
      </c>
      <c r="N554" s="832">
        <v>0</v>
      </c>
      <c r="O554" s="832">
        <v>0</v>
      </c>
      <c r="P554" s="832">
        <v>42358.51</v>
      </c>
      <c r="Q554" s="832">
        <v>0</v>
      </c>
      <c r="R554" s="832">
        <v>0</v>
      </c>
      <c r="S554" s="832">
        <v>0</v>
      </c>
      <c r="T554" s="832">
        <v>0</v>
      </c>
      <c r="U554" s="832">
        <v>0</v>
      </c>
      <c r="V554" s="832">
        <v>0</v>
      </c>
      <c r="W554" s="832">
        <v>0</v>
      </c>
      <c r="X554" s="832">
        <v>0</v>
      </c>
      <c r="Y554" s="832">
        <v>0</v>
      </c>
      <c r="Z554" s="832">
        <v>0</v>
      </c>
      <c r="AA554" s="832">
        <v>0</v>
      </c>
      <c r="AB554" s="832">
        <v>0</v>
      </c>
      <c r="AC554" s="832">
        <v>0</v>
      </c>
      <c r="AD554" s="832">
        <v>0</v>
      </c>
      <c r="AE554" s="832">
        <v>1</v>
      </c>
      <c r="AF554" s="832">
        <v>0</v>
      </c>
      <c r="AG554" s="832">
        <v>0</v>
      </c>
      <c r="AH554" s="832">
        <v>0</v>
      </c>
      <c r="AI554" s="832">
        <v>0</v>
      </c>
      <c r="AJ554" s="1028" t="str">
        <f t="shared" si="54"/>
        <v>H30500</v>
      </c>
      <c r="AK554" s="1028" t="str">
        <f t="shared" si="55"/>
        <v>VTE SONATA HYBRIDE</v>
      </c>
      <c r="AL554" s="1028">
        <f>IFERROR(INDEX(G554:R554,1,MATCH(Parametres!$B$3,G$1:R$1,0)-1)*IF(OR(F554="L",F554="S",F554="I"),-1,1),"")</f>
        <v>0</v>
      </c>
      <c r="AM554" s="1028">
        <f t="shared" si="50"/>
        <v>0</v>
      </c>
      <c r="AN554" s="1028">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3" t="str">
        <f t="shared" si="51"/>
        <v>H30500</v>
      </c>
      <c r="AU554" s="599" t="str">
        <f t="shared" si="52"/>
        <v>VTE SONATA HYBRIDE</v>
      </c>
      <c r="AV554" s="1028">
        <f>IFERROR(INDEX(V554:AG554,1,MATCH(Parametres!$B$3,V$1:AG$1,0)-1)*IF(OR(C554="L",C554="S",C554="I"),-1,1),"")</f>
        <v>0</v>
      </c>
      <c r="AW554" s="1028">
        <f t="shared" si="53"/>
        <v>0</v>
      </c>
      <c r="AX554" s="1028">
        <f>INDEX(V554:AG554,1,MATCH(Parametres!$B$3,V$1:AG$1,0))*IF(OR(C554="L",C554="S",C554="I"),-1,1)</f>
        <v>0</v>
      </c>
      <c r="AY554" s="598" t="s">
        <v>337</v>
      </c>
      <c r="AZ554" s="598" t="e">
        <f>+VLOOKUP($AJ554,Data_Validation!$A:$E,5,0)</f>
        <v>#N/A</v>
      </c>
    </row>
    <row r="555" spans="1:52" ht="15" customHeight="1">
      <c r="A555" s="832" t="s">
        <v>1150</v>
      </c>
      <c r="B555" s="832">
        <v>2026</v>
      </c>
      <c r="C555" s="832" t="s">
        <v>2245</v>
      </c>
      <c r="D555" s="832" t="s">
        <v>2246</v>
      </c>
      <c r="E555" s="832" t="s">
        <v>2226</v>
      </c>
      <c r="F555" s="832" t="s">
        <v>2226</v>
      </c>
      <c r="G555" s="832">
        <v>0</v>
      </c>
      <c r="H555" s="832">
        <v>0</v>
      </c>
      <c r="I555" s="832">
        <v>0</v>
      </c>
      <c r="J555" s="832">
        <v>0</v>
      </c>
      <c r="K555" s="832">
        <v>0</v>
      </c>
      <c r="L555" s="832">
        <v>0</v>
      </c>
      <c r="M555" s="832">
        <v>53809.59</v>
      </c>
      <c r="N555" s="832">
        <v>53809.59</v>
      </c>
      <c r="O555" s="832">
        <v>53809.59</v>
      </c>
      <c r="P555" s="832">
        <v>53809.59</v>
      </c>
      <c r="Q555" s="832">
        <v>0</v>
      </c>
      <c r="R555" s="832">
        <v>0</v>
      </c>
      <c r="S555" s="832">
        <v>5978.84</v>
      </c>
      <c r="T555" s="832">
        <v>5978.84</v>
      </c>
      <c r="U555" s="832">
        <v>0</v>
      </c>
      <c r="V555" s="832">
        <v>0</v>
      </c>
      <c r="W555" s="832">
        <v>0</v>
      </c>
      <c r="X555" s="832">
        <v>0</v>
      </c>
      <c r="Y555" s="832">
        <v>0</v>
      </c>
      <c r="Z555" s="832">
        <v>0</v>
      </c>
      <c r="AA555" s="832">
        <v>0</v>
      </c>
      <c r="AB555" s="832">
        <v>2</v>
      </c>
      <c r="AC555" s="832">
        <v>2</v>
      </c>
      <c r="AD555" s="832">
        <v>2</v>
      </c>
      <c r="AE555" s="832">
        <v>2</v>
      </c>
      <c r="AF555" s="832">
        <v>0</v>
      </c>
      <c r="AG555" s="832">
        <v>0</v>
      </c>
      <c r="AH555" s="832">
        <v>0</v>
      </c>
      <c r="AI555" s="832">
        <v>0</v>
      </c>
      <c r="AJ555" s="1028" t="str">
        <f t="shared" si="54"/>
        <v>H30600</v>
      </c>
      <c r="AK555" s="1028" t="str">
        <f t="shared" si="55"/>
        <v>VTE ELANTRA TOURING</v>
      </c>
      <c r="AL555" s="1028">
        <f>IFERROR(INDEX(G555:R555,1,MATCH(Parametres!$B$3,G$1:R$1,0)-1)*IF(OR(F555="L",F555="S",F555="I"),-1,1),"")</f>
        <v>-53809.59</v>
      </c>
      <c r="AM555" s="1028">
        <f t="shared" si="50"/>
        <v>0</v>
      </c>
      <c r="AN555" s="1028">
        <f>INDEX(G555:R555,1,MATCH(Parametres!$B$3,G$1:R$1,0))*IF(OR(F555="L",F555="S",F555="I"),-1,1)</f>
        <v>-53809.59</v>
      </c>
      <c r="AO555" s="598" t="str">
        <f>+VLOOKUP($AJ555,Data_Validation!$A:$D,1,0)</f>
        <v>H30600</v>
      </c>
      <c r="AP555" s="598" t="str">
        <f>+VLOOKUP($AJ555,Data_Validation!$A:$D,3,0)</f>
        <v>Véhicules neufs</v>
      </c>
      <c r="AQ555" s="598" t="str">
        <f>+VLOOKUP($AJ555,Data_Validation!$A:$D,4,0)</f>
        <v>Autos détail</v>
      </c>
      <c r="AR555" s="598" t="s">
        <v>299</v>
      </c>
      <c r="AS555" s="598" t="str">
        <f>+VLOOKUP($AJ555,Data_Validation!$A:$E,5,0)</f>
        <v>Oui</v>
      </c>
      <c r="AT555" s="1033" t="str">
        <f t="shared" si="51"/>
        <v>H30600</v>
      </c>
      <c r="AU555" s="599" t="str">
        <f t="shared" si="52"/>
        <v>VTE ELANTRA TOURING</v>
      </c>
      <c r="AV555" s="1028">
        <f>IFERROR(INDEX(V555:AG555,1,MATCH(Parametres!$B$3,V$1:AG$1,0)-1)*IF(OR(C555="L",C555="S",C555="I"),-1,1),"")</f>
        <v>2</v>
      </c>
      <c r="AW555" s="1028">
        <f t="shared" si="53"/>
        <v>0</v>
      </c>
      <c r="AX555" s="1028">
        <f>INDEX(V555:AG555,1,MATCH(Parametres!$B$3,V$1:AG$1,0))*IF(OR(C555="L",C555="S",C555="I"),-1,1)</f>
        <v>2</v>
      </c>
      <c r="AY555" s="598" t="s">
        <v>337</v>
      </c>
      <c r="AZ555" s="598" t="str">
        <f>+VLOOKUP($AJ555,Data_Validation!$A:$E,5,0)</f>
        <v>Oui</v>
      </c>
    </row>
    <row r="556" spans="1:52" ht="15" customHeight="1">
      <c r="A556" s="832" t="s">
        <v>1150</v>
      </c>
      <c r="B556" s="832">
        <v>2026</v>
      </c>
      <c r="C556" s="832" t="s">
        <v>2247</v>
      </c>
      <c r="D556" s="832" t="s">
        <v>2248</v>
      </c>
      <c r="E556" s="832" t="s">
        <v>2226</v>
      </c>
      <c r="F556" s="832" t="s">
        <v>2226</v>
      </c>
      <c r="G556" s="832">
        <v>166321.79999999999</v>
      </c>
      <c r="H556" s="832">
        <v>405632.37</v>
      </c>
      <c r="I556" s="832">
        <v>717532.74</v>
      </c>
      <c r="J556" s="832">
        <v>1055314.79</v>
      </c>
      <c r="K556" s="832">
        <v>1210843.23</v>
      </c>
      <c r="L556" s="832">
        <v>1546011.64</v>
      </c>
      <c r="M556" s="832">
        <v>1947813.87</v>
      </c>
      <c r="N556" s="832">
        <v>2394856.77</v>
      </c>
      <c r="O556" s="832">
        <v>2661946.41</v>
      </c>
      <c r="P556" s="832">
        <v>2829205.64</v>
      </c>
      <c r="Q556" s="832">
        <v>0</v>
      </c>
      <c r="R556" s="832">
        <v>0</v>
      </c>
      <c r="S556" s="832">
        <v>295771.82</v>
      </c>
      <c r="T556" s="832">
        <v>295771.82</v>
      </c>
      <c r="U556" s="832">
        <v>0</v>
      </c>
      <c r="V556" s="832">
        <v>6</v>
      </c>
      <c r="W556" s="832">
        <v>14</v>
      </c>
      <c r="X556" s="832">
        <v>25</v>
      </c>
      <c r="Y556" s="832">
        <v>37</v>
      </c>
      <c r="Z556" s="832">
        <v>42</v>
      </c>
      <c r="AA556" s="832">
        <v>54</v>
      </c>
      <c r="AB556" s="832">
        <v>68</v>
      </c>
      <c r="AC556" s="832">
        <v>84</v>
      </c>
      <c r="AD556" s="832">
        <v>93</v>
      </c>
      <c r="AE556" s="832">
        <v>99</v>
      </c>
      <c r="AF556" s="832">
        <v>0</v>
      </c>
      <c r="AG556" s="832">
        <v>0</v>
      </c>
      <c r="AH556" s="832">
        <v>10</v>
      </c>
      <c r="AI556" s="832">
        <v>10</v>
      </c>
      <c r="AJ556" s="1028" t="str">
        <f t="shared" si="54"/>
        <v>H30601</v>
      </c>
      <c r="AK556" s="1028" t="str">
        <f t="shared" si="55"/>
        <v>VTE ELANTRA</v>
      </c>
      <c r="AL556" s="1028">
        <f>IFERROR(INDEX(G556:R556,1,MATCH(Parametres!$B$3,G$1:R$1,0)-1)*IF(OR(F556="L",F556="S",F556="I"),-1,1),"")</f>
        <v>-2394856.77</v>
      </c>
      <c r="AM556" s="1028">
        <f t="shared" si="50"/>
        <v>-267089.64000000013</v>
      </c>
      <c r="AN556" s="1028">
        <f>INDEX(G556:R556,1,MATCH(Parametres!$B$3,G$1:R$1,0))*IF(OR(F556="L",F556="S",F556="I"),-1,1)</f>
        <v>-2661946.41</v>
      </c>
      <c r="AO556" s="598" t="str">
        <f>+VLOOKUP($AJ556,Data_Validation!$A:$D,1,0)</f>
        <v>H30601</v>
      </c>
      <c r="AP556" s="598" t="str">
        <f>+VLOOKUP($AJ556,Data_Validation!$A:$D,3,0)</f>
        <v>Véhicules neufs</v>
      </c>
      <c r="AQ556" s="598" t="str">
        <f>+VLOOKUP($AJ556,Data_Validation!$A:$D,4,0)</f>
        <v>Autos détail</v>
      </c>
      <c r="AR556" s="598" t="s">
        <v>299</v>
      </c>
      <c r="AS556" s="598" t="str">
        <f>+VLOOKUP($AJ556,Data_Validation!$A:$E,5,0)</f>
        <v>Oui</v>
      </c>
      <c r="AT556" s="1033" t="str">
        <f t="shared" si="51"/>
        <v>H30601</v>
      </c>
      <c r="AU556" s="599" t="str">
        <f t="shared" si="52"/>
        <v>VTE ELANTRA</v>
      </c>
      <c r="AV556" s="1028">
        <f>IFERROR(INDEX(V556:AG556,1,MATCH(Parametres!$B$3,V$1:AG$1,0)-1)*IF(OR(C556="L",C556="S",C556="I"),-1,1),"")</f>
        <v>84</v>
      </c>
      <c r="AW556" s="1028">
        <f t="shared" si="53"/>
        <v>9</v>
      </c>
      <c r="AX556" s="1028">
        <f>INDEX(V556:AG556,1,MATCH(Parametres!$B$3,V$1:AG$1,0))*IF(OR(C556="L",C556="S",C556="I"),-1,1)</f>
        <v>93</v>
      </c>
      <c r="AY556" s="598" t="s">
        <v>337</v>
      </c>
      <c r="AZ556" s="598" t="str">
        <f>+VLOOKUP($AJ556,Data_Validation!$A:$E,5,0)</f>
        <v>Oui</v>
      </c>
    </row>
    <row r="557" spans="1:52" ht="15" customHeight="1">
      <c r="A557" s="832" t="s">
        <v>1150</v>
      </c>
      <c r="B557" s="832">
        <v>2026</v>
      </c>
      <c r="C557" s="832" t="s">
        <v>2249</v>
      </c>
      <c r="D557" s="832" t="s">
        <v>2250</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28" t="str">
        <f t="shared" si="54"/>
        <v>H30602</v>
      </c>
      <c r="AK557" s="1028" t="str">
        <f t="shared" si="55"/>
        <v>VTE ELANTRA COUPE</v>
      </c>
      <c r="AL557" s="1028">
        <f>IFERROR(INDEX(G557:R557,1,MATCH(Parametres!$B$3,G$1:R$1,0)-1)*IF(OR(F557="L",F557="S",F557="I"),-1,1),"")</f>
        <v>0</v>
      </c>
      <c r="AM557" s="1028">
        <f t="shared" si="50"/>
        <v>0</v>
      </c>
      <c r="AN557" s="1028">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3" t="str">
        <f t="shared" si="51"/>
        <v>H30602</v>
      </c>
      <c r="AU557" s="599" t="str">
        <f t="shared" si="52"/>
        <v>VTE ELANTRA COUPE</v>
      </c>
      <c r="AV557" s="1028">
        <f>IFERROR(INDEX(V557:AG557,1,MATCH(Parametres!$B$3,V$1:AG$1,0)-1)*IF(OR(C557="L",C557="S",C557="I"),-1,1),"")</f>
        <v>0</v>
      </c>
      <c r="AW557" s="1028">
        <f t="shared" si="53"/>
        <v>0</v>
      </c>
      <c r="AX557" s="1028">
        <f>INDEX(V557:AG557,1,MATCH(Parametres!$B$3,V$1:AG$1,0))*IF(OR(C557="L",C557="S",C557="I"),-1,1)</f>
        <v>0</v>
      </c>
      <c r="AY557" s="598" t="s">
        <v>337</v>
      </c>
      <c r="AZ557" s="598" t="e">
        <f>+VLOOKUP($AJ557,Data_Validation!$A:$E,5,0)</f>
        <v>#N/A</v>
      </c>
    </row>
    <row r="558" spans="1:52" ht="15" customHeight="1">
      <c r="A558" s="832" t="s">
        <v>1150</v>
      </c>
      <c r="B558" s="832">
        <v>2026</v>
      </c>
      <c r="C558" s="832" t="s">
        <v>2251</v>
      </c>
      <c r="D558" s="832" t="s">
        <v>2252</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8" t="str">
        <f t="shared" si="54"/>
        <v>H30603</v>
      </c>
      <c r="AK558" s="1028" t="str">
        <f t="shared" si="55"/>
        <v>ELANTRA GT</v>
      </c>
      <c r="AL558" s="1028">
        <f>IFERROR(INDEX(G558:R558,1,MATCH(Parametres!$B$3,G$1:R$1,0)-1)*IF(OR(F558="L",F558="S",F558="I"),-1,1),"")</f>
        <v>0</v>
      </c>
      <c r="AM558" s="1028">
        <f t="shared" si="50"/>
        <v>0</v>
      </c>
      <c r="AN558" s="1028">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3" t="str">
        <f t="shared" si="51"/>
        <v>H30603</v>
      </c>
      <c r="AU558" s="599" t="str">
        <f t="shared" si="52"/>
        <v>ELANTRA GT</v>
      </c>
      <c r="AV558" s="1028">
        <f>IFERROR(INDEX(V558:AG558,1,MATCH(Parametres!$B$3,V$1:AG$1,0)-1)*IF(OR(C558="L",C558="S",C558="I"),-1,1),"")</f>
        <v>0</v>
      </c>
      <c r="AW558" s="1028">
        <f t="shared" si="53"/>
        <v>0</v>
      </c>
      <c r="AX558" s="1028">
        <f>INDEX(V558:AG558,1,MATCH(Parametres!$B$3,V$1:AG$1,0))*IF(OR(C558="L",C558="S",C558="I"),-1,1)</f>
        <v>0</v>
      </c>
      <c r="AY558" s="598" t="s">
        <v>337</v>
      </c>
      <c r="AZ558" s="598" t="e">
        <f>+VLOOKUP($AJ558,Data_Validation!$A:$E,5,0)</f>
        <v>#N/A</v>
      </c>
    </row>
    <row r="559" spans="1:52" ht="15" customHeight="1">
      <c r="A559" s="832" t="s">
        <v>1150</v>
      </c>
      <c r="B559" s="832">
        <v>2026</v>
      </c>
      <c r="C559" s="832" t="s">
        <v>2253</v>
      </c>
      <c r="D559" s="832" t="s">
        <v>2254</v>
      </c>
      <c r="E559" s="832" t="s">
        <v>2226</v>
      </c>
      <c r="F559" s="832" t="s">
        <v>2226</v>
      </c>
      <c r="G559" s="832">
        <v>0</v>
      </c>
      <c r="H559" s="832">
        <v>35811.870000000003</v>
      </c>
      <c r="I559" s="832">
        <v>68660.429999999993</v>
      </c>
      <c r="J559" s="832">
        <v>102379.72</v>
      </c>
      <c r="K559" s="832">
        <v>102379.72</v>
      </c>
      <c r="L559" s="832">
        <v>175153.28</v>
      </c>
      <c r="M559" s="832">
        <v>276838.40999999997</v>
      </c>
      <c r="N559" s="832">
        <v>347234.41</v>
      </c>
      <c r="O559" s="832">
        <v>451887.47</v>
      </c>
      <c r="P559" s="832">
        <v>451887.47</v>
      </c>
      <c r="Q559" s="832">
        <v>0</v>
      </c>
      <c r="R559" s="832">
        <v>0</v>
      </c>
      <c r="S559" s="832">
        <v>50209.72</v>
      </c>
      <c r="T559" s="832">
        <v>50209.72</v>
      </c>
      <c r="U559" s="832">
        <v>0</v>
      </c>
      <c r="V559" s="832">
        <v>0</v>
      </c>
      <c r="W559" s="832">
        <v>1</v>
      </c>
      <c r="X559" s="832">
        <v>2</v>
      </c>
      <c r="Y559" s="832">
        <v>3</v>
      </c>
      <c r="Z559" s="832">
        <v>3</v>
      </c>
      <c r="AA559" s="832">
        <v>5</v>
      </c>
      <c r="AB559" s="832">
        <v>8</v>
      </c>
      <c r="AC559" s="832">
        <v>10</v>
      </c>
      <c r="AD559" s="832">
        <v>13</v>
      </c>
      <c r="AE559" s="832">
        <v>13</v>
      </c>
      <c r="AF559" s="832">
        <v>0</v>
      </c>
      <c r="AG559" s="832">
        <v>0</v>
      </c>
      <c r="AH559" s="832">
        <v>1</v>
      </c>
      <c r="AI559" s="832">
        <v>1</v>
      </c>
      <c r="AJ559" s="1028" t="str">
        <f t="shared" si="54"/>
        <v>H30604</v>
      </c>
      <c r="AK559" s="1028" t="str">
        <f t="shared" si="55"/>
        <v>VTE ELANTRA HYBRIDE</v>
      </c>
      <c r="AL559" s="1028">
        <f>IFERROR(INDEX(G559:R559,1,MATCH(Parametres!$B$3,G$1:R$1,0)-1)*IF(OR(F559="L",F559="S",F559="I"),-1,1),"")</f>
        <v>-347234.41</v>
      </c>
      <c r="AM559" s="1032">
        <f t="shared" si="50"/>
        <v>-104653.06</v>
      </c>
      <c r="AN559" s="1028">
        <f>INDEX(G559:R559,1,MATCH(Parametres!$B$3,G$1:R$1,0))*IF(OR(F559="L",F559="S",F559="I"),-1,1)</f>
        <v>-451887.47</v>
      </c>
      <c r="AO559" s="598" t="str">
        <f>+VLOOKUP($AJ559,Data_Validation!$A:$D,1,0)</f>
        <v>H30604</v>
      </c>
      <c r="AP559" s="598" t="str">
        <f>+VLOOKUP($AJ559,Data_Validation!$A:$D,3,0)</f>
        <v>Véhicules neufs</v>
      </c>
      <c r="AQ559" s="598" t="str">
        <f>+VLOOKUP($AJ559,Data_Validation!$A:$D,4,0)</f>
        <v>Autos détail</v>
      </c>
      <c r="AR559" s="598" t="s">
        <v>299</v>
      </c>
      <c r="AS559" s="598" t="str">
        <f>+VLOOKUP($AJ559,Data_Validation!$A:$E,5,0)</f>
        <v>Oui</v>
      </c>
      <c r="AT559" s="1033" t="str">
        <f t="shared" si="51"/>
        <v>H30604</v>
      </c>
      <c r="AU559" s="599" t="str">
        <f t="shared" si="52"/>
        <v>VTE ELANTRA HYBRIDE</v>
      </c>
      <c r="AV559" s="1028">
        <f>IFERROR(INDEX(V559:AG559,1,MATCH(Parametres!$B$3,V$1:AG$1,0)-1)*IF(OR(C559="L",C559="S",C559="I"),-1,1),"")</f>
        <v>10</v>
      </c>
      <c r="AW559" s="1028">
        <f t="shared" si="53"/>
        <v>3</v>
      </c>
      <c r="AX559" s="1028">
        <f>INDEX(V559:AG559,1,MATCH(Parametres!$B$3,V$1:AG$1,0))*IF(OR(C559="L",C559="S",C559="I"),-1,1)</f>
        <v>13</v>
      </c>
      <c r="AY559" s="598" t="s">
        <v>337</v>
      </c>
      <c r="AZ559" s="598" t="str">
        <f>+VLOOKUP($AJ559,Data_Validation!$A:$E,5,0)</f>
        <v>Oui</v>
      </c>
    </row>
    <row r="560" spans="1:52" ht="15" customHeight="1">
      <c r="A560" s="832" t="s">
        <v>1150</v>
      </c>
      <c r="B560" s="832">
        <v>2026</v>
      </c>
      <c r="C560" s="832" t="s">
        <v>2255</v>
      </c>
      <c r="D560" s="832" t="s">
        <v>2250</v>
      </c>
      <c r="E560" s="832" t="s">
        <v>2226</v>
      </c>
      <c r="F560" s="832" t="s">
        <v>2226</v>
      </c>
      <c r="G560" s="832">
        <v>0</v>
      </c>
      <c r="H560" s="832">
        <v>0</v>
      </c>
      <c r="I560" s="832">
        <v>0</v>
      </c>
      <c r="J560" s="832">
        <v>0</v>
      </c>
      <c r="K560" s="832">
        <v>0</v>
      </c>
      <c r="L560" s="832">
        <v>0</v>
      </c>
      <c r="M560" s="832">
        <v>0</v>
      </c>
      <c r="N560" s="832">
        <v>0</v>
      </c>
      <c r="O560" s="832">
        <v>0</v>
      </c>
      <c r="P560" s="832">
        <v>0</v>
      </c>
      <c r="Q560" s="832">
        <v>0</v>
      </c>
      <c r="R560" s="832">
        <v>0</v>
      </c>
      <c r="S560" s="832">
        <v>0</v>
      </c>
      <c r="T560" s="832">
        <v>0</v>
      </c>
      <c r="U560" s="832">
        <v>0</v>
      </c>
      <c r="V560" s="832">
        <v>0</v>
      </c>
      <c r="W560" s="832">
        <v>0</v>
      </c>
      <c r="X560" s="832">
        <v>0</v>
      </c>
      <c r="Y560" s="832">
        <v>0</v>
      </c>
      <c r="Z560" s="832">
        <v>0</v>
      </c>
      <c r="AA560" s="832">
        <v>0</v>
      </c>
      <c r="AB560" s="832">
        <v>0</v>
      </c>
      <c r="AC560" s="832">
        <v>0</v>
      </c>
      <c r="AD560" s="832">
        <v>0</v>
      </c>
      <c r="AE560" s="832">
        <v>0</v>
      </c>
      <c r="AF560" s="832">
        <v>0</v>
      </c>
      <c r="AG560" s="832">
        <v>0</v>
      </c>
      <c r="AH560" s="832">
        <v>0</v>
      </c>
      <c r="AI560" s="832">
        <v>0</v>
      </c>
      <c r="AJ560" s="1028" t="str">
        <f t="shared" si="54"/>
        <v>H30620</v>
      </c>
      <c r="AK560" s="1028" t="str">
        <f t="shared" si="55"/>
        <v>VTE ELANTRA COUPE</v>
      </c>
      <c r="AL560" s="1028">
        <f>IFERROR(INDEX(G560:R560,1,MATCH(Parametres!$B$3,G$1:R$1,0)-1)*IF(OR(F560="L",F560="S",F560="I"),-1,1),"")</f>
        <v>0</v>
      </c>
      <c r="AM560" s="1032">
        <f t="shared" si="50"/>
        <v>0</v>
      </c>
      <c r="AN560" s="1028">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3" t="str">
        <f t="shared" si="51"/>
        <v>H30620</v>
      </c>
      <c r="AU560" s="599" t="str">
        <f t="shared" si="52"/>
        <v>VTE ELANTRA COUPE</v>
      </c>
      <c r="AV560" s="1028">
        <f>IFERROR(INDEX(V560:AG560,1,MATCH(Parametres!$B$3,V$1:AG$1,0)-1)*IF(OR(C560="L",C560="S",C560="I"),-1,1),"")</f>
        <v>0</v>
      </c>
      <c r="AW560" s="1028">
        <f t="shared" si="53"/>
        <v>0</v>
      </c>
      <c r="AX560" s="1028">
        <f>INDEX(V560:AG560,1,MATCH(Parametres!$B$3,V$1:AG$1,0))*IF(OR(C560="L",C560="S",C560="I"),-1,1)</f>
        <v>0</v>
      </c>
      <c r="AY560" s="598" t="s">
        <v>337</v>
      </c>
      <c r="AZ560" s="598" t="e">
        <f>+VLOOKUP($AJ560,Data_Validation!$A:$E,5,0)</f>
        <v>#N/A</v>
      </c>
    </row>
    <row r="561" spans="1:52" ht="15" customHeight="1">
      <c r="A561" s="832" t="s">
        <v>1150</v>
      </c>
      <c r="B561" s="832">
        <v>2026</v>
      </c>
      <c r="C561" s="832" t="s">
        <v>2256</v>
      </c>
      <c r="D561" s="832" t="s">
        <v>2257</v>
      </c>
      <c r="E561" s="832" t="s">
        <v>2226</v>
      </c>
      <c r="F561" s="832" t="s">
        <v>2226</v>
      </c>
      <c r="G561" s="832">
        <v>0</v>
      </c>
      <c r="H561" s="832">
        <v>0</v>
      </c>
      <c r="I561" s="832">
        <v>0</v>
      </c>
      <c r="J561" s="832">
        <v>0</v>
      </c>
      <c r="K561" s="832">
        <v>0</v>
      </c>
      <c r="L561" s="832">
        <v>0</v>
      </c>
      <c r="M561" s="832">
        <v>0</v>
      </c>
      <c r="N561" s="832">
        <v>0</v>
      </c>
      <c r="O561" s="832">
        <v>0</v>
      </c>
      <c r="P561" s="832">
        <v>0</v>
      </c>
      <c r="Q561" s="832">
        <v>0</v>
      </c>
      <c r="R561" s="832">
        <v>0</v>
      </c>
      <c r="S561" s="832">
        <v>0</v>
      </c>
      <c r="T561" s="832">
        <v>0</v>
      </c>
      <c r="U561" s="832">
        <v>0</v>
      </c>
      <c r="V561" s="832">
        <v>0</v>
      </c>
      <c r="W561" s="832">
        <v>0</v>
      </c>
      <c r="X561" s="832">
        <v>0</v>
      </c>
      <c r="Y561" s="832">
        <v>0</v>
      </c>
      <c r="Z561" s="832">
        <v>0</v>
      </c>
      <c r="AA561" s="832">
        <v>0</v>
      </c>
      <c r="AB561" s="832">
        <v>0</v>
      </c>
      <c r="AC561" s="832">
        <v>0</v>
      </c>
      <c r="AD561" s="832">
        <v>0</v>
      </c>
      <c r="AE561" s="832">
        <v>0</v>
      </c>
      <c r="AF561" s="832">
        <v>0</v>
      </c>
      <c r="AG561" s="832">
        <v>0</v>
      </c>
      <c r="AH561" s="832">
        <v>0</v>
      </c>
      <c r="AI561" s="832">
        <v>0</v>
      </c>
      <c r="AJ561" s="1028" t="str">
        <f t="shared" si="54"/>
        <v>H30700</v>
      </c>
      <c r="AK561" s="1028" t="str">
        <f t="shared" si="55"/>
        <v>VTE NEUFS GENESIS</v>
      </c>
      <c r="AL561" s="1028">
        <f>IFERROR(INDEX(G561:R561,1,MATCH(Parametres!$B$3,G$1:R$1,0)-1)*IF(OR(F561="L",F561="S",F561="I"),-1,1),"")</f>
        <v>0</v>
      </c>
      <c r="AM561" s="1028">
        <f t="shared" si="50"/>
        <v>0</v>
      </c>
      <c r="AN561" s="1028">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3" t="str">
        <f t="shared" si="51"/>
        <v>H30700</v>
      </c>
      <c r="AU561" s="599" t="str">
        <f t="shared" si="52"/>
        <v>VTE NEUFS GENESIS</v>
      </c>
      <c r="AV561" s="1028">
        <f>IFERROR(INDEX(V561:AG561,1,MATCH(Parametres!$B$3,V$1:AG$1,0)-1)*IF(OR(C561="L",C561="S",C561="I"),-1,1),"")</f>
        <v>0</v>
      </c>
      <c r="AW561" s="1028">
        <f t="shared" si="53"/>
        <v>0</v>
      </c>
      <c r="AX561" s="1028">
        <f>INDEX(V561:AG561,1,MATCH(Parametres!$B$3,V$1:AG$1,0))*IF(OR(C561="L",C561="S",C561="I"),-1,1)</f>
        <v>0</v>
      </c>
      <c r="AY561" s="598" t="s">
        <v>337</v>
      </c>
      <c r="AZ561" s="598" t="e">
        <f>+VLOOKUP($AJ561,Data_Validation!$A:$E,5,0)</f>
        <v>#N/A</v>
      </c>
    </row>
    <row r="562" spans="1:52" ht="15" customHeight="1">
      <c r="A562" s="832" t="s">
        <v>1150</v>
      </c>
      <c r="B562" s="832">
        <v>2026</v>
      </c>
      <c r="C562" s="832" t="s">
        <v>2258</v>
      </c>
      <c r="D562" s="832" t="s">
        <v>2259</v>
      </c>
      <c r="E562" s="832" t="s">
        <v>2226</v>
      </c>
      <c r="F562" s="832" t="s">
        <v>2226</v>
      </c>
      <c r="G562" s="832">
        <v>0</v>
      </c>
      <c r="H562" s="832">
        <v>0</v>
      </c>
      <c r="I562" s="832">
        <v>0</v>
      </c>
      <c r="J562" s="832">
        <v>117133.49</v>
      </c>
      <c r="K562" s="832">
        <v>197247.99</v>
      </c>
      <c r="L562" s="832">
        <v>313053.03000000003</v>
      </c>
      <c r="M562" s="832">
        <v>499279.96</v>
      </c>
      <c r="N562" s="832">
        <v>499279.96</v>
      </c>
      <c r="O562" s="832">
        <v>612553.80000000005</v>
      </c>
      <c r="P562" s="832">
        <v>612553.80000000005</v>
      </c>
      <c r="Q562" s="832">
        <v>0</v>
      </c>
      <c r="R562" s="832">
        <v>0</v>
      </c>
      <c r="S562" s="832">
        <v>68061.53</v>
      </c>
      <c r="T562" s="832">
        <v>68061.53</v>
      </c>
      <c r="U562" s="832">
        <v>0</v>
      </c>
      <c r="V562" s="832">
        <v>0</v>
      </c>
      <c r="W562" s="832">
        <v>0</v>
      </c>
      <c r="X562" s="832">
        <v>0</v>
      </c>
      <c r="Y562" s="832">
        <v>2</v>
      </c>
      <c r="Z562" s="832">
        <v>3</v>
      </c>
      <c r="AA562" s="832">
        <v>5</v>
      </c>
      <c r="AB562" s="832">
        <v>8</v>
      </c>
      <c r="AC562" s="832">
        <v>8</v>
      </c>
      <c r="AD562" s="832">
        <v>10</v>
      </c>
      <c r="AE562" s="832">
        <v>10</v>
      </c>
      <c r="AF562" s="832">
        <v>0</v>
      </c>
      <c r="AG562" s="832">
        <v>0</v>
      </c>
      <c r="AH562" s="832">
        <v>1</v>
      </c>
      <c r="AI562" s="832">
        <v>1</v>
      </c>
      <c r="AJ562" s="1028" t="str">
        <f t="shared" si="54"/>
        <v>H30800</v>
      </c>
      <c r="AK562" s="1028" t="str">
        <f t="shared" si="55"/>
        <v>VTE IONIQ EV ET H</v>
      </c>
      <c r="AL562" s="1028">
        <f>IFERROR(INDEX(G562:R562,1,MATCH(Parametres!$B$3,G$1:R$1,0)-1)*IF(OR(F562="L",F562="S",F562="I"),-1,1),"")</f>
        <v>-499279.96</v>
      </c>
      <c r="AM562" s="1028">
        <f t="shared" si="50"/>
        <v>-113273.84000000003</v>
      </c>
      <c r="AN562" s="1028">
        <f>INDEX(G562:R562,1,MATCH(Parametres!$B$3,G$1:R$1,0))*IF(OR(F562="L",F562="S",F562="I"),-1,1)</f>
        <v>-612553.80000000005</v>
      </c>
      <c r="AO562" s="598" t="str">
        <f>+VLOOKUP($AJ562,Data_Validation!$A:$D,1,0)</f>
        <v>H30800</v>
      </c>
      <c r="AP562" s="598" t="str">
        <f>+VLOOKUP($AJ562,Data_Validation!$A:$D,3,0)</f>
        <v>Véhicules neufs</v>
      </c>
      <c r="AQ562" s="598" t="str">
        <f>+VLOOKUP($AJ562,Data_Validation!$A:$D,4,0)</f>
        <v>Voitures electriques</v>
      </c>
      <c r="AR562" s="598" t="s">
        <v>299</v>
      </c>
      <c r="AS562" s="598" t="str">
        <f>+VLOOKUP($AJ562,Data_Validation!$A:$E,5,0)</f>
        <v>Oui</v>
      </c>
      <c r="AT562" s="1033" t="str">
        <f t="shared" si="51"/>
        <v>H30800</v>
      </c>
      <c r="AU562" s="599" t="str">
        <f t="shared" si="52"/>
        <v>VTE IONIQ EV ET H</v>
      </c>
      <c r="AV562" s="1028">
        <f>IFERROR(INDEX(V562:AG562,1,MATCH(Parametres!$B$3,V$1:AG$1,0)-1)*IF(OR(C562="L",C562="S",C562="I"),-1,1),"")</f>
        <v>8</v>
      </c>
      <c r="AW562" s="1028">
        <f t="shared" si="53"/>
        <v>2</v>
      </c>
      <c r="AX562" s="1028">
        <f>INDEX(V562:AG562,1,MATCH(Parametres!$B$3,V$1:AG$1,0))*IF(OR(C562="L",C562="S",C562="I"),-1,1)</f>
        <v>10</v>
      </c>
      <c r="AY562" s="598" t="s">
        <v>337</v>
      </c>
      <c r="AZ562" s="598" t="str">
        <f>+VLOOKUP($AJ562,Data_Validation!$A:$E,5,0)</f>
        <v>Oui</v>
      </c>
    </row>
    <row r="563" spans="1:52" ht="15" customHeight="1">
      <c r="A563" s="832" t="s">
        <v>1150</v>
      </c>
      <c r="B563" s="832">
        <v>2026</v>
      </c>
      <c r="C563" s="832" t="s">
        <v>2260</v>
      </c>
      <c r="D563" s="832" t="s">
        <v>2261</v>
      </c>
      <c r="E563" s="832" t="s">
        <v>2226</v>
      </c>
      <c r="F563" s="832" t="s">
        <v>2226</v>
      </c>
      <c r="G563" s="832">
        <v>0</v>
      </c>
      <c r="H563" s="832">
        <v>0</v>
      </c>
      <c r="I563" s="832">
        <v>0</v>
      </c>
      <c r="J563" s="832">
        <v>142896.56</v>
      </c>
      <c r="K563" s="832">
        <v>414973.95</v>
      </c>
      <c r="L563" s="832">
        <v>593178.84</v>
      </c>
      <c r="M563" s="832">
        <v>593178.84</v>
      </c>
      <c r="N563" s="832">
        <v>593178.84</v>
      </c>
      <c r="O563" s="832">
        <v>593178.84</v>
      </c>
      <c r="P563" s="832">
        <v>593178.84</v>
      </c>
      <c r="Q563" s="832">
        <v>0</v>
      </c>
      <c r="R563" s="832">
        <v>0</v>
      </c>
      <c r="S563" s="832">
        <v>65908.759999999995</v>
      </c>
      <c r="T563" s="832">
        <v>65908.759999999995</v>
      </c>
      <c r="U563" s="832">
        <v>0</v>
      </c>
      <c r="V563" s="832">
        <v>0</v>
      </c>
      <c r="W563" s="832">
        <v>0</v>
      </c>
      <c r="X563" s="832">
        <v>0</v>
      </c>
      <c r="Y563" s="832">
        <v>2</v>
      </c>
      <c r="Z563" s="832">
        <v>6</v>
      </c>
      <c r="AA563" s="832">
        <v>9</v>
      </c>
      <c r="AB563" s="832">
        <v>9</v>
      </c>
      <c r="AC563" s="832">
        <v>9</v>
      </c>
      <c r="AD563" s="832">
        <v>9</v>
      </c>
      <c r="AE563" s="832">
        <v>9</v>
      </c>
      <c r="AF563" s="832">
        <v>0</v>
      </c>
      <c r="AG563" s="832">
        <v>0</v>
      </c>
      <c r="AH563" s="832">
        <v>1</v>
      </c>
      <c r="AI563" s="832">
        <v>1</v>
      </c>
      <c r="AJ563" s="1028" t="str">
        <f t="shared" si="54"/>
        <v>H30801</v>
      </c>
      <c r="AK563" s="1028" t="str">
        <f t="shared" si="55"/>
        <v>VTE IONIQ PHEV ET EV</v>
      </c>
      <c r="AL563" s="1028">
        <f>IFERROR(INDEX(G563:R563,1,MATCH(Parametres!$B$3,G$1:R$1,0)-1)*IF(OR(F563="L",F563="S",F563="I"),-1,1),"")</f>
        <v>-593178.84</v>
      </c>
      <c r="AM563" s="1028">
        <f t="shared" si="50"/>
        <v>0</v>
      </c>
      <c r="AN563" s="1028">
        <f>INDEX(G563:R563,1,MATCH(Parametres!$B$3,G$1:R$1,0))*IF(OR(F563="L",F563="S",F563="I"),-1,1)</f>
        <v>-593178.84</v>
      </c>
      <c r="AO563" s="598" t="str">
        <f>+VLOOKUP($AJ563,Data_Validation!$A:$D,1,0)</f>
        <v>H30801</v>
      </c>
      <c r="AP563" s="598" t="str">
        <f>+VLOOKUP($AJ563,Data_Validation!$A:$D,3,0)</f>
        <v>Véhicules neufs</v>
      </c>
      <c r="AQ563" s="598" t="str">
        <f>+VLOOKUP($AJ563,Data_Validation!$A:$D,4,0)</f>
        <v>Voitures electriques</v>
      </c>
      <c r="AR563" s="598" t="s">
        <v>299</v>
      </c>
      <c r="AS563" s="598" t="str">
        <f>+VLOOKUP($AJ563,Data_Validation!$A:$E,5,0)</f>
        <v>Oui</v>
      </c>
      <c r="AT563" s="1033" t="str">
        <f t="shared" si="51"/>
        <v>H30801</v>
      </c>
      <c r="AU563" s="599" t="str">
        <f t="shared" si="52"/>
        <v>VTE IONIQ PHEV ET EV</v>
      </c>
      <c r="AV563" s="1028">
        <f>IFERROR(INDEX(V563:AG563,1,MATCH(Parametres!$B$3,V$1:AG$1,0)-1)*IF(OR(C563="L",C563="S",C563="I"),-1,1),"")</f>
        <v>9</v>
      </c>
      <c r="AW563" s="1028">
        <f t="shared" si="53"/>
        <v>0</v>
      </c>
      <c r="AX563" s="1028">
        <f>INDEX(V563:AG563,1,MATCH(Parametres!$B$3,V$1:AG$1,0))*IF(OR(C563="L",C563="S",C563="I"),-1,1)</f>
        <v>9</v>
      </c>
      <c r="AY563" s="598" t="s">
        <v>337</v>
      </c>
      <c r="AZ563" s="598" t="str">
        <f>+VLOOKUP($AJ563,Data_Validation!$A:$E,5,0)</f>
        <v>Oui</v>
      </c>
    </row>
    <row r="564" spans="1:52" ht="15" customHeight="1">
      <c r="A564" s="832" t="s">
        <v>1150</v>
      </c>
      <c r="B564" s="832">
        <v>2026</v>
      </c>
      <c r="C564" s="832" t="s">
        <v>2262</v>
      </c>
      <c r="D564" s="832" t="s">
        <v>2263</v>
      </c>
      <c r="E564" s="832" t="s">
        <v>2226</v>
      </c>
      <c r="F564" s="832" t="s">
        <v>2226</v>
      </c>
      <c r="G564" s="832">
        <v>328424.21999999997</v>
      </c>
      <c r="H564" s="832">
        <v>532459.22</v>
      </c>
      <c r="I564" s="832">
        <v>955295.52</v>
      </c>
      <c r="J564" s="832">
        <v>1457342.87</v>
      </c>
      <c r="K564" s="832">
        <v>1853525.26</v>
      </c>
      <c r="L564" s="832">
        <v>2498867.61</v>
      </c>
      <c r="M564" s="832">
        <v>3571338.55</v>
      </c>
      <c r="N564" s="832">
        <v>4284465.8</v>
      </c>
      <c r="O564" s="832">
        <v>4721092.34</v>
      </c>
      <c r="P564" s="832">
        <v>5030038.0999999996</v>
      </c>
      <c r="Q564" s="832">
        <v>0</v>
      </c>
      <c r="R564" s="832">
        <v>0</v>
      </c>
      <c r="S564" s="832">
        <v>524565.81999999995</v>
      </c>
      <c r="T564" s="832">
        <v>524565.81999999995</v>
      </c>
      <c r="U564" s="832">
        <v>0</v>
      </c>
      <c r="V564" s="832">
        <v>10</v>
      </c>
      <c r="W564" s="832">
        <v>16</v>
      </c>
      <c r="X564" s="832">
        <v>28</v>
      </c>
      <c r="Y564" s="832">
        <v>42</v>
      </c>
      <c r="Z564" s="832">
        <v>54</v>
      </c>
      <c r="AA564" s="832">
        <v>74</v>
      </c>
      <c r="AB564" s="832">
        <v>106</v>
      </c>
      <c r="AC564" s="832">
        <v>127</v>
      </c>
      <c r="AD564" s="832">
        <v>140</v>
      </c>
      <c r="AE564" s="832">
        <v>149</v>
      </c>
      <c r="AF564" s="832">
        <v>0</v>
      </c>
      <c r="AG564" s="832">
        <v>0</v>
      </c>
      <c r="AH564" s="832">
        <v>16</v>
      </c>
      <c r="AI564" s="832">
        <v>16</v>
      </c>
      <c r="AJ564" s="1028" t="str">
        <f t="shared" si="54"/>
        <v>H30900</v>
      </c>
      <c r="AK564" s="1028" t="str">
        <f t="shared" si="55"/>
        <v>VTE KONA</v>
      </c>
      <c r="AL564" s="1028">
        <f>IFERROR(INDEX(G564:R564,1,MATCH(Parametres!$B$3,G$1:R$1,0)-1)*IF(OR(F564="L",F564="S",F564="I"),-1,1),"")</f>
        <v>-4284465.8</v>
      </c>
      <c r="AM564" s="1028">
        <f t="shared" si="50"/>
        <v>-436626.54000000004</v>
      </c>
      <c r="AN564" s="1028">
        <f>INDEX(G564:R564,1,MATCH(Parametres!$B$3,G$1:R$1,0))*IF(OR(F564="L",F564="S",F564="I"),-1,1)</f>
        <v>-4721092.34</v>
      </c>
      <c r="AO564" s="598" t="str">
        <f>+VLOOKUP($AJ564,Data_Validation!$A:$D,1,0)</f>
        <v>H30900</v>
      </c>
      <c r="AP564" s="598" t="str">
        <f>+VLOOKUP($AJ564,Data_Validation!$A:$D,3,0)</f>
        <v>Véhicules neufs</v>
      </c>
      <c r="AQ564" s="598" t="str">
        <f>+VLOOKUP($AJ564,Data_Validation!$A:$D,4,0)</f>
        <v>Camions détail</v>
      </c>
      <c r="AR564" s="598" t="s">
        <v>299</v>
      </c>
      <c r="AS564" s="598" t="str">
        <f>+VLOOKUP($AJ564,Data_Validation!$A:$E,5,0)</f>
        <v>Oui</v>
      </c>
      <c r="AT564" s="1033" t="str">
        <f t="shared" si="51"/>
        <v>H30900</v>
      </c>
      <c r="AU564" s="599" t="str">
        <f t="shared" si="52"/>
        <v>VTE KONA</v>
      </c>
      <c r="AV564" s="1028">
        <f>IFERROR(INDEX(V564:AG564,1,MATCH(Parametres!$B$3,V$1:AG$1,0)-1)*IF(OR(C564="L",C564="S",C564="I"),-1,1),"")</f>
        <v>127</v>
      </c>
      <c r="AW564" s="1028">
        <f t="shared" si="53"/>
        <v>13</v>
      </c>
      <c r="AX564" s="1028">
        <f>INDEX(V564:AG564,1,MATCH(Parametres!$B$3,V$1:AG$1,0))*IF(OR(C564="L",C564="S",C564="I"),-1,1)</f>
        <v>140</v>
      </c>
      <c r="AY564" s="598" t="s">
        <v>337</v>
      </c>
      <c r="AZ564" s="598" t="str">
        <f>+VLOOKUP($AJ564,Data_Validation!$A:$E,5,0)</f>
        <v>Oui</v>
      </c>
    </row>
    <row r="565" spans="1:52" ht="15" customHeight="1">
      <c r="A565" s="832" t="s">
        <v>1150</v>
      </c>
      <c r="B565" s="832">
        <v>2026</v>
      </c>
      <c r="C565" s="832" t="s">
        <v>2264</v>
      </c>
      <c r="D565" s="832" t="s">
        <v>2265</v>
      </c>
      <c r="E565" s="832" t="s">
        <v>2226</v>
      </c>
      <c r="F565" s="832" t="s">
        <v>2226</v>
      </c>
      <c r="G565" s="832">
        <v>46245.97</v>
      </c>
      <c r="H565" s="832">
        <v>232687.18</v>
      </c>
      <c r="I565" s="832">
        <v>750291.73</v>
      </c>
      <c r="J565" s="832">
        <v>1241860.3</v>
      </c>
      <c r="K565" s="832">
        <v>1881437.4</v>
      </c>
      <c r="L565" s="832">
        <v>2883603.07</v>
      </c>
      <c r="M565" s="832">
        <v>3398167.23</v>
      </c>
      <c r="N565" s="832">
        <v>4157680.58</v>
      </c>
      <c r="O565" s="832">
        <v>4730644.09</v>
      </c>
      <c r="P565" s="832">
        <v>4910875.32</v>
      </c>
      <c r="Q565" s="832">
        <v>0</v>
      </c>
      <c r="R565" s="832">
        <v>0</v>
      </c>
      <c r="S565" s="832">
        <v>525627.12</v>
      </c>
      <c r="T565" s="832">
        <v>525627.12</v>
      </c>
      <c r="U565" s="832">
        <v>0</v>
      </c>
      <c r="V565" s="832">
        <v>1</v>
      </c>
      <c r="W565" s="832">
        <v>5</v>
      </c>
      <c r="X565" s="832">
        <v>16</v>
      </c>
      <c r="Y565" s="832">
        <v>27</v>
      </c>
      <c r="Z565" s="832">
        <v>41</v>
      </c>
      <c r="AA565" s="832">
        <v>63</v>
      </c>
      <c r="AB565" s="832">
        <v>74</v>
      </c>
      <c r="AC565" s="832">
        <v>90</v>
      </c>
      <c r="AD565" s="832">
        <v>102</v>
      </c>
      <c r="AE565" s="832">
        <v>106</v>
      </c>
      <c r="AF565" s="832">
        <v>0</v>
      </c>
      <c r="AG565" s="832">
        <v>0</v>
      </c>
      <c r="AH565" s="832">
        <v>11</v>
      </c>
      <c r="AI565" s="832">
        <v>11</v>
      </c>
      <c r="AJ565" s="1028" t="str">
        <f t="shared" si="54"/>
        <v>H30901</v>
      </c>
      <c r="AK565" s="1028" t="str">
        <f t="shared" si="55"/>
        <v>VTE KONA EV</v>
      </c>
      <c r="AL565" s="1028">
        <f>IFERROR(INDEX(G565:R565,1,MATCH(Parametres!$B$3,G$1:R$1,0)-1)*IF(OR(F565="L",F565="S",F565="I"),-1,1),"")</f>
        <v>-4157680.58</v>
      </c>
      <c r="AM565" s="1028">
        <f t="shared" si="50"/>
        <v>-572963.50999999978</v>
      </c>
      <c r="AN565" s="1028">
        <f>INDEX(G565:R565,1,MATCH(Parametres!$B$3,G$1:R$1,0))*IF(OR(F565="L",F565="S",F565="I"),-1,1)</f>
        <v>-4730644.09</v>
      </c>
      <c r="AO565" s="598" t="str">
        <f>+VLOOKUP($AJ565,Data_Validation!$A:$D,1,0)</f>
        <v>H30901</v>
      </c>
      <c r="AP565" s="598" t="str">
        <f>+VLOOKUP($AJ565,Data_Validation!$A:$D,3,0)</f>
        <v>Véhicules neufs</v>
      </c>
      <c r="AQ565" s="598" t="str">
        <f>+VLOOKUP($AJ565,Data_Validation!$A:$D,4,0)</f>
        <v>Voitures electriques</v>
      </c>
      <c r="AR565" s="598" t="s">
        <v>299</v>
      </c>
      <c r="AS565" s="598" t="str">
        <f>+VLOOKUP($AJ565,Data_Validation!$A:$E,5,0)</f>
        <v>Oui</v>
      </c>
      <c r="AT565" s="1033" t="str">
        <f t="shared" si="51"/>
        <v>H30901</v>
      </c>
      <c r="AU565" s="599" t="str">
        <f t="shared" si="52"/>
        <v>VTE KONA EV</v>
      </c>
      <c r="AV565" s="1028">
        <f>IFERROR(INDEX(V565:AG565,1,MATCH(Parametres!$B$3,V$1:AG$1,0)-1)*IF(OR(C565="L",C565="S",C565="I"),-1,1),"")</f>
        <v>90</v>
      </c>
      <c r="AW565" s="1028">
        <f t="shared" si="53"/>
        <v>12</v>
      </c>
      <c r="AX565" s="1028">
        <f>INDEX(V565:AG565,1,MATCH(Parametres!$B$3,V$1:AG$1,0))*IF(OR(C565="L",C565="S",C565="I"),-1,1)</f>
        <v>102</v>
      </c>
      <c r="AY565" s="598" t="s">
        <v>337</v>
      </c>
      <c r="AZ565" s="598" t="str">
        <f>+VLOOKUP($AJ565,Data_Validation!$A:$E,5,0)</f>
        <v>Oui</v>
      </c>
    </row>
    <row r="566" spans="1:52" ht="15" customHeight="1">
      <c r="A566" s="832" t="s">
        <v>1150</v>
      </c>
      <c r="B566" s="832">
        <v>2026</v>
      </c>
      <c r="C566" s="832" t="s">
        <v>2266</v>
      </c>
      <c r="D566" s="832" t="s">
        <v>2267</v>
      </c>
      <c r="E566" s="832" t="s">
        <v>2226</v>
      </c>
      <c r="F566" s="832" t="s">
        <v>2226</v>
      </c>
      <c r="G566" s="832">
        <v>40614.980000000003</v>
      </c>
      <c r="H566" s="832">
        <v>40614.980000000003</v>
      </c>
      <c r="I566" s="832">
        <v>40614.980000000003</v>
      </c>
      <c r="J566" s="832">
        <v>117592.15</v>
      </c>
      <c r="K566" s="832">
        <v>154865.71</v>
      </c>
      <c r="L566" s="832">
        <v>235501.44</v>
      </c>
      <c r="M566" s="832">
        <v>235501.44</v>
      </c>
      <c r="N566" s="832">
        <v>277660.52</v>
      </c>
      <c r="O566" s="832">
        <v>277660.52</v>
      </c>
      <c r="P566" s="832">
        <v>277660.52</v>
      </c>
      <c r="Q566" s="832">
        <v>0</v>
      </c>
      <c r="R566" s="832">
        <v>0</v>
      </c>
      <c r="S566" s="832">
        <v>30851.17</v>
      </c>
      <c r="T566" s="832">
        <v>30851.17</v>
      </c>
      <c r="U566" s="832">
        <v>0</v>
      </c>
      <c r="V566" s="832">
        <v>1</v>
      </c>
      <c r="W566" s="832">
        <v>1</v>
      </c>
      <c r="X566" s="832">
        <v>1</v>
      </c>
      <c r="Y566" s="832">
        <v>3</v>
      </c>
      <c r="Z566" s="832">
        <v>4</v>
      </c>
      <c r="AA566" s="832">
        <v>6</v>
      </c>
      <c r="AB566" s="832">
        <v>6</v>
      </c>
      <c r="AC566" s="832">
        <v>7</v>
      </c>
      <c r="AD566" s="832">
        <v>7</v>
      </c>
      <c r="AE566" s="832">
        <v>7</v>
      </c>
      <c r="AF566" s="832">
        <v>0</v>
      </c>
      <c r="AG566" s="832">
        <v>0</v>
      </c>
      <c r="AH566" s="832">
        <v>1</v>
      </c>
      <c r="AI566" s="832">
        <v>1</v>
      </c>
      <c r="AJ566" s="1028" t="str">
        <f t="shared" si="54"/>
        <v>H31000</v>
      </c>
      <c r="AK566" s="1028" t="str">
        <f t="shared" si="55"/>
        <v>VTE SONATA</v>
      </c>
      <c r="AL566" s="1028">
        <f>IFERROR(INDEX(G566:R566,1,MATCH(Parametres!$B$3,G$1:R$1,0)-1)*IF(OR(F566="L",F566="S",F566="I"),-1,1),"")</f>
        <v>-277660.52</v>
      </c>
      <c r="AM566" s="1028">
        <f t="shared" si="50"/>
        <v>0</v>
      </c>
      <c r="AN566" s="1028">
        <f>INDEX(G566:R566,1,MATCH(Parametres!$B$3,G$1:R$1,0))*IF(OR(F566="L",F566="S",F566="I"),-1,1)</f>
        <v>-277660.52</v>
      </c>
      <c r="AO566" s="598" t="str">
        <f>+VLOOKUP($AJ566,Data_Validation!$A:$D,1,0)</f>
        <v>H31000</v>
      </c>
      <c r="AP566" s="598" t="str">
        <f>+VLOOKUP($AJ566,Data_Validation!$A:$D,3,0)</f>
        <v>Véhicules neufs</v>
      </c>
      <c r="AQ566" s="598" t="str">
        <f>+VLOOKUP($AJ566,Data_Validation!$A:$D,4,0)</f>
        <v>Autos détail</v>
      </c>
      <c r="AR566" s="598" t="s">
        <v>299</v>
      </c>
      <c r="AS566" s="598" t="str">
        <f>+VLOOKUP($AJ566,Data_Validation!$A:$E,5,0)</f>
        <v>Oui</v>
      </c>
      <c r="AT566" s="1033" t="str">
        <f t="shared" si="51"/>
        <v>H31000</v>
      </c>
      <c r="AU566" s="599" t="str">
        <f t="shared" si="52"/>
        <v>VTE SONATA</v>
      </c>
      <c r="AV566" s="1028">
        <f>IFERROR(INDEX(V566:AG566,1,MATCH(Parametres!$B$3,V$1:AG$1,0)-1)*IF(OR(C566="L",C566="S",C566="I"),-1,1),"")</f>
        <v>7</v>
      </c>
      <c r="AW566" s="1028">
        <f t="shared" si="53"/>
        <v>0</v>
      </c>
      <c r="AX566" s="1028">
        <f>INDEX(V566:AG566,1,MATCH(Parametres!$B$3,V$1:AG$1,0))*IF(OR(C566="L",C566="S",C566="I"),-1,1)</f>
        <v>7</v>
      </c>
      <c r="AY566" s="598" t="s">
        <v>337</v>
      </c>
      <c r="AZ566" s="598" t="str">
        <f>+VLOOKUP($AJ566,Data_Validation!$A:$E,5,0)</f>
        <v>Oui</v>
      </c>
    </row>
    <row r="567" spans="1:52" ht="15" customHeight="1">
      <c r="A567" s="832" t="s">
        <v>1150</v>
      </c>
      <c r="B567" s="832">
        <v>2026</v>
      </c>
      <c r="C567" s="832" t="s">
        <v>2268</v>
      </c>
      <c r="D567" s="832" t="s">
        <v>2269</v>
      </c>
      <c r="E567" s="832" t="s">
        <v>2226</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28" t="str">
        <f t="shared" si="54"/>
        <v>H31100</v>
      </c>
      <c r="AK567" s="1028" t="str">
        <f t="shared" si="55"/>
        <v>VTE EQUUS</v>
      </c>
      <c r="AL567" s="1028">
        <f>IFERROR(INDEX(G567:R567,1,MATCH(Parametres!$B$3,G$1:R$1,0)-1)*IF(OR(F567="L",F567="S",F567="I"),-1,1),"")</f>
        <v>0</v>
      </c>
      <c r="AM567" s="1028">
        <f t="shared" si="50"/>
        <v>0</v>
      </c>
      <c r="AN567" s="1028">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3" t="str">
        <f t="shared" si="51"/>
        <v>H31100</v>
      </c>
      <c r="AU567" s="599" t="str">
        <f t="shared" si="52"/>
        <v>VTE EQUUS</v>
      </c>
      <c r="AV567" s="1028">
        <f>IFERROR(INDEX(V567:AG567,1,MATCH(Parametres!$B$3,V$1:AG$1,0)-1)*IF(OR(C567="L",C567="S",C567="I"),-1,1),"")</f>
        <v>0</v>
      </c>
      <c r="AW567" s="1028">
        <f t="shared" si="53"/>
        <v>0</v>
      </c>
      <c r="AX567" s="1028">
        <f>INDEX(V567:AG567,1,MATCH(Parametres!$B$3,V$1:AG$1,0))*IF(OR(C567="L",C567="S",C567="I"),-1,1)</f>
        <v>0</v>
      </c>
      <c r="AY567" s="598" t="s">
        <v>337</v>
      </c>
      <c r="AZ567" s="598" t="e">
        <f>+VLOOKUP($AJ567,Data_Validation!$A:$E,5,0)</f>
        <v>#N/A</v>
      </c>
    </row>
    <row r="568" spans="1:52" ht="15" customHeight="1">
      <c r="A568" s="832" t="s">
        <v>1150</v>
      </c>
      <c r="B568" s="832">
        <v>2026</v>
      </c>
      <c r="C568" s="832" t="s">
        <v>2270</v>
      </c>
      <c r="D568" s="832" t="s">
        <v>2271</v>
      </c>
      <c r="E568" s="832" t="s">
        <v>2226</v>
      </c>
      <c r="F568" s="832" t="s">
        <v>2226</v>
      </c>
      <c r="G568" s="832">
        <v>0</v>
      </c>
      <c r="H568" s="832">
        <v>0</v>
      </c>
      <c r="I568" s="832">
        <v>0</v>
      </c>
      <c r="J568" s="832">
        <v>0</v>
      </c>
      <c r="K568" s="832">
        <v>0</v>
      </c>
      <c r="L568" s="832">
        <v>0</v>
      </c>
      <c r="M568" s="832">
        <v>0</v>
      </c>
      <c r="N568" s="832">
        <v>0</v>
      </c>
      <c r="O568" s="832">
        <v>0</v>
      </c>
      <c r="P568" s="832">
        <v>0</v>
      </c>
      <c r="Q568" s="832">
        <v>0</v>
      </c>
      <c r="R568" s="832">
        <v>0</v>
      </c>
      <c r="S568" s="832">
        <v>0</v>
      </c>
      <c r="T568" s="832">
        <v>0</v>
      </c>
      <c r="U568" s="832">
        <v>0</v>
      </c>
      <c r="V568" s="832">
        <v>0</v>
      </c>
      <c r="W568" s="832">
        <v>0</v>
      </c>
      <c r="X568" s="832">
        <v>0</v>
      </c>
      <c r="Y568" s="832">
        <v>0</v>
      </c>
      <c r="Z568" s="832">
        <v>0</v>
      </c>
      <c r="AA568" s="832">
        <v>0</v>
      </c>
      <c r="AB568" s="832">
        <v>0</v>
      </c>
      <c r="AC568" s="832">
        <v>0</v>
      </c>
      <c r="AD568" s="832">
        <v>0</v>
      </c>
      <c r="AE568" s="832">
        <v>0</v>
      </c>
      <c r="AF568" s="832">
        <v>0</v>
      </c>
      <c r="AG568" s="832">
        <v>0</v>
      </c>
      <c r="AH568" s="832">
        <v>0</v>
      </c>
      <c r="AI568" s="832">
        <v>0</v>
      </c>
      <c r="AJ568" s="1028" t="str">
        <f t="shared" si="54"/>
        <v>H31200</v>
      </c>
      <c r="AK568" s="1028" t="str">
        <f t="shared" si="55"/>
        <v>VTE VELOSTER</v>
      </c>
      <c r="AL568" s="1028">
        <f>IFERROR(INDEX(G568:R568,1,MATCH(Parametres!$B$3,G$1:R$1,0)-1)*IF(OR(F568="L",F568="S",F568="I"),-1,1),"")</f>
        <v>0</v>
      </c>
      <c r="AM568" s="1032">
        <f t="shared" si="50"/>
        <v>0</v>
      </c>
      <c r="AN568" s="1028">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3" t="str">
        <f t="shared" si="51"/>
        <v>H31200</v>
      </c>
      <c r="AU568" s="599" t="str">
        <f t="shared" si="52"/>
        <v>VTE VELOSTER</v>
      </c>
      <c r="AV568" s="1028">
        <f>IFERROR(INDEX(V568:AG568,1,MATCH(Parametres!$B$3,V$1:AG$1,0)-1)*IF(OR(C568="L",C568="S",C568="I"),-1,1),"")</f>
        <v>0</v>
      </c>
      <c r="AW568" s="1028">
        <f t="shared" si="53"/>
        <v>0</v>
      </c>
      <c r="AX568" s="1028">
        <f>INDEX(V568:AG568,1,MATCH(Parametres!$B$3,V$1:AG$1,0))*IF(OR(C568="L",C568="S",C568="I"),-1,1)</f>
        <v>0</v>
      </c>
      <c r="AY568" s="598" t="s">
        <v>337</v>
      </c>
      <c r="AZ568" s="598" t="e">
        <f>+VLOOKUP($AJ568,Data_Validation!$A:$E,5,0)</f>
        <v>#N/A</v>
      </c>
    </row>
    <row r="569" spans="1:52" ht="15" customHeight="1">
      <c r="A569" s="832" t="s">
        <v>1150</v>
      </c>
      <c r="B569" s="832">
        <v>2026</v>
      </c>
      <c r="C569" s="832" t="s">
        <v>2272</v>
      </c>
      <c r="D569" s="832" t="s">
        <v>2273</v>
      </c>
      <c r="E569" s="832" t="s">
        <v>2226</v>
      </c>
      <c r="F569" s="832" t="s">
        <v>2226</v>
      </c>
      <c r="G569" s="832">
        <v>415472.17</v>
      </c>
      <c r="H569" s="832">
        <v>614709.52</v>
      </c>
      <c r="I569" s="832">
        <v>1104443.3500000001</v>
      </c>
      <c r="J569" s="832">
        <v>1902403.1</v>
      </c>
      <c r="K569" s="832">
        <v>2628513.35</v>
      </c>
      <c r="L569" s="832">
        <v>3038884.26</v>
      </c>
      <c r="M569" s="832">
        <v>3557588.96</v>
      </c>
      <c r="N569" s="832">
        <v>3887206.45</v>
      </c>
      <c r="O569" s="832">
        <v>4243651.32</v>
      </c>
      <c r="P569" s="832">
        <v>4319679.5199999996</v>
      </c>
      <c r="Q569" s="832">
        <v>0</v>
      </c>
      <c r="R569" s="832">
        <v>0</v>
      </c>
      <c r="S569" s="832">
        <v>471516.81</v>
      </c>
      <c r="T569" s="832">
        <v>471516.81</v>
      </c>
      <c r="U569" s="832">
        <v>0</v>
      </c>
      <c r="V569" s="832">
        <v>10</v>
      </c>
      <c r="W569" s="832">
        <v>15</v>
      </c>
      <c r="X569" s="832">
        <v>27</v>
      </c>
      <c r="Y569" s="832">
        <v>45</v>
      </c>
      <c r="Z569" s="832">
        <v>62</v>
      </c>
      <c r="AA569" s="832">
        <v>72</v>
      </c>
      <c r="AB569" s="832">
        <v>84</v>
      </c>
      <c r="AC569" s="832">
        <v>92</v>
      </c>
      <c r="AD569" s="832">
        <v>101</v>
      </c>
      <c r="AE569" s="832">
        <v>103</v>
      </c>
      <c r="AF569" s="832">
        <v>0</v>
      </c>
      <c r="AG569" s="832">
        <v>0</v>
      </c>
      <c r="AH569" s="832">
        <v>11</v>
      </c>
      <c r="AI569" s="832">
        <v>11</v>
      </c>
      <c r="AJ569" s="1028" t="str">
        <f t="shared" si="54"/>
        <v>H31300</v>
      </c>
      <c r="AK569" s="1028" t="str">
        <f t="shared" si="55"/>
        <v>VTE TUCSON</v>
      </c>
      <c r="AL569" s="1028">
        <f>IFERROR(INDEX(G569:R569,1,MATCH(Parametres!$B$3,G$1:R$1,0)-1)*IF(OR(F569="L",F569="S",F569="I"),-1,1),"")</f>
        <v>-3887206.45</v>
      </c>
      <c r="AM569" s="1028">
        <f t="shared" si="50"/>
        <v>-356444.87000000011</v>
      </c>
      <c r="AN569" s="1028">
        <f>INDEX(G569:R569,1,MATCH(Parametres!$B$3,G$1:R$1,0))*IF(OR(F569="L",F569="S",F569="I"),-1,1)</f>
        <v>-4243651.32</v>
      </c>
      <c r="AO569" s="598" t="str">
        <f>+VLOOKUP($AJ569,Data_Validation!$A:$D,1,0)</f>
        <v>H31300</v>
      </c>
      <c r="AP569" s="598" t="str">
        <f>+VLOOKUP($AJ569,Data_Validation!$A:$D,3,0)</f>
        <v>Véhicules neufs</v>
      </c>
      <c r="AQ569" s="598" t="str">
        <f>+VLOOKUP($AJ569,Data_Validation!$A:$D,4,0)</f>
        <v>Camions détail</v>
      </c>
      <c r="AR569" s="598" t="s">
        <v>299</v>
      </c>
      <c r="AS569" s="598" t="str">
        <f>+VLOOKUP($AJ569,Data_Validation!$A:$E,5,0)</f>
        <v>Oui</v>
      </c>
      <c r="AT569" s="1033" t="str">
        <f t="shared" si="51"/>
        <v>H31300</v>
      </c>
      <c r="AU569" s="599" t="str">
        <f t="shared" si="52"/>
        <v>VTE TUCSON</v>
      </c>
      <c r="AV569" s="1028">
        <f>IFERROR(INDEX(V569:AG569,1,MATCH(Parametres!$B$3,V$1:AG$1,0)-1)*IF(OR(C569="L",C569="S",C569="I"),-1,1),"")</f>
        <v>92</v>
      </c>
      <c r="AW569" s="1028">
        <f t="shared" si="53"/>
        <v>9</v>
      </c>
      <c r="AX569" s="1028">
        <f>INDEX(V569:AG569,1,MATCH(Parametres!$B$3,V$1:AG$1,0))*IF(OR(C569="L",C569="S",C569="I"),-1,1)</f>
        <v>101</v>
      </c>
      <c r="AY569" s="598" t="s">
        <v>337</v>
      </c>
      <c r="AZ569" s="598" t="str">
        <f>+VLOOKUP($AJ569,Data_Validation!$A:$E,5,0)</f>
        <v>Oui</v>
      </c>
    </row>
    <row r="570" spans="1:52" ht="15" customHeight="1">
      <c r="A570" s="832" t="s">
        <v>1150</v>
      </c>
      <c r="B570" s="832">
        <v>2026</v>
      </c>
      <c r="C570" s="832" t="s">
        <v>2274</v>
      </c>
      <c r="D570" s="832" t="s">
        <v>2275</v>
      </c>
      <c r="E570" s="832" t="s">
        <v>2226</v>
      </c>
      <c r="F570" s="832" t="s">
        <v>2226</v>
      </c>
      <c r="G570" s="832">
        <v>235113.3</v>
      </c>
      <c r="H570" s="832">
        <v>418306.28</v>
      </c>
      <c r="I570" s="832">
        <v>1080467.28</v>
      </c>
      <c r="J570" s="832">
        <v>1080467.28</v>
      </c>
      <c r="K570" s="832">
        <v>1080467.28</v>
      </c>
      <c r="L570" s="832">
        <v>1269000.1599999999</v>
      </c>
      <c r="M570" s="832">
        <v>1269000.1599999999</v>
      </c>
      <c r="N570" s="832">
        <v>2028890.38</v>
      </c>
      <c r="O570" s="832">
        <v>2511079.94</v>
      </c>
      <c r="P570" s="832">
        <v>2661421.31</v>
      </c>
      <c r="Q570" s="832">
        <v>0</v>
      </c>
      <c r="R570" s="832">
        <v>0</v>
      </c>
      <c r="S570" s="832">
        <v>279008.88</v>
      </c>
      <c r="T570" s="832">
        <v>279008.88</v>
      </c>
      <c r="U570" s="832">
        <v>0</v>
      </c>
      <c r="V570" s="832">
        <v>5</v>
      </c>
      <c r="W570" s="832">
        <v>9</v>
      </c>
      <c r="X570" s="832">
        <v>23</v>
      </c>
      <c r="Y570" s="832">
        <v>23</v>
      </c>
      <c r="Z570" s="832">
        <v>23</v>
      </c>
      <c r="AA570" s="832">
        <v>27</v>
      </c>
      <c r="AB570" s="832">
        <v>27</v>
      </c>
      <c r="AC570" s="832">
        <v>43</v>
      </c>
      <c r="AD570" s="832">
        <v>53</v>
      </c>
      <c r="AE570" s="832">
        <v>56</v>
      </c>
      <c r="AF570" s="832">
        <v>0</v>
      </c>
      <c r="AG570" s="832">
        <v>0</v>
      </c>
      <c r="AH570" s="832">
        <v>6</v>
      </c>
      <c r="AI570" s="832">
        <v>6</v>
      </c>
      <c r="AJ570" s="1028" t="str">
        <f t="shared" si="54"/>
        <v>H31301</v>
      </c>
      <c r="AK570" s="1028" t="str">
        <f t="shared" si="55"/>
        <v>VTE TUCSON HYBRIDE</v>
      </c>
      <c r="AL570" s="1028">
        <f>IFERROR(INDEX(G570:R570,1,MATCH(Parametres!$B$3,G$1:R$1,0)-1)*IF(OR(F570="L",F570="S",F570="I"),-1,1),"")</f>
        <v>-2028890.38</v>
      </c>
      <c r="AM570" s="1028">
        <f t="shared" si="50"/>
        <v>-482189.56000000006</v>
      </c>
      <c r="AN570" s="1028">
        <f>INDEX(G570:R570,1,MATCH(Parametres!$B$3,G$1:R$1,0))*IF(OR(F570="L",F570="S",F570="I"),-1,1)</f>
        <v>-2511079.94</v>
      </c>
      <c r="AO570" s="598" t="str">
        <f>+VLOOKUP($AJ570,Data_Validation!$A:$D,1,0)</f>
        <v>H31301</v>
      </c>
      <c r="AP570" s="598" t="str">
        <f>+VLOOKUP($AJ570,Data_Validation!$A:$D,3,0)</f>
        <v>Véhicules neufs</v>
      </c>
      <c r="AQ570" s="598" t="str">
        <f>+VLOOKUP($AJ570,Data_Validation!$A:$D,4,0)</f>
        <v>Camions détail</v>
      </c>
      <c r="AR570" s="598" t="s">
        <v>299</v>
      </c>
      <c r="AS570" s="598" t="str">
        <f>+VLOOKUP($AJ570,Data_Validation!$A:$E,5,0)</f>
        <v>Oui</v>
      </c>
      <c r="AT570" s="1033" t="str">
        <f t="shared" si="51"/>
        <v>H31301</v>
      </c>
      <c r="AU570" s="599" t="str">
        <f t="shared" si="52"/>
        <v>VTE TUCSON HYBRIDE</v>
      </c>
      <c r="AV570" s="1028">
        <f>IFERROR(INDEX(V570:AG570,1,MATCH(Parametres!$B$3,V$1:AG$1,0)-1)*IF(OR(C570="L",C570="S",C570="I"),-1,1),"")</f>
        <v>43</v>
      </c>
      <c r="AW570" s="1028">
        <f t="shared" si="53"/>
        <v>10</v>
      </c>
      <c r="AX570" s="1028">
        <f>INDEX(V570:AG570,1,MATCH(Parametres!$B$3,V$1:AG$1,0))*IF(OR(C570="L",C570="S",C570="I"),-1,1)</f>
        <v>53</v>
      </c>
      <c r="AY570" s="598" t="s">
        <v>337</v>
      </c>
      <c r="AZ570" s="598" t="str">
        <f>+VLOOKUP($AJ570,Data_Validation!$A:$E,5,0)</f>
        <v>Oui</v>
      </c>
    </row>
    <row r="571" spans="1:52" ht="15" customHeight="1">
      <c r="A571" s="832" t="s">
        <v>1150</v>
      </c>
      <c r="B571" s="832">
        <v>2026</v>
      </c>
      <c r="C571" s="832" t="s">
        <v>2276</v>
      </c>
      <c r="D571" s="832" t="s">
        <v>2277</v>
      </c>
      <c r="E571" s="832" t="s">
        <v>2226</v>
      </c>
      <c r="F571" s="832" t="s">
        <v>2226</v>
      </c>
      <c r="G571" s="832">
        <v>0</v>
      </c>
      <c r="H571" s="832">
        <v>102040.83</v>
      </c>
      <c r="I571" s="832">
        <v>524554.73</v>
      </c>
      <c r="J571" s="832">
        <v>562283.32999999996</v>
      </c>
      <c r="K571" s="832">
        <v>562283.32999999996</v>
      </c>
      <c r="L571" s="832">
        <v>562283.32999999996</v>
      </c>
      <c r="M571" s="832">
        <v>562283.32999999996</v>
      </c>
      <c r="N571" s="832">
        <v>617623.12</v>
      </c>
      <c r="O571" s="832">
        <v>617623.12</v>
      </c>
      <c r="P571" s="832">
        <v>617623.12</v>
      </c>
      <c r="Q571" s="832">
        <v>0</v>
      </c>
      <c r="R571" s="832">
        <v>0</v>
      </c>
      <c r="S571" s="832">
        <v>68624.789999999994</v>
      </c>
      <c r="T571" s="832">
        <v>68624.789999999994</v>
      </c>
      <c r="U571" s="832">
        <v>0</v>
      </c>
      <c r="V571" s="832">
        <v>0</v>
      </c>
      <c r="W571" s="832">
        <v>2</v>
      </c>
      <c r="X571" s="832">
        <v>10</v>
      </c>
      <c r="Y571" s="832">
        <v>11</v>
      </c>
      <c r="Z571" s="832">
        <v>11</v>
      </c>
      <c r="AA571" s="832">
        <v>11</v>
      </c>
      <c r="AB571" s="832">
        <v>11</v>
      </c>
      <c r="AC571" s="832">
        <v>12</v>
      </c>
      <c r="AD571" s="832">
        <v>12</v>
      </c>
      <c r="AE571" s="832">
        <v>12</v>
      </c>
      <c r="AF571" s="832">
        <v>0</v>
      </c>
      <c r="AG571" s="832">
        <v>0</v>
      </c>
      <c r="AH571" s="832">
        <v>1</v>
      </c>
      <c r="AI571" s="832">
        <v>1</v>
      </c>
      <c r="AJ571" s="1028" t="str">
        <f t="shared" si="54"/>
        <v>H31302</v>
      </c>
      <c r="AK571" s="1028" t="str">
        <f t="shared" si="55"/>
        <v>VTE TUCSON PHEV</v>
      </c>
      <c r="AL571" s="1028">
        <f>IFERROR(INDEX(G571:R571,1,MATCH(Parametres!$B$3,G$1:R$1,0)-1)*IF(OR(F571="L",F571="S",F571="I"),-1,1),"")</f>
        <v>-617623.12</v>
      </c>
      <c r="AM571" s="1028">
        <f t="shared" si="50"/>
        <v>0</v>
      </c>
      <c r="AN571" s="1028">
        <f>INDEX(G571:R571,1,MATCH(Parametres!$B$3,G$1:R$1,0))*IF(OR(F571="L",F571="S",F571="I"),-1,1)</f>
        <v>-617623.12</v>
      </c>
      <c r="AO571" s="598" t="str">
        <f>+VLOOKUP($AJ571,Data_Validation!$A:$D,1,0)</f>
        <v>H31302</v>
      </c>
      <c r="AP571" s="598" t="str">
        <f>+VLOOKUP($AJ571,Data_Validation!$A:$D,3,0)</f>
        <v>Véhicules neufs</v>
      </c>
      <c r="AQ571" s="598" t="str">
        <f>+VLOOKUP($AJ571,Data_Validation!$A:$D,4,0)</f>
        <v>Voitures electriques</v>
      </c>
      <c r="AR571" s="598" t="s">
        <v>299</v>
      </c>
      <c r="AS571" s="598" t="str">
        <f>+VLOOKUP($AJ571,Data_Validation!$A:$E,5,0)</f>
        <v>Oui</v>
      </c>
      <c r="AT571" s="1033" t="str">
        <f t="shared" si="51"/>
        <v>H31302</v>
      </c>
      <c r="AU571" s="599" t="str">
        <f t="shared" si="52"/>
        <v>VTE TUCSON PHEV</v>
      </c>
      <c r="AV571" s="1028">
        <f>IFERROR(INDEX(V571:AG571,1,MATCH(Parametres!$B$3,V$1:AG$1,0)-1)*IF(OR(C571="L",C571="S",C571="I"),-1,1),"")</f>
        <v>12</v>
      </c>
      <c r="AW571" s="1028">
        <f t="shared" si="53"/>
        <v>0</v>
      </c>
      <c r="AX571" s="1028">
        <f>INDEX(V571:AG571,1,MATCH(Parametres!$B$3,V$1:AG$1,0))*IF(OR(C571="L",C571="S",C571="I"),-1,1)</f>
        <v>12</v>
      </c>
      <c r="AY571" s="598" t="s">
        <v>337</v>
      </c>
      <c r="AZ571" s="598" t="str">
        <f>+VLOOKUP($AJ571,Data_Validation!$A:$E,5,0)</f>
        <v>Oui</v>
      </c>
    </row>
    <row r="572" spans="1:52" ht="15" customHeight="1">
      <c r="A572" s="832" t="s">
        <v>1150</v>
      </c>
      <c r="B572" s="832">
        <v>2026</v>
      </c>
      <c r="C572" s="832" t="s">
        <v>2278</v>
      </c>
      <c r="D572" s="832" t="s">
        <v>2279</v>
      </c>
      <c r="E572" s="832" t="s">
        <v>333</v>
      </c>
      <c r="F572" s="832" t="s">
        <v>2226</v>
      </c>
      <c r="G572" s="832">
        <v>0</v>
      </c>
      <c r="H572" s="832">
        <v>0</v>
      </c>
      <c r="I572" s="832">
        <v>0</v>
      </c>
      <c r="J572" s="832">
        <v>0</v>
      </c>
      <c r="K572" s="832">
        <v>0</v>
      </c>
      <c r="L572" s="832">
        <v>0</v>
      </c>
      <c r="M572" s="832">
        <v>0</v>
      </c>
      <c r="N572" s="832">
        <v>0</v>
      </c>
      <c r="O572" s="832">
        <v>0</v>
      </c>
      <c r="P572" s="832">
        <v>0</v>
      </c>
      <c r="Q572" s="832">
        <v>0</v>
      </c>
      <c r="R572" s="832">
        <v>0</v>
      </c>
      <c r="S572" s="832">
        <v>0</v>
      </c>
      <c r="T572" s="832">
        <v>0</v>
      </c>
      <c r="U572" s="832">
        <v>0</v>
      </c>
      <c r="V572" s="832">
        <v>0</v>
      </c>
      <c r="W572" s="832">
        <v>0</v>
      </c>
      <c r="X572" s="832">
        <v>0</v>
      </c>
      <c r="Y572" s="832">
        <v>0</v>
      </c>
      <c r="Z572" s="832">
        <v>0</v>
      </c>
      <c r="AA572" s="832">
        <v>0</v>
      </c>
      <c r="AB572" s="832">
        <v>0</v>
      </c>
      <c r="AC572" s="832">
        <v>0</v>
      </c>
      <c r="AD572" s="832">
        <v>0</v>
      </c>
      <c r="AE572" s="832">
        <v>0</v>
      </c>
      <c r="AF572" s="832">
        <v>0</v>
      </c>
      <c r="AG572" s="832">
        <v>0</v>
      </c>
      <c r="AH572" s="832">
        <v>0</v>
      </c>
      <c r="AI572" s="832">
        <v>0</v>
      </c>
      <c r="AJ572" s="1028" t="str">
        <f t="shared" si="54"/>
        <v>H31400</v>
      </c>
      <c r="AK572" s="1028" t="str">
        <f t="shared" si="55"/>
        <v>VTE ACCESSOIRES INSTALL.</v>
      </c>
      <c r="AL572" s="1028">
        <f>IFERROR(INDEX(G572:R572,1,MATCH(Parametres!$B$3,G$1:R$1,0)-1)*IF(OR(F572="L",F572="S",F572="I"),-1,1),"")</f>
        <v>0</v>
      </c>
      <c r="AM572" s="1028">
        <f t="shared" si="50"/>
        <v>0</v>
      </c>
      <c r="AN572" s="1028">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3" t="str">
        <f t="shared" si="51"/>
        <v>H31400</v>
      </c>
      <c r="AU572" s="599" t="str">
        <f t="shared" si="52"/>
        <v>VTE ACCESSOIRES INSTALL.</v>
      </c>
      <c r="AV572" s="1028">
        <f>IFERROR(INDEX(V572:AG572,1,MATCH(Parametres!$B$3,V$1:AG$1,0)-1)*IF(OR(C572="L",C572="S",C572="I"),-1,1),"")</f>
        <v>0</v>
      </c>
      <c r="AW572" s="1028">
        <f t="shared" si="53"/>
        <v>0</v>
      </c>
      <c r="AX572" s="1028">
        <f>INDEX(V572:AG572,1,MATCH(Parametres!$B$3,V$1:AG$1,0))*IF(OR(C572="L",C572="S",C572="I"),-1,1)</f>
        <v>0</v>
      </c>
      <c r="AY572" s="598" t="s">
        <v>337</v>
      </c>
      <c r="AZ572" s="598" t="e">
        <f>+VLOOKUP($AJ572,Data_Validation!$A:$E,5,0)</f>
        <v>#N/A</v>
      </c>
    </row>
    <row r="573" spans="1:52" ht="15" customHeight="1">
      <c r="A573" s="832" t="s">
        <v>1150</v>
      </c>
      <c r="B573" s="832">
        <v>2026</v>
      </c>
      <c r="C573" s="832" t="s">
        <v>2280</v>
      </c>
      <c r="D573" s="832" t="s">
        <v>2281</v>
      </c>
      <c r="E573" s="832" t="s">
        <v>333</v>
      </c>
      <c r="F573" s="832" t="s">
        <v>2226</v>
      </c>
      <c r="G573" s="832">
        <v>46558</v>
      </c>
      <c r="H573" s="832">
        <v>78602</v>
      </c>
      <c r="I573" s="832">
        <v>151605</v>
      </c>
      <c r="J573" s="832">
        <v>193332</v>
      </c>
      <c r="K573" s="832">
        <v>247174.51</v>
      </c>
      <c r="L573" s="832">
        <v>322335.51</v>
      </c>
      <c r="M573" s="832">
        <v>402979.51</v>
      </c>
      <c r="N573" s="832">
        <v>482180.32</v>
      </c>
      <c r="O573" s="832">
        <v>557322.31999999995</v>
      </c>
      <c r="P573" s="832">
        <v>586648.31999999995</v>
      </c>
      <c r="Q573" s="832">
        <v>0</v>
      </c>
      <c r="R573" s="832">
        <v>0</v>
      </c>
      <c r="S573" s="832">
        <v>61924.7</v>
      </c>
      <c r="T573" s="832">
        <v>61924.7</v>
      </c>
      <c r="U573" s="832">
        <v>0</v>
      </c>
      <c r="V573" s="832">
        <v>17</v>
      </c>
      <c r="W573" s="832">
        <v>29</v>
      </c>
      <c r="X573" s="832">
        <v>62</v>
      </c>
      <c r="Y573" s="832">
        <v>78</v>
      </c>
      <c r="Z573" s="832">
        <v>105</v>
      </c>
      <c r="AA573" s="832">
        <v>140</v>
      </c>
      <c r="AB573" s="832">
        <v>176</v>
      </c>
      <c r="AC573" s="832">
        <v>215</v>
      </c>
      <c r="AD573" s="832">
        <v>249</v>
      </c>
      <c r="AE573" s="832">
        <v>260</v>
      </c>
      <c r="AF573" s="832">
        <v>0</v>
      </c>
      <c r="AG573" s="832">
        <v>0</v>
      </c>
      <c r="AH573" s="832">
        <v>28</v>
      </c>
      <c r="AI573" s="832">
        <v>28</v>
      </c>
      <c r="AJ573" s="1028" t="str">
        <f t="shared" si="54"/>
        <v>H31500</v>
      </c>
      <c r="AK573" s="1028" t="str">
        <f t="shared" si="55"/>
        <v>VTE P.P.H.</v>
      </c>
      <c r="AL573" s="1028">
        <f>IFERROR(INDEX(G573:R573,1,MATCH(Parametres!$B$3,G$1:R$1,0)-1)*IF(OR(F573="L",F573="S",F573="I"),-1,1),"")</f>
        <v>-482180.32</v>
      </c>
      <c r="AM573" s="1028">
        <f t="shared" si="50"/>
        <v>-75141.999999999942</v>
      </c>
      <c r="AN573" s="1028">
        <f>INDEX(G573:R573,1,MATCH(Parametres!$B$3,G$1:R$1,0))*IF(OR(F573="L",F573="S",F573="I"),-1,1)</f>
        <v>-557322.31999999995</v>
      </c>
      <c r="AO573" s="598" t="str">
        <f>+VLOOKUP($AJ573,Data_Validation!$A:$D,1,0)</f>
        <v>H31500</v>
      </c>
      <c r="AP573" s="598" t="str">
        <f>+VLOOKUP($AJ573,Data_Validation!$A:$D,3,0)</f>
        <v>Véhicules neufs</v>
      </c>
      <c r="AQ573" s="598" t="str">
        <f>+VLOOKUP($AJ573,Data_Validation!$A:$D,4,0)</f>
        <v>Rev. Protections</v>
      </c>
      <c r="AR573" s="598" t="s">
        <v>299</v>
      </c>
      <c r="AS573" s="598" t="str">
        <f>+VLOOKUP($AJ573,Data_Validation!$A:$E,5,0)</f>
        <v>Oui</v>
      </c>
      <c r="AT573" s="1033" t="str">
        <f t="shared" si="51"/>
        <v>H31500</v>
      </c>
      <c r="AU573" s="599" t="str">
        <f t="shared" si="52"/>
        <v>VTE P.P.H.</v>
      </c>
      <c r="AV573" s="1028">
        <f>IFERROR(INDEX(V573:AG573,1,MATCH(Parametres!$B$3,V$1:AG$1,0)-1)*IF(OR(C573="L",C573="S",C573="I"),-1,1),"")</f>
        <v>215</v>
      </c>
      <c r="AW573" s="1028">
        <f t="shared" si="53"/>
        <v>34</v>
      </c>
      <c r="AX573" s="1028">
        <f>INDEX(V573:AG573,1,MATCH(Parametres!$B$3,V$1:AG$1,0))*IF(OR(C573="L",C573="S",C573="I"),-1,1)</f>
        <v>249</v>
      </c>
      <c r="AY573" s="598" t="s">
        <v>337</v>
      </c>
      <c r="AZ573" s="598" t="str">
        <f>+VLOOKUP($AJ573,Data_Validation!$A:$E,5,0)</f>
        <v>Oui</v>
      </c>
    </row>
    <row r="574" spans="1:52" ht="15" customHeight="1">
      <c r="A574" s="832" t="s">
        <v>1150</v>
      </c>
      <c r="B574" s="832">
        <v>2026</v>
      </c>
      <c r="C574" s="832" t="s">
        <v>2282</v>
      </c>
      <c r="D574" s="832" t="s">
        <v>2283</v>
      </c>
      <c r="E574" s="832" t="s">
        <v>333</v>
      </c>
      <c r="F574" s="832" t="s">
        <v>2226</v>
      </c>
      <c r="G574" s="832">
        <v>0</v>
      </c>
      <c r="H574" s="832">
        <v>0</v>
      </c>
      <c r="I574" s="832">
        <v>13610.96</v>
      </c>
      <c r="J574" s="832">
        <v>17925.98</v>
      </c>
      <c r="K574" s="832">
        <v>23117.91</v>
      </c>
      <c r="L574" s="832">
        <v>23449.88</v>
      </c>
      <c r="M574" s="832">
        <v>23449.88</v>
      </c>
      <c r="N574" s="832">
        <v>23449.88</v>
      </c>
      <c r="O574" s="832">
        <v>23449.88</v>
      </c>
      <c r="P574" s="832">
        <v>23449.88</v>
      </c>
      <c r="Q574" s="832">
        <v>0</v>
      </c>
      <c r="R574" s="832">
        <v>0</v>
      </c>
      <c r="S574" s="832">
        <v>2605.54</v>
      </c>
      <c r="T574" s="832">
        <v>2605.54</v>
      </c>
      <c r="U574" s="832">
        <v>0</v>
      </c>
      <c r="V574" s="832">
        <v>0</v>
      </c>
      <c r="W574" s="832">
        <v>0</v>
      </c>
      <c r="X574" s="832">
        <v>5</v>
      </c>
      <c r="Y574" s="832">
        <v>7</v>
      </c>
      <c r="Z574" s="832">
        <v>9</v>
      </c>
      <c r="AA574" s="832">
        <v>9</v>
      </c>
      <c r="AB574" s="832">
        <v>9</v>
      </c>
      <c r="AC574" s="832">
        <v>9</v>
      </c>
      <c r="AD574" s="832">
        <v>9</v>
      </c>
      <c r="AE574" s="832">
        <v>9</v>
      </c>
      <c r="AF574" s="832">
        <v>0</v>
      </c>
      <c r="AG574" s="832">
        <v>0</v>
      </c>
      <c r="AH574" s="832">
        <v>1</v>
      </c>
      <c r="AI574" s="832">
        <v>1</v>
      </c>
      <c r="AJ574" s="1028" t="str">
        <f t="shared" si="54"/>
        <v>H31600</v>
      </c>
      <c r="AK574" s="1028" t="str">
        <f t="shared" si="55"/>
        <v>VTE ASSURANCE</v>
      </c>
      <c r="AL574" s="1028">
        <f>IFERROR(INDEX(G574:R574,1,MATCH(Parametres!$B$3,G$1:R$1,0)-1)*IF(OR(F574="L",F574="S",F574="I"),-1,1),"")</f>
        <v>-23449.88</v>
      </c>
      <c r="AM574" s="1028">
        <f t="shared" si="50"/>
        <v>0</v>
      </c>
      <c r="AN574" s="1028">
        <f>INDEX(G574:R574,1,MATCH(Parametres!$B$3,G$1:R$1,0))*IF(OR(F574="L",F574="S",F574="I"),-1,1)</f>
        <v>-23449.88</v>
      </c>
      <c r="AO574" s="598" t="str">
        <f>+VLOOKUP($AJ574,Data_Validation!$A:$D,1,0)</f>
        <v>H31600</v>
      </c>
      <c r="AP574" s="598" t="str">
        <f>+VLOOKUP($AJ574,Data_Validation!$A:$D,3,0)</f>
        <v>Véhicules neufs</v>
      </c>
      <c r="AQ574" s="598" t="str">
        <f>+VLOOKUP($AJ574,Data_Validation!$A:$D,4,0)</f>
        <v>Rev. Protections</v>
      </c>
      <c r="AR574" s="598" t="s">
        <v>299</v>
      </c>
      <c r="AS574" s="598" t="str">
        <f>+VLOOKUP($AJ574,Data_Validation!$A:$E,5,0)</f>
        <v>Oui</v>
      </c>
      <c r="AT574" s="1033" t="str">
        <f t="shared" si="51"/>
        <v>H31600</v>
      </c>
      <c r="AU574" s="599" t="str">
        <f t="shared" si="52"/>
        <v>VTE ASSURANCE</v>
      </c>
      <c r="AV574" s="1028">
        <f>IFERROR(INDEX(V574:AG574,1,MATCH(Parametres!$B$3,V$1:AG$1,0)-1)*IF(OR(C574="L",C574="S",C574="I"),-1,1),"")</f>
        <v>9</v>
      </c>
      <c r="AW574" s="1028">
        <f t="shared" si="53"/>
        <v>0</v>
      </c>
      <c r="AX574" s="1028">
        <f>INDEX(V574:AG574,1,MATCH(Parametres!$B$3,V$1:AG$1,0))*IF(OR(C574="L",C574="S",C574="I"),-1,1)</f>
        <v>9</v>
      </c>
      <c r="AY574" s="598" t="s">
        <v>337</v>
      </c>
      <c r="AZ574" s="598" t="str">
        <f>+VLOOKUP($AJ574,Data_Validation!$A:$E,5,0)</f>
        <v>Oui</v>
      </c>
    </row>
    <row r="575" spans="1:52" ht="15" customHeight="1">
      <c r="A575" s="832" t="s">
        <v>1150</v>
      </c>
      <c r="B575" s="832">
        <v>2026</v>
      </c>
      <c r="C575" s="832" t="s">
        <v>2284</v>
      </c>
      <c r="D575" s="832" t="s">
        <v>2285</v>
      </c>
      <c r="E575" s="832" t="s">
        <v>333</v>
      </c>
      <c r="F575" s="832" t="s">
        <v>2226</v>
      </c>
      <c r="G575" s="832">
        <v>0</v>
      </c>
      <c r="H575" s="832">
        <v>0</v>
      </c>
      <c r="I575" s="832">
        <v>0</v>
      </c>
      <c r="J575" s="832">
        <v>0</v>
      </c>
      <c r="K575" s="832">
        <v>0</v>
      </c>
      <c r="L575" s="832">
        <v>0</v>
      </c>
      <c r="M575" s="832">
        <v>0</v>
      </c>
      <c r="N575" s="832">
        <v>0</v>
      </c>
      <c r="O575" s="832">
        <v>0</v>
      </c>
      <c r="P575" s="832">
        <v>0</v>
      </c>
      <c r="Q575" s="832">
        <v>0</v>
      </c>
      <c r="R575" s="832">
        <v>0</v>
      </c>
      <c r="S575" s="832">
        <v>0</v>
      </c>
      <c r="T575" s="832">
        <v>0</v>
      </c>
      <c r="U575" s="832">
        <v>0</v>
      </c>
      <c r="V575" s="832">
        <v>0</v>
      </c>
      <c r="W575" s="832">
        <v>0</v>
      </c>
      <c r="X575" s="832">
        <v>0</v>
      </c>
      <c r="Y575" s="832">
        <v>0</v>
      </c>
      <c r="Z575" s="832">
        <v>0</v>
      </c>
      <c r="AA575" s="832">
        <v>0</v>
      </c>
      <c r="AB575" s="832">
        <v>0</v>
      </c>
      <c r="AC575" s="832">
        <v>0</v>
      </c>
      <c r="AD575" s="832">
        <v>0</v>
      </c>
      <c r="AE575" s="832">
        <v>0</v>
      </c>
      <c r="AF575" s="832">
        <v>0</v>
      </c>
      <c r="AG575" s="832">
        <v>0</v>
      </c>
      <c r="AH575" s="832">
        <v>0</v>
      </c>
      <c r="AI575" s="832">
        <v>0</v>
      </c>
      <c r="AJ575" s="1028" t="str">
        <f t="shared" si="54"/>
        <v>H31610</v>
      </c>
      <c r="AK575" s="1028" t="str">
        <f t="shared" si="55"/>
        <v>VTE ASSURANCE ROUTIERE</v>
      </c>
      <c r="AL575" s="1028">
        <f>IFERROR(INDEX(G575:R575,1,MATCH(Parametres!$B$3,G$1:R$1,0)-1)*IF(OR(F575="L",F575="S",F575="I"),-1,1),"")</f>
        <v>0</v>
      </c>
      <c r="AM575" s="1028">
        <f t="shared" si="50"/>
        <v>0</v>
      </c>
      <c r="AN575" s="1028">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3" t="str">
        <f t="shared" si="51"/>
        <v>H31610</v>
      </c>
      <c r="AU575" s="599" t="str">
        <f t="shared" si="52"/>
        <v>VTE ASSURANCE ROUTIERE</v>
      </c>
      <c r="AV575" s="1028">
        <f>IFERROR(INDEX(V575:AG575,1,MATCH(Parametres!$B$3,V$1:AG$1,0)-1)*IF(OR(C575="L",C575="S",C575="I"),-1,1),"")</f>
        <v>0</v>
      </c>
      <c r="AW575" s="1028">
        <f t="shared" si="53"/>
        <v>0</v>
      </c>
      <c r="AX575" s="1028">
        <f>INDEX(V575:AG575,1,MATCH(Parametres!$B$3,V$1:AG$1,0))*IF(OR(C575="L",C575="S",C575="I"),-1,1)</f>
        <v>0</v>
      </c>
      <c r="AY575" s="598" t="s">
        <v>337</v>
      </c>
      <c r="AZ575" s="598" t="e">
        <f>+VLOOKUP($AJ575,Data_Validation!$A:$E,5,0)</f>
        <v>#N/A</v>
      </c>
    </row>
    <row r="576" spans="1:52" ht="15" customHeight="1">
      <c r="A576" s="832" t="s">
        <v>1150</v>
      </c>
      <c r="B576" s="832">
        <v>2026</v>
      </c>
      <c r="C576" s="832" t="s">
        <v>2286</v>
      </c>
      <c r="D576" s="832" t="s">
        <v>2285</v>
      </c>
      <c r="E576" s="832" t="s">
        <v>333</v>
      </c>
      <c r="F576" s="832" t="s">
        <v>2226</v>
      </c>
      <c r="G576" s="832">
        <v>0</v>
      </c>
      <c r="H576" s="832">
        <v>2398</v>
      </c>
      <c r="I576" s="832">
        <v>2398</v>
      </c>
      <c r="J576" s="832">
        <v>2398</v>
      </c>
      <c r="K576" s="832">
        <v>2398</v>
      </c>
      <c r="L576" s="832">
        <v>4652</v>
      </c>
      <c r="M576" s="832">
        <v>7075</v>
      </c>
      <c r="N576" s="832">
        <v>7075</v>
      </c>
      <c r="O576" s="832">
        <v>9913</v>
      </c>
      <c r="P576" s="832">
        <v>10212</v>
      </c>
      <c r="Q576" s="832">
        <v>0</v>
      </c>
      <c r="R576" s="832">
        <v>0</v>
      </c>
      <c r="S576" s="832">
        <v>1101.44</v>
      </c>
      <c r="T576" s="832">
        <v>1101.44</v>
      </c>
      <c r="U576" s="832">
        <v>0</v>
      </c>
      <c r="V576" s="832">
        <v>0</v>
      </c>
      <c r="W576" s="832">
        <v>1</v>
      </c>
      <c r="X576" s="832">
        <v>1</v>
      </c>
      <c r="Y576" s="832">
        <v>1</v>
      </c>
      <c r="Z576" s="832">
        <v>1</v>
      </c>
      <c r="AA576" s="832">
        <v>2</v>
      </c>
      <c r="AB576" s="832">
        <v>3</v>
      </c>
      <c r="AC576" s="832">
        <v>3</v>
      </c>
      <c r="AD576" s="832">
        <v>4</v>
      </c>
      <c r="AE576" s="832">
        <v>5</v>
      </c>
      <c r="AF576" s="832">
        <v>0</v>
      </c>
      <c r="AG576" s="832">
        <v>0</v>
      </c>
      <c r="AH576" s="832">
        <v>0</v>
      </c>
      <c r="AI576" s="832">
        <v>0</v>
      </c>
      <c r="AJ576" s="1028" t="str">
        <f t="shared" si="54"/>
        <v>H31640</v>
      </c>
      <c r="AK576" s="1028" t="str">
        <f t="shared" si="55"/>
        <v>VTE ASSURANCE ROUTIERE</v>
      </c>
      <c r="AL576" s="1028">
        <f>IFERROR(INDEX(G576:R576,1,MATCH(Parametres!$B$3,G$1:R$1,0)-1)*IF(OR(F576="L",F576="S",F576="I"),-1,1),"")</f>
        <v>-7075</v>
      </c>
      <c r="AM576" s="1028">
        <f t="shared" si="50"/>
        <v>-2838</v>
      </c>
      <c r="AN576" s="1028">
        <f>INDEX(G576:R576,1,MATCH(Parametres!$B$3,G$1:R$1,0))*IF(OR(F576="L",F576="S",F576="I"),-1,1)</f>
        <v>-9913</v>
      </c>
      <c r="AO576" s="598" t="str">
        <f>+VLOOKUP($AJ576,Data_Validation!$A:$D,1,0)</f>
        <v>H31640</v>
      </c>
      <c r="AP576" s="598" t="str">
        <f>+VLOOKUP($AJ576,Data_Validation!$A:$D,3,0)</f>
        <v>Véhicules neufs</v>
      </c>
      <c r="AQ576" s="598" t="str">
        <f>+VLOOKUP($AJ576,Data_Validation!$A:$D,4,0)</f>
        <v>Rev. Protections</v>
      </c>
      <c r="AR576" s="598" t="s">
        <v>299</v>
      </c>
      <c r="AS576" s="598" t="str">
        <f>+VLOOKUP($AJ576,Data_Validation!$A:$E,5,0)</f>
        <v>Oui</v>
      </c>
      <c r="AT576" s="1033" t="str">
        <f t="shared" si="51"/>
        <v>H31640</v>
      </c>
      <c r="AU576" s="599" t="str">
        <f t="shared" si="52"/>
        <v>VTE ASSURANCE ROUTIERE</v>
      </c>
      <c r="AV576" s="1028">
        <f>IFERROR(INDEX(V576:AG576,1,MATCH(Parametres!$B$3,V$1:AG$1,0)-1)*IF(OR(C576="L",C576="S",C576="I"),-1,1),"")</f>
        <v>3</v>
      </c>
      <c r="AW576" s="1028">
        <f t="shared" si="53"/>
        <v>1</v>
      </c>
      <c r="AX576" s="1028">
        <f>INDEX(V576:AG576,1,MATCH(Parametres!$B$3,V$1:AG$1,0))*IF(OR(C576="L",C576="S",C576="I"),-1,1)</f>
        <v>4</v>
      </c>
      <c r="AY576" s="598" t="s">
        <v>337</v>
      </c>
      <c r="AZ576" s="598" t="str">
        <f>+VLOOKUP($AJ576,Data_Validation!$A:$E,5,0)</f>
        <v>Oui</v>
      </c>
    </row>
    <row r="577" spans="1:52" ht="15" customHeight="1">
      <c r="A577" s="832" t="s">
        <v>1150</v>
      </c>
      <c r="B577" s="832">
        <v>2026</v>
      </c>
      <c r="C577" s="832" t="s">
        <v>2287</v>
      </c>
      <c r="D577" s="832" t="s">
        <v>2288</v>
      </c>
      <c r="E577" s="832" t="s">
        <v>333</v>
      </c>
      <c r="F577" s="832" t="s">
        <v>2226</v>
      </c>
      <c r="G577" s="832">
        <v>2602.2399999999998</v>
      </c>
      <c r="H577" s="832">
        <v>6477.08</v>
      </c>
      <c r="I577" s="832">
        <v>13468.13</v>
      </c>
      <c r="J577" s="832">
        <v>14410.78</v>
      </c>
      <c r="K577" s="832">
        <v>14410.78</v>
      </c>
      <c r="L577" s="832">
        <v>14451.68</v>
      </c>
      <c r="M577" s="832">
        <v>14580.9</v>
      </c>
      <c r="N577" s="832">
        <v>14580.9</v>
      </c>
      <c r="O577" s="832">
        <v>13707.33</v>
      </c>
      <c r="P577" s="832">
        <v>13707.33</v>
      </c>
      <c r="Q577" s="832">
        <v>0</v>
      </c>
      <c r="R577" s="832">
        <v>0</v>
      </c>
      <c r="S577" s="832">
        <v>1523.04</v>
      </c>
      <c r="T577" s="832">
        <v>1523.04</v>
      </c>
      <c r="U577" s="832">
        <v>0</v>
      </c>
      <c r="V577" s="832">
        <v>2</v>
      </c>
      <c r="W577" s="832">
        <v>7</v>
      </c>
      <c r="X577" s="832">
        <v>15</v>
      </c>
      <c r="Y577" s="832">
        <v>16</v>
      </c>
      <c r="Z577" s="832">
        <v>16</v>
      </c>
      <c r="AA577" s="832">
        <v>17</v>
      </c>
      <c r="AB577" s="832">
        <v>17</v>
      </c>
      <c r="AC577" s="832">
        <v>15</v>
      </c>
      <c r="AD577" s="832">
        <v>12</v>
      </c>
      <c r="AE577" s="832">
        <v>12</v>
      </c>
      <c r="AF577" s="832">
        <v>0</v>
      </c>
      <c r="AG577" s="832">
        <v>0</v>
      </c>
      <c r="AH577" s="832">
        <v>1</v>
      </c>
      <c r="AI577" s="832">
        <v>1</v>
      </c>
      <c r="AJ577" s="1028" t="str">
        <f t="shared" si="54"/>
        <v>H31700</v>
      </c>
      <c r="AK577" s="1028" t="str">
        <f t="shared" si="55"/>
        <v>VTE REVENUS FINANCE</v>
      </c>
      <c r="AL577" s="1028">
        <f>IFERROR(INDEX(G577:R577,1,MATCH(Parametres!$B$3,G$1:R$1,0)-1)*IF(OR(F577="L",F577="S",F577="I"),-1,1),"")</f>
        <v>-14580.9</v>
      </c>
      <c r="AM577" s="1028">
        <f t="shared" si="50"/>
        <v>873.56999999999971</v>
      </c>
      <c r="AN577" s="1028">
        <f>INDEX(G577:R577,1,MATCH(Parametres!$B$3,G$1:R$1,0))*IF(OR(F577="L",F577="S",F577="I"),-1,1)</f>
        <v>-13707.33</v>
      </c>
      <c r="AO577" s="598" t="str">
        <f>+VLOOKUP($AJ577,Data_Validation!$A:$D,1,0)</f>
        <v>H31700</v>
      </c>
      <c r="AP577" s="598" t="str">
        <f>+VLOOKUP($AJ577,Data_Validation!$A:$D,3,0)</f>
        <v>Véhicules neufs</v>
      </c>
      <c r="AQ577" s="598" t="str">
        <f>+VLOOKUP($AJ577,Data_Validation!$A:$D,4,0)</f>
        <v>Rev. Finances</v>
      </c>
      <c r="AR577" s="598" t="s">
        <v>299</v>
      </c>
      <c r="AS577" s="598" t="str">
        <f>+VLOOKUP($AJ577,Data_Validation!$A:$E,5,0)</f>
        <v>Oui</v>
      </c>
      <c r="AT577" s="1033" t="str">
        <f t="shared" si="51"/>
        <v>H31700</v>
      </c>
      <c r="AU577" s="599" t="str">
        <f t="shared" si="52"/>
        <v>VTE REVENUS FINANCE</v>
      </c>
      <c r="AV577" s="1028">
        <f>IFERROR(INDEX(V577:AG577,1,MATCH(Parametres!$B$3,V$1:AG$1,0)-1)*IF(OR(C577="L",C577="S",C577="I"),-1,1),"")</f>
        <v>15</v>
      </c>
      <c r="AW577" s="1028">
        <f t="shared" si="53"/>
        <v>-3</v>
      </c>
      <c r="AX577" s="1028">
        <f>INDEX(V577:AG577,1,MATCH(Parametres!$B$3,V$1:AG$1,0))*IF(OR(C577="L",C577="S",C577="I"),-1,1)</f>
        <v>12</v>
      </c>
      <c r="AY577" s="598" t="s">
        <v>337</v>
      </c>
      <c r="AZ577" s="598" t="str">
        <f>+VLOOKUP($AJ577,Data_Validation!$A:$E,5,0)</f>
        <v>Oui</v>
      </c>
    </row>
    <row r="578" spans="1:52" ht="15" customHeight="1">
      <c r="A578" s="832" t="s">
        <v>1150</v>
      </c>
      <c r="B578" s="832">
        <v>2026</v>
      </c>
      <c r="C578" s="832" t="s">
        <v>2289</v>
      </c>
      <c r="D578" s="832" t="s">
        <v>2290</v>
      </c>
      <c r="E578" s="832" t="s">
        <v>333</v>
      </c>
      <c r="F578" s="832" t="s">
        <v>2226</v>
      </c>
      <c r="G578" s="832">
        <v>41865</v>
      </c>
      <c r="H578" s="832">
        <v>61734</v>
      </c>
      <c r="I578" s="832">
        <v>127108.42</v>
      </c>
      <c r="J578" s="832">
        <v>171278.42</v>
      </c>
      <c r="K578" s="832">
        <v>214066.27</v>
      </c>
      <c r="L578" s="832">
        <v>266259.27</v>
      </c>
      <c r="M578" s="832">
        <v>336228.2</v>
      </c>
      <c r="N578" s="832">
        <v>427893.96</v>
      </c>
      <c r="O578" s="832">
        <v>485018.29</v>
      </c>
      <c r="P578" s="832">
        <v>518337.29</v>
      </c>
      <c r="Q578" s="832">
        <v>0</v>
      </c>
      <c r="R578" s="832">
        <v>0</v>
      </c>
      <c r="S578" s="832">
        <v>53890.92</v>
      </c>
      <c r="T578" s="832">
        <v>53890.92</v>
      </c>
      <c r="U578" s="832">
        <v>0</v>
      </c>
      <c r="V578" s="832">
        <v>34</v>
      </c>
      <c r="W578" s="832">
        <v>55</v>
      </c>
      <c r="X578" s="832">
        <v>118</v>
      </c>
      <c r="Y578" s="832">
        <v>161</v>
      </c>
      <c r="Z578" s="832">
        <v>199</v>
      </c>
      <c r="AA578" s="832">
        <v>249</v>
      </c>
      <c r="AB578" s="832">
        <v>305</v>
      </c>
      <c r="AC578" s="832">
        <v>373</v>
      </c>
      <c r="AD578" s="832">
        <v>416</v>
      </c>
      <c r="AE578" s="832">
        <v>443</v>
      </c>
      <c r="AF578" s="832">
        <v>0</v>
      </c>
      <c r="AG578" s="832">
        <v>0</v>
      </c>
      <c r="AH578" s="832">
        <v>46</v>
      </c>
      <c r="AI578" s="832">
        <v>46</v>
      </c>
      <c r="AJ578" s="1028" t="str">
        <f t="shared" si="54"/>
        <v>H31800</v>
      </c>
      <c r="AK578" s="1028" t="str">
        <f t="shared" si="55"/>
        <v>VTE CHIMIQUES</v>
      </c>
      <c r="AL578" s="1028">
        <f>IFERROR(INDEX(G578:R578,1,MATCH(Parametres!$B$3,G$1:R$1,0)-1)*IF(OR(F578="L",F578="S",F578="I"),-1,1),"")</f>
        <v>-427893.96</v>
      </c>
      <c r="AM578" s="1028">
        <f t="shared" si="50"/>
        <v>-57124.329999999958</v>
      </c>
      <c r="AN578" s="1028">
        <f>INDEX(G578:R578,1,MATCH(Parametres!$B$3,G$1:R$1,0))*IF(OR(F578="L",F578="S",F578="I"),-1,1)</f>
        <v>-485018.29</v>
      </c>
      <c r="AO578" s="598" t="str">
        <f>+VLOOKUP($AJ578,Data_Validation!$A:$D,1,0)</f>
        <v>H31800</v>
      </c>
      <c r="AP578" s="598" t="str">
        <f>+VLOOKUP($AJ578,Data_Validation!$A:$D,3,0)</f>
        <v>Véhicules neufs</v>
      </c>
      <c r="AQ578" s="598" t="str">
        <f>+VLOOKUP($AJ578,Data_Validation!$A:$D,4,0)</f>
        <v>Rev. Protections</v>
      </c>
      <c r="AR578" s="598" t="s">
        <v>299</v>
      </c>
      <c r="AS578" s="598" t="str">
        <f>+VLOOKUP($AJ578,Data_Validation!$A:$E,5,0)</f>
        <v>Oui</v>
      </c>
      <c r="AT578" s="1033" t="str">
        <f t="shared" si="51"/>
        <v>H31800</v>
      </c>
      <c r="AU578" s="599" t="str">
        <f t="shared" si="52"/>
        <v>VTE CHIMIQUES</v>
      </c>
      <c r="AV578" s="1028">
        <f>IFERROR(INDEX(V578:AG578,1,MATCH(Parametres!$B$3,V$1:AG$1,0)-1)*IF(OR(C578="L",C578="S",C578="I"),-1,1),"")</f>
        <v>373</v>
      </c>
      <c r="AW578" s="1028">
        <f t="shared" si="53"/>
        <v>43</v>
      </c>
      <c r="AX578" s="1028">
        <f>INDEX(V578:AG578,1,MATCH(Parametres!$B$3,V$1:AG$1,0))*IF(OR(C578="L",C578="S",C578="I"),-1,1)</f>
        <v>416</v>
      </c>
      <c r="AY578" s="598" t="s">
        <v>337</v>
      </c>
      <c r="AZ578" s="598" t="str">
        <f>+VLOOKUP($AJ578,Data_Validation!$A:$E,5,0)</f>
        <v>Oui</v>
      </c>
    </row>
    <row r="579" spans="1:52" ht="15" customHeight="1">
      <c r="A579" s="832" t="s">
        <v>1150</v>
      </c>
      <c r="B579" s="832">
        <v>2026</v>
      </c>
      <c r="C579" s="832" t="s">
        <v>2291</v>
      </c>
      <c r="D579" s="832" t="s">
        <v>2292</v>
      </c>
      <c r="E579" s="832" t="s">
        <v>333</v>
      </c>
      <c r="F579" s="832" t="s">
        <v>2226</v>
      </c>
      <c r="G579" s="832">
        <v>0</v>
      </c>
      <c r="H579" s="832">
        <v>0</v>
      </c>
      <c r="I579" s="832">
        <v>0</v>
      </c>
      <c r="J579" s="832">
        <v>0</v>
      </c>
      <c r="K579" s="832">
        <v>0</v>
      </c>
      <c r="L579" s="832">
        <v>0</v>
      </c>
      <c r="M579" s="832">
        <v>0</v>
      </c>
      <c r="N579" s="832">
        <v>0</v>
      </c>
      <c r="O579" s="832">
        <v>0</v>
      </c>
      <c r="P579" s="832">
        <v>0</v>
      </c>
      <c r="Q579" s="832">
        <v>0</v>
      </c>
      <c r="R579" s="832">
        <v>0</v>
      </c>
      <c r="S579" s="832">
        <v>0</v>
      </c>
      <c r="T579" s="832">
        <v>0</v>
      </c>
      <c r="U579" s="832">
        <v>0</v>
      </c>
      <c r="V579" s="832">
        <v>0</v>
      </c>
      <c r="W579" s="832">
        <v>0</v>
      </c>
      <c r="X579" s="832">
        <v>0</v>
      </c>
      <c r="Y579" s="832">
        <v>0</v>
      </c>
      <c r="Z579" s="832">
        <v>0</v>
      </c>
      <c r="AA579" s="832">
        <v>0</v>
      </c>
      <c r="AB579" s="832">
        <v>0</v>
      </c>
      <c r="AC579" s="832">
        <v>0</v>
      </c>
      <c r="AD579" s="832">
        <v>0</v>
      </c>
      <c r="AE579" s="832">
        <v>0</v>
      </c>
      <c r="AF579" s="832">
        <v>0</v>
      </c>
      <c r="AG579" s="832">
        <v>0</v>
      </c>
      <c r="AH579" s="832">
        <v>0</v>
      </c>
      <c r="AI579" s="832">
        <v>0</v>
      </c>
      <c r="AJ579" s="1028" t="str">
        <f t="shared" si="54"/>
        <v>H31810</v>
      </c>
      <c r="AK579" s="1028" t="str">
        <f t="shared" si="55"/>
        <v>VTE ENREGISTR &amp; LICENSE</v>
      </c>
      <c r="AL579" s="1028">
        <f>IFERROR(INDEX(G579:R579,1,MATCH(Parametres!$B$3,G$1:R$1,0)-1)*IF(OR(F579="L",F579="S",F579="I"),-1,1),"")</f>
        <v>0</v>
      </c>
      <c r="AM579" s="1028">
        <f t="shared" si="50"/>
        <v>0</v>
      </c>
      <c r="AN579" s="1028">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3" t="str">
        <f t="shared" si="51"/>
        <v>H31810</v>
      </c>
      <c r="AU579" s="599" t="str">
        <f t="shared" si="52"/>
        <v>VTE ENREGISTR &amp; LICENSE</v>
      </c>
      <c r="AV579" s="1028">
        <f>IFERROR(INDEX(V579:AG579,1,MATCH(Parametres!$B$3,V$1:AG$1,0)-1)*IF(OR(C579="L",C579="S",C579="I"),-1,1),"")</f>
        <v>0</v>
      </c>
      <c r="AW579" s="1028">
        <f t="shared" si="53"/>
        <v>0</v>
      </c>
      <c r="AX579" s="1028">
        <f>INDEX(V579:AG579,1,MATCH(Parametres!$B$3,V$1:AG$1,0))*IF(OR(C579="L",C579="S",C579="I"),-1,1)</f>
        <v>0</v>
      </c>
      <c r="AY579" s="598" t="s">
        <v>337</v>
      </c>
      <c r="AZ579" s="598" t="e">
        <f>+VLOOKUP($AJ579,Data_Validation!$A:$E,5,0)</f>
        <v>#N/A</v>
      </c>
    </row>
    <row r="580" spans="1:52" ht="15" customHeight="1">
      <c r="A580" s="832" t="s">
        <v>1150</v>
      </c>
      <c r="B580" s="832">
        <v>2026</v>
      </c>
      <c r="C580" s="832" t="s">
        <v>2293</v>
      </c>
      <c r="D580" s="832" t="s">
        <v>2294</v>
      </c>
      <c r="E580" s="832" t="s">
        <v>333</v>
      </c>
      <c r="F580" s="832" t="s">
        <v>2226</v>
      </c>
      <c r="G580" s="832">
        <v>21858</v>
      </c>
      <c r="H580" s="832">
        <v>38065</v>
      </c>
      <c r="I580" s="832">
        <v>65072</v>
      </c>
      <c r="J580" s="832">
        <v>86458</v>
      </c>
      <c r="K580" s="832">
        <v>123286</v>
      </c>
      <c r="L580" s="832">
        <v>169522</v>
      </c>
      <c r="M580" s="832">
        <v>219073.03</v>
      </c>
      <c r="N580" s="832">
        <v>260658.05</v>
      </c>
      <c r="O580" s="832">
        <v>286698.05</v>
      </c>
      <c r="P580" s="832">
        <v>294053.05</v>
      </c>
      <c r="Q580" s="832">
        <v>0</v>
      </c>
      <c r="R580" s="832">
        <v>0</v>
      </c>
      <c r="S580" s="832">
        <v>31855.34</v>
      </c>
      <c r="T580" s="832">
        <v>31855.34</v>
      </c>
      <c r="U580" s="832">
        <v>0</v>
      </c>
      <c r="V580" s="832">
        <v>14</v>
      </c>
      <c r="W580" s="832">
        <v>25</v>
      </c>
      <c r="X580" s="832">
        <v>42</v>
      </c>
      <c r="Y580" s="832">
        <v>57</v>
      </c>
      <c r="Z580" s="832">
        <v>81</v>
      </c>
      <c r="AA580" s="832">
        <v>110</v>
      </c>
      <c r="AB580" s="832">
        <v>140</v>
      </c>
      <c r="AC580" s="832">
        <v>165</v>
      </c>
      <c r="AD580" s="832">
        <v>179</v>
      </c>
      <c r="AE580" s="832">
        <v>183</v>
      </c>
      <c r="AF580" s="832">
        <v>0</v>
      </c>
      <c r="AG580" s="832">
        <v>0</v>
      </c>
      <c r="AH580" s="832">
        <v>20</v>
      </c>
      <c r="AI580" s="832">
        <v>20</v>
      </c>
      <c r="AJ580" s="1028" t="str">
        <f t="shared" si="54"/>
        <v>H31811</v>
      </c>
      <c r="AK580" s="1028" t="str">
        <f t="shared" si="55"/>
        <v>VTE ASS. USURE</v>
      </c>
      <c r="AL580" s="1028">
        <f>IFERROR(INDEX(G580:R580,1,MATCH(Parametres!$B$3,G$1:R$1,0)-1)*IF(OR(F580="L",F580="S",F580="I"),-1,1),"")</f>
        <v>-260658.05</v>
      </c>
      <c r="AM580" s="1028">
        <f t="shared" ref="AM580:AM643" si="56">AN580-AL580</f>
        <v>-26040</v>
      </c>
      <c r="AN580" s="1028">
        <f>INDEX(G580:R580,1,MATCH(Parametres!$B$3,G$1:R$1,0))*IF(OR(F580="L",F580="S",F580="I"),-1,1)</f>
        <v>-286698.05</v>
      </c>
      <c r="AO580" s="598" t="str">
        <f>+VLOOKUP($AJ580,Data_Validation!$A:$D,1,0)</f>
        <v>H31811</v>
      </c>
      <c r="AP580" s="598" t="str">
        <f>+VLOOKUP($AJ580,Data_Validation!$A:$D,3,0)</f>
        <v>Véhicules neufs</v>
      </c>
      <c r="AQ580" s="598" t="str">
        <f>+VLOOKUP($AJ580,Data_Validation!$A:$D,4,0)</f>
        <v>Rev. Protections</v>
      </c>
      <c r="AR580" s="598" t="s">
        <v>299</v>
      </c>
      <c r="AS580" s="598" t="str">
        <f>+VLOOKUP($AJ580,Data_Validation!$A:$E,5,0)</f>
        <v>Oui</v>
      </c>
      <c r="AT580" s="1033" t="str">
        <f t="shared" ref="AT580:AT643" si="57">C580</f>
        <v>H31811</v>
      </c>
      <c r="AU580" s="599" t="str">
        <f t="shared" ref="AU580:AU643" si="58">D580</f>
        <v>VTE ASS. USURE</v>
      </c>
      <c r="AV580" s="1028">
        <f>IFERROR(INDEX(V580:AG580,1,MATCH(Parametres!$B$3,V$1:AG$1,0)-1)*IF(OR(C580="L",C580="S",C580="I"),-1,1),"")</f>
        <v>165</v>
      </c>
      <c r="AW580" s="1028">
        <f t="shared" ref="AW580:AW643" si="59">AX580-AV580</f>
        <v>14</v>
      </c>
      <c r="AX580" s="1028">
        <f>INDEX(V580:AG580,1,MATCH(Parametres!$B$3,V$1:AG$1,0))*IF(OR(C580="L",C580="S",C580="I"),-1,1)</f>
        <v>179</v>
      </c>
      <c r="AY580" s="598" t="s">
        <v>337</v>
      </c>
      <c r="AZ580" s="598" t="str">
        <f>+VLOOKUP($AJ580,Data_Validation!$A:$E,5,0)</f>
        <v>Oui</v>
      </c>
    </row>
    <row r="581" spans="1:52" ht="15" customHeight="1">
      <c r="A581" s="832" t="s">
        <v>1150</v>
      </c>
      <c r="B581" s="832">
        <v>2026</v>
      </c>
      <c r="C581" s="832" t="s">
        <v>2295</v>
      </c>
      <c r="D581" s="832" t="s">
        <v>2296</v>
      </c>
      <c r="E581" s="832" t="s">
        <v>2226</v>
      </c>
      <c r="F581" s="832" t="s">
        <v>2226</v>
      </c>
      <c r="G581" s="832">
        <v>0</v>
      </c>
      <c r="H581" s="832">
        <v>0</v>
      </c>
      <c r="I581" s="832">
        <v>0</v>
      </c>
      <c r="J581" s="832">
        <v>0</v>
      </c>
      <c r="K581" s="832">
        <v>43663.95</v>
      </c>
      <c r="L581" s="832">
        <v>43663.95</v>
      </c>
      <c r="M581" s="832">
        <v>43663.95</v>
      </c>
      <c r="N581" s="832">
        <v>157051.95000000001</v>
      </c>
      <c r="O581" s="832">
        <v>157051.95000000001</v>
      </c>
      <c r="P581" s="832">
        <v>157051.95000000001</v>
      </c>
      <c r="Q581" s="832">
        <v>0</v>
      </c>
      <c r="R581" s="832">
        <v>0</v>
      </c>
      <c r="S581" s="832">
        <v>17450.22</v>
      </c>
      <c r="T581" s="832">
        <v>17450.22</v>
      </c>
      <c r="U581" s="832">
        <v>0</v>
      </c>
      <c r="V581" s="832">
        <v>0</v>
      </c>
      <c r="W581" s="832">
        <v>0</v>
      </c>
      <c r="X581" s="832">
        <v>0</v>
      </c>
      <c r="Y581" s="832">
        <v>0</v>
      </c>
      <c r="Z581" s="832">
        <v>1</v>
      </c>
      <c r="AA581" s="832">
        <v>1</v>
      </c>
      <c r="AB581" s="832">
        <v>1</v>
      </c>
      <c r="AC581" s="832">
        <v>4</v>
      </c>
      <c r="AD581" s="832">
        <v>4</v>
      </c>
      <c r="AE581" s="832">
        <v>4</v>
      </c>
      <c r="AF581" s="832">
        <v>0</v>
      </c>
      <c r="AG581" s="832">
        <v>0</v>
      </c>
      <c r="AH581" s="832">
        <v>0</v>
      </c>
      <c r="AI581" s="832">
        <v>0</v>
      </c>
      <c r="AJ581" s="1028" t="str">
        <f t="shared" si="54"/>
        <v>H31900</v>
      </c>
      <c r="AK581" s="1028" t="str">
        <f t="shared" si="55"/>
        <v>VTE PARCS NEUF</v>
      </c>
      <c r="AL581" s="1028">
        <f>IFERROR(INDEX(G581:R581,1,MATCH(Parametres!$B$3,G$1:R$1,0)-1)*IF(OR(F581="L",F581="S",F581="I"),-1,1),"")</f>
        <v>-157051.95000000001</v>
      </c>
      <c r="AM581" s="1028">
        <f t="shared" si="56"/>
        <v>0</v>
      </c>
      <c r="AN581" s="1028">
        <f>INDEX(G581:R581,1,MATCH(Parametres!$B$3,G$1:R$1,0))*IF(OR(F581="L",F581="S",F581="I"),-1,1)</f>
        <v>-157051.95000000001</v>
      </c>
      <c r="AO581" s="598" t="str">
        <f>+VLOOKUP($AJ581,Data_Validation!$A:$D,1,0)</f>
        <v>H31900</v>
      </c>
      <c r="AP581" s="598" t="str">
        <f>+VLOOKUP($AJ581,Data_Validation!$A:$D,3,0)</f>
        <v>Véhicules neufs</v>
      </c>
      <c r="AQ581" s="598" t="str">
        <f>+VLOOKUP($AJ581,Data_Validation!$A:$D,4,0)</f>
        <v>Flottes</v>
      </c>
      <c r="AR581" s="598" t="s">
        <v>299</v>
      </c>
      <c r="AS581" s="598" t="str">
        <f>+VLOOKUP($AJ581,Data_Validation!$A:$E,5,0)</f>
        <v>Oui</v>
      </c>
      <c r="AT581" s="1033" t="str">
        <f t="shared" si="57"/>
        <v>H31900</v>
      </c>
      <c r="AU581" s="599" t="str">
        <f t="shared" si="58"/>
        <v>VTE PARCS NEUF</v>
      </c>
      <c r="AV581" s="1028">
        <f>IFERROR(INDEX(V581:AG581,1,MATCH(Parametres!$B$3,V$1:AG$1,0)-1)*IF(OR(C581="L",C581="S",C581="I"),-1,1),"")</f>
        <v>4</v>
      </c>
      <c r="AW581" s="1028">
        <f t="shared" si="59"/>
        <v>0</v>
      </c>
      <c r="AX581" s="1028">
        <f>INDEX(V581:AG581,1,MATCH(Parametres!$B$3,V$1:AG$1,0))*IF(OR(C581="L",C581="S",C581="I"),-1,1)</f>
        <v>4</v>
      </c>
      <c r="AY581" s="598" t="s">
        <v>337</v>
      </c>
      <c r="AZ581" s="598" t="str">
        <f>+VLOOKUP($AJ581,Data_Validation!$A:$E,5,0)</f>
        <v>Oui</v>
      </c>
    </row>
    <row r="582" spans="1:52" ht="15" customHeight="1">
      <c r="A582" s="832" t="s">
        <v>1150</v>
      </c>
      <c r="B582" s="832">
        <v>2026</v>
      </c>
      <c r="C582" s="832" t="s">
        <v>2297</v>
      </c>
      <c r="D582" s="832" t="s">
        <v>2298</v>
      </c>
      <c r="E582" s="832" t="s">
        <v>2226</v>
      </c>
      <c r="F582" s="832" t="s">
        <v>2226</v>
      </c>
      <c r="G582" s="832">
        <v>359469.53</v>
      </c>
      <c r="H582" s="832">
        <v>581294.32999999996</v>
      </c>
      <c r="I582" s="832">
        <v>699797.13</v>
      </c>
      <c r="J582" s="832">
        <v>793829.13</v>
      </c>
      <c r="K582" s="832">
        <v>836141.13</v>
      </c>
      <c r="L582" s="832">
        <v>889646.13</v>
      </c>
      <c r="M582" s="832">
        <v>923559.13</v>
      </c>
      <c r="N582" s="832">
        <v>966052.69</v>
      </c>
      <c r="O582" s="832">
        <v>1100130.1200000001</v>
      </c>
      <c r="P582" s="832">
        <v>1100130.1200000001</v>
      </c>
      <c r="Q582" s="832">
        <v>0</v>
      </c>
      <c r="R582" s="832">
        <v>0</v>
      </c>
      <c r="S582" s="832">
        <v>122236.68</v>
      </c>
      <c r="T582" s="832">
        <v>122236.68</v>
      </c>
      <c r="U582" s="832">
        <v>0</v>
      </c>
      <c r="V582" s="832">
        <v>8</v>
      </c>
      <c r="W582" s="832">
        <v>13</v>
      </c>
      <c r="X582" s="832">
        <v>16</v>
      </c>
      <c r="Y582" s="832">
        <v>20</v>
      </c>
      <c r="Z582" s="832">
        <v>21</v>
      </c>
      <c r="AA582" s="832">
        <v>22</v>
      </c>
      <c r="AB582" s="832">
        <v>23</v>
      </c>
      <c r="AC582" s="832">
        <v>24</v>
      </c>
      <c r="AD582" s="832">
        <v>27</v>
      </c>
      <c r="AE582" s="832">
        <v>27</v>
      </c>
      <c r="AF582" s="832">
        <v>0</v>
      </c>
      <c r="AG582" s="832">
        <v>0</v>
      </c>
      <c r="AH582" s="832">
        <v>3</v>
      </c>
      <c r="AI582" s="832">
        <v>3</v>
      </c>
      <c r="AJ582" s="1028" t="str">
        <f t="shared" si="54"/>
        <v>H31910</v>
      </c>
      <c r="AK582" s="1028" t="str">
        <f t="shared" si="55"/>
        <v>VTE PARC CAMIONS</v>
      </c>
      <c r="AL582" s="1028">
        <f>IFERROR(INDEX(G582:R582,1,MATCH(Parametres!$B$3,G$1:R$1,0)-1)*IF(OR(F582="L",F582="S",F582="I"),-1,1),"")</f>
        <v>-966052.69</v>
      </c>
      <c r="AM582" s="1028">
        <f t="shared" si="56"/>
        <v>-134077.43000000017</v>
      </c>
      <c r="AN582" s="1028">
        <f>INDEX(G582:R582,1,MATCH(Parametres!$B$3,G$1:R$1,0))*IF(OR(F582="L",F582="S",F582="I"),-1,1)</f>
        <v>-1100130.1200000001</v>
      </c>
      <c r="AO582" s="598" t="str">
        <f>+VLOOKUP($AJ582,Data_Validation!$A:$D,1,0)</f>
        <v>H31910</v>
      </c>
      <c r="AP582" s="598" t="str">
        <f>+VLOOKUP($AJ582,Data_Validation!$A:$D,3,0)</f>
        <v>Véhicules neufs</v>
      </c>
      <c r="AQ582" s="598" t="str">
        <f>+VLOOKUP($AJ582,Data_Validation!$A:$D,4,0)</f>
        <v>Flottes</v>
      </c>
      <c r="AR582" s="598" t="s">
        <v>299</v>
      </c>
      <c r="AS582" s="598" t="str">
        <f>+VLOOKUP($AJ582,Data_Validation!$A:$E,5,0)</f>
        <v>Oui</v>
      </c>
      <c r="AT582" s="1033" t="str">
        <f t="shared" si="57"/>
        <v>H31910</v>
      </c>
      <c r="AU582" s="599" t="str">
        <f t="shared" si="58"/>
        <v>VTE PARC CAMIONS</v>
      </c>
      <c r="AV582" s="1028">
        <f>IFERROR(INDEX(V582:AG582,1,MATCH(Parametres!$B$3,V$1:AG$1,0)-1)*IF(OR(C582="L",C582="S",C582="I"),-1,1),"")</f>
        <v>24</v>
      </c>
      <c r="AW582" s="1028">
        <f t="shared" si="59"/>
        <v>3</v>
      </c>
      <c r="AX582" s="1028">
        <f>INDEX(V582:AG582,1,MATCH(Parametres!$B$3,V$1:AG$1,0))*IF(OR(C582="L",C582="S",C582="I"),-1,1)</f>
        <v>27</v>
      </c>
      <c r="AY582" s="598" t="s">
        <v>337</v>
      </c>
      <c r="AZ582" s="598" t="str">
        <f>+VLOOKUP($AJ582,Data_Validation!$A:$E,5,0)</f>
        <v>Oui</v>
      </c>
    </row>
    <row r="583" spans="1:52" ht="15" customHeight="1">
      <c r="A583" s="832" t="s">
        <v>1150</v>
      </c>
      <c r="B583" s="832">
        <v>2026</v>
      </c>
      <c r="C583" s="832" t="s">
        <v>2299</v>
      </c>
      <c r="D583" s="832" t="s">
        <v>2300</v>
      </c>
      <c r="E583" s="832" t="s">
        <v>2226</v>
      </c>
      <c r="F583" s="832" t="s">
        <v>2226</v>
      </c>
      <c r="G583" s="832">
        <v>17273.32</v>
      </c>
      <c r="H583" s="832">
        <v>104884.48</v>
      </c>
      <c r="I583" s="832">
        <v>151522.22</v>
      </c>
      <c r="J583" s="832">
        <v>254533.27</v>
      </c>
      <c r="K583" s="832">
        <v>254533.27</v>
      </c>
      <c r="L583" s="832">
        <v>402904.21</v>
      </c>
      <c r="M583" s="832">
        <v>534698.73</v>
      </c>
      <c r="N583" s="832">
        <v>555455.51</v>
      </c>
      <c r="O583" s="832">
        <v>627349.53</v>
      </c>
      <c r="P583" s="832">
        <v>627349.53</v>
      </c>
      <c r="Q583" s="832">
        <v>0</v>
      </c>
      <c r="R583" s="832">
        <v>0</v>
      </c>
      <c r="S583" s="832">
        <v>69705.5</v>
      </c>
      <c r="T583" s="832">
        <v>69705.5</v>
      </c>
      <c r="U583" s="832">
        <v>0</v>
      </c>
      <c r="V583" s="832">
        <v>1</v>
      </c>
      <c r="W583" s="832">
        <v>6</v>
      </c>
      <c r="X583" s="832">
        <v>9</v>
      </c>
      <c r="Y583" s="832">
        <v>14</v>
      </c>
      <c r="Z583" s="832">
        <v>14</v>
      </c>
      <c r="AA583" s="832">
        <v>24</v>
      </c>
      <c r="AB583" s="832">
        <v>30</v>
      </c>
      <c r="AC583" s="832">
        <v>31</v>
      </c>
      <c r="AD583" s="832">
        <v>35</v>
      </c>
      <c r="AE583" s="832">
        <v>35</v>
      </c>
      <c r="AF583" s="832">
        <v>0</v>
      </c>
      <c r="AG583" s="832">
        <v>0</v>
      </c>
      <c r="AH583" s="832">
        <v>4</v>
      </c>
      <c r="AI583" s="832">
        <v>4</v>
      </c>
      <c r="AJ583" s="1028" t="str">
        <f t="shared" si="54"/>
        <v>H32000</v>
      </c>
      <c r="AK583" s="1028" t="str">
        <f t="shared" si="55"/>
        <v>VTE RACHAT LOCATION</v>
      </c>
      <c r="AL583" s="1028">
        <f>IFERROR(INDEX(G583:R583,1,MATCH(Parametres!$B$3,G$1:R$1,0)-1)*IF(OR(F583="L",F583="S",F583="I"),-1,1),"")</f>
        <v>-555455.51</v>
      </c>
      <c r="AM583" s="1028">
        <f t="shared" si="56"/>
        <v>-71894.020000000019</v>
      </c>
      <c r="AN583" s="1028">
        <f>INDEX(G583:R583,1,MATCH(Parametres!$B$3,G$1:R$1,0))*IF(OR(F583="L",F583="S",F583="I"),-1,1)</f>
        <v>-627349.53</v>
      </c>
      <c r="AO583" s="598" t="str">
        <f>+VLOOKUP($AJ583,Data_Validation!$A:$D,1,0)</f>
        <v>H32000</v>
      </c>
      <c r="AP583" s="598" t="str">
        <f>+VLOOKUP($AJ583,Data_Validation!$A:$D,3,0)</f>
        <v>Véhicules usagés</v>
      </c>
      <c r="AQ583" s="598" t="str">
        <f>+VLOOKUP($AJ583,Data_Validation!$A:$D,4,0)</f>
        <v>Rachat bail</v>
      </c>
      <c r="AR583" s="598" t="s">
        <v>299</v>
      </c>
      <c r="AS583" s="598" t="str">
        <f>+VLOOKUP($AJ583,Data_Validation!$A:$E,5,0)</f>
        <v>Oui</v>
      </c>
      <c r="AT583" s="1033" t="str">
        <f t="shared" si="57"/>
        <v>H32000</v>
      </c>
      <c r="AU583" s="599" t="str">
        <f t="shared" si="58"/>
        <v>VTE RACHAT LOCATION</v>
      </c>
      <c r="AV583" s="1028">
        <f>IFERROR(INDEX(V583:AG583,1,MATCH(Parametres!$B$3,V$1:AG$1,0)-1)*IF(OR(C583="L",C583="S",C583="I"),-1,1),"")</f>
        <v>31</v>
      </c>
      <c r="AW583" s="1028">
        <f t="shared" si="59"/>
        <v>4</v>
      </c>
      <c r="AX583" s="1028">
        <f>INDEX(V583:AG583,1,MATCH(Parametres!$B$3,V$1:AG$1,0))*IF(OR(C583="L",C583="S",C583="I"),-1,1)</f>
        <v>35</v>
      </c>
      <c r="AY583" s="598" t="s">
        <v>337</v>
      </c>
      <c r="AZ583" s="598" t="str">
        <f>+VLOOKUP($AJ583,Data_Validation!$A:$E,5,0)</f>
        <v>Oui</v>
      </c>
    </row>
    <row r="584" spans="1:52" ht="15" customHeight="1">
      <c r="A584" s="832" t="s">
        <v>1150</v>
      </c>
      <c r="B584" s="832">
        <v>2026</v>
      </c>
      <c r="C584" s="832" t="s">
        <v>2301</v>
      </c>
      <c r="D584" s="832" t="s">
        <v>2302</v>
      </c>
      <c r="E584" s="832" t="s">
        <v>2226</v>
      </c>
      <c r="F584" s="832" t="s">
        <v>2226</v>
      </c>
      <c r="G584" s="832">
        <v>131240.01999999999</v>
      </c>
      <c r="H584" s="832">
        <v>327401.09000000003</v>
      </c>
      <c r="I584" s="832">
        <v>327401.09000000003</v>
      </c>
      <c r="J584" s="832">
        <v>327401.09000000003</v>
      </c>
      <c r="K584" s="832">
        <v>391748.9</v>
      </c>
      <c r="L584" s="832">
        <v>649685.43999999994</v>
      </c>
      <c r="M584" s="832">
        <v>788864.56</v>
      </c>
      <c r="N584" s="832">
        <v>984361.71</v>
      </c>
      <c r="O584" s="832">
        <v>1182107.3899999999</v>
      </c>
      <c r="P584" s="832">
        <v>1182107.3899999999</v>
      </c>
      <c r="Q584" s="832">
        <v>0</v>
      </c>
      <c r="R584" s="832">
        <v>0</v>
      </c>
      <c r="S584" s="832">
        <v>131345.26999999999</v>
      </c>
      <c r="T584" s="832">
        <v>131345.26999999999</v>
      </c>
      <c r="U584" s="832">
        <v>0</v>
      </c>
      <c r="V584" s="832">
        <v>2</v>
      </c>
      <c r="W584" s="832">
        <v>5</v>
      </c>
      <c r="X584" s="832">
        <v>5</v>
      </c>
      <c r="Y584" s="832">
        <v>5</v>
      </c>
      <c r="Z584" s="832">
        <v>6</v>
      </c>
      <c r="AA584" s="832">
        <v>10</v>
      </c>
      <c r="AB584" s="832">
        <v>12</v>
      </c>
      <c r="AC584" s="832">
        <v>15</v>
      </c>
      <c r="AD584" s="832">
        <v>18</v>
      </c>
      <c r="AE584" s="832">
        <v>18</v>
      </c>
      <c r="AF584" s="832">
        <v>0</v>
      </c>
      <c r="AG584" s="832">
        <v>0</v>
      </c>
      <c r="AH584" s="832">
        <v>2</v>
      </c>
      <c r="AI584" s="832">
        <v>2</v>
      </c>
      <c r="AJ584" s="1028" t="str">
        <f t="shared" si="54"/>
        <v>H32100</v>
      </c>
      <c r="AK584" s="1028" t="str">
        <f t="shared" si="55"/>
        <v>VTE PALISADE</v>
      </c>
      <c r="AL584" s="1028">
        <f>IFERROR(INDEX(G584:R584,1,MATCH(Parametres!$B$3,G$1:R$1,0)-1)*IF(OR(F584="L",F584="S",F584="I"),-1,1),"")</f>
        <v>-984361.71</v>
      </c>
      <c r="AM584" s="1028">
        <f t="shared" si="56"/>
        <v>-197745.67999999993</v>
      </c>
      <c r="AN584" s="1028">
        <f>INDEX(G584:R584,1,MATCH(Parametres!$B$3,G$1:R$1,0))*IF(OR(F584="L",F584="S",F584="I"),-1,1)</f>
        <v>-1182107.3899999999</v>
      </c>
      <c r="AO584" s="598" t="str">
        <f>+VLOOKUP($AJ584,Data_Validation!$A:$D,1,0)</f>
        <v>H32100</v>
      </c>
      <c r="AP584" s="598" t="str">
        <f>+VLOOKUP($AJ584,Data_Validation!$A:$D,3,0)</f>
        <v>Véhicules neufs</v>
      </c>
      <c r="AQ584" s="598" t="str">
        <f>+VLOOKUP($AJ584,Data_Validation!$A:$D,4,0)</f>
        <v>Camions détail</v>
      </c>
      <c r="AR584" s="598" t="s">
        <v>299</v>
      </c>
      <c r="AS584" s="598" t="str">
        <f>+VLOOKUP($AJ584,Data_Validation!$A:$E,5,0)</f>
        <v>Oui</v>
      </c>
      <c r="AT584" s="1033" t="str">
        <f t="shared" si="57"/>
        <v>H32100</v>
      </c>
      <c r="AU584" s="599" t="str">
        <f t="shared" si="58"/>
        <v>VTE PALISADE</v>
      </c>
      <c r="AV584" s="1028">
        <f>IFERROR(INDEX(V584:AG584,1,MATCH(Parametres!$B$3,V$1:AG$1,0)-1)*IF(OR(C584="L",C584="S",C584="I"),-1,1),"")</f>
        <v>15</v>
      </c>
      <c r="AW584" s="1028">
        <f t="shared" si="59"/>
        <v>3</v>
      </c>
      <c r="AX584" s="1028">
        <f>INDEX(V584:AG584,1,MATCH(Parametres!$B$3,V$1:AG$1,0))*IF(OR(C584="L",C584="S",C584="I"),-1,1)</f>
        <v>18</v>
      </c>
      <c r="AY584" s="598" t="s">
        <v>337</v>
      </c>
      <c r="AZ584" s="598" t="str">
        <f>+VLOOKUP($AJ584,Data_Validation!$A:$E,5,0)</f>
        <v>Oui</v>
      </c>
    </row>
    <row r="585" spans="1:52" ht="15" customHeight="1">
      <c r="A585" s="832" t="s">
        <v>1150</v>
      </c>
      <c r="B585" s="832">
        <v>2026</v>
      </c>
      <c r="C585" s="832" t="s">
        <v>2303</v>
      </c>
      <c r="D585" s="832" t="s">
        <v>2304</v>
      </c>
      <c r="E585" s="832" t="s">
        <v>2226</v>
      </c>
      <c r="F585" s="832" t="s">
        <v>2226</v>
      </c>
      <c r="G585" s="832">
        <v>221214.37</v>
      </c>
      <c r="H585" s="832">
        <v>377102.26</v>
      </c>
      <c r="I585" s="832">
        <v>656599.89</v>
      </c>
      <c r="J585" s="832">
        <v>908526.28</v>
      </c>
      <c r="K585" s="832">
        <v>1198265.73</v>
      </c>
      <c r="L585" s="832">
        <v>1490225.29</v>
      </c>
      <c r="M585" s="832">
        <v>1801072.88</v>
      </c>
      <c r="N585" s="832">
        <v>2006693.19</v>
      </c>
      <c r="O585" s="832">
        <v>2284297.35</v>
      </c>
      <c r="P585" s="832">
        <v>2388599.13</v>
      </c>
      <c r="Q585" s="832">
        <v>0</v>
      </c>
      <c r="R585" s="832">
        <v>0</v>
      </c>
      <c r="S585" s="832">
        <v>253810.82</v>
      </c>
      <c r="T585" s="832">
        <v>253810.82</v>
      </c>
      <c r="U585" s="832">
        <v>0</v>
      </c>
      <c r="V585" s="832">
        <v>8</v>
      </c>
      <c r="W585" s="832">
        <v>13</v>
      </c>
      <c r="X585" s="832">
        <v>23</v>
      </c>
      <c r="Y585" s="832">
        <v>33</v>
      </c>
      <c r="Z585" s="832">
        <v>44</v>
      </c>
      <c r="AA585" s="832">
        <v>55</v>
      </c>
      <c r="AB585" s="832">
        <v>67</v>
      </c>
      <c r="AC585" s="832">
        <v>75</v>
      </c>
      <c r="AD585" s="832">
        <v>85</v>
      </c>
      <c r="AE585" s="832">
        <v>89</v>
      </c>
      <c r="AF585" s="832">
        <v>0</v>
      </c>
      <c r="AG585" s="832">
        <v>0</v>
      </c>
      <c r="AH585" s="832">
        <v>9</v>
      </c>
      <c r="AI585" s="832">
        <v>9</v>
      </c>
      <c r="AJ585" s="1028" t="str">
        <f t="shared" si="54"/>
        <v>H32200</v>
      </c>
      <c r="AK585" s="1028" t="str">
        <f t="shared" si="55"/>
        <v>VTE VENUE</v>
      </c>
      <c r="AL585" s="1028">
        <f>IFERROR(INDEX(G585:R585,1,MATCH(Parametres!$B$3,G$1:R$1,0)-1)*IF(OR(F585="L",F585="S",F585="I"),-1,1),"")</f>
        <v>-2006693.19</v>
      </c>
      <c r="AM585" s="1028">
        <f t="shared" si="56"/>
        <v>-277604.16000000015</v>
      </c>
      <c r="AN585" s="1028">
        <f>INDEX(G585:R585,1,MATCH(Parametres!$B$3,G$1:R$1,0))*IF(OR(F585="L",F585="S",F585="I"),-1,1)</f>
        <v>-2284297.35</v>
      </c>
      <c r="AO585" s="598" t="str">
        <f>+VLOOKUP($AJ585,Data_Validation!$A:$D,1,0)</f>
        <v>H32200</v>
      </c>
      <c r="AP585" s="598" t="str">
        <f>+VLOOKUP($AJ585,Data_Validation!$A:$D,3,0)</f>
        <v>Véhicules neufs</v>
      </c>
      <c r="AQ585" s="598" t="str">
        <f>+VLOOKUP($AJ585,Data_Validation!$A:$D,4,0)</f>
        <v>Camions détail</v>
      </c>
      <c r="AR585" s="598" t="s">
        <v>299</v>
      </c>
      <c r="AS585" s="598" t="str">
        <f>+VLOOKUP($AJ585,Data_Validation!$A:$E,5,0)</f>
        <v>Oui</v>
      </c>
      <c r="AT585" s="1033" t="str">
        <f t="shared" si="57"/>
        <v>H32200</v>
      </c>
      <c r="AU585" s="599" t="str">
        <f t="shared" si="58"/>
        <v>VTE VENUE</v>
      </c>
      <c r="AV585" s="1028">
        <f>IFERROR(INDEX(V585:AG585,1,MATCH(Parametres!$B$3,V$1:AG$1,0)-1)*IF(OR(C585="L",C585="S",C585="I"),-1,1),"")</f>
        <v>75</v>
      </c>
      <c r="AW585" s="1028">
        <f t="shared" si="59"/>
        <v>10</v>
      </c>
      <c r="AX585" s="1028">
        <f>INDEX(V585:AG585,1,MATCH(Parametres!$B$3,V$1:AG$1,0))*IF(OR(C585="L",C585="S",C585="I"),-1,1)</f>
        <v>85</v>
      </c>
      <c r="AY585" s="598" t="s">
        <v>337</v>
      </c>
      <c r="AZ585" s="598" t="str">
        <f>+VLOOKUP($AJ585,Data_Validation!$A:$E,5,0)</f>
        <v>Oui</v>
      </c>
    </row>
    <row r="586" spans="1:52" ht="15" customHeight="1">
      <c r="A586" s="832" t="s">
        <v>1150</v>
      </c>
      <c r="B586" s="832">
        <v>2026</v>
      </c>
      <c r="C586" s="832" t="s">
        <v>2305</v>
      </c>
      <c r="D586" s="832" t="s">
        <v>2306</v>
      </c>
      <c r="E586" s="832" t="s">
        <v>2226</v>
      </c>
      <c r="F586" s="832" t="s">
        <v>2226</v>
      </c>
      <c r="G586" s="832">
        <v>193973.34</v>
      </c>
      <c r="H586" s="832">
        <v>418500.26</v>
      </c>
      <c r="I586" s="832">
        <v>640246.54</v>
      </c>
      <c r="J586" s="832">
        <v>668046.54</v>
      </c>
      <c r="K586" s="832">
        <v>870950.9</v>
      </c>
      <c r="L586" s="832">
        <v>1119026.43</v>
      </c>
      <c r="M586" s="832">
        <v>1538852.25</v>
      </c>
      <c r="N586" s="832">
        <v>1726660.22</v>
      </c>
      <c r="O586" s="832">
        <v>1927643.16</v>
      </c>
      <c r="P586" s="832">
        <v>2028351.63</v>
      </c>
      <c r="Q586" s="832">
        <v>0</v>
      </c>
      <c r="R586" s="832">
        <v>0</v>
      </c>
      <c r="S586" s="832">
        <v>214182.57</v>
      </c>
      <c r="T586" s="832">
        <v>214182.57</v>
      </c>
      <c r="U586" s="832">
        <v>0</v>
      </c>
      <c r="V586" s="832">
        <v>8</v>
      </c>
      <c r="W586" s="832">
        <v>18</v>
      </c>
      <c r="X586" s="832">
        <v>27</v>
      </c>
      <c r="Y586" s="832">
        <v>28</v>
      </c>
      <c r="Z586" s="832">
        <v>35</v>
      </c>
      <c r="AA586" s="832">
        <v>46</v>
      </c>
      <c r="AB586" s="832">
        <v>61</v>
      </c>
      <c r="AC586" s="832">
        <v>69</v>
      </c>
      <c r="AD586" s="832">
        <v>77</v>
      </c>
      <c r="AE586" s="832">
        <v>81</v>
      </c>
      <c r="AF586" s="832">
        <v>0</v>
      </c>
      <c r="AG586" s="832">
        <v>0</v>
      </c>
      <c r="AH586" s="832">
        <v>9</v>
      </c>
      <c r="AI586" s="832">
        <v>9</v>
      </c>
      <c r="AJ586" s="1028" t="str">
        <f t="shared" si="54"/>
        <v>H32300</v>
      </c>
      <c r="AK586" s="1028" t="str">
        <f t="shared" si="55"/>
        <v>VTE USAGES CERTIFIES</v>
      </c>
      <c r="AL586" s="1028">
        <f>IFERROR(INDEX(G586:R586,1,MATCH(Parametres!$B$3,G$1:R$1,0)-1)*IF(OR(F586="L",F586="S",F586="I"),-1,1),"")</f>
        <v>-1726660.22</v>
      </c>
      <c r="AM586" s="1028">
        <f t="shared" si="56"/>
        <v>-200982.93999999994</v>
      </c>
      <c r="AN586" s="1028">
        <f>INDEX(G586:R586,1,MATCH(Parametres!$B$3,G$1:R$1,0))*IF(OR(F586="L",F586="S",F586="I"),-1,1)</f>
        <v>-1927643.16</v>
      </c>
      <c r="AO586" s="598" t="str">
        <f>+VLOOKUP($AJ586,Data_Validation!$A:$D,1,0)</f>
        <v>H32300</v>
      </c>
      <c r="AP586" s="598" t="str">
        <f>+VLOOKUP($AJ586,Data_Validation!$A:$D,3,0)</f>
        <v>Véhicules usagés</v>
      </c>
      <c r="AQ586" s="598" t="str">
        <f>+VLOOKUP($AJ586,Data_Validation!$A:$D,4,0)</f>
        <v>Certifié</v>
      </c>
      <c r="AR586" s="598" t="s">
        <v>299</v>
      </c>
      <c r="AS586" s="598" t="str">
        <f>+VLOOKUP($AJ586,Data_Validation!$A:$E,5,0)</f>
        <v>Oui</v>
      </c>
      <c r="AT586" s="1033" t="str">
        <f t="shared" si="57"/>
        <v>H32300</v>
      </c>
      <c r="AU586" s="599" t="str">
        <f t="shared" si="58"/>
        <v>VTE USAGES CERTIFIES</v>
      </c>
      <c r="AV586" s="1028">
        <f>IFERROR(INDEX(V586:AG586,1,MATCH(Parametres!$B$3,V$1:AG$1,0)-1)*IF(OR(C586="L",C586="S",C586="I"),-1,1),"")</f>
        <v>69</v>
      </c>
      <c r="AW586" s="1028">
        <f t="shared" si="59"/>
        <v>8</v>
      </c>
      <c r="AX586" s="1028">
        <f>INDEX(V586:AG586,1,MATCH(Parametres!$B$3,V$1:AG$1,0))*IF(OR(C586="L",C586="S",C586="I"),-1,1)</f>
        <v>77</v>
      </c>
      <c r="AY586" s="598" t="s">
        <v>337</v>
      </c>
      <c r="AZ586" s="598" t="str">
        <f>+VLOOKUP($AJ586,Data_Validation!$A:$E,5,0)</f>
        <v>Oui</v>
      </c>
    </row>
    <row r="587" spans="1:52" ht="15" customHeight="1">
      <c r="A587" s="832" t="s">
        <v>1150</v>
      </c>
      <c r="B587" s="832">
        <v>2026</v>
      </c>
      <c r="C587" s="832" t="s">
        <v>2307</v>
      </c>
      <c r="D587" s="832" t="s">
        <v>2308</v>
      </c>
      <c r="E587" s="832" t="s">
        <v>333</v>
      </c>
      <c r="F587" s="832" t="s">
        <v>2226</v>
      </c>
      <c r="G587" s="832">
        <v>0</v>
      </c>
      <c r="H587" s="832">
        <v>0</v>
      </c>
      <c r="I587" s="832">
        <v>0</v>
      </c>
      <c r="J587" s="832">
        <v>0</v>
      </c>
      <c r="K587" s="832">
        <v>0</v>
      </c>
      <c r="L587" s="832">
        <v>0</v>
      </c>
      <c r="M587" s="832">
        <v>0</v>
      </c>
      <c r="N587" s="832">
        <v>0</v>
      </c>
      <c r="O587" s="832">
        <v>0</v>
      </c>
      <c r="P587" s="832">
        <v>0</v>
      </c>
      <c r="Q587" s="832">
        <v>0</v>
      </c>
      <c r="R587" s="832">
        <v>0</v>
      </c>
      <c r="S587" s="832">
        <v>0</v>
      </c>
      <c r="T587" s="832">
        <v>0</v>
      </c>
      <c r="U587" s="832">
        <v>0</v>
      </c>
      <c r="V587" s="832">
        <v>0</v>
      </c>
      <c r="W587" s="832">
        <v>0</v>
      </c>
      <c r="X587" s="832">
        <v>0</v>
      </c>
      <c r="Y587" s="832">
        <v>0</v>
      </c>
      <c r="Z587" s="832">
        <v>0</v>
      </c>
      <c r="AA587" s="832">
        <v>0</v>
      </c>
      <c r="AB587" s="832">
        <v>0</v>
      </c>
      <c r="AC587" s="832">
        <v>0</v>
      </c>
      <c r="AD587" s="832">
        <v>0</v>
      </c>
      <c r="AE587" s="832">
        <v>0</v>
      </c>
      <c r="AF587" s="832">
        <v>0</v>
      </c>
      <c r="AG587" s="832">
        <v>0</v>
      </c>
      <c r="AH587" s="832">
        <v>0</v>
      </c>
      <c r="AI587" s="832">
        <v>0</v>
      </c>
      <c r="AJ587" s="1028" t="str">
        <f t="shared" si="54"/>
        <v>H32400</v>
      </c>
      <c r="AK587" s="1028" t="str">
        <f t="shared" si="55"/>
        <v>VTE OCC CERTIF HYUNDAI</v>
      </c>
      <c r="AL587" s="1028">
        <f>IFERROR(INDEX(G587:R587,1,MATCH(Parametres!$B$3,G$1:R$1,0)-1)*IF(OR(F587="L",F587="S",F587="I"),-1,1),"")</f>
        <v>0</v>
      </c>
      <c r="AM587" s="1028">
        <f t="shared" si="56"/>
        <v>0</v>
      </c>
      <c r="AN587" s="1028">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3" t="str">
        <f t="shared" si="57"/>
        <v>H32400</v>
      </c>
      <c r="AU587" s="599" t="str">
        <f t="shared" si="58"/>
        <v>VTE OCC CERTIF HYUNDAI</v>
      </c>
      <c r="AV587" s="1028">
        <f>IFERROR(INDEX(V587:AG587,1,MATCH(Parametres!$B$3,V$1:AG$1,0)-1)*IF(OR(C587="L",C587="S",C587="I"),-1,1),"")</f>
        <v>0</v>
      </c>
      <c r="AW587" s="1028">
        <f t="shared" si="59"/>
        <v>0</v>
      </c>
      <c r="AX587" s="1028">
        <f>INDEX(V587:AG587,1,MATCH(Parametres!$B$3,V$1:AG$1,0))*IF(OR(C587="L",C587="S",C587="I"),-1,1)</f>
        <v>0</v>
      </c>
      <c r="AY587" s="598" t="s">
        <v>337</v>
      </c>
      <c r="AZ587" s="598" t="e">
        <f>+VLOOKUP($AJ587,Data_Validation!$A:$E,5,0)</f>
        <v>#N/A</v>
      </c>
    </row>
    <row r="588" spans="1:52" ht="15" customHeight="1">
      <c r="A588" s="832" t="s">
        <v>1150</v>
      </c>
      <c r="B588" s="832">
        <v>2026</v>
      </c>
      <c r="C588" s="832" t="s">
        <v>2309</v>
      </c>
      <c r="D588" s="832" t="s">
        <v>2310</v>
      </c>
      <c r="E588" s="832" t="s">
        <v>2226</v>
      </c>
      <c r="F588" s="832" t="s">
        <v>2226</v>
      </c>
      <c r="G588" s="832">
        <v>230958.9</v>
      </c>
      <c r="H588" s="832">
        <v>288983.13</v>
      </c>
      <c r="I588" s="832">
        <v>473111.82</v>
      </c>
      <c r="J588" s="832">
        <v>1012226.13</v>
      </c>
      <c r="K588" s="832">
        <v>1434388.64</v>
      </c>
      <c r="L588" s="832">
        <v>1512115.28</v>
      </c>
      <c r="M588" s="832">
        <v>1664261.23</v>
      </c>
      <c r="N588" s="832">
        <v>1775836.79</v>
      </c>
      <c r="O588" s="832">
        <v>1930034.33</v>
      </c>
      <c r="P588" s="832">
        <v>1974659.28</v>
      </c>
      <c r="Q588" s="832">
        <v>0</v>
      </c>
      <c r="R588" s="832">
        <v>0</v>
      </c>
      <c r="S588" s="832">
        <v>214448.26</v>
      </c>
      <c r="T588" s="832">
        <v>214448.26</v>
      </c>
      <c r="U588" s="832">
        <v>0</v>
      </c>
      <c r="V588" s="832">
        <v>9</v>
      </c>
      <c r="W588" s="832">
        <v>12</v>
      </c>
      <c r="X588" s="832">
        <v>17</v>
      </c>
      <c r="Y588" s="832">
        <v>39</v>
      </c>
      <c r="Z588" s="832">
        <v>55</v>
      </c>
      <c r="AA588" s="832">
        <v>59</v>
      </c>
      <c r="AB588" s="832">
        <v>66</v>
      </c>
      <c r="AC588" s="832">
        <v>71</v>
      </c>
      <c r="AD588" s="832">
        <v>77</v>
      </c>
      <c r="AE588" s="832">
        <v>78</v>
      </c>
      <c r="AF588" s="832">
        <v>0</v>
      </c>
      <c r="AG588" s="832">
        <v>0</v>
      </c>
      <c r="AH588" s="832">
        <v>9</v>
      </c>
      <c r="AI588" s="832">
        <v>9</v>
      </c>
      <c r="AJ588" s="1028" t="str">
        <f t="shared" si="54"/>
        <v>H32500</v>
      </c>
      <c r="AK588" s="1028" t="str">
        <f t="shared" si="55"/>
        <v>VTE OCC DETAIL</v>
      </c>
      <c r="AL588" s="1028">
        <f>IFERROR(INDEX(G588:R588,1,MATCH(Parametres!$B$3,G$1:R$1,0)-1)*IF(OR(F588="L",F588="S",F588="I"),-1,1),"")</f>
        <v>-1775836.79</v>
      </c>
      <c r="AM588" s="1028">
        <f t="shared" si="56"/>
        <v>-154197.54000000004</v>
      </c>
      <c r="AN588" s="1028">
        <f>INDEX(G588:R588,1,MATCH(Parametres!$B$3,G$1:R$1,0))*IF(OR(F588="L",F588="S",F588="I"),-1,1)</f>
        <v>-1930034.33</v>
      </c>
      <c r="AO588" s="598" t="str">
        <f>+VLOOKUP($AJ588,Data_Validation!$A:$D,1,0)</f>
        <v>H32500</v>
      </c>
      <c r="AP588" s="598" t="str">
        <f>+VLOOKUP($AJ588,Data_Validation!$A:$D,3,0)</f>
        <v>Véhicules usagés</v>
      </c>
      <c r="AQ588" s="598" t="str">
        <f>+VLOOKUP($AJ588,Data_Validation!$A:$D,4,0)</f>
        <v>Non Certifié</v>
      </c>
      <c r="AR588" s="598" t="s">
        <v>299</v>
      </c>
      <c r="AS588" s="598" t="str">
        <f>+VLOOKUP($AJ588,Data_Validation!$A:$E,5,0)</f>
        <v>Oui</v>
      </c>
      <c r="AT588" s="1033" t="str">
        <f t="shared" si="57"/>
        <v>H32500</v>
      </c>
      <c r="AU588" s="599" t="str">
        <f t="shared" si="58"/>
        <v>VTE OCC DETAIL</v>
      </c>
      <c r="AV588" s="1028">
        <f>IFERROR(INDEX(V588:AG588,1,MATCH(Parametres!$B$3,V$1:AG$1,0)-1)*IF(OR(C588="L",C588="S",C588="I"),-1,1),"")</f>
        <v>71</v>
      </c>
      <c r="AW588" s="1028">
        <f t="shared" si="59"/>
        <v>6</v>
      </c>
      <c r="AX588" s="1028">
        <f>INDEX(V588:AG588,1,MATCH(Parametres!$B$3,V$1:AG$1,0))*IF(OR(C588="L",C588="S",C588="I"),-1,1)</f>
        <v>77</v>
      </c>
      <c r="AY588" s="598" t="s">
        <v>337</v>
      </c>
      <c r="AZ588" s="598" t="str">
        <f>+VLOOKUP($AJ588,Data_Validation!$A:$E,5,0)</f>
        <v>Oui</v>
      </c>
    </row>
    <row r="589" spans="1:52" ht="15" customHeight="1">
      <c r="A589" s="832" t="s">
        <v>1150</v>
      </c>
      <c r="B589" s="832">
        <v>2026</v>
      </c>
      <c r="C589" s="832" t="s">
        <v>2311</v>
      </c>
      <c r="D589" s="832" t="s">
        <v>2312</v>
      </c>
      <c r="E589" s="832" t="s">
        <v>333</v>
      </c>
      <c r="F589" s="832" t="s">
        <v>2226</v>
      </c>
      <c r="G589" s="832">
        <v>0</v>
      </c>
      <c r="H589" s="832">
        <v>0</v>
      </c>
      <c r="I589" s="832">
        <v>0</v>
      </c>
      <c r="J589" s="832">
        <v>0</v>
      </c>
      <c r="K589" s="832">
        <v>0</v>
      </c>
      <c r="L589" s="832">
        <v>0</v>
      </c>
      <c r="M589" s="832">
        <v>0</v>
      </c>
      <c r="N589" s="832">
        <v>0</v>
      </c>
      <c r="O589" s="832">
        <v>0</v>
      </c>
      <c r="P589" s="832">
        <v>0</v>
      </c>
      <c r="Q589" s="832">
        <v>0</v>
      </c>
      <c r="R589" s="832">
        <v>0</v>
      </c>
      <c r="S589" s="832">
        <v>0</v>
      </c>
      <c r="T589" s="832">
        <v>0</v>
      </c>
      <c r="U589" s="832">
        <v>0</v>
      </c>
      <c r="V589" s="832">
        <v>0</v>
      </c>
      <c r="W589" s="832">
        <v>0</v>
      </c>
      <c r="X589" s="832">
        <v>0</v>
      </c>
      <c r="Y589" s="832">
        <v>0</v>
      </c>
      <c r="Z589" s="832">
        <v>0</v>
      </c>
      <c r="AA589" s="832">
        <v>0</v>
      </c>
      <c r="AB589" s="832">
        <v>0</v>
      </c>
      <c r="AC589" s="832">
        <v>0</v>
      </c>
      <c r="AD589" s="832">
        <v>0</v>
      </c>
      <c r="AE589" s="832">
        <v>0</v>
      </c>
      <c r="AF589" s="832">
        <v>0</v>
      </c>
      <c r="AG589" s="832">
        <v>0</v>
      </c>
      <c r="AH589" s="832">
        <v>0</v>
      </c>
      <c r="AI589" s="832">
        <v>0</v>
      </c>
      <c r="AJ589" s="1028" t="str">
        <f t="shared" si="54"/>
        <v>H32600</v>
      </c>
      <c r="AK589" s="1028" t="str">
        <f t="shared" si="55"/>
        <v>REMISE EN ETAT VEH OCCASS</v>
      </c>
      <c r="AL589" s="1028">
        <f>IFERROR(INDEX(G589:R589,1,MATCH(Parametres!$B$3,G$1:R$1,0)-1)*IF(OR(F589="L",F589="S",F589="I"),-1,1),"")</f>
        <v>0</v>
      </c>
      <c r="AM589" s="1028">
        <f t="shared" si="56"/>
        <v>0</v>
      </c>
      <c r="AN589" s="1028">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3" t="str">
        <f t="shared" si="57"/>
        <v>H32600</v>
      </c>
      <c r="AU589" s="599" t="str">
        <f t="shared" si="58"/>
        <v>REMISE EN ETAT VEH OCCASS</v>
      </c>
      <c r="AV589" s="1028">
        <f>IFERROR(INDEX(V589:AG589,1,MATCH(Parametres!$B$3,V$1:AG$1,0)-1)*IF(OR(C589="L",C589="S",C589="I"),-1,1),"")</f>
        <v>0</v>
      </c>
      <c r="AW589" s="1028">
        <f t="shared" si="59"/>
        <v>0</v>
      </c>
      <c r="AX589" s="1028">
        <f>INDEX(V589:AG589,1,MATCH(Parametres!$B$3,V$1:AG$1,0))*IF(OR(C589="L",C589="S",C589="I"),-1,1)</f>
        <v>0</v>
      </c>
      <c r="AY589" s="598" t="s">
        <v>337</v>
      </c>
      <c r="AZ589" s="598" t="e">
        <f>+VLOOKUP($AJ589,Data_Validation!$A:$E,5,0)</f>
        <v>#N/A</v>
      </c>
    </row>
    <row r="590" spans="1:52" ht="15" customHeight="1">
      <c r="A590" s="832" t="s">
        <v>1150</v>
      </c>
      <c r="B590" s="832">
        <v>2026</v>
      </c>
      <c r="C590" s="832" t="s">
        <v>2313</v>
      </c>
      <c r="D590" s="832" t="s">
        <v>2314</v>
      </c>
      <c r="E590" s="832" t="s">
        <v>2226</v>
      </c>
      <c r="F590" s="832" t="s">
        <v>2226</v>
      </c>
      <c r="G590" s="832">
        <v>0</v>
      </c>
      <c r="H590" s="832">
        <v>27500</v>
      </c>
      <c r="I590" s="832">
        <v>27500</v>
      </c>
      <c r="J590" s="832">
        <v>27500</v>
      </c>
      <c r="K590" s="832">
        <v>27500</v>
      </c>
      <c r="L590" s="832">
        <v>27500</v>
      </c>
      <c r="M590" s="832">
        <v>27500</v>
      </c>
      <c r="N590" s="832">
        <v>27500</v>
      </c>
      <c r="O590" s="832">
        <v>27500</v>
      </c>
      <c r="P590" s="832">
        <v>27500</v>
      </c>
      <c r="Q590" s="832">
        <v>0</v>
      </c>
      <c r="R590" s="832">
        <v>0</v>
      </c>
      <c r="S590" s="832">
        <v>3055.56</v>
      </c>
      <c r="T590" s="832">
        <v>3055.56</v>
      </c>
      <c r="U590" s="832">
        <v>0</v>
      </c>
      <c r="V590" s="832">
        <v>0</v>
      </c>
      <c r="W590" s="832">
        <v>1</v>
      </c>
      <c r="X590" s="832">
        <v>1</v>
      </c>
      <c r="Y590" s="832">
        <v>1</v>
      </c>
      <c r="Z590" s="832">
        <v>1</v>
      </c>
      <c r="AA590" s="832">
        <v>1</v>
      </c>
      <c r="AB590" s="832">
        <v>1</v>
      </c>
      <c r="AC590" s="832">
        <v>1</v>
      </c>
      <c r="AD590" s="832">
        <v>1</v>
      </c>
      <c r="AE590" s="832">
        <v>1</v>
      </c>
      <c r="AF590" s="832">
        <v>0</v>
      </c>
      <c r="AG590" s="832">
        <v>0</v>
      </c>
      <c r="AH590" s="832">
        <v>0</v>
      </c>
      <c r="AI590" s="832">
        <v>0</v>
      </c>
      <c r="AJ590" s="1028" t="str">
        <f t="shared" si="54"/>
        <v>H32700</v>
      </c>
      <c r="AK590" s="1028" t="str">
        <f t="shared" si="55"/>
        <v>VTE OCC AUTRE DETAIL</v>
      </c>
      <c r="AL590" s="1028">
        <f>IFERROR(INDEX(G590:R590,1,MATCH(Parametres!$B$3,G$1:R$1,0)-1)*IF(OR(F590="L",F590="S",F590="I"),-1,1),"")</f>
        <v>-27500</v>
      </c>
      <c r="AM590" s="1028">
        <f t="shared" si="56"/>
        <v>0</v>
      </c>
      <c r="AN590" s="1028">
        <f>INDEX(G590:R590,1,MATCH(Parametres!$B$3,G$1:R$1,0))*IF(OR(F590="L",F590="S",F590="I"),-1,1)</f>
        <v>-27500</v>
      </c>
      <c r="AO590" s="598" t="str">
        <f>+VLOOKUP($AJ590,Data_Validation!$A:$D,1,0)</f>
        <v>H32700</v>
      </c>
      <c r="AP590" s="598" t="str">
        <f>+VLOOKUP($AJ590,Data_Validation!$A:$D,3,0)</f>
        <v>Véhicules usagés</v>
      </c>
      <c r="AQ590" s="598" t="str">
        <f>+VLOOKUP($AJ590,Data_Validation!$A:$D,4,0)</f>
        <v>Autres Marques</v>
      </c>
      <c r="AR590" s="598" t="s">
        <v>299</v>
      </c>
      <c r="AS590" s="598" t="str">
        <f>+VLOOKUP($AJ590,Data_Validation!$A:$E,5,0)</f>
        <v>Oui</v>
      </c>
      <c r="AT590" s="1033" t="str">
        <f t="shared" si="57"/>
        <v>H32700</v>
      </c>
      <c r="AU590" s="599" t="str">
        <f t="shared" si="58"/>
        <v>VTE OCC AUTRE DETAIL</v>
      </c>
      <c r="AV590" s="1028">
        <f>IFERROR(INDEX(V590:AG590,1,MATCH(Parametres!$B$3,V$1:AG$1,0)-1)*IF(OR(C590="L",C590="S",C590="I"),-1,1),"")</f>
        <v>1</v>
      </c>
      <c r="AW590" s="1028">
        <f t="shared" si="59"/>
        <v>0</v>
      </c>
      <c r="AX590" s="1028">
        <f>INDEX(V590:AG590,1,MATCH(Parametres!$B$3,V$1:AG$1,0))*IF(OR(C590="L",C590="S",C590="I"),-1,1)</f>
        <v>1</v>
      </c>
      <c r="AY590" s="598" t="s">
        <v>337</v>
      </c>
      <c r="AZ590" s="598" t="str">
        <f>+VLOOKUP($AJ590,Data_Validation!$A:$E,5,0)</f>
        <v>Oui</v>
      </c>
    </row>
    <row r="591" spans="1:52" ht="15" customHeight="1">
      <c r="A591" s="832" t="s">
        <v>1150</v>
      </c>
      <c r="B591" s="832">
        <v>2026</v>
      </c>
      <c r="C591" s="832" t="s">
        <v>2315</v>
      </c>
      <c r="D591" s="832" t="s">
        <v>2316</v>
      </c>
      <c r="E591" s="832" t="s">
        <v>333</v>
      </c>
      <c r="F591" s="832" t="s">
        <v>2226</v>
      </c>
      <c r="G591" s="832">
        <v>0</v>
      </c>
      <c r="H591" s="832">
        <v>0</v>
      </c>
      <c r="I591" s="832">
        <v>0</v>
      </c>
      <c r="J591" s="832">
        <v>0</v>
      </c>
      <c r="K591" s="832">
        <v>0</v>
      </c>
      <c r="L591" s="832">
        <v>0</v>
      </c>
      <c r="M591" s="832">
        <v>0</v>
      </c>
      <c r="N591" s="832">
        <v>0</v>
      </c>
      <c r="O591" s="832">
        <v>0</v>
      </c>
      <c r="P591" s="832">
        <v>0</v>
      </c>
      <c r="Q591" s="832">
        <v>0</v>
      </c>
      <c r="R591" s="832">
        <v>0</v>
      </c>
      <c r="S591" s="832">
        <v>0</v>
      </c>
      <c r="T591" s="832">
        <v>0</v>
      </c>
      <c r="U591" s="832">
        <v>0</v>
      </c>
      <c r="V591" s="832">
        <v>0</v>
      </c>
      <c r="W591" s="832">
        <v>0</v>
      </c>
      <c r="X591" s="832">
        <v>0</v>
      </c>
      <c r="Y591" s="832">
        <v>0</v>
      </c>
      <c r="Z591" s="832">
        <v>0</v>
      </c>
      <c r="AA591" s="832">
        <v>0</v>
      </c>
      <c r="AB591" s="832">
        <v>0</v>
      </c>
      <c r="AC591" s="832">
        <v>0</v>
      </c>
      <c r="AD591" s="832">
        <v>0</v>
      </c>
      <c r="AE591" s="832">
        <v>0</v>
      </c>
      <c r="AF591" s="832">
        <v>0</v>
      </c>
      <c r="AG591" s="832">
        <v>0</v>
      </c>
      <c r="AH591" s="832">
        <v>0</v>
      </c>
      <c r="AI591" s="832">
        <v>0</v>
      </c>
      <c r="AJ591" s="1028" t="str">
        <f t="shared" si="54"/>
        <v>H32800</v>
      </c>
      <c r="AK591" s="1028" t="str">
        <f t="shared" si="55"/>
        <v>REMISE ETAT VEH OCC AUTRE</v>
      </c>
      <c r="AL591" s="1028">
        <f>IFERROR(INDEX(G591:R591,1,MATCH(Parametres!$B$3,G$1:R$1,0)-1)*IF(OR(F591="L",F591="S",F591="I"),-1,1),"")</f>
        <v>0</v>
      </c>
      <c r="AM591" s="1028">
        <f t="shared" si="56"/>
        <v>0</v>
      </c>
      <c r="AN591" s="1028">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3" t="str">
        <f t="shared" si="57"/>
        <v>H32800</v>
      </c>
      <c r="AU591" s="599" t="str">
        <f t="shared" si="58"/>
        <v>REMISE ETAT VEH OCC AUTRE</v>
      </c>
      <c r="AV591" s="1028">
        <f>IFERROR(INDEX(V591:AG591,1,MATCH(Parametres!$B$3,V$1:AG$1,0)-1)*IF(OR(C591="L",C591="S",C591="I"),-1,1),"")</f>
        <v>0</v>
      </c>
      <c r="AW591" s="1028">
        <f t="shared" si="59"/>
        <v>0</v>
      </c>
      <c r="AX591" s="1028">
        <f>INDEX(V591:AG591,1,MATCH(Parametres!$B$3,V$1:AG$1,0))*IF(OR(C591="L",C591="S",C591="I"),-1,1)</f>
        <v>0</v>
      </c>
      <c r="AY591" s="598" t="s">
        <v>337</v>
      </c>
      <c r="AZ591" s="598" t="e">
        <f>+VLOOKUP($AJ591,Data_Validation!$A:$E,5,0)</f>
        <v>#N/A</v>
      </c>
    </row>
    <row r="592" spans="1:52" ht="15" customHeight="1">
      <c r="A592" s="832" t="s">
        <v>1150</v>
      </c>
      <c r="B592" s="832">
        <v>2026</v>
      </c>
      <c r="C592" s="832" t="s">
        <v>2317</v>
      </c>
      <c r="D592" s="832" t="s">
        <v>2318</v>
      </c>
      <c r="E592" s="832" t="s">
        <v>2226</v>
      </c>
      <c r="F592" s="832" t="s">
        <v>2226</v>
      </c>
      <c r="G592" s="832">
        <v>0</v>
      </c>
      <c r="H592" s="832">
        <v>14529.28</v>
      </c>
      <c r="I592" s="832">
        <v>72896.58</v>
      </c>
      <c r="J592" s="832">
        <v>94509.08</v>
      </c>
      <c r="K592" s="832">
        <v>94509.08</v>
      </c>
      <c r="L592" s="832">
        <v>94509.08</v>
      </c>
      <c r="M592" s="832">
        <v>130509.08</v>
      </c>
      <c r="N592" s="832">
        <v>147609.07999999999</v>
      </c>
      <c r="O592" s="832">
        <v>173808.92</v>
      </c>
      <c r="P592" s="832">
        <v>177287.94</v>
      </c>
      <c r="Q592" s="832">
        <v>0</v>
      </c>
      <c r="R592" s="832">
        <v>0</v>
      </c>
      <c r="S592" s="832">
        <v>19312.099999999999</v>
      </c>
      <c r="T592" s="832">
        <v>19312.099999999999</v>
      </c>
      <c r="U592" s="832">
        <v>0</v>
      </c>
      <c r="V592" s="832">
        <v>0</v>
      </c>
      <c r="W592" s="832">
        <v>2</v>
      </c>
      <c r="X592" s="832">
        <v>5</v>
      </c>
      <c r="Y592" s="832">
        <v>6</v>
      </c>
      <c r="Z592" s="832">
        <v>6</v>
      </c>
      <c r="AA592" s="832">
        <v>6</v>
      </c>
      <c r="AB592" s="832">
        <v>9</v>
      </c>
      <c r="AC592" s="832">
        <v>10</v>
      </c>
      <c r="AD592" s="832">
        <v>12</v>
      </c>
      <c r="AE592" s="832">
        <v>13</v>
      </c>
      <c r="AF592" s="832">
        <v>0</v>
      </c>
      <c r="AG592" s="832">
        <v>0</v>
      </c>
      <c r="AH592" s="832">
        <v>1</v>
      </c>
      <c r="AI592" s="832">
        <v>1</v>
      </c>
      <c r="AJ592" s="1028" t="str">
        <f t="shared" si="54"/>
        <v>H32900</v>
      </c>
      <c r="AK592" s="1028" t="str">
        <f t="shared" si="55"/>
        <v>VTE ACCOMODATION</v>
      </c>
      <c r="AL592" s="1028">
        <f>IFERROR(INDEX(G592:R592,1,MATCH(Parametres!$B$3,G$1:R$1,0)-1)*IF(OR(F592="L",F592="S",F592="I"),-1,1),"")</f>
        <v>-147609.07999999999</v>
      </c>
      <c r="AM592" s="1028">
        <f t="shared" si="56"/>
        <v>-26199.840000000026</v>
      </c>
      <c r="AN592" s="1028">
        <f>INDEX(G592:R592,1,MATCH(Parametres!$B$3,G$1:R$1,0))*IF(OR(F592="L",F592="S",F592="I"),-1,1)</f>
        <v>-173808.92</v>
      </c>
      <c r="AO592" s="598" t="str">
        <f>+VLOOKUP($AJ592,Data_Validation!$A:$D,1,0)</f>
        <v>H32900</v>
      </c>
      <c r="AP592" s="598" t="str">
        <f>+VLOOKUP($AJ592,Data_Validation!$A:$D,3,0)</f>
        <v>Véhicules usagés</v>
      </c>
      <c r="AQ592" s="598" t="str">
        <f>+VLOOKUP($AJ592,Data_Validation!$A:$D,4,0)</f>
        <v>Non Certifié</v>
      </c>
      <c r="AR592" s="598" t="s">
        <v>299</v>
      </c>
      <c r="AS592" s="598" t="str">
        <f>+VLOOKUP($AJ592,Data_Validation!$A:$E,5,0)</f>
        <v>Oui</v>
      </c>
      <c r="AT592" s="1033" t="str">
        <f t="shared" si="57"/>
        <v>H32900</v>
      </c>
      <c r="AU592" s="599" t="str">
        <f t="shared" si="58"/>
        <v>VTE ACCOMODATION</v>
      </c>
      <c r="AV592" s="1028">
        <f>IFERROR(INDEX(V592:AG592,1,MATCH(Parametres!$B$3,V$1:AG$1,0)-1)*IF(OR(C592="L",C592="S",C592="I"),-1,1),"")</f>
        <v>10</v>
      </c>
      <c r="AW592" s="1028">
        <f t="shared" si="59"/>
        <v>2</v>
      </c>
      <c r="AX592" s="1028">
        <f>INDEX(V592:AG592,1,MATCH(Parametres!$B$3,V$1:AG$1,0))*IF(OR(C592="L",C592="S",C592="I"),-1,1)</f>
        <v>12</v>
      </c>
      <c r="AY592" s="598" t="s">
        <v>337</v>
      </c>
      <c r="AZ592" s="598" t="str">
        <f>+VLOOKUP($AJ592,Data_Validation!$A:$E,5,0)</f>
        <v>Oui</v>
      </c>
    </row>
    <row r="593" spans="1:52" ht="15" customHeight="1">
      <c r="A593" s="832" t="s">
        <v>1150</v>
      </c>
      <c r="B593" s="832">
        <v>2026</v>
      </c>
      <c r="C593" s="832" t="s">
        <v>2319</v>
      </c>
      <c r="D593" s="832" t="s">
        <v>2320</v>
      </c>
      <c r="E593" s="832" t="s">
        <v>333</v>
      </c>
      <c r="F593" s="832" t="s">
        <v>2321</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28" t="str">
        <f t="shared" si="54"/>
        <v>H32950</v>
      </c>
      <c r="AK593" s="1028" t="str">
        <f t="shared" si="55"/>
        <v>DIS INC GENESIS SUV</v>
      </c>
      <c r="AL593" s="1028">
        <f>IFERROR(INDEX(G593:R593,1,MATCH(Parametres!$B$3,G$1:R$1,0)-1)*IF(OR(F593="L",F593="S",F593="I"),-1,1),"")</f>
        <v>0</v>
      </c>
      <c r="AM593" s="1028">
        <f t="shared" si="56"/>
        <v>0</v>
      </c>
      <c r="AN593" s="1028">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3" t="str">
        <f t="shared" si="57"/>
        <v>H32950</v>
      </c>
      <c r="AU593" s="599" t="str">
        <f t="shared" si="58"/>
        <v>DIS INC GENESIS SUV</v>
      </c>
      <c r="AV593" s="1028">
        <f>IFERROR(INDEX(V593:AG593,1,MATCH(Parametres!$B$3,V$1:AG$1,0)-1)*IF(OR(C593="L",C593="S",C593="I"),-1,1),"")</f>
        <v>0</v>
      </c>
      <c r="AW593" s="1028">
        <f t="shared" si="59"/>
        <v>0</v>
      </c>
      <c r="AX593" s="1028">
        <f>INDEX(V593:AG593,1,MATCH(Parametres!$B$3,V$1:AG$1,0))*IF(OR(C593="L",C593="S",C593="I"),-1,1)</f>
        <v>0</v>
      </c>
      <c r="AY593" s="598" t="s">
        <v>337</v>
      </c>
      <c r="AZ593" s="598" t="e">
        <f>+VLOOKUP($AJ593,Data_Validation!$A:$E,5,0)</f>
        <v>#N/A</v>
      </c>
    </row>
    <row r="594" spans="1:52" ht="15" customHeight="1">
      <c r="A594" s="832" t="s">
        <v>1150</v>
      </c>
      <c r="B594" s="832">
        <v>2026</v>
      </c>
      <c r="C594" s="832" t="s">
        <v>2322</v>
      </c>
      <c r="D594" s="832" t="s">
        <v>2323</v>
      </c>
      <c r="E594" s="832" t="s">
        <v>2226</v>
      </c>
      <c r="F594" s="832" t="s">
        <v>2226</v>
      </c>
      <c r="G594" s="832">
        <v>0</v>
      </c>
      <c r="H594" s="832">
        <v>472728.12</v>
      </c>
      <c r="I594" s="832">
        <v>844876.43</v>
      </c>
      <c r="J594" s="832">
        <v>1318137.47</v>
      </c>
      <c r="K594" s="832">
        <v>1533966.27</v>
      </c>
      <c r="L594" s="832">
        <v>1823857.75</v>
      </c>
      <c r="M594" s="832">
        <v>2203406.79</v>
      </c>
      <c r="N594" s="832">
        <v>2575355.83</v>
      </c>
      <c r="O594" s="832">
        <v>3084663.43</v>
      </c>
      <c r="P594" s="832">
        <v>3161364.55</v>
      </c>
      <c r="Q594" s="832">
        <v>0</v>
      </c>
      <c r="R594" s="832">
        <v>0</v>
      </c>
      <c r="S594" s="832">
        <v>342740.38</v>
      </c>
      <c r="T594" s="832">
        <v>342740.38</v>
      </c>
      <c r="U594" s="832">
        <v>0</v>
      </c>
      <c r="V594" s="832">
        <v>0</v>
      </c>
      <c r="W594" s="832">
        <v>10</v>
      </c>
      <c r="X594" s="832">
        <v>19</v>
      </c>
      <c r="Y594" s="832">
        <v>29</v>
      </c>
      <c r="Z594" s="832">
        <v>34</v>
      </c>
      <c r="AA594" s="832">
        <v>42</v>
      </c>
      <c r="AB594" s="832">
        <v>51</v>
      </c>
      <c r="AC594" s="832">
        <v>60</v>
      </c>
      <c r="AD594" s="832">
        <v>72</v>
      </c>
      <c r="AE594" s="832">
        <v>74</v>
      </c>
      <c r="AF594" s="832">
        <v>0</v>
      </c>
      <c r="AG594" s="832">
        <v>0</v>
      </c>
      <c r="AH594" s="832">
        <v>8</v>
      </c>
      <c r="AI594" s="832">
        <v>8</v>
      </c>
      <c r="AJ594" s="1028" t="str">
        <f t="shared" si="54"/>
        <v>H32999</v>
      </c>
      <c r="AK594" s="1028" t="str">
        <f t="shared" si="55"/>
        <v>ECHANGE CONCESSIONNAIRE</v>
      </c>
      <c r="AL594" s="1028">
        <f>IFERROR(INDEX(G594:R594,1,MATCH(Parametres!$B$3,G$1:R$1,0)-1)*IF(OR(F594="L",F594="S",F594="I"),-1,1),"")</f>
        <v>-2575355.83</v>
      </c>
      <c r="AM594" s="1028">
        <f t="shared" si="56"/>
        <v>-509307.60000000009</v>
      </c>
      <c r="AN594" s="1028">
        <f>INDEX(G594:R594,1,MATCH(Parametres!$B$3,G$1:R$1,0))*IF(OR(F594="L",F594="S",F594="I"),-1,1)</f>
        <v>-3084663.43</v>
      </c>
      <c r="AO594" s="598" t="str">
        <f>+VLOOKUP($AJ594,Data_Validation!$A:$D,1,0)</f>
        <v>H32999</v>
      </c>
      <c r="AP594" s="598" t="str">
        <f>+VLOOKUP($AJ594,Data_Validation!$A:$D,3,0)</f>
        <v>Véhicules neufs</v>
      </c>
      <c r="AQ594" s="598" t="str">
        <f>+VLOOKUP($AJ594,Data_Validation!$A:$D,4,0)</f>
        <v>Dealer trade</v>
      </c>
      <c r="AR594" s="598" t="s">
        <v>299</v>
      </c>
      <c r="AS594" s="598">
        <f>+VLOOKUP($AJ594,Data_Validation!$A:$E,5,0)</f>
        <v>0</v>
      </c>
      <c r="AT594" s="1033" t="str">
        <f t="shared" si="57"/>
        <v>H32999</v>
      </c>
      <c r="AU594" s="599" t="str">
        <f t="shared" si="58"/>
        <v>ECHANGE CONCESSIONNAIRE</v>
      </c>
      <c r="AV594" s="1028">
        <f>IFERROR(INDEX(V594:AG594,1,MATCH(Parametres!$B$3,V$1:AG$1,0)-1)*IF(OR(C594="L",C594="S",C594="I"),-1,1),"")</f>
        <v>60</v>
      </c>
      <c r="AW594" s="1028">
        <f t="shared" si="59"/>
        <v>12</v>
      </c>
      <c r="AX594" s="1028">
        <f>INDEX(V594:AG594,1,MATCH(Parametres!$B$3,V$1:AG$1,0))*IF(OR(C594="L",C594="S",C594="I"),-1,1)</f>
        <v>72</v>
      </c>
      <c r="AY594" s="598" t="s">
        <v>337</v>
      </c>
      <c r="AZ594" s="598">
        <f>+VLOOKUP($AJ594,Data_Validation!$A:$E,5,0)</f>
        <v>0</v>
      </c>
    </row>
    <row r="595" spans="1:52" ht="15" customHeight="1">
      <c r="A595" s="832" t="s">
        <v>1150</v>
      </c>
      <c r="B595" s="832">
        <v>2026</v>
      </c>
      <c r="C595" s="832" t="s">
        <v>2324</v>
      </c>
      <c r="D595" s="832" t="s">
        <v>2248</v>
      </c>
      <c r="E595" s="832" t="s">
        <v>2226</v>
      </c>
      <c r="F595" s="832" t="s">
        <v>2226</v>
      </c>
      <c r="G595" s="832">
        <v>0</v>
      </c>
      <c r="H595" s="832">
        <v>0</v>
      </c>
      <c r="I595" s="832">
        <v>0</v>
      </c>
      <c r="J595" s="832">
        <v>0</v>
      </c>
      <c r="K595" s="832">
        <v>26076.560000000001</v>
      </c>
      <c r="L595" s="832">
        <v>100390.91</v>
      </c>
      <c r="M595" s="832">
        <v>0</v>
      </c>
      <c r="N595" s="832">
        <v>0</v>
      </c>
      <c r="O595" s="832">
        <v>0</v>
      </c>
      <c r="P595" s="832">
        <v>0</v>
      </c>
      <c r="Q595" s="832">
        <v>0</v>
      </c>
      <c r="R595" s="832">
        <v>0</v>
      </c>
      <c r="S595" s="832">
        <v>0</v>
      </c>
      <c r="T595" s="832">
        <v>0</v>
      </c>
      <c r="U595" s="832">
        <v>0</v>
      </c>
      <c r="V595" s="832">
        <v>0</v>
      </c>
      <c r="W595" s="832">
        <v>0</v>
      </c>
      <c r="X595" s="832">
        <v>0</v>
      </c>
      <c r="Y595" s="832">
        <v>0</v>
      </c>
      <c r="Z595" s="832">
        <v>1</v>
      </c>
      <c r="AA595" s="832">
        <v>3</v>
      </c>
      <c r="AB595" s="832">
        <v>0</v>
      </c>
      <c r="AC595" s="832">
        <v>0</v>
      </c>
      <c r="AD595" s="832">
        <v>0</v>
      </c>
      <c r="AE595" s="832">
        <v>0</v>
      </c>
      <c r="AF595" s="832">
        <v>0</v>
      </c>
      <c r="AG595" s="832">
        <v>0</v>
      </c>
      <c r="AH595" s="832">
        <v>0</v>
      </c>
      <c r="AI595" s="832">
        <v>0</v>
      </c>
      <c r="AJ595" s="1028" t="str">
        <f t="shared" ref="AJ595:AJ658" si="60">C595</f>
        <v>H33000</v>
      </c>
      <c r="AK595" s="1028" t="str">
        <f t="shared" ref="AK595:AK658" si="61">D595</f>
        <v>VTE ELANTRA</v>
      </c>
      <c r="AL595" s="1028">
        <f>IFERROR(INDEX(G595:R595,1,MATCH(Parametres!$B$3,G$1:R$1,0)-1)*IF(OR(F595="L",F595="S",F595="I"),-1,1),"")</f>
        <v>0</v>
      </c>
      <c r="AM595" s="1028">
        <f t="shared" si="56"/>
        <v>0</v>
      </c>
      <c r="AN595" s="1028">
        <f>INDEX(G595:R595,1,MATCH(Parametres!$B$3,G$1:R$1,0))*IF(OR(F595="L",F595="S",F595="I"),-1,1)</f>
        <v>0</v>
      </c>
      <c r="AO595" s="598" t="str">
        <f>+VLOOKUP($AJ595,Data_Validation!$A:$D,1,0)</f>
        <v>H33000</v>
      </c>
      <c r="AP595" s="598" t="str">
        <f>+VLOOKUP($AJ595,Data_Validation!$A:$D,3,0)</f>
        <v>Véhicules neufs</v>
      </c>
      <c r="AQ595" s="598" t="str">
        <f>+VLOOKUP($AJ595,Data_Validation!$A:$D,4,0)</f>
        <v>Autos détail</v>
      </c>
      <c r="AR595" s="598" t="s">
        <v>299</v>
      </c>
      <c r="AS595" s="598" t="str">
        <f>+VLOOKUP($AJ595,Data_Validation!$A:$E,5,0)</f>
        <v>Oui</v>
      </c>
      <c r="AT595" s="1033" t="str">
        <f t="shared" si="57"/>
        <v>H33000</v>
      </c>
      <c r="AU595" s="599" t="str">
        <f t="shared" si="58"/>
        <v>VTE ELANTRA</v>
      </c>
      <c r="AV595" s="1028">
        <f>IFERROR(INDEX(V595:AG595,1,MATCH(Parametres!$B$3,V$1:AG$1,0)-1)*IF(OR(C595="L",C595="S",C595="I"),-1,1),"")</f>
        <v>0</v>
      </c>
      <c r="AW595" s="1028">
        <f t="shared" si="59"/>
        <v>0</v>
      </c>
      <c r="AX595" s="1028">
        <f>INDEX(V595:AG595,1,MATCH(Parametres!$B$3,V$1:AG$1,0))*IF(OR(C595="L",C595="S",C595="I"),-1,1)</f>
        <v>0</v>
      </c>
      <c r="AY595" s="598" t="s">
        <v>337</v>
      </c>
      <c r="AZ595" s="598" t="str">
        <f>+VLOOKUP($AJ595,Data_Validation!$A:$E,5,0)</f>
        <v>Oui</v>
      </c>
    </row>
    <row r="596" spans="1:52" ht="15" customHeight="1">
      <c r="A596" s="832" t="s">
        <v>1150</v>
      </c>
      <c r="B596" s="832">
        <v>2026</v>
      </c>
      <c r="C596" s="832" t="s">
        <v>2325</v>
      </c>
      <c r="D596" s="832" t="s">
        <v>2326</v>
      </c>
      <c r="E596" s="832" t="s">
        <v>2226</v>
      </c>
      <c r="F596" s="832" t="s">
        <v>2226</v>
      </c>
      <c r="G596" s="832">
        <v>1200</v>
      </c>
      <c r="H596" s="832">
        <v>1200</v>
      </c>
      <c r="I596" s="832">
        <v>18213</v>
      </c>
      <c r="J596" s="832">
        <v>77230</v>
      </c>
      <c r="K596" s="832">
        <v>89258.72</v>
      </c>
      <c r="L596" s="832">
        <v>89258.72</v>
      </c>
      <c r="M596" s="832">
        <v>89258.72</v>
      </c>
      <c r="N596" s="832">
        <v>89258.72</v>
      </c>
      <c r="O596" s="832">
        <v>89258.72</v>
      </c>
      <c r="P596" s="832">
        <v>89258.72</v>
      </c>
      <c r="Q596" s="832">
        <v>0</v>
      </c>
      <c r="R596" s="832">
        <v>0</v>
      </c>
      <c r="S596" s="832">
        <v>9917.64</v>
      </c>
      <c r="T596" s="832">
        <v>9917.64</v>
      </c>
      <c r="U596" s="832">
        <v>0</v>
      </c>
      <c r="V596" s="832">
        <v>1</v>
      </c>
      <c r="W596" s="832">
        <v>1</v>
      </c>
      <c r="X596" s="832">
        <v>2</v>
      </c>
      <c r="Y596" s="832">
        <v>5</v>
      </c>
      <c r="Z596" s="832">
        <v>6</v>
      </c>
      <c r="AA596" s="832">
        <v>6</v>
      </c>
      <c r="AB596" s="832">
        <v>6</v>
      </c>
      <c r="AC596" s="832">
        <v>6</v>
      </c>
      <c r="AD596" s="832">
        <v>6</v>
      </c>
      <c r="AE596" s="832">
        <v>6</v>
      </c>
      <c r="AF596" s="832">
        <v>0</v>
      </c>
      <c r="AG596" s="832">
        <v>0</v>
      </c>
      <c r="AH596" s="832">
        <v>1</v>
      </c>
      <c r="AI596" s="832">
        <v>1</v>
      </c>
      <c r="AJ596" s="1028" t="str">
        <f t="shared" si="60"/>
        <v>H33200</v>
      </c>
      <c r="AK596" s="1028" t="str">
        <f t="shared" si="61"/>
        <v>VTE OCC EN GROS</v>
      </c>
      <c r="AL596" s="1028">
        <f>IFERROR(INDEX(G596:R596,1,MATCH(Parametres!$B$3,G$1:R$1,0)-1)*IF(OR(F596="L",F596="S",F596="I"),-1,1),"")</f>
        <v>-89258.72</v>
      </c>
      <c r="AM596" s="1028">
        <f t="shared" si="56"/>
        <v>0</v>
      </c>
      <c r="AN596" s="1028">
        <f>INDEX(G596:R596,1,MATCH(Parametres!$B$3,G$1:R$1,0))*IF(OR(F596="L",F596="S",F596="I"),-1,1)</f>
        <v>-89258.72</v>
      </c>
      <c r="AO596" s="598" t="str">
        <f>+VLOOKUP($AJ596,Data_Validation!$A:$D,1,0)</f>
        <v>H33200</v>
      </c>
      <c r="AP596" s="598" t="str">
        <f>+VLOOKUP($AJ596,Data_Validation!$A:$D,3,0)</f>
        <v>Véhicules usagés</v>
      </c>
      <c r="AQ596" s="598" t="str">
        <f>+VLOOKUP($AJ596,Data_Validation!$A:$D,4,0)</f>
        <v>Ventes au Gros</v>
      </c>
      <c r="AR596" s="598" t="s">
        <v>299</v>
      </c>
      <c r="AS596" s="598" t="str">
        <f>+VLOOKUP($AJ596,Data_Validation!$A:$E,5,0)</f>
        <v>Oui</v>
      </c>
      <c r="AT596" s="1033" t="str">
        <f t="shared" si="57"/>
        <v>H33200</v>
      </c>
      <c r="AU596" s="599" t="str">
        <f t="shared" si="58"/>
        <v>VTE OCC EN GROS</v>
      </c>
      <c r="AV596" s="1028">
        <f>IFERROR(INDEX(V596:AG596,1,MATCH(Parametres!$B$3,V$1:AG$1,0)-1)*IF(OR(C596="L",C596="S",C596="I"),-1,1),"")</f>
        <v>6</v>
      </c>
      <c r="AW596" s="1028">
        <f t="shared" si="59"/>
        <v>0</v>
      </c>
      <c r="AX596" s="1028">
        <f>INDEX(V596:AG596,1,MATCH(Parametres!$B$3,V$1:AG$1,0))*IF(OR(C596="L",C596="S",C596="I"),-1,1)</f>
        <v>6</v>
      </c>
      <c r="AY596" s="598" t="s">
        <v>337</v>
      </c>
      <c r="AZ596" s="598" t="str">
        <f>+VLOOKUP($AJ596,Data_Validation!$A:$E,5,0)</f>
        <v>Oui</v>
      </c>
    </row>
    <row r="597" spans="1:52" ht="15" customHeight="1">
      <c r="A597" s="832" t="s">
        <v>1150</v>
      </c>
      <c r="B597" s="832">
        <v>2026</v>
      </c>
      <c r="C597" s="832" t="s">
        <v>2327</v>
      </c>
      <c r="D597" s="832" t="s">
        <v>2328</v>
      </c>
      <c r="E597" s="832" t="s">
        <v>2226</v>
      </c>
      <c r="F597" s="832" t="s">
        <v>2226</v>
      </c>
      <c r="G597" s="832">
        <v>236560</v>
      </c>
      <c r="H597" s="832">
        <v>447308</v>
      </c>
      <c r="I597" s="832">
        <v>785360</v>
      </c>
      <c r="J597" s="832">
        <v>1088021</v>
      </c>
      <c r="K597" s="832">
        <v>1448194</v>
      </c>
      <c r="L597" s="832">
        <v>1857395</v>
      </c>
      <c r="M597" s="832">
        <v>2284990</v>
      </c>
      <c r="N597" s="832">
        <v>2570131</v>
      </c>
      <c r="O597" s="832">
        <v>2956521</v>
      </c>
      <c r="P597" s="832">
        <v>2971277</v>
      </c>
      <c r="Q597" s="832">
        <v>0</v>
      </c>
      <c r="R597" s="832">
        <v>0</v>
      </c>
      <c r="S597" s="832">
        <v>328502.33</v>
      </c>
      <c r="T597" s="832">
        <v>328502.33</v>
      </c>
      <c r="U597" s="832">
        <v>0</v>
      </c>
      <c r="V597" s="832">
        <v>30</v>
      </c>
      <c r="W597" s="832">
        <v>50</v>
      </c>
      <c r="X597" s="832">
        <v>79</v>
      </c>
      <c r="Y597" s="832">
        <v>102</v>
      </c>
      <c r="Z597" s="832">
        <v>135</v>
      </c>
      <c r="AA597" s="832">
        <v>169</v>
      </c>
      <c r="AB597" s="832">
        <v>214</v>
      </c>
      <c r="AC597" s="832">
        <v>251</v>
      </c>
      <c r="AD597" s="832">
        <v>289</v>
      </c>
      <c r="AE597" s="832">
        <v>294</v>
      </c>
      <c r="AF597" s="832">
        <v>0</v>
      </c>
      <c r="AG597" s="832">
        <v>0</v>
      </c>
      <c r="AH597" s="832">
        <v>32</v>
      </c>
      <c r="AI597" s="832">
        <v>32</v>
      </c>
      <c r="AJ597" s="1028" t="str">
        <f t="shared" si="60"/>
        <v>H33201</v>
      </c>
      <c r="AK597" s="1028" t="str">
        <f t="shared" si="61"/>
        <v>VTE EBLOCK - EN GROS</v>
      </c>
      <c r="AL597" s="1028">
        <f>IFERROR(INDEX(G597:R597,1,MATCH(Parametres!$B$3,G$1:R$1,0)-1)*IF(OR(F597="L",F597="S",F597="I"),-1,1),"")</f>
        <v>-2570131</v>
      </c>
      <c r="AM597" s="1028">
        <f t="shared" si="56"/>
        <v>-386390</v>
      </c>
      <c r="AN597" s="1028">
        <f>INDEX(G597:R597,1,MATCH(Parametres!$B$3,G$1:R$1,0))*IF(OR(F597="L",F597="S",F597="I"),-1,1)</f>
        <v>-2956521</v>
      </c>
      <c r="AO597" s="598" t="str">
        <f>+VLOOKUP($AJ597,Data_Validation!$A:$D,1,0)</f>
        <v>H33201</v>
      </c>
      <c r="AP597" s="598" t="str">
        <f>+VLOOKUP($AJ597,Data_Validation!$A:$D,3,0)</f>
        <v>Véhicules usagés</v>
      </c>
      <c r="AQ597" s="598" t="str">
        <f>+VLOOKUP($AJ597,Data_Validation!$A:$D,4,0)</f>
        <v>Ventes au Gros</v>
      </c>
      <c r="AR597" s="598" t="s">
        <v>299</v>
      </c>
      <c r="AS597" s="598" t="str">
        <f>+VLOOKUP($AJ597,Data_Validation!$A:$E,5,0)</f>
        <v>Oui</v>
      </c>
      <c r="AT597" s="1033" t="str">
        <f t="shared" si="57"/>
        <v>H33201</v>
      </c>
      <c r="AU597" s="599" t="str">
        <f t="shared" si="58"/>
        <v>VTE EBLOCK - EN GROS</v>
      </c>
      <c r="AV597" s="1028">
        <f>IFERROR(INDEX(V597:AG597,1,MATCH(Parametres!$B$3,V$1:AG$1,0)-1)*IF(OR(C597="L",C597="S",C597="I"),-1,1),"")</f>
        <v>251</v>
      </c>
      <c r="AW597" s="1028">
        <f t="shared" si="59"/>
        <v>38</v>
      </c>
      <c r="AX597" s="1028">
        <f>INDEX(V597:AG597,1,MATCH(Parametres!$B$3,V$1:AG$1,0))*IF(OR(C597="L",C597="S",C597="I"),-1,1)</f>
        <v>289</v>
      </c>
      <c r="AY597" s="598" t="s">
        <v>337</v>
      </c>
      <c r="AZ597" s="598" t="str">
        <f>+VLOOKUP($AJ597,Data_Validation!$A:$E,5,0)</f>
        <v>Oui</v>
      </c>
    </row>
    <row r="598" spans="1:52" ht="15" customHeight="1">
      <c r="A598" s="832" t="s">
        <v>1150</v>
      </c>
      <c r="B598" s="832">
        <v>2026</v>
      </c>
      <c r="C598" s="832" t="s">
        <v>2329</v>
      </c>
      <c r="D598" s="832" t="s">
        <v>2330</v>
      </c>
      <c r="E598" s="832" t="s">
        <v>2226</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8" t="str">
        <f t="shared" si="60"/>
        <v>H33202</v>
      </c>
      <c r="AK598" s="1028" t="str">
        <f t="shared" si="61"/>
        <v>WHOLESALE-HW</v>
      </c>
      <c r="AL598" s="1028">
        <f>IFERROR(INDEX(G598:R598,1,MATCH(Parametres!$B$3,G$1:R$1,0)-1)*IF(OR(F598="L",F598="S",F598="I"),-1,1),"")</f>
        <v>0</v>
      </c>
      <c r="AM598" s="1028">
        <f t="shared" si="56"/>
        <v>0</v>
      </c>
      <c r="AN598" s="1028">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3" t="str">
        <f t="shared" si="57"/>
        <v>H33202</v>
      </c>
      <c r="AU598" s="599" t="str">
        <f t="shared" si="58"/>
        <v>WHOLESALE-HW</v>
      </c>
      <c r="AV598" s="1028">
        <f>IFERROR(INDEX(V598:AG598,1,MATCH(Parametres!$B$3,V$1:AG$1,0)-1)*IF(OR(C598="L",C598="S",C598="I"),-1,1),"")</f>
        <v>0</v>
      </c>
      <c r="AW598" s="1028">
        <f t="shared" si="59"/>
        <v>0</v>
      </c>
      <c r="AX598" s="1028">
        <f>INDEX(V598:AG598,1,MATCH(Parametres!$B$3,V$1:AG$1,0))*IF(OR(C598="L",C598="S",C598="I"),-1,1)</f>
        <v>0</v>
      </c>
      <c r="AY598" s="598" t="s">
        <v>337</v>
      </c>
      <c r="AZ598" s="598" t="e">
        <f>+VLOOKUP($AJ598,Data_Validation!$A:$E,5,0)</f>
        <v>#N/A</v>
      </c>
    </row>
    <row r="599" spans="1:52" ht="15" customHeight="1">
      <c r="A599" s="832" t="s">
        <v>1150</v>
      </c>
      <c r="B599" s="832">
        <v>2026</v>
      </c>
      <c r="C599" s="832" t="s">
        <v>2331</v>
      </c>
      <c r="D599" s="832" t="s">
        <v>2332</v>
      </c>
      <c r="E599" s="832" t="s">
        <v>2226</v>
      </c>
      <c r="F599" s="832" t="s">
        <v>2226</v>
      </c>
      <c r="G599" s="832">
        <v>0</v>
      </c>
      <c r="H599" s="832">
        <v>0</v>
      </c>
      <c r="I599" s="832">
        <v>0</v>
      </c>
      <c r="J599" s="832">
        <v>9330.36</v>
      </c>
      <c r="K599" s="832">
        <v>9330.36</v>
      </c>
      <c r="L599" s="832">
        <v>32966.400000000001</v>
      </c>
      <c r="M599" s="832">
        <v>32966.400000000001</v>
      </c>
      <c r="N599" s="832">
        <v>32966.400000000001</v>
      </c>
      <c r="O599" s="832">
        <v>32966.400000000001</v>
      </c>
      <c r="P599" s="832">
        <v>32966.400000000001</v>
      </c>
      <c r="Q599" s="832">
        <v>0</v>
      </c>
      <c r="R599" s="832">
        <v>0</v>
      </c>
      <c r="S599" s="832">
        <v>3662.93</v>
      </c>
      <c r="T599" s="832">
        <v>3662.93</v>
      </c>
      <c r="U599" s="832">
        <v>0</v>
      </c>
      <c r="V599" s="832">
        <v>0</v>
      </c>
      <c r="W599" s="832">
        <v>0</v>
      </c>
      <c r="X599" s="832">
        <v>0</v>
      </c>
      <c r="Y599" s="832">
        <v>1</v>
      </c>
      <c r="Z599" s="832">
        <v>1</v>
      </c>
      <c r="AA599" s="832">
        <v>2</v>
      </c>
      <c r="AB599" s="832">
        <v>2</v>
      </c>
      <c r="AC599" s="832">
        <v>2</v>
      </c>
      <c r="AD599" s="832">
        <v>2</v>
      </c>
      <c r="AE599" s="832">
        <v>2</v>
      </c>
      <c r="AF599" s="832">
        <v>0</v>
      </c>
      <c r="AG599" s="832">
        <v>0</v>
      </c>
      <c r="AH599" s="832">
        <v>0</v>
      </c>
      <c r="AI599" s="832">
        <v>0</v>
      </c>
      <c r="AJ599" s="1028" t="str">
        <f t="shared" si="60"/>
        <v>H33300</v>
      </c>
      <c r="AK599" s="1028" t="str">
        <f t="shared" si="61"/>
        <v>VTE USAGE RACHAT LOCATION</v>
      </c>
      <c r="AL599" s="1028">
        <f>IFERROR(INDEX(G599:R599,1,MATCH(Parametres!$B$3,G$1:R$1,0)-1)*IF(OR(F599="L",F599="S",F599="I"),-1,1),"")</f>
        <v>-32966.400000000001</v>
      </c>
      <c r="AM599" s="1028">
        <f t="shared" si="56"/>
        <v>0</v>
      </c>
      <c r="AN599" s="1028">
        <f>INDEX(G599:R599,1,MATCH(Parametres!$B$3,G$1:R$1,0))*IF(OR(F599="L",F599="S",F599="I"),-1,1)</f>
        <v>-32966.400000000001</v>
      </c>
      <c r="AO599" s="598" t="str">
        <f>+VLOOKUP($AJ599,Data_Validation!$A:$D,1,0)</f>
        <v>H33300</v>
      </c>
      <c r="AP599" s="598" t="str">
        <f>+VLOOKUP($AJ599,Data_Validation!$A:$D,3,0)</f>
        <v>Véhicules usagés</v>
      </c>
      <c r="AQ599" s="598" t="str">
        <f>+VLOOKUP($AJ599,Data_Validation!$A:$D,4,0)</f>
        <v>Rachat bail</v>
      </c>
      <c r="AR599" s="598" t="s">
        <v>299</v>
      </c>
      <c r="AS599" s="598" t="str">
        <f>+VLOOKUP($AJ599,Data_Validation!$A:$E,5,0)</f>
        <v>Oui</v>
      </c>
      <c r="AT599" s="1033" t="str">
        <f t="shared" si="57"/>
        <v>H33300</v>
      </c>
      <c r="AU599" s="599" t="str">
        <f t="shared" si="58"/>
        <v>VTE USAGE RACHAT LOCATION</v>
      </c>
      <c r="AV599" s="1028">
        <f>IFERROR(INDEX(V599:AG599,1,MATCH(Parametres!$B$3,V$1:AG$1,0)-1)*IF(OR(C599="L",C599="S",C599="I"),-1,1),"")</f>
        <v>2</v>
      </c>
      <c r="AW599" s="1028">
        <f t="shared" si="59"/>
        <v>0</v>
      </c>
      <c r="AX599" s="1028">
        <f>INDEX(V599:AG599,1,MATCH(Parametres!$B$3,V$1:AG$1,0))*IF(OR(C599="L",C599="S",C599="I"),-1,1)</f>
        <v>2</v>
      </c>
      <c r="AY599" s="598" t="s">
        <v>337</v>
      </c>
      <c r="AZ599" s="598" t="str">
        <f>+VLOOKUP($AJ599,Data_Validation!$A:$E,5,0)</f>
        <v>Oui</v>
      </c>
    </row>
    <row r="600" spans="1:52" ht="15" customHeight="1">
      <c r="A600" s="832" t="s">
        <v>1150</v>
      </c>
      <c r="B600" s="832">
        <v>2026</v>
      </c>
      <c r="C600" s="832" t="s">
        <v>2333</v>
      </c>
      <c r="D600" s="832" t="s">
        <v>2334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8" t="str">
        <f t="shared" si="60"/>
        <v>H33310</v>
      </c>
      <c r="AK600" s="1028" t="str">
        <f t="shared" si="61"/>
        <v>VTE P.P.H./REVENU FINANCE</v>
      </c>
      <c r="AL600" s="1028">
        <f>IFERROR(INDEX(G600:R600,1,MATCH(Parametres!$B$3,G$1:R$1,0)-1)*IF(OR(F600="L",F600="S",F600="I"),-1,1),"")</f>
        <v>0</v>
      </c>
      <c r="AM600" s="1028">
        <f t="shared" si="56"/>
        <v>0</v>
      </c>
      <c r="AN600" s="1028">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3" t="str">
        <f t="shared" si="57"/>
        <v>H33310</v>
      </c>
      <c r="AU600" s="599" t="str">
        <f t="shared" si="58"/>
        <v>VTE P.P.H./REVENU FINANCE</v>
      </c>
      <c r="AV600" s="1028">
        <f>IFERROR(INDEX(V600:AG600,1,MATCH(Parametres!$B$3,V$1:AG$1,0)-1)*IF(OR(C600="L",C600="S",C600="I"),-1,1),"")</f>
        <v>0</v>
      </c>
      <c r="AW600" s="1028">
        <f t="shared" si="59"/>
        <v>0</v>
      </c>
      <c r="AX600" s="1028">
        <f>INDEX(V600:AG600,1,MATCH(Parametres!$B$3,V$1:AG$1,0))*IF(OR(C600="L",C600="S",C600="I"),-1,1)</f>
        <v>0</v>
      </c>
      <c r="AY600" s="598" t="s">
        <v>337</v>
      </c>
      <c r="AZ600" s="598" t="e">
        <f>+VLOOKUP($AJ600,Data_Validation!$A:$E,5,0)</f>
        <v>#N/A</v>
      </c>
    </row>
    <row r="601" spans="1:52" ht="15" customHeight="1">
      <c r="A601" s="832" t="s">
        <v>1150</v>
      </c>
      <c r="B601" s="832">
        <v>2026</v>
      </c>
      <c r="C601" s="832" t="s">
        <v>2335</v>
      </c>
      <c r="D601" s="832" t="s">
        <v>2336</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8" t="str">
        <f t="shared" si="60"/>
        <v>H33320</v>
      </c>
      <c r="AK601" s="1028" t="str">
        <f t="shared" si="61"/>
        <v>VTE ASSURANCE USAGES</v>
      </c>
      <c r="AL601" s="1028">
        <f>IFERROR(INDEX(G601:R601,1,MATCH(Parametres!$B$3,G$1:R$1,0)-1)*IF(OR(F601="L",F601="S",F601="I"),-1,1),"")</f>
        <v>0</v>
      </c>
      <c r="AM601" s="1028">
        <f t="shared" si="56"/>
        <v>0</v>
      </c>
      <c r="AN601" s="1028">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3" t="str">
        <f t="shared" si="57"/>
        <v>H33320</v>
      </c>
      <c r="AU601" s="599" t="str">
        <f t="shared" si="58"/>
        <v>VTE ASSURANCE USAGES</v>
      </c>
      <c r="AV601" s="1028">
        <f>IFERROR(INDEX(V601:AG601,1,MATCH(Parametres!$B$3,V$1:AG$1,0)-1)*IF(OR(C601="L",C601="S",C601="I"),-1,1),"")</f>
        <v>0</v>
      </c>
      <c r="AW601" s="1028">
        <f t="shared" si="59"/>
        <v>0</v>
      </c>
      <c r="AX601" s="1028">
        <f>INDEX(V601:AG601,1,MATCH(Parametres!$B$3,V$1:AG$1,0))*IF(OR(C601="L",C601="S",C601="I"),-1,1)</f>
        <v>0</v>
      </c>
      <c r="AY601" s="598" t="s">
        <v>337</v>
      </c>
      <c r="AZ601" s="598" t="e">
        <f>+VLOOKUP($AJ601,Data_Validation!$A:$E,5,0)</f>
        <v>#N/A</v>
      </c>
    </row>
    <row r="602" spans="1:52" ht="15" customHeight="1">
      <c r="A602" s="832" t="s">
        <v>1150</v>
      </c>
      <c r="B602" s="832">
        <v>2026</v>
      </c>
      <c r="C602" s="832" t="s">
        <v>2337</v>
      </c>
      <c r="D602" s="832" t="s">
        <v>2338</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28" t="str">
        <f t="shared" si="60"/>
        <v>H33330</v>
      </c>
      <c r="AK602" s="1028" t="str">
        <f t="shared" si="61"/>
        <v>VTE OCC REVENU FINANCE</v>
      </c>
      <c r="AL602" s="1028">
        <f>IFERROR(INDEX(G602:R602,1,MATCH(Parametres!$B$3,G$1:R$1,0)-1)*IF(OR(F602="L",F602="S",F602="I"),-1,1),"")</f>
        <v>0</v>
      </c>
      <c r="AM602" s="1028">
        <f t="shared" si="56"/>
        <v>0</v>
      </c>
      <c r="AN602" s="1028">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3" t="str">
        <f t="shared" si="57"/>
        <v>H33330</v>
      </c>
      <c r="AU602" s="599" t="str">
        <f t="shared" si="58"/>
        <v>VTE OCC REVENU FINANCE</v>
      </c>
      <c r="AV602" s="1028">
        <f>IFERROR(INDEX(V602:AG602,1,MATCH(Parametres!$B$3,V$1:AG$1,0)-1)*IF(OR(C602="L",C602="S",C602="I"),-1,1),"")</f>
        <v>0</v>
      </c>
      <c r="AW602" s="1028">
        <f t="shared" si="59"/>
        <v>0</v>
      </c>
      <c r="AX602" s="1028">
        <f>INDEX(V602:AG602,1,MATCH(Parametres!$B$3,V$1:AG$1,0))*IF(OR(C602="L",C602="S",C602="I"),-1,1)</f>
        <v>0</v>
      </c>
      <c r="AY602" s="598" t="s">
        <v>337</v>
      </c>
      <c r="AZ602" s="598" t="e">
        <f>+VLOOKUP($AJ602,Data_Validation!$A:$E,5,0)</f>
        <v>#N/A</v>
      </c>
    </row>
    <row r="603" spans="1:52" ht="15" customHeight="1">
      <c r="A603" s="832" t="s">
        <v>1150</v>
      </c>
      <c r="B603" s="832">
        <v>2026</v>
      </c>
      <c r="C603" s="832" t="s">
        <v>2339</v>
      </c>
      <c r="D603" s="832" t="s">
        <v>2340</v>
      </c>
      <c r="E603" s="832" t="s">
        <v>333</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28" t="str">
        <f t="shared" si="60"/>
        <v>H33340</v>
      </c>
      <c r="AK603" s="1028" t="str">
        <f t="shared" si="61"/>
        <v>VTE OCC CHIMIQUES</v>
      </c>
      <c r="AL603" s="1028">
        <f>IFERROR(INDEX(G603:R603,1,MATCH(Parametres!$B$3,G$1:R$1,0)-1)*IF(OR(F603="L",F603="S",F603="I"),-1,1),"")</f>
        <v>0</v>
      </c>
      <c r="AM603" s="1028">
        <f t="shared" si="56"/>
        <v>0</v>
      </c>
      <c r="AN603" s="1028">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3" t="str">
        <f t="shared" si="57"/>
        <v>H33340</v>
      </c>
      <c r="AU603" s="599" t="str">
        <f t="shared" si="58"/>
        <v>VTE OCC CHIMIQUES</v>
      </c>
      <c r="AV603" s="1028">
        <f>IFERROR(INDEX(V603:AG603,1,MATCH(Parametres!$B$3,V$1:AG$1,0)-1)*IF(OR(C603="L",C603="S",C603="I"),-1,1),"")</f>
        <v>0</v>
      </c>
      <c r="AW603" s="1028">
        <f t="shared" si="59"/>
        <v>0</v>
      </c>
      <c r="AX603" s="1028">
        <f>INDEX(V603:AG603,1,MATCH(Parametres!$B$3,V$1:AG$1,0))*IF(OR(C603="L",C603="S",C603="I"),-1,1)</f>
        <v>0</v>
      </c>
      <c r="AY603" s="598" t="s">
        <v>337</v>
      </c>
      <c r="AZ603" s="598" t="e">
        <f>+VLOOKUP($AJ603,Data_Validation!$A:$E,5,0)</f>
        <v>#N/A</v>
      </c>
    </row>
    <row r="604" spans="1:52" ht="15" customHeight="1">
      <c r="A604" s="832" t="s">
        <v>1150</v>
      </c>
      <c r="B604" s="832">
        <v>2026</v>
      </c>
      <c r="C604" s="832" t="s">
        <v>2341</v>
      </c>
      <c r="D604" s="832" t="s">
        <v>2342</v>
      </c>
      <c r="E604" s="832" t="s">
        <v>333</v>
      </c>
      <c r="F604" s="832" t="s">
        <v>2226</v>
      </c>
      <c r="G604" s="832">
        <v>0</v>
      </c>
      <c r="H604" s="832">
        <v>0</v>
      </c>
      <c r="I604" s="832">
        <v>0</v>
      </c>
      <c r="J604" s="832">
        <v>0</v>
      </c>
      <c r="K604" s="832">
        <v>0</v>
      </c>
      <c r="L604" s="832">
        <v>0</v>
      </c>
      <c r="M604" s="832">
        <v>0</v>
      </c>
      <c r="N604" s="832">
        <v>0</v>
      </c>
      <c r="O604" s="832">
        <v>0</v>
      </c>
      <c r="P604" s="832">
        <v>0</v>
      </c>
      <c r="Q604" s="832">
        <v>0</v>
      </c>
      <c r="R604" s="832">
        <v>0</v>
      </c>
      <c r="S604" s="832">
        <v>0</v>
      </c>
      <c r="T604" s="832">
        <v>0</v>
      </c>
      <c r="U604" s="832">
        <v>0</v>
      </c>
      <c r="V604" s="832">
        <v>0</v>
      </c>
      <c r="W604" s="832">
        <v>0</v>
      </c>
      <c r="X604" s="832">
        <v>0</v>
      </c>
      <c r="Y604" s="832">
        <v>0</v>
      </c>
      <c r="Z604" s="832">
        <v>0</v>
      </c>
      <c r="AA604" s="832">
        <v>0</v>
      </c>
      <c r="AB604" s="832">
        <v>0</v>
      </c>
      <c r="AC604" s="832">
        <v>0</v>
      </c>
      <c r="AD604" s="832">
        <v>0</v>
      </c>
      <c r="AE604" s="832">
        <v>0</v>
      </c>
      <c r="AF604" s="832">
        <v>0</v>
      </c>
      <c r="AG604" s="832">
        <v>0</v>
      </c>
      <c r="AH604" s="832">
        <v>0</v>
      </c>
      <c r="AI604" s="832">
        <v>0</v>
      </c>
      <c r="AJ604" s="1028" t="str">
        <f t="shared" si="60"/>
        <v>H33350</v>
      </c>
      <c r="AK604" s="1028" t="str">
        <f t="shared" si="61"/>
        <v>VTE OCC ANTIVOL</v>
      </c>
      <c r="AL604" s="1028">
        <f>IFERROR(INDEX(G604:R604,1,MATCH(Parametres!$B$3,G$1:R$1,0)-1)*IF(OR(F604="L",F604="S",F604="I"),-1,1),"")</f>
        <v>0</v>
      </c>
      <c r="AM604" s="1028">
        <f t="shared" si="56"/>
        <v>0</v>
      </c>
      <c r="AN604" s="1028">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3" t="str">
        <f t="shared" si="57"/>
        <v>H33350</v>
      </c>
      <c r="AU604" s="599" t="str">
        <f t="shared" si="58"/>
        <v>VTE OCC ANTIVOL</v>
      </c>
      <c r="AV604" s="1028">
        <f>IFERROR(INDEX(V604:AG604,1,MATCH(Parametres!$B$3,V$1:AG$1,0)-1)*IF(OR(C604="L",C604="S",C604="I"),-1,1),"")</f>
        <v>0</v>
      </c>
      <c r="AW604" s="1028">
        <f t="shared" si="59"/>
        <v>0</v>
      </c>
      <c r="AX604" s="1028">
        <f>INDEX(V604:AG604,1,MATCH(Parametres!$B$3,V$1:AG$1,0))*IF(OR(C604="L",C604="S",C604="I"),-1,1)</f>
        <v>0</v>
      </c>
      <c r="AY604" s="598" t="s">
        <v>337</v>
      </c>
      <c r="AZ604" s="598" t="e">
        <f>+VLOOKUP($AJ604,Data_Validation!$A:$E,5,0)</f>
        <v>#N/A</v>
      </c>
    </row>
    <row r="605" spans="1:52" ht="15" customHeight="1">
      <c r="A605" s="832" t="s">
        <v>1150</v>
      </c>
      <c r="B605" s="832">
        <v>2026</v>
      </c>
      <c r="C605" s="832" t="s">
        <v>2343</v>
      </c>
      <c r="D605" s="832" t="s">
        <v>2344</v>
      </c>
      <c r="E605" s="832" t="s">
        <v>333</v>
      </c>
      <c r="F605" s="832" t="s">
        <v>2226</v>
      </c>
      <c r="G605" s="832">
        <v>0</v>
      </c>
      <c r="H605" s="832">
        <v>0</v>
      </c>
      <c r="I605" s="832">
        <v>0</v>
      </c>
      <c r="J605" s="832">
        <v>0</v>
      </c>
      <c r="K605" s="832">
        <v>0</v>
      </c>
      <c r="L605" s="832">
        <v>0</v>
      </c>
      <c r="M605" s="832">
        <v>0</v>
      </c>
      <c r="N605" s="832">
        <v>0</v>
      </c>
      <c r="O605" s="832">
        <v>0</v>
      </c>
      <c r="P605" s="832">
        <v>0</v>
      </c>
      <c r="Q605" s="832">
        <v>0</v>
      </c>
      <c r="R605" s="832">
        <v>0</v>
      </c>
      <c r="S605" s="832">
        <v>0</v>
      </c>
      <c r="T605" s="832">
        <v>0</v>
      </c>
      <c r="U605" s="832">
        <v>0</v>
      </c>
      <c r="V605" s="832">
        <v>0</v>
      </c>
      <c r="W605" s="832">
        <v>0</v>
      </c>
      <c r="X605" s="832">
        <v>0</v>
      </c>
      <c r="Y605" s="832">
        <v>0</v>
      </c>
      <c r="Z605" s="832">
        <v>0</v>
      </c>
      <c r="AA605" s="832">
        <v>0</v>
      </c>
      <c r="AB605" s="832">
        <v>0</v>
      </c>
      <c r="AC605" s="832">
        <v>0</v>
      </c>
      <c r="AD605" s="832">
        <v>0</v>
      </c>
      <c r="AE605" s="832">
        <v>0</v>
      </c>
      <c r="AF605" s="832">
        <v>0</v>
      </c>
      <c r="AG605" s="832">
        <v>0</v>
      </c>
      <c r="AH605" s="832">
        <v>0</v>
      </c>
      <c r="AI605" s="832">
        <v>0</v>
      </c>
      <c r="AJ605" s="1028" t="str">
        <f t="shared" si="60"/>
        <v>H33360</v>
      </c>
      <c r="AK605" s="1028" t="str">
        <f t="shared" si="61"/>
        <v>VTE OCC AUTRE PRODUIT</v>
      </c>
      <c r="AL605" s="1028">
        <f>IFERROR(INDEX(G605:R605,1,MATCH(Parametres!$B$3,G$1:R$1,0)-1)*IF(OR(F605="L",F605="S",F605="I"),-1,1),"")</f>
        <v>0</v>
      </c>
      <c r="AM605" s="1028">
        <f t="shared" si="56"/>
        <v>0</v>
      </c>
      <c r="AN605" s="1028">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3" t="str">
        <f t="shared" si="57"/>
        <v>H33360</v>
      </c>
      <c r="AU605" s="599" t="str">
        <f t="shared" si="58"/>
        <v>VTE OCC AUTRE PRODUIT</v>
      </c>
      <c r="AV605" s="1028">
        <f>IFERROR(INDEX(V605:AG605,1,MATCH(Parametres!$B$3,V$1:AG$1,0)-1)*IF(OR(C605="L",C605="S",C605="I"),-1,1),"")</f>
        <v>0</v>
      </c>
      <c r="AW605" s="1028">
        <f t="shared" si="59"/>
        <v>0</v>
      </c>
      <c r="AX605" s="1028">
        <f>INDEX(V605:AG605,1,MATCH(Parametres!$B$3,V$1:AG$1,0))*IF(OR(C605="L",C605="S",C605="I"),-1,1)</f>
        <v>0</v>
      </c>
      <c r="AY605" s="598" t="s">
        <v>337</v>
      </c>
      <c r="AZ605" s="598" t="e">
        <f>+VLOOKUP($AJ605,Data_Validation!$A:$E,5,0)</f>
        <v>#N/A</v>
      </c>
    </row>
    <row r="606" spans="1:52" ht="15" customHeight="1">
      <c r="A606" s="832" t="s">
        <v>1150</v>
      </c>
      <c r="B606" s="832">
        <v>2026</v>
      </c>
      <c r="C606" s="832" t="s">
        <v>2345</v>
      </c>
      <c r="D606" s="832" t="s">
        <v>2346</v>
      </c>
      <c r="E606" s="832" t="s">
        <v>2226</v>
      </c>
      <c r="F606" s="832" t="s">
        <v>2226</v>
      </c>
      <c r="G606" s="832">
        <v>0</v>
      </c>
      <c r="H606" s="832">
        <v>0</v>
      </c>
      <c r="I606" s="832">
        <v>0</v>
      </c>
      <c r="J606" s="832">
        <v>0</v>
      </c>
      <c r="K606" s="832">
        <v>0</v>
      </c>
      <c r="L606" s="832">
        <v>0</v>
      </c>
      <c r="M606" s="832">
        <v>0</v>
      </c>
      <c r="N606" s="832">
        <v>0</v>
      </c>
      <c r="O606" s="832">
        <v>0</v>
      </c>
      <c r="P606" s="832">
        <v>0</v>
      </c>
      <c r="Q606" s="832">
        <v>0</v>
      </c>
      <c r="R606" s="832">
        <v>0</v>
      </c>
      <c r="S606" s="832">
        <v>0</v>
      </c>
      <c r="T606" s="832">
        <v>0</v>
      </c>
      <c r="U606" s="832">
        <v>0</v>
      </c>
      <c r="V606" s="832">
        <v>0</v>
      </c>
      <c r="W606" s="832">
        <v>0</v>
      </c>
      <c r="X606" s="832">
        <v>0</v>
      </c>
      <c r="Y606" s="832">
        <v>0</v>
      </c>
      <c r="Z606" s="832">
        <v>0</v>
      </c>
      <c r="AA606" s="832">
        <v>0</v>
      </c>
      <c r="AB606" s="832">
        <v>0</v>
      </c>
      <c r="AC606" s="832">
        <v>0</v>
      </c>
      <c r="AD606" s="832">
        <v>0</v>
      </c>
      <c r="AE606" s="832">
        <v>0</v>
      </c>
      <c r="AF606" s="832">
        <v>0</v>
      </c>
      <c r="AG606" s="832">
        <v>0</v>
      </c>
      <c r="AH606" s="832">
        <v>0</v>
      </c>
      <c r="AI606" s="832">
        <v>0</v>
      </c>
      <c r="AJ606" s="1028" t="str">
        <f t="shared" si="60"/>
        <v>H33390</v>
      </c>
      <c r="AK606" s="1028" t="str">
        <f t="shared" si="61"/>
        <v>VTE OCC RACHAT CONT LOC</v>
      </c>
      <c r="AL606" s="1028">
        <f>IFERROR(INDEX(G606:R606,1,MATCH(Parametres!$B$3,G$1:R$1,0)-1)*IF(OR(F606="L",F606="S",F606="I"),-1,1),"")</f>
        <v>0</v>
      </c>
      <c r="AM606" s="1028">
        <f t="shared" si="56"/>
        <v>0</v>
      </c>
      <c r="AN606" s="1028">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3" t="str">
        <f t="shared" si="57"/>
        <v>H33390</v>
      </c>
      <c r="AU606" s="599" t="str">
        <f t="shared" si="58"/>
        <v>VTE OCC RACHAT CONT LOC</v>
      </c>
      <c r="AV606" s="1028">
        <f>IFERROR(INDEX(V606:AG606,1,MATCH(Parametres!$B$3,V$1:AG$1,0)-1)*IF(OR(C606="L",C606="S",C606="I"),-1,1),"")</f>
        <v>0</v>
      </c>
      <c r="AW606" s="1028">
        <f t="shared" si="59"/>
        <v>0</v>
      </c>
      <c r="AX606" s="1028">
        <f>INDEX(V606:AG606,1,MATCH(Parametres!$B$3,V$1:AG$1,0))*IF(OR(C606="L",C606="S",C606="I"),-1,1)</f>
        <v>0</v>
      </c>
      <c r="AY606" s="598" t="s">
        <v>337</v>
      </c>
      <c r="AZ606" s="598" t="e">
        <f>+VLOOKUP($AJ606,Data_Validation!$A:$E,5,0)</f>
        <v>#N/A</v>
      </c>
    </row>
    <row r="607" spans="1:52" ht="15" customHeight="1">
      <c r="A607" s="832" t="s">
        <v>1150</v>
      </c>
      <c r="B607" s="832">
        <v>2026</v>
      </c>
      <c r="C607" s="832" t="s">
        <v>2347</v>
      </c>
      <c r="D607" s="832" t="s">
        <v>2348</v>
      </c>
      <c r="E607" s="832" t="s">
        <v>333</v>
      </c>
      <c r="F607" s="832" t="s">
        <v>2226</v>
      </c>
      <c r="G607" s="832">
        <v>30614.76</v>
      </c>
      <c r="H607" s="832">
        <v>65629.759999999995</v>
      </c>
      <c r="I607" s="832">
        <v>96625.74</v>
      </c>
      <c r="J607" s="832">
        <v>144070.74</v>
      </c>
      <c r="K607" s="832">
        <v>194365.74</v>
      </c>
      <c r="L607" s="832">
        <v>232299.74</v>
      </c>
      <c r="M607" s="832">
        <v>278634.74</v>
      </c>
      <c r="N607" s="832">
        <v>300439.74</v>
      </c>
      <c r="O607" s="832">
        <v>327092.74</v>
      </c>
      <c r="P607" s="832">
        <v>337717.74</v>
      </c>
      <c r="Q607" s="832">
        <v>0</v>
      </c>
      <c r="R607" s="832">
        <v>0</v>
      </c>
      <c r="S607" s="832">
        <v>36343.64</v>
      </c>
      <c r="T607" s="832">
        <v>36343.64</v>
      </c>
      <c r="U607" s="832">
        <v>0</v>
      </c>
      <c r="V607" s="832">
        <v>10</v>
      </c>
      <c r="W607" s="832">
        <v>22</v>
      </c>
      <c r="X607" s="832">
        <v>32</v>
      </c>
      <c r="Y607" s="832">
        <v>48</v>
      </c>
      <c r="Z607" s="832">
        <v>65</v>
      </c>
      <c r="AA607" s="832">
        <v>77</v>
      </c>
      <c r="AB607" s="832">
        <v>92</v>
      </c>
      <c r="AC607" s="832">
        <v>100</v>
      </c>
      <c r="AD607" s="832">
        <v>109</v>
      </c>
      <c r="AE607" s="832">
        <v>113</v>
      </c>
      <c r="AF607" s="832">
        <v>0</v>
      </c>
      <c r="AG607" s="832">
        <v>0</v>
      </c>
      <c r="AH607" s="832">
        <v>12</v>
      </c>
      <c r="AI607" s="832">
        <v>12</v>
      </c>
      <c r="AJ607" s="1028" t="str">
        <f t="shared" si="60"/>
        <v>H33400</v>
      </c>
      <c r="AK607" s="1028" t="str">
        <f t="shared" si="61"/>
        <v>VTE OCC MARQUG-ANTVOL-HPP</v>
      </c>
      <c r="AL607" s="1028">
        <f>IFERROR(INDEX(G607:R607,1,MATCH(Parametres!$B$3,G$1:R$1,0)-1)*IF(OR(F607="L",F607="S",F607="I"),-1,1),"")</f>
        <v>-300439.74</v>
      </c>
      <c r="AM607" s="1028">
        <f t="shared" si="56"/>
        <v>-26653</v>
      </c>
      <c r="AN607" s="1028">
        <f>INDEX(G607:R607,1,MATCH(Parametres!$B$3,G$1:R$1,0))*IF(OR(F607="L",F607="S",F607="I"),-1,1)</f>
        <v>-327092.74</v>
      </c>
      <c r="AO607" s="598" t="str">
        <f>+VLOOKUP($AJ607,Data_Validation!$A:$D,1,0)</f>
        <v>H33400</v>
      </c>
      <c r="AP607" s="598" t="str">
        <f>+VLOOKUP($AJ607,Data_Validation!$A:$D,3,0)</f>
        <v>Véhicules usagés</v>
      </c>
      <c r="AQ607" s="598" t="str">
        <f>+VLOOKUP($AJ607,Data_Validation!$A:$D,4,0)</f>
        <v>Rev. Protections</v>
      </c>
      <c r="AR607" s="598" t="s">
        <v>299</v>
      </c>
      <c r="AS607" s="598" t="str">
        <f>+VLOOKUP($AJ607,Data_Validation!$A:$E,5,0)</f>
        <v>Oui</v>
      </c>
      <c r="AT607" s="1033" t="str">
        <f t="shared" si="57"/>
        <v>H33400</v>
      </c>
      <c r="AU607" s="599" t="str">
        <f t="shared" si="58"/>
        <v>VTE OCC MARQUG-ANTVOL-HPP</v>
      </c>
      <c r="AV607" s="1028">
        <f>IFERROR(INDEX(V607:AG607,1,MATCH(Parametres!$B$3,V$1:AG$1,0)-1)*IF(OR(C607="L",C607="S",C607="I"),-1,1),"")</f>
        <v>100</v>
      </c>
      <c r="AW607" s="1028">
        <f t="shared" si="59"/>
        <v>9</v>
      </c>
      <c r="AX607" s="1028">
        <f>INDEX(V607:AG607,1,MATCH(Parametres!$B$3,V$1:AG$1,0))*IF(OR(C607="L",C607="S",C607="I"),-1,1)</f>
        <v>109</v>
      </c>
      <c r="AY607" s="598" t="s">
        <v>337</v>
      </c>
      <c r="AZ607" s="598" t="str">
        <f>+VLOOKUP($AJ607,Data_Validation!$A:$E,5,0)</f>
        <v>Oui</v>
      </c>
    </row>
    <row r="608" spans="1:52" ht="15" customHeight="1">
      <c r="A608" s="832" t="s">
        <v>1150</v>
      </c>
      <c r="B608" s="832">
        <v>2026</v>
      </c>
      <c r="C608" s="832" t="s">
        <v>2349</v>
      </c>
      <c r="D608" s="832" t="s">
        <v>2350</v>
      </c>
      <c r="E608" s="832" t="s">
        <v>333</v>
      </c>
      <c r="F608" s="832" t="s">
        <v>2226</v>
      </c>
      <c r="G608" s="832">
        <v>2844.39</v>
      </c>
      <c r="H608" s="832">
        <v>17210.39</v>
      </c>
      <c r="I608" s="832">
        <v>34569.39</v>
      </c>
      <c r="J608" s="832">
        <v>60118.39</v>
      </c>
      <c r="K608" s="832">
        <v>82605.600000000006</v>
      </c>
      <c r="L608" s="832">
        <v>95120.82</v>
      </c>
      <c r="M608" s="832">
        <v>110978.82</v>
      </c>
      <c r="N608" s="832">
        <v>118881.82</v>
      </c>
      <c r="O608" s="832">
        <v>125848.79</v>
      </c>
      <c r="P608" s="832">
        <v>127760.79</v>
      </c>
      <c r="Q608" s="832">
        <v>0</v>
      </c>
      <c r="R608" s="832">
        <v>0</v>
      </c>
      <c r="S608" s="832">
        <v>13983.2</v>
      </c>
      <c r="T608" s="832">
        <v>13983.2</v>
      </c>
      <c r="U608" s="832">
        <v>0</v>
      </c>
      <c r="V608" s="832">
        <v>2</v>
      </c>
      <c r="W608" s="832">
        <v>8</v>
      </c>
      <c r="X608" s="832">
        <v>15</v>
      </c>
      <c r="Y608" s="832">
        <v>25</v>
      </c>
      <c r="Z608" s="832">
        <v>34</v>
      </c>
      <c r="AA608" s="832">
        <v>40</v>
      </c>
      <c r="AB608" s="832">
        <v>46</v>
      </c>
      <c r="AC608" s="832">
        <v>49</v>
      </c>
      <c r="AD608" s="832">
        <v>53</v>
      </c>
      <c r="AE608" s="832">
        <v>54</v>
      </c>
      <c r="AF608" s="832">
        <v>0</v>
      </c>
      <c r="AG608" s="832">
        <v>0</v>
      </c>
      <c r="AH608" s="832">
        <v>6</v>
      </c>
      <c r="AI608" s="832">
        <v>6</v>
      </c>
      <c r="AJ608" s="1028" t="str">
        <f t="shared" si="60"/>
        <v>H33410</v>
      </c>
      <c r="AK608" s="1028" t="str">
        <f t="shared" si="61"/>
        <v>VTE OCC ASSURANCE</v>
      </c>
      <c r="AL608" s="1028">
        <f>IFERROR(INDEX(G608:R608,1,MATCH(Parametres!$B$3,G$1:R$1,0)-1)*IF(OR(F608="L",F608="S",F608="I"),-1,1),"")</f>
        <v>-118881.82</v>
      </c>
      <c r="AM608" s="1028">
        <f t="shared" si="56"/>
        <v>-6966.9699999999866</v>
      </c>
      <c r="AN608" s="1028">
        <f>INDEX(G608:R608,1,MATCH(Parametres!$B$3,G$1:R$1,0))*IF(OR(F608="L",F608="S",F608="I"),-1,1)</f>
        <v>-125848.79</v>
      </c>
      <c r="AO608" s="598" t="str">
        <f>+VLOOKUP($AJ608,Data_Validation!$A:$D,1,0)</f>
        <v>H33410</v>
      </c>
      <c r="AP608" s="598" t="str">
        <f>+VLOOKUP($AJ608,Data_Validation!$A:$D,3,0)</f>
        <v>Véhicules usagés</v>
      </c>
      <c r="AQ608" s="598" t="str">
        <f>+VLOOKUP($AJ608,Data_Validation!$A:$D,4,0)</f>
        <v>Rev. Protections</v>
      </c>
      <c r="AR608" s="598" t="s">
        <v>299</v>
      </c>
      <c r="AS608" s="598" t="str">
        <f>+VLOOKUP($AJ608,Data_Validation!$A:$E,5,0)</f>
        <v>Oui</v>
      </c>
      <c r="AT608" s="1033" t="str">
        <f t="shared" si="57"/>
        <v>H33410</v>
      </c>
      <c r="AU608" s="599" t="str">
        <f t="shared" si="58"/>
        <v>VTE OCC ASSURANCE</v>
      </c>
      <c r="AV608" s="1028">
        <f>IFERROR(INDEX(V608:AG608,1,MATCH(Parametres!$B$3,V$1:AG$1,0)-1)*IF(OR(C608="L",C608="S",C608="I"),-1,1),"")</f>
        <v>49</v>
      </c>
      <c r="AW608" s="1028">
        <f t="shared" si="59"/>
        <v>4</v>
      </c>
      <c r="AX608" s="1028">
        <f>INDEX(V608:AG608,1,MATCH(Parametres!$B$3,V$1:AG$1,0))*IF(OR(C608="L",C608="S",C608="I"),-1,1)</f>
        <v>53</v>
      </c>
      <c r="AY608" s="598" t="s">
        <v>337</v>
      </c>
      <c r="AZ608" s="598" t="str">
        <f>+VLOOKUP($AJ608,Data_Validation!$A:$E,5,0)</f>
        <v>Oui</v>
      </c>
    </row>
    <row r="609" spans="1:52" ht="15" customHeight="1">
      <c r="A609" s="832" t="s">
        <v>1150</v>
      </c>
      <c r="B609" s="832">
        <v>2026</v>
      </c>
      <c r="C609" s="832" t="s">
        <v>2351</v>
      </c>
      <c r="D609" s="832" t="s">
        <v>2338</v>
      </c>
      <c r="E609" s="832" t="s">
        <v>333</v>
      </c>
      <c r="F609" s="832" t="s">
        <v>2226</v>
      </c>
      <c r="G609" s="832">
        <v>6541.58</v>
      </c>
      <c r="H609" s="832">
        <v>15464.47</v>
      </c>
      <c r="I609" s="832">
        <v>21610.33</v>
      </c>
      <c r="J609" s="832">
        <v>36222.57</v>
      </c>
      <c r="K609" s="832">
        <v>48872.45</v>
      </c>
      <c r="L609" s="832">
        <v>61236.63</v>
      </c>
      <c r="M609" s="832">
        <v>74325.33</v>
      </c>
      <c r="N609" s="832">
        <v>80296.23</v>
      </c>
      <c r="O609" s="832">
        <v>87758.93</v>
      </c>
      <c r="P609" s="832">
        <v>90719.35</v>
      </c>
      <c r="Q609" s="832">
        <v>0</v>
      </c>
      <c r="R609" s="832">
        <v>0</v>
      </c>
      <c r="S609" s="832">
        <v>9750.99</v>
      </c>
      <c r="T609" s="832">
        <v>9750.99</v>
      </c>
      <c r="U609" s="832">
        <v>0</v>
      </c>
      <c r="V609" s="832">
        <v>11</v>
      </c>
      <c r="W609" s="832">
        <v>24</v>
      </c>
      <c r="X609" s="832">
        <v>32</v>
      </c>
      <c r="Y609" s="832">
        <v>49</v>
      </c>
      <c r="Z609" s="832">
        <v>65</v>
      </c>
      <c r="AA609" s="832">
        <v>82</v>
      </c>
      <c r="AB609" s="832">
        <v>98</v>
      </c>
      <c r="AC609" s="832">
        <v>106</v>
      </c>
      <c r="AD609" s="832">
        <v>115</v>
      </c>
      <c r="AE609" s="832">
        <v>119</v>
      </c>
      <c r="AF609" s="832">
        <v>0</v>
      </c>
      <c r="AG609" s="832">
        <v>0</v>
      </c>
      <c r="AH609" s="832">
        <v>13</v>
      </c>
      <c r="AI609" s="832">
        <v>13</v>
      </c>
      <c r="AJ609" s="1028" t="str">
        <f t="shared" si="60"/>
        <v>H33420</v>
      </c>
      <c r="AK609" s="1028" t="str">
        <f t="shared" si="61"/>
        <v>VTE OCC REVENU FINANCE</v>
      </c>
      <c r="AL609" s="1028">
        <f>IFERROR(INDEX(G609:R609,1,MATCH(Parametres!$B$3,G$1:R$1,0)-1)*IF(OR(F609="L",F609="S",F609="I"),-1,1),"")</f>
        <v>-80296.23</v>
      </c>
      <c r="AM609" s="1028">
        <f t="shared" si="56"/>
        <v>-7462.6999999999971</v>
      </c>
      <c r="AN609" s="1028">
        <f>INDEX(G609:R609,1,MATCH(Parametres!$B$3,G$1:R$1,0))*IF(OR(F609="L",F609="S",F609="I"),-1,1)</f>
        <v>-87758.93</v>
      </c>
      <c r="AO609" s="598" t="str">
        <f>+VLOOKUP($AJ609,Data_Validation!$A:$D,1,0)</f>
        <v>H33420</v>
      </c>
      <c r="AP609" s="598" t="str">
        <f>+VLOOKUP($AJ609,Data_Validation!$A:$D,3,0)</f>
        <v>Véhicules usagés</v>
      </c>
      <c r="AQ609" s="598" t="str">
        <f>+VLOOKUP($AJ609,Data_Validation!$A:$D,4,0)</f>
        <v>Rev. Finances</v>
      </c>
      <c r="AR609" s="598" t="s">
        <v>299</v>
      </c>
      <c r="AS609" s="598" t="str">
        <f>+VLOOKUP($AJ609,Data_Validation!$A:$E,5,0)</f>
        <v>Oui</v>
      </c>
      <c r="AT609" s="1033" t="str">
        <f t="shared" si="57"/>
        <v>H33420</v>
      </c>
      <c r="AU609" s="599" t="str">
        <f t="shared" si="58"/>
        <v>VTE OCC REVENU FINANCE</v>
      </c>
      <c r="AV609" s="1028">
        <f>IFERROR(INDEX(V609:AG609,1,MATCH(Parametres!$B$3,V$1:AG$1,0)-1)*IF(OR(C609="L",C609="S",C609="I"),-1,1),"")</f>
        <v>106</v>
      </c>
      <c r="AW609" s="1028">
        <f t="shared" si="59"/>
        <v>9</v>
      </c>
      <c r="AX609" s="1028">
        <f>INDEX(V609:AG609,1,MATCH(Parametres!$B$3,V$1:AG$1,0))*IF(OR(C609="L",C609="S",C609="I"),-1,1)</f>
        <v>115</v>
      </c>
      <c r="AY609" s="598" t="s">
        <v>337</v>
      </c>
      <c r="AZ609" s="598" t="str">
        <f>+VLOOKUP($AJ609,Data_Validation!$A:$E,5,0)</f>
        <v>Oui</v>
      </c>
    </row>
    <row r="610" spans="1:52" ht="15" customHeight="1">
      <c r="A610" s="832" t="s">
        <v>1150</v>
      </c>
      <c r="B610" s="832">
        <v>2026</v>
      </c>
      <c r="C610" s="832" t="s">
        <v>2352</v>
      </c>
      <c r="D610" s="832" t="s">
        <v>2353</v>
      </c>
      <c r="E610" s="832" t="s">
        <v>333</v>
      </c>
      <c r="F610" s="832" t="s">
        <v>2226</v>
      </c>
      <c r="G610" s="832">
        <v>2509</v>
      </c>
      <c r="H610" s="832">
        <v>7677</v>
      </c>
      <c r="I610" s="832">
        <v>9426</v>
      </c>
      <c r="J610" s="832">
        <v>18290</v>
      </c>
      <c r="K610" s="832">
        <v>26492</v>
      </c>
      <c r="L610" s="832">
        <v>33754</v>
      </c>
      <c r="M610" s="832">
        <v>48270</v>
      </c>
      <c r="N610" s="832">
        <v>52813</v>
      </c>
      <c r="O610" s="832">
        <v>60034</v>
      </c>
      <c r="P610" s="832">
        <v>62631</v>
      </c>
      <c r="Q610" s="832">
        <v>0</v>
      </c>
      <c r="R610" s="832">
        <v>0</v>
      </c>
      <c r="S610" s="832">
        <v>6670.44</v>
      </c>
      <c r="T610" s="832">
        <v>6670.44</v>
      </c>
      <c r="U610" s="832">
        <v>0</v>
      </c>
      <c r="V610" s="832">
        <v>3</v>
      </c>
      <c r="W610" s="832">
        <v>11</v>
      </c>
      <c r="X610" s="832">
        <v>14</v>
      </c>
      <c r="Y610" s="832">
        <v>23</v>
      </c>
      <c r="Z610" s="832">
        <v>34</v>
      </c>
      <c r="AA610" s="832">
        <v>42</v>
      </c>
      <c r="AB610" s="832">
        <v>55</v>
      </c>
      <c r="AC610" s="832">
        <v>62</v>
      </c>
      <c r="AD610" s="832">
        <v>69</v>
      </c>
      <c r="AE610" s="832">
        <v>72</v>
      </c>
      <c r="AF610" s="832">
        <v>0</v>
      </c>
      <c r="AG610" s="832">
        <v>0</v>
      </c>
      <c r="AH610" s="832">
        <v>8</v>
      </c>
      <c r="AI610" s="832">
        <v>8</v>
      </c>
      <c r="AJ610" s="1028" t="str">
        <f t="shared" si="60"/>
        <v>H33430</v>
      </c>
      <c r="AK610" s="1028" t="str">
        <f t="shared" si="61"/>
        <v>VTE OCC PRODUIT CHIMIQUE</v>
      </c>
      <c r="AL610" s="1028">
        <f>IFERROR(INDEX(G610:R610,1,MATCH(Parametres!$B$3,G$1:R$1,0)-1)*IF(OR(F610="L",F610="S",F610="I"),-1,1),"")</f>
        <v>-52813</v>
      </c>
      <c r="AM610" s="1028">
        <f t="shared" si="56"/>
        <v>-7221</v>
      </c>
      <c r="AN610" s="1028">
        <f>INDEX(G610:R610,1,MATCH(Parametres!$B$3,G$1:R$1,0))*IF(OR(F610="L",F610="S",F610="I"),-1,1)</f>
        <v>-60034</v>
      </c>
      <c r="AO610" s="598" t="str">
        <f>+VLOOKUP($AJ610,Data_Validation!$A:$D,1,0)</f>
        <v>H33430</v>
      </c>
      <c r="AP610" s="598" t="str">
        <f>+VLOOKUP($AJ610,Data_Validation!$A:$D,3,0)</f>
        <v>Véhicules usagés</v>
      </c>
      <c r="AQ610" s="598" t="str">
        <f>+VLOOKUP($AJ610,Data_Validation!$A:$D,4,0)</f>
        <v>Rev. Protections</v>
      </c>
      <c r="AR610" s="598" t="s">
        <v>299</v>
      </c>
      <c r="AS610" s="598" t="str">
        <f>+VLOOKUP($AJ610,Data_Validation!$A:$E,5,0)</f>
        <v>Oui</v>
      </c>
      <c r="AT610" s="1033" t="str">
        <f t="shared" si="57"/>
        <v>H33430</v>
      </c>
      <c r="AU610" s="599" t="str">
        <f t="shared" si="58"/>
        <v>VTE OCC PRODUIT CHIMIQUE</v>
      </c>
      <c r="AV610" s="1028">
        <f>IFERROR(INDEX(V610:AG610,1,MATCH(Parametres!$B$3,V$1:AG$1,0)-1)*IF(OR(C610="L",C610="S",C610="I"),-1,1),"")</f>
        <v>62</v>
      </c>
      <c r="AW610" s="1028">
        <f t="shared" si="59"/>
        <v>7</v>
      </c>
      <c r="AX610" s="1028">
        <f>INDEX(V610:AG610,1,MATCH(Parametres!$B$3,V$1:AG$1,0))*IF(OR(C610="L",C610="S",C610="I"),-1,1)</f>
        <v>69</v>
      </c>
      <c r="AY610" s="598" t="s">
        <v>337</v>
      </c>
      <c r="AZ610" s="598" t="str">
        <f>+VLOOKUP($AJ610,Data_Validation!$A:$E,5,0)</f>
        <v>Oui</v>
      </c>
    </row>
    <row r="611" spans="1:52" ht="15" customHeight="1">
      <c r="A611" s="832" t="s">
        <v>1150</v>
      </c>
      <c r="B611" s="832">
        <v>2026</v>
      </c>
      <c r="C611" s="832" t="s">
        <v>2354</v>
      </c>
      <c r="D611" s="832" t="s">
        <v>2285</v>
      </c>
      <c r="E611" s="832" t="s">
        <v>333</v>
      </c>
      <c r="F611" s="832" t="s">
        <v>2226</v>
      </c>
      <c r="G611" s="832">
        <v>0</v>
      </c>
      <c r="H611" s="832">
        <v>0</v>
      </c>
      <c r="I611" s="832">
        <v>1150</v>
      </c>
      <c r="J611" s="832">
        <v>4007</v>
      </c>
      <c r="K611" s="832">
        <v>5764</v>
      </c>
      <c r="L611" s="832">
        <v>6739</v>
      </c>
      <c r="M611" s="832">
        <v>6739</v>
      </c>
      <c r="N611" s="832">
        <v>6739</v>
      </c>
      <c r="O611" s="832">
        <v>7546.43</v>
      </c>
      <c r="P611" s="832">
        <v>9283.43</v>
      </c>
      <c r="Q611" s="832">
        <v>0</v>
      </c>
      <c r="R611" s="832">
        <v>0</v>
      </c>
      <c r="S611" s="832">
        <v>838.49</v>
      </c>
      <c r="T611" s="832">
        <v>838.49</v>
      </c>
      <c r="U611" s="832">
        <v>0</v>
      </c>
      <c r="V611" s="832">
        <v>0</v>
      </c>
      <c r="W611" s="832">
        <v>0</v>
      </c>
      <c r="X611" s="832">
        <v>4</v>
      </c>
      <c r="Y611" s="832">
        <v>7</v>
      </c>
      <c r="Z611" s="832">
        <v>8</v>
      </c>
      <c r="AA611" s="832">
        <v>10</v>
      </c>
      <c r="AB611" s="832">
        <v>10</v>
      </c>
      <c r="AC611" s="832">
        <v>10</v>
      </c>
      <c r="AD611" s="832">
        <v>13</v>
      </c>
      <c r="AE611" s="832">
        <v>14</v>
      </c>
      <c r="AF611" s="832">
        <v>0</v>
      </c>
      <c r="AG611" s="832">
        <v>0</v>
      </c>
      <c r="AH611" s="832">
        <v>1</v>
      </c>
      <c r="AI611" s="832">
        <v>1</v>
      </c>
      <c r="AJ611" s="1028" t="str">
        <f t="shared" si="60"/>
        <v>H33440</v>
      </c>
      <c r="AK611" s="1028" t="str">
        <f t="shared" si="61"/>
        <v>VTE ASSURANCE ROUTIERE</v>
      </c>
      <c r="AL611" s="1028">
        <f>IFERROR(INDEX(G611:R611,1,MATCH(Parametres!$B$3,G$1:R$1,0)-1)*IF(OR(F611="L",F611="S",F611="I"),-1,1),"")</f>
        <v>-6739</v>
      </c>
      <c r="AM611" s="1032">
        <f t="shared" si="56"/>
        <v>-807.43000000000029</v>
      </c>
      <c r="AN611" s="1028">
        <f>INDEX(G611:R611,1,MATCH(Parametres!$B$3,G$1:R$1,0))*IF(OR(F611="L",F611="S",F611="I"),-1,1)</f>
        <v>-7546.43</v>
      </c>
      <c r="AO611" s="598" t="str">
        <f>+VLOOKUP($AJ611,Data_Validation!$A:$D,1,0)</f>
        <v>H33440</v>
      </c>
      <c r="AP611" s="598" t="str">
        <f>+VLOOKUP($AJ611,Data_Validation!$A:$D,3,0)</f>
        <v>Véhicules usagés</v>
      </c>
      <c r="AQ611" s="598" t="str">
        <f>+VLOOKUP($AJ611,Data_Validation!$A:$D,4,0)</f>
        <v>Rev. Protections</v>
      </c>
      <c r="AR611" s="598" t="s">
        <v>299</v>
      </c>
      <c r="AS611" s="598" t="str">
        <f>+VLOOKUP($AJ611,Data_Validation!$A:$E,5,0)</f>
        <v>Oui</v>
      </c>
      <c r="AT611" s="1033" t="str">
        <f t="shared" si="57"/>
        <v>H33440</v>
      </c>
      <c r="AU611" s="599" t="str">
        <f t="shared" si="58"/>
        <v>VTE ASSURANCE ROUTIERE</v>
      </c>
      <c r="AV611" s="1028">
        <f>IFERROR(INDEX(V611:AG611,1,MATCH(Parametres!$B$3,V$1:AG$1,0)-1)*IF(OR(C611="L",C611="S",C611="I"),-1,1),"")</f>
        <v>10</v>
      </c>
      <c r="AW611" s="1028">
        <f t="shared" si="59"/>
        <v>3</v>
      </c>
      <c r="AX611" s="1028">
        <f>INDEX(V611:AG611,1,MATCH(Parametres!$B$3,V$1:AG$1,0))*IF(OR(C611="L",C611="S",C611="I"),-1,1)</f>
        <v>13</v>
      </c>
      <c r="AY611" s="598" t="s">
        <v>337</v>
      </c>
      <c r="AZ611" s="598" t="str">
        <f>+VLOOKUP($AJ611,Data_Validation!$A:$E,5,0)</f>
        <v>Oui</v>
      </c>
    </row>
    <row r="612" spans="1:52" ht="15" customHeight="1">
      <c r="A612" s="832" t="s">
        <v>1150</v>
      </c>
      <c r="B612" s="832">
        <v>2026</v>
      </c>
      <c r="C612" s="832" t="s">
        <v>2355</v>
      </c>
      <c r="D612" s="832" t="s">
        <v>2356</v>
      </c>
      <c r="E612" s="832" t="s">
        <v>333</v>
      </c>
      <c r="F612" s="832" t="s">
        <v>2226</v>
      </c>
      <c r="G612" s="832">
        <v>0</v>
      </c>
      <c r="H612" s="832">
        <v>0</v>
      </c>
      <c r="I612" s="832">
        <v>0</v>
      </c>
      <c r="J612" s="832">
        <v>0</v>
      </c>
      <c r="K612" s="832">
        <v>0</v>
      </c>
      <c r="L612" s="832">
        <v>0</v>
      </c>
      <c r="M612" s="832">
        <v>0</v>
      </c>
      <c r="N612" s="832">
        <v>0</v>
      </c>
      <c r="O612" s="832">
        <v>0</v>
      </c>
      <c r="P612" s="832">
        <v>0</v>
      </c>
      <c r="Q612" s="832">
        <v>0</v>
      </c>
      <c r="R612" s="832">
        <v>0</v>
      </c>
      <c r="S612" s="832">
        <v>0</v>
      </c>
      <c r="T612" s="832">
        <v>0</v>
      </c>
      <c r="U612" s="832">
        <v>0</v>
      </c>
      <c r="V612" s="832">
        <v>0</v>
      </c>
      <c r="W612" s="832">
        <v>0</v>
      </c>
      <c r="X612" s="832">
        <v>0</v>
      </c>
      <c r="Y612" s="832">
        <v>0</v>
      </c>
      <c r="Z612" s="832">
        <v>0</v>
      </c>
      <c r="AA612" s="832">
        <v>0</v>
      </c>
      <c r="AB612" s="832">
        <v>0</v>
      </c>
      <c r="AC612" s="832">
        <v>0</v>
      </c>
      <c r="AD612" s="832">
        <v>0</v>
      </c>
      <c r="AE612" s="832">
        <v>0</v>
      </c>
      <c r="AF612" s="832">
        <v>0</v>
      </c>
      <c r="AG612" s="832">
        <v>0</v>
      </c>
      <c r="AH612" s="832">
        <v>0</v>
      </c>
      <c r="AI612" s="832">
        <v>0</v>
      </c>
      <c r="AJ612" s="1028" t="str">
        <f t="shared" si="60"/>
        <v>H33500</v>
      </c>
      <c r="AK612" s="1028" t="str">
        <f t="shared" si="61"/>
        <v>REEVALUATION DU STOCK</v>
      </c>
      <c r="AL612" s="1028">
        <f>IFERROR(INDEX(G612:R612,1,MATCH(Parametres!$B$3,G$1:R$1,0)-1)*IF(OR(F612="L",F612="S",F612="I"),-1,1),"")</f>
        <v>0</v>
      </c>
      <c r="AM612" s="1032">
        <f t="shared" si="56"/>
        <v>0</v>
      </c>
      <c r="AN612" s="1028">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3" t="str">
        <f t="shared" si="57"/>
        <v>H33500</v>
      </c>
      <c r="AU612" s="599" t="str">
        <f t="shared" si="58"/>
        <v>REEVALUATION DU STOCK</v>
      </c>
      <c r="AV612" s="1028">
        <f>IFERROR(INDEX(V612:AG612,1,MATCH(Parametres!$B$3,V$1:AG$1,0)-1)*IF(OR(C612="L",C612="S",C612="I"),-1,1),"")</f>
        <v>0</v>
      </c>
      <c r="AW612" s="1028">
        <f t="shared" si="59"/>
        <v>0</v>
      </c>
      <c r="AX612" s="1028">
        <f>INDEX(V612:AG612,1,MATCH(Parametres!$B$3,V$1:AG$1,0))*IF(OR(C612="L",C612="S",C612="I"),-1,1)</f>
        <v>0</v>
      </c>
      <c r="AY612" s="598" t="s">
        <v>337</v>
      </c>
      <c r="AZ612" s="598" t="e">
        <f>+VLOOKUP($AJ612,Data_Validation!$A:$E,5,0)</f>
        <v>#N/A</v>
      </c>
    </row>
    <row r="613" spans="1:52" ht="15" customHeight="1">
      <c r="A613" s="832" t="s">
        <v>1150</v>
      </c>
      <c r="B613" s="832">
        <v>2026</v>
      </c>
      <c r="C613" s="832" t="s">
        <v>2357</v>
      </c>
      <c r="D613" s="832" t="s">
        <v>2358</v>
      </c>
      <c r="E613" s="832" t="s">
        <v>2226</v>
      </c>
      <c r="F613" s="832" t="s">
        <v>2226</v>
      </c>
      <c r="G613" s="832">
        <v>0</v>
      </c>
      <c r="H613" s="832">
        <v>0</v>
      </c>
      <c r="I613" s="832">
        <v>0</v>
      </c>
      <c r="J613" s="832">
        <v>0</v>
      </c>
      <c r="K613" s="832">
        <v>0</v>
      </c>
      <c r="L613" s="832">
        <v>0</v>
      </c>
      <c r="M613" s="832">
        <v>0</v>
      </c>
      <c r="N613" s="832">
        <v>0</v>
      </c>
      <c r="O613" s="832">
        <v>0</v>
      </c>
      <c r="P613" s="832">
        <v>0</v>
      </c>
      <c r="Q613" s="832">
        <v>0</v>
      </c>
      <c r="R613" s="832">
        <v>0</v>
      </c>
      <c r="S613" s="832">
        <v>0</v>
      </c>
      <c r="T613" s="832">
        <v>0</v>
      </c>
      <c r="U613" s="832">
        <v>0</v>
      </c>
      <c r="V613" s="832">
        <v>0</v>
      </c>
      <c r="W613" s="832">
        <v>0</v>
      </c>
      <c r="X613" s="832">
        <v>0</v>
      </c>
      <c r="Y613" s="832">
        <v>0</v>
      </c>
      <c r="Z613" s="832">
        <v>0</v>
      </c>
      <c r="AA613" s="832">
        <v>0</v>
      </c>
      <c r="AB613" s="832">
        <v>0</v>
      </c>
      <c r="AC613" s="832">
        <v>0</v>
      </c>
      <c r="AD613" s="832">
        <v>0</v>
      </c>
      <c r="AE613" s="832">
        <v>0</v>
      </c>
      <c r="AF613" s="832">
        <v>0</v>
      </c>
      <c r="AG613" s="832">
        <v>0</v>
      </c>
      <c r="AH613" s="832">
        <v>0</v>
      </c>
      <c r="AI613" s="832">
        <v>0</v>
      </c>
      <c r="AJ613" s="1028" t="str">
        <f t="shared" si="60"/>
        <v>H33700</v>
      </c>
      <c r="AK613" s="1028" t="str">
        <f t="shared" si="61"/>
        <v>VTE SANTA CRUZ</v>
      </c>
      <c r="AL613" s="1028">
        <f>IFERROR(INDEX(G613:R613,1,MATCH(Parametres!$B$3,G$1:R$1,0)-1)*IF(OR(F613="L",F613="S",F613="I"),-1,1),"")</f>
        <v>0</v>
      </c>
      <c r="AM613" s="1028">
        <f t="shared" si="56"/>
        <v>0</v>
      </c>
      <c r="AN613" s="1028">
        <f>INDEX(G613:R613,1,MATCH(Parametres!$B$3,G$1:R$1,0))*IF(OR(F613="L",F613="S",F613="I"),-1,1)</f>
        <v>0</v>
      </c>
      <c r="AO613" s="598" t="str">
        <f>+VLOOKUP($AJ613,Data_Validation!$A:$D,1,0)</f>
        <v>H33700</v>
      </c>
      <c r="AP613" s="598" t="str">
        <f>+VLOOKUP($AJ613,Data_Validation!$A:$D,3,0)</f>
        <v>Véhicules neufs</v>
      </c>
      <c r="AQ613" s="598" t="str">
        <f>+VLOOKUP($AJ613,Data_Validation!$A:$D,4,0)</f>
        <v>Camions détail</v>
      </c>
      <c r="AR613" s="598" t="s">
        <v>299</v>
      </c>
      <c r="AS613" s="598" t="str">
        <f>+VLOOKUP($AJ613,Data_Validation!$A:$E,5,0)</f>
        <v>Oui</v>
      </c>
      <c r="AT613" s="1033" t="str">
        <f t="shared" si="57"/>
        <v>H33700</v>
      </c>
      <c r="AU613" s="599" t="str">
        <f t="shared" si="58"/>
        <v>VTE SANTA CRUZ</v>
      </c>
      <c r="AV613" s="1028">
        <f>IFERROR(INDEX(V613:AG613,1,MATCH(Parametres!$B$3,V$1:AG$1,0)-1)*IF(OR(C613="L",C613="S",C613="I"),-1,1),"")</f>
        <v>0</v>
      </c>
      <c r="AW613" s="1028">
        <f t="shared" si="59"/>
        <v>0</v>
      </c>
      <c r="AX613" s="1028">
        <f>INDEX(V613:AG613,1,MATCH(Parametres!$B$3,V$1:AG$1,0))*IF(OR(C613="L",C613="S",C613="I"),-1,1)</f>
        <v>0</v>
      </c>
      <c r="AY613" s="598" t="s">
        <v>337</v>
      </c>
      <c r="AZ613" s="598" t="str">
        <f>+VLOOKUP($AJ613,Data_Validation!$A:$E,5,0)</f>
        <v>Oui</v>
      </c>
    </row>
    <row r="614" spans="1:52" ht="15" customHeight="1">
      <c r="A614" s="832" t="s">
        <v>1150</v>
      </c>
      <c r="B614" s="832">
        <v>2026</v>
      </c>
      <c r="C614" s="832" t="s">
        <v>2359</v>
      </c>
      <c r="D614" s="832" t="s">
        <v>2360</v>
      </c>
      <c r="E614" s="832" t="s">
        <v>2226</v>
      </c>
      <c r="F614" s="832" t="s">
        <v>2226</v>
      </c>
      <c r="G614" s="832">
        <v>0</v>
      </c>
      <c r="H614" s="832">
        <v>65716.600000000006</v>
      </c>
      <c r="I614" s="832">
        <v>233314.82</v>
      </c>
      <c r="J614" s="832">
        <v>233314.82</v>
      </c>
      <c r="K614" s="832">
        <v>398154.73</v>
      </c>
      <c r="L614" s="832">
        <v>633928.89</v>
      </c>
      <c r="M614" s="832">
        <v>633928.89</v>
      </c>
      <c r="N614" s="832">
        <v>633928.89</v>
      </c>
      <c r="O614" s="832">
        <v>633928.89</v>
      </c>
      <c r="P614" s="832">
        <v>633928.89</v>
      </c>
      <c r="Q614" s="832">
        <v>0</v>
      </c>
      <c r="R614" s="832">
        <v>0</v>
      </c>
      <c r="S614" s="832">
        <v>70436.539999999994</v>
      </c>
      <c r="T614" s="832">
        <v>70436.539999999994</v>
      </c>
      <c r="U614" s="832">
        <v>0</v>
      </c>
      <c r="V614" s="832">
        <v>0</v>
      </c>
      <c r="W614" s="832">
        <v>1</v>
      </c>
      <c r="X614" s="832">
        <v>4</v>
      </c>
      <c r="Y614" s="832">
        <v>4</v>
      </c>
      <c r="Z614" s="832">
        <v>7</v>
      </c>
      <c r="AA614" s="832">
        <v>11</v>
      </c>
      <c r="AB614" s="832">
        <v>11</v>
      </c>
      <c r="AC614" s="832">
        <v>11</v>
      </c>
      <c r="AD614" s="832">
        <v>11</v>
      </c>
      <c r="AE614" s="832">
        <v>11</v>
      </c>
      <c r="AF614" s="832">
        <v>0</v>
      </c>
      <c r="AG614" s="832">
        <v>0</v>
      </c>
      <c r="AH614" s="832">
        <v>1</v>
      </c>
      <c r="AI614" s="832">
        <v>1</v>
      </c>
      <c r="AJ614" s="1028" t="str">
        <f t="shared" si="60"/>
        <v>H33800</v>
      </c>
      <c r="AK614" s="1028" t="str">
        <f t="shared" si="61"/>
        <v>VTE IONIQ 5</v>
      </c>
      <c r="AL614" s="1028">
        <f>IFERROR(INDEX(G614:R614,1,MATCH(Parametres!$B$3,G$1:R$1,0)-1)*IF(OR(F614="L",F614="S",F614="I"),-1,1),"")</f>
        <v>-633928.89</v>
      </c>
      <c r="AM614" s="1032">
        <f t="shared" si="56"/>
        <v>0</v>
      </c>
      <c r="AN614" s="1028">
        <f>INDEX(G614:R614,1,MATCH(Parametres!$B$3,G$1:R$1,0))*IF(OR(F614="L",F614="S",F614="I"),-1,1)</f>
        <v>-633928.89</v>
      </c>
      <c r="AO614" s="598" t="str">
        <f>+VLOOKUP($AJ614,Data_Validation!$A:$D,1,0)</f>
        <v>H33800</v>
      </c>
      <c r="AP614" s="598" t="str">
        <f>+VLOOKUP($AJ614,Data_Validation!$A:$D,3,0)</f>
        <v>Véhicules neufs</v>
      </c>
      <c r="AQ614" s="598" t="str">
        <f>+VLOOKUP($AJ614,Data_Validation!$A:$D,4,0)</f>
        <v>Voitures electriques</v>
      </c>
      <c r="AR614" s="598" t="s">
        <v>299</v>
      </c>
      <c r="AS614" s="598" t="str">
        <f>+VLOOKUP($AJ614,Data_Validation!$A:$E,5,0)</f>
        <v>Oui</v>
      </c>
      <c r="AT614" s="1033" t="str">
        <f t="shared" si="57"/>
        <v>H33800</v>
      </c>
      <c r="AU614" s="599" t="str">
        <f t="shared" si="58"/>
        <v>VTE IONIQ 5</v>
      </c>
      <c r="AV614" s="1028">
        <f>IFERROR(INDEX(V614:AG614,1,MATCH(Parametres!$B$3,V$1:AG$1,0)-1)*IF(OR(C614="L",C614="S",C614="I"),-1,1),"")</f>
        <v>11</v>
      </c>
      <c r="AW614" s="1028">
        <f t="shared" si="59"/>
        <v>0</v>
      </c>
      <c r="AX614" s="1028">
        <f>INDEX(V614:AG614,1,MATCH(Parametres!$B$3,V$1:AG$1,0))*IF(OR(C614="L",C614="S",C614="I"),-1,1)</f>
        <v>11</v>
      </c>
      <c r="AY614" s="598" t="s">
        <v>337</v>
      </c>
      <c r="AZ614" s="598" t="str">
        <f>+VLOOKUP($AJ614,Data_Validation!$A:$E,5,0)</f>
        <v>Oui</v>
      </c>
    </row>
    <row r="615" spans="1:52" ht="15" customHeight="1">
      <c r="A615" s="832" t="s">
        <v>1150</v>
      </c>
      <c r="B615" s="832">
        <v>2026</v>
      </c>
      <c r="C615" s="832" t="s">
        <v>2361</v>
      </c>
      <c r="D615" s="832" t="s">
        <v>2362</v>
      </c>
      <c r="E615" s="832" t="s">
        <v>2226</v>
      </c>
      <c r="F615" s="832" t="s">
        <v>2226</v>
      </c>
      <c r="G615" s="832">
        <v>58868.480000000003</v>
      </c>
      <c r="H615" s="832">
        <v>110666.48</v>
      </c>
      <c r="I615" s="832">
        <v>463784.14</v>
      </c>
      <c r="J615" s="832">
        <v>463784.14</v>
      </c>
      <c r="K615" s="832">
        <v>463784.14</v>
      </c>
      <c r="L615" s="832">
        <v>463784.14</v>
      </c>
      <c r="M615" s="832">
        <v>463784.14</v>
      </c>
      <c r="N615" s="832">
        <v>463784.14</v>
      </c>
      <c r="O615" s="832">
        <v>463784.14</v>
      </c>
      <c r="P615" s="832">
        <v>463784.14</v>
      </c>
      <c r="Q615" s="832">
        <v>0</v>
      </c>
      <c r="R615" s="832">
        <v>0</v>
      </c>
      <c r="S615" s="832">
        <v>51531.57</v>
      </c>
      <c r="T615" s="832">
        <v>51531.57</v>
      </c>
      <c r="U615" s="832">
        <v>0</v>
      </c>
      <c r="V615" s="832">
        <v>1</v>
      </c>
      <c r="W615" s="832">
        <v>2</v>
      </c>
      <c r="X615" s="832">
        <v>9</v>
      </c>
      <c r="Y615" s="832">
        <v>9</v>
      </c>
      <c r="Z615" s="832">
        <v>9</v>
      </c>
      <c r="AA615" s="832">
        <v>9</v>
      </c>
      <c r="AB615" s="832">
        <v>9</v>
      </c>
      <c r="AC615" s="832">
        <v>9</v>
      </c>
      <c r="AD615" s="832">
        <v>9</v>
      </c>
      <c r="AE615" s="832">
        <v>9</v>
      </c>
      <c r="AF615" s="832">
        <v>0</v>
      </c>
      <c r="AG615" s="832">
        <v>0</v>
      </c>
      <c r="AH615" s="832">
        <v>1</v>
      </c>
      <c r="AI615" s="832">
        <v>1</v>
      </c>
      <c r="AJ615" s="1028" t="str">
        <f t="shared" si="60"/>
        <v>H34200</v>
      </c>
      <c r="AK615" s="1028" t="str">
        <f t="shared" si="61"/>
        <v>VTE IONIQ 6</v>
      </c>
      <c r="AL615" s="1028">
        <f>IFERROR(INDEX(G615:R615,1,MATCH(Parametres!$B$3,G$1:R$1,0)-1)*IF(OR(F615="L",F615="S",F615="I"),-1,1),"")</f>
        <v>-463784.14</v>
      </c>
      <c r="AM615" s="1028">
        <f t="shared" si="56"/>
        <v>0</v>
      </c>
      <c r="AN615" s="1028">
        <f>INDEX(G615:R615,1,MATCH(Parametres!$B$3,G$1:R$1,0))*IF(OR(F615="L",F615="S",F615="I"),-1,1)</f>
        <v>-463784.14</v>
      </c>
      <c r="AO615" s="598" t="str">
        <f>+VLOOKUP($AJ615,Data_Validation!$A:$D,1,0)</f>
        <v>H34200</v>
      </c>
      <c r="AP615" s="598" t="str">
        <f>+VLOOKUP($AJ615,Data_Validation!$A:$D,3,0)</f>
        <v>Véhicules neufs</v>
      </c>
      <c r="AQ615" s="598" t="str">
        <f>+VLOOKUP($AJ615,Data_Validation!$A:$D,4,0)</f>
        <v>Voitures electriques</v>
      </c>
      <c r="AR615" s="598" t="s">
        <v>299</v>
      </c>
      <c r="AS615" s="598" t="str">
        <f>+VLOOKUP($AJ615,Data_Validation!$A:$E,5,0)</f>
        <v>Oui</v>
      </c>
      <c r="AT615" s="1033" t="str">
        <f t="shared" si="57"/>
        <v>H34200</v>
      </c>
      <c r="AU615" s="599" t="str">
        <f t="shared" si="58"/>
        <v>VTE IONIQ 6</v>
      </c>
      <c r="AV615" s="1028">
        <f>IFERROR(INDEX(V615:AG615,1,MATCH(Parametres!$B$3,V$1:AG$1,0)-1)*IF(OR(C615="L",C615="S",C615="I"),-1,1),"")</f>
        <v>9</v>
      </c>
      <c r="AW615" s="1028">
        <f t="shared" si="59"/>
        <v>0</v>
      </c>
      <c r="AX615" s="1028">
        <f>INDEX(V615:AG615,1,MATCH(Parametres!$B$3,V$1:AG$1,0))*IF(OR(C615="L",C615="S",C615="I"),-1,1)</f>
        <v>9</v>
      </c>
      <c r="AY615" s="598" t="s">
        <v>337</v>
      </c>
      <c r="AZ615" s="598" t="str">
        <f>+VLOOKUP($AJ615,Data_Validation!$A:$E,5,0)</f>
        <v>Oui</v>
      </c>
    </row>
    <row r="616" spans="1:52" ht="15" customHeight="1">
      <c r="A616" s="832" t="s">
        <v>1150</v>
      </c>
      <c r="B616" s="832">
        <v>2026</v>
      </c>
      <c r="C616" s="832" t="s">
        <v>2363</v>
      </c>
      <c r="D616" s="832" t="s">
        <v>2360</v>
      </c>
      <c r="E616" s="832" t="s">
        <v>2226</v>
      </c>
      <c r="F616" s="832" t="s">
        <v>2226</v>
      </c>
      <c r="G616" s="832">
        <v>0</v>
      </c>
      <c r="H616" s="832">
        <v>0</v>
      </c>
      <c r="I616" s="832">
        <v>0</v>
      </c>
      <c r="J616" s="832">
        <v>0</v>
      </c>
      <c r="K616" s="832">
        <v>0</v>
      </c>
      <c r="L616" s="832">
        <v>0</v>
      </c>
      <c r="M616" s="832">
        <v>0</v>
      </c>
      <c r="N616" s="832">
        <v>0</v>
      </c>
      <c r="O616" s="832">
        <v>0</v>
      </c>
      <c r="P616" s="832">
        <v>0</v>
      </c>
      <c r="Q616" s="832">
        <v>0</v>
      </c>
      <c r="R616" s="832">
        <v>0</v>
      </c>
      <c r="S616" s="832">
        <v>0</v>
      </c>
      <c r="T616" s="832">
        <v>0</v>
      </c>
      <c r="U616" s="832">
        <v>0</v>
      </c>
      <c r="V616" s="832">
        <v>0</v>
      </c>
      <c r="W616" s="832">
        <v>0</v>
      </c>
      <c r="X616" s="832">
        <v>0</v>
      </c>
      <c r="Y616" s="832">
        <v>0</v>
      </c>
      <c r="Z616" s="832">
        <v>0</v>
      </c>
      <c r="AA616" s="832">
        <v>0</v>
      </c>
      <c r="AB616" s="832">
        <v>0</v>
      </c>
      <c r="AC616" s="832">
        <v>0</v>
      </c>
      <c r="AD616" s="832">
        <v>0</v>
      </c>
      <c r="AE616" s="832">
        <v>0</v>
      </c>
      <c r="AF616" s="832">
        <v>0</v>
      </c>
      <c r="AG616" s="832">
        <v>0</v>
      </c>
      <c r="AH616" s="832">
        <v>0</v>
      </c>
      <c r="AI616" s="832">
        <v>0</v>
      </c>
      <c r="AJ616" s="1028" t="str">
        <f t="shared" si="60"/>
        <v>H34300</v>
      </c>
      <c r="AK616" s="1028" t="str">
        <f t="shared" si="61"/>
        <v>VTE IONIQ 5</v>
      </c>
      <c r="AL616" s="1028">
        <f>IFERROR(INDEX(G616:R616,1,MATCH(Parametres!$B$3,G$1:R$1,0)-1)*IF(OR(F616="L",F616="S",F616="I"),-1,1),"")</f>
        <v>0</v>
      </c>
      <c r="AM616" s="1028">
        <f t="shared" si="56"/>
        <v>0</v>
      </c>
      <c r="AN616" s="1028">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3" t="str">
        <f t="shared" si="57"/>
        <v>H34300</v>
      </c>
      <c r="AU616" s="599" t="str">
        <f t="shared" si="58"/>
        <v>VTE IONIQ 5</v>
      </c>
      <c r="AV616" s="1028">
        <f>IFERROR(INDEX(V616:AG616,1,MATCH(Parametres!$B$3,V$1:AG$1,0)-1)*IF(OR(C616="L",C616="S",C616="I"),-1,1),"")</f>
        <v>0</v>
      </c>
      <c r="AW616" s="1028">
        <f t="shared" si="59"/>
        <v>0</v>
      </c>
      <c r="AX616" s="1028">
        <f>INDEX(V616:AG616,1,MATCH(Parametres!$B$3,V$1:AG$1,0))*IF(OR(C616="L",C616="S",C616="I"),-1,1)</f>
        <v>0</v>
      </c>
      <c r="AY616" s="598" t="s">
        <v>337</v>
      </c>
      <c r="AZ616" s="598" t="e">
        <f>+VLOOKUP($AJ616,Data_Validation!$A:$E,5,0)</f>
        <v>#N/A</v>
      </c>
    </row>
    <row r="617" spans="1:52" ht="15" customHeight="1">
      <c r="A617" s="832" t="s">
        <v>1150</v>
      </c>
      <c r="B617" s="832">
        <v>2026</v>
      </c>
      <c r="C617" s="832" t="s">
        <v>2364</v>
      </c>
      <c r="D617" s="832" t="s">
        <v>2365</v>
      </c>
      <c r="E617" s="832" t="s">
        <v>2226</v>
      </c>
      <c r="F617" s="832" t="s">
        <v>2226</v>
      </c>
      <c r="G617" s="832">
        <v>109208.59</v>
      </c>
      <c r="H617" s="832">
        <v>248993.41</v>
      </c>
      <c r="I617" s="832">
        <v>248993.41</v>
      </c>
      <c r="J617" s="832">
        <v>248993.41</v>
      </c>
      <c r="K617" s="832">
        <v>404463.41</v>
      </c>
      <c r="L617" s="832">
        <v>404463.41</v>
      </c>
      <c r="M617" s="832">
        <v>486861.51</v>
      </c>
      <c r="N617" s="832">
        <v>486861.51</v>
      </c>
      <c r="O617" s="832">
        <v>486861.51</v>
      </c>
      <c r="P617" s="832">
        <v>486861.51</v>
      </c>
      <c r="Q617" s="832">
        <v>0</v>
      </c>
      <c r="R617" s="832">
        <v>0</v>
      </c>
      <c r="S617" s="832">
        <v>54095.72</v>
      </c>
      <c r="T617" s="832">
        <v>54095.72</v>
      </c>
      <c r="U617" s="832">
        <v>0</v>
      </c>
      <c r="V617" s="832">
        <v>1</v>
      </c>
      <c r="W617" s="832">
        <v>3</v>
      </c>
      <c r="X617" s="832">
        <v>3</v>
      </c>
      <c r="Y617" s="832">
        <v>3</v>
      </c>
      <c r="Z617" s="832">
        <v>5</v>
      </c>
      <c r="AA617" s="832">
        <v>5</v>
      </c>
      <c r="AB617" s="832">
        <v>6</v>
      </c>
      <c r="AC617" s="832">
        <v>6</v>
      </c>
      <c r="AD617" s="832">
        <v>6</v>
      </c>
      <c r="AE617" s="832">
        <v>6</v>
      </c>
      <c r="AF617" s="832">
        <v>0</v>
      </c>
      <c r="AG617" s="832">
        <v>0</v>
      </c>
      <c r="AH617" s="832">
        <v>1</v>
      </c>
      <c r="AI617" s="832">
        <v>1</v>
      </c>
      <c r="AJ617" s="1028" t="str">
        <f t="shared" si="60"/>
        <v>H34400</v>
      </c>
      <c r="AK617" s="1028" t="str">
        <f t="shared" si="61"/>
        <v>VTE IONIQ 9</v>
      </c>
      <c r="AL617" s="1028">
        <f>IFERROR(INDEX(G617:R617,1,MATCH(Parametres!$B$3,G$1:R$1,0)-1)*IF(OR(F617="L",F617="S",F617="I"),-1,1),"")</f>
        <v>-486861.51</v>
      </c>
      <c r="AM617" s="1028">
        <f t="shared" si="56"/>
        <v>0</v>
      </c>
      <c r="AN617" s="1028">
        <f>INDEX(G617:R617,1,MATCH(Parametres!$B$3,G$1:R$1,0))*IF(OR(F617="L",F617="S",F617="I"),-1,1)</f>
        <v>-486861.51</v>
      </c>
      <c r="AO617" s="598" t="str">
        <f>+VLOOKUP($AJ617,Data_Validation!$A:$D,1,0)</f>
        <v>H34400</v>
      </c>
      <c r="AP617" s="598" t="str">
        <f>+VLOOKUP($AJ617,Data_Validation!$A:$D,3,0)</f>
        <v>Véhicules neufs</v>
      </c>
      <c r="AQ617" s="598" t="str">
        <f>+VLOOKUP($AJ617,Data_Validation!$A:$D,4,0)</f>
        <v>Voitures electriques</v>
      </c>
      <c r="AR617" s="598" t="s">
        <v>299</v>
      </c>
      <c r="AS617" s="598" t="str">
        <f>+VLOOKUP($AJ617,Data_Validation!$A:$E,5,0)</f>
        <v>Oui</v>
      </c>
      <c r="AT617" s="1033" t="str">
        <f t="shared" si="57"/>
        <v>H34400</v>
      </c>
      <c r="AU617" s="599" t="str">
        <f t="shared" si="58"/>
        <v>VTE IONIQ 9</v>
      </c>
      <c r="AV617" s="1028">
        <f>IFERROR(INDEX(V617:AG617,1,MATCH(Parametres!$B$3,V$1:AG$1,0)-1)*IF(OR(C617="L",C617="S",C617="I"),-1,1),"")</f>
        <v>6</v>
      </c>
      <c r="AW617" s="1028">
        <f t="shared" si="59"/>
        <v>0</v>
      </c>
      <c r="AX617" s="1028">
        <f>INDEX(V617:AG617,1,MATCH(Parametres!$B$3,V$1:AG$1,0))*IF(OR(C617="L",C617="S",C617="I"),-1,1)</f>
        <v>6</v>
      </c>
      <c r="AY617" s="598" t="s">
        <v>337</v>
      </c>
      <c r="AZ617" s="598" t="str">
        <f>+VLOOKUP($AJ617,Data_Validation!$A:$E,5,0)</f>
        <v>Oui</v>
      </c>
    </row>
    <row r="618" spans="1:52" ht="15" customHeight="1">
      <c r="A618" s="832" t="s">
        <v>1150</v>
      </c>
      <c r="B618" s="832">
        <v>2026</v>
      </c>
      <c r="C618" s="832" t="s">
        <v>2366</v>
      </c>
      <c r="D618" s="832" t="s">
        <v>2367</v>
      </c>
      <c r="E618" s="832" t="s">
        <v>2368</v>
      </c>
      <c r="F618" s="832" t="s">
        <v>2226</v>
      </c>
      <c r="G618" s="832">
        <v>445526.65</v>
      </c>
      <c r="H618" s="832">
        <v>844825.69</v>
      </c>
      <c r="I618" s="832">
        <v>1278219.26</v>
      </c>
      <c r="J618" s="832">
        <v>1653258.33</v>
      </c>
      <c r="K618" s="832">
        <v>1976517.23</v>
      </c>
      <c r="L618" s="832">
        <v>2306693.1200000001</v>
      </c>
      <c r="M618" s="832">
        <v>2633783.16</v>
      </c>
      <c r="N618" s="832">
        <v>2933624.73</v>
      </c>
      <c r="O618" s="832">
        <v>3200251.45</v>
      </c>
      <c r="P618" s="832">
        <v>3335647.45</v>
      </c>
      <c r="Q618" s="832">
        <v>0</v>
      </c>
      <c r="R618" s="832">
        <v>0</v>
      </c>
      <c r="S618" s="832">
        <v>355583.49</v>
      </c>
      <c r="T618" s="832">
        <v>355583.49</v>
      </c>
      <c r="U618" s="832">
        <v>0</v>
      </c>
      <c r="V618" s="832">
        <v>1059</v>
      </c>
      <c r="W618" s="832">
        <v>2136</v>
      </c>
      <c r="X618" s="832">
        <v>3225</v>
      </c>
      <c r="Y618" s="832">
        <v>4162</v>
      </c>
      <c r="Z618" s="832">
        <v>5069</v>
      </c>
      <c r="AA618" s="832">
        <v>5930</v>
      </c>
      <c r="AB618" s="832">
        <v>6772</v>
      </c>
      <c r="AC618" s="832">
        <v>7519</v>
      </c>
      <c r="AD618" s="832">
        <v>8263</v>
      </c>
      <c r="AE618" s="832">
        <v>8569</v>
      </c>
      <c r="AF618" s="832">
        <v>0</v>
      </c>
      <c r="AG618" s="832">
        <v>0</v>
      </c>
      <c r="AH618" s="832">
        <v>918</v>
      </c>
      <c r="AI618" s="832">
        <v>918</v>
      </c>
      <c r="AJ618" s="1028" t="str">
        <f t="shared" si="60"/>
        <v>H35000</v>
      </c>
      <c r="AK618" s="1028" t="str">
        <f t="shared" si="61"/>
        <v>VTE PCS - COMPTOIR - GROS</v>
      </c>
      <c r="AL618" s="1028">
        <f>IFERROR(INDEX(G618:R618,1,MATCH(Parametres!$B$3,G$1:R$1,0)-1)*IF(OR(F618="L",F618="S",F618="I"),-1,1),"")</f>
        <v>-2933624.73</v>
      </c>
      <c r="AM618" s="1028">
        <f t="shared" si="56"/>
        <v>-266626.7200000002</v>
      </c>
      <c r="AN618" s="1028">
        <f>INDEX(G618:R618,1,MATCH(Parametres!$B$3,G$1:R$1,0))*IF(OR(F618="L",F618="S",F618="I"),-1,1)</f>
        <v>-3200251.45</v>
      </c>
      <c r="AO618" s="598" t="str">
        <f>+VLOOKUP($AJ618,Data_Validation!$A:$D,1,0)</f>
        <v>H35000</v>
      </c>
      <c r="AP618" s="598" t="str">
        <f>+VLOOKUP($AJ618,Data_Validation!$A:$D,3,0)</f>
        <v>Pièces</v>
      </c>
      <c r="AQ618" s="598" t="str">
        <f>+VLOOKUP($AJ618,Data_Validation!$A:$D,4,0)</f>
        <v>Ventes de Gros</v>
      </c>
      <c r="AR618" s="598" t="s">
        <v>299</v>
      </c>
      <c r="AS618" s="598" t="str">
        <f>+VLOOKUP($AJ618,Data_Validation!$A:$E,5,0)</f>
        <v>Oui</v>
      </c>
      <c r="AT618" s="1033" t="str">
        <f t="shared" si="57"/>
        <v>H35000</v>
      </c>
      <c r="AU618" s="599" t="str">
        <f t="shared" si="58"/>
        <v>VTE PCS - COMPTOIR - GROS</v>
      </c>
      <c r="AV618" s="1028">
        <f>IFERROR(INDEX(V618:AG618,1,MATCH(Parametres!$B$3,V$1:AG$1,0)-1)*IF(OR(C618="L",C618="S",C618="I"),-1,1),"")</f>
        <v>7519</v>
      </c>
      <c r="AW618" s="1028">
        <f t="shared" si="59"/>
        <v>744</v>
      </c>
      <c r="AX618" s="1028">
        <f>INDEX(V618:AG618,1,MATCH(Parametres!$B$3,V$1:AG$1,0))*IF(OR(C618="L",C618="S",C618="I"),-1,1)</f>
        <v>8263</v>
      </c>
      <c r="AY618" s="598" t="s">
        <v>337</v>
      </c>
      <c r="AZ618" s="598" t="str">
        <f>+VLOOKUP($AJ618,Data_Validation!$A:$E,5,0)</f>
        <v>Oui</v>
      </c>
    </row>
    <row r="619" spans="1:52" ht="15" customHeight="1">
      <c r="A619" s="832" t="s">
        <v>1150</v>
      </c>
      <c r="B619" s="832">
        <v>2026</v>
      </c>
      <c r="C619" s="832" t="s">
        <v>2369</v>
      </c>
      <c r="D619" s="832" t="s">
        <v>2370</v>
      </c>
      <c r="E619" s="832" t="s">
        <v>2368</v>
      </c>
      <c r="F619" s="832" t="s">
        <v>2226</v>
      </c>
      <c r="G619" s="832">
        <v>5311.39</v>
      </c>
      <c r="H619" s="832">
        <v>10996.89</v>
      </c>
      <c r="I619" s="832">
        <v>26609.64</v>
      </c>
      <c r="J619" s="832">
        <v>45224.11</v>
      </c>
      <c r="K619" s="832">
        <v>56115.12</v>
      </c>
      <c r="L619" s="832">
        <v>70642.14</v>
      </c>
      <c r="M619" s="832">
        <v>85717.13</v>
      </c>
      <c r="N619" s="832">
        <v>97965.71</v>
      </c>
      <c r="O619" s="832">
        <v>120941.13</v>
      </c>
      <c r="P619" s="832">
        <v>126787.49</v>
      </c>
      <c r="Q619" s="832">
        <v>0</v>
      </c>
      <c r="R619" s="832">
        <v>0</v>
      </c>
      <c r="S619" s="832">
        <v>13437.9</v>
      </c>
      <c r="T619" s="832">
        <v>13437.9</v>
      </c>
      <c r="U619" s="832">
        <v>0</v>
      </c>
      <c r="V619" s="832">
        <v>81</v>
      </c>
      <c r="W619" s="832">
        <v>145</v>
      </c>
      <c r="X619" s="832">
        <v>244</v>
      </c>
      <c r="Y619" s="832">
        <v>361</v>
      </c>
      <c r="Z619" s="832">
        <v>457</v>
      </c>
      <c r="AA619" s="832">
        <v>560</v>
      </c>
      <c r="AB619" s="832">
        <v>659</v>
      </c>
      <c r="AC619" s="832">
        <v>761</v>
      </c>
      <c r="AD619" s="832">
        <v>871</v>
      </c>
      <c r="AE619" s="832">
        <v>910</v>
      </c>
      <c r="AF619" s="832">
        <v>0</v>
      </c>
      <c r="AG619" s="832">
        <v>0</v>
      </c>
      <c r="AH619" s="832">
        <v>97</v>
      </c>
      <c r="AI619" s="832">
        <v>97</v>
      </c>
      <c r="AJ619" s="1028" t="str">
        <f t="shared" si="60"/>
        <v>H35200</v>
      </c>
      <c r="AK619" s="1028" t="str">
        <f t="shared" si="61"/>
        <v>VTE PCS COMPTOIR - DETAIL</v>
      </c>
      <c r="AL619" s="1028">
        <f>IFERROR(INDEX(G619:R619,1,MATCH(Parametres!$B$3,G$1:R$1,0)-1)*IF(OR(F619="L",F619="S",F619="I"),-1,1),"")</f>
        <v>-97965.71</v>
      </c>
      <c r="AM619" s="1028">
        <f t="shared" si="56"/>
        <v>-22975.42</v>
      </c>
      <c r="AN619" s="1028">
        <f>INDEX(G619:R619,1,MATCH(Parametres!$B$3,G$1:R$1,0))*IF(OR(F619="L",F619="S",F619="I"),-1,1)</f>
        <v>-120941.13</v>
      </c>
      <c r="AO619" s="598" t="str">
        <f>+VLOOKUP($AJ619,Data_Validation!$A:$D,1,0)</f>
        <v>H35200</v>
      </c>
      <c r="AP619" s="598" t="str">
        <f>+VLOOKUP($AJ619,Data_Validation!$A:$D,3,0)</f>
        <v>Pièces</v>
      </c>
      <c r="AQ619" s="598" t="str">
        <f>+VLOOKUP($AJ619,Data_Validation!$A:$D,4,0)</f>
        <v>Ventes Détails</v>
      </c>
      <c r="AR619" s="598" t="s">
        <v>299</v>
      </c>
      <c r="AS619" s="598" t="str">
        <f>+VLOOKUP($AJ619,Data_Validation!$A:$E,5,0)</f>
        <v>Oui</v>
      </c>
      <c r="AT619" s="1033" t="str">
        <f t="shared" si="57"/>
        <v>H35200</v>
      </c>
      <c r="AU619" s="599" t="str">
        <f t="shared" si="58"/>
        <v>VTE PCS COMPTOIR - DETAIL</v>
      </c>
      <c r="AV619" s="1028">
        <f>IFERROR(INDEX(V619:AG619,1,MATCH(Parametres!$B$3,V$1:AG$1,0)-1)*IF(OR(C619="L",C619="S",C619="I"),-1,1),"")</f>
        <v>761</v>
      </c>
      <c r="AW619" s="1028">
        <f t="shared" si="59"/>
        <v>110</v>
      </c>
      <c r="AX619" s="1028">
        <f>INDEX(V619:AG619,1,MATCH(Parametres!$B$3,V$1:AG$1,0))*IF(OR(C619="L",C619="S",C619="I"),-1,1)</f>
        <v>871</v>
      </c>
      <c r="AY619" s="598" t="s">
        <v>337</v>
      </c>
      <c r="AZ619" s="598" t="str">
        <f>+VLOOKUP($AJ619,Data_Validation!$A:$E,5,0)</f>
        <v>Oui</v>
      </c>
    </row>
    <row r="620" spans="1:52" ht="15" customHeight="1">
      <c r="A620" s="832" t="s">
        <v>1150</v>
      </c>
      <c r="B620" s="832">
        <v>2026</v>
      </c>
      <c r="C620" s="832" t="s">
        <v>2371</v>
      </c>
      <c r="D620" s="832" t="s">
        <v>2372</v>
      </c>
      <c r="E620" s="832" t="s">
        <v>2368</v>
      </c>
      <c r="F620" s="832" t="s">
        <v>2226</v>
      </c>
      <c r="G620" s="832">
        <v>14735.98</v>
      </c>
      <c r="H620" s="832">
        <v>29921.25</v>
      </c>
      <c r="I620" s="832">
        <v>56938.84</v>
      </c>
      <c r="J620" s="832">
        <v>81573.539999999994</v>
      </c>
      <c r="K620" s="832">
        <v>103344.85</v>
      </c>
      <c r="L620" s="832">
        <v>124051.63</v>
      </c>
      <c r="M620" s="832">
        <v>142971.9</v>
      </c>
      <c r="N620" s="832">
        <v>162073.57999999999</v>
      </c>
      <c r="O620" s="832">
        <v>180119.67999999999</v>
      </c>
      <c r="P620" s="832">
        <v>194980.18</v>
      </c>
      <c r="Q620" s="832">
        <v>0</v>
      </c>
      <c r="R620" s="832">
        <v>0</v>
      </c>
      <c r="S620" s="832">
        <v>20013.3</v>
      </c>
      <c r="T620" s="832">
        <v>20013.3</v>
      </c>
      <c r="U620" s="832">
        <v>0</v>
      </c>
      <c r="V620" s="832">
        <v>104</v>
      </c>
      <c r="W620" s="832">
        <v>219</v>
      </c>
      <c r="X620" s="832">
        <v>413</v>
      </c>
      <c r="Y620" s="832">
        <v>609</v>
      </c>
      <c r="Z620" s="832">
        <v>777</v>
      </c>
      <c r="AA620" s="832">
        <v>952</v>
      </c>
      <c r="AB620" s="832">
        <v>1137</v>
      </c>
      <c r="AC620" s="832">
        <v>1241</v>
      </c>
      <c r="AD620" s="832">
        <v>1385</v>
      </c>
      <c r="AE620" s="832">
        <v>1555</v>
      </c>
      <c r="AF620" s="832">
        <v>0</v>
      </c>
      <c r="AG620" s="832">
        <v>0</v>
      </c>
      <c r="AH620" s="832">
        <v>154</v>
      </c>
      <c r="AI620" s="832">
        <v>154</v>
      </c>
      <c r="AJ620" s="1028" t="str">
        <f t="shared" si="60"/>
        <v>H35300</v>
      </c>
      <c r="AK620" s="1028" t="str">
        <f t="shared" si="61"/>
        <v>VTE ACCESS DETAIL</v>
      </c>
      <c r="AL620" s="1028">
        <f>IFERROR(INDEX(G620:R620,1,MATCH(Parametres!$B$3,G$1:R$1,0)-1)*IF(OR(F620="L",F620="S",F620="I"),-1,1),"")</f>
        <v>-162073.57999999999</v>
      </c>
      <c r="AM620" s="1028">
        <f t="shared" si="56"/>
        <v>-18046.100000000006</v>
      </c>
      <c r="AN620" s="1028">
        <f>INDEX(G620:R620,1,MATCH(Parametres!$B$3,G$1:R$1,0))*IF(OR(F620="L",F620="S",F620="I"),-1,1)</f>
        <v>-180119.67999999999</v>
      </c>
      <c r="AO620" s="598" t="str">
        <f>+VLOOKUP($AJ620,Data_Validation!$A:$D,1,0)</f>
        <v>H35300</v>
      </c>
      <c r="AP620" s="598" t="str">
        <f>+VLOOKUP($AJ620,Data_Validation!$A:$D,3,0)</f>
        <v>Pièces</v>
      </c>
      <c r="AQ620" s="598" t="str">
        <f>+VLOOKUP($AJ620,Data_Validation!$A:$D,4,0)</f>
        <v>Ventes Détails</v>
      </c>
      <c r="AR620" s="598" t="s">
        <v>299</v>
      </c>
      <c r="AS620" s="598" t="str">
        <f>+VLOOKUP($AJ620,Data_Validation!$A:$E,5,0)</f>
        <v>Oui</v>
      </c>
      <c r="AT620" s="1033" t="str">
        <f t="shared" si="57"/>
        <v>H35300</v>
      </c>
      <c r="AU620" s="599" t="str">
        <f t="shared" si="58"/>
        <v>VTE ACCESS DETAIL</v>
      </c>
      <c r="AV620" s="1028">
        <f>IFERROR(INDEX(V620:AG620,1,MATCH(Parametres!$B$3,V$1:AG$1,0)-1)*IF(OR(C620="L",C620="S",C620="I"),-1,1),"")</f>
        <v>1241</v>
      </c>
      <c r="AW620" s="1028">
        <f t="shared" si="59"/>
        <v>144</v>
      </c>
      <c r="AX620" s="1028">
        <f>INDEX(V620:AG620,1,MATCH(Parametres!$B$3,V$1:AG$1,0))*IF(OR(C620="L",C620="S",C620="I"),-1,1)</f>
        <v>1385</v>
      </c>
      <c r="AY620" s="598" t="s">
        <v>337</v>
      </c>
      <c r="AZ620" s="598" t="str">
        <f>+VLOOKUP($AJ620,Data_Validation!$A:$E,5,0)</f>
        <v>Oui</v>
      </c>
    </row>
    <row r="621" spans="1:52" ht="15" customHeight="1">
      <c r="A621" s="832" t="s">
        <v>1150</v>
      </c>
      <c r="B621" s="832">
        <v>2026</v>
      </c>
      <c r="C621" s="832" t="s">
        <v>2373</v>
      </c>
      <c r="D621" s="832" t="s">
        <v>2374</v>
      </c>
      <c r="E621" s="832" t="s">
        <v>2368</v>
      </c>
      <c r="F621" s="832" t="s">
        <v>2226</v>
      </c>
      <c r="G621" s="832">
        <v>47640.78</v>
      </c>
      <c r="H621" s="832">
        <v>98634.53</v>
      </c>
      <c r="I621" s="832">
        <v>152786.31</v>
      </c>
      <c r="J621" s="832">
        <v>232623.8</v>
      </c>
      <c r="K621" s="832">
        <v>300731.2</v>
      </c>
      <c r="L621" s="832">
        <v>379659.3</v>
      </c>
      <c r="M621" s="832">
        <v>434311.7</v>
      </c>
      <c r="N621" s="832">
        <v>493386.49</v>
      </c>
      <c r="O621" s="832">
        <v>556036.47</v>
      </c>
      <c r="P621" s="832">
        <v>599478.74</v>
      </c>
      <c r="Q621" s="832">
        <v>0</v>
      </c>
      <c r="R621" s="832">
        <v>0</v>
      </c>
      <c r="S621" s="832">
        <v>61781.83</v>
      </c>
      <c r="T621" s="832">
        <v>61781.83</v>
      </c>
      <c r="U621" s="832">
        <v>0</v>
      </c>
      <c r="V621" s="832">
        <v>397</v>
      </c>
      <c r="W621" s="832">
        <v>784</v>
      </c>
      <c r="X621" s="832">
        <v>1173</v>
      </c>
      <c r="Y621" s="832">
        <v>1806</v>
      </c>
      <c r="Z621" s="832">
        <v>2341</v>
      </c>
      <c r="AA621" s="832">
        <v>2826</v>
      </c>
      <c r="AB621" s="832">
        <v>3203</v>
      </c>
      <c r="AC621" s="832">
        <v>3562</v>
      </c>
      <c r="AD621" s="832">
        <v>3992</v>
      </c>
      <c r="AE621" s="832">
        <v>4281</v>
      </c>
      <c r="AF621" s="832">
        <v>0</v>
      </c>
      <c r="AG621" s="832">
        <v>0</v>
      </c>
      <c r="AH621" s="832">
        <v>444</v>
      </c>
      <c r="AI621" s="832">
        <v>444</v>
      </c>
      <c r="AJ621" s="1028" t="str">
        <f t="shared" si="60"/>
        <v>H35400</v>
      </c>
      <c r="AK621" s="1028" t="str">
        <f t="shared" si="61"/>
        <v>VTE PCS B.R CLIENT - MEC</v>
      </c>
      <c r="AL621" s="1028">
        <f>IFERROR(INDEX(G621:R621,1,MATCH(Parametres!$B$3,G$1:R$1,0)-1)*IF(OR(F621="L",F621="S",F621="I"),-1,1),"")</f>
        <v>-493386.49</v>
      </c>
      <c r="AM621" s="1028">
        <f t="shared" si="56"/>
        <v>-62649.979999999981</v>
      </c>
      <c r="AN621" s="1028">
        <f>INDEX(G621:R621,1,MATCH(Parametres!$B$3,G$1:R$1,0))*IF(OR(F621="L",F621="S",F621="I"),-1,1)</f>
        <v>-556036.47</v>
      </c>
      <c r="AO621" s="598" t="str">
        <f>+VLOOKUP($AJ621,Data_Validation!$A:$D,1,0)</f>
        <v>H35400</v>
      </c>
      <c r="AP621" s="598" t="str">
        <f>+VLOOKUP($AJ621,Data_Validation!$A:$D,3,0)</f>
        <v>Pièces</v>
      </c>
      <c r="AQ621" s="598" t="str">
        <f>+VLOOKUP($AJ621,Data_Validation!$A:$D,4,0)</f>
        <v>Pièces Ro Clients</v>
      </c>
      <c r="AR621" s="598" t="s">
        <v>299</v>
      </c>
      <c r="AS621" s="598" t="str">
        <f>+VLOOKUP($AJ621,Data_Validation!$A:$E,5,0)</f>
        <v>Oui</v>
      </c>
      <c r="AT621" s="1033" t="str">
        <f t="shared" si="57"/>
        <v>H35400</v>
      </c>
      <c r="AU621" s="599" t="str">
        <f t="shared" si="58"/>
        <v>VTE PCS B.R CLIENT - MEC</v>
      </c>
      <c r="AV621" s="1028">
        <f>IFERROR(INDEX(V621:AG621,1,MATCH(Parametres!$B$3,V$1:AG$1,0)-1)*IF(OR(C621="L",C621="S",C621="I"),-1,1),"")</f>
        <v>3562</v>
      </c>
      <c r="AW621" s="1028">
        <f t="shared" si="59"/>
        <v>430</v>
      </c>
      <c r="AX621" s="1028">
        <f>INDEX(V621:AG621,1,MATCH(Parametres!$B$3,V$1:AG$1,0))*IF(OR(C621="L",C621="S",C621="I"),-1,1)</f>
        <v>3992</v>
      </c>
      <c r="AY621" s="598" t="s">
        <v>337</v>
      </c>
      <c r="AZ621" s="598" t="str">
        <f>+VLOOKUP($AJ621,Data_Validation!$A:$E,5,0)</f>
        <v>Oui</v>
      </c>
    </row>
    <row r="622" spans="1:52" ht="15" customHeight="1">
      <c r="A622" s="832" t="s">
        <v>1150</v>
      </c>
      <c r="B622" s="832">
        <v>2026</v>
      </c>
      <c r="C622" s="832" t="s">
        <v>2375</v>
      </c>
      <c r="D622" s="832" t="s">
        <v>2376</v>
      </c>
      <c r="E622" s="832" t="s">
        <v>2368</v>
      </c>
      <c r="F622" s="832" t="s">
        <v>2226</v>
      </c>
      <c r="G622" s="832">
        <v>0</v>
      </c>
      <c r="H622" s="832">
        <v>0</v>
      </c>
      <c r="I622" s="832">
        <v>0</v>
      </c>
      <c r="J622" s="832">
        <v>0</v>
      </c>
      <c r="K622" s="832">
        <v>0</v>
      </c>
      <c r="L622" s="832">
        <v>0</v>
      </c>
      <c r="M622" s="832">
        <v>0</v>
      </c>
      <c r="N622" s="832">
        <v>0</v>
      </c>
      <c r="O622" s="832">
        <v>0</v>
      </c>
      <c r="P622" s="832">
        <v>0</v>
      </c>
      <c r="Q622" s="832">
        <v>0</v>
      </c>
      <c r="R622" s="832">
        <v>0</v>
      </c>
      <c r="S622" s="832">
        <v>0</v>
      </c>
      <c r="T622" s="832">
        <v>0</v>
      </c>
      <c r="U622" s="832">
        <v>0</v>
      </c>
      <c r="V622" s="832">
        <v>0</v>
      </c>
      <c r="W622" s="832">
        <v>0</v>
      </c>
      <c r="X622" s="832">
        <v>0</v>
      </c>
      <c r="Y622" s="832">
        <v>0</v>
      </c>
      <c r="Z622" s="832">
        <v>0</v>
      </c>
      <c r="AA622" s="832">
        <v>0</v>
      </c>
      <c r="AB622" s="832">
        <v>0</v>
      </c>
      <c r="AC622" s="832">
        <v>0</v>
      </c>
      <c r="AD622" s="832">
        <v>0</v>
      </c>
      <c r="AE622" s="832">
        <v>0</v>
      </c>
      <c r="AF622" s="832">
        <v>0</v>
      </c>
      <c r="AG622" s="832">
        <v>0</v>
      </c>
      <c r="AH622" s="832">
        <v>0</v>
      </c>
      <c r="AI622" s="832">
        <v>0</v>
      </c>
      <c r="AJ622" s="1028" t="str">
        <f t="shared" si="60"/>
        <v>H35410</v>
      </c>
      <c r="AK622" s="1028" t="str">
        <f t="shared" si="61"/>
        <v>VTE PIECES DETAIL HPP</v>
      </c>
      <c r="AL622" s="1028">
        <f>IFERROR(INDEX(G622:R622,1,MATCH(Parametres!$B$3,G$1:R$1,0)-1)*IF(OR(F622="L",F622="S",F622="I"),-1,1),"")</f>
        <v>0</v>
      </c>
      <c r="AM622" s="1028">
        <f t="shared" si="56"/>
        <v>0</v>
      </c>
      <c r="AN622" s="1028">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3" t="str">
        <f t="shared" si="57"/>
        <v>H35410</v>
      </c>
      <c r="AU622" s="599" t="str">
        <f t="shared" si="58"/>
        <v>VTE PIECES DETAIL HPP</v>
      </c>
      <c r="AV622" s="1028">
        <f>IFERROR(INDEX(V622:AG622,1,MATCH(Parametres!$B$3,V$1:AG$1,0)-1)*IF(OR(C622="L",C622="S",C622="I"),-1,1),"")</f>
        <v>0</v>
      </c>
      <c r="AW622" s="1028">
        <f t="shared" si="59"/>
        <v>0</v>
      </c>
      <c r="AX622" s="1028">
        <f>INDEX(V622:AG622,1,MATCH(Parametres!$B$3,V$1:AG$1,0))*IF(OR(C622="L",C622="S",C622="I"),-1,1)</f>
        <v>0</v>
      </c>
      <c r="AY622" s="598" t="s">
        <v>337</v>
      </c>
      <c r="AZ622" s="598" t="e">
        <f>+VLOOKUP($AJ622,Data_Validation!$A:$E,5,0)</f>
        <v>#N/A</v>
      </c>
    </row>
    <row r="623" spans="1:52" ht="15" customHeight="1">
      <c r="A623" s="832" t="s">
        <v>1150</v>
      </c>
      <c r="B623" s="832">
        <v>2026</v>
      </c>
      <c r="C623" s="832" t="s">
        <v>2377</v>
      </c>
      <c r="D623" s="832" t="s">
        <v>2378</v>
      </c>
      <c r="E623" s="832" t="s">
        <v>2368</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28" t="str">
        <f t="shared" si="60"/>
        <v>H35500</v>
      </c>
      <c r="AK623" s="1028" t="str">
        <f t="shared" si="61"/>
        <v>VTE PCS B.R CLIENT - CARR</v>
      </c>
      <c r="AL623" s="1028">
        <f>IFERROR(INDEX(G623:R623,1,MATCH(Parametres!$B$3,G$1:R$1,0)-1)*IF(OR(F623="L",F623="S",F623="I"),-1,1),"")</f>
        <v>0</v>
      </c>
      <c r="AM623" s="1028">
        <f t="shared" si="56"/>
        <v>0</v>
      </c>
      <c r="AN623" s="1028">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3" t="str">
        <f t="shared" si="57"/>
        <v>H35500</v>
      </c>
      <c r="AU623" s="599" t="str">
        <f t="shared" si="58"/>
        <v>VTE PCS B.R CLIENT - CARR</v>
      </c>
      <c r="AV623" s="1028">
        <f>IFERROR(INDEX(V623:AG623,1,MATCH(Parametres!$B$3,V$1:AG$1,0)-1)*IF(OR(C623="L",C623="S",C623="I"),-1,1),"")</f>
        <v>0</v>
      </c>
      <c r="AW623" s="1028">
        <f t="shared" si="59"/>
        <v>0</v>
      </c>
      <c r="AX623" s="1028">
        <f>INDEX(V623:AG623,1,MATCH(Parametres!$B$3,V$1:AG$1,0))*IF(OR(C623="L",C623="S",C623="I"),-1,1)</f>
        <v>0</v>
      </c>
      <c r="AY623" s="598" t="s">
        <v>337</v>
      </c>
      <c r="AZ623" s="598" t="e">
        <f>+VLOOKUP($AJ623,Data_Validation!$A:$E,5,0)</f>
        <v>#N/A</v>
      </c>
    </row>
    <row r="624" spans="1:52" ht="15" customHeight="1">
      <c r="A624" s="832" t="s">
        <v>1150</v>
      </c>
      <c r="B624" s="832">
        <v>2026</v>
      </c>
      <c r="C624" s="832" t="s">
        <v>2379</v>
      </c>
      <c r="D624" s="832" t="s">
        <v>2380</v>
      </c>
      <c r="E624" s="832" t="s">
        <v>2368</v>
      </c>
      <c r="F624" s="832" t="s">
        <v>2226</v>
      </c>
      <c r="G624" s="832">
        <v>200449.43</v>
      </c>
      <c r="H624" s="832">
        <v>354832.46</v>
      </c>
      <c r="I624" s="832">
        <v>501874.43</v>
      </c>
      <c r="J624" s="832">
        <v>546966.81000000006</v>
      </c>
      <c r="K624" s="832">
        <v>617560.9</v>
      </c>
      <c r="L624" s="832">
        <v>701956.17</v>
      </c>
      <c r="M624" s="832">
        <v>809605.18</v>
      </c>
      <c r="N624" s="832">
        <v>852113.79</v>
      </c>
      <c r="O624" s="832">
        <v>1067162.3500000001</v>
      </c>
      <c r="P624" s="832">
        <v>1115615.17</v>
      </c>
      <c r="Q624" s="832">
        <v>0</v>
      </c>
      <c r="R624" s="832">
        <v>0</v>
      </c>
      <c r="S624" s="832">
        <v>118573.59</v>
      </c>
      <c r="T624" s="832">
        <v>118573.59</v>
      </c>
      <c r="U624" s="832">
        <v>0</v>
      </c>
      <c r="V624" s="832">
        <v>242</v>
      </c>
      <c r="W624" s="832">
        <v>451</v>
      </c>
      <c r="X624" s="832">
        <v>630</v>
      </c>
      <c r="Y624" s="832">
        <v>707</v>
      </c>
      <c r="Z624" s="832">
        <v>829</v>
      </c>
      <c r="AA624" s="832">
        <v>1005</v>
      </c>
      <c r="AB624" s="832">
        <v>1224</v>
      </c>
      <c r="AC624" s="832">
        <v>1377</v>
      </c>
      <c r="AD624" s="832">
        <v>1642</v>
      </c>
      <c r="AE624" s="832">
        <v>1715</v>
      </c>
      <c r="AF624" s="832">
        <v>0</v>
      </c>
      <c r="AG624" s="832">
        <v>0</v>
      </c>
      <c r="AH624" s="832">
        <v>182</v>
      </c>
      <c r="AI624" s="832">
        <v>182</v>
      </c>
      <c r="AJ624" s="1028" t="str">
        <f t="shared" si="60"/>
        <v>H35600</v>
      </c>
      <c r="AK624" s="1028" t="str">
        <f t="shared" si="61"/>
        <v>VTE PCS B.R GARANTIE -MEC</v>
      </c>
      <c r="AL624" s="1028">
        <f>IFERROR(INDEX(G624:R624,1,MATCH(Parametres!$B$3,G$1:R$1,0)-1)*IF(OR(F624="L",F624="S",F624="I"),-1,1),"")</f>
        <v>-852113.79</v>
      </c>
      <c r="AM624" s="1028">
        <f t="shared" si="56"/>
        <v>-215048.56000000006</v>
      </c>
      <c r="AN624" s="1028">
        <f>INDEX(G624:R624,1,MATCH(Parametres!$B$3,G$1:R$1,0))*IF(OR(F624="L",F624="S",F624="I"),-1,1)</f>
        <v>-1067162.3500000001</v>
      </c>
      <c r="AO624" s="598" t="str">
        <f>+VLOOKUP($AJ624,Data_Validation!$A:$D,1,0)</f>
        <v>H35600</v>
      </c>
      <c r="AP624" s="598" t="str">
        <f>+VLOOKUP($AJ624,Data_Validation!$A:$D,3,0)</f>
        <v>Pièces</v>
      </c>
      <c r="AQ624" s="598" t="str">
        <f>+VLOOKUP($AJ624,Data_Validation!$A:$D,4,0)</f>
        <v>P/A Garantie</v>
      </c>
      <c r="AR624" s="598" t="s">
        <v>299</v>
      </c>
      <c r="AS624" s="598" t="str">
        <f>+VLOOKUP($AJ624,Data_Validation!$A:$E,5,0)</f>
        <v>Oui</v>
      </c>
      <c r="AT624" s="1033" t="str">
        <f t="shared" si="57"/>
        <v>H35600</v>
      </c>
      <c r="AU624" s="599" t="str">
        <f t="shared" si="58"/>
        <v>VTE PCS B.R GARANTIE -MEC</v>
      </c>
      <c r="AV624" s="1028">
        <f>IFERROR(INDEX(V624:AG624,1,MATCH(Parametres!$B$3,V$1:AG$1,0)-1)*IF(OR(C624="L",C624="S",C624="I"),-1,1),"")</f>
        <v>1377</v>
      </c>
      <c r="AW624" s="1028">
        <f t="shared" si="59"/>
        <v>265</v>
      </c>
      <c r="AX624" s="1028">
        <f>INDEX(V624:AG624,1,MATCH(Parametres!$B$3,V$1:AG$1,0))*IF(OR(C624="L",C624="S",C624="I"),-1,1)</f>
        <v>1642</v>
      </c>
      <c r="AY624" s="598" t="s">
        <v>337</v>
      </c>
      <c r="AZ624" s="598" t="str">
        <f>+VLOOKUP($AJ624,Data_Validation!$A:$E,5,0)</f>
        <v>Oui</v>
      </c>
    </row>
    <row r="625" spans="1:52" ht="15" customHeight="1">
      <c r="A625" s="832" t="s">
        <v>1150</v>
      </c>
      <c r="B625" s="832">
        <v>2026</v>
      </c>
      <c r="C625" s="832" t="s">
        <v>2381</v>
      </c>
      <c r="D625" s="832" t="s">
        <v>2382</v>
      </c>
      <c r="E625" s="832" t="s">
        <v>2368</v>
      </c>
      <c r="F625" s="832" t="s">
        <v>2226</v>
      </c>
      <c r="G625" s="832">
        <v>15763.85</v>
      </c>
      <c r="H625" s="832">
        <v>24281.4</v>
      </c>
      <c r="I625" s="832">
        <v>42860.67</v>
      </c>
      <c r="J625" s="832">
        <v>63814.3</v>
      </c>
      <c r="K625" s="832">
        <v>78918.17</v>
      </c>
      <c r="L625" s="832">
        <v>94170.33</v>
      </c>
      <c r="M625" s="832">
        <v>103673.06</v>
      </c>
      <c r="N625" s="832">
        <v>121172.27</v>
      </c>
      <c r="O625" s="832">
        <v>139508.71</v>
      </c>
      <c r="P625" s="832">
        <v>151324.43</v>
      </c>
      <c r="Q625" s="832">
        <v>0</v>
      </c>
      <c r="R625" s="832">
        <v>0</v>
      </c>
      <c r="S625" s="832">
        <v>15500.97</v>
      </c>
      <c r="T625" s="832">
        <v>15500.97</v>
      </c>
      <c r="U625" s="832">
        <v>0</v>
      </c>
      <c r="V625" s="832">
        <v>115</v>
      </c>
      <c r="W625" s="832">
        <v>196</v>
      </c>
      <c r="X625" s="832">
        <v>308</v>
      </c>
      <c r="Y625" s="832">
        <v>411</v>
      </c>
      <c r="Z625" s="832">
        <v>500</v>
      </c>
      <c r="AA625" s="832">
        <v>658</v>
      </c>
      <c r="AB625" s="832">
        <v>807</v>
      </c>
      <c r="AC625" s="832">
        <v>892</v>
      </c>
      <c r="AD625" s="832">
        <v>971</v>
      </c>
      <c r="AE625" s="832">
        <v>1002</v>
      </c>
      <c r="AF625" s="832">
        <v>0</v>
      </c>
      <c r="AG625" s="832">
        <v>0</v>
      </c>
      <c r="AH625" s="832">
        <v>108</v>
      </c>
      <c r="AI625" s="832">
        <v>108</v>
      </c>
      <c r="AJ625" s="1028" t="str">
        <f t="shared" si="60"/>
        <v>H35800</v>
      </c>
      <c r="AK625" s="1028" t="str">
        <f t="shared" si="61"/>
        <v>VTE PCS B.R INTERNE -MEC</v>
      </c>
      <c r="AL625" s="1028">
        <f>IFERROR(INDEX(G625:R625,1,MATCH(Parametres!$B$3,G$1:R$1,0)-1)*IF(OR(F625="L",F625="S",F625="I"),-1,1),"")</f>
        <v>-121172.27</v>
      </c>
      <c r="AM625" s="1028">
        <f t="shared" si="56"/>
        <v>-18336.439999999988</v>
      </c>
      <c r="AN625" s="1028">
        <f>INDEX(G625:R625,1,MATCH(Parametres!$B$3,G$1:R$1,0))*IF(OR(F625="L",F625="S",F625="I"),-1,1)</f>
        <v>-139508.71</v>
      </c>
      <c r="AO625" s="598" t="str">
        <f>+VLOOKUP($AJ625,Data_Validation!$A:$D,1,0)</f>
        <v>H35800</v>
      </c>
      <c r="AP625" s="598" t="str">
        <f>+VLOOKUP($AJ625,Data_Validation!$A:$D,3,0)</f>
        <v>Pièces</v>
      </c>
      <c r="AQ625" s="598" t="str">
        <f>+VLOOKUP($AJ625,Data_Validation!$A:$D,4,0)</f>
        <v>Ventes Internes</v>
      </c>
      <c r="AR625" s="598" t="s">
        <v>299</v>
      </c>
      <c r="AS625" s="598" t="str">
        <f>+VLOOKUP($AJ625,Data_Validation!$A:$E,5,0)</f>
        <v>Oui</v>
      </c>
      <c r="AT625" s="1033" t="str">
        <f t="shared" si="57"/>
        <v>H35800</v>
      </c>
      <c r="AU625" s="599" t="str">
        <f t="shared" si="58"/>
        <v>VTE PCS B.R INTERNE -MEC</v>
      </c>
      <c r="AV625" s="1028">
        <f>IFERROR(INDEX(V625:AG625,1,MATCH(Parametres!$B$3,V$1:AG$1,0)-1)*IF(OR(C625="L",C625="S",C625="I"),-1,1),"")</f>
        <v>892</v>
      </c>
      <c r="AW625" s="1028">
        <f t="shared" si="59"/>
        <v>79</v>
      </c>
      <c r="AX625" s="1028">
        <f>INDEX(V625:AG625,1,MATCH(Parametres!$B$3,V$1:AG$1,0))*IF(OR(C625="L",C625="S",C625="I"),-1,1)</f>
        <v>971</v>
      </c>
      <c r="AY625" s="598" t="s">
        <v>337</v>
      </c>
      <c r="AZ625" s="598" t="str">
        <f>+VLOOKUP($AJ625,Data_Validation!$A:$E,5,0)</f>
        <v>Oui</v>
      </c>
    </row>
    <row r="626" spans="1:52" ht="15" customHeight="1">
      <c r="A626" s="832" t="s">
        <v>1150</v>
      </c>
      <c r="B626" s="832">
        <v>2026</v>
      </c>
      <c r="C626" s="832" t="s">
        <v>2383</v>
      </c>
      <c r="D626" s="832" t="s">
        <v>2384</v>
      </c>
      <c r="E626" s="832" t="s">
        <v>2368</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28" t="str">
        <f t="shared" si="60"/>
        <v>H36000</v>
      </c>
      <c r="AK626" s="1028" t="str">
        <f t="shared" si="61"/>
        <v>VTE PIECES DIVERSES (AUTO</v>
      </c>
      <c r="AL626" s="1028">
        <f>IFERROR(INDEX(G626:R626,1,MATCH(Parametres!$B$3,G$1:R$1,0)-1)*IF(OR(F626="L",F626="S",F626="I"),-1,1),"")</f>
        <v>0</v>
      </c>
      <c r="AM626" s="1028">
        <f t="shared" si="56"/>
        <v>0</v>
      </c>
      <c r="AN626" s="1028">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3" t="str">
        <f t="shared" si="57"/>
        <v>H36000</v>
      </c>
      <c r="AU626" s="599" t="str">
        <f t="shared" si="58"/>
        <v>VTE PIECES DIVERSES (AUTO</v>
      </c>
      <c r="AV626" s="1028">
        <f>IFERROR(INDEX(V626:AG626,1,MATCH(Parametres!$B$3,V$1:AG$1,0)-1)*IF(OR(C626="L",C626="S",C626="I"),-1,1),"")</f>
        <v>0</v>
      </c>
      <c r="AW626" s="1028">
        <f t="shared" si="59"/>
        <v>0</v>
      </c>
      <c r="AX626" s="1028">
        <f>INDEX(V626:AG626,1,MATCH(Parametres!$B$3,V$1:AG$1,0))*IF(OR(C626="L",C626="S",C626="I"),-1,1)</f>
        <v>0</v>
      </c>
      <c r="AY626" s="598" t="s">
        <v>337</v>
      </c>
      <c r="AZ626" s="598" t="e">
        <f>+VLOOKUP($AJ626,Data_Validation!$A:$E,5,0)</f>
        <v>#N/A</v>
      </c>
    </row>
    <row r="627" spans="1:52" ht="15" customHeight="1">
      <c r="A627" s="832" t="s">
        <v>1150</v>
      </c>
      <c r="B627" s="832">
        <v>2026</v>
      </c>
      <c r="C627" s="832" t="s">
        <v>2385</v>
      </c>
      <c r="D627" s="832" t="s">
        <v>2386</v>
      </c>
      <c r="E627" s="832" t="s">
        <v>2368</v>
      </c>
      <c r="F627" s="832" t="s">
        <v>2226</v>
      </c>
      <c r="G627" s="832">
        <v>61424.61</v>
      </c>
      <c r="H627" s="832">
        <v>103973.57</v>
      </c>
      <c r="I627" s="832">
        <v>147490.38</v>
      </c>
      <c r="J627" s="832">
        <v>214488.47</v>
      </c>
      <c r="K627" s="832">
        <v>258633.4</v>
      </c>
      <c r="L627" s="832">
        <v>294850.87</v>
      </c>
      <c r="M627" s="832">
        <v>333771.46999999997</v>
      </c>
      <c r="N627" s="832">
        <v>371557.71</v>
      </c>
      <c r="O627" s="832">
        <v>410699.19</v>
      </c>
      <c r="P627" s="832">
        <v>455515.21</v>
      </c>
      <c r="Q627" s="832">
        <v>0</v>
      </c>
      <c r="R627" s="832">
        <v>0</v>
      </c>
      <c r="S627" s="832">
        <v>45633.24</v>
      </c>
      <c r="T627" s="832">
        <v>45633.24</v>
      </c>
      <c r="U627" s="832">
        <v>0</v>
      </c>
      <c r="V627" s="832">
        <v>75</v>
      </c>
      <c r="W627" s="832">
        <v>123</v>
      </c>
      <c r="X627" s="832">
        <v>176</v>
      </c>
      <c r="Y627" s="832">
        <v>267</v>
      </c>
      <c r="Z627" s="832">
        <v>328</v>
      </c>
      <c r="AA627" s="832">
        <v>377</v>
      </c>
      <c r="AB627" s="832">
        <v>423</v>
      </c>
      <c r="AC627" s="832">
        <v>470</v>
      </c>
      <c r="AD627" s="832">
        <v>521</v>
      </c>
      <c r="AE627" s="832">
        <v>571</v>
      </c>
      <c r="AF627" s="832">
        <v>0</v>
      </c>
      <c r="AG627" s="832">
        <v>0</v>
      </c>
      <c r="AH627" s="832">
        <v>58</v>
      </c>
      <c r="AI627" s="832">
        <v>58</v>
      </c>
      <c r="AJ627" s="1028" t="str">
        <f t="shared" si="60"/>
        <v>H36200</v>
      </c>
      <c r="AK627" s="1028" t="str">
        <f t="shared" si="61"/>
        <v>VTE PNEUS</v>
      </c>
      <c r="AL627" s="1028">
        <f>IFERROR(INDEX(G627:R627,1,MATCH(Parametres!$B$3,G$1:R$1,0)-1)*IF(OR(F627="L",F627="S",F627="I"),-1,1),"")</f>
        <v>-371557.71</v>
      </c>
      <c r="AM627" s="1028">
        <f t="shared" si="56"/>
        <v>-39141.479999999981</v>
      </c>
      <c r="AN627" s="1028">
        <f>INDEX(G627:R627,1,MATCH(Parametres!$B$3,G$1:R$1,0))*IF(OR(F627="L",F627="S",F627="I"),-1,1)</f>
        <v>-410699.19</v>
      </c>
      <c r="AO627" s="598" t="str">
        <f>+VLOOKUP($AJ627,Data_Validation!$A:$D,1,0)</f>
        <v>H36200</v>
      </c>
      <c r="AP627" s="598" t="str">
        <f>+VLOOKUP($AJ627,Data_Validation!$A:$D,3,0)</f>
        <v>Pièces</v>
      </c>
      <c r="AQ627" s="598" t="str">
        <f>+VLOOKUP($AJ627,Data_Validation!$A:$D,4,0)</f>
        <v>Ventes Pneus</v>
      </c>
      <c r="AR627" s="598" t="s">
        <v>299</v>
      </c>
      <c r="AS627" s="598" t="str">
        <f>+VLOOKUP($AJ627,Data_Validation!$A:$E,5,0)</f>
        <v>Oui</v>
      </c>
      <c r="AT627" s="1033" t="str">
        <f t="shared" si="57"/>
        <v>H36200</v>
      </c>
      <c r="AU627" s="599" t="str">
        <f t="shared" si="58"/>
        <v>VTE PNEUS</v>
      </c>
      <c r="AV627" s="1028">
        <f>IFERROR(INDEX(V627:AG627,1,MATCH(Parametres!$B$3,V$1:AG$1,0)-1)*IF(OR(C627="L",C627="S",C627="I"),-1,1),"")</f>
        <v>470</v>
      </c>
      <c r="AW627" s="1028">
        <f t="shared" si="59"/>
        <v>51</v>
      </c>
      <c r="AX627" s="1028">
        <f>INDEX(V627:AG627,1,MATCH(Parametres!$B$3,V$1:AG$1,0))*IF(OR(C627="L",C627="S",C627="I"),-1,1)</f>
        <v>521</v>
      </c>
      <c r="AY627" s="598" t="s">
        <v>337</v>
      </c>
      <c r="AZ627" s="598" t="str">
        <f>+VLOOKUP($AJ627,Data_Validation!$A:$E,5,0)</f>
        <v>Oui</v>
      </c>
    </row>
    <row r="628" spans="1:52" ht="15" customHeight="1">
      <c r="A628" s="832" t="s">
        <v>1150</v>
      </c>
      <c r="B628" s="832">
        <v>2026</v>
      </c>
      <c r="C628" s="832" t="s">
        <v>2387</v>
      </c>
      <c r="D628" s="832" t="s">
        <v>2388</v>
      </c>
      <c r="E628" s="832" t="s">
        <v>333</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28" t="str">
        <f t="shared" si="60"/>
        <v>H36300</v>
      </c>
      <c r="AK628" s="1028" t="str">
        <f t="shared" si="61"/>
        <v>ESCOMPTE PIECES (M.S.O)</v>
      </c>
      <c r="AL628" s="1028">
        <f>IFERROR(INDEX(G628:R628,1,MATCH(Parametres!$B$3,G$1:R$1,0)-1)*IF(OR(F628="L",F628="S",F628="I"),-1,1),"")</f>
        <v>0</v>
      </c>
      <c r="AM628" s="1028">
        <f t="shared" si="56"/>
        <v>0</v>
      </c>
      <c r="AN628" s="1028">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3" t="str">
        <f t="shared" si="57"/>
        <v>H36300</v>
      </c>
      <c r="AU628" s="599" t="str">
        <f t="shared" si="58"/>
        <v>ESCOMPTE PIECES (M.S.O)</v>
      </c>
      <c r="AV628" s="1028">
        <f>IFERROR(INDEX(V628:AG628,1,MATCH(Parametres!$B$3,V$1:AG$1,0)-1)*IF(OR(C628="L",C628="S",C628="I"),-1,1),"")</f>
        <v>0</v>
      </c>
      <c r="AW628" s="1028">
        <f t="shared" si="59"/>
        <v>0</v>
      </c>
      <c r="AX628" s="1028">
        <f>INDEX(V628:AG628,1,MATCH(Parametres!$B$3,V$1:AG$1,0))*IF(OR(C628="L",C628="S",C628="I"),-1,1)</f>
        <v>0</v>
      </c>
      <c r="AY628" s="598" t="s">
        <v>337</v>
      </c>
      <c r="AZ628" s="598" t="e">
        <f>+VLOOKUP($AJ628,Data_Validation!$A:$E,5,0)</f>
        <v>#N/A</v>
      </c>
    </row>
    <row r="629" spans="1:52" ht="15" customHeight="1">
      <c r="A629" s="832" t="s">
        <v>1150</v>
      </c>
      <c r="B629" s="832">
        <v>2026</v>
      </c>
      <c r="C629" s="832" t="s">
        <v>2389</v>
      </c>
      <c r="D629" s="832" t="s">
        <v>2390</v>
      </c>
      <c r="E629" s="832" t="s">
        <v>333</v>
      </c>
      <c r="F629" s="832" t="s">
        <v>2226</v>
      </c>
      <c r="G629" s="832">
        <v>0</v>
      </c>
      <c r="H629" s="832">
        <v>0</v>
      </c>
      <c r="I629" s="832">
        <v>0</v>
      </c>
      <c r="J629" s="832">
        <v>0</v>
      </c>
      <c r="K629" s="832">
        <v>0</v>
      </c>
      <c r="L629" s="832">
        <v>0</v>
      </c>
      <c r="M629" s="832">
        <v>0</v>
      </c>
      <c r="N629" s="832">
        <v>0</v>
      </c>
      <c r="O629" s="832">
        <v>0</v>
      </c>
      <c r="P629" s="832">
        <v>0</v>
      </c>
      <c r="Q629" s="832">
        <v>0</v>
      </c>
      <c r="R629" s="832">
        <v>0</v>
      </c>
      <c r="S629" s="832">
        <v>0</v>
      </c>
      <c r="T629" s="832">
        <v>0</v>
      </c>
      <c r="U629" s="832">
        <v>0</v>
      </c>
      <c r="V629" s="832">
        <v>0</v>
      </c>
      <c r="W629" s="832">
        <v>0</v>
      </c>
      <c r="X629" s="832">
        <v>0</v>
      </c>
      <c r="Y629" s="832">
        <v>0</v>
      </c>
      <c r="Z629" s="832">
        <v>0</v>
      </c>
      <c r="AA629" s="832">
        <v>0</v>
      </c>
      <c r="AB629" s="832">
        <v>0</v>
      </c>
      <c r="AC629" s="832">
        <v>0</v>
      </c>
      <c r="AD629" s="832">
        <v>0</v>
      </c>
      <c r="AE629" s="832">
        <v>0</v>
      </c>
      <c r="AF629" s="832">
        <v>0</v>
      </c>
      <c r="AG629" s="832">
        <v>0</v>
      </c>
      <c r="AH629" s="832">
        <v>0</v>
      </c>
      <c r="AI629" s="832">
        <v>0</v>
      </c>
      <c r="AJ629" s="1028" t="str">
        <f t="shared" si="60"/>
        <v>H36400</v>
      </c>
      <c r="AK629" s="1028" t="str">
        <f t="shared" si="61"/>
        <v>REGULARISATION D INV.</v>
      </c>
      <c r="AL629" s="1028">
        <f>IFERROR(INDEX(G629:R629,1,MATCH(Parametres!$B$3,G$1:R$1,0)-1)*IF(OR(F629="L",F629="S",F629="I"),-1,1),"")</f>
        <v>0</v>
      </c>
      <c r="AM629" s="1028">
        <f t="shared" si="56"/>
        <v>0</v>
      </c>
      <c r="AN629" s="1028">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3" t="str">
        <f t="shared" si="57"/>
        <v>H36400</v>
      </c>
      <c r="AU629" s="599" t="str">
        <f t="shared" si="58"/>
        <v>REGULARISATION D INV.</v>
      </c>
      <c r="AV629" s="1028">
        <f>IFERROR(INDEX(V629:AG629,1,MATCH(Parametres!$B$3,V$1:AG$1,0)-1)*IF(OR(C629="L",C629="S",C629="I"),-1,1),"")</f>
        <v>0</v>
      </c>
      <c r="AW629" s="1028">
        <f t="shared" si="59"/>
        <v>0</v>
      </c>
      <c r="AX629" s="1028">
        <f>INDEX(V629:AG629,1,MATCH(Parametres!$B$3,V$1:AG$1,0))*IF(OR(C629="L",C629="S",C629="I"),-1,1)</f>
        <v>0</v>
      </c>
      <c r="AY629" s="598" t="s">
        <v>337</v>
      </c>
      <c r="AZ629" s="598" t="e">
        <f>+VLOOKUP($AJ629,Data_Validation!$A:$E,5,0)</f>
        <v>#N/A</v>
      </c>
    </row>
    <row r="630" spans="1:52" ht="15" customHeight="1">
      <c r="A630" s="832" t="s">
        <v>1150</v>
      </c>
      <c r="B630" s="832">
        <v>2026</v>
      </c>
      <c r="C630" s="832" t="s">
        <v>2391</v>
      </c>
      <c r="D630" s="832" t="s">
        <v>2392</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28" t="str">
        <f t="shared" si="60"/>
        <v>H36500</v>
      </c>
      <c r="AK630" s="1028" t="str">
        <f t="shared" si="61"/>
        <v>VTE FOURN CARR/PEINTURE</v>
      </c>
      <c r="AL630" s="1028">
        <f>IFERROR(INDEX(G630:R630,1,MATCH(Parametres!$B$3,G$1:R$1,0)-1)*IF(OR(F630="L",F630="S",F630="I"),-1,1),"")</f>
        <v>0</v>
      </c>
      <c r="AM630" s="1028">
        <f t="shared" si="56"/>
        <v>0</v>
      </c>
      <c r="AN630" s="1028">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3" t="str">
        <f t="shared" si="57"/>
        <v>H36500</v>
      </c>
      <c r="AU630" s="599" t="str">
        <f t="shared" si="58"/>
        <v>VTE FOURN CARR/PEINTURE</v>
      </c>
      <c r="AV630" s="1028">
        <f>IFERROR(INDEX(V630:AG630,1,MATCH(Parametres!$B$3,V$1:AG$1,0)-1)*IF(OR(C630="L",C630="S",C630="I"),-1,1),"")</f>
        <v>0</v>
      </c>
      <c r="AW630" s="1028">
        <f t="shared" si="59"/>
        <v>0</v>
      </c>
      <c r="AX630" s="1028">
        <f>INDEX(V630:AG630,1,MATCH(Parametres!$B$3,V$1:AG$1,0))*IF(OR(C630="L",C630="S",C630="I"),-1,1)</f>
        <v>0</v>
      </c>
      <c r="AY630" s="598" t="s">
        <v>337</v>
      </c>
      <c r="AZ630" s="598" t="e">
        <f>+VLOOKUP($AJ630,Data_Validation!$A:$E,5,0)</f>
        <v>#N/A</v>
      </c>
    </row>
    <row r="631" spans="1:52" ht="15" customHeight="1">
      <c r="A631" s="832" t="s">
        <v>1150</v>
      </c>
      <c r="B631" s="832">
        <v>2026</v>
      </c>
      <c r="C631" s="832" t="s">
        <v>2393</v>
      </c>
      <c r="D631" s="832" t="s">
        <v>2394</v>
      </c>
      <c r="E631" s="832" t="s">
        <v>2368</v>
      </c>
      <c r="F631" s="832" t="s">
        <v>2226</v>
      </c>
      <c r="G631" s="832">
        <v>64654.93</v>
      </c>
      <c r="H631" s="832">
        <v>128939.58</v>
      </c>
      <c r="I631" s="832">
        <v>206728.61</v>
      </c>
      <c r="J631" s="832">
        <v>363122.98</v>
      </c>
      <c r="K631" s="832">
        <v>486990.67</v>
      </c>
      <c r="L631" s="832">
        <v>594399.13</v>
      </c>
      <c r="M631" s="832">
        <v>670241.5</v>
      </c>
      <c r="N631" s="832">
        <v>755084.15</v>
      </c>
      <c r="O631" s="832">
        <v>852516.97</v>
      </c>
      <c r="P631" s="832">
        <v>929510.81</v>
      </c>
      <c r="Q631" s="832">
        <v>0</v>
      </c>
      <c r="R631" s="832">
        <v>0</v>
      </c>
      <c r="S631" s="832">
        <v>94724.11</v>
      </c>
      <c r="T631" s="832">
        <v>94724.11</v>
      </c>
      <c r="U631" s="832">
        <v>0</v>
      </c>
      <c r="V631" s="832">
        <v>569</v>
      </c>
      <c r="W631" s="832">
        <v>1123</v>
      </c>
      <c r="X631" s="832">
        <v>1695</v>
      </c>
      <c r="Y631" s="832">
        <v>2702</v>
      </c>
      <c r="Z631" s="832">
        <v>3511</v>
      </c>
      <c r="AA631" s="832">
        <v>4209</v>
      </c>
      <c r="AB631" s="832">
        <v>4764</v>
      </c>
      <c r="AC631" s="832">
        <v>5299</v>
      </c>
      <c r="AD631" s="832">
        <v>5899</v>
      </c>
      <c r="AE631" s="832">
        <v>6341</v>
      </c>
      <c r="AF631" s="832">
        <v>0</v>
      </c>
      <c r="AG631" s="832">
        <v>0</v>
      </c>
      <c r="AH631" s="832">
        <v>655</v>
      </c>
      <c r="AI631" s="832">
        <v>655</v>
      </c>
      <c r="AJ631" s="1028" t="str">
        <f t="shared" si="60"/>
        <v>H37000</v>
      </c>
      <c r="AK631" s="1028" t="str">
        <f t="shared" si="61"/>
        <v>VTE M.O B.R CLIENT- MEC.</v>
      </c>
      <c r="AL631" s="1028">
        <f>IFERROR(INDEX(G631:R631,1,MATCH(Parametres!$B$3,G$1:R$1,0)-1)*IF(OR(F631="L",F631="S",F631="I"),-1,1),"")</f>
        <v>-755084.15</v>
      </c>
      <c r="AM631" s="1028">
        <f t="shared" si="56"/>
        <v>-97432.819999999949</v>
      </c>
      <c r="AN631" s="1028">
        <f>INDEX(G631:R631,1,MATCH(Parametres!$B$3,G$1:R$1,0))*IF(OR(F631="L",F631="S",F631="I"),-1,1)</f>
        <v>-852516.97</v>
      </c>
      <c r="AO631" s="598" t="str">
        <f>+VLOOKUP($AJ631,Data_Validation!$A:$D,1,0)</f>
        <v>H37000</v>
      </c>
      <c r="AP631" s="598" t="str">
        <f>+VLOOKUP($AJ631,Data_Validation!$A:$D,3,0)</f>
        <v>Service</v>
      </c>
      <c r="AQ631" s="598" t="str">
        <f>+VLOOKUP($AJ631,Data_Validation!$A:$D,4,0)</f>
        <v>M/O Client</v>
      </c>
      <c r="AR631" s="598" t="s">
        <v>299</v>
      </c>
      <c r="AS631" s="598" t="str">
        <f>+VLOOKUP($AJ631,Data_Validation!$A:$E,5,0)</f>
        <v>Oui</v>
      </c>
      <c r="AT631" s="1033" t="str">
        <f t="shared" si="57"/>
        <v>H37000</v>
      </c>
      <c r="AU631" s="599" t="str">
        <f t="shared" si="58"/>
        <v>VTE M.O B.R CLIENT- MEC.</v>
      </c>
      <c r="AV631" s="1028">
        <f>IFERROR(INDEX(V631:AG631,1,MATCH(Parametres!$B$3,V$1:AG$1,0)-1)*IF(OR(C631="L",C631="S",C631="I"),-1,1),"")</f>
        <v>5299</v>
      </c>
      <c r="AW631" s="1028">
        <f t="shared" si="59"/>
        <v>600</v>
      </c>
      <c r="AX631" s="1028">
        <f>INDEX(V631:AG631,1,MATCH(Parametres!$B$3,V$1:AG$1,0))*IF(OR(C631="L",C631="S",C631="I"),-1,1)</f>
        <v>5899</v>
      </c>
      <c r="AY631" s="598" t="s">
        <v>337</v>
      </c>
      <c r="AZ631" s="598" t="str">
        <f>+VLOOKUP($AJ631,Data_Validation!$A:$E,5,0)</f>
        <v>Oui</v>
      </c>
    </row>
    <row r="632" spans="1:52" ht="15" customHeight="1">
      <c r="A632" s="832" t="s">
        <v>1150</v>
      </c>
      <c r="B632" s="832">
        <v>2026</v>
      </c>
      <c r="C632" s="832" t="s">
        <v>2395</v>
      </c>
      <c r="D632" s="832" t="s">
        <v>2396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28" t="str">
        <f t="shared" si="60"/>
        <v>H37010</v>
      </c>
      <c r="AK632" s="1028" t="str">
        <f t="shared" si="61"/>
        <v>VTE MO HPP</v>
      </c>
      <c r="AL632" s="1028">
        <f>IFERROR(INDEX(G632:R632,1,MATCH(Parametres!$B$3,G$1:R$1,0)-1)*IF(OR(F632="L",F632="S",F632="I"),-1,1),"")</f>
        <v>0</v>
      </c>
      <c r="AM632" s="1028">
        <f t="shared" si="56"/>
        <v>0</v>
      </c>
      <c r="AN632" s="1028">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3" t="str">
        <f t="shared" si="57"/>
        <v>H37010</v>
      </c>
      <c r="AU632" s="599" t="str">
        <f t="shared" si="58"/>
        <v>VTE MO HPP</v>
      </c>
      <c r="AV632" s="1028">
        <f>IFERROR(INDEX(V632:AG632,1,MATCH(Parametres!$B$3,V$1:AG$1,0)-1)*IF(OR(C632="L",C632="S",C632="I"),-1,1),"")</f>
        <v>0</v>
      </c>
      <c r="AW632" s="1028">
        <f t="shared" si="59"/>
        <v>0</v>
      </c>
      <c r="AX632" s="1028">
        <f>INDEX(V632:AG632,1,MATCH(Parametres!$B$3,V$1:AG$1,0))*IF(OR(C632="L",C632="S",C632="I"),-1,1)</f>
        <v>0</v>
      </c>
      <c r="AY632" s="598" t="s">
        <v>337</v>
      </c>
      <c r="AZ632" s="598" t="e">
        <f>+VLOOKUP($AJ632,Data_Validation!$A:$E,5,0)</f>
        <v>#N/A</v>
      </c>
    </row>
    <row r="633" spans="1:52" ht="15" customHeight="1">
      <c r="A633" s="832" t="s">
        <v>1150</v>
      </c>
      <c r="B633" s="832">
        <v>2026</v>
      </c>
      <c r="C633" s="832" t="s">
        <v>2397</v>
      </c>
      <c r="D633" s="832" t="s">
        <v>2398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28" t="str">
        <f t="shared" si="60"/>
        <v>H37100</v>
      </c>
      <c r="AK633" s="1028" t="str">
        <f t="shared" si="61"/>
        <v>VTE M.O B.R CLIENT- CARR</v>
      </c>
      <c r="AL633" s="1028">
        <f>IFERROR(INDEX(G633:R633,1,MATCH(Parametres!$B$3,G$1:R$1,0)-1)*IF(OR(F633="L",F633="S",F633="I"),-1,1),"")</f>
        <v>0</v>
      </c>
      <c r="AM633" s="1028">
        <f t="shared" si="56"/>
        <v>0</v>
      </c>
      <c r="AN633" s="1028">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3" t="str">
        <f t="shared" si="57"/>
        <v>H37100</v>
      </c>
      <c r="AU633" s="599" t="str">
        <f t="shared" si="58"/>
        <v>VTE M.O B.R CLIENT- CARR</v>
      </c>
      <c r="AV633" s="1028">
        <f>IFERROR(INDEX(V633:AG633,1,MATCH(Parametres!$B$3,V$1:AG$1,0)-1)*IF(OR(C633="L",C633="S",C633="I"),-1,1),"")</f>
        <v>0</v>
      </c>
      <c r="AW633" s="1028">
        <f t="shared" si="59"/>
        <v>0</v>
      </c>
      <c r="AX633" s="1028">
        <f>INDEX(V633:AG633,1,MATCH(Parametres!$B$3,V$1:AG$1,0))*IF(OR(C633="L",C633="S",C633="I"),-1,1)</f>
        <v>0</v>
      </c>
      <c r="AY633" s="598" t="s">
        <v>337</v>
      </c>
      <c r="AZ633" s="598" t="e">
        <f>+VLOOKUP($AJ633,Data_Validation!$A:$E,5,0)</f>
        <v>#N/A</v>
      </c>
    </row>
    <row r="634" spans="1:52" ht="15" customHeight="1">
      <c r="A634" s="832" t="s">
        <v>1150</v>
      </c>
      <c r="B634" s="832">
        <v>2026</v>
      </c>
      <c r="C634" s="832" t="s">
        <v>2399</v>
      </c>
      <c r="D634" s="832" t="s">
        <v>2400</v>
      </c>
      <c r="E634" s="832" t="s">
        <v>2368</v>
      </c>
      <c r="F634" s="832" t="s">
        <v>2226</v>
      </c>
      <c r="G634" s="832">
        <v>56610.18</v>
      </c>
      <c r="H634" s="832">
        <v>110003.58</v>
      </c>
      <c r="I634" s="832">
        <v>161309.23000000001</v>
      </c>
      <c r="J634" s="832">
        <v>180963.94</v>
      </c>
      <c r="K634" s="832">
        <v>209953.35</v>
      </c>
      <c r="L634" s="832">
        <v>251371.67</v>
      </c>
      <c r="M634" s="832">
        <v>314303.55</v>
      </c>
      <c r="N634" s="832">
        <v>348249.15</v>
      </c>
      <c r="O634" s="832">
        <v>428969.97</v>
      </c>
      <c r="P634" s="832">
        <v>450162.43</v>
      </c>
      <c r="Q634" s="832">
        <v>0</v>
      </c>
      <c r="R634" s="832">
        <v>0</v>
      </c>
      <c r="S634" s="832">
        <v>47663.33</v>
      </c>
      <c r="T634" s="832">
        <v>47663.33</v>
      </c>
      <c r="U634" s="832">
        <v>0</v>
      </c>
      <c r="V634" s="832">
        <v>285</v>
      </c>
      <c r="W634" s="832">
        <v>578</v>
      </c>
      <c r="X634" s="832">
        <v>858</v>
      </c>
      <c r="Y634" s="832">
        <v>994</v>
      </c>
      <c r="Z634" s="832">
        <v>1197</v>
      </c>
      <c r="AA634" s="832">
        <v>1504</v>
      </c>
      <c r="AB634" s="832">
        <v>1892</v>
      </c>
      <c r="AC634" s="832">
        <v>2277</v>
      </c>
      <c r="AD634" s="832">
        <v>2670</v>
      </c>
      <c r="AE634" s="832">
        <v>2769</v>
      </c>
      <c r="AF634" s="832">
        <v>0</v>
      </c>
      <c r="AG634" s="832">
        <v>0</v>
      </c>
      <c r="AH634" s="832">
        <v>297</v>
      </c>
      <c r="AI634" s="832">
        <v>297</v>
      </c>
      <c r="AJ634" s="1028" t="str">
        <f t="shared" si="60"/>
        <v>H37200</v>
      </c>
      <c r="AK634" s="1028" t="str">
        <f t="shared" si="61"/>
        <v>VTE M.O B.R GARANTIE- MEC</v>
      </c>
      <c r="AL634" s="1028">
        <f>IFERROR(INDEX(G634:R634,1,MATCH(Parametres!$B$3,G$1:R$1,0)-1)*IF(OR(F634="L",F634="S",F634="I"),-1,1),"")</f>
        <v>-348249.15</v>
      </c>
      <c r="AM634" s="1028">
        <f t="shared" si="56"/>
        <v>-80720.819999999949</v>
      </c>
      <c r="AN634" s="1028">
        <f>INDEX(G634:R634,1,MATCH(Parametres!$B$3,G$1:R$1,0))*IF(OR(F634="L",F634="S",F634="I"),-1,1)</f>
        <v>-428969.97</v>
      </c>
      <c r="AO634" s="598" t="str">
        <f>+VLOOKUP($AJ634,Data_Validation!$A:$D,1,0)</f>
        <v>H37200</v>
      </c>
      <c r="AP634" s="598" t="str">
        <f>+VLOOKUP($AJ634,Data_Validation!$A:$D,3,0)</f>
        <v>Service</v>
      </c>
      <c r="AQ634" s="598" t="str">
        <f>+VLOOKUP($AJ634,Data_Validation!$A:$D,4,0)</f>
        <v>M/O Garantie</v>
      </c>
      <c r="AR634" s="598" t="s">
        <v>299</v>
      </c>
      <c r="AS634" s="598" t="str">
        <f>+VLOOKUP($AJ634,Data_Validation!$A:$E,5,0)</f>
        <v>Oui</v>
      </c>
      <c r="AT634" s="1033" t="str">
        <f t="shared" si="57"/>
        <v>H37200</v>
      </c>
      <c r="AU634" s="599" t="str">
        <f t="shared" si="58"/>
        <v>VTE M.O B.R GARANTIE- MEC</v>
      </c>
      <c r="AV634" s="1028">
        <f>IFERROR(INDEX(V634:AG634,1,MATCH(Parametres!$B$3,V$1:AG$1,0)-1)*IF(OR(C634="L",C634="S",C634="I"),-1,1),"")</f>
        <v>2277</v>
      </c>
      <c r="AW634" s="1028">
        <f t="shared" si="59"/>
        <v>393</v>
      </c>
      <c r="AX634" s="1028">
        <f>INDEX(V634:AG634,1,MATCH(Parametres!$B$3,V$1:AG$1,0))*IF(OR(C634="L",C634="S",C634="I"),-1,1)</f>
        <v>2670</v>
      </c>
      <c r="AY634" s="598" t="s">
        <v>337</v>
      </c>
      <c r="AZ634" s="598" t="str">
        <f>+VLOOKUP($AJ634,Data_Validation!$A:$E,5,0)</f>
        <v>Oui</v>
      </c>
    </row>
    <row r="635" spans="1:52" ht="15" customHeight="1">
      <c r="A635" s="832" t="s">
        <v>1150</v>
      </c>
      <c r="B635" s="832">
        <v>2026</v>
      </c>
      <c r="C635" s="832" t="s">
        <v>2401</v>
      </c>
      <c r="D635" s="832" t="s">
        <v>2402</v>
      </c>
      <c r="E635" s="832" t="s">
        <v>2368</v>
      </c>
      <c r="F635" s="832" t="s">
        <v>2226</v>
      </c>
      <c r="G635" s="832">
        <v>32818.03</v>
      </c>
      <c r="H635" s="832">
        <v>55769.65</v>
      </c>
      <c r="I635" s="832">
        <v>84063.28</v>
      </c>
      <c r="J635" s="832">
        <v>109260.96</v>
      </c>
      <c r="K635" s="832">
        <v>139083.15</v>
      </c>
      <c r="L635" s="832">
        <v>173697.14</v>
      </c>
      <c r="M635" s="832">
        <v>209561.04</v>
      </c>
      <c r="N635" s="832">
        <v>246706.42</v>
      </c>
      <c r="O635" s="832">
        <v>283537.81</v>
      </c>
      <c r="P635" s="832">
        <v>294085.08</v>
      </c>
      <c r="Q635" s="832">
        <v>0</v>
      </c>
      <c r="R635" s="832">
        <v>0</v>
      </c>
      <c r="S635" s="832">
        <v>31504.2</v>
      </c>
      <c r="T635" s="832">
        <v>31504.2</v>
      </c>
      <c r="U635" s="832">
        <v>0</v>
      </c>
      <c r="V635" s="832">
        <v>148</v>
      </c>
      <c r="W635" s="832">
        <v>255</v>
      </c>
      <c r="X635" s="832">
        <v>401</v>
      </c>
      <c r="Y635" s="832">
        <v>547</v>
      </c>
      <c r="Z635" s="832">
        <v>705</v>
      </c>
      <c r="AA635" s="832">
        <v>894</v>
      </c>
      <c r="AB635" s="832">
        <v>1109</v>
      </c>
      <c r="AC635" s="832">
        <v>1310</v>
      </c>
      <c r="AD635" s="832">
        <v>1516</v>
      </c>
      <c r="AE635" s="832">
        <v>1575</v>
      </c>
      <c r="AF635" s="832">
        <v>0</v>
      </c>
      <c r="AG635" s="832">
        <v>0</v>
      </c>
      <c r="AH635" s="832">
        <v>168</v>
      </c>
      <c r="AI635" s="832">
        <v>168</v>
      </c>
      <c r="AJ635" s="1028" t="str">
        <f t="shared" si="60"/>
        <v>H37400</v>
      </c>
      <c r="AK635" s="1028" t="str">
        <f t="shared" si="61"/>
        <v>VTE M.O B.R INTERNE- MEC</v>
      </c>
      <c r="AL635" s="1028">
        <f>IFERROR(INDEX(G635:R635,1,MATCH(Parametres!$B$3,G$1:R$1,0)-1)*IF(OR(F635="L",F635="S",F635="I"),-1,1),"")</f>
        <v>-246706.42</v>
      </c>
      <c r="AM635" s="1028">
        <f t="shared" si="56"/>
        <v>-36831.389999999985</v>
      </c>
      <c r="AN635" s="1028">
        <f>INDEX(G635:R635,1,MATCH(Parametres!$B$3,G$1:R$1,0))*IF(OR(F635="L",F635="S",F635="I"),-1,1)</f>
        <v>-283537.81</v>
      </c>
      <c r="AO635" s="598" t="str">
        <f>+VLOOKUP($AJ635,Data_Validation!$A:$D,1,0)</f>
        <v>H37400</v>
      </c>
      <c r="AP635" s="598" t="str">
        <f>+VLOOKUP($AJ635,Data_Validation!$A:$D,3,0)</f>
        <v>Service</v>
      </c>
      <c r="AQ635" s="598" t="str">
        <f>+VLOOKUP($AJ635,Data_Validation!$A:$D,4,0)</f>
        <v>M/O Interne</v>
      </c>
      <c r="AR635" s="598" t="s">
        <v>299</v>
      </c>
      <c r="AS635" s="598" t="str">
        <f>+VLOOKUP($AJ635,Data_Validation!$A:$E,5,0)</f>
        <v>Oui</v>
      </c>
      <c r="AT635" s="1033" t="str">
        <f t="shared" si="57"/>
        <v>H37400</v>
      </c>
      <c r="AU635" s="599" t="str">
        <f t="shared" si="58"/>
        <v>VTE M.O B.R INTERNE- MEC</v>
      </c>
      <c r="AV635" s="1028">
        <f>IFERROR(INDEX(V635:AG635,1,MATCH(Parametres!$B$3,V$1:AG$1,0)-1)*IF(OR(C635="L",C635="S",C635="I"),-1,1),"")</f>
        <v>1310</v>
      </c>
      <c r="AW635" s="1028">
        <f t="shared" si="59"/>
        <v>206</v>
      </c>
      <c r="AX635" s="1028">
        <f>INDEX(V635:AG635,1,MATCH(Parametres!$B$3,V$1:AG$1,0))*IF(OR(C635="L",C635="S",C635="I"),-1,1)</f>
        <v>1516</v>
      </c>
      <c r="AY635" s="598" t="s">
        <v>337</v>
      </c>
      <c r="AZ635" s="598" t="str">
        <f>+VLOOKUP($AJ635,Data_Validation!$A:$E,5,0)</f>
        <v>Oui</v>
      </c>
    </row>
    <row r="636" spans="1:52" ht="15" customHeight="1">
      <c r="A636" s="832" t="s">
        <v>1150</v>
      </c>
      <c r="B636" s="832">
        <v>2026</v>
      </c>
      <c r="C636" s="832" t="s">
        <v>2403</v>
      </c>
      <c r="D636" s="832" t="s">
        <v>2404</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8" t="str">
        <f t="shared" si="60"/>
        <v>H37500</v>
      </c>
      <c r="AK636" s="1028" t="str">
        <f t="shared" si="61"/>
        <v>VTE M.O B.R INTERNE- CARR</v>
      </c>
      <c r="AL636" s="1028">
        <f>IFERROR(INDEX(G636:R636,1,MATCH(Parametres!$B$3,G$1:R$1,0)-1)*IF(OR(F636="L",F636="S",F636="I"),-1,1),"")</f>
        <v>0</v>
      </c>
      <c r="AM636" s="1028">
        <f t="shared" si="56"/>
        <v>0</v>
      </c>
      <c r="AN636" s="1028">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3" t="str">
        <f t="shared" si="57"/>
        <v>H37500</v>
      </c>
      <c r="AU636" s="599" t="str">
        <f t="shared" si="58"/>
        <v>VTE M.O B.R INTERNE- CARR</v>
      </c>
      <c r="AV636" s="1028">
        <f>IFERROR(INDEX(V636:AG636,1,MATCH(Parametres!$B$3,V$1:AG$1,0)-1)*IF(OR(C636="L",C636="S",C636="I"),-1,1),"")</f>
        <v>0</v>
      </c>
      <c r="AW636" s="1028">
        <f t="shared" si="59"/>
        <v>0</v>
      </c>
      <c r="AX636" s="1028">
        <f>INDEX(V636:AG636,1,MATCH(Parametres!$B$3,V$1:AG$1,0))*IF(OR(C636="L",C636="S",C636="I"),-1,1)</f>
        <v>0</v>
      </c>
      <c r="AY636" s="598" t="s">
        <v>337</v>
      </c>
      <c r="AZ636" s="598" t="e">
        <f>+VLOOKUP($AJ636,Data_Validation!$A:$E,5,0)</f>
        <v>#N/A</v>
      </c>
    </row>
    <row r="637" spans="1:52" ht="15" customHeight="1">
      <c r="A637" s="832" t="s">
        <v>1150</v>
      </c>
      <c r="B637" s="832">
        <v>2026</v>
      </c>
      <c r="C637" s="832" t="s">
        <v>2405</v>
      </c>
      <c r="D637" s="832" t="s">
        <v>2406</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8" t="str">
        <f t="shared" si="60"/>
        <v>H37600</v>
      </c>
      <c r="AK637" s="1028" t="str">
        <f t="shared" si="61"/>
        <v>VTE M.O SOUS-TRAITANCE -</v>
      </c>
      <c r="AL637" s="1028">
        <f>IFERROR(INDEX(G637:R637,1,MATCH(Parametres!$B$3,G$1:R$1,0)-1)*IF(OR(F637="L",F637="S",F637="I"),-1,1),"")</f>
        <v>0</v>
      </c>
      <c r="AM637" s="1028">
        <f t="shared" si="56"/>
        <v>0</v>
      </c>
      <c r="AN637" s="1028">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3" t="str">
        <f t="shared" si="57"/>
        <v>H37600</v>
      </c>
      <c r="AU637" s="599" t="str">
        <f t="shared" si="58"/>
        <v>VTE M.O SOUS-TRAITANCE -</v>
      </c>
      <c r="AV637" s="1028">
        <f>IFERROR(INDEX(V637:AG637,1,MATCH(Parametres!$B$3,V$1:AG$1,0)-1)*IF(OR(C637="L",C637="S",C637="I"),-1,1),"")</f>
        <v>0</v>
      </c>
      <c r="AW637" s="1028">
        <f t="shared" si="59"/>
        <v>0</v>
      </c>
      <c r="AX637" s="1028">
        <f>INDEX(V637:AG637,1,MATCH(Parametres!$B$3,V$1:AG$1,0))*IF(OR(C637="L",C637="S",C637="I"),-1,1)</f>
        <v>0</v>
      </c>
      <c r="AY637" s="598" t="s">
        <v>337</v>
      </c>
      <c r="AZ637" s="598" t="e">
        <f>+VLOOKUP($AJ637,Data_Validation!$A:$E,5,0)</f>
        <v>#N/A</v>
      </c>
    </row>
    <row r="638" spans="1:52" ht="15" customHeight="1">
      <c r="A638" s="832" t="s">
        <v>1150</v>
      </c>
      <c r="B638" s="832">
        <v>2026</v>
      </c>
      <c r="C638" s="832" t="s">
        <v>2407</v>
      </c>
      <c r="D638" s="832" t="s">
        <v>2408</v>
      </c>
      <c r="E638" s="832" t="s">
        <v>2368</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28" t="str">
        <f t="shared" si="60"/>
        <v>H37610</v>
      </c>
      <c r="AK638" s="1028" t="str">
        <f t="shared" si="61"/>
        <v>S-TRAITANCE INTERNE CARR</v>
      </c>
      <c r="AL638" s="1028">
        <f>IFERROR(INDEX(G638:R638,1,MATCH(Parametres!$B$3,G$1:R$1,0)-1)*IF(OR(F638="L",F638="S",F638="I"),-1,1),"")</f>
        <v>0</v>
      </c>
      <c r="AM638" s="1028">
        <f t="shared" si="56"/>
        <v>0</v>
      </c>
      <c r="AN638" s="1028">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3" t="str">
        <f t="shared" si="57"/>
        <v>H37610</v>
      </c>
      <c r="AU638" s="599" t="str">
        <f t="shared" si="58"/>
        <v>S-TRAITANCE INTERNE CARR</v>
      </c>
      <c r="AV638" s="1028">
        <f>IFERROR(INDEX(V638:AG638,1,MATCH(Parametres!$B$3,V$1:AG$1,0)-1)*IF(OR(C638="L",C638="S",C638="I"),-1,1),"")</f>
        <v>0</v>
      </c>
      <c r="AW638" s="1028">
        <f t="shared" si="59"/>
        <v>0</v>
      </c>
      <c r="AX638" s="1028">
        <f>INDEX(V638:AG638,1,MATCH(Parametres!$B$3,V$1:AG$1,0))*IF(OR(C638="L",C638="S",C638="I"),-1,1)</f>
        <v>0</v>
      </c>
      <c r="AY638" s="598" t="s">
        <v>337</v>
      </c>
      <c r="AZ638" s="598" t="e">
        <f>+VLOOKUP($AJ638,Data_Validation!$A:$E,5,0)</f>
        <v>#N/A</v>
      </c>
    </row>
    <row r="639" spans="1:52" ht="15" customHeight="1">
      <c r="A639" s="832" t="s">
        <v>1150</v>
      </c>
      <c r="B639" s="832">
        <v>2026</v>
      </c>
      <c r="C639" s="832" t="s">
        <v>2409</v>
      </c>
      <c r="D639" s="832" t="s">
        <v>2410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8" t="str">
        <f t="shared" si="60"/>
        <v>H37700</v>
      </c>
      <c r="AK639" s="1028" t="str">
        <f t="shared" si="61"/>
        <v>VTE M.O B.R GARANTIE- CAR</v>
      </c>
      <c r="AL639" s="1028">
        <f>IFERROR(INDEX(G639:R639,1,MATCH(Parametres!$B$3,G$1:R$1,0)-1)*IF(OR(F639="L",F639="S",F639="I"),-1,1),"")</f>
        <v>0</v>
      </c>
      <c r="AM639" s="1028">
        <f t="shared" si="56"/>
        <v>0</v>
      </c>
      <c r="AN639" s="1028">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3" t="str">
        <f t="shared" si="57"/>
        <v>H37700</v>
      </c>
      <c r="AU639" s="599" t="str">
        <f t="shared" si="58"/>
        <v>VTE M.O B.R GARANTIE- CAR</v>
      </c>
      <c r="AV639" s="1028">
        <f>IFERROR(INDEX(V639:AG639,1,MATCH(Parametres!$B$3,V$1:AG$1,0)-1)*IF(OR(C639="L",C639="S",C639="I"),-1,1),"")</f>
        <v>0</v>
      </c>
      <c r="AW639" s="1028">
        <f t="shared" si="59"/>
        <v>0</v>
      </c>
      <c r="AX639" s="1028">
        <f>INDEX(V639:AG639,1,MATCH(Parametres!$B$3,V$1:AG$1,0))*IF(OR(C639="L",C639="S",C639="I"),-1,1)</f>
        <v>0</v>
      </c>
      <c r="AY639" s="598" t="s">
        <v>337</v>
      </c>
      <c r="AZ639" s="598" t="e">
        <f>+VLOOKUP($AJ639,Data_Validation!$A:$E,5,0)</f>
        <v>#N/A</v>
      </c>
    </row>
    <row r="640" spans="1:52" ht="15" customHeight="1">
      <c r="A640" s="832" t="s">
        <v>1150</v>
      </c>
      <c r="B640" s="832">
        <v>2026</v>
      </c>
      <c r="C640" s="832" t="s">
        <v>2411</v>
      </c>
      <c r="D640" s="832" t="s">
        <v>2412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28" t="str">
        <f t="shared" si="60"/>
        <v>H37800</v>
      </c>
      <c r="AK640" s="1028" t="str">
        <f t="shared" si="61"/>
        <v>VTE M.O DIVERSES (AUTOS)_</v>
      </c>
      <c r="AL640" s="1028">
        <f>IFERROR(INDEX(G640:R640,1,MATCH(Parametres!$B$3,G$1:R$1,0)-1)*IF(OR(F640="L",F640="S",F640="I"),-1,1),"")</f>
        <v>0</v>
      </c>
      <c r="AM640" s="1028">
        <f t="shared" si="56"/>
        <v>0</v>
      </c>
      <c r="AN640" s="1028">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3" t="str">
        <f t="shared" si="57"/>
        <v>H37800</v>
      </c>
      <c r="AU640" s="599" t="str">
        <f t="shared" si="58"/>
        <v>VTE M.O DIVERSES (AUTOS)_</v>
      </c>
      <c r="AV640" s="1028">
        <f>IFERROR(INDEX(V640:AG640,1,MATCH(Parametres!$B$3,V$1:AG$1,0)-1)*IF(OR(C640="L",C640="S",C640="I"),-1,1),"")</f>
        <v>0</v>
      </c>
      <c r="AW640" s="1028">
        <f t="shared" si="59"/>
        <v>0</v>
      </c>
      <c r="AX640" s="1028">
        <f>INDEX(V640:AG640,1,MATCH(Parametres!$B$3,V$1:AG$1,0))*IF(OR(C640="L",C640="S",C640="I"),-1,1)</f>
        <v>0</v>
      </c>
      <c r="AY640" s="598" t="s">
        <v>337</v>
      </c>
      <c r="AZ640" s="598" t="e">
        <f>+VLOOKUP($AJ640,Data_Validation!$A:$E,5,0)</f>
        <v>#N/A</v>
      </c>
    </row>
    <row r="641" spans="1:52" ht="15" customHeight="1">
      <c r="A641" s="832" t="s">
        <v>1150</v>
      </c>
      <c r="B641" s="832">
        <v>2026</v>
      </c>
      <c r="C641" s="832" t="s">
        <v>2413</v>
      </c>
      <c r="D641" s="832" t="s">
        <v>2414</v>
      </c>
      <c r="E641" s="832" t="s">
        <v>333</v>
      </c>
      <c r="F641" s="832" t="s">
        <v>2226</v>
      </c>
      <c r="G641" s="832">
        <v>0</v>
      </c>
      <c r="H641" s="832">
        <v>0</v>
      </c>
      <c r="I641" s="832">
        <v>0</v>
      </c>
      <c r="J641" s="832">
        <v>0</v>
      </c>
      <c r="K641" s="832">
        <v>0</v>
      </c>
      <c r="L641" s="832">
        <v>0</v>
      </c>
      <c r="M641" s="832">
        <v>0</v>
      </c>
      <c r="N641" s="832">
        <v>0</v>
      </c>
      <c r="O641" s="832">
        <v>0</v>
      </c>
      <c r="P641" s="832">
        <v>0</v>
      </c>
      <c r="Q641" s="832">
        <v>0</v>
      </c>
      <c r="R641" s="832">
        <v>0</v>
      </c>
      <c r="S641" s="832">
        <v>0</v>
      </c>
      <c r="T641" s="832">
        <v>0</v>
      </c>
      <c r="U641" s="832">
        <v>0</v>
      </c>
      <c r="V641" s="832">
        <v>0</v>
      </c>
      <c r="W641" s="832">
        <v>0</v>
      </c>
      <c r="X641" s="832">
        <v>0</v>
      </c>
      <c r="Y641" s="832">
        <v>0</v>
      </c>
      <c r="Z641" s="832">
        <v>0</v>
      </c>
      <c r="AA641" s="832">
        <v>0</v>
      </c>
      <c r="AB641" s="832">
        <v>0</v>
      </c>
      <c r="AC641" s="832">
        <v>0</v>
      </c>
      <c r="AD641" s="832">
        <v>0</v>
      </c>
      <c r="AE641" s="832">
        <v>0</v>
      </c>
      <c r="AF641" s="832">
        <v>0</v>
      </c>
      <c r="AG641" s="832">
        <v>0</v>
      </c>
      <c r="AH641" s="832">
        <v>0</v>
      </c>
      <c r="AI641" s="832">
        <v>0</v>
      </c>
      <c r="AJ641" s="1028" t="str">
        <f t="shared" si="60"/>
        <v>H38000</v>
      </c>
      <c r="AK641" s="1028" t="str">
        <f t="shared" si="61"/>
        <v>VTE TEMPS MORT MECANIQUE</v>
      </c>
      <c r="AL641" s="1028">
        <f>IFERROR(INDEX(G641:R641,1,MATCH(Parametres!$B$3,G$1:R$1,0)-1)*IF(OR(F641="L",F641="S",F641="I"),-1,1),"")</f>
        <v>0</v>
      </c>
      <c r="AM641" s="1028">
        <f t="shared" si="56"/>
        <v>0</v>
      </c>
      <c r="AN641" s="1028">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3" t="str">
        <f t="shared" si="57"/>
        <v>H38000</v>
      </c>
      <c r="AU641" s="599" t="str">
        <f t="shared" si="58"/>
        <v>VTE TEMPS MORT MECANIQUE</v>
      </c>
      <c r="AV641" s="1028">
        <f>IFERROR(INDEX(V641:AG641,1,MATCH(Parametres!$B$3,V$1:AG$1,0)-1)*IF(OR(C641="L",C641="S",C641="I"),-1,1),"")</f>
        <v>0</v>
      </c>
      <c r="AW641" s="1028">
        <f t="shared" si="59"/>
        <v>0</v>
      </c>
      <c r="AX641" s="1028">
        <f>INDEX(V641:AG641,1,MATCH(Parametres!$B$3,V$1:AG$1,0))*IF(OR(C641="L",C641="S",C641="I"),-1,1)</f>
        <v>0</v>
      </c>
      <c r="AY641" s="598" t="s">
        <v>337</v>
      </c>
      <c r="AZ641" s="598" t="e">
        <f>+VLOOKUP($AJ641,Data_Validation!$A:$E,5,0)</f>
        <v>#N/A</v>
      </c>
    </row>
    <row r="642" spans="1:52" ht="15" customHeight="1">
      <c r="A642" s="832" t="s">
        <v>1150</v>
      </c>
      <c r="B642" s="832">
        <v>2026</v>
      </c>
      <c r="C642" s="832" t="s">
        <v>2415</v>
      </c>
      <c r="D642" s="832" t="s">
        <v>2416</v>
      </c>
      <c r="E642" s="832" t="s">
        <v>333</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28" t="str">
        <f t="shared" si="60"/>
        <v>H38100</v>
      </c>
      <c r="AK642" s="1028" t="str">
        <f t="shared" si="61"/>
        <v>VTE TEMPS MORT CARR</v>
      </c>
      <c r="AL642" s="1028">
        <f>IFERROR(INDEX(G642:R642,1,MATCH(Parametres!$B$3,G$1:R$1,0)-1)*IF(OR(F642="L",F642="S",F642="I"),-1,1),"")</f>
        <v>0</v>
      </c>
      <c r="AM642" s="1028">
        <f t="shared" si="56"/>
        <v>0</v>
      </c>
      <c r="AN642" s="1028">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3" t="str">
        <f t="shared" si="57"/>
        <v>H38100</v>
      </c>
      <c r="AU642" s="599" t="str">
        <f t="shared" si="58"/>
        <v>VTE TEMPS MORT CARR</v>
      </c>
      <c r="AV642" s="1028">
        <f>IFERROR(INDEX(V642:AG642,1,MATCH(Parametres!$B$3,V$1:AG$1,0)-1)*IF(OR(C642="L",C642="S",C642="I"),-1,1),"")</f>
        <v>0</v>
      </c>
      <c r="AW642" s="1028">
        <f t="shared" si="59"/>
        <v>0</v>
      </c>
      <c r="AX642" s="1028">
        <f>INDEX(V642:AG642,1,MATCH(Parametres!$B$3,V$1:AG$1,0))*IF(OR(C642="L",C642="S",C642="I"),-1,1)</f>
        <v>0</v>
      </c>
      <c r="AY642" s="598" t="s">
        <v>337</v>
      </c>
      <c r="AZ642" s="598" t="e">
        <f>+VLOOKUP($AJ642,Data_Validation!$A:$E,5,0)</f>
        <v>#N/A</v>
      </c>
    </row>
    <row r="643" spans="1:52" ht="15" customHeight="1">
      <c r="A643" s="832" t="s">
        <v>1150</v>
      </c>
      <c r="B643" s="832">
        <v>2026</v>
      </c>
      <c r="C643" s="832" t="s">
        <v>2417</v>
      </c>
      <c r="D643" s="832" t="s">
        <v>2418</v>
      </c>
      <c r="E643" s="832" t="s">
        <v>2368</v>
      </c>
      <c r="F643" s="832" t="s">
        <v>2226</v>
      </c>
      <c r="G643" s="832">
        <v>26065.94</v>
      </c>
      <c r="H643" s="832">
        <v>52021.24</v>
      </c>
      <c r="I643" s="832">
        <v>101961.01</v>
      </c>
      <c r="J643" s="832">
        <v>182426.83</v>
      </c>
      <c r="K643" s="832">
        <v>236830.53</v>
      </c>
      <c r="L643" s="832">
        <v>299862.75</v>
      </c>
      <c r="M643" s="832">
        <v>346882.61</v>
      </c>
      <c r="N643" s="832">
        <v>396481.15</v>
      </c>
      <c r="O643" s="832">
        <v>453639.08</v>
      </c>
      <c r="P643" s="832">
        <v>479400.96000000002</v>
      </c>
      <c r="Q643" s="832">
        <v>0</v>
      </c>
      <c r="R643" s="832">
        <v>0</v>
      </c>
      <c r="S643" s="832">
        <v>50404.34</v>
      </c>
      <c r="T643" s="832">
        <v>50404.34</v>
      </c>
      <c r="U643" s="832">
        <v>0</v>
      </c>
      <c r="V643" s="832">
        <v>136</v>
      </c>
      <c r="W643" s="832">
        <v>266</v>
      </c>
      <c r="X643" s="832">
        <v>501</v>
      </c>
      <c r="Y643" s="832">
        <v>1048</v>
      </c>
      <c r="Z643" s="832">
        <v>1424</v>
      </c>
      <c r="AA643" s="832">
        <v>1693</v>
      </c>
      <c r="AB643" s="832">
        <v>1917</v>
      </c>
      <c r="AC643" s="832">
        <v>2103</v>
      </c>
      <c r="AD643" s="832">
        <v>2303</v>
      </c>
      <c r="AE643" s="832">
        <v>2475</v>
      </c>
      <c r="AF643" s="832">
        <v>0</v>
      </c>
      <c r="AG643" s="832">
        <v>0</v>
      </c>
      <c r="AH643" s="832">
        <v>256</v>
      </c>
      <c r="AI643" s="832">
        <v>256</v>
      </c>
      <c r="AJ643" s="1028" t="str">
        <f t="shared" si="60"/>
        <v>H38200</v>
      </c>
      <c r="AK643" s="1028" t="str">
        <f t="shared" si="61"/>
        <v>VTE M.O S-TRAITANCE -MEC</v>
      </c>
      <c r="AL643" s="1028">
        <f>IFERROR(INDEX(G643:R643,1,MATCH(Parametres!$B$3,G$1:R$1,0)-1)*IF(OR(F643="L",F643="S",F643="I"),-1,1),"")</f>
        <v>-396481.15</v>
      </c>
      <c r="AM643" s="1028">
        <f t="shared" si="56"/>
        <v>-57157.929999999993</v>
      </c>
      <c r="AN643" s="1028">
        <f>INDEX(G643:R643,1,MATCH(Parametres!$B$3,G$1:R$1,0))*IF(OR(F643="L",F643="S",F643="I"),-1,1)</f>
        <v>-453639.08</v>
      </c>
      <c r="AO643" s="598" t="str">
        <f>+VLOOKUP($AJ643,Data_Validation!$A:$D,1,0)</f>
        <v>H38200</v>
      </c>
      <c r="AP643" s="598" t="str">
        <f>+VLOOKUP($AJ643,Data_Validation!$A:$D,3,0)</f>
        <v>Service</v>
      </c>
      <c r="AQ643" s="598" t="str">
        <f>+VLOOKUP($AJ643,Data_Validation!$A:$D,4,0)</f>
        <v>Sous-traitement</v>
      </c>
      <c r="AR643" s="598" t="s">
        <v>299</v>
      </c>
      <c r="AS643" s="598" t="str">
        <f>+VLOOKUP($AJ643,Data_Validation!$A:$E,5,0)</f>
        <v>Oui</v>
      </c>
      <c r="AT643" s="1033" t="str">
        <f t="shared" si="57"/>
        <v>H38200</v>
      </c>
      <c r="AU643" s="599" t="str">
        <f t="shared" si="58"/>
        <v>VTE M.O S-TRAITANCE -MEC</v>
      </c>
      <c r="AV643" s="1028">
        <f>IFERROR(INDEX(V643:AG643,1,MATCH(Parametres!$B$3,V$1:AG$1,0)-1)*IF(OR(C643="L",C643="S",C643="I"),-1,1),"")</f>
        <v>2103</v>
      </c>
      <c r="AW643" s="1028">
        <f t="shared" si="59"/>
        <v>200</v>
      </c>
      <c r="AX643" s="1028">
        <f>INDEX(V643:AG643,1,MATCH(Parametres!$B$3,V$1:AG$1,0))*IF(OR(C643="L",C643="S",C643="I"),-1,1)</f>
        <v>2303</v>
      </c>
      <c r="AY643" s="598" t="s">
        <v>337</v>
      </c>
      <c r="AZ643" s="598" t="str">
        <f>+VLOOKUP($AJ643,Data_Validation!$A:$E,5,0)</f>
        <v>Oui</v>
      </c>
    </row>
    <row r="644" spans="1:52" ht="15" customHeight="1">
      <c r="A644" s="832" t="s">
        <v>1150</v>
      </c>
      <c r="B644" s="832">
        <v>2026</v>
      </c>
      <c r="C644" s="832" t="s">
        <v>2419</v>
      </c>
      <c r="D644" s="832" t="s">
        <v>2420</v>
      </c>
      <c r="E644" s="832" t="s">
        <v>2368</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28" t="str">
        <f t="shared" si="60"/>
        <v>H38210</v>
      </c>
      <c r="AK644" s="1028" t="str">
        <f t="shared" si="61"/>
        <v>VTE SOUS TRAITANCE HPP</v>
      </c>
      <c r="AL644" s="1028">
        <f>IFERROR(INDEX(G644:R644,1,MATCH(Parametres!$B$3,G$1:R$1,0)-1)*IF(OR(F644="L",F644="S",F644="I"),-1,1),"")</f>
        <v>0</v>
      </c>
      <c r="AM644" s="1028">
        <f t="shared" ref="AM644:AM707" si="62">AN644-AL644</f>
        <v>0</v>
      </c>
      <c r="AN644" s="1028">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3" t="str">
        <f t="shared" ref="AT644:AT707" si="63">C644</f>
        <v>H38210</v>
      </c>
      <c r="AU644" s="599" t="str">
        <f t="shared" ref="AU644:AU707" si="64">D644</f>
        <v>VTE SOUS TRAITANCE HPP</v>
      </c>
      <c r="AV644" s="1028">
        <f>IFERROR(INDEX(V644:AG644,1,MATCH(Parametres!$B$3,V$1:AG$1,0)-1)*IF(OR(C644="L",C644="S",C644="I"),-1,1),"")</f>
        <v>0</v>
      </c>
      <c r="AW644" s="1028">
        <f t="shared" ref="AW644:AW707" si="65">AX644-AV644</f>
        <v>0</v>
      </c>
      <c r="AX644" s="1028">
        <f>INDEX(V644:AG644,1,MATCH(Parametres!$B$3,V$1:AG$1,0))*IF(OR(C644="L",C644="S",C644="I"),-1,1)</f>
        <v>0</v>
      </c>
      <c r="AY644" s="598" t="s">
        <v>337</v>
      </c>
      <c r="AZ644" s="598" t="e">
        <f>+VLOOKUP($AJ644,Data_Validation!$A:$E,5,0)</f>
        <v>#N/A</v>
      </c>
    </row>
    <row r="645" spans="1:52" ht="15" customHeight="1">
      <c r="A645" s="832" t="s">
        <v>1150</v>
      </c>
      <c r="B645" s="832">
        <v>2026</v>
      </c>
      <c r="C645" s="832" t="s">
        <v>2421</v>
      </c>
      <c r="D645" s="832" t="s">
        <v>2422</v>
      </c>
      <c r="E645" s="832" t="s">
        <v>2368</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28" t="str">
        <f t="shared" si="60"/>
        <v>H38300</v>
      </c>
      <c r="AK645" s="1028" t="str">
        <f t="shared" si="61"/>
        <v>VTE ENTREPOSAGE DE PNEU</v>
      </c>
      <c r="AL645" s="1028">
        <f>IFERROR(INDEX(G645:R645,1,MATCH(Parametres!$B$3,G$1:R$1,0)-1)*IF(OR(F645="L",F645="S",F645="I"),-1,1),"")</f>
        <v>0</v>
      </c>
      <c r="AM645" s="1028">
        <f t="shared" si="62"/>
        <v>0</v>
      </c>
      <c r="AN645" s="1028">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3" t="str">
        <f t="shared" si="63"/>
        <v>H38300</v>
      </c>
      <c r="AU645" s="599" t="str">
        <f t="shared" si="64"/>
        <v>VTE ENTREPOSAGE DE PNEU</v>
      </c>
      <c r="AV645" s="1028">
        <f>IFERROR(INDEX(V645:AG645,1,MATCH(Parametres!$B$3,V$1:AG$1,0)-1)*IF(OR(C645="L",C645="S",C645="I"),-1,1),"")</f>
        <v>0</v>
      </c>
      <c r="AW645" s="1028">
        <f t="shared" si="65"/>
        <v>0</v>
      </c>
      <c r="AX645" s="1028">
        <f>INDEX(V645:AG645,1,MATCH(Parametres!$B$3,V$1:AG$1,0))*IF(OR(C645="L",C645="S",C645="I"),-1,1)</f>
        <v>0</v>
      </c>
      <c r="AY645" s="598" t="s">
        <v>337</v>
      </c>
      <c r="AZ645" s="598" t="e">
        <f>+VLOOKUP($AJ645,Data_Validation!$A:$E,5,0)</f>
        <v>#N/A</v>
      </c>
    </row>
    <row r="646" spans="1:52" ht="15" customHeight="1">
      <c r="A646" s="832" t="s">
        <v>1150</v>
      </c>
      <c r="B646" s="832">
        <v>2026</v>
      </c>
      <c r="C646" s="832" t="s">
        <v>2423</v>
      </c>
      <c r="D646" s="832" t="s">
        <v>2424</v>
      </c>
      <c r="E646" s="832" t="s">
        <v>2368</v>
      </c>
      <c r="F646" s="832" t="s">
        <v>2226</v>
      </c>
      <c r="G646" s="832">
        <v>13562.01</v>
      </c>
      <c r="H646" s="832">
        <v>24983.37</v>
      </c>
      <c r="I646" s="832">
        <v>38174.58</v>
      </c>
      <c r="J646" s="832">
        <v>58184.23</v>
      </c>
      <c r="K646" s="832">
        <v>77348.45</v>
      </c>
      <c r="L646" s="832">
        <v>92756.72</v>
      </c>
      <c r="M646" s="832">
        <v>104176.71</v>
      </c>
      <c r="N646" s="832">
        <v>114439.89</v>
      </c>
      <c r="O646" s="832">
        <v>128119.4</v>
      </c>
      <c r="P646" s="832">
        <v>136254.89000000001</v>
      </c>
      <c r="Q646" s="832">
        <v>0</v>
      </c>
      <c r="R646" s="832">
        <v>0</v>
      </c>
      <c r="S646" s="832">
        <v>14235.49</v>
      </c>
      <c r="T646" s="832">
        <v>14235.49</v>
      </c>
      <c r="U646" s="832">
        <v>0</v>
      </c>
      <c r="V646" s="832">
        <v>323</v>
      </c>
      <c r="W646" s="832">
        <v>605</v>
      </c>
      <c r="X646" s="832">
        <v>918</v>
      </c>
      <c r="Y646" s="832">
        <v>1442</v>
      </c>
      <c r="Z646" s="832">
        <v>1889</v>
      </c>
      <c r="AA646" s="832">
        <v>2252</v>
      </c>
      <c r="AB646" s="832">
        <v>2526</v>
      </c>
      <c r="AC646" s="832">
        <v>2785</v>
      </c>
      <c r="AD646" s="832">
        <v>3129</v>
      </c>
      <c r="AE646" s="832">
        <v>3352</v>
      </c>
      <c r="AF646" s="832">
        <v>0</v>
      </c>
      <c r="AG646" s="832">
        <v>0</v>
      </c>
      <c r="AH646" s="832">
        <v>348</v>
      </c>
      <c r="AI646" s="832">
        <v>348</v>
      </c>
      <c r="AJ646" s="1028" t="str">
        <f t="shared" si="60"/>
        <v>H38400</v>
      </c>
      <c r="AK646" s="1028" t="str">
        <f t="shared" si="61"/>
        <v>VTE HUILE</v>
      </c>
      <c r="AL646" s="1028">
        <f>IFERROR(INDEX(G646:R646,1,MATCH(Parametres!$B$3,G$1:R$1,0)-1)*IF(OR(F646="L",F646="S",F646="I"),-1,1),"")</f>
        <v>-114439.89</v>
      </c>
      <c r="AM646" s="1028">
        <f t="shared" si="62"/>
        <v>-13679.509999999995</v>
      </c>
      <c r="AN646" s="1028">
        <f>INDEX(G646:R646,1,MATCH(Parametres!$B$3,G$1:R$1,0))*IF(OR(F646="L",F646="S",F646="I"),-1,1)</f>
        <v>-128119.4</v>
      </c>
      <c r="AO646" s="598" t="str">
        <f>+VLOOKUP($AJ646,Data_Validation!$A:$D,1,0)</f>
        <v>H38400</v>
      </c>
      <c r="AP646" s="598" t="str">
        <f>+VLOOKUP($AJ646,Data_Validation!$A:$D,3,0)</f>
        <v>Pièces</v>
      </c>
      <c r="AQ646" s="598" t="str">
        <f>+VLOOKUP($AJ646,Data_Validation!$A:$D,4,0)</f>
        <v>Huiles et Graisse</v>
      </c>
      <c r="AR646" s="598" t="s">
        <v>299</v>
      </c>
      <c r="AS646" s="598" t="str">
        <f>+VLOOKUP($AJ646,Data_Validation!$A:$E,5,0)</f>
        <v>Oui</v>
      </c>
      <c r="AT646" s="1033" t="str">
        <f t="shared" si="63"/>
        <v>H38400</v>
      </c>
      <c r="AU646" s="599" t="str">
        <f t="shared" si="64"/>
        <v>VTE HUILE</v>
      </c>
      <c r="AV646" s="1028">
        <f>IFERROR(INDEX(V646:AG646,1,MATCH(Parametres!$B$3,V$1:AG$1,0)-1)*IF(OR(C646="L",C646="S",C646="I"),-1,1),"")</f>
        <v>2785</v>
      </c>
      <c r="AW646" s="1028">
        <f t="shared" si="65"/>
        <v>344</v>
      </c>
      <c r="AX646" s="1028">
        <f>INDEX(V646:AG646,1,MATCH(Parametres!$B$3,V$1:AG$1,0))*IF(OR(C646="L",C646="S",C646="I"),-1,1)</f>
        <v>3129</v>
      </c>
      <c r="AY646" s="598" t="s">
        <v>337</v>
      </c>
      <c r="AZ646" s="598" t="str">
        <f>+VLOOKUP($AJ646,Data_Validation!$A:$E,5,0)</f>
        <v>Oui</v>
      </c>
    </row>
    <row r="647" spans="1:52" ht="15" customHeight="1">
      <c r="A647" s="832" t="s">
        <v>1150</v>
      </c>
      <c r="B647" s="832">
        <v>2026</v>
      </c>
      <c r="C647" s="832" t="s">
        <v>2425</v>
      </c>
      <c r="D647" s="832" t="s">
        <v>2426</v>
      </c>
      <c r="E647" s="832" t="s">
        <v>2368</v>
      </c>
      <c r="F647" s="832" t="s">
        <v>2226</v>
      </c>
      <c r="G647" s="832">
        <v>2657</v>
      </c>
      <c r="H647" s="832">
        <v>4943.84</v>
      </c>
      <c r="I647" s="832">
        <v>8298.68</v>
      </c>
      <c r="J647" s="832">
        <v>11937.28</v>
      </c>
      <c r="K647" s="832">
        <v>12982.17</v>
      </c>
      <c r="L647" s="832">
        <v>12982.17</v>
      </c>
      <c r="M647" s="832">
        <v>12982.17</v>
      </c>
      <c r="N647" s="832">
        <v>12982.17</v>
      </c>
      <c r="O647" s="832">
        <v>13041.31</v>
      </c>
      <c r="P647" s="832">
        <v>13041.31</v>
      </c>
      <c r="Q647" s="832">
        <v>0</v>
      </c>
      <c r="R647" s="832">
        <v>0</v>
      </c>
      <c r="S647" s="832">
        <v>1449.03</v>
      </c>
      <c r="T647" s="832">
        <v>1449.03</v>
      </c>
      <c r="U647" s="832">
        <v>0</v>
      </c>
      <c r="V647" s="832">
        <v>45</v>
      </c>
      <c r="W647" s="832">
        <v>80</v>
      </c>
      <c r="X647" s="832">
        <v>131</v>
      </c>
      <c r="Y647" s="832">
        <v>182</v>
      </c>
      <c r="Z647" s="832">
        <v>198</v>
      </c>
      <c r="AA647" s="832">
        <v>198</v>
      </c>
      <c r="AB647" s="832">
        <v>198</v>
      </c>
      <c r="AC647" s="832">
        <v>198</v>
      </c>
      <c r="AD647" s="832">
        <v>199</v>
      </c>
      <c r="AE647" s="832">
        <v>199</v>
      </c>
      <c r="AF647" s="832">
        <v>0</v>
      </c>
      <c r="AG647" s="832">
        <v>0</v>
      </c>
      <c r="AH647" s="832">
        <v>22</v>
      </c>
      <c r="AI647" s="832">
        <v>22</v>
      </c>
      <c r="AJ647" s="1028" t="str">
        <f t="shared" si="60"/>
        <v>H38500</v>
      </c>
      <c r="AK647" s="1028" t="str">
        <f t="shared" si="61"/>
        <v>VTE ESSENCE</v>
      </c>
      <c r="AL647" s="1028">
        <f>IFERROR(INDEX(G647:R647,1,MATCH(Parametres!$B$3,G$1:R$1,0)-1)*IF(OR(F647="L",F647="S",F647="I"),-1,1),"")</f>
        <v>-12982.17</v>
      </c>
      <c r="AM647" s="1028">
        <f t="shared" si="62"/>
        <v>-59.139999999999418</v>
      </c>
      <c r="AN647" s="1028">
        <f>INDEX(G647:R647,1,MATCH(Parametres!$B$3,G$1:R$1,0))*IF(OR(F647="L",F647="S",F647="I"),-1,1)</f>
        <v>-13041.31</v>
      </c>
      <c r="AO647" s="598" t="str">
        <f>+VLOOKUP($AJ647,Data_Validation!$A:$D,1,0)</f>
        <v>H38500</v>
      </c>
      <c r="AP647" s="598" t="str">
        <f>+VLOOKUP($AJ647,Data_Validation!$A:$D,3,0)</f>
        <v>Pièces</v>
      </c>
      <c r="AQ647" s="598" t="str">
        <f>+VLOOKUP($AJ647,Data_Validation!$A:$D,4,0)</f>
        <v>Huiles et Graisse</v>
      </c>
      <c r="AR647" s="598" t="s">
        <v>299</v>
      </c>
      <c r="AS647" s="598" t="str">
        <f>+VLOOKUP($AJ647,Data_Validation!$A:$E,5,0)</f>
        <v>Oui</v>
      </c>
      <c r="AT647" s="1033" t="str">
        <f t="shared" si="63"/>
        <v>H38500</v>
      </c>
      <c r="AU647" s="599" t="str">
        <f t="shared" si="64"/>
        <v>VTE ESSENCE</v>
      </c>
      <c r="AV647" s="1028">
        <f>IFERROR(INDEX(V647:AG647,1,MATCH(Parametres!$B$3,V$1:AG$1,0)-1)*IF(OR(C647="L",C647="S",C647="I"),-1,1),"")</f>
        <v>198</v>
      </c>
      <c r="AW647" s="1028">
        <f t="shared" si="65"/>
        <v>1</v>
      </c>
      <c r="AX647" s="1028">
        <f>INDEX(V647:AG647,1,MATCH(Parametres!$B$3,V$1:AG$1,0))*IF(OR(C647="L",C647="S",C647="I"),-1,1)</f>
        <v>199</v>
      </c>
      <c r="AY647" s="598" t="s">
        <v>337</v>
      </c>
      <c r="AZ647" s="598" t="str">
        <f>+VLOOKUP($AJ647,Data_Validation!$A:$E,5,0)</f>
        <v>Oui</v>
      </c>
    </row>
    <row r="648" spans="1:52" ht="15" customHeight="1">
      <c r="A648" s="832" t="s">
        <v>1150</v>
      </c>
      <c r="B648" s="832">
        <v>2026</v>
      </c>
      <c r="C648" s="832" t="s">
        <v>2427</v>
      </c>
      <c r="D648" s="832" t="s">
        <v>2428</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8" t="str">
        <f t="shared" si="60"/>
        <v>H39000</v>
      </c>
      <c r="AK648" s="1028" t="str">
        <f t="shared" si="61"/>
        <v>VTE REVENUS DE LOCATION</v>
      </c>
      <c r="AL648" s="1028">
        <f>IFERROR(INDEX(G648:R648,1,MATCH(Parametres!$B$3,G$1:R$1,0)-1)*IF(OR(F648="L",F648="S",F648="I"),-1,1),"")</f>
        <v>0</v>
      </c>
      <c r="AM648" s="1028">
        <f t="shared" si="62"/>
        <v>0</v>
      </c>
      <c r="AN648" s="1028">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3" t="str">
        <f t="shared" si="63"/>
        <v>H39000</v>
      </c>
      <c r="AU648" s="599" t="str">
        <f t="shared" si="64"/>
        <v>VTE REVENUS DE LOCATION</v>
      </c>
      <c r="AV648" s="1028">
        <f>IFERROR(INDEX(V648:AG648,1,MATCH(Parametres!$B$3,V$1:AG$1,0)-1)*IF(OR(C648="L",C648="S",C648="I"),-1,1),"")</f>
        <v>0</v>
      </c>
      <c r="AW648" s="1028">
        <f t="shared" si="65"/>
        <v>0</v>
      </c>
      <c r="AX648" s="1028">
        <f>INDEX(V648:AG648,1,MATCH(Parametres!$B$3,V$1:AG$1,0))*IF(OR(C648="L",C648="S",C648="I"),-1,1)</f>
        <v>0</v>
      </c>
      <c r="AY648" s="598" t="s">
        <v>337</v>
      </c>
      <c r="AZ648" s="598" t="e">
        <f>+VLOOKUP($AJ648,Data_Validation!$A:$E,5,0)</f>
        <v>#N/A</v>
      </c>
    </row>
    <row r="649" spans="1:52" ht="15" customHeight="1">
      <c r="A649" s="832" t="s">
        <v>1150</v>
      </c>
      <c r="B649" s="832">
        <v>2026</v>
      </c>
      <c r="C649" s="832" t="s">
        <v>2429</v>
      </c>
      <c r="D649" s="832" t="s">
        <v>2430</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8" t="str">
        <f t="shared" si="60"/>
        <v>H39100</v>
      </c>
      <c r="AK649" s="1028" t="str">
        <f t="shared" si="61"/>
        <v>REVENU LOCATION  CT &amp; LT</v>
      </c>
      <c r="AL649" s="1028">
        <f>IFERROR(INDEX(G649:R649,1,MATCH(Parametres!$B$3,G$1:R$1,0)-1)*IF(OR(F649="L",F649="S",F649="I"),-1,1),"")</f>
        <v>0</v>
      </c>
      <c r="AM649" s="1028">
        <f t="shared" si="62"/>
        <v>0</v>
      </c>
      <c r="AN649" s="1028">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3" t="str">
        <f t="shared" si="63"/>
        <v>H39100</v>
      </c>
      <c r="AU649" s="599" t="str">
        <f t="shared" si="64"/>
        <v>REVENU LOCATION  CT &amp; LT</v>
      </c>
      <c r="AV649" s="1028">
        <f>IFERROR(INDEX(V649:AG649,1,MATCH(Parametres!$B$3,V$1:AG$1,0)-1)*IF(OR(C649="L",C649="S",C649="I"),-1,1),"")</f>
        <v>0</v>
      </c>
      <c r="AW649" s="1028">
        <f t="shared" si="65"/>
        <v>0</v>
      </c>
      <c r="AX649" s="1028">
        <f>INDEX(V649:AG649,1,MATCH(Parametres!$B$3,V$1:AG$1,0))*IF(OR(C649="L",C649="S",C649="I"),-1,1)</f>
        <v>0</v>
      </c>
      <c r="AY649" s="598" t="s">
        <v>337</v>
      </c>
      <c r="AZ649" s="598" t="e">
        <f>+VLOOKUP($AJ649,Data_Validation!$A:$E,5,0)</f>
        <v>#N/A</v>
      </c>
    </row>
    <row r="650" spans="1:52" ht="15" customHeight="1">
      <c r="A650" s="832" t="s">
        <v>1150</v>
      </c>
      <c r="B650" s="832">
        <v>2026</v>
      </c>
      <c r="C650" s="832" t="s">
        <v>2431</v>
      </c>
      <c r="D650" s="832" t="s">
        <v>2432</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8" t="str">
        <f t="shared" si="60"/>
        <v>H39200</v>
      </c>
      <c r="AK650" s="1028" t="str">
        <f t="shared" si="61"/>
        <v>GAIN/PERTE DISPOSITION</v>
      </c>
      <c r="AL650" s="1028">
        <f>IFERROR(INDEX(G650:R650,1,MATCH(Parametres!$B$3,G$1:R$1,0)-1)*IF(OR(F650="L",F650="S",F650="I"),-1,1),"")</f>
        <v>0</v>
      </c>
      <c r="AM650" s="1028">
        <f t="shared" si="62"/>
        <v>0</v>
      </c>
      <c r="AN650" s="1028">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3" t="str">
        <f t="shared" si="63"/>
        <v>H39200</v>
      </c>
      <c r="AU650" s="599" t="str">
        <f t="shared" si="64"/>
        <v>GAIN/PERTE DISPOSITION</v>
      </c>
      <c r="AV650" s="1028">
        <f>IFERROR(INDEX(V650:AG650,1,MATCH(Parametres!$B$3,V$1:AG$1,0)-1)*IF(OR(C650="L",C650="S",C650="I"),-1,1),"")</f>
        <v>0</v>
      </c>
      <c r="AW650" s="1028">
        <f t="shared" si="65"/>
        <v>0</v>
      </c>
      <c r="AX650" s="1028">
        <f>INDEX(V650:AG650,1,MATCH(Parametres!$B$3,V$1:AG$1,0))*IF(OR(C650="L",C650="S",C650="I"),-1,1)</f>
        <v>0</v>
      </c>
      <c r="AY650" s="598" t="s">
        <v>337</v>
      </c>
      <c r="AZ650" s="598" t="e">
        <f>+VLOOKUP($AJ650,Data_Validation!$A:$E,5,0)</f>
        <v>#N/A</v>
      </c>
    </row>
    <row r="651" spans="1:52" ht="15" customHeight="1">
      <c r="A651" s="832" t="s">
        <v>1150</v>
      </c>
      <c r="B651" s="832">
        <v>2026</v>
      </c>
      <c r="C651" s="832" t="s">
        <v>2433</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8" t="str">
        <f t="shared" si="60"/>
        <v>H39300</v>
      </c>
      <c r="AK651" s="1028" t="str">
        <f t="shared" si="61"/>
        <v>AUTRE DEPARTEMENT</v>
      </c>
      <c r="AL651" s="1028">
        <f>IFERROR(INDEX(G651:R651,1,MATCH(Parametres!$B$3,G$1:R$1,0)-1)*IF(OR(F651="L",F651="S",F651="I"),-1,1),"")</f>
        <v>0</v>
      </c>
      <c r="AM651" s="1028">
        <f t="shared" si="62"/>
        <v>0</v>
      </c>
      <c r="AN651" s="1028">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3" t="str">
        <f t="shared" si="63"/>
        <v>H39300</v>
      </c>
      <c r="AU651" s="599" t="str">
        <f t="shared" si="64"/>
        <v>AUTRE DEPARTEMENT</v>
      </c>
      <c r="AV651" s="1028">
        <f>IFERROR(INDEX(V651:AG651,1,MATCH(Parametres!$B$3,V$1:AG$1,0)-1)*IF(OR(C651="L",C651="S",C651="I"),-1,1),"")</f>
        <v>0</v>
      </c>
      <c r="AW651" s="1028">
        <f t="shared" si="65"/>
        <v>0</v>
      </c>
      <c r="AX651" s="1028">
        <f>INDEX(V651:AG651,1,MATCH(Parametres!$B$3,V$1:AG$1,0))*IF(OR(C651="L",C651="S",C651="I"),-1,1)</f>
        <v>0</v>
      </c>
      <c r="AY651" s="598" t="s">
        <v>337</v>
      </c>
      <c r="AZ651" s="598" t="e">
        <f>+VLOOKUP($AJ651,Data_Validation!$A:$E,5,0)</f>
        <v>#N/A</v>
      </c>
    </row>
    <row r="652" spans="1:52" ht="15" customHeight="1">
      <c r="A652" s="832" t="s">
        <v>1150</v>
      </c>
      <c r="B652" s="832">
        <v>2026</v>
      </c>
      <c r="C652" s="832" t="s">
        <v>2435</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8" t="str">
        <f t="shared" si="60"/>
        <v>H39400</v>
      </c>
      <c r="AK652" s="1028" t="str">
        <f t="shared" si="61"/>
        <v>AUTRE DEPARTEMENT</v>
      </c>
      <c r="AL652" s="1028">
        <f>IFERROR(INDEX(G652:R652,1,MATCH(Parametres!$B$3,G$1:R$1,0)-1)*IF(OR(F652="L",F652="S",F652="I"),-1,1),"")</f>
        <v>0</v>
      </c>
      <c r="AM652" s="1028">
        <f t="shared" si="62"/>
        <v>0</v>
      </c>
      <c r="AN652" s="1028">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3" t="str">
        <f t="shared" si="63"/>
        <v>H39400</v>
      </c>
      <c r="AU652" s="599" t="str">
        <f t="shared" si="64"/>
        <v>AUTRE DEPARTEMENT</v>
      </c>
      <c r="AV652" s="1028">
        <f>IFERROR(INDEX(V652:AG652,1,MATCH(Parametres!$B$3,V$1:AG$1,0)-1)*IF(OR(C652="L",C652="S",C652="I"),-1,1),"")</f>
        <v>0</v>
      </c>
      <c r="AW652" s="1028">
        <f t="shared" si="65"/>
        <v>0</v>
      </c>
      <c r="AX652" s="1028">
        <f>INDEX(V652:AG652,1,MATCH(Parametres!$B$3,V$1:AG$1,0))*IF(OR(C652="L",C652="S",C652="I"),-1,1)</f>
        <v>0</v>
      </c>
      <c r="AY652" s="598" t="s">
        <v>337</v>
      </c>
      <c r="AZ652" s="598" t="e">
        <f>+VLOOKUP($AJ652,Data_Validation!$A:$E,5,0)</f>
        <v>#N/A</v>
      </c>
    </row>
    <row r="653" spans="1:52" ht="15" customHeight="1">
      <c r="A653" s="832" t="s">
        <v>1150</v>
      </c>
      <c r="B653" s="832">
        <v>2026</v>
      </c>
      <c r="C653" s="832" t="s">
        <v>2436</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8" t="str">
        <f t="shared" si="60"/>
        <v>H39500</v>
      </c>
      <c r="AK653" s="1028" t="str">
        <f t="shared" si="61"/>
        <v>AUTRE DEPARTEMENT</v>
      </c>
      <c r="AL653" s="1028">
        <f>IFERROR(INDEX(G653:R653,1,MATCH(Parametres!$B$3,G$1:R$1,0)-1)*IF(OR(F653="L",F653="S",F653="I"),-1,1),"")</f>
        <v>0</v>
      </c>
      <c r="AM653" s="1028">
        <f t="shared" si="62"/>
        <v>0</v>
      </c>
      <c r="AN653" s="1028">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3" t="str">
        <f t="shared" si="63"/>
        <v>H39500</v>
      </c>
      <c r="AU653" s="599" t="str">
        <f t="shared" si="64"/>
        <v>AUTRE DEPARTEMENT</v>
      </c>
      <c r="AV653" s="1028">
        <f>IFERROR(INDEX(V653:AG653,1,MATCH(Parametres!$B$3,V$1:AG$1,0)-1)*IF(OR(C653="L",C653="S",C653="I"),-1,1),"")</f>
        <v>0</v>
      </c>
      <c r="AW653" s="1028">
        <f t="shared" si="65"/>
        <v>0</v>
      </c>
      <c r="AX653" s="1028">
        <f>INDEX(V653:AG653,1,MATCH(Parametres!$B$3,V$1:AG$1,0))*IF(OR(C653="L",C653="S",C653="I"),-1,1)</f>
        <v>0</v>
      </c>
      <c r="AY653" s="598" t="s">
        <v>337</v>
      </c>
      <c r="AZ653" s="598" t="e">
        <f>+VLOOKUP($AJ653,Data_Validation!$A:$E,5,0)</f>
        <v>#N/A</v>
      </c>
    </row>
    <row r="654" spans="1:52" ht="15" customHeight="1">
      <c r="A654" s="832" t="s">
        <v>1150</v>
      </c>
      <c r="B654" s="832">
        <v>2026</v>
      </c>
      <c r="C654" s="832" t="s">
        <v>2437</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8" t="str">
        <f t="shared" si="60"/>
        <v>H39600</v>
      </c>
      <c r="AK654" s="1028" t="str">
        <f t="shared" si="61"/>
        <v>AUTRE DEPARTEMENT</v>
      </c>
      <c r="AL654" s="1028">
        <f>IFERROR(INDEX(G654:R654,1,MATCH(Parametres!$B$3,G$1:R$1,0)-1)*IF(OR(F654="L",F654="S",F654="I"),-1,1),"")</f>
        <v>0</v>
      </c>
      <c r="AM654" s="1028">
        <f t="shared" si="62"/>
        <v>0</v>
      </c>
      <c r="AN654" s="1028">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3" t="str">
        <f t="shared" si="63"/>
        <v>H39600</v>
      </c>
      <c r="AU654" s="599" t="str">
        <f t="shared" si="64"/>
        <v>AUTRE DEPARTEMENT</v>
      </c>
      <c r="AV654" s="1028">
        <f>IFERROR(INDEX(V654:AG654,1,MATCH(Parametres!$B$3,V$1:AG$1,0)-1)*IF(OR(C654="L",C654="S",C654="I"),-1,1),"")</f>
        <v>0</v>
      </c>
      <c r="AW654" s="1028">
        <f t="shared" si="65"/>
        <v>0</v>
      </c>
      <c r="AX654" s="1028">
        <f>INDEX(V654:AG654,1,MATCH(Parametres!$B$3,V$1:AG$1,0))*IF(OR(C654="L",C654="S",C654="I"),-1,1)</f>
        <v>0</v>
      </c>
      <c r="AY654" s="598" t="s">
        <v>337</v>
      </c>
      <c r="AZ654" s="598" t="e">
        <f>+VLOOKUP($AJ654,Data_Validation!$A:$E,5,0)</f>
        <v>#N/A</v>
      </c>
    </row>
    <row r="655" spans="1:52" ht="15" customHeight="1">
      <c r="A655" s="832" t="s">
        <v>1150</v>
      </c>
      <c r="B655" s="832">
        <v>2026</v>
      </c>
      <c r="C655" s="832" t="s">
        <v>2438</v>
      </c>
      <c r="D655" s="832" t="s">
        <v>2434</v>
      </c>
      <c r="E655" s="832" t="s">
        <v>333</v>
      </c>
      <c r="F655" s="832" t="s">
        <v>2226</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8" t="str">
        <f t="shared" si="60"/>
        <v>H39700</v>
      </c>
      <c r="AK655" s="1028" t="str">
        <f t="shared" si="61"/>
        <v>AUTRE DEPARTEMENT</v>
      </c>
      <c r="AL655" s="1028">
        <f>IFERROR(INDEX(G655:R655,1,MATCH(Parametres!$B$3,G$1:R$1,0)-1)*IF(OR(F655="L",F655="S",F655="I"),-1,1),"")</f>
        <v>0</v>
      </c>
      <c r="AM655" s="1028">
        <f t="shared" si="62"/>
        <v>0</v>
      </c>
      <c r="AN655" s="1028">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3" t="str">
        <f t="shared" si="63"/>
        <v>H39700</v>
      </c>
      <c r="AU655" s="599" t="str">
        <f t="shared" si="64"/>
        <v>AUTRE DEPARTEMENT</v>
      </c>
      <c r="AV655" s="1028">
        <f>IFERROR(INDEX(V655:AG655,1,MATCH(Parametres!$B$3,V$1:AG$1,0)-1)*IF(OR(C655="L",C655="S",C655="I"),-1,1),"")</f>
        <v>0</v>
      </c>
      <c r="AW655" s="1028">
        <f t="shared" si="65"/>
        <v>0</v>
      </c>
      <c r="AX655" s="1028">
        <f>INDEX(V655:AG655,1,MATCH(Parametres!$B$3,V$1:AG$1,0))*IF(OR(C655="L",C655="S",C655="I"),-1,1)</f>
        <v>0</v>
      </c>
      <c r="AY655" s="598" t="s">
        <v>337</v>
      </c>
      <c r="AZ655" s="598" t="e">
        <f>+VLOOKUP($AJ655,Data_Validation!$A:$E,5,0)</f>
        <v>#N/A</v>
      </c>
    </row>
    <row r="656" spans="1:52" ht="15" customHeight="1">
      <c r="A656" s="832" t="s">
        <v>1150</v>
      </c>
      <c r="B656" s="832">
        <v>2026</v>
      </c>
      <c r="C656" s="832" t="s">
        <v>2439</v>
      </c>
      <c r="D656" s="832" t="s">
        <v>2434</v>
      </c>
      <c r="E656" s="832" t="s">
        <v>333</v>
      </c>
      <c r="F656" s="832" t="s">
        <v>2226</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8" t="str">
        <f t="shared" si="60"/>
        <v>H39800</v>
      </c>
      <c r="AK656" s="1028" t="str">
        <f t="shared" si="61"/>
        <v>AUTRE DEPARTEMENT</v>
      </c>
      <c r="AL656" s="1028">
        <f>IFERROR(INDEX(G656:R656,1,MATCH(Parametres!$B$3,G$1:R$1,0)-1)*IF(OR(F656="L",F656="S",F656="I"),-1,1),"")</f>
        <v>0</v>
      </c>
      <c r="AM656" s="1028">
        <f t="shared" si="62"/>
        <v>0</v>
      </c>
      <c r="AN656" s="1028">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3" t="str">
        <f t="shared" si="63"/>
        <v>H39800</v>
      </c>
      <c r="AU656" s="599" t="str">
        <f t="shared" si="64"/>
        <v>AUTRE DEPARTEMENT</v>
      </c>
      <c r="AV656" s="1028">
        <f>IFERROR(INDEX(V656:AG656,1,MATCH(Parametres!$B$3,V$1:AG$1,0)-1)*IF(OR(C656="L",C656="S",C656="I"),-1,1),"")</f>
        <v>0</v>
      </c>
      <c r="AW656" s="1028">
        <f t="shared" si="65"/>
        <v>0</v>
      </c>
      <c r="AX656" s="1028">
        <f>INDEX(V656:AG656,1,MATCH(Parametres!$B$3,V$1:AG$1,0))*IF(OR(C656="L",C656="S",C656="I"),-1,1)</f>
        <v>0</v>
      </c>
      <c r="AY656" s="598" t="s">
        <v>337</v>
      </c>
      <c r="AZ656" s="598" t="e">
        <f>+VLOOKUP($AJ656,Data_Validation!$A:$E,5,0)</f>
        <v>#N/A</v>
      </c>
    </row>
    <row r="657" spans="1:52" ht="15" customHeight="1">
      <c r="A657" s="832" t="s">
        <v>1150</v>
      </c>
      <c r="B657" s="832">
        <v>2026</v>
      </c>
      <c r="C657" s="832" t="s">
        <v>2440</v>
      </c>
      <c r="D657" s="832" t="s">
        <v>2434</v>
      </c>
      <c r="E657" s="832" t="s">
        <v>333</v>
      </c>
      <c r="F657" s="832" t="s">
        <v>2226</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8" t="str">
        <f t="shared" si="60"/>
        <v>H39900</v>
      </c>
      <c r="AK657" s="1028" t="str">
        <f t="shared" si="61"/>
        <v>AUTRE DEPARTEMENT</v>
      </c>
      <c r="AL657" s="1028">
        <f>IFERROR(INDEX(G657:R657,1,MATCH(Parametres!$B$3,G$1:R$1,0)-1)*IF(OR(F657="L",F657="S",F657="I"),-1,1),"")</f>
        <v>0</v>
      </c>
      <c r="AM657" s="1028">
        <f t="shared" si="62"/>
        <v>0</v>
      </c>
      <c r="AN657" s="1028">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3" t="str">
        <f t="shared" si="63"/>
        <v>H39900</v>
      </c>
      <c r="AU657" s="599" t="str">
        <f t="shared" si="64"/>
        <v>AUTRE DEPARTEMENT</v>
      </c>
      <c r="AV657" s="1028">
        <f>IFERROR(INDEX(V657:AG657,1,MATCH(Parametres!$B$3,V$1:AG$1,0)-1)*IF(OR(C657="L",C657="S",C657="I"),-1,1),"")</f>
        <v>0</v>
      </c>
      <c r="AW657" s="1028">
        <f t="shared" si="65"/>
        <v>0</v>
      </c>
      <c r="AX657" s="1028">
        <f>INDEX(V657:AG657,1,MATCH(Parametres!$B$3,V$1:AG$1,0))*IF(OR(C657="L",C657="S",C657="I"),-1,1)</f>
        <v>0</v>
      </c>
      <c r="AY657" s="598" t="s">
        <v>337</v>
      </c>
      <c r="AZ657" s="598" t="e">
        <f>+VLOOKUP($AJ657,Data_Validation!$A:$E,5,0)</f>
        <v>#N/A</v>
      </c>
    </row>
    <row r="658" spans="1:52" ht="15" customHeight="1">
      <c r="A658" s="832" t="s">
        <v>1150</v>
      </c>
      <c r="B658" s="832">
        <v>2026</v>
      </c>
      <c r="C658" s="832" t="s">
        <v>2441</v>
      </c>
      <c r="D658" s="832" t="s">
        <v>2442</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8" t="str">
        <f t="shared" si="60"/>
        <v>H40100</v>
      </c>
      <c r="AK658" s="1028" t="str">
        <f t="shared" si="61"/>
        <v>CT VEH NF ACCENT 4 PORTES</v>
      </c>
      <c r="AL658" s="1028">
        <f>IFERROR(INDEX(G658:R658,1,MATCH(Parametres!$B$3,G$1:R$1,0)-1)*IF(OR(F658="L",F658="S",F658="I"),-1,1),"")</f>
        <v>0</v>
      </c>
      <c r="AM658" s="1028">
        <f t="shared" si="62"/>
        <v>0</v>
      </c>
      <c r="AN658" s="1028">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3" t="str">
        <f t="shared" si="63"/>
        <v>H40100</v>
      </c>
      <c r="AU658" s="599" t="str">
        <f t="shared" si="64"/>
        <v>CT VEH NF ACCENT 4 PORTES</v>
      </c>
      <c r="AV658" s="1028">
        <f>IFERROR(INDEX(V658:AG658,1,MATCH(Parametres!$B$3,V$1:AG$1,0)-1)*IF(OR(C658="L",C658="S",C658="I"),-1,1),"")</f>
        <v>0</v>
      </c>
      <c r="AW658" s="1028">
        <f t="shared" si="65"/>
        <v>0</v>
      </c>
      <c r="AX658" s="1028">
        <f>INDEX(V658:AG658,1,MATCH(Parametres!$B$3,V$1:AG$1,0))*IF(OR(C658="L",C658="S",C658="I"),-1,1)</f>
        <v>0</v>
      </c>
      <c r="AY658" s="598" t="s">
        <v>337</v>
      </c>
      <c r="AZ658" s="598" t="e">
        <f>+VLOOKUP($AJ658,Data_Validation!$A:$E,5,0)</f>
        <v>#N/A</v>
      </c>
    </row>
    <row r="659" spans="1:52" ht="15" customHeight="1">
      <c r="A659" s="832" t="s">
        <v>1150</v>
      </c>
      <c r="B659" s="832">
        <v>2026</v>
      </c>
      <c r="C659" s="832" t="s">
        <v>2444</v>
      </c>
      <c r="D659" s="832" t="s">
        <v>2445</v>
      </c>
      <c r="E659" s="832" t="s">
        <v>1891</v>
      </c>
      <c r="F659" s="832" t="s">
        <v>2443</v>
      </c>
      <c r="G659" s="832">
        <v>0</v>
      </c>
      <c r="H659" s="832">
        <v>0</v>
      </c>
      <c r="I659" s="832">
        <v>0</v>
      </c>
      <c r="J659" s="832">
        <v>0</v>
      </c>
      <c r="K659" s="832">
        <v>0</v>
      </c>
      <c r="L659" s="832">
        <v>0</v>
      </c>
      <c r="M659" s="832">
        <v>0</v>
      </c>
      <c r="N659" s="832">
        <v>0</v>
      </c>
      <c r="O659" s="832">
        <v>0</v>
      </c>
      <c r="P659" s="832">
        <v>0</v>
      </c>
      <c r="Q659" s="832">
        <v>0</v>
      </c>
      <c r="R659" s="832">
        <v>0</v>
      </c>
      <c r="S659" s="832">
        <v>0</v>
      </c>
      <c r="T659" s="832">
        <v>0</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8" t="str">
        <f t="shared" ref="AJ659:AJ722" si="66">C659</f>
        <v>H40101</v>
      </c>
      <c r="AK659" s="1028" t="str">
        <f t="shared" ref="AK659:AK722" si="67">D659</f>
        <v>CT ACCENT BERLINE 4P</v>
      </c>
      <c r="AL659" s="1028">
        <f>IFERROR(INDEX(G659:R659,1,MATCH(Parametres!$B$3,G$1:R$1,0)-1)*IF(OR(F659="L",F659="S",F659="I"),-1,1),"")</f>
        <v>0</v>
      </c>
      <c r="AM659" s="1028">
        <f t="shared" si="62"/>
        <v>0</v>
      </c>
      <c r="AN659" s="1028">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3" t="str">
        <f t="shared" si="63"/>
        <v>H40101</v>
      </c>
      <c r="AU659" s="599" t="str">
        <f t="shared" si="64"/>
        <v>CT ACCENT BERLINE 4P</v>
      </c>
      <c r="AV659" s="1028">
        <f>IFERROR(INDEX(V659:AG659,1,MATCH(Parametres!$B$3,V$1:AG$1,0)-1)*IF(OR(C659="L",C659="S",C659="I"),-1,1),"")</f>
        <v>0</v>
      </c>
      <c r="AW659" s="1028">
        <f t="shared" si="65"/>
        <v>0</v>
      </c>
      <c r="AX659" s="1028">
        <f>INDEX(V659:AG659,1,MATCH(Parametres!$B$3,V$1:AG$1,0))*IF(OR(C659="L",C659="S",C659="I"),-1,1)</f>
        <v>0</v>
      </c>
      <c r="AY659" s="598" t="s">
        <v>337</v>
      </c>
      <c r="AZ659" s="598" t="e">
        <f>+VLOOKUP($AJ659,Data_Validation!$A:$E,5,0)</f>
        <v>#N/A</v>
      </c>
    </row>
    <row r="660" spans="1:52" ht="15" customHeight="1">
      <c r="A660" s="832" t="s">
        <v>1150</v>
      </c>
      <c r="B660" s="832">
        <v>2026</v>
      </c>
      <c r="C660" s="832" t="s">
        <v>2446</v>
      </c>
      <c r="D660" s="832" t="s">
        <v>2447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8" t="str">
        <f t="shared" si="66"/>
        <v>H40200</v>
      </c>
      <c r="AK660" s="1028" t="str">
        <f t="shared" si="67"/>
        <v>CT VHE NF ACCENT 5 PORTES</v>
      </c>
      <c r="AL660" s="1028">
        <f>IFERROR(INDEX(G660:R660,1,MATCH(Parametres!$B$3,G$1:R$1,0)-1)*IF(OR(F660="L",F660="S",F660="I"),-1,1),"")</f>
        <v>0</v>
      </c>
      <c r="AM660" s="1028">
        <f t="shared" si="62"/>
        <v>0</v>
      </c>
      <c r="AN660" s="1028">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3" t="str">
        <f t="shared" si="63"/>
        <v>H40200</v>
      </c>
      <c r="AU660" s="599" t="str">
        <f t="shared" si="64"/>
        <v>CT VHE NF ACCENT 5 PORTES</v>
      </c>
      <c r="AV660" s="1028">
        <f>IFERROR(INDEX(V660:AG660,1,MATCH(Parametres!$B$3,V$1:AG$1,0)-1)*IF(OR(C660="L",C660="S",C660="I"),-1,1),"")</f>
        <v>0</v>
      </c>
      <c r="AW660" s="1028">
        <f t="shared" si="65"/>
        <v>0</v>
      </c>
      <c r="AX660" s="1028">
        <f>INDEX(V660:AG660,1,MATCH(Parametres!$B$3,V$1:AG$1,0))*IF(OR(C660="L",C660="S",C660="I"),-1,1)</f>
        <v>0</v>
      </c>
      <c r="AY660" s="598" t="s">
        <v>337</v>
      </c>
      <c r="AZ660" s="598" t="e">
        <f>+VLOOKUP($AJ660,Data_Validation!$A:$E,5,0)</f>
        <v>#N/A</v>
      </c>
    </row>
    <row r="661" spans="1:52" ht="15" customHeight="1">
      <c r="A661" s="832" t="s">
        <v>1150</v>
      </c>
      <c r="B661" s="832">
        <v>2026</v>
      </c>
      <c r="C661" s="832" t="s">
        <v>2448</v>
      </c>
      <c r="D661" s="832" t="s">
        <v>2449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8" t="str">
        <f t="shared" si="66"/>
        <v>H40300</v>
      </c>
      <c r="AK661" s="1028" t="str">
        <f t="shared" si="67"/>
        <v>CT VEH NF GENESIS COUPE</v>
      </c>
      <c r="AL661" s="1028">
        <f>IFERROR(INDEX(G661:R661,1,MATCH(Parametres!$B$3,G$1:R$1,0)-1)*IF(OR(F661="L",F661="S",F661="I"),-1,1),"")</f>
        <v>0</v>
      </c>
      <c r="AM661" s="1028">
        <f t="shared" si="62"/>
        <v>0</v>
      </c>
      <c r="AN661" s="1028">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3" t="str">
        <f t="shared" si="63"/>
        <v>H40300</v>
      </c>
      <c r="AU661" s="599" t="str">
        <f t="shared" si="64"/>
        <v>CT VEH NF GENESIS COUPE</v>
      </c>
      <c r="AV661" s="1028">
        <f>IFERROR(INDEX(V661:AG661,1,MATCH(Parametres!$B$3,V$1:AG$1,0)-1)*IF(OR(C661="L",C661="S",C661="I"),-1,1),"")</f>
        <v>0</v>
      </c>
      <c r="AW661" s="1028">
        <f t="shared" si="65"/>
        <v>0</v>
      </c>
      <c r="AX661" s="1028">
        <f>INDEX(V661:AG661,1,MATCH(Parametres!$B$3,V$1:AG$1,0))*IF(OR(C661="L",C661="S",C661="I"),-1,1)</f>
        <v>0</v>
      </c>
      <c r="AY661" s="598" t="s">
        <v>337</v>
      </c>
      <c r="AZ661" s="598" t="e">
        <f>+VLOOKUP($AJ661,Data_Validation!$A:$E,5,0)</f>
        <v>#N/A</v>
      </c>
    </row>
    <row r="662" spans="1:52" ht="15" customHeight="1">
      <c r="A662" s="832" t="s">
        <v>1150</v>
      </c>
      <c r="B662" s="832">
        <v>2026</v>
      </c>
      <c r="C662" s="832" t="s">
        <v>2450</v>
      </c>
      <c r="D662" s="832" t="s">
        <v>2451</v>
      </c>
      <c r="E662" s="832" t="s">
        <v>1891</v>
      </c>
      <c r="F662" s="832" t="s">
        <v>2443</v>
      </c>
      <c r="G662" s="832">
        <v>52305.93</v>
      </c>
      <c r="H662" s="832">
        <v>100035.9</v>
      </c>
      <c r="I662" s="832">
        <v>100035.9</v>
      </c>
      <c r="J662" s="832">
        <v>194785.17</v>
      </c>
      <c r="K662" s="832">
        <v>248922.39</v>
      </c>
      <c r="L662" s="832">
        <v>248922.39</v>
      </c>
      <c r="M662" s="832">
        <v>301678.53000000003</v>
      </c>
      <c r="N662" s="832">
        <v>419878.86</v>
      </c>
      <c r="O662" s="832">
        <v>419878.86</v>
      </c>
      <c r="P662" s="832">
        <v>419878.86</v>
      </c>
      <c r="Q662" s="832">
        <v>0</v>
      </c>
      <c r="R662" s="832">
        <v>0</v>
      </c>
      <c r="S662" s="832">
        <v>46653.21</v>
      </c>
      <c r="T662" s="832">
        <v>46653.21</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8" t="str">
        <f t="shared" si="66"/>
        <v>H40400</v>
      </c>
      <c r="AK662" s="1028" t="str">
        <f t="shared" si="67"/>
        <v>CT SANTA FE</v>
      </c>
      <c r="AL662" s="1028">
        <f>IFERROR(INDEX(G662:R662,1,MATCH(Parametres!$B$3,G$1:R$1,0)-1)*IF(OR(F662="L",F662="S",F662="I"),-1,1),"")</f>
        <v>419878.86</v>
      </c>
      <c r="AM662" s="1028">
        <f t="shared" si="62"/>
        <v>0</v>
      </c>
      <c r="AN662" s="1028">
        <f>INDEX(G662:R662,1,MATCH(Parametres!$B$3,G$1:R$1,0))*IF(OR(F662="L",F662="S",F662="I"),-1,1)</f>
        <v>419878.86</v>
      </c>
      <c r="AO662" s="598" t="str">
        <f>+VLOOKUP($AJ662,Data_Validation!$A:$D,1,0)</f>
        <v>H40400</v>
      </c>
      <c r="AP662" s="598" t="str">
        <f>+VLOOKUP($AJ662,Data_Validation!$A:$D,3,0)</f>
        <v>Véhicules neufs</v>
      </c>
      <c r="AQ662" s="598" t="str">
        <f>+VLOOKUP($AJ662,Data_Validation!$A:$D,4,0)</f>
        <v>Camions détail</v>
      </c>
      <c r="AR662" s="598" t="s">
        <v>299</v>
      </c>
      <c r="AS662" s="598">
        <f>+VLOOKUP($AJ662,Data_Validation!$A:$E,5,0)</f>
        <v>0</v>
      </c>
      <c r="AT662" s="1033" t="str">
        <f t="shared" si="63"/>
        <v>H40400</v>
      </c>
      <c r="AU662" s="599" t="str">
        <f t="shared" si="64"/>
        <v>CT SANTA FE</v>
      </c>
      <c r="AV662" s="1028">
        <f>IFERROR(INDEX(V662:AG662,1,MATCH(Parametres!$B$3,V$1:AG$1,0)-1)*IF(OR(C662="L",C662="S",C662="I"),-1,1),"")</f>
        <v>0</v>
      </c>
      <c r="AW662" s="1028">
        <f t="shared" si="65"/>
        <v>0</v>
      </c>
      <c r="AX662" s="1028">
        <f>INDEX(V662:AG662,1,MATCH(Parametres!$B$3,V$1:AG$1,0))*IF(OR(C662="L",C662="S",C662="I"),-1,1)</f>
        <v>0</v>
      </c>
      <c r="AY662" s="598" t="s">
        <v>337</v>
      </c>
      <c r="AZ662" s="598">
        <f>+VLOOKUP($AJ662,Data_Validation!$A:$E,5,0)</f>
        <v>0</v>
      </c>
    </row>
    <row r="663" spans="1:52" ht="15" customHeight="1">
      <c r="A663" s="832" t="s">
        <v>1150</v>
      </c>
      <c r="B663" s="832">
        <v>2026</v>
      </c>
      <c r="C663" s="832" t="s">
        <v>2452</v>
      </c>
      <c r="D663" s="832" t="s">
        <v>2453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8" t="str">
        <f t="shared" si="66"/>
        <v>H40401</v>
      </c>
      <c r="AK663" s="1028" t="str">
        <f t="shared" si="67"/>
        <v>CT SANTA FE XL</v>
      </c>
      <c r="AL663" s="1028">
        <f>IFERROR(INDEX(G663:R663,1,MATCH(Parametres!$B$3,G$1:R$1,0)-1)*IF(OR(F663="L",F663="S",F663="I"),-1,1),"")</f>
        <v>0</v>
      </c>
      <c r="AM663" s="1028">
        <f t="shared" si="62"/>
        <v>0</v>
      </c>
      <c r="AN663" s="1028">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3" t="str">
        <f t="shared" si="63"/>
        <v>H40401</v>
      </c>
      <c r="AU663" s="599" t="str">
        <f t="shared" si="64"/>
        <v>CT SANTA FE XL</v>
      </c>
      <c r="AV663" s="1028">
        <f>IFERROR(INDEX(V663:AG663,1,MATCH(Parametres!$B$3,V$1:AG$1,0)-1)*IF(OR(C663="L",C663="S",C663="I"),-1,1),"")</f>
        <v>0</v>
      </c>
      <c r="AW663" s="1028">
        <f t="shared" si="65"/>
        <v>0</v>
      </c>
      <c r="AX663" s="1028">
        <f>INDEX(V663:AG663,1,MATCH(Parametres!$B$3,V$1:AG$1,0))*IF(OR(C663="L",C663="S",C663="I"),-1,1)</f>
        <v>0</v>
      </c>
      <c r="AY663" s="598" t="s">
        <v>337</v>
      </c>
      <c r="AZ663" s="598" t="e">
        <f>+VLOOKUP($AJ663,Data_Validation!$A:$E,5,0)</f>
        <v>#N/A</v>
      </c>
    </row>
    <row r="664" spans="1:52" ht="15" customHeight="1">
      <c r="A664" s="832" t="s">
        <v>1150</v>
      </c>
      <c r="B664" s="832">
        <v>2026</v>
      </c>
      <c r="C664" s="832" t="s">
        <v>2454</v>
      </c>
      <c r="D664" s="832" t="s">
        <v>2455</v>
      </c>
      <c r="E664" s="832" t="s">
        <v>1891</v>
      </c>
      <c r="F664" s="832" t="s">
        <v>2443</v>
      </c>
      <c r="G664" s="832">
        <v>43742</v>
      </c>
      <c r="H664" s="832">
        <v>93060.57</v>
      </c>
      <c r="I664" s="832">
        <v>140681.32</v>
      </c>
      <c r="J664" s="832">
        <v>140681.32</v>
      </c>
      <c r="K664" s="832">
        <v>140681.32</v>
      </c>
      <c r="L664" s="832">
        <v>286744.32000000001</v>
      </c>
      <c r="M664" s="832">
        <v>479403.51</v>
      </c>
      <c r="N664" s="832">
        <v>528938.17000000004</v>
      </c>
      <c r="O664" s="832">
        <v>633243.11</v>
      </c>
      <c r="P664" s="832">
        <v>793401.24</v>
      </c>
      <c r="Q664" s="832">
        <v>0</v>
      </c>
      <c r="R664" s="832">
        <v>0</v>
      </c>
      <c r="S664" s="832">
        <v>70360.350000000006</v>
      </c>
      <c r="T664" s="832">
        <v>70360.350000000006</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8" t="str">
        <f t="shared" si="66"/>
        <v>H40402</v>
      </c>
      <c r="AK664" s="1028" t="str">
        <f t="shared" si="67"/>
        <v>CT SANTA FE HYBRIDE</v>
      </c>
      <c r="AL664" s="1028">
        <f>IFERROR(INDEX(G664:R664,1,MATCH(Parametres!$B$3,G$1:R$1,0)-1)*IF(OR(F664="L",F664="S",F664="I"),-1,1),"")</f>
        <v>528938.17000000004</v>
      </c>
      <c r="AM664" s="1028">
        <f t="shared" si="62"/>
        <v>104304.93999999994</v>
      </c>
      <c r="AN664" s="1028">
        <f>INDEX(G664:R664,1,MATCH(Parametres!$B$3,G$1:R$1,0))*IF(OR(F664="L",F664="S",F664="I"),-1,1)</f>
        <v>633243.11</v>
      </c>
      <c r="AO664" s="598" t="str">
        <f>+VLOOKUP($AJ664,Data_Validation!$A:$D,1,0)</f>
        <v>H40402</v>
      </c>
      <c r="AP664" s="598" t="str">
        <f>+VLOOKUP($AJ664,Data_Validation!$A:$D,3,0)</f>
        <v>Véhicules neufs</v>
      </c>
      <c r="AQ664" s="598" t="str">
        <f>+VLOOKUP($AJ664,Data_Validation!$A:$D,4,0)</f>
        <v>Camions détail</v>
      </c>
      <c r="AR664" s="598" t="s">
        <v>299</v>
      </c>
      <c r="AS664" s="598">
        <f>+VLOOKUP($AJ664,Data_Validation!$A:$E,5,0)</f>
        <v>0</v>
      </c>
      <c r="AT664" s="1033" t="str">
        <f t="shared" si="63"/>
        <v>H40402</v>
      </c>
      <c r="AU664" s="599" t="str">
        <f t="shared" si="64"/>
        <v>CT SANTA FE HYBRIDE</v>
      </c>
      <c r="AV664" s="1028">
        <f>IFERROR(INDEX(V664:AG664,1,MATCH(Parametres!$B$3,V$1:AG$1,0)-1)*IF(OR(C664="L",C664="S",C664="I"),-1,1),"")</f>
        <v>0</v>
      </c>
      <c r="AW664" s="1028">
        <f t="shared" si="65"/>
        <v>0</v>
      </c>
      <c r="AX664" s="1028">
        <f>INDEX(V664:AG664,1,MATCH(Parametres!$B$3,V$1:AG$1,0))*IF(OR(C664="L",C664="S",C664="I"),-1,1)</f>
        <v>0</v>
      </c>
      <c r="AY664" s="598" t="s">
        <v>337</v>
      </c>
      <c r="AZ664" s="598">
        <f>+VLOOKUP($AJ664,Data_Validation!$A:$E,5,0)</f>
        <v>0</v>
      </c>
    </row>
    <row r="665" spans="1:52" ht="15" customHeight="1">
      <c r="A665" s="832" t="s">
        <v>1150</v>
      </c>
      <c r="B665" s="832">
        <v>2026</v>
      </c>
      <c r="C665" s="832" t="s">
        <v>2456</v>
      </c>
      <c r="D665" s="832" t="s">
        <v>2457</v>
      </c>
      <c r="E665" s="832" t="s">
        <v>1891</v>
      </c>
      <c r="F665" s="832" t="s">
        <v>2443</v>
      </c>
      <c r="G665" s="832">
        <v>0</v>
      </c>
      <c r="H665" s="832">
        <v>0</v>
      </c>
      <c r="I665" s="832">
        <v>0</v>
      </c>
      <c r="J665" s="832">
        <v>0</v>
      </c>
      <c r="K665" s="832">
        <v>0</v>
      </c>
      <c r="L665" s="832">
        <v>91711.88</v>
      </c>
      <c r="M665" s="832">
        <v>91711.88</v>
      </c>
      <c r="N665" s="832">
        <v>91711.88</v>
      </c>
      <c r="O665" s="832">
        <v>91711.88</v>
      </c>
      <c r="P665" s="832">
        <v>91711.88</v>
      </c>
      <c r="Q665" s="832">
        <v>0</v>
      </c>
      <c r="R665" s="832">
        <v>0</v>
      </c>
      <c r="S665" s="832">
        <v>10190.209999999999</v>
      </c>
      <c r="T665" s="832">
        <v>10190.209999999999</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8" t="str">
        <f t="shared" si="66"/>
        <v>H40403</v>
      </c>
      <c r="AK665" s="1028" t="str">
        <f t="shared" si="67"/>
        <v>CT VENTE SANTA FE PHEV</v>
      </c>
      <c r="AL665" s="1028">
        <f>IFERROR(INDEX(G665:R665,1,MATCH(Parametres!$B$3,G$1:R$1,0)-1)*IF(OR(F665="L",F665="S",F665="I"),-1,1),"")</f>
        <v>91711.88</v>
      </c>
      <c r="AM665" s="1028">
        <f t="shared" si="62"/>
        <v>0</v>
      </c>
      <c r="AN665" s="1028">
        <f>INDEX(G665:R665,1,MATCH(Parametres!$B$3,G$1:R$1,0))*IF(OR(F665="L",F665="S",F665="I"),-1,1)</f>
        <v>91711.88</v>
      </c>
      <c r="AO665" s="598" t="str">
        <f>+VLOOKUP($AJ665,Data_Validation!$A:$D,1,0)</f>
        <v>H40403</v>
      </c>
      <c r="AP665" s="598" t="str">
        <f>+VLOOKUP($AJ665,Data_Validation!$A:$D,3,0)</f>
        <v>Véhicules neufs</v>
      </c>
      <c r="AQ665" s="598" t="str">
        <f>+VLOOKUP($AJ665,Data_Validation!$A:$D,4,0)</f>
        <v>Voitures electriques</v>
      </c>
      <c r="AR665" s="598" t="s">
        <v>299</v>
      </c>
      <c r="AS665" s="598">
        <f>+VLOOKUP($AJ665,Data_Validation!$A:$E,5,0)</f>
        <v>0</v>
      </c>
      <c r="AT665" s="1033" t="str">
        <f t="shared" si="63"/>
        <v>H40403</v>
      </c>
      <c r="AU665" s="599" t="str">
        <f t="shared" si="64"/>
        <v>CT VENTE SANTA FE PHEV</v>
      </c>
      <c r="AV665" s="1028">
        <f>IFERROR(INDEX(V665:AG665,1,MATCH(Parametres!$B$3,V$1:AG$1,0)-1)*IF(OR(C665="L",C665="S",C665="I"),-1,1),"")</f>
        <v>0</v>
      </c>
      <c r="AW665" s="1028">
        <f t="shared" si="65"/>
        <v>0</v>
      </c>
      <c r="AX665" s="1028">
        <f>INDEX(V665:AG665,1,MATCH(Parametres!$B$3,V$1:AG$1,0))*IF(OR(C665="L",C665="S",C665="I"),-1,1)</f>
        <v>0</v>
      </c>
      <c r="AY665" s="598" t="s">
        <v>337</v>
      </c>
      <c r="AZ665" s="598">
        <f>+VLOOKUP($AJ665,Data_Validation!$A:$E,5,0)</f>
        <v>0</v>
      </c>
    </row>
    <row r="666" spans="1:52" ht="15" customHeight="1">
      <c r="A666" s="832" t="s">
        <v>1150</v>
      </c>
      <c r="B666" s="832">
        <v>2026</v>
      </c>
      <c r="C666" s="832" t="s">
        <v>2458</v>
      </c>
      <c r="D666" s="832" t="s">
        <v>2459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8" t="str">
        <f t="shared" si="66"/>
        <v>H40410</v>
      </c>
      <c r="AK666" s="1028" t="str">
        <f t="shared" si="67"/>
        <v>CT SANTA FE  LWB</v>
      </c>
      <c r="AL666" s="1028">
        <f>IFERROR(INDEX(G666:R666,1,MATCH(Parametres!$B$3,G$1:R$1,0)-1)*IF(OR(F666="L",F666="S",F666="I"),-1,1),"")</f>
        <v>0</v>
      </c>
      <c r="AM666" s="1028">
        <f t="shared" si="62"/>
        <v>0</v>
      </c>
      <c r="AN666" s="1028">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3" t="str">
        <f t="shared" si="63"/>
        <v>H40410</v>
      </c>
      <c r="AU666" s="599" t="str">
        <f t="shared" si="64"/>
        <v>CT SANTA FE  LWB</v>
      </c>
      <c r="AV666" s="1028">
        <f>IFERROR(INDEX(V666:AG666,1,MATCH(Parametres!$B$3,V$1:AG$1,0)-1)*IF(OR(C666="L",C666="S",C666="I"),-1,1),"")</f>
        <v>0</v>
      </c>
      <c r="AW666" s="1028">
        <f t="shared" si="65"/>
        <v>0</v>
      </c>
      <c r="AX666" s="1028">
        <f>INDEX(V666:AG666,1,MATCH(Parametres!$B$3,V$1:AG$1,0))*IF(OR(C666="L",C666="S",C666="I"),-1,1)</f>
        <v>0</v>
      </c>
      <c r="AY666" s="598" t="s">
        <v>337</v>
      </c>
      <c r="AZ666" s="598" t="e">
        <f>+VLOOKUP($AJ666,Data_Validation!$A:$E,5,0)</f>
        <v>#N/A</v>
      </c>
    </row>
    <row r="667" spans="1:52" ht="15" customHeight="1">
      <c r="A667" s="832" t="s">
        <v>1150</v>
      </c>
      <c r="B667" s="832">
        <v>2026</v>
      </c>
      <c r="C667" s="832" t="s">
        <v>2460</v>
      </c>
      <c r="D667" s="832" t="s">
        <v>2461</v>
      </c>
      <c r="E667" s="832" t="s">
        <v>1891</v>
      </c>
      <c r="F667" s="832" t="s">
        <v>2443</v>
      </c>
      <c r="G667" s="832">
        <v>0</v>
      </c>
      <c r="H667" s="832">
        <v>0</v>
      </c>
      <c r="I667" s="832">
        <v>0</v>
      </c>
      <c r="J667" s="832">
        <v>0</v>
      </c>
      <c r="K667" s="832">
        <v>0</v>
      </c>
      <c r="L667" s="832">
        <v>0</v>
      </c>
      <c r="M667" s="832">
        <v>0</v>
      </c>
      <c r="N667" s="832">
        <v>0</v>
      </c>
      <c r="O667" s="832">
        <v>0</v>
      </c>
      <c r="P667" s="832">
        <v>38721.949999999997</v>
      </c>
      <c r="Q667" s="832">
        <v>0</v>
      </c>
      <c r="R667" s="832">
        <v>0</v>
      </c>
      <c r="S667" s="832">
        <v>0</v>
      </c>
      <c r="T667" s="832">
        <v>0</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8" t="str">
        <f t="shared" si="66"/>
        <v>H40500</v>
      </c>
      <c r="AK667" s="1028" t="str">
        <f t="shared" si="67"/>
        <v>CT SONATA HYBRYDE</v>
      </c>
      <c r="AL667" s="1028">
        <f>IFERROR(INDEX(G667:R667,1,MATCH(Parametres!$B$3,G$1:R$1,0)-1)*IF(OR(F667="L",F667="S",F667="I"),-1,1),"")</f>
        <v>0</v>
      </c>
      <c r="AM667" s="1028">
        <f t="shared" si="62"/>
        <v>0</v>
      </c>
      <c r="AN667" s="1028">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3" t="str">
        <f t="shared" si="63"/>
        <v>H40500</v>
      </c>
      <c r="AU667" s="599" t="str">
        <f t="shared" si="64"/>
        <v>CT SONATA HYBRYDE</v>
      </c>
      <c r="AV667" s="1028">
        <f>IFERROR(INDEX(V667:AG667,1,MATCH(Parametres!$B$3,V$1:AG$1,0)-1)*IF(OR(C667="L",C667="S",C667="I"),-1,1),"")</f>
        <v>0</v>
      </c>
      <c r="AW667" s="1028">
        <f t="shared" si="65"/>
        <v>0</v>
      </c>
      <c r="AX667" s="1028">
        <f>INDEX(V667:AG667,1,MATCH(Parametres!$B$3,V$1:AG$1,0))*IF(OR(C667="L",C667="S",C667="I"),-1,1)</f>
        <v>0</v>
      </c>
      <c r="AY667" s="598" t="s">
        <v>337</v>
      </c>
      <c r="AZ667" s="598" t="e">
        <f>+VLOOKUP($AJ667,Data_Validation!$A:$E,5,0)</f>
        <v>#N/A</v>
      </c>
    </row>
    <row r="668" spans="1:52" ht="15" customHeight="1">
      <c r="A668" s="832" t="s">
        <v>1150</v>
      </c>
      <c r="B668" s="832">
        <v>2026</v>
      </c>
      <c r="C668" s="832" t="s">
        <v>2462</v>
      </c>
      <c r="D668" s="832" t="s">
        <v>2463</v>
      </c>
      <c r="E668" s="832" t="s">
        <v>1891</v>
      </c>
      <c r="F668" s="832" t="s">
        <v>2443</v>
      </c>
      <c r="G668" s="832">
        <v>0</v>
      </c>
      <c r="H668" s="832">
        <v>0</v>
      </c>
      <c r="I668" s="832">
        <v>0</v>
      </c>
      <c r="J668" s="832">
        <v>0</v>
      </c>
      <c r="K668" s="832">
        <v>0</v>
      </c>
      <c r="L668" s="832">
        <v>0</v>
      </c>
      <c r="M668" s="832">
        <v>49639.66</v>
      </c>
      <c r="N668" s="832">
        <v>49639.66</v>
      </c>
      <c r="O668" s="832">
        <v>49639.66</v>
      </c>
      <c r="P668" s="832">
        <v>49639.66</v>
      </c>
      <c r="Q668" s="832">
        <v>0</v>
      </c>
      <c r="R668" s="832">
        <v>0</v>
      </c>
      <c r="S668" s="832">
        <v>5515.52</v>
      </c>
      <c r="T668" s="832">
        <v>5515.52</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8" t="str">
        <f t="shared" si="66"/>
        <v>H40600</v>
      </c>
      <c r="AK668" s="1028" t="str">
        <f t="shared" si="67"/>
        <v>CT ELANTRA  TOURING</v>
      </c>
      <c r="AL668" s="1028">
        <f>IFERROR(INDEX(G668:R668,1,MATCH(Parametres!$B$3,G$1:R$1,0)-1)*IF(OR(F668="L",F668="S",F668="I"),-1,1),"")</f>
        <v>49639.66</v>
      </c>
      <c r="AM668" s="1028">
        <f t="shared" si="62"/>
        <v>0</v>
      </c>
      <c r="AN668" s="1028">
        <f>INDEX(G668:R668,1,MATCH(Parametres!$B$3,G$1:R$1,0))*IF(OR(F668="L",F668="S",F668="I"),-1,1)</f>
        <v>49639.66</v>
      </c>
      <c r="AO668" s="598" t="str">
        <f>+VLOOKUP($AJ668,Data_Validation!$A:$D,1,0)</f>
        <v>H40600</v>
      </c>
      <c r="AP668" s="598" t="str">
        <f>+VLOOKUP($AJ668,Data_Validation!$A:$D,3,0)</f>
        <v>Véhicules neufs</v>
      </c>
      <c r="AQ668" s="598" t="str">
        <f>+VLOOKUP($AJ668,Data_Validation!$A:$D,4,0)</f>
        <v>Autos détail</v>
      </c>
      <c r="AR668" s="598" t="s">
        <v>299</v>
      </c>
      <c r="AS668" s="598">
        <f>+VLOOKUP($AJ668,Data_Validation!$A:$E,5,0)</f>
        <v>0</v>
      </c>
      <c r="AT668" s="1033" t="str">
        <f t="shared" si="63"/>
        <v>H40600</v>
      </c>
      <c r="AU668" s="599" t="str">
        <f t="shared" si="64"/>
        <v>CT ELANTRA  TOURING</v>
      </c>
      <c r="AV668" s="1028">
        <f>IFERROR(INDEX(V668:AG668,1,MATCH(Parametres!$B$3,V$1:AG$1,0)-1)*IF(OR(C668="L",C668="S",C668="I"),-1,1),"")</f>
        <v>0</v>
      </c>
      <c r="AW668" s="1028">
        <f t="shared" si="65"/>
        <v>0</v>
      </c>
      <c r="AX668" s="1028">
        <f>INDEX(V668:AG668,1,MATCH(Parametres!$B$3,V$1:AG$1,0))*IF(OR(C668="L",C668="S",C668="I"),-1,1)</f>
        <v>0</v>
      </c>
      <c r="AY668" s="598" t="s">
        <v>337</v>
      </c>
      <c r="AZ668" s="598">
        <f>+VLOOKUP($AJ668,Data_Validation!$A:$E,5,0)</f>
        <v>0</v>
      </c>
    </row>
    <row r="669" spans="1:52" ht="15" customHeight="1">
      <c r="A669" s="832" t="s">
        <v>1150</v>
      </c>
      <c r="B669" s="832">
        <v>2026</v>
      </c>
      <c r="C669" s="832" t="s">
        <v>2464</v>
      </c>
      <c r="D669" s="832" t="s">
        <v>2465</v>
      </c>
      <c r="E669" s="832" t="s">
        <v>1891</v>
      </c>
      <c r="F669" s="832" t="s">
        <v>2443</v>
      </c>
      <c r="G669" s="832">
        <v>156022.21</v>
      </c>
      <c r="H669" s="832">
        <v>385712.1</v>
      </c>
      <c r="I669" s="832">
        <v>683403.17</v>
      </c>
      <c r="J669" s="832">
        <v>999291.66</v>
      </c>
      <c r="K669" s="832">
        <v>1139641.81</v>
      </c>
      <c r="L669" s="832">
        <v>1456077.79</v>
      </c>
      <c r="M669" s="832">
        <v>1832426.74</v>
      </c>
      <c r="N669" s="832">
        <v>2251791.25</v>
      </c>
      <c r="O669" s="832">
        <v>2498381.7000000002</v>
      </c>
      <c r="P669" s="832">
        <v>2658210.89</v>
      </c>
      <c r="Q669" s="832">
        <v>0</v>
      </c>
      <c r="R669" s="832">
        <v>0</v>
      </c>
      <c r="S669" s="832">
        <v>277597.96999999997</v>
      </c>
      <c r="T669" s="832">
        <v>277597.96999999997</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8" t="str">
        <f t="shared" si="66"/>
        <v>H40601</v>
      </c>
      <c r="AK669" s="1028" t="str">
        <f t="shared" si="67"/>
        <v>CT ELANTRA</v>
      </c>
      <c r="AL669" s="1028">
        <f>IFERROR(INDEX(G669:R669,1,MATCH(Parametres!$B$3,G$1:R$1,0)-1)*IF(OR(F669="L",F669="S",F669="I"),-1,1),"")</f>
        <v>2251791.25</v>
      </c>
      <c r="AM669" s="1028">
        <f t="shared" si="62"/>
        <v>246590.45000000019</v>
      </c>
      <c r="AN669" s="1028">
        <f>INDEX(G669:R669,1,MATCH(Parametres!$B$3,G$1:R$1,0))*IF(OR(F669="L",F669="S",F669="I"),-1,1)</f>
        <v>2498381.7000000002</v>
      </c>
      <c r="AO669" s="598" t="str">
        <f>+VLOOKUP($AJ669,Data_Validation!$A:$D,1,0)</f>
        <v>H40601</v>
      </c>
      <c r="AP669" s="598" t="str">
        <f>+VLOOKUP($AJ669,Data_Validation!$A:$D,3,0)</f>
        <v>Véhicules neufs</v>
      </c>
      <c r="AQ669" s="598" t="str">
        <f>+VLOOKUP($AJ669,Data_Validation!$A:$D,4,0)</f>
        <v>Autos détail</v>
      </c>
      <c r="AR669" s="598" t="s">
        <v>299</v>
      </c>
      <c r="AS669" s="598">
        <f>+VLOOKUP($AJ669,Data_Validation!$A:$E,5,0)</f>
        <v>0</v>
      </c>
      <c r="AT669" s="1033" t="str">
        <f t="shared" si="63"/>
        <v>H40601</v>
      </c>
      <c r="AU669" s="599" t="str">
        <f t="shared" si="64"/>
        <v>CT ELANTRA</v>
      </c>
      <c r="AV669" s="1028">
        <f>IFERROR(INDEX(V669:AG669,1,MATCH(Parametres!$B$3,V$1:AG$1,0)-1)*IF(OR(C669="L",C669="S",C669="I"),-1,1),"")</f>
        <v>0</v>
      </c>
      <c r="AW669" s="1028">
        <f t="shared" si="65"/>
        <v>0</v>
      </c>
      <c r="AX669" s="1028">
        <f>INDEX(V669:AG669,1,MATCH(Parametres!$B$3,V$1:AG$1,0))*IF(OR(C669="L",C669="S",C669="I"),-1,1)</f>
        <v>0</v>
      </c>
      <c r="AY669" s="598" t="s">
        <v>337</v>
      </c>
      <c r="AZ669" s="598">
        <f>+VLOOKUP($AJ669,Data_Validation!$A:$E,5,0)</f>
        <v>0</v>
      </c>
    </row>
    <row r="670" spans="1:52" ht="15" customHeight="1">
      <c r="A670" s="832" t="s">
        <v>1150</v>
      </c>
      <c r="B670" s="832">
        <v>2026</v>
      </c>
      <c r="C670" s="832" t="s">
        <v>2466</v>
      </c>
      <c r="D670" s="832" t="s">
        <v>2467</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8" t="str">
        <f t="shared" si="66"/>
        <v>H40602</v>
      </c>
      <c r="AK670" s="1028" t="str">
        <f t="shared" si="67"/>
        <v>CT ELANTRA COUPE</v>
      </c>
      <c r="AL670" s="1028">
        <f>IFERROR(INDEX(G670:R670,1,MATCH(Parametres!$B$3,G$1:R$1,0)-1)*IF(OR(F670="L",F670="S",F670="I"),-1,1),"")</f>
        <v>0</v>
      </c>
      <c r="AM670" s="1028">
        <f t="shared" si="62"/>
        <v>0</v>
      </c>
      <c r="AN670" s="1028">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3" t="str">
        <f t="shared" si="63"/>
        <v>H40602</v>
      </c>
      <c r="AU670" s="599" t="str">
        <f t="shared" si="64"/>
        <v>CT ELANTRA COUPE</v>
      </c>
      <c r="AV670" s="1028">
        <f>IFERROR(INDEX(V670:AG670,1,MATCH(Parametres!$B$3,V$1:AG$1,0)-1)*IF(OR(C670="L",C670="S",C670="I"),-1,1),"")</f>
        <v>0</v>
      </c>
      <c r="AW670" s="1028">
        <f t="shared" si="65"/>
        <v>0</v>
      </c>
      <c r="AX670" s="1028">
        <f>INDEX(V670:AG670,1,MATCH(Parametres!$B$3,V$1:AG$1,0))*IF(OR(C670="L",C670="S",C670="I"),-1,1)</f>
        <v>0</v>
      </c>
      <c r="AY670" s="598" t="s">
        <v>337</v>
      </c>
      <c r="AZ670" s="598" t="e">
        <f>+VLOOKUP($AJ670,Data_Validation!$A:$E,5,0)</f>
        <v>#N/A</v>
      </c>
    </row>
    <row r="671" spans="1:52" ht="15" customHeight="1">
      <c r="A671" s="832" t="s">
        <v>1150</v>
      </c>
      <c r="B671" s="832">
        <v>2026</v>
      </c>
      <c r="C671" s="832" t="s">
        <v>2468</v>
      </c>
      <c r="D671" s="832" t="s">
        <v>2469</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8" t="str">
        <f t="shared" si="66"/>
        <v>H40603</v>
      </c>
      <c r="AK671" s="1028" t="str">
        <f t="shared" si="67"/>
        <v>CT ELANTRA GT</v>
      </c>
      <c r="AL671" s="1028">
        <f>IFERROR(INDEX(G671:R671,1,MATCH(Parametres!$B$3,G$1:R$1,0)-1)*IF(OR(F671="L",F671="S",F671="I"),-1,1),"")</f>
        <v>0</v>
      </c>
      <c r="AM671" s="1028">
        <f t="shared" si="62"/>
        <v>0</v>
      </c>
      <c r="AN671" s="1028">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3" t="str">
        <f t="shared" si="63"/>
        <v>H40603</v>
      </c>
      <c r="AU671" s="599" t="str">
        <f t="shared" si="64"/>
        <v>CT ELANTRA GT</v>
      </c>
      <c r="AV671" s="1028">
        <f>IFERROR(INDEX(V671:AG671,1,MATCH(Parametres!$B$3,V$1:AG$1,0)-1)*IF(OR(C671="L",C671="S",C671="I"),-1,1),"")</f>
        <v>0</v>
      </c>
      <c r="AW671" s="1028">
        <f t="shared" si="65"/>
        <v>0</v>
      </c>
      <c r="AX671" s="1028">
        <f>INDEX(V671:AG671,1,MATCH(Parametres!$B$3,V$1:AG$1,0))*IF(OR(C671="L",C671="S",C671="I"),-1,1)</f>
        <v>0</v>
      </c>
      <c r="AY671" s="598" t="s">
        <v>337</v>
      </c>
      <c r="AZ671" s="598" t="e">
        <f>+VLOOKUP($AJ671,Data_Validation!$A:$E,5,0)</f>
        <v>#N/A</v>
      </c>
    </row>
    <row r="672" spans="1:52" ht="15" customHeight="1">
      <c r="A672" s="832" t="s">
        <v>1150</v>
      </c>
      <c r="B672" s="832">
        <v>2026</v>
      </c>
      <c r="C672" s="832" t="s">
        <v>2470</v>
      </c>
      <c r="D672" s="832" t="s">
        <v>2471</v>
      </c>
      <c r="E672" s="832" t="s">
        <v>1891</v>
      </c>
      <c r="F672" s="832" t="s">
        <v>2443</v>
      </c>
      <c r="G672" s="832">
        <v>0</v>
      </c>
      <c r="H672" s="832">
        <v>33734.61</v>
      </c>
      <c r="I672" s="832">
        <v>66430.36</v>
      </c>
      <c r="J672" s="832">
        <v>98861.11</v>
      </c>
      <c r="K672" s="832">
        <v>98861.11</v>
      </c>
      <c r="L672" s="832">
        <v>163205.76000000001</v>
      </c>
      <c r="M672" s="832">
        <v>262006.18</v>
      </c>
      <c r="N672" s="832">
        <v>327490.37</v>
      </c>
      <c r="O672" s="832">
        <v>427757.21</v>
      </c>
      <c r="P672" s="832">
        <v>427757.21</v>
      </c>
      <c r="Q672" s="832">
        <v>0</v>
      </c>
      <c r="R672" s="832">
        <v>0</v>
      </c>
      <c r="S672" s="832">
        <v>47528.58</v>
      </c>
      <c r="T672" s="832">
        <v>47528.58</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8" t="str">
        <f t="shared" si="66"/>
        <v>H40604</v>
      </c>
      <c r="AK672" s="1028" t="str">
        <f t="shared" si="67"/>
        <v>CT ELANTRA HYBRIDE</v>
      </c>
      <c r="AL672" s="1028">
        <f>IFERROR(INDEX(G672:R672,1,MATCH(Parametres!$B$3,G$1:R$1,0)-1)*IF(OR(F672="L",F672="S",F672="I"),-1,1),"")</f>
        <v>327490.37</v>
      </c>
      <c r="AM672" s="1032">
        <f t="shared" si="62"/>
        <v>100266.84000000003</v>
      </c>
      <c r="AN672" s="1028">
        <f>INDEX(G672:R672,1,MATCH(Parametres!$B$3,G$1:R$1,0))*IF(OR(F672="L",F672="S",F672="I"),-1,1)</f>
        <v>427757.21</v>
      </c>
      <c r="AO672" s="598" t="str">
        <f>+VLOOKUP($AJ672,Data_Validation!$A:$D,1,0)</f>
        <v>H40604</v>
      </c>
      <c r="AP672" s="598" t="str">
        <f>+VLOOKUP($AJ672,Data_Validation!$A:$D,3,0)</f>
        <v>Véhicules neufs</v>
      </c>
      <c r="AQ672" s="598" t="str">
        <f>+VLOOKUP($AJ672,Data_Validation!$A:$D,4,0)</f>
        <v>Autos détail</v>
      </c>
      <c r="AR672" s="598" t="s">
        <v>299</v>
      </c>
      <c r="AS672" s="598">
        <f>+VLOOKUP($AJ672,Data_Validation!$A:$E,5,0)</f>
        <v>0</v>
      </c>
      <c r="AT672" s="1033" t="str">
        <f t="shared" si="63"/>
        <v>H40604</v>
      </c>
      <c r="AU672" s="599" t="str">
        <f t="shared" si="64"/>
        <v>CT ELANTRA HYBRIDE</v>
      </c>
      <c r="AV672" s="1028">
        <f>IFERROR(INDEX(V672:AG672,1,MATCH(Parametres!$B$3,V$1:AG$1,0)-1)*IF(OR(C672="L",C672="S",C672="I"),-1,1),"")</f>
        <v>0</v>
      </c>
      <c r="AW672" s="1028">
        <f t="shared" si="65"/>
        <v>0</v>
      </c>
      <c r="AX672" s="1028">
        <f>INDEX(V672:AG672,1,MATCH(Parametres!$B$3,V$1:AG$1,0))*IF(OR(C672="L",C672="S",C672="I"),-1,1)</f>
        <v>0</v>
      </c>
      <c r="AY672" s="598" t="s">
        <v>337</v>
      </c>
      <c r="AZ672" s="598">
        <f>+VLOOKUP($AJ672,Data_Validation!$A:$E,5,0)</f>
        <v>0</v>
      </c>
    </row>
    <row r="673" spans="1:52" ht="15" customHeight="1">
      <c r="A673" s="832" t="s">
        <v>1150</v>
      </c>
      <c r="B673" s="832">
        <v>2026</v>
      </c>
      <c r="C673" s="832" t="s">
        <v>2472</v>
      </c>
      <c r="D673" s="832" t="s">
        <v>2467</v>
      </c>
      <c r="E673" s="832" t="s">
        <v>1891</v>
      </c>
      <c r="F673" s="832" t="s">
        <v>2443</v>
      </c>
      <c r="G673" s="832">
        <v>0</v>
      </c>
      <c r="H673" s="832">
        <v>0</v>
      </c>
      <c r="I673" s="832">
        <v>0</v>
      </c>
      <c r="J673" s="832">
        <v>0</v>
      </c>
      <c r="K673" s="832">
        <v>0</v>
      </c>
      <c r="L673" s="832">
        <v>0</v>
      </c>
      <c r="M673" s="832">
        <v>0</v>
      </c>
      <c r="N673" s="832">
        <v>0</v>
      </c>
      <c r="O673" s="832">
        <v>0</v>
      </c>
      <c r="P673" s="832">
        <v>0</v>
      </c>
      <c r="Q673" s="832">
        <v>0</v>
      </c>
      <c r="R673" s="832">
        <v>0</v>
      </c>
      <c r="S673" s="832">
        <v>0</v>
      </c>
      <c r="T673" s="832">
        <v>0</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8" t="str">
        <f t="shared" si="66"/>
        <v>H40620</v>
      </c>
      <c r="AK673" s="1028" t="str">
        <f t="shared" si="67"/>
        <v>CT ELANTRA COUPE</v>
      </c>
      <c r="AL673" s="1028">
        <f>IFERROR(INDEX(G673:R673,1,MATCH(Parametres!$B$3,G$1:R$1,0)-1)*IF(OR(F673="L",F673="S",F673="I"),-1,1),"")</f>
        <v>0</v>
      </c>
      <c r="AM673" s="1032">
        <f t="shared" si="62"/>
        <v>0</v>
      </c>
      <c r="AN673" s="1028">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3" t="str">
        <f t="shared" si="63"/>
        <v>H40620</v>
      </c>
      <c r="AU673" s="599" t="str">
        <f t="shared" si="64"/>
        <v>CT ELANTRA COUPE</v>
      </c>
      <c r="AV673" s="1028">
        <f>IFERROR(INDEX(V673:AG673,1,MATCH(Parametres!$B$3,V$1:AG$1,0)-1)*IF(OR(C673="L",C673="S",C673="I"),-1,1),"")</f>
        <v>0</v>
      </c>
      <c r="AW673" s="1028">
        <f t="shared" si="65"/>
        <v>0</v>
      </c>
      <c r="AX673" s="1028">
        <f>INDEX(V673:AG673,1,MATCH(Parametres!$B$3,V$1:AG$1,0))*IF(OR(C673="L",C673="S",C673="I"),-1,1)</f>
        <v>0</v>
      </c>
      <c r="AY673" s="598" t="s">
        <v>337</v>
      </c>
      <c r="AZ673" s="598" t="e">
        <f>+VLOOKUP($AJ673,Data_Validation!$A:$E,5,0)</f>
        <v>#N/A</v>
      </c>
    </row>
    <row r="674" spans="1:52" ht="15" customHeight="1">
      <c r="A674" s="832" t="s">
        <v>1150</v>
      </c>
      <c r="B674" s="832">
        <v>2026</v>
      </c>
      <c r="C674" s="832" t="s">
        <v>2473</v>
      </c>
      <c r="D674" s="832" t="s">
        <v>2474</v>
      </c>
      <c r="E674" s="832" t="s">
        <v>1891</v>
      </c>
      <c r="F674" s="832" t="s">
        <v>2443</v>
      </c>
      <c r="G674" s="832">
        <v>0</v>
      </c>
      <c r="H674" s="832">
        <v>0</v>
      </c>
      <c r="I674" s="832">
        <v>0</v>
      </c>
      <c r="J674" s="832">
        <v>0</v>
      </c>
      <c r="K674" s="832">
        <v>0</v>
      </c>
      <c r="L674" s="832">
        <v>0</v>
      </c>
      <c r="M674" s="832">
        <v>0</v>
      </c>
      <c r="N674" s="832">
        <v>0</v>
      </c>
      <c r="O674" s="832">
        <v>0</v>
      </c>
      <c r="P674" s="832">
        <v>0</v>
      </c>
      <c r="Q674" s="832">
        <v>0</v>
      </c>
      <c r="R674" s="832">
        <v>0</v>
      </c>
      <c r="S674" s="832">
        <v>0</v>
      </c>
      <c r="T674" s="832">
        <v>0</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8" t="str">
        <f t="shared" si="66"/>
        <v>H40700</v>
      </c>
      <c r="AK674" s="1028" t="str">
        <f t="shared" si="67"/>
        <v>CT VEH NF GENESIS</v>
      </c>
      <c r="AL674" s="1028">
        <f>IFERROR(INDEX(G674:R674,1,MATCH(Parametres!$B$3,G$1:R$1,0)-1)*IF(OR(F674="L",F674="S",F674="I"),-1,1),"")</f>
        <v>0</v>
      </c>
      <c r="AM674" s="1028">
        <f t="shared" si="62"/>
        <v>0</v>
      </c>
      <c r="AN674" s="1028">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3" t="str">
        <f t="shared" si="63"/>
        <v>H40700</v>
      </c>
      <c r="AU674" s="599" t="str">
        <f t="shared" si="64"/>
        <v>CT VEH NF GENESIS</v>
      </c>
      <c r="AV674" s="1028">
        <f>IFERROR(INDEX(V674:AG674,1,MATCH(Parametres!$B$3,V$1:AG$1,0)-1)*IF(OR(C674="L",C674="S",C674="I"),-1,1),"")</f>
        <v>0</v>
      </c>
      <c r="AW674" s="1028">
        <f t="shared" si="65"/>
        <v>0</v>
      </c>
      <c r="AX674" s="1028">
        <f>INDEX(V674:AG674,1,MATCH(Parametres!$B$3,V$1:AG$1,0))*IF(OR(C674="L",C674="S",C674="I"),-1,1)</f>
        <v>0</v>
      </c>
      <c r="AY674" s="598" t="s">
        <v>337</v>
      </c>
      <c r="AZ674" s="598" t="e">
        <f>+VLOOKUP($AJ674,Data_Validation!$A:$E,5,0)</f>
        <v>#N/A</v>
      </c>
    </row>
    <row r="675" spans="1:52" ht="15" customHeight="1">
      <c r="A675" s="832" t="s">
        <v>1150</v>
      </c>
      <c r="B675" s="832">
        <v>2026</v>
      </c>
      <c r="C675" s="832" t="s">
        <v>2475</v>
      </c>
      <c r="D675" s="832" t="s">
        <v>2476</v>
      </c>
      <c r="E675" s="832" t="s">
        <v>1891</v>
      </c>
      <c r="F675" s="832" t="s">
        <v>2443</v>
      </c>
      <c r="G675" s="832">
        <v>0</v>
      </c>
      <c r="H675" s="832">
        <v>0</v>
      </c>
      <c r="I675" s="832">
        <v>0</v>
      </c>
      <c r="J675" s="832">
        <v>111853.55</v>
      </c>
      <c r="K675" s="832">
        <v>191023.79</v>
      </c>
      <c r="L675" s="832">
        <v>304987.57</v>
      </c>
      <c r="M675" s="832">
        <v>485363.52</v>
      </c>
      <c r="N675" s="832">
        <v>485363.52</v>
      </c>
      <c r="O675" s="832">
        <v>597418.36</v>
      </c>
      <c r="P675" s="832">
        <v>597418.36</v>
      </c>
      <c r="Q675" s="832">
        <v>0</v>
      </c>
      <c r="R675" s="832">
        <v>0</v>
      </c>
      <c r="S675" s="832">
        <v>66379.820000000007</v>
      </c>
      <c r="T675" s="832">
        <v>66379.820000000007</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8" t="str">
        <f t="shared" si="66"/>
        <v>H40800</v>
      </c>
      <c r="AK675" s="1028" t="str">
        <f t="shared" si="67"/>
        <v>CT VEH NF IONIQ EV ET H</v>
      </c>
      <c r="AL675" s="1028">
        <f>IFERROR(INDEX(G675:R675,1,MATCH(Parametres!$B$3,G$1:R$1,0)-1)*IF(OR(F675="L",F675="S",F675="I"),-1,1),"")</f>
        <v>485363.52</v>
      </c>
      <c r="AM675" s="1028">
        <f t="shared" si="62"/>
        <v>112054.83999999997</v>
      </c>
      <c r="AN675" s="1028">
        <f>INDEX(G675:R675,1,MATCH(Parametres!$B$3,G$1:R$1,0))*IF(OR(F675="L",F675="S",F675="I"),-1,1)</f>
        <v>597418.36</v>
      </c>
      <c r="AO675" s="598" t="str">
        <f>+VLOOKUP($AJ675,Data_Validation!$A:$D,1,0)</f>
        <v>H40800</v>
      </c>
      <c r="AP675" s="598" t="str">
        <f>+VLOOKUP($AJ675,Data_Validation!$A:$D,3,0)</f>
        <v>Véhicules neufs</v>
      </c>
      <c r="AQ675" s="598" t="str">
        <f>+VLOOKUP($AJ675,Data_Validation!$A:$D,4,0)</f>
        <v>Voitures electriques</v>
      </c>
      <c r="AR675" s="598" t="s">
        <v>299</v>
      </c>
      <c r="AS675" s="598">
        <f>+VLOOKUP($AJ675,Data_Validation!$A:$E,5,0)</f>
        <v>0</v>
      </c>
      <c r="AT675" s="1033" t="str">
        <f t="shared" si="63"/>
        <v>H40800</v>
      </c>
      <c r="AU675" s="599" t="str">
        <f t="shared" si="64"/>
        <v>CT VEH NF IONIQ EV ET H</v>
      </c>
      <c r="AV675" s="1028">
        <f>IFERROR(INDEX(V675:AG675,1,MATCH(Parametres!$B$3,V$1:AG$1,0)-1)*IF(OR(C675="L",C675="S",C675="I"),-1,1),"")</f>
        <v>0</v>
      </c>
      <c r="AW675" s="1028">
        <f t="shared" si="65"/>
        <v>0</v>
      </c>
      <c r="AX675" s="1028">
        <f>INDEX(V675:AG675,1,MATCH(Parametres!$B$3,V$1:AG$1,0))*IF(OR(C675="L",C675="S",C675="I"),-1,1)</f>
        <v>0</v>
      </c>
      <c r="AY675" s="598" t="s">
        <v>337</v>
      </c>
      <c r="AZ675" s="598">
        <f>+VLOOKUP($AJ675,Data_Validation!$A:$E,5,0)</f>
        <v>0</v>
      </c>
    </row>
    <row r="676" spans="1:52" ht="15" customHeight="1">
      <c r="A676" s="832" t="s">
        <v>1150</v>
      </c>
      <c r="B676" s="832">
        <v>2026</v>
      </c>
      <c r="C676" s="832" t="s">
        <v>2477</v>
      </c>
      <c r="D676" s="832" t="s">
        <v>2478</v>
      </c>
      <c r="E676" s="832" t="s">
        <v>1891</v>
      </c>
      <c r="F676" s="832" t="s">
        <v>2443</v>
      </c>
      <c r="G676" s="832">
        <v>0</v>
      </c>
      <c r="H676" s="832">
        <v>0</v>
      </c>
      <c r="I676" s="832">
        <v>0</v>
      </c>
      <c r="J676" s="832">
        <v>139627.18</v>
      </c>
      <c r="K676" s="832">
        <v>406445.42</v>
      </c>
      <c r="L676" s="832">
        <v>581405.39</v>
      </c>
      <c r="M676" s="832">
        <v>581405.39</v>
      </c>
      <c r="N676" s="832">
        <v>581405.39</v>
      </c>
      <c r="O676" s="832">
        <v>581405.39</v>
      </c>
      <c r="P676" s="832">
        <v>581405.39</v>
      </c>
      <c r="Q676" s="832">
        <v>0</v>
      </c>
      <c r="R676" s="832">
        <v>0</v>
      </c>
      <c r="S676" s="832">
        <v>64600.6</v>
      </c>
      <c r="T676" s="832">
        <v>64600.6</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8" t="str">
        <f t="shared" si="66"/>
        <v>H40801</v>
      </c>
      <c r="AK676" s="1028" t="str">
        <f t="shared" si="67"/>
        <v>CT VEH NF IONIQ HYBRIDE</v>
      </c>
      <c r="AL676" s="1028">
        <f>IFERROR(INDEX(G676:R676,1,MATCH(Parametres!$B$3,G$1:R$1,0)-1)*IF(OR(F676="L",F676="S",F676="I"),-1,1),"")</f>
        <v>581405.39</v>
      </c>
      <c r="AM676" s="1028">
        <f t="shared" si="62"/>
        <v>0</v>
      </c>
      <c r="AN676" s="1028">
        <f>INDEX(G676:R676,1,MATCH(Parametres!$B$3,G$1:R$1,0))*IF(OR(F676="L",F676="S",F676="I"),-1,1)</f>
        <v>581405.39</v>
      </c>
      <c r="AO676" s="598" t="str">
        <f>+VLOOKUP($AJ676,Data_Validation!$A:$D,1,0)</f>
        <v>H40801</v>
      </c>
      <c r="AP676" s="598" t="str">
        <f>+VLOOKUP($AJ676,Data_Validation!$A:$D,3,0)</f>
        <v>Véhicules neufs</v>
      </c>
      <c r="AQ676" s="598" t="str">
        <f>+VLOOKUP($AJ676,Data_Validation!$A:$D,4,0)</f>
        <v>Voitures electriques</v>
      </c>
      <c r="AR676" s="598" t="s">
        <v>299</v>
      </c>
      <c r="AS676" s="598">
        <f>+VLOOKUP($AJ676,Data_Validation!$A:$E,5,0)</f>
        <v>0</v>
      </c>
      <c r="AT676" s="1033" t="str">
        <f t="shared" si="63"/>
        <v>H40801</v>
      </c>
      <c r="AU676" s="599" t="str">
        <f t="shared" si="64"/>
        <v>CT VEH NF IONIQ HYBRIDE</v>
      </c>
      <c r="AV676" s="1028">
        <f>IFERROR(INDEX(V676:AG676,1,MATCH(Parametres!$B$3,V$1:AG$1,0)-1)*IF(OR(C676="L",C676="S",C676="I"),-1,1),"")</f>
        <v>0</v>
      </c>
      <c r="AW676" s="1028">
        <f t="shared" si="65"/>
        <v>0</v>
      </c>
      <c r="AX676" s="1028">
        <f>INDEX(V676:AG676,1,MATCH(Parametres!$B$3,V$1:AG$1,0))*IF(OR(C676="L",C676="S",C676="I"),-1,1)</f>
        <v>0</v>
      </c>
      <c r="AY676" s="598" t="s">
        <v>337</v>
      </c>
      <c r="AZ676" s="598">
        <f>+VLOOKUP($AJ676,Data_Validation!$A:$E,5,0)</f>
        <v>0</v>
      </c>
    </row>
    <row r="677" spans="1:52" ht="15" customHeight="1">
      <c r="A677" s="832" t="s">
        <v>1150</v>
      </c>
      <c r="B677" s="832">
        <v>2026</v>
      </c>
      <c r="C677" s="832" t="s">
        <v>2479</v>
      </c>
      <c r="D677" s="832" t="s">
        <v>2480</v>
      </c>
      <c r="E677" s="832" t="s">
        <v>1891</v>
      </c>
      <c r="F677" s="832" t="s">
        <v>2443</v>
      </c>
      <c r="G677" s="832">
        <v>309903.61</v>
      </c>
      <c r="H677" s="832">
        <v>501339.64</v>
      </c>
      <c r="I677" s="832">
        <v>902670.68</v>
      </c>
      <c r="J677" s="832">
        <v>1372152.49</v>
      </c>
      <c r="K677" s="832">
        <v>1748196.01</v>
      </c>
      <c r="L677" s="832">
        <v>2360626.5299999998</v>
      </c>
      <c r="M677" s="832">
        <v>3388564.41</v>
      </c>
      <c r="N677" s="832">
        <v>4071315.37</v>
      </c>
      <c r="O677" s="832">
        <v>4489954.07</v>
      </c>
      <c r="P677" s="832">
        <v>4788119.51</v>
      </c>
      <c r="Q677" s="832">
        <v>0</v>
      </c>
      <c r="R677" s="832">
        <v>0</v>
      </c>
      <c r="S677" s="832">
        <v>498883.79</v>
      </c>
      <c r="T677" s="832">
        <v>498883.79</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8" t="str">
        <f t="shared" si="66"/>
        <v>H40900</v>
      </c>
      <c r="AK677" s="1028" t="str">
        <f t="shared" si="67"/>
        <v>CT KONA</v>
      </c>
      <c r="AL677" s="1028">
        <f>IFERROR(INDEX(G677:R677,1,MATCH(Parametres!$B$3,G$1:R$1,0)-1)*IF(OR(F677="L",F677="S",F677="I"),-1,1),"")</f>
        <v>4071315.37</v>
      </c>
      <c r="AM677" s="1028">
        <f t="shared" si="62"/>
        <v>418638.70000000019</v>
      </c>
      <c r="AN677" s="1028">
        <f>INDEX(G677:R677,1,MATCH(Parametres!$B$3,G$1:R$1,0))*IF(OR(F677="L",F677="S",F677="I"),-1,1)</f>
        <v>4489954.07</v>
      </c>
      <c r="AO677" s="598" t="str">
        <f>+VLOOKUP($AJ677,Data_Validation!$A:$D,1,0)</f>
        <v>H40900</v>
      </c>
      <c r="AP677" s="598" t="str">
        <f>+VLOOKUP($AJ677,Data_Validation!$A:$D,3,0)</f>
        <v>Véhicules neufs</v>
      </c>
      <c r="AQ677" s="598" t="str">
        <f>+VLOOKUP($AJ677,Data_Validation!$A:$D,4,0)</f>
        <v>Camions détail</v>
      </c>
      <c r="AR677" s="598" t="s">
        <v>299</v>
      </c>
      <c r="AS677" s="598">
        <f>+VLOOKUP($AJ677,Data_Validation!$A:$E,5,0)</f>
        <v>0</v>
      </c>
      <c r="AT677" s="1033" t="str">
        <f t="shared" si="63"/>
        <v>H40900</v>
      </c>
      <c r="AU677" s="599" t="str">
        <f t="shared" si="64"/>
        <v>CT KONA</v>
      </c>
      <c r="AV677" s="1028">
        <f>IFERROR(INDEX(V677:AG677,1,MATCH(Parametres!$B$3,V$1:AG$1,0)-1)*IF(OR(C677="L",C677="S",C677="I"),-1,1),"")</f>
        <v>0</v>
      </c>
      <c r="AW677" s="1028">
        <f t="shared" si="65"/>
        <v>0</v>
      </c>
      <c r="AX677" s="1028">
        <f>INDEX(V677:AG677,1,MATCH(Parametres!$B$3,V$1:AG$1,0))*IF(OR(C677="L",C677="S",C677="I"),-1,1)</f>
        <v>0</v>
      </c>
      <c r="AY677" s="598" t="s">
        <v>337</v>
      </c>
      <c r="AZ677" s="598">
        <f>+VLOOKUP($AJ677,Data_Validation!$A:$E,5,0)</f>
        <v>0</v>
      </c>
    </row>
    <row r="678" spans="1:52" ht="15" customHeight="1">
      <c r="A678" s="832" t="s">
        <v>1150</v>
      </c>
      <c r="B678" s="832">
        <v>2026</v>
      </c>
      <c r="C678" s="832" t="s">
        <v>2481</v>
      </c>
      <c r="D678" s="832" t="s">
        <v>2482</v>
      </c>
      <c r="E678" s="832" t="s">
        <v>1891</v>
      </c>
      <c r="F678" s="832" t="s">
        <v>2443</v>
      </c>
      <c r="G678" s="832">
        <v>44914</v>
      </c>
      <c r="H678" s="832">
        <v>226116.85</v>
      </c>
      <c r="I678" s="832">
        <v>726451.48</v>
      </c>
      <c r="J678" s="832">
        <v>1200221.22</v>
      </c>
      <c r="K678" s="832">
        <v>1823195.91</v>
      </c>
      <c r="L678" s="832">
        <v>2798039.21</v>
      </c>
      <c r="M678" s="832">
        <v>3298981.26</v>
      </c>
      <c r="N678" s="832">
        <v>4031532.96</v>
      </c>
      <c r="O678" s="832">
        <v>4587123.9800000004</v>
      </c>
      <c r="P678" s="832">
        <v>4763661.43</v>
      </c>
      <c r="Q678" s="832">
        <v>0</v>
      </c>
      <c r="R678" s="832">
        <v>0</v>
      </c>
      <c r="S678" s="832">
        <v>509680.44</v>
      </c>
      <c r="T678" s="832">
        <v>509680.44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8" t="str">
        <f t="shared" si="66"/>
        <v>H40901</v>
      </c>
      <c r="AK678" s="1028" t="str">
        <f t="shared" si="67"/>
        <v>CT KONA EV</v>
      </c>
      <c r="AL678" s="1028">
        <f>IFERROR(INDEX(G678:R678,1,MATCH(Parametres!$B$3,G$1:R$1,0)-1)*IF(OR(F678="L",F678="S",F678="I"),-1,1),"")</f>
        <v>4031532.96</v>
      </c>
      <c r="AM678" s="1028">
        <f t="shared" si="62"/>
        <v>555591.02000000048</v>
      </c>
      <c r="AN678" s="1028">
        <f>INDEX(G678:R678,1,MATCH(Parametres!$B$3,G$1:R$1,0))*IF(OR(F678="L",F678="S",F678="I"),-1,1)</f>
        <v>4587123.9800000004</v>
      </c>
      <c r="AO678" s="598" t="str">
        <f>+VLOOKUP($AJ678,Data_Validation!$A:$D,1,0)</f>
        <v>H40901</v>
      </c>
      <c r="AP678" s="598" t="str">
        <f>+VLOOKUP($AJ678,Data_Validation!$A:$D,3,0)</f>
        <v>Véhicules neufs</v>
      </c>
      <c r="AQ678" s="598" t="str">
        <f>+VLOOKUP($AJ678,Data_Validation!$A:$D,4,0)</f>
        <v>Voitures electriques</v>
      </c>
      <c r="AR678" s="598" t="s">
        <v>299</v>
      </c>
      <c r="AS678" s="598">
        <f>+VLOOKUP($AJ678,Data_Validation!$A:$E,5,0)</f>
        <v>0</v>
      </c>
      <c r="AT678" s="1033" t="str">
        <f t="shared" si="63"/>
        <v>H40901</v>
      </c>
      <c r="AU678" s="599" t="str">
        <f t="shared" si="64"/>
        <v>CT KONA EV</v>
      </c>
      <c r="AV678" s="1028">
        <f>IFERROR(INDEX(V678:AG678,1,MATCH(Parametres!$B$3,V$1:AG$1,0)-1)*IF(OR(C678="L",C678="S",C678="I"),-1,1),"")</f>
        <v>0</v>
      </c>
      <c r="AW678" s="1028">
        <f t="shared" si="65"/>
        <v>0</v>
      </c>
      <c r="AX678" s="1028">
        <f>INDEX(V678:AG678,1,MATCH(Parametres!$B$3,V$1:AG$1,0))*IF(OR(C678="L",C678="S",C678="I"),-1,1)</f>
        <v>0</v>
      </c>
      <c r="AY678" s="598" t="s">
        <v>337</v>
      </c>
      <c r="AZ678" s="598">
        <f>+VLOOKUP($AJ678,Data_Validation!$A:$E,5,0)</f>
        <v>0</v>
      </c>
    </row>
    <row r="679" spans="1:52" ht="15" customHeight="1">
      <c r="A679" s="832" t="s">
        <v>1150</v>
      </c>
      <c r="B679" s="832">
        <v>2026</v>
      </c>
      <c r="C679" s="832" t="s">
        <v>2483</v>
      </c>
      <c r="D679" s="832" t="s">
        <v>2484</v>
      </c>
      <c r="E679" s="832" t="s">
        <v>1891</v>
      </c>
      <c r="F679" s="832" t="s">
        <v>2443</v>
      </c>
      <c r="G679" s="832">
        <v>38765.26</v>
      </c>
      <c r="H679" s="832">
        <v>38765.26</v>
      </c>
      <c r="I679" s="832">
        <v>38765.26</v>
      </c>
      <c r="J679" s="832">
        <v>113093.21</v>
      </c>
      <c r="K679" s="832">
        <v>149469.21</v>
      </c>
      <c r="L679" s="832">
        <v>223748.96</v>
      </c>
      <c r="M679" s="832">
        <v>223748.96</v>
      </c>
      <c r="N679" s="832">
        <v>261473.37</v>
      </c>
      <c r="O679" s="832">
        <v>261473.37</v>
      </c>
      <c r="P679" s="832">
        <v>261473.37</v>
      </c>
      <c r="Q679" s="832">
        <v>0</v>
      </c>
      <c r="R679" s="832">
        <v>0</v>
      </c>
      <c r="S679" s="832">
        <v>29052.6</v>
      </c>
      <c r="T679" s="832">
        <v>29052.6</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8" t="str">
        <f t="shared" si="66"/>
        <v>H41000</v>
      </c>
      <c r="AK679" s="1028" t="str">
        <f t="shared" si="67"/>
        <v>CT SONATA</v>
      </c>
      <c r="AL679" s="1028">
        <f>IFERROR(INDEX(G679:R679,1,MATCH(Parametres!$B$3,G$1:R$1,0)-1)*IF(OR(F679="L",F679="S",F679="I"),-1,1),"")</f>
        <v>261473.37</v>
      </c>
      <c r="AM679" s="1028">
        <f t="shared" si="62"/>
        <v>0</v>
      </c>
      <c r="AN679" s="1028">
        <f>INDEX(G679:R679,1,MATCH(Parametres!$B$3,G$1:R$1,0))*IF(OR(F679="L",F679="S",F679="I"),-1,1)</f>
        <v>261473.37</v>
      </c>
      <c r="AO679" s="598" t="str">
        <f>+VLOOKUP($AJ679,Data_Validation!$A:$D,1,0)</f>
        <v>H41000</v>
      </c>
      <c r="AP679" s="598" t="str">
        <f>+VLOOKUP($AJ679,Data_Validation!$A:$D,3,0)</f>
        <v>Véhicules neufs</v>
      </c>
      <c r="AQ679" s="598" t="str">
        <f>+VLOOKUP($AJ679,Data_Validation!$A:$D,4,0)</f>
        <v>Autos détail</v>
      </c>
      <c r="AR679" s="598" t="s">
        <v>299</v>
      </c>
      <c r="AS679" s="598">
        <f>+VLOOKUP($AJ679,Data_Validation!$A:$E,5,0)</f>
        <v>0</v>
      </c>
      <c r="AT679" s="1033" t="str">
        <f t="shared" si="63"/>
        <v>H41000</v>
      </c>
      <c r="AU679" s="599" t="str">
        <f t="shared" si="64"/>
        <v>CT SONATA</v>
      </c>
      <c r="AV679" s="1028">
        <f>IFERROR(INDEX(V679:AG679,1,MATCH(Parametres!$B$3,V$1:AG$1,0)-1)*IF(OR(C679="L",C679="S",C679="I"),-1,1),"")</f>
        <v>0</v>
      </c>
      <c r="AW679" s="1028">
        <f t="shared" si="65"/>
        <v>0</v>
      </c>
      <c r="AX679" s="1028">
        <f>INDEX(V679:AG679,1,MATCH(Parametres!$B$3,V$1:AG$1,0))*IF(OR(C679="L",C679="S",C679="I"),-1,1)</f>
        <v>0</v>
      </c>
      <c r="AY679" s="598" t="s">
        <v>337</v>
      </c>
      <c r="AZ679" s="598">
        <f>+VLOOKUP($AJ679,Data_Validation!$A:$E,5,0)</f>
        <v>0</v>
      </c>
    </row>
    <row r="680" spans="1:52" ht="15" customHeight="1">
      <c r="A680" s="832" t="s">
        <v>1150</v>
      </c>
      <c r="B680" s="832">
        <v>2026</v>
      </c>
      <c r="C680" s="832" t="s">
        <v>2485</v>
      </c>
      <c r="D680" s="832" t="s">
        <v>2486</v>
      </c>
      <c r="E680" s="832" t="s">
        <v>1891</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8" t="str">
        <f t="shared" si="66"/>
        <v>H41100</v>
      </c>
      <c r="AK680" s="1028" t="str">
        <f t="shared" si="67"/>
        <v>CT EQUUS</v>
      </c>
      <c r="AL680" s="1028">
        <f>IFERROR(INDEX(G680:R680,1,MATCH(Parametres!$B$3,G$1:R$1,0)-1)*IF(OR(F680="L",F680="S",F680="I"),-1,1),"")</f>
        <v>0</v>
      </c>
      <c r="AM680" s="1028">
        <f t="shared" si="62"/>
        <v>0</v>
      </c>
      <c r="AN680" s="1028">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3" t="str">
        <f t="shared" si="63"/>
        <v>H41100</v>
      </c>
      <c r="AU680" s="599" t="str">
        <f t="shared" si="64"/>
        <v>CT EQUUS</v>
      </c>
      <c r="AV680" s="1028">
        <f>IFERROR(INDEX(V680:AG680,1,MATCH(Parametres!$B$3,V$1:AG$1,0)-1)*IF(OR(C680="L",C680="S",C680="I"),-1,1),"")</f>
        <v>0</v>
      </c>
      <c r="AW680" s="1028">
        <f t="shared" si="65"/>
        <v>0</v>
      </c>
      <c r="AX680" s="1028">
        <f>INDEX(V680:AG680,1,MATCH(Parametres!$B$3,V$1:AG$1,0))*IF(OR(C680="L",C680="S",C680="I"),-1,1)</f>
        <v>0</v>
      </c>
      <c r="AY680" s="598" t="s">
        <v>337</v>
      </c>
      <c r="AZ680" s="598" t="e">
        <f>+VLOOKUP($AJ680,Data_Validation!$A:$E,5,0)</f>
        <v>#N/A</v>
      </c>
    </row>
    <row r="681" spans="1:52" ht="15" customHeight="1">
      <c r="A681" s="832" t="s">
        <v>1150</v>
      </c>
      <c r="B681" s="832">
        <v>2026</v>
      </c>
      <c r="C681" s="832" t="s">
        <v>2487</v>
      </c>
      <c r="D681" s="832" t="s">
        <v>2488</v>
      </c>
      <c r="E681" s="832" t="s">
        <v>1891</v>
      </c>
      <c r="F681" s="832" t="s">
        <v>2443</v>
      </c>
      <c r="G681" s="832">
        <v>0</v>
      </c>
      <c r="H681" s="832">
        <v>0</v>
      </c>
      <c r="I681" s="832">
        <v>0</v>
      </c>
      <c r="J681" s="832">
        <v>0</v>
      </c>
      <c r="K681" s="832">
        <v>0</v>
      </c>
      <c r="L681" s="832">
        <v>0</v>
      </c>
      <c r="M681" s="832">
        <v>0</v>
      </c>
      <c r="N681" s="832">
        <v>0</v>
      </c>
      <c r="O681" s="832">
        <v>0</v>
      </c>
      <c r="P681" s="832">
        <v>0</v>
      </c>
      <c r="Q681" s="832">
        <v>0</v>
      </c>
      <c r="R681" s="832">
        <v>0</v>
      </c>
      <c r="S681" s="832">
        <v>0</v>
      </c>
      <c r="T681" s="832">
        <v>0</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8" t="str">
        <f t="shared" si="66"/>
        <v>H41200</v>
      </c>
      <c r="AK681" s="1028" t="str">
        <f t="shared" si="67"/>
        <v>CT VELOSTER</v>
      </c>
      <c r="AL681" s="1028">
        <f>IFERROR(INDEX(G681:R681,1,MATCH(Parametres!$B$3,G$1:R$1,0)-1)*IF(OR(F681="L",F681="S",F681="I"),-1,1),"")</f>
        <v>0</v>
      </c>
      <c r="AM681" s="1032">
        <f t="shared" si="62"/>
        <v>0</v>
      </c>
      <c r="AN681" s="1028">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3" t="str">
        <f t="shared" si="63"/>
        <v>H41200</v>
      </c>
      <c r="AU681" s="599" t="str">
        <f t="shared" si="64"/>
        <v>CT VELOSTER</v>
      </c>
      <c r="AV681" s="1028">
        <f>IFERROR(INDEX(V681:AG681,1,MATCH(Parametres!$B$3,V$1:AG$1,0)-1)*IF(OR(C681="L",C681="S",C681="I"),-1,1),"")</f>
        <v>0</v>
      </c>
      <c r="AW681" s="1028">
        <f t="shared" si="65"/>
        <v>0</v>
      </c>
      <c r="AX681" s="1028">
        <f>INDEX(V681:AG681,1,MATCH(Parametres!$B$3,V$1:AG$1,0))*IF(OR(C681="L",C681="S",C681="I"),-1,1)</f>
        <v>0</v>
      </c>
      <c r="AY681" s="598" t="s">
        <v>337</v>
      </c>
      <c r="AZ681" s="598" t="e">
        <f>+VLOOKUP($AJ681,Data_Validation!$A:$E,5,0)</f>
        <v>#N/A</v>
      </c>
    </row>
    <row r="682" spans="1:52" ht="15" customHeight="1">
      <c r="A682" s="832" t="s">
        <v>1150</v>
      </c>
      <c r="B682" s="832">
        <v>2026</v>
      </c>
      <c r="C682" s="832" t="s">
        <v>2489</v>
      </c>
      <c r="D682" s="832" t="s">
        <v>2490</v>
      </c>
      <c r="E682" s="832" t="s">
        <v>1891</v>
      </c>
      <c r="F682" s="832" t="s">
        <v>2443</v>
      </c>
      <c r="G682" s="832">
        <v>394554.89</v>
      </c>
      <c r="H682" s="832">
        <v>590629.12</v>
      </c>
      <c r="I682" s="832">
        <v>1060637.98</v>
      </c>
      <c r="J682" s="832">
        <v>1813290.57</v>
      </c>
      <c r="K682" s="832">
        <v>2515267.3199999998</v>
      </c>
      <c r="L682" s="832">
        <v>2915591.28</v>
      </c>
      <c r="M682" s="832">
        <v>3407487.23</v>
      </c>
      <c r="N682" s="832">
        <v>3720239.86</v>
      </c>
      <c r="O682" s="832">
        <v>4058711.28</v>
      </c>
      <c r="P682" s="832">
        <v>4130733.12</v>
      </c>
      <c r="Q682" s="832">
        <v>0</v>
      </c>
      <c r="R682" s="832">
        <v>0</v>
      </c>
      <c r="S682" s="832">
        <v>450967.92</v>
      </c>
      <c r="T682" s="832">
        <v>450967.92</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8" t="str">
        <f t="shared" si="66"/>
        <v>H41300</v>
      </c>
      <c r="AK682" s="1028" t="str">
        <f t="shared" si="67"/>
        <v>CT VEH NF TUCSON</v>
      </c>
      <c r="AL682" s="1028">
        <f>IFERROR(INDEX(G682:R682,1,MATCH(Parametres!$B$3,G$1:R$1,0)-1)*IF(OR(F682="L",F682="S",F682="I"),-1,1),"")</f>
        <v>3720239.86</v>
      </c>
      <c r="AM682" s="1028">
        <f t="shared" si="62"/>
        <v>338471.41999999993</v>
      </c>
      <c r="AN682" s="1028">
        <f>INDEX(G682:R682,1,MATCH(Parametres!$B$3,G$1:R$1,0))*IF(OR(F682="L",F682="S",F682="I"),-1,1)</f>
        <v>4058711.28</v>
      </c>
      <c r="AO682" s="598" t="str">
        <f>+VLOOKUP($AJ682,Data_Validation!$A:$D,1,0)</f>
        <v>H41300</v>
      </c>
      <c r="AP682" s="598" t="str">
        <f>+VLOOKUP($AJ682,Data_Validation!$A:$D,3,0)</f>
        <v>Véhicules neufs</v>
      </c>
      <c r="AQ682" s="598" t="str">
        <f>+VLOOKUP($AJ682,Data_Validation!$A:$D,4,0)</f>
        <v>Camions détail</v>
      </c>
      <c r="AR682" s="598" t="s">
        <v>299</v>
      </c>
      <c r="AS682" s="598">
        <f>+VLOOKUP($AJ682,Data_Validation!$A:$E,5,0)</f>
        <v>0</v>
      </c>
      <c r="AT682" s="1033" t="str">
        <f t="shared" si="63"/>
        <v>H41300</v>
      </c>
      <c r="AU682" s="599" t="str">
        <f t="shared" si="64"/>
        <v>CT VEH NF TUCSON</v>
      </c>
      <c r="AV682" s="1028">
        <f>IFERROR(INDEX(V682:AG682,1,MATCH(Parametres!$B$3,V$1:AG$1,0)-1)*IF(OR(C682="L",C682="S",C682="I"),-1,1),"")</f>
        <v>0</v>
      </c>
      <c r="AW682" s="1028">
        <f t="shared" si="65"/>
        <v>0</v>
      </c>
      <c r="AX682" s="1028">
        <f>INDEX(V682:AG682,1,MATCH(Parametres!$B$3,V$1:AG$1,0))*IF(OR(C682="L",C682="S",C682="I"),-1,1)</f>
        <v>0</v>
      </c>
      <c r="AY682" s="598" t="s">
        <v>337</v>
      </c>
      <c r="AZ682" s="598">
        <f>+VLOOKUP($AJ682,Data_Validation!$A:$E,5,0)</f>
        <v>0</v>
      </c>
    </row>
    <row r="683" spans="1:52" ht="15" customHeight="1">
      <c r="A683" s="832" t="s">
        <v>1150</v>
      </c>
      <c r="B683" s="832">
        <v>2026</v>
      </c>
      <c r="C683" s="832" t="s">
        <v>2491</v>
      </c>
      <c r="D683" s="832" t="s">
        <v>2492</v>
      </c>
      <c r="E683" s="832" t="s">
        <v>1891</v>
      </c>
      <c r="F683" s="832" t="s">
        <v>2443</v>
      </c>
      <c r="G683" s="832">
        <v>229419.75</v>
      </c>
      <c r="H683" s="832">
        <v>406525.09</v>
      </c>
      <c r="I683" s="832">
        <v>1038564.55</v>
      </c>
      <c r="J683" s="832">
        <v>1038564.55</v>
      </c>
      <c r="K683" s="832">
        <v>1038564.55</v>
      </c>
      <c r="L683" s="832">
        <v>1215573.8500000001</v>
      </c>
      <c r="M683" s="832">
        <v>1215573.8500000001</v>
      </c>
      <c r="N683" s="832">
        <v>1946327.11</v>
      </c>
      <c r="O683" s="832">
        <v>2401888.9900000002</v>
      </c>
      <c r="P683" s="832">
        <v>2543733.7200000002</v>
      </c>
      <c r="Q683" s="832">
        <v>0</v>
      </c>
      <c r="R683" s="832">
        <v>0</v>
      </c>
      <c r="S683" s="832">
        <v>266876.55</v>
      </c>
      <c r="T683" s="832">
        <v>266876.55</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8" t="str">
        <f t="shared" si="66"/>
        <v>H41301</v>
      </c>
      <c r="AK683" s="1028" t="str">
        <f t="shared" si="67"/>
        <v>CT TUCSON HYBRID</v>
      </c>
      <c r="AL683" s="1028">
        <f>IFERROR(INDEX(G683:R683,1,MATCH(Parametres!$B$3,G$1:R$1,0)-1)*IF(OR(F683="L",F683="S",F683="I"),-1,1),"")</f>
        <v>1946327.11</v>
      </c>
      <c r="AM683" s="1028">
        <f t="shared" si="62"/>
        <v>455561.88000000012</v>
      </c>
      <c r="AN683" s="1028">
        <f>INDEX(G683:R683,1,MATCH(Parametres!$B$3,G$1:R$1,0))*IF(OR(F683="L",F683="S",F683="I"),-1,1)</f>
        <v>2401888.9900000002</v>
      </c>
      <c r="AO683" s="598" t="str">
        <f>+VLOOKUP($AJ683,Data_Validation!$A:$D,1,0)</f>
        <v>H41301</v>
      </c>
      <c r="AP683" s="598" t="str">
        <f>+VLOOKUP($AJ683,Data_Validation!$A:$D,3,0)</f>
        <v>Véhicules neufs</v>
      </c>
      <c r="AQ683" s="598" t="str">
        <f>+VLOOKUP($AJ683,Data_Validation!$A:$D,4,0)</f>
        <v>Camions détail</v>
      </c>
      <c r="AR683" s="598" t="s">
        <v>299</v>
      </c>
      <c r="AS683" s="598">
        <f>+VLOOKUP($AJ683,Data_Validation!$A:$E,5,0)</f>
        <v>0</v>
      </c>
      <c r="AT683" s="1033" t="str">
        <f t="shared" si="63"/>
        <v>H41301</v>
      </c>
      <c r="AU683" s="599" t="str">
        <f t="shared" si="64"/>
        <v>CT TUCSON HYBRID</v>
      </c>
      <c r="AV683" s="1028">
        <f>IFERROR(INDEX(V683:AG683,1,MATCH(Parametres!$B$3,V$1:AG$1,0)-1)*IF(OR(C683="L",C683="S",C683="I"),-1,1),"")</f>
        <v>0</v>
      </c>
      <c r="AW683" s="1028">
        <f t="shared" si="65"/>
        <v>0</v>
      </c>
      <c r="AX683" s="1028">
        <f>INDEX(V683:AG683,1,MATCH(Parametres!$B$3,V$1:AG$1,0))*IF(OR(C683="L",C683="S",C683="I"),-1,1)</f>
        <v>0</v>
      </c>
      <c r="AY683" s="598" t="s">
        <v>337</v>
      </c>
      <c r="AZ683" s="598">
        <f>+VLOOKUP($AJ683,Data_Validation!$A:$E,5,0)</f>
        <v>0</v>
      </c>
    </row>
    <row r="684" spans="1:52" ht="15" customHeight="1">
      <c r="A684" s="832" t="s">
        <v>1150</v>
      </c>
      <c r="B684" s="832">
        <v>2026</v>
      </c>
      <c r="C684" s="832" t="s">
        <v>2493</v>
      </c>
      <c r="D684" s="832" t="s">
        <v>2494</v>
      </c>
      <c r="E684" s="832" t="s">
        <v>1891</v>
      </c>
      <c r="F684" s="832" t="s">
        <v>2443</v>
      </c>
      <c r="G684" s="832">
        <v>0</v>
      </c>
      <c r="H684" s="832">
        <v>100264.85</v>
      </c>
      <c r="I684" s="832">
        <v>506899.63</v>
      </c>
      <c r="J684" s="832">
        <v>542800.17000000004</v>
      </c>
      <c r="K684" s="832">
        <v>542800.17000000004</v>
      </c>
      <c r="L684" s="832">
        <v>543625.17000000004</v>
      </c>
      <c r="M684" s="832">
        <v>543625.17000000004</v>
      </c>
      <c r="N684" s="832">
        <v>594876.9</v>
      </c>
      <c r="O684" s="832">
        <v>594876.9</v>
      </c>
      <c r="P684" s="832">
        <v>594876.9</v>
      </c>
      <c r="Q684" s="832">
        <v>0</v>
      </c>
      <c r="R684" s="832">
        <v>0</v>
      </c>
      <c r="S684" s="832">
        <v>66097.429999999993</v>
      </c>
      <c r="T684" s="832">
        <v>66097.429999999993</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8" t="str">
        <f t="shared" si="66"/>
        <v>H41302</v>
      </c>
      <c r="AK684" s="1028" t="str">
        <f t="shared" si="67"/>
        <v>CT TUCSON PHEV</v>
      </c>
      <c r="AL684" s="1028">
        <f>IFERROR(INDEX(G684:R684,1,MATCH(Parametres!$B$3,G$1:R$1,0)-1)*IF(OR(F684="L",F684="S",F684="I"),-1,1),"")</f>
        <v>594876.9</v>
      </c>
      <c r="AM684" s="1028">
        <f t="shared" si="62"/>
        <v>0</v>
      </c>
      <c r="AN684" s="1028">
        <f>INDEX(G684:R684,1,MATCH(Parametres!$B$3,G$1:R$1,0))*IF(OR(F684="L",F684="S",F684="I"),-1,1)</f>
        <v>594876.9</v>
      </c>
      <c r="AO684" s="598" t="str">
        <f>+VLOOKUP($AJ684,Data_Validation!$A:$D,1,0)</f>
        <v>H41302</v>
      </c>
      <c r="AP684" s="598" t="str">
        <f>+VLOOKUP($AJ684,Data_Validation!$A:$D,3,0)</f>
        <v>Véhicules neufs</v>
      </c>
      <c r="AQ684" s="598" t="str">
        <f>+VLOOKUP($AJ684,Data_Validation!$A:$D,4,0)</f>
        <v>Voitures electriques</v>
      </c>
      <c r="AR684" s="598" t="s">
        <v>299</v>
      </c>
      <c r="AS684" s="598">
        <f>+VLOOKUP($AJ684,Data_Validation!$A:$E,5,0)</f>
        <v>0</v>
      </c>
      <c r="AT684" s="1033" t="str">
        <f t="shared" si="63"/>
        <v>H41302</v>
      </c>
      <c r="AU684" s="599" t="str">
        <f t="shared" si="64"/>
        <v>CT TUCSON PHEV</v>
      </c>
      <c r="AV684" s="1028">
        <f>IFERROR(INDEX(V684:AG684,1,MATCH(Parametres!$B$3,V$1:AG$1,0)-1)*IF(OR(C684="L",C684="S",C684="I"),-1,1),"")</f>
        <v>0</v>
      </c>
      <c r="AW684" s="1028">
        <f t="shared" si="65"/>
        <v>0</v>
      </c>
      <c r="AX684" s="1028">
        <f>INDEX(V684:AG684,1,MATCH(Parametres!$B$3,V$1:AG$1,0))*IF(OR(C684="L",C684="S",C684="I"),-1,1)</f>
        <v>0</v>
      </c>
      <c r="AY684" s="598" t="s">
        <v>337</v>
      </c>
      <c r="AZ684" s="598">
        <f>+VLOOKUP($AJ684,Data_Validation!$A:$E,5,0)</f>
        <v>0</v>
      </c>
    </row>
    <row r="685" spans="1:52" ht="15" customHeight="1">
      <c r="A685" s="832" t="s">
        <v>1150</v>
      </c>
      <c r="B685" s="832">
        <v>2026</v>
      </c>
      <c r="C685" s="832" t="s">
        <v>2495</v>
      </c>
      <c r="D685" s="832" t="s">
        <v>2496</v>
      </c>
      <c r="E685" s="832" t="s">
        <v>333</v>
      </c>
      <c r="F685" s="832" t="s">
        <v>2443</v>
      </c>
      <c r="G685" s="832">
        <v>0</v>
      </c>
      <c r="H685" s="832">
        <v>0</v>
      </c>
      <c r="I685" s="832">
        <v>0</v>
      </c>
      <c r="J685" s="832">
        <v>0</v>
      </c>
      <c r="K685" s="832">
        <v>0</v>
      </c>
      <c r="L685" s="832">
        <v>0</v>
      </c>
      <c r="M685" s="832">
        <v>0</v>
      </c>
      <c r="N685" s="832">
        <v>0</v>
      </c>
      <c r="O685" s="832">
        <v>0</v>
      </c>
      <c r="P685" s="832">
        <v>0</v>
      </c>
      <c r="Q685" s="832">
        <v>0</v>
      </c>
      <c r="R685" s="832">
        <v>0</v>
      </c>
      <c r="S685" s="832">
        <v>0</v>
      </c>
      <c r="T685" s="832">
        <v>0</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8" t="str">
        <f t="shared" si="66"/>
        <v>H41400</v>
      </c>
      <c r="AK685" s="1028" t="str">
        <f t="shared" si="67"/>
        <v>CT ACC. INST. CONC.</v>
      </c>
      <c r="AL685" s="1028">
        <f>IFERROR(INDEX(G685:R685,1,MATCH(Parametres!$B$3,G$1:R$1,0)-1)*IF(OR(F685="L",F685="S",F685="I"),-1,1),"")</f>
        <v>0</v>
      </c>
      <c r="AM685" s="1028">
        <f t="shared" si="62"/>
        <v>0</v>
      </c>
      <c r="AN685" s="1028">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3" t="str">
        <f t="shared" si="63"/>
        <v>H41400</v>
      </c>
      <c r="AU685" s="599" t="str">
        <f t="shared" si="64"/>
        <v>CT ACC. INST. CONC.</v>
      </c>
      <c r="AV685" s="1028">
        <f>IFERROR(INDEX(V685:AG685,1,MATCH(Parametres!$B$3,V$1:AG$1,0)-1)*IF(OR(C685="L",C685="S",C685="I"),-1,1),"")</f>
        <v>0</v>
      </c>
      <c r="AW685" s="1028">
        <f t="shared" si="65"/>
        <v>0</v>
      </c>
      <c r="AX685" s="1028">
        <f>INDEX(V685:AG685,1,MATCH(Parametres!$B$3,V$1:AG$1,0))*IF(OR(C685="L",C685="S",C685="I"),-1,1)</f>
        <v>0</v>
      </c>
      <c r="AY685" s="598" t="s">
        <v>337</v>
      </c>
      <c r="AZ685" s="598" t="e">
        <f>+VLOOKUP($AJ685,Data_Validation!$A:$E,5,0)</f>
        <v>#N/A</v>
      </c>
    </row>
    <row r="686" spans="1:52" ht="15" customHeight="1">
      <c r="A686" s="832" t="s">
        <v>1150</v>
      </c>
      <c r="B686" s="832">
        <v>2026</v>
      </c>
      <c r="C686" s="832" t="s">
        <v>2497</v>
      </c>
      <c r="D686" s="832" t="s">
        <v>2498</v>
      </c>
      <c r="E686" s="832" t="s">
        <v>333</v>
      </c>
      <c r="F686" s="832" t="s">
        <v>2443</v>
      </c>
      <c r="G686" s="832">
        <v>19944.169999999998</v>
      </c>
      <c r="H686" s="832">
        <v>31548.17</v>
      </c>
      <c r="I686" s="832">
        <v>59769.17</v>
      </c>
      <c r="J686" s="832">
        <v>77379.17</v>
      </c>
      <c r="K686" s="832">
        <v>97780.17</v>
      </c>
      <c r="L686" s="832">
        <v>128071.17</v>
      </c>
      <c r="M686" s="832">
        <v>160801.17000000001</v>
      </c>
      <c r="N686" s="832">
        <v>194555.17</v>
      </c>
      <c r="O686" s="832">
        <v>224942.17</v>
      </c>
      <c r="P686" s="832">
        <v>236553.17</v>
      </c>
      <c r="Q686" s="832">
        <v>0</v>
      </c>
      <c r="R686" s="832">
        <v>0</v>
      </c>
      <c r="S686" s="832">
        <v>24993.57</v>
      </c>
      <c r="T686" s="832">
        <v>24993.57</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8" t="str">
        <f t="shared" si="66"/>
        <v>H41500</v>
      </c>
      <c r="AK686" s="1028" t="str">
        <f t="shared" si="67"/>
        <v>CT P.P.H.</v>
      </c>
      <c r="AL686" s="1028">
        <f>IFERROR(INDEX(G686:R686,1,MATCH(Parametres!$B$3,G$1:R$1,0)-1)*IF(OR(F686="L",F686="S",F686="I"),-1,1),"")</f>
        <v>194555.17</v>
      </c>
      <c r="AM686" s="1028">
        <f t="shared" si="62"/>
        <v>30387</v>
      </c>
      <c r="AN686" s="1028">
        <f>INDEX(G686:R686,1,MATCH(Parametres!$B$3,G$1:R$1,0))*IF(OR(F686="L",F686="S",F686="I"),-1,1)</f>
        <v>224942.17</v>
      </c>
      <c r="AO686" s="598" t="str">
        <f>+VLOOKUP($AJ686,Data_Validation!$A:$D,1,0)</f>
        <v>H41500</v>
      </c>
      <c r="AP686" s="598" t="str">
        <f>+VLOOKUP($AJ686,Data_Validation!$A:$D,3,0)</f>
        <v>Véhicules neufs</v>
      </c>
      <c r="AQ686" s="598" t="str">
        <f>+VLOOKUP($AJ686,Data_Validation!$A:$D,4,0)</f>
        <v>Rev. Protections</v>
      </c>
      <c r="AR686" s="598" t="s">
        <v>299</v>
      </c>
      <c r="AS686" s="598">
        <f>+VLOOKUP($AJ686,Data_Validation!$A:$E,5,0)</f>
        <v>0</v>
      </c>
      <c r="AT686" s="1033" t="str">
        <f t="shared" si="63"/>
        <v>H41500</v>
      </c>
      <c r="AU686" s="599" t="str">
        <f t="shared" si="64"/>
        <v>CT P.P.H.</v>
      </c>
      <c r="AV686" s="1028">
        <f>IFERROR(INDEX(V686:AG686,1,MATCH(Parametres!$B$3,V$1:AG$1,0)-1)*IF(OR(C686="L",C686="S",C686="I"),-1,1),"")</f>
        <v>0</v>
      </c>
      <c r="AW686" s="1028">
        <f t="shared" si="65"/>
        <v>0</v>
      </c>
      <c r="AX686" s="1028">
        <f>INDEX(V686:AG686,1,MATCH(Parametres!$B$3,V$1:AG$1,0))*IF(OR(C686="L",C686="S",C686="I"),-1,1)</f>
        <v>0</v>
      </c>
      <c r="AY686" s="598" t="s">
        <v>337</v>
      </c>
      <c r="AZ686" s="598">
        <f>+VLOOKUP($AJ686,Data_Validation!$A:$E,5,0)</f>
        <v>0</v>
      </c>
    </row>
    <row r="687" spans="1:52" ht="15" customHeight="1">
      <c r="A687" s="832" t="s">
        <v>1150</v>
      </c>
      <c r="B687" s="832">
        <v>2026</v>
      </c>
      <c r="C687" s="832" t="s">
        <v>2499</v>
      </c>
      <c r="D687" s="832" t="s">
        <v>2500</v>
      </c>
      <c r="E687" s="832" t="s">
        <v>333</v>
      </c>
      <c r="F687" s="832" t="s">
        <v>2443</v>
      </c>
      <c r="G687" s="832">
        <v>0</v>
      </c>
      <c r="H687" s="832">
        <v>0</v>
      </c>
      <c r="I687" s="832">
        <v>7055.49</v>
      </c>
      <c r="J687" s="832">
        <v>9313</v>
      </c>
      <c r="K687" s="832">
        <v>12008.97</v>
      </c>
      <c r="L687" s="832">
        <v>12224.97</v>
      </c>
      <c r="M687" s="832">
        <v>12288.26</v>
      </c>
      <c r="N687" s="832">
        <v>12288.26</v>
      </c>
      <c r="O687" s="832">
        <v>12288.26</v>
      </c>
      <c r="P687" s="832">
        <v>12288.26</v>
      </c>
      <c r="Q687" s="832">
        <v>0</v>
      </c>
      <c r="R687" s="832">
        <v>0</v>
      </c>
      <c r="S687" s="832">
        <v>1365.36</v>
      </c>
      <c r="T687" s="832">
        <v>1365.36</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8" t="str">
        <f t="shared" si="66"/>
        <v>H41600</v>
      </c>
      <c r="AK687" s="1028" t="str">
        <f t="shared" si="67"/>
        <v>CT VEH NF REV ASSURANCE</v>
      </c>
      <c r="AL687" s="1028">
        <f>IFERROR(INDEX(G687:R687,1,MATCH(Parametres!$B$3,G$1:R$1,0)-1)*IF(OR(F687="L",F687="S",F687="I"),-1,1),"")</f>
        <v>12288.26</v>
      </c>
      <c r="AM687" s="1028">
        <f t="shared" si="62"/>
        <v>0</v>
      </c>
      <c r="AN687" s="1028">
        <f>INDEX(G687:R687,1,MATCH(Parametres!$B$3,G$1:R$1,0))*IF(OR(F687="L",F687="S",F687="I"),-1,1)</f>
        <v>12288.26</v>
      </c>
      <c r="AO687" s="598" t="str">
        <f>+VLOOKUP($AJ687,Data_Validation!$A:$D,1,0)</f>
        <v>H41600</v>
      </c>
      <c r="AP687" s="598" t="str">
        <f>+VLOOKUP($AJ687,Data_Validation!$A:$D,3,0)</f>
        <v>Véhicules neufs</v>
      </c>
      <c r="AQ687" s="598" t="str">
        <f>+VLOOKUP($AJ687,Data_Validation!$A:$D,4,0)</f>
        <v>Rev. Protections</v>
      </c>
      <c r="AR687" s="598" t="s">
        <v>299</v>
      </c>
      <c r="AS687" s="598">
        <f>+VLOOKUP($AJ687,Data_Validation!$A:$E,5,0)</f>
        <v>0</v>
      </c>
      <c r="AT687" s="1033" t="str">
        <f t="shared" si="63"/>
        <v>H41600</v>
      </c>
      <c r="AU687" s="599" t="str">
        <f t="shared" si="64"/>
        <v>CT VEH NF REV ASSURANCE</v>
      </c>
      <c r="AV687" s="1028">
        <f>IFERROR(INDEX(V687:AG687,1,MATCH(Parametres!$B$3,V$1:AG$1,0)-1)*IF(OR(C687="L",C687="S",C687="I"),-1,1),"")</f>
        <v>0</v>
      </c>
      <c r="AW687" s="1028">
        <f t="shared" si="65"/>
        <v>0</v>
      </c>
      <c r="AX687" s="1028">
        <f>INDEX(V687:AG687,1,MATCH(Parametres!$B$3,V$1:AG$1,0))*IF(OR(C687="L",C687="S",C687="I"),-1,1)</f>
        <v>0</v>
      </c>
      <c r="AY687" s="598" t="s">
        <v>337</v>
      </c>
      <c r="AZ687" s="598">
        <f>+VLOOKUP($AJ687,Data_Validation!$A:$E,5,0)</f>
        <v>0</v>
      </c>
    </row>
    <row r="688" spans="1:52" ht="15" customHeight="1">
      <c r="A688" s="832" t="s">
        <v>1150</v>
      </c>
      <c r="B688" s="832">
        <v>2026</v>
      </c>
      <c r="C688" s="832" t="s">
        <v>2501</v>
      </c>
      <c r="D688" s="832" t="s">
        <v>2502</v>
      </c>
      <c r="E688" s="832" t="s">
        <v>333</v>
      </c>
      <c r="F688" s="832" t="s">
        <v>2443</v>
      </c>
      <c r="G688" s="832">
        <v>0</v>
      </c>
      <c r="H688" s="832">
        <v>0</v>
      </c>
      <c r="I688" s="832">
        <v>0</v>
      </c>
      <c r="J688" s="832">
        <v>0</v>
      </c>
      <c r="K688" s="832">
        <v>0</v>
      </c>
      <c r="L688" s="832">
        <v>0</v>
      </c>
      <c r="M688" s="832">
        <v>0</v>
      </c>
      <c r="N688" s="832">
        <v>0</v>
      </c>
      <c r="O688" s="832">
        <v>0</v>
      </c>
      <c r="P688" s="832">
        <v>0</v>
      </c>
      <c r="Q688" s="832">
        <v>0</v>
      </c>
      <c r="R688" s="832">
        <v>0</v>
      </c>
      <c r="S688" s="832">
        <v>0</v>
      </c>
      <c r="T688" s="832">
        <v>0</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8" t="str">
        <f t="shared" si="66"/>
        <v>H41610</v>
      </c>
      <c r="AK688" s="1028" t="str">
        <f t="shared" si="67"/>
        <v>CT ASSURANCE ROUTIERE</v>
      </c>
      <c r="AL688" s="1028">
        <f>IFERROR(INDEX(G688:R688,1,MATCH(Parametres!$B$3,G$1:R$1,0)-1)*IF(OR(F688="L",F688="S",F688="I"),-1,1),"")</f>
        <v>0</v>
      </c>
      <c r="AM688" s="1028">
        <f t="shared" si="62"/>
        <v>0</v>
      </c>
      <c r="AN688" s="1028">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3" t="str">
        <f t="shared" si="63"/>
        <v>H41610</v>
      </c>
      <c r="AU688" s="599" t="str">
        <f t="shared" si="64"/>
        <v>CT ASSURANCE ROUTIERE</v>
      </c>
      <c r="AV688" s="1028">
        <f>IFERROR(INDEX(V688:AG688,1,MATCH(Parametres!$B$3,V$1:AG$1,0)-1)*IF(OR(C688="L",C688="S",C688="I"),-1,1),"")</f>
        <v>0</v>
      </c>
      <c r="AW688" s="1028">
        <f t="shared" si="65"/>
        <v>0</v>
      </c>
      <c r="AX688" s="1028">
        <f>INDEX(V688:AG688,1,MATCH(Parametres!$B$3,V$1:AG$1,0))*IF(OR(C688="L",C688="S",C688="I"),-1,1)</f>
        <v>0</v>
      </c>
      <c r="AY688" s="598" t="s">
        <v>337</v>
      </c>
      <c r="AZ688" s="598" t="e">
        <f>+VLOOKUP($AJ688,Data_Validation!$A:$E,5,0)</f>
        <v>#N/A</v>
      </c>
    </row>
    <row r="689" spans="1:52" ht="15" customHeight="1">
      <c r="A689" s="832" t="s">
        <v>1150</v>
      </c>
      <c r="B689" s="832">
        <v>2026</v>
      </c>
      <c r="C689" s="832" t="s">
        <v>2503</v>
      </c>
      <c r="D689" s="832" t="s">
        <v>2502</v>
      </c>
      <c r="E689" s="832" t="s">
        <v>333</v>
      </c>
      <c r="F689" s="832" t="s">
        <v>2443</v>
      </c>
      <c r="G689" s="832">
        <v>0</v>
      </c>
      <c r="H689" s="832">
        <v>1398</v>
      </c>
      <c r="I689" s="832">
        <v>1398</v>
      </c>
      <c r="J689" s="832">
        <v>1398</v>
      </c>
      <c r="K689" s="832">
        <v>1398</v>
      </c>
      <c r="L689" s="832">
        <v>2796</v>
      </c>
      <c r="M689" s="832">
        <v>4219</v>
      </c>
      <c r="N689" s="832">
        <v>4219</v>
      </c>
      <c r="O689" s="832">
        <v>5057</v>
      </c>
      <c r="P689" s="832">
        <v>5356</v>
      </c>
      <c r="Q689" s="832">
        <v>0</v>
      </c>
      <c r="R689" s="832">
        <v>0</v>
      </c>
      <c r="S689" s="832">
        <v>561.89</v>
      </c>
      <c r="T689" s="832">
        <v>561.89</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8" t="str">
        <f t="shared" si="66"/>
        <v>H41640</v>
      </c>
      <c r="AK689" s="1028" t="str">
        <f t="shared" si="67"/>
        <v>CT ASSURANCE ROUTIERE</v>
      </c>
      <c r="AL689" s="1028">
        <f>IFERROR(INDEX(G689:R689,1,MATCH(Parametres!$B$3,G$1:R$1,0)-1)*IF(OR(F689="L",F689="S",F689="I"),-1,1),"")</f>
        <v>4219</v>
      </c>
      <c r="AM689" s="1028">
        <f t="shared" si="62"/>
        <v>838</v>
      </c>
      <c r="AN689" s="1028">
        <f>INDEX(G689:R689,1,MATCH(Parametres!$B$3,G$1:R$1,0))*IF(OR(F689="L",F689="S",F689="I"),-1,1)</f>
        <v>5057</v>
      </c>
      <c r="AO689" s="598" t="str">
        <f>+VLOOKUP($AJ689,Data_Validation!$A:$D,1,0)</f>
        <v>H41640</v>
      </c>
      <c r="AP689" s="598" t="str">
        <f>+VLOOKUP($AJ689,Data_Validation!$A:$D,3,0)</f>
        <v>Véhicules neufs</v>
      </c>
      <c r="AQ689" s="598" t="str">
        <f>+VLOOKUP($AJ689,Data_Validation!$A:$D,4,0)</f>
        <v>Rev. Protections</v>
      </c>
      <c r="AR689" s="598" t="s">
        <v>299</v>
      </c>
      <c r="AS689" s="598">
        <f>+VLOOKUP($AJ689,Data_Validation!$A:$E,5,0)</f>
        <v>0</v>
      </c>
      <c r="AT689" s="1033" t="str">
        <f t="shared" si="63"/>
        <v>H41640</v>
      </c>
      <c r="AU689" s="599" t="str">
        <f t="shared" si="64"/>
        <v>CT ASSURANCE ROUTIERE</v>
      </c>
      <c r="AV689" s="1028">
        <f>IFERROR(INDEX(V689:AG689,1,MATCH(Parametres!$B$3,V$1:AG$1,0)-1)*IF(OR(C689="L",C689="S",C689="I"),-1,1),"")</f>
        <v>0</v>
      </c>
      <c r="AW689" s="1028">
        <f t="shared" si="65"/>
        <v>0</v>
      </c>
      <c r="AX689" s="1028">
        <f>INDEX(V689:AG689,1,MATCH(Parametres!$B$3,V$1:AG$1,0))*IF(OR(C689="L",C689="S",C689="I"),-1,1)</f>
        <v>0</v>
      </c>
      <c r="AY689" s="598" t="s">
        <v>337</v>
      </c>
      <c r="AZ689" s="598">
        <f>+VLOOKUP($AJ689,Data_Validation!$A:$E,5,0)</f>
        <v>0</v>
      </c>
    </row>
    <row r="690" spans="1:52" ht="15" customHeight="1">
      <c r="A690" s="832" t="s">
        <v>1150</v>
      </c>
      <c r="B690" s="832">
        <v>2026</v>
      </c>
      <c r="C690" s="832" t="s">
        <v>2504</v>
      </c>
      <c r="D690" s="832" t="s">
        <v>2505</v>
      </c>
      <c r="E690" s="832" t="s">
        <v>333</v>
      </c>
      <c r="F690" s="832" t="s">
        <v>2443</v>
      </c>
      <c r="G690" s="832">
        <v>0</v>
      </c>
      <c r="H690" s="832">
        <v>0</v>
      </c>
      <c r="I690" s="832">
        <v>0</v>
      </c>
      <c r="J690" s="832">
        <v>0</v>
      </c>
      <c r="K690" s="832">
        <v>0</v>
      </c>
      <c r="L690" s="832">
        <v>0</v>
      </c>
      <c r="M690" s="832">
        <v>0</v>
      </c>
      <c r="N690" s="832">
        <v>0</v>
      </c>
      <c r="O690" s="832">
        <v>0</v>
      </c>
      <c r="P690" s="832">
        <v>0</v>
      </c>
      <c r="Q690" s="832">
        <v>0</v>
      </c>
      <c r="R690" s="832">
        <v>0</v>
      </c>
      <c r="S690" s="832">
        <v>0</v>
      </c>
      <c r="T690" s="832">
        <v>0</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8" t="str">
        <f t="shared" si="66"/>
        <v>H41700</v>
      </c>
      <c r="AK690" s="1028" t="str">
        <f t="shared" si="67"/>
        <v>CT VEH NF REV FINANCE</v>
      </c>
      <c r="AL690" s="1028">
        <f>IFERROR(INDEX(G690:R690,1,MATCH(Parametres!$B$3,G$1:R$1,0)-1)*IF(OR(F690="L",F690="S",F690="I"),-1,1),"")</f>
        <v>0</v>
      </c>
      <c r="AM690" s="1028">
        <f t="shared" si="62"/>
        <v>0</v>
      </c>
      <c r="AN690" s="1028">
        <f>INDEX(G690:R690,1,MATCH(Parametres!$B$3,G$1:R$1,0))*IF(OR(F690="L",F690="S",F690="I"),-1,1)</f>
        <v>0</v>
      </c>
      <c r="AO690" s="598" t="str">
        <f>+VLOOKUP($AJ690,Data_Validation!$A:$D,1,0)</f>
        <v>H41700</v>
      </c>
      <c r="AP690" s="598" t="str">
        <f>+VLOOKUP($AJ690,Data_Validation!$A:$D,3,0)</f>
        <v>Véhicules neufs</v>
      </c>
      <c r="AQ690" s="598" t="str">
        <f>+VLOOKUP($AJ690,Data_Validation!$A:$D,4,0)</f>
        <v>Rev. Finances</v>
      </c>
      <c r="AR690" s="598" t="s">
        <v>299</v>
      </c>
      <c r="AS690" s="598">
        <f>+VLOOKUP($AJ690,Data_Validation!$A:$E,5,0)</f>
        <v>0</v>
      </c>
      <c r="AT690" s="1033" t="str">
        <f t="shared" si="63"/>
        <v>H41700</v>
      </c>
      <c r="AU690" s="599" t="str">
        <f t="shared" si="64"/>
        <v>CT VEH NF REV FINANCE</v>
      </c>
      <c r="AV690" s="1028">
        <f>IFERROR(INDEX(V690:AG690,1,MATCH(Parametres!$B$3,V$1:AG$1,0)-1)*IF(OR(C690="L",C690="S",C690="I"),-1,1),"")</f>
        <v>0</v>
      </c>
      <c r="AW690" s="1028">
        <f t="shared" si="65"/>
        <v>0</v>
      </c>
      <c r="AX690" s="1028">
        <f>INDEX(V690:AG690,1,MATCH(Parametres!$B$3,V$1:AG$1,0))*IF(OR(C690="L",C690="S",C690="I"),-1,1)</f>
        <v>0</v>
      </c>
      <c r="AY690" s="598" t="s">
        <v>337</v>
      </c>
      <c r="AZ690" s="598">
        <f>+VLOOKUP($AJ690,Data_Validation!$A:$E,5,0)</f>
        <v>0</v>
      </c>
    </row>
    <row r="691" spans="1:52" ht="15" customHeight="1">
      <c r="A691" s="832" t="s">
        <v>1150</v>
      </c>
      <c r="B691" s="832">
        <v>2026</v>
      </c>
      <c r="C691" s="832" t="s">
        <v>2506</v>
      </c>
      <c r="D691" s="832" t="s">
        <v>2507</v>
      </c>
      <c r="E691" s="832" t="s">
        <v>333</v>
      </c>
      <c r="F691" s="832" t="s">
        <v>2443</v>
      </c>
      <c r="G691" s="832">
        <v>10515.33</v>
      </c>
      <c r="H691" s="832">
        <v>30378.65</v>
      </c>
      <c r="I691" s="832">
        <v>63244.36</v>
      </c>
      <c r="J691" s="832">
        <v>88278.84</v>
      </c>
      <c r="K691" s="832">
        <v>112406.2</v>
      </c>
      <c r="L691" s="832">
        <v>144476.26999999999</v>
      </c>
      <c r="M691" s="832">
        <v>191707.38</v>
      </c>
      <c r="N691" s="832">
        <v>249845.54</v>
      </c>
      <c r="O691" s="832">
        <v>288189.62</v>
      </c>
      <c r="P691" s="832">
        <v>312505.05</v>
      </c>
      <c r="Q691" s="832">
        <v>0</v>
      </c>
      <c r="R691" s="832">
        <v>0</v>
      </c>
      <c r="S691" s="832">
        <v>32021.07</v>
      </c>
      <c r="T691" s="832">
        <v>32021.07</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8" t="str">
        <f t="shared" si="66"/>
        <v>H41800</v>
      </c>
      <c r="AK691" s="1028" t="str">
        <f t="shared" si="67"/>
        <v>CT CHIMIQUES</v>
      </c>
      <c r="AL691" s="1028">
        <f>IFERROR(INDEX(G691:R691,1,MATCH(Parametres!$B$3,G$1:R$1,0)-1)*IF(OR(F691="L",F691="S",F691="I"),-1,1),"")</f>
        <v>249845.54</v>
      </c>
      <c r="AM691" s="1028">
        <f t="shared" si="62"/>
        <v>38344.079999999987</v>
      </c>
      <c r="AN691" s="1028">
        <f>INDEX(G691:R691,1,MATCH(Parametres!$B$3,G$1:R$1,0))*IF(OR(F691="L",F691="S",F691="I"),-1,1)</f>
        <v>288189.62</v>
      </c>
      <c r="AO691" s="598" t="str">
        <f>+VLOOKUP($AJ691,Data_Validation!$A:$D,1,0)</f>
        <v>H41800</v>
      </c>
      <c r="AP691" s="598" t="str">
        <f>+VLOOKUP($AJ691,Data_Validation!$A:$D,3,0)</f>
        <v>Véhicules neufs</v>
      </c>
      <c r="AQ691" s="598" t="str">
        <f>+VLOOKUP($AJ691,Data_Validation!$A:$D,4,0)</f>
        <v>Rev. Protections</v>
      </c>
      <c r="AR691" s="598" t="s">
        <v>299</v>
      </c>
      <c r="AS691" s="598">
        <f>+VLOOKUP($AJ691,Data_Validation!$A:$E,5,0)</f>
        <v>0</v>
      </c>
      <c r="AT691" s="1033" t="str">
        <f t="shared" si="63"/>
        <v>H41800</v>
      </c>
      <c r="AU691" s="599" t="str">
        <f t="shared" si="64"/>
        <v>CT CHIMIQUES</v>
      </c>
      <c r="AV691" s="1028">
        <f>IFERROR(INDEX(V691:AG691,1,MATCH(Parametres!$B$3,V$1:AG$1,0)-1)*IF(OR(C691="L",C691="S",C691="I"),-1,1),"")</f>
        <v>0</v>
      </c>
      <c r="AW691" s="1028">
        <f t="shared" si="65"/>
        <v>0</v>
      </c>
      <c r="AX691" s="1028">
        <f>INDEX(V691:AG691,1,MATCH(Parametres!$B$3,V$1:AG$1,0))*IF(OR(C691="L",C691="S",C691="I"),-1,1)</f>
        <v>0</v>
      </c>
      <c r="AY691" s="598" t="s">
        <v>337</v>
      </c>
      <c r="AZ691" s="598">
        <f>+VLOOKUP($AJ691,Data_Validation!$A:$E,5,0)</f>
        <v>0</v>
      </c>
    </row>
    <row r="692" spans="1:52" ht="15" customHeight="1">
      <c r="A692" s="832" t="s">
        <v>1150</v>
      </c>
      <c r="B692" s="832">
        <v>2026</v>
      </c>
      <c r="C692" s="832" t="s">
        <v>2508</v>
      </c>
      <c r="D692" s="832" t="s">
        <v>2509</v>
      </c>
      <c r="E692" s="832" t="s">
        <v>333</v>
      </c>
      <c r="F692" s="832" t="s">
        <v>2443</v>
      </c>
      <c r="G692" s="832">
        <v>0</v>
      </c>
      <c r="H692" s="832">
        <v>0</v>
      </c>
      <c r="I692" s="832">
        <v>0</v>
      </c>
      <c r="J692" s="832">
        <v>0</v>
      </c>
      <c r="K692" s="832">
        <v>0</v>
      </c>
      <c r="L692" s="832">
        <v>0</v>
      </c>
      <c r="M692" s="832">
        <v>0</v>
      </c>
      <c r="N692" s="832">
        <v>0</v>
      </c>
      <c r="O692" s="832">
        <v>0</v>
      </c>
      <c r="P692" s="832">
        <v>0</v>
      </c>
      <c r="Q692" s="832">
        <v>0</v>
      </c>
      <c r="R692" s="832">
        <v>0</v>
      </c>
      <c r="S692" s="832">
        <v>0</v>
      </c>
      <c r="T692" s="832">
        <v>0</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8" t="str">
        <f t="shared" si="66"/>
        <v>H41810</v>
      </c>
      <c r="AK692" s="1028" t="str">
        <f t="shared" si="67"/>
        <v>CT NF ENREGISTREMENT &amp;ADM</v>
      </c>
      <c r="AL692" s="1028">
        <f>IFERROR(INDEX(G692:R692,1,MATCH(Parametres!$B$3,G$1:R$1,0)-1)*IF(OR(F692="L",F692="S",F692="I"),-1,1),"")</f>
        <v>0</v>
      </c>
      <c r="AM692" s="1028">
        <f t="shared" si="62"/>
        <v>0</v>
      </c>
      <c r="AN692" s="1028">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3" t="str">
        <f t="shared" si="63"/>
        <v>H41810</v>
      </c>
      <c r="AU692" s="599" t="str">
        <f t="shared" si="64"/>
        <v>CT NF ENREGISTREMENT &amp;ADM</v>
      </c>
      <c r="AV692" s="1028">
        <f>IFERROR(INDEX(V692:AG692,1,MATCH(Parametres!$B$3,V$1:AG$1,0)-1)*IF(OR(C692="L",C692="S",C692="I"),-1,1),"")</f>
        <v>0</v>
      </c>
      <c r="AW692" s="1028">
        <f t="shared" si="65"/>
        <v>0</v>
      </c>
      <c r="AX692" s="1028">
        <f>INDEX(V692:AG692,1,MATCH(Parametres!$B$3,V$1:AG$1,0))*IF(OR(C692="L",C692="S",C692="I"),-1,1)</f>
        <v>0</v>
      </c>
      <c r="AY692" s="598" t="s">
        <v>337</v>
      </c>
      <c r="AZ692" s="598" t="e">
        <f>+VLOOKUP($AJ692,Data_Validation!$A:$E,5,0)</f>
        <v>#N/A</v>
      </c>
    </row>
    <row r="693" spans="1:52" ht="15" customHeight="1">
      <c r="A693" s="832" t="s">
        <v>1150</v>
      </c>
      <c r="B693" s="832">
        <v>2026</v>
      </c>
      <c r="C693" s="832" t="s">
        <v>2510</v>
      </c>
      <c r="D693" s="832" t="s">
        <v>2511</v>
      </c>
      <c r="E693" s="832" t="s">
        <v>333</v>
      </c>
      <c r="F693" s="832" t="s">
        <v>2443</v>
      </c>
      <c r="G693" s="832">
        <v>11018</v>
      </c>
      <c r="H693" s="832">
        <v>19495</v>
      </c>
      <c r="I693" s="832">
        <v>33240</v>
      </c>
      <c r="J693" s="832">
        <v>44146</v>
      </c>
      <c r="K693" s="832">
        <v>63804</v>
      </c>
      <c r="L693" s="832">
        <v>88009</v>
      </c>
      <c r="M693" s="832">
        <v>111110</v>
      </c>
      <c r="N693" s="832">
        <v>131984</v>
      </c>
      <c r="O693" s="832">
        <v>144647</v>
      </c>
      <c r="P693" s="832">
        <v>148043</v>
      </c>
      <c r="Q693" s="832">
        <v>0</v>
      </c>
      <c r="R693" s="832">
        <v>0</v>
      </c>
      <c r="S693" s="832">
        <v>16071.89</v>
      </c>
      <c r="T693" s="832">
        <v>16071.89</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8" t="str">
        <f t="shared" si="66"/>
        <v>H41811</v>
      </c>
      <c r="AK693" s="1028" t="str">
        <f t="shared" si="67"/>
        <v>CT NF ASS. USURE</v>
      </c>
      <c r="AL693" s="1028">
        <f>IFERROR(INDEX(G693:R693,1,MATCH(Parametres!$B$3,G$1:R$1,0)-1)*IF(OR(F693="L",F693="S",F693="I"),-1,1),"")</f>
        <v>131984</v>
      </c>
      <c r="AM693" s="1028">
        <f t="shared" si="62"/>
        <v>12663</v>
      </c>
      <c r="AN693" s="1028">
        <f>INDEX(G693:R693,1,MATCH(Parametres!$B$3,G$1:R$1,0))*IF(OR(F693="L",F693="S",F693="I"),-1,1)</f>
        <v>144647</v>
      </c>
      <c r="AO693" s="598" t="str">
        <f>+VLOOKUP($AJ693,Data_Validation!$A:$D,1,0)</f>
        <v>H41811</v>
      </c>
      <c r="AP693" s="598" t="str">
        <f>+VLOOKUP($AJ693,Data_Validation!$A:$D,3,0)</f>
        <v>Véhicules neufs</v>
      </c>
      <c r="AQ693" s="598" t="str">
        <f>+VLOOKUP($AJ693,Data_Validation!$A:$D,4,0)</f>
        <v>Rev. Protections</v>
      </c>
      <c r="AR693" s="598" t="s">
        <v>299</v>
      </c>
      <c r="AS693" s="598">
        <f>+VLOOKUP($AJ693,Data_Validation!$A:$E,5,0)</f>
        <v>0</v>
      </c>
      <c r="AT693" s="1033" t="str">
        <f t="shared" si="63"/>
        <v>H41811</v>
      </c>
      <c r="AU693" s="599" t="str">
        <f t="shared" si="64"/>
        <v>CT NF ASS. USURE</v>
      </c>
      <c r="AV693" s="1028">
        <f>IFERROR(INDEX(V693:AG693,1,MATCH(Parametres!$B$3,V$1:AG$1,0)-1)*IF(OR(C693="L",C693="S",C693="I"),-1,1),"")</f>
        <v>0</v>
      </c>
      <c r="AW693" s="1028">
        <f t="shared" si="65"/>
        <v>0</v>
      </c>
      <c r="AX693" s="1028">
        <f>INDEX(V693:AG693,1,MATCH(Parametres!$B$3,V$1:AG$1,0))*IF(OR(C693="L",C693="S",C693="I"),-1,1)</f>
        <v>0</v>
      </c>
      <c r="AY693" s="598" t="s">
        <v>337</v>
      </c>
      <c r="AZ693" s="598">
        <f>+VLOOKUP($AJ693,Data_Validation!$A:$E,5,0)</f>
        <v>0</v>
      </c>
    </row>
    <row r="694" spans="1:52" ht="15" customHeight="1">
      <c r="A694" s="832" t="s">
        <v>1150</v>
      </c>
      <c r="B694" s="832">
        <v>2026</v>
      </c>
      <c r="C694" s="832" t="s">
        <v>2512</v>
      </c>
      <c r="D694" s="832" t="s">
        <v>2513</v>
      </c>
      <c r="E694" s="832" t="s">
        <v>1891</v>
      </c>
      <c r="F694" s="832" t="s">
        <v>2443</v>
      </c>
      <c r="G694" s="832">
        <v>0</v>
      </c>
      <c r="H694" s="832">
        <v>0</v>
      </c>
      <c r="I694" s="832">
        <v>0</v>
      </c>
      <c r="J694" s="832">
        <v>0</v>
      </c>
      <c r="K694" s="832">
        <v>43029.87</v>
      </c>
      <c r="L694" s="832">
        <v>43029.87</v>
      </c>
      <c r="M694" s="832">
        <v>43029.87</v>
      </c>
      <c r="N694" s="832">
        <v>154099.07</v>
      </c>
      <c r="O694" s="832">
        <v>154099.07</v>
      </c>
      <c r="P694" s="832">
        <v>154099.07</v>
      </c>
      <c r="Q694" s="832">
        <v>0</v>
      </c>
      <c r="R694" s="832">
        <v>0</v>
      </c>
      <c r="S694" s="832">
        <v>17122.12</v>
      </c>
      <c r="T694" s="832">
        <v>17122.12</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8" t="str">
        <f t="shared" si="66"/>
        <v>H41900</v>
      </c>
      <c r="AK694" s="1028" t="str">
        <f t="shared" si="67"/>
        <v>CT VTE PARCS NEUFS</v>
      </c>
      <c r="AL694" s="1028">
        <f>IFERROR(INDEX(G694:R694,1,MATCH(Parametres!$B$3,G$1:R$1,0)-1)*IF(OR(F694="L",F694="S",F694="I"),-1,1),"")</f>
        <v>154099.07</v>
      </c>
      <c r="AM694" s="1028">
        <f t="shared" si="62"/>
        <v>0</v>
      </c>
      <c r="AN694" s="1028">
        <f>INDEX(G694:R694,1,MATCH(Parametres!$B$3,G$1:R$1,0))*IF(OR(F694="L",F694="S",F694="I"),-1,1)</f>
        <v>154099.07</v>
      </c>
      <c r="AO694" s="598" t="str">
        <f>+VLOOKUP($AJ694,Data_Validation!$A:$D,1,0)</f>
        <v>H41900</v>
      </c>
      <c r="AP694" s="598" t="str">
        <f>+VLOOKUP($AJ694,Data_Validation!$A:$D,3,0)</f>
        <v>Véhicules neufs</v>
      </c>
      <c r="AQ694" s="598" t="str">
        <f>+VLOOKUP($AJ694,Data_Validation!$A:$D,4,0)</f>
        <v>Flottes</v>
      </c>
      <c r="AR694" s="598" t="s">
        <v>299</v>
      </c>
      <c r="AS694" s="598">
        <f>+VLOOKUP($AJ694,Data_Validation!$A:$E,5,0)</f>
        <v>0</v>
      </c>
      <c r="AT694" s="1033" t="str">
        <f t="shared" si="63"/>
        <v>H41900</v>
      </c>
      <c r="AU694" s="599" t="str">
        <f t="shared" si="64"/>
        <v>CT VTE PARCS NEUFS</v>
      </c>
      <c r="AV694" s="1028">
        <f>IFERROR(INDEX(V694:AG694,1,MATCH(Parametres!$B$3,V$1:AG$1,0)-1)*IF(OR(C694="L",C694="S",C694="I"),-1,1),"")</f>
        <v>0</v>
      </c>
      <c r="AW694" s="1028">
        <f t="shared" si="65"/>
        <v>0</v>
      </c>
      <c r="AX694" s="1028">
        <f>INDEX(V694:AG694,1,MATCH(Parametres!$B$3,V$1:AG$1,0))*IF(OR(C694="L",C694="S",C694="I"),-1,1)</f>
        <v>0</v>
      </c>
      <c r="AY694" s="598" t="s">
        <v>337</v>
      </c>
      <c r="AZ694" s="598">
        <f>+VLOOKUP($AJ694,Data_Validation!$A:$E,5,0)</f>
        <v>0</v>
      </c>
    </row>
    <row r="695" spans="1:52" ht="15" customHeight="1">
      <c r="A695" s="832" t="s">
        <v>1150</v>
      </c>
      <c r="B695" s="832">
        <v>2026</v>
      </c>
      <c r="C695" s="832" t="s">
        <v>2514</v>
      </c>
      <c r="D695" s="832" t="s">
        <v>2515</v>
      </c>
      <c r="E695" s="832" t="s">
        <v>1891</v>
      </c>
      <c r="F695" s="832" t="s">
        <v>2443</v>
      </c>
      <c r="G695" s="832">
        <v>352810.07</v>
      </c>
      <c r="H695" s="832">
        <v>572653.12</v>
      </c>
      <c r="I695" s="832">
        <v>688281.68</v>
      </c>
      <c r="J695" s="832">
        <v>781694.84</v>
      </c>
      <c r="K695" s="832">
        <v>824292.68</v>
      </c>
      <c r="L695" s="832">
        <v>879019.43</v>
      </c>
      <c r="M695" s="832">
        <v>909526.16</v>
      </c>
      <c r="N695" s="832">
        <v>949501.05</v>
      </c>
      <c r="O695" s="832">
        <v>1081372.6499999999</v>
      </c>
      <c r="P695" s="832">
        <v>1081372.6499999999</v>
      </c>
      <c r="Q695" s="832">
        <v>0</v>
      </c>
      <c r="R695" s="832">
        <v>0</v>
      </c>
      <c r="S695" s="832">
        <v>120152.52</v>
      </c>
      <c r="T695" s="832">
        <v>120152.52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8" t="str">
        <f t="shared" si="66"/>
        <v>H41910</v>
      </c>
      <c r="AK695" s="1028" t="str">
        <f t="shared" si="67"/>
        <v>CT PARC CAMION NEUF</v>
      </c>
      <c r="AL695" s="1028">
        <f>IFERROR(INDEX(G695:R695,1,MATCH(Parametres!$B$3,G$1:R$1,0)-1)*IF(OR(F695="L",F695="S",F695="I"),-1,1),"")</f>
        <v>949501.05</v>
      </c>
      <c r="AM695" s="1028">
        <f t="shared" si="62"/>
        <v>131871.59999999986</v>
      </c>
      <c r="AN695" s="1028">
        <f>INDEX(G695:R695,1,MATCH(Parametres!$B$3,G$1:R$1,0))*IF(OR(F695="L",F695="S",F695="I"),-1,1)</f>
        <v>1081372.6499999999</v>
      </c>
      <c r="AO695" s="598" t="str">
        <f>+VLOOKUP($AJ695,Data_Validation!$A:$D,1,0)</f>
        <v>H41910</v>
      </c>
      <c r="AP695" s="598" t="str">
        <f>+VLOOKUP($AJ695,Data_Validation!$A:$D,3,0)</f>
        <v>Véhicules neufs</v>
      </c>
      <c r="AQ695" s="598" t="str">
        <f>+VLOOKUP($AJ695,Data_Validation!$A:$D,4,0)</f>
        <v>Flottes</v>
      </c>
      <c r="AR695" s="598" t="s">
        <v>299</v>
      </c>
      <c r="AS695" s="598">
        <f>+VLOOKUP($AJ695,Data_Validation!$A:$E,5,0)</f>
        <v>0</v>
      </c>
      <c r="AT695" s="1033" t="str">
        <f t="shared" si="63"/>
        <v>H41910</v>
      </c>
      <c r="AU695" s="599" t="str">
        <f t="shared" si="64"/>
        <v>CT PARC CAMION NEUF</v>
      </c>
      <c r="AV695" s="1028">
        <f>IFERROR(INDEX(V695:AG695,1,MATCH(Parametres!$B$3,V$1:AG$1,0)-1)*IF(OR(C695="L",C695="S",C695="I"),-1,1),"")</f>
        <v>0</v>
      </c>
      <c r="AW695" s="1028">
        <f t="shared" si="65"/>
        <v>0</v>
      </c>
      <c r="AX695" s="1028">
        <f>INDEX(V695:AG695,1,MATCH(Parametres!$B$3,V$1:AG$1,0))*IF(OR(C695="L",C695="S",C695="I"),-1,1)</f>
        <v>0</v>
      </c>
      <c r="AY695" s="598" t="s">
        <v>337</v>
      </c>
      <c r="AZ695" s="598">
        <f>+VLOOKUP($AJ695,Data_Validation!$A:$E,5,0)</f>
        <v>0</v>
      </c>
    </row>
    <row r="696" spans="1:52" ht="15" customHeight="1">
      <c r="A696" s="832" t="s">
        <v>1150</v>
      </c>
      <c r="B696" s="832">
        <v>2026</v>
      </c>
      <c r="C696" s="832" t="s">
        <v>2516</v>
      </c>
      <c r="D696" s="832" t="s">
        <v>2517</v>
      </c>
      <c r="E696" s="832" t="s">
        <v>1891</v>
      </c>
      <c r="F696" s="832" t="s">
        <v>2443</v>
      </c>
      <c r="G696" s="832">
        <v>16949</v>
      </c>
      <c r="H696" s="832">
        <v>103883</v>
      </c>
      <c r="I696" s="832">
        <v>150197</v>
      </c>
      <c r="J696" s="832">
        <v>250911.57</v>
      </c>
      <c r="K696" s="832">
        <v>250911.57</v>
      </c>
      <c r="L696" s="832">
        <v>396546.12</v>
      </c>
      <c r="M696" s="832">
        <v>522267.47</v>
      </c>
      <c r="N696" s="832">
        <v>545671.47</v>
      </c>
      <c r="O696" s="832">
        <v>616482.47</v>
      </c>
      <c r="P696" s="832">
        <v>616482.47</v>
      </c>
      <c r="Q696" s="832">
        <v>0</v>
      </c>
      <c r="R696" s="832">
        <v>0</v>
      </c>
      <c r="S696" s="832">
        <v>68498.05</v>
      </c>
      <c r="T696" s="832">
        <v>68498.05</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8" t="str">
        <f t="shared" si="66"/>
        <v>H42000</v>
      </c>
      <c r="AK696" s="1028" t="str">
        <f t="shared" si="67"/>
        <v>CT DIVERS(AUTOS)</v>
      </c>
      <c r="AL696" s="1028">
        <f>IFERROR(INDEX(G696:R696,1,MATCH(Parametres!$B$3,G$1:R$1,0)-1)*IF(OR(F696="L",F696="S",F696="I"),-1,1),"")</f>
        <v>545671.47</v>
      </c>
      <c r="AM696" s="1028">
        <f t="shared" si="62"/>
        <v>70811</v>
      </c>
      <c r="AN696" s="1028">
        <f>INDEX(G696:R696,1,MATCH(Parametres!$B$3,G$1:R$1,0))*IF(OR(F696="L",F696="S",F696="I"),-1,1)</f>
        <v>616482.47</v>
      </c>
      <c r="AO696" s="598" t="str">
        <f>+VLOOKUP($AJ696,Data_Validation!$A:$D,1,0)</f>
        <v>H42000</v>
      </c>
      <c r="AP696" s="598" t="str">
        <f>+VLOOKUP($AJ696,Data_Validation!$A:$D,3,0)</f>
        <v>Véhicules usagés</v>
      </c>
      <c r="AQ696" s="598" t="str">
        <f>+VLOOKUP($AJ696,Data_Validation!$A:$D,4,0)</f>
        <v>Rachat bail</v>
      </c>
      <c r="AR696" s="598" t="s">
        <v>299</v>
      </c>
      <c r="AS696" s="598">
        <f>+VLOOKUP($AJ696,Data_Validation!$A:$E,5,0)</f>
        <v>0</v>
      </c>
      <c r="AT696" s="1033" t="str">
        <f t="shared" si="63"/>
        <v>H42000</v>
      </c>
      <c r="AU696" s="599" t="str">
        <f t="shared" si="64"/>
        <v>CT DIVERS(AUTOS)</v>
      </c>
      <c r="AV696" s="1028">
        <f>IFERROR(INDEX(V696:AG696,1,MATCH(Parametres!$B$3,V$1:AG$1,0)-1)*IF(OR(C696="L",C696="S",C696="I"),-1,1),"")</f>
        <v>0</v>
      </c>
      <c r="AW696" s="1028">
        <f t="shared" si="65"/>
        <v>0</v>
      </c>
      <c r="AX696" s="1028">
        <f>INDEX(V696:AG696,1,MATCH(Parametres!$B$3,V$1:AG$1,0))*IF(OR(C696="L",C696="S",C696="I"),-1,1)</f>
        <v>0</v>
      </c>
      <c r="AY696" s="598" t="s">
        <v>337</v>
      </c>
      <c r="AZ696" s="598">
        <f>+VLOOKUP($AJ696,Data_Validation!$A:$E,5,0)</f>
        <v>0</v>
      </c>
    </row>
    <row r="697" spans="1:52" ht="15" customHeight="1">
      <c r="A697" s="832" t="s">
        <v>1150</v>
      </c>
      <c r="B697" s="832">
        <v>2026</v>
      </c>
      <c r="C697" s="832" t="s">
        <v>2518</v>
      </c>
      <c r="D697" s="832" t="s">
        <v>2519</v>
      </c>
      <c r="E697" s="832" t="s">
        <v>1891</v>
      </c>
      <c r="F697" s="832" t="s">
        <v>2443</v>
      </c>
      <c r="G697" s="832">
        <v>124791.37</v>
      </c>
      <c r="H697" s="832">
        <v>306528.87</v>
      </c>
      <c r="I697" s="832">
        <v>306528.87</v>
      </c>
      <c r="J697" s="832">
        <v>306528.87</v>
      </c>
      <c r="K697" s="832">
        <v>367121.08</v>
      </c>
      <c r="L697" s="832">
        <v>610706.5</v>
      </c>
      <c r="M697" s="832">
        <v>741377.18</v>
      </c>
      <c r="N697" s="832">
        <v>931203.65</v>
      </c>
      <c r="O697" s="832">
        <v>1118971.42</v>
      </c>
      <c r="P697" s="832">
        <v>1118971.42</v>
      </c>
      <c r="Q697" s="832">
        <v>0</v>
      </c>
      <c r="R697" s="832">
        <v>0</v>
      </c>
      <c r="S697" s="832">
        <v>124330.16</v>
      </c>
      <c r="T697" s="832">
        <v>124330.16</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8" t="str">
        <f t="shared" si="66"/>
        <v>H42100</v>
      </c>
      <c r="AK697" s="1028" t="str">
        <f t="shared" si="67"/>
        <v>CT PALISADE</v>
      </c>
      <c r="AL697" s="1028">
        <f>IFERROR(INDEX(G697:R697,1,MATCH(Parametres!$B$3,G$1:R$1,0)-1)*IF(OR(F697="L",F697="S",F697="I"),-1,1),"")</f>
        <v>931203.65</v>
      </c>
      <c r="AM697" s="1028">
        <f t="shared" si="62"/>
        <v>187767.7699999999</v>
      </c>
      <c r="AN697" s="1028">
        <f>INDEX(G697:R697,1,MATCH(Parametres!$B$3,G$1:R$1,0))*IF(OR(F697="L",F697="S",F697="I"),-1,1)</f>
        <v>1118971.42</v>
      </c>
      <c r="AO697" s="598" t="str">
        <f>+VLOOKUP($AJ697,Data_Validation!$A:$D,1,0)</f>
        <v>H42100</v>
      </c>
      <c r="AP697" s="598" t="str">
        <f>+VLOOKUP($AJ697,Data_Validation!$A:$D,3,0)</f>
        <v>Véhicules neufs</v>
      </c>
      <c r="AQ697" s="598" t="str">
        <f>+VLOOKUP($AJ697,Data_Validation!$A:$D,4,0)</f>
        <v>Camions détail</v>
      </c>
      <c r="AR697" s="598" t="s">
        <v>299</v>
      </c>
      <c r="AS697" s="598">
        <f>+VLOOKUP($AJ697,Data_Validation!$A:$E,5,0)</f>
        <v>0</v>
      </c>
      <c r="AT697" s="1033" t="str">
        <f t="shared" si="63"/>
        <v>H42100</v>
      </c>
      <c r="AU697" s="599" t="str">
        <f t="shared" si="64"/>
        <v>CT PALISADE</v>
      </c>
      <c r="AV697" s="1028">
        <f>IFERROR(INDEX(V697:AG697,1,MATCH(Parametres!$B$3,V$1:AG$1,0)-1)*IF(OR(C697="L",C697="S",C697="I"),-1,1),"")</f>
        <v>0</v>
      </c>
      <c r="AW697" s="1028">
        <f t="shared" si="65"/>
        <v>0</v>
      </c>
      <c r="AX697" s="1028">
        <f>INDEX(V697:AG697,1,MATCH(Parametres!$B$3,V$1:AG$1,0))*IF(OR(C697="L",C697="S",C697="I"),-1,1)</f>
        <v>0</v>
      </c>
      <c r="AY697" s="598" t="s">
        <v>337</v>
      </c>
      <c r="AZ697" s="598">
        <f>+VLOOKUP($AJ697,Data_Validation!$A:$E,5,0)</f>
        <v>0</v>
      </c>
    </row>
    <row r="698" spans="1:52" ht="15" customHeight="1">
      <c r="A698" s="832" t="s">
        <v>1150</v>
      </c>
      <c r="B698" s="832">
        <v>2026</v>
      </c>
      <c r="C698" s="832" t="s">
        <v>2520</v>
      </c>
      <c r="D698" s="832" t="s">
        <v>2521</v>
      </c>
      <c r="E698" s="832" t="s">
        <v>1891</v>
      </c>
      <c r="F698" s="832" t="s">
        <v>2443</v>
      </c>
      <c r="G698" s="832">
        <v>210944.88</v>
      </c>
      <c r="H698" s="832">
        <v>358797.82</v>
      </c>
      <c r="I698" s="832">
        <v>620330.84</v>
      </c>
      <c r="J698" s="832">
        <v>863383.98</v>
      </c>
      <c r="K698" s="832">
        <v>1136189.93</v>
      </c>
      <c r="L698" s="832">
        <v>1410441.16</v>
      </c>
      <c r="M698" s="832">
        <v>1708011.2</v>
      </c>
      <c r="N698" s="832">
        <v>1906195.91</v>
      </c>
      <c r="O698" s="832">
        <v>2168436.64</v>
      </c>
      <c r="P698" s="832">
        <v>2268695.4900000002</v>
      </c>
      <c r="Q698" s="832">
        <v>0</v>
      </c>
      <c r="R698" s="832">
        <v>0</v>
      </c>
      <c r="S698" s="832">
        <v>240937.4</v>
      </c>
      <c r="T698" s="832">
        <v>240937.4</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8" t="str">
        <f t="shared" si="66"/>
        <v>H42200</v>
      </c>
      <c r="AK698" s="1028" t="str">
        <f t="shared" si="67"/>
        <v>CT VENUE</v>
      </c>
      <c r="AL698" s="1028">
        <f>IFERROR(INDEX(G698:R698,1,MATCH(Parametres!$B$3,G$1:R$1,0)-1)*IF(OR(F698="L",F698="S",F698="I"),-1,1),"")</f>
        <v>1906195.91</v>
      </c>
      <c r="AM698" s="1028">
        <f t="shared" si="62"/>
        <v>262240.73000000021</v>
      </c>
      <c r="AN698" s="1028">
        <f>INDEX(G698:R698,1,MATCH(Parametres!$B$3,G$1:R$1,0))*IF(OR(F698="L",F698="S",F698="I"),-1,1)</f>
        <v>2168436.64</v>
      </c>
      <c r="AO698" s="598" t="str">
        <f>+VLOOKUP($AJ698,Data_Validation!$A:$D,1,0)</f>
        <v>H42200</v>
      </c>
      <c r="AP698" s="598" t="str">
        <f>+VLOOKUP($AJ698,Data_Validation!$A:$D,3,0)</f>
        <v>Véhicules neufs</v>
      </c>
      <c r="AQ698" s="598" t="str">
        <f>+VLOOKUP($AJ698,Data_Validation!$A:$D,4,0)</f>
        <v>Camions détail</v>
      </c>
      <c r="AR698" s="598" t="s">
        <v>299</v>
      </c>
      <c r="AS698" s="598">
        <f>+VLOOKUP($AJ698,Data_Validation!$A:$E,5,0)</f>
        <v>0</v>
      </c>
      <c r="AT698" s="1033" t="str">
        <f t="shared" si="63"/>
        <v>H42200</v>
      </c>
      <c r="AU698" s="599" t="str">
        <f t="shared" si="64"/>
        <v>CT VENUE</v>
      </c>
      <c r="AV698" s="1028">
        <f>IFERROR(INDEX(V698:AG698,1,MATCH(Parametres!$B$3,V$1:AG$1,0)-1)*IF(OR(C698="L",C698="S",C698="I"),-1,1),"")</f>
        <v>0</v>
      </c>
      <c r="AW698" s="1028">
        <f t="shared" si="65"/>
        <v>0</v>
      </c>
      <c r="AX698" s="1028">
        <f>INDEX(V698:AG698,1,MATCH(Parametres!$B$3,V$1:AG$1,0))*IF(OR(C698="L",C698="S",C698="I"),-1,1)</f>
        <v>0</v>
      </c>
      <c r="AY698" s="598" t="s">
        <v>337</v>
      </c>
      <c r="AZ698" s="598">
        <f>+VLOOKUP($AJ698,Data_Validation!$A:$E,5,0)</f>
        <v>0</v>
      </c>
    </row>
    <row r="699" spans="1:52" ht="15" customHeight="1">
      <c r="A699" s="832" t="s">
        <v>1150</v>
      </c>
      <c r="B699" s="832">
        <v>2026</v>
      </c>
      <c r="C699" s="832" t="s">
        <v>2522</v>
      </c>
      <c r="D699" s="832" t="s">
        <v>2523</v>
      </c>
      <c r="E699" s="832" t="s">
        <v>1891</v>
      </c>
      <c r="F699" s="832" t="s">
        <v>2443</v>
      </c>
      <c r="G699" s="832">
        <v>165829.67000000001</v>
      </c>
      <c r="H699" s="832">
        <v>360708.44</v>
      </c>
      <c r="I699" s="832">
        <v>551367.93000000005</v>
      </c>
      <c r="J699" s="832">
        <v>572630.73</v>
      </c>
      <c r="K699" s="832">
        <v>754774.91</v>
      </c>
      <c r="L699" s="832">
        <v>971491.45</v>
      </c>
      <c r="M699" s="832">
        <v>1336197.8999999999</v>
      </c>
      <c r="N699" s="832">
        <v>1485728.01</v>
      </c>
      <c r="O699" s="832">
        <v>1661597.62</v>
      </c>
      <c r="P699" s="832">
        <v>1747910.82</v>
      </c>
      <c r="Q699" s="832">
        <v>0</v>
      </c>
      <c r="R699" s="832">
        <v>0</v>
      </c>
      <c r="S699" s="832">
        <v>184621.96</v>
      </c>
      <c r="T699" s="832">
        <v>184621.96</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8" t="str">
        <f t="shared" si="66"/>
        <v>H42300</v>
      </c>
      <c r="AK699" s="1028" t="str">
        <f t="shared" si="67"/>
        <v>CT USAGE CERTIFIE HD</v>
      </c>
      <c r="AL699" s="1028">
        <f>IFERROR(INDEX(G699:R699,1,MATCH(Parametres!$B$3,G$1:R$1,0)-1)*IF(OR(F699="L",F699="S",F699="I"),-1,1),"")</f>
        <v>1485728.01</v>
      </c>
      <c r="AM699" s="1028">
        <f t="shared" si="62"/>
        <v>175869.6100000001</v>
      </c>
      <c r="AN699" s="1028">
        <f>INDEX(G699:R699,1,MATCH(Parametres!$B$3,G$1:R$1,0))*IF(OR(F699="L",F699="S",F699="I"),-1,1)</f>
        <v>1661597.62</v>
      </c>
      <c r="AO699" s="598" t="str">
        <f>+VLOOKUP($AJ699,Data_Validation!$A:$D,1,0)</f>
        <v>H42300</v>
      </c>
      <c r="AP699" s="598" t="str">
        <f>+VLOOKUP($AJ699,Data_Validation!$A:$D,3,0)</f>
        <v>Véhicules usagés</v>
      </c>
      <c r="AQ699" s="598" t="str">
        <f>+VLOOKUP($AJ699,Data_Validation!$A:$D,4,0)</f>
        <v>Certifié</v>
      </c>
      <c r="AR699" s="598" t="s">
        <v>299</v>
      </c>
      <c r="AS699" s="598">
        <f>+VLOOKUP($AJ699,Data_Validation!$A:$E,5,0)</f>
        <v>0</v>
      </c>
      <c r="AT699" s="1033" t="str">
        <f t="shared" si="63"/>
        <v>H42300</v>
      </c>
      <c r="AU699" s="599" t="str">
        <f t="shared" si="64"/>
        <v>CT USAGE CERTIFIE HD</v>
      </c>
      <c r="AV699" s="1028">
        <f>IFERROR(INDEX(V699:AG699,1,MATCH(Parametres!$B$3,V$1:AG$1,0)-1)*IF(OR(C699="L",C699="S",C699="I"),-1,1),"")</f>
        <v>0</v>
      </c>
      <c r="AW699" s="1028">
        <f t="shared" si="65"/>
        <v>0</v>
      </c>
      <c r="AX699" s="1028">
        <f>INDEX(V699:AG699,1,MATCH(Parametres!$B$3,V$1:AG$1,0))*IF(OR(C699="L",C699="S",C699="I"),-1,1)</f>
        <v>0</v>
      </c>
      <c r="AY699" s="598" t="s">
        <v>337</v>
      </c>
      <c r="AZ699" s="598">
        <f>+VLOOKUP($AJ699,Data_Validation!$A:$E,5,0)</f>
        <v>0</v>
      </c>
    </row>
    <row r="700" spans="1:52" ht="15" customHeight="1">
      <c r="A700" s="832" t="s">
        <v>1150</v>
      </c>
      <c r="B700" s="832">
        <v>2026</v>
      </c>
      <c r="C700" s="832" t="s">
        <v>2524</v>
      </c>
      <c r="D700" s="832" t="s">
        <v>2525</v>
      </c>
      <c r="E700" s="832" t="s">
        <v>2526</v>
      </c>
      <c r="F700" s="832" t="s">
        <v>2443</v>
      </c>
      <c r="G700" s="832">
        <v>1</v>
      </c>
      <c r="H700" s="832">
        <v>2</v>
      </c>
      <c r="I700" s="832">
        <v>3</v>
      </c>
      <c r="J700" s="832">
        <v>4</v>
      </c>
      <c r="K700" s="832">
        <v>5</v>
      </c>
      <c r="L700" s="832">
        <v>6</v>
      </c>
      <c r="M700" s="832">
        <v>7</v>
      </c>
      <c r="N700" s="832">
        <v>8</v>
      </c>
      <c r="O700" s="832">
        <v>9</v>
      </c>
      <c r="P700" s="832">
        <v>9</v>
      </c>
      <c r="Q700" s="832">
        <v>0</v>
      </c>
      <c r="R700" s="832">
        <v>0</v>
      </c>
      <c r="S700" s="832">
        <v>1</v>
      </c>
      <c r="T700" s="832">
        <v>1</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8" t="str">
        <f t="shared" si="66"/>
        <v>H42400</v>
      </c>
      <c r="AK700" s="1028" t="str">
        <f t="shared" si="67"/>
        <v>CT USA REC CERTIF HYUNDAI</v>
      </c>
      <c r="AL700" s="1028">
        <f>IFERROR(INDEX(G700:R700,1,MATCH(Parametres!$B$3,G$1:R$1,0)-1)*IF(OR(F700="L",F700="S",F700="I"),-1,1),"")</f>
        <v>8</v>
      </c>
      <c r="AM700" s="1028">
        <f t="shared" si="62"/>
        <v>1</v>
      </c>
      <c r="AN700" s="1028">
        <f>INDEX(G700:R700,1,MATCH(Parametres!$B$3,G$1:R$1,0))*IF(OR(F700="L",F700="S",F700="I"),-1,1)</f>
        <v>9</v>
      </c>
      <c r="AO700" s="598" t="str">
        <f>+VLOOKUP($AJ700,Data_Validation!$A:$D,1,0)</f>
        <v>H42400</v>
      </c>
      <c r="AP700" s="598" t="str">
        <f>+VLOOKUP($AJ700,Data_Validation!$A:$D,3,0)</f>
        <v>Véhicules usagés</v>
      </c>
      <c r="AQ700" s="598" t="str">
        <f>+VLOOKUP($AJ700,Data_Validation!$A:$D,4,0)</f>
        <v>Certifié</v>
      </c>
      <c r="AR700" s="598" t="s">
        <v>299</v>
      </c>
      <c r="AS700" s="598">
        <f>+VLOOKUP($AJ700,Data_Validation!$A:$E,5,0)</f>
        <v>0</v>
      </c>
      <c r="AT700" s="1033" t="str">
        <f t="shared" si="63"/>
        <v>H42400</v>
      </c>
      <c r="AU700" s="599" t="str">
        <f t="shared" si="64"/>
        <v>CT USA REC CERTIF HYUNDAI</v>
      </c>
      <c r="AV700" s="1028">
        <f>IFERROR(INDEX(V700:AG700,1,MATCH(Parametres!$B$3,V$1:AG$1,0)-1)*IF(OR(C700="L",C700="S",C700="I"),-1,1),"")</f>
        <v>0</v>
      </c>
      <c r="AW700" s="1028">
        <f t="shared" si="65"/>
        <v>0</v>
      </c>
      <c r="AX700" s="1028">
        <f>INDEX(V700:AG700,1,MATCH(Parametres!$B$3,V$1:AG$1,0))*IF(OR(C700="L",C700="S",C700="I"),-1,1)</f>
        <v>0</v>
      </c>
      <c r="AY700" s="598" t="s">
        <v>337</v>
      </c>
      <c r="AZ700" s="598">
        <f>+VLOOKUP($AJ700,Data_Validation!$A:$E,5,0)</f>
        <v>0</v>
      </c>
    </row>
    <row r="701" spans="1:52" ht="15" customHeight="1">
      <c r="A701" s="832" t="s">
        <v>1150</v>
      </c>
      <c r="B701" s="832">
        <v>2026</v>
      </c>
      <c r="C701" s="832" t="s">
        <v>2527</v>
      </c>
      <c r="D701" s="832" t="s">
        <v>2528</v>
      </c>
      <c r="E701" s="832" t="s">
        <v>1891</v>
      </c>
      <c r="F701" s="832" t="s">
        <v>2443</v>
      </c>
      <c r="G701" s="832">
        <v>209261.79</v>
      </c>
      <c r="H701" s="832">
        <v>257027.83</v>
      </c>
      <c r="I701" s="832">
        <v>422105.27</v>
      </c>
      <c r="J701" s="832">
        <v>886520.29</v>
      </c>
      <c r="K701" s="832">
        <v>1261476.07</v>
      </c>
      <c r="L701" s="832">
        <v>1324807.3799999999</v>
      </c>
      <c r="M701" s="832">
        <v>1445764.45</v>
      </c>
      <c r="N701" s="832">
        <v>1538886.07</v>
      </c>
      <c r="O701" s="832">
        <v>1676559.29</v>
      </c>
      <c r="P701" s="832">
        <v>1713945.43</v>
      </c>
      <c r="Q701" s="832">
        <v>0</v>
      </c>
      <c r="R701" s="832">
        <v>0</v>
      </c>
      <c r="S701" s="832">
        <v>186284.37</v>
      </c>
      <c r="T701" s="832">
        <v>186284.37</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8" t="str">
        <f t="shared" si="66"/>
        <v>H42500</v>
      </c>
      <c r="AK701" s="1028" t="str">
        <f t="shared" si="67"/>
        <v>CT VEHICULES OCC HYUNDAI</v>
      </c>
      <c r="AL701" s="1028">
        <f>IFERROR(INDEX(G701:R701,1,MATCH(Parametres!$B$3,G$1:R$1,0)-1)*IF(OR(F701="L",F701="S",F701="I"),-1,1),"")</f>
        <v>1538886.07</v>
      </c>
      <c r="AM701" s="1028">
        <f t="shared" si="62"/>
        <v>137673.21999999997</v>
      </c>
      <c r="AN701" s="1028">
        <f>INDEX(G701:R701,1,MATCH(Parametres!$B$3,G$1:R$1,0))*IF(OR(F701="L",F701="S",F701="I"),-1,1)</f>
        <v>1676559.29</v>
      </c>
      <c r="AO701" s="598" t="str">
        <f>+VLOOKUP($AJ701,Data_Validation!$A:$D,1,0)</f>
        <v>H42500</v>
      </c>
      <c r="AP701" s="598" t="str">
        <f>+VLOOKUP($AJ701,Data_Validation!$A:$D,3,0)</f>
        <v>Véhicules usagés</v>
      </c>
      <c r="AQ701" s="598" t="str">
        <f>+VLOOKUP($AJ701,Data_Validation!$A:$D,4,0)</f>
        <v>Non Certifié</v>
      </c>
      <c r="AR701" s="598" t="s">
        <v>299</v>
      </c>
      <c r="AS701" s="598">
        <f>+VLOOKUP($AJ701,Data_Validation!$A:$E,5,0)</f>
        <v>0</v>
      </c>
      <c r="AT701" s="1033" t="str">
        <f t="shared" si="63"/>
        <v>H42500</v>
      </c>
      <c r="AU701" s="599" t="str">
        <f t="shared" si="64"/>
        <v>CT VEHICULES OCC HYUNDAI</v>
      </c>
      <c r="AV701" s="1028">
        <f>IFERROR(INDEX(V701:AG701,1,MATCH(Parametres!$B$3,V$1:AG$1,0)-1)*IF(OR(C701="L",C701="S",C701="I"),-1,1),"")</f>
        <v>0</v>
      </c>
      <c r="AW701" s="1028">
        <f t="shared" si="65"/>
        <v>0</v>
      </c>
      <c r="AX701" s="1028">
        <f>INDEX(V701:AG701,1,MATCH(Parametres!$B$3,V$1:AG$1,0))*IF(OR(C701="L",C701="S",C701="I"),-1,1)</f>
        <v>0</v>
      </c>
      <c r="AY701" s="598" t="s">
        <v>337</v>
      </c>
      <c r="AZ701" s="598">
        <f>+VLOOKUP($AJ701,Data_Validation!$A:$E,5,0)</f>
        <v>0</v>
      </c>
    </row>
    <row r="702" spans="1:52" ht="15" customHeight="1">
      <c r="A702" s="832" t="s">
        <v>1150</v>
      </c>
      <c r="B702" s="832">
        <v>2026</v>
      </c>
      <c r="C702" s="832" t="s">
        <v>2529</v>
      </c>
      <c r="D702" s="832" t="s">
        <v>2312</v>
      </c>
      <c r="E702" s="832" t="s">
        <v>2526</v>
      </c>
      <c r="F702" s="832" t="s">
        <v>2443</v>
      </c>
      <c r="G702" s="832">
        <v>1</v>
      </c>
      <c r="H702" s="832">
        <v>2</v>
      </c>
      <c r="I702" s="832">
        <v>3</v>
      </c>
      <c r="J702" s="832">
        <v>4</v>
      </c>
      <c r="K702" s="832">
        <v>5</v>
      </c>
      <c r="L702" s="832">
        <v>6</v>
      </c>
      <c r="M702" s="832">
        <v>7</v>
      </c>
      <c r="N702" s="832">
        <v>8</v>
      </c>
      <c r="O702" s="832">
        <v>9</v>
      </c>
      <c r="P702" s="832">
        <v>9</v>
      </c>
      <c r="Q702" s="832">
        <v>0</v>
      </c>
      <c r="R702" s="832">
        <v>0</v>
      </c>
      <c r="S702" s="832">
        <v>1</v>
      </c>
      <c r="T702" s="832">
        <v>1</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8" t="str">
        <f t="shared" si="66"/>
        <v>H42600</v>
      </c>
      <c r="AK702" s="1028" t="str">
        <f t="shared" si="67"/>
        <v>REMISE EN ETAT VEH OCCASS</v>
      </c>
      <c r="AL702" s="1028">
        <f>IFERROR(INDEX(G702:R702,1,MATCH(Parametres!$B$3,G$1:R$1,0)-1)*IF(OR(F702="L",F702="S",F702="I"),-1,1),"")</f>
        <v>8</v>
      </c>
      <c r="AM702" s="1028">
        <f t="shared" si="62"/>
        <v>1</v>
      </c>
      <c r="AN702" s="1028">
        <f>INDEX(G702:R702,1,MATCH(Parametres!$B$3,G$1:R$1,0))*IF(OR(F702="L",F702="S",F702="I"),-1,1)</f>
        <v>9</v>
      </c>
      <c r="AO702" s="598" t="str">
        <f>+VLOOKUP($AJ702,Data_Validation!$A:$D,1,0)</f>
        <v>H42600</v>
      </c>
      <c r="AP702" s="598" t="str">
        <f>+VLOOKUP($AJ702,Data_Validation!$A:$D,3,0)</f>
        <v>Véhicules usagés</v>
      </c>
      <c r="AQ702" s="598" t="str">
        <f>+VLOOKUP($AJ702,Data_Validation!$A:$D,4,0)</f>
        <v>Non Certifié</v>
      </c>
      <c r="AR702" s="598" t="s">
        <v>299</v>
      </c>
      <c r="AS702" s="598">
        <f>+VLOOKUP($AJ702,Data_Validation!$A:$E,5,0)</f>
        <v>0</v>
      </c>
      <c r="AT702" s="1033" t="str">
        <f t="shared" si="63"/>
        <v>H42600</v>
      </c>
      <c r="AU702" s="599" t="str">
        <f t="shared" si="64"/>
        <v>REMISE EN ETAT VEH OCCASS</v>
      </c>
      <c r="AV702" s="1028">
        <f>IFERROR(INDEX(V702:AG702,1,MATCH(Parametres!$B$3,V$1:AG$1,0)-1)*IF(OR(C702="L",C702="S",C702="I"),-1,1),"")</f>
        <v>0</v>
      </c>
      <c r="AW702" s="1028">
        <f t="shared" si="65"/>
        <v>0</v>
      </c>
      <c r="AX702" s="1028">
        <f>INDEX(V702:AG702,1,MATCH(Parametres!$B$3,V$1:AG$1,0))*IF(OR(C702="L",C702="S",C702="I"),-1,1)</f>
        <v>0</v>
      </c>
      <c r="AY702" s="598" t="s">
        <v>337</v>
      </c>
      <c r="AZ702" s="598">
        <f>+VLOOKUP($AJ702,Data_Validation!$A:$E,5,0)</f>
        <v>0</v>
      </c>
    </row>
    <row r="703" spans="1:52" ht="15" customHeight="1">
      <c r="A703" s="832" t="s">
        <v>1150</v>
      </c>
      <c r="B703" s="832">
        <v>2026</v>
      </c>
      <c r="C703" s="832" t="s">
        <v>2530</v>
      </c>
      <c r="D703" s="832" t="s">
        <v>2531</v>
      </c>
      <c r="E703" s="832" t="s">
        <v>1891</v>
      </c>
      <c r="F703" s="832" t="s">
        <v>2443</v>
      </c>
      <c r="G703" s="832">
        <v>0</v>
      </c>
      <c r="H703" s="832">
        <v>26630.01</v>
      </c>
      <c r="I703" s="832">
        <v>26630.01</v>
      </c>
      <c r="J703" s="832">
        <v>26630.01</v>
      </c>
      <c r="K703" s="832">
        <v>26630.01</v>
      </c>
      <c r="L703" s="832">
        <v>26630.01</v>
      </c>
      <c r="M703" s="832">
        <v>26630.01</v>
      </c>
      <c r="N703" s="832">
        <v>26630.01</v>
      </c>
      <c r="O703" s="832">
        <v>26630.01</v>
      </c>
      <c r="P703" s="832">
        <v>26630.01</v>
      </c>
      <c r="Q703" s="832">
        <v>0</v>
      </c>
      <c r="R703" s="832">
        <v>0</v>
      </c>
      <c r="S703" s="832">
        <v>2958.89</v>
      </c>
      <c r="T703" s="832">
        <v>2958.89</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8" t="str">
        <f t="shared" si="66"/>
        <v>H42700</v>
      </c>
      <c r="AK703" s="1028" t="str">
        <f t="shared" si="67"/>
        <v>CT OCC VEH AUTRE DÉTAIL</v>
      </c>
      <c r="AL703" s="1028">
        <f>IFERROR(INDEX(G703:R703,1,MATCH(Parametres!$B$3,G$1:R$1,0)-1)*IF(OR(F703="L",F703="S",F703="I"),-1,1),"")</f>
        <v>26630.01</v>
      </c>
      <c r="AM703" s="1028">
        <f t="shared" si="62"/>
        <v>0</v>
      </c>
      <c r="AN703" s="1028">
        <f>INDEX(G703:R703,1,MATCH(Parametres!$B$3,G$1:R$1,0))*IF(OR(F703="L",F703="S",F703="I"),-1,1)</f>
        <v>26630.01</v>
      </c>
      <c r="AO703" s="598" t="str">
        <f>+VLOOKUP($AJ703,Data_Validation!$A:$D,1,0)</f>
        <v>H42700</v>
      </c>
      <c r="AP703" s="598" t="str">
        <f>+VLOOKUP($AJ703,Data_Validation!$A:$D,3,0)</f>
        <v>Véhicules usagés</v>
      </c>
      <c r="AQ703" s="598" t="str">
        <f>+VLOOKUP($AJ703,Data_Validation!$A:$D,4,0)</f>
        <v>Autres Marques</v>
      </c>
      <c r="AR703" s="598" t="s">
        <v>299</v>
      </c>
      <c r="AS703" s="598">
        <f>+VLOOKUP($AJ703,Data_Validation!$A:$E,5,0)</f>
        <v>0</v>
      </c>
      <c r="AT703" s="1033" t="str">
        <f t="shared" si="63"/>
        <v>H42700</v>
      </c>
      <c r="AU703" s="599" t="str">
        <f t="shared" si="64"/>
        <v>CT OCC VEH AUTRE DÉTAIL</v>
      </c>
      <c r="AV703" s="1028">
        <f>IFERROR(INDEX(V703:AG703,1,MATCH(Parametres!$B$3,V$1:AG$1,0)-1)*IF(OR(C703="L",C703="S",C703="I"),-1,1),"")</f>
        <v>0</v>
      </c>
      <c r="AW703" s="1028">
        <f t="shared" si="65"/>
        <v>0</v>
      </c>
      <c r="AX703" s="1028">
        <f>INDEX(V703:AG703,1,MATCH(Parametres!$B$3,V$1:AG$1,0))*IF(OR(C703="L",C703="S",C703="I"),-1,1)</f>
        <v>0</v>
      </c>
      <c r="AY703" s="598" t="s">
        <v>337</v>
      </c>
      <c r="AZ703" s="598">
        <f>+VLOOKUP($AJ703,Data_Validation!$A:$E,5,0)</f>
        <v>0</v>
      </c>
    </row>
    <row r="704" spans="1:52" ht="15" customHeight="1">
      <c r="A704" s="832" t="s">
        <v>1150</v>
      </c>
      <c r="B704" s="832">
        <v>2026</v>
      </c>
      <c r="C704" s="832" t="s">
        <v>2532</v>
      </c>
      <c r="D704" s="832" t="s">
        <v>2316</v>
      </c>
      <c r="E704" s="832" t="s">
        <v>2526</v>
      </c>
      <c r="F704" s="832" t="s">
        <v>2443</v>
      </c>
      <c r="G704" s="832">
        <v>0</v>
      </c>
      <c r="H704" s="832">
        <v>1</v>
      </c>
      <c r="I704" s="832">
        <v>2</v>
      </c>
      <c r="J704" s="832">
        <v>3</v>
      </c>
      <c r="K704" s="832">
        <v>3</v>
      </c>
      <c r="L704" s="832">
        <v>3</v>
      </c>
      <c r="M704" s="832">
        <v>4</v>
      </c>
      <c r="N704" s="832">
        <v>5</v>
      </c>
      <c r="O704" s="832">
        <v>6</v>
      </c>
      <c r="P704" s="832">
        <v>6</v>
      </c>
      <c r="Q704" s="832">
        <v>0</v>
      </c>
      <c r="R704" s="832">
        <v>0</v>
      </c>
      <c r="S704" s="832">
        <v>0.67</v>
      </c>
      <c r="T704" s="832">
        <v>0.67</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8" t="str">
        <f t="shared" si="66"/>
        <v>H42800</v>
      </c>
      <c r="AK704" s="1028" t="str">
        <f t="shared" si="67"/>
        <v>REMISE ETAT VEH OCC AUTRE</v>
      </c>
      <c r="AL704" s="1028">
        <f>IFERROR(INDEX(G704:R704,1,MATCH(Parametres!$B$3,G$1:R$1,0)-1)*IF(OR(F704="L",F704="S",F704="I"),-1,1),"")</f>
        <v>5</v>
      </c>
      <c r="AM704" s="1028">
        <f t="shared" si="62"/>
        <v>1</v>
      </c>
      <c r="AN704" s="1028">
        <f>INDEX(G704:R704,1,MATCH(Parametres!$B$3,G$1:R$1,0))*IF(OR(F704="L",F704="S",F704="I"),-1,1)</f>
        <v>6</v>
      </c>
      <c r="AO704" s="598" t="str">
        <f>+VLOOKUP($AJ704,Data_Validation!$A:$D,1,0)</f>
        <v>H42800</v>
      </c>
      <c r="AP704" s="598" t="str">
        <f>+VLOOKUP($AJ704,Data_Validation!$A:$D,3,0)</f>
        <v>Véhicules usagés</v>
      </c>
      <c r="AQ704" s="598" t="str">
        <f>+VLOOKUP($AJ704,Data_Validation!$A:$D,4,0)</f>
        <v>Autres Marques</v>
      </c>
      <c r="AR704" s="598" t="s">
        <v>299</v>
      </c>
      <c r="AS704" s="598">
        <f>+VLOOKUP($AJ704,Data_Validation!$A:$E,5,0)</f>
        <v>0</v>
      </c>
      <c r="AT704" s="1033" t="str">
        <f t="shared" si="63"/>
        <v>H42800</v>
      </c>
      <c r="AU704" s="599" t="str">
        <f t="shared" si="64"/>
        <v>REMISE ETAT VEH OCC AUTRE</v>
      </c>
      <c r="AV704" s="1028">
        <f>IFERROR(INDEX(V704:AG704,1,MATCH(Parametres!$B$3,V$1:AG$1,0)-1)*IF(OR(C704="L",C704="S",C704="I"),-1,1),"")</f>
        <v>0</v>
      </c>
      <c r="AW704" s="1028">
        <f t="shared" si="65"/>
        <v>0</v>
      </c>
      <c r="AX704" s="1028">
        <f>INDEX(V704:AG704,1,MATCH(Parametres!$B$3,V$1:AG$1,0))*IF(OR(C704="L",C704="S",C704="I"),-1,1)</f>
        <v>0</v>
      </c>
      <c r="AY704" s="598" t="s">
        <v>337</v>
      </c>
      <c r="AZ704" s="598">
        <f>+VLOOKUP($AJ704,Data_Validation!$A:$E,5,0)</f>
        <v>0</v>
      </c>
    </row>
    <row r="705" spans="1:52" ht="15" customHeight="1">
      <c r="A705" s="832" t="s">
        <v>1150</v>
      </c>
      <c r="B705" s="832">
        <v>2026</v>
      </c>
      <c r="C705" s="832" t="s">
        <v>2533</v>
      </c>
      <c r="D705" s="832" t="s">
        <v>2534</v>
      </c>
      <c r="E705" s="832" t="s">
        <v>1891</v>
      </c>
      <c r="F705" s="832" t="s">
        <v>2443</v>
      </c>
      <c r="G705" s="832">
        <v>0</v>
      </c>
      <c r="H705" s="832">
        <v>14529.28</v>
      </c>
      <c r="I705" s="832">
        <v>72896.58</v>
      </c>
      <c r="J705" s="832">
        <v>94508.08</v>
      </c>
      <c r="K705" s="832">
        <v>94508.08</v>
      </c>
      <c r="L705" s="832">
        <v>94508.08</v>
      </c>
      <c r="M705" s="832">
        <v>130507.08</v>
      </c>
      <c r="N705" s="832">
        <v>147606.07999999999</v>
      </c>
      <c r="O705" s="832">
        <v>173480.08</v>
      </c>
      <c r="P705" s="832">
        <v>176959.1</v>
      </c>
      <c r="Q705" s="832">
        <v>0</v>
      </c>
      <c r="R705" s="832">
        <v>0</v>
      </c>
      <c r="S705" s="832">
        <v>19275.560000000001</v>
      </c>
      <c r="T705" s="832">
        <v>19275.560000000001</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8" t="str">
        <f t="shared" si="66"/>
        <v>H42900</v>
      </c>
      <c r="AK705" s="1028" t="str">
        <f t="shared" si="67"/>
        <v>CT ACCOMODATION</v>
      </c>
      <c r="AL705" s="1028">
        <f>IFERROR(INDEX(G705:R705,1,MATCH(Parametres!$B$3,G$1:R$1,0)-1)*IF(OR(F705="L",F705="S",F705="I"),-1,1),"")</f>
        <v>147606.07999999999</v>
      </c>
      <c r="AM705" s="1028">
        <f t="shared" si="62"/>
        <v>25874</v>
      </c>
      <c r="AN705" s="1028">
        <f>INDEX(G705:R705,1,MATCH(Parametres!$B$3,G$1:R$1,0))*IF(OR(F705="L",F705="S",F705="I"),-1,1)</f>
        <v>173480.08</v>
      </c>
      <c r="AO705" s="598" t="str">
        <f>+VLOOKUP($AJ705,Data_Validation!$A:$D,1,0)</f>
        <v>H42900</v>
      </c>
      <c r="AP705" s="598" t="str">
        <f>+VLOOKUP($AJ705,Data_Validation!$A:$D,3,0)</f>
        <v>Véhicules usagés</v>
      </c>
      <c r="AQ705" s="598" t="str">
        <f>+VLOOKUP($AJ705,Data_Validation!$A:$D,4,0)</f>
        <v>Non Certifié</v>
      </c>
      <c r="AR705" s="598" t="s">
        <v>299</v>
      </c>
      <c r="AS705" s="598">
        <f>+VLOOKUP($AJ705,Data_Validation!$A:$E,5,0)</f>
        <v>0</v>
      </c>
      <c r="AT705" s="1033" t="str">
        <f t="shared" si="63"/>
        <v>H42900</v>
      </c>
      <c r="AU705" s="599" t="str">
        <f t="shared" si="64"/>
        <v>CT ACCOMODATION</v>
      </c>
      <c r="AV705" s="1028">
        <f>IFERROR(INDEX(V705:AG705,1,MATCH(Parametres!$B$3,V$1:AG$1,0)-1)*IF(OR(C705="L",C705="S",C705="I"),-1,1),"")</f>
        <v>0</v>
      </c>
      <c r="AW705" s="1028">
        <f t="shared" si="65"/>
        <v>0</v>
      </c>
      <c r="AX705" s="1028">
        <f>INDEX(V705:AG705,1,MATCH(Parametres!$B$3,V$1:AG$1,0))*IF(OR(C705="L",C705="S",C705="I"),-1,1)</f>
        <v>0</v>
      </c>
      <c r="AY705" s="598" t="s">
        <v>337</v>
      </c>
      <c r="AZ705" s="598">
        <f>+VLOOKUP($AJ705,Data_Validation!$A:$E,5,0)</f>
        <v>0</v>
      </c>
    </row>
    <row r="706" spans="1:52" ht="15" customHeight="1">
      <c r="A706" s="832" t="s">
        <v>1150</v>
      </c>
      <c r="B706" s="832">
        <v>2026</v>
      </c>
      <c r="C706" s="832" t="s">
        <v>2535</v>
      </c>
      <c r="D706" s="832" t="s">
        <v>2536</v>
      </c>
      <c r="E706" s="832" t="s">
        <v>1891</v>
      </c>
      <c r="F706" s="832" t="s">
        <v>2443</v>
      </c>
      <c r="G706" s="832">
        <v>0</v>
      </c>
      <c r="H706" s="832">
        <v>475290.08</v>
      </c>
      <c r="I706" s="832">
        <v>847163.41</v>
      </c>
      <c r="J706" s="832">
        <v>1321210.93</v>
      </c>
      <c r="K706" s="832">
        <v>1536825.67</v>
      </c>
      <c r="L706" s="832">
        <v>1826279.97</v>
      </c>
      <c r="M706" s="832">
        <v>2200848.4700000002</v>
      </c>
      <c r="N706" s="832">
        <v>2572180.73</v>
      </c>
      <c r="O706" s="832">
        <v>3076635.98</v>
      </c>
      <c r="P706" s="832">
        <v>3151865.73</v>
      </c>
      <c r="Q706" s="832">
        <v>0</v>
      </c>
      <c r="R706" s="832">
        <v>0</v>
      </c>
      <c r="S706" s="832">
        <v>341848.44</v>
      </c>
      <c r="T706" s="832">
        <v>341848.44</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8" t="str">
        <f t="shared" si="66"/>
        <v>H42999</v>
      </c>
      <c r="AK706" s="1028" t="str">
        <f t="shared" si="67"/>
        <v>CT ECHANGE CONCESSIONNAIR</v>
      </c>
      <c r="AL706" s="1028">
        <f>IFERROR(INDEX(G706:R706,1,MATCH(Parametres!$B$3,G$1:R$1,0)-1)*IF(OR(F706="L",F706="S",F706="I"),-1,1),"")</f>
        <v>2572180.73</v>
      </c>
      <c r="AM706" s="1028">
        <f t="shared" si="62"/>
        <v>504455.25</v>
      </c>
      <c r="AN706" s="1028">
        <f>INDEX(G706:R706,1,MATCH(Parametres!$B$3,G$1:R$1,0))*IF(OR(F706="L",F706="S",F706="I"),-1,1)</f>
        <v>3076635.98</v>
      </c>
      <c r="AO706" s="598" t="str">
        <f>+VLOOKUP($AJ706,Data_Validation!$A:$D,1,0)</f>
        <v>H42999</v>
      </c>
      <c r="AP706" s="598" t="str">
        <f>+VLOOKUP($AJ706,Data_Validation!$A:$D,3,0)</f>
        <v>Véhicules neufs</v>
      </c>
      <c r="AQ706" s="598" t="str">
        <f>+VLOOKUP($AJ706,Data_Validation!$A:$D,4,0)</f>
        <v>Dealer trade</v>
      </c>
      <c r="AR706" s="598" t="s">
        <v>299</v>
      </c>
      <c r="AS706" s="598">
        <f>+VLOOKUP($AJ706,Data_Validation!$A:$E,5,0)</f>
        <v>0</v>
      </c>
      <c r="AT706" s="1033" t="str">
        <f t="shared" si="63"/>
        <v>H42999</v>
      </c>
      <c r="AU706" s="599" t="str">
        <f t="shared" si="64"/>
        <v>CT ECHANGE CONCESSIONNAIR</v>
      </c>
      <c r="AV706" s="1028">
        <f>IFERROR(INDEX(V706:AG706,1,MATCH(Parametres!$B$3,V$1:AG$1,0)-1)*IF(OR(C706="L",C706="S",C706="I"),-1,1),"")</f>
        <v>0</v>
      </c>
      <c r="AW706" s="1028">
        <f t="shared" si="65"/>
        <v>0</v>
      </c>
      <c r="AX706" s="1028">
        <f>INDEX(V706:AG706,1,MATCH(Parametres!$B$3,V$1:AG$1,0))*IF(OR(C706="L",C706="S",C706="I"),-1,1)</f>
        <v>0</v>
      </c>
      <c r="AY706" s="598" t="s">
        <v>337</v>
      </c>
      <c r="AZ706" s="598">
        <f>+VLOOKUP($AJ706,Data_Validation!$A:$E,5,0)</f>
        <v>0</v>
      </c>
    </row>
    <row r="707" spans="1:52" ht="15" customHeight="1">
      <c r="A707" s="832" t="s">
        <v>1150</v>
      </c>
      <c r="B707" s="832">
        <v>2026</v>
      </c>
      <c r="C707" s="832" t="s">
        <v>2537</v>
      </c>
      <c r="D707" s="832" t="s">
        <v>2465</v>
      </c>
      <c r="E707" s="832" t="s">
        <v>1891</v>
      </c>
      <c r="F707" s="832" t="s">
        <v>2443</v>
      </c>
      <c r="G707" s="832">
        <v>0</v>
      </c>
      <c r="H707" s="832">
        <v>0</v>
      </c>
      <c r="I707" s="832">
        <v>0</v>
      </c>
      <c r="J707" s="832">
        <v>0</v>
      </c>
      <c r="K707" s="832">
        <v>25759.75</v>
      </c>
      <c r="L707" s="832">
        <v>92912.14</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8" t="str">
        <f t="shared" si="66"/>
        <v>H43000</v>
      </c>
      <c r="AK707" s="1028" t="str">
        <f t="shared" si="67"/>
        <v>CT ELANTRA</v>
      </c>
      <c r="AL707" s="1028">
        <f>IFERROR(INDEX(G707:R707,1,MATCH(Parametres!$B$3,G$1:R$1,0)-1)*IF(OR(F707="L",F707="S",F707="I"),-1,1),"")</f>
        <v>0</v>
      </c>
      <c r="AM707" s="1028">
        <f t="shared" si="62"/>
        <v>0</v>
      </c>
      <c r="AN707" s="1028">
        <f>INDEX(G707:R707,1,MATCH(Parametres!$B$3,G$1:R$1,0))*IF(OR(F707="L",F707="S",F707="I"),-1,1)</f>
        <v>0</v>
      </c>
      <c r="AO707" s="598" t="str">
        <f>+VLOOKUP($AJ707,Data_Validation!$A:$D,1,0)</f>
        <v>H43000</v>
      </c>
      <c r="AP707" s="598" t="str">
        <f>+VLOOKUP($AJ707,Data_Validation!$A:$D,3,0)</f>
        <v>Véhicules neufs</v>
      </c>
      <c r="AQ707" s="598" t="str">
        <f>+VLOOKUP($AJ707,Data_Validation!$A:$D,4,0)</f>
        <v>Autos détail</v>
      </c>
      <c r="AR707" s="598" t="s">
        <v>299</v>
      </c>
      <c r="AS707" s="598">
        <f>+VLOOKUP($AJ707,Data_Validation!$A:$E,5,0)</f>
        <v>0</v>
      </c>
      <c r="AT707" s="1033" t="str">
        <f t="shared" si="63"/>
        <v>H43000</v>
      </c>
      <c r="AU707" s="599" t="str">
        <f t="shared" si="64"/>
        <v>CT ELANTRA</v>
      </c>
      <c r="AV707" s="1028">
        <f>IFERROR(INDEX(V707:AG707,1,MATCH(Parametres!$B$3,V$1:AG$1,0)-1)*IF(OR(C707="L",C707="S",C707="I"),-1,1),"")</f>
        <v>0</v>
      </c>
      <c r="AW707" s="1028">
        <f t="shared" si="65"/>
        <v>0</v>
      </c>
      <c r="AX707" s="1028">
        <f>INDEX(V707:AG707,1,MATCH(Parametres!$B$3,V$1:AG$1,0))*IF(OR(C707="L",C707="S",C707="I"),-1,1)</f>
        <v>0</v>
      </c>
      <c r="AY707" s="598" t="s">
        <v>337</v>
      </c>
      <c r="AZ707" s="598">
        <f>+VLOOKUP($AJ707,Data_Validation!$A:$E,5,0)</f>
        <v>0</v>
      </c>
    </row>
    <row r="708" spans="1:52" ht="15" customHeight="1">
      <c r="A708" s="832" t="s">
        <v>1150</v>
      </c>
      <c r="B708" s="832">
        <v>2026</v>
      </c>
      <c r="C708" s="832" t="s">
        <v>2538</v>
      </c>
      <c r="D708" s="832" t="s">
        <v>2539</v>
      </c>
      <c r="E708" s="832" t="s">
        <v>1891</v>
      </c>
      <c r="F708" s="832" t="s">
        <v>2443</v>
      </c>
      <c r="G708" s="832">
        <v>200</v>
      </c>
      <c r="H708" s="832">
        <v>200</v>
      </c>
      <c r="I708" s="832">
        <v>17310.97</v>
      </c>
      <c r="J708" s="832">
        <v>73927.97</v>
      </c>
      <c r="K708" s="832">
        <v>85307.54</v>
      </c>
      <c r="L708" s="832">
        <v>85307.54</v>
      </c>
      <c r="M708" s="832">
        <v>85307.54</v>
      </c>
      <c r="N708" s="832">
        <v>85307.54</v>
      </c>
      <c r="O708" s="832">
        <v>85307.54</v>
      </c>
      <c r="P708" s="832">
        <v>85307.54</v>
      </c>
      <c r="Q708" s="832">
        <v>0</v>
      </c>
      <c r="R708" s="832">
        <v>0</v>
      </c>
      <c r="S708" s="832">
        <v>9478.6200000000008</v>
      </c>
      <c r="T708" s="832">
        <v>9478.6200000000008</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8" t="str">
        <f t="shared" si="66"/>
        <v>H43200</v>
      </c>
      <c r="AK708" s="1028" t="str">
        <f t="shared" si="67"/>
        <v>CT VEHICULES D OC- GROS</v>
      </c>
      <c r="AL708" s="1028">
        <f>IFERROR(INDEX(G708:R708,1,MATCH(Parametres!$B$3,G$1:R$1,0)-1)*IF(OR(F708="L",F708="S",F708="I"),-1,1),"")</f>
        <v>85307.54</v>
      </c>
      <c r="AM708" s="1028">
        <f t="shared" ref="AM708:AM771" si="68">AN708-AL708</f>
        <v>0</v>
      </c>
      <c r="AN708" s="1028">
        <f>INDEX(G708:R708,1,MATCH(Parametres!$B$3,G$1:R$1,0))*IF(OR(F708="L",F708="S",F708="I"),-1,1)</f>
        <v>85307.54</v>
      </c>
      <c r="AO708" s="598" t="str">
        <f>+VLOOKUP($AJ708,Data_Validation!$A:$D,1,0)</f>
        <v>H43200</v>
      </c>
      <c r="AP708" s="598" t="str">
        <f>+VLOOKUP($AJ708,Data_Validation!$A:$D,3,0)</f>
        <v>Véhicules usagés</v>
      </c>
      <c r="AQ708" s="598" t="str">
        <f>+VLOOKUP($AJ708,Data_Validation!$A:$D,4,0)</f>
        <v>Ventes au Gros</v>
      </c>
      <c r="AR708" s="598" t="s">
        <v>299</v>
      </c>
      <c r="AS708" s="598">
        <f>+VLOOKUP($AJ708,Data_Validation!$A:$E,5,0)</f>
        <v>0</v>
      </c>
      <c r="AT708" s="1033" t="str">
        <f t="shared" ref="AT708:AT771" si="69">C708</f>
        <v>H43200</v>
      </c>
      <c r="AU708" s="599" t="str">
        <f t="shared" ref="AU708:AU771" si="70">D708</f>
        <v>CT VEHICULES D OC- GROS</v>
      </c>
      <c r="AV708" s="1028">
        <f>IFERROR(INDEX(V708:AG708,1,MATCH(Parametres!$B$3,V$1:AG$1,0)-1)*IF(OR(C708="L",C708="S",C708="I"),-1,1),"")</f>
        <v>0</v>
      </c>
      <c r="AW708" s="1028">
        <f t="shared" ref="AW708:AW771" si="71">AX708-AV708</f>
        <v>0</v>
      </c>
      <c r="AX708" s="1028">
        <f>INDEX(V708:AG708,1,MATCH(Parametres!$B$3,V$1:AG$1,0))*IF(OR(C708="L",C708="S",C708="I"),-1,1)</f>
        <v>0</v>
      </c>
      <c r="AY708" s="598" t="s">
        <v>337</v>
      </c>
      <c r="AZ708" s="598">
        <f>+VLOOKUP($AJ708,Data_Validation!$A:$E,5,0)</f>
        <v>0</v>
      </c>
    </row>
    <row r="709" spans="1:52" ht="15" customHeight="1">
      <c r="A709" s="832" t="s">
        <v>1150</v>
      </c>
      <c r="B709" s="832">
        <v>2026</v>
      </c>
      <c r="C709" s="832" t="s">
        <v>2540</v>
      </c>
      <c r="D709" s="832" t="s">
        <v>2541</v>
      </c>
      <c r="E709" s="832" t="s">
        <v>1891</v>
      </c>
      <c r="F709" s="832" t="s">
        <v>2443</v>
      </c>
      <c r="G709" s="832">
        <v>182215.11</v>
      </c>
      <c r="H709" s="832">
        <v>361020.55</v>
      </c>
      <c r="I709" s="832">
        <v>620987.39</v>
      </c>
      <c r="J709" s="832">
        <v>890260.34</v>
      </c>
      <c r="K709" s="832">
        <v>1229410.69</v>
      </c>
      <c r="L709" s="832">
        <v>1588181.22</v>
      </c>
      <c r="M709" s="832">
        <v>1941047.33</v>
      </c>
      <c r="N709" s="832">
        <v>2194237.5699999998</v>
      </c>
      <c r="O709" s="832">
        <v>2538980.63</v>
      </c>
      <c r="P709" s="832">
        <v>2550517.11</v>
      </c>
      <c r="Q709" s="832">
        <v>0</v>
      </c>
      <c r="R709" s="832">
        <v>0</v>
      </c>
      <c r="S709" s="832">
        <v>282108.96000000002</v>
      </c>
      <c r="T709" s="832">
        <v>282108.96000000002</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8" t="str">
        <f t="shared" si="66"/>
        <v>H43201</v>
      </c>
      <c r="AK709" s="1028" t="str">
        <f t="shared" si="67"/>
        <v>CT EBLOCK - EN GROS</v>
      </c>
      <c r="AL709" s="1028">
        <f>IFERROR(INDEX(G709:R709,1,MATCH(Parametres!$B$3,G$1:R$1,0)-1)*IF(OR(F709="L",F709="S",F709="I"),-1,1),"")</f>
        <v>2194237.5699999998</v>
      </c>
      <c r="AM709" s="1028">
        <f t="shared" si="68"/>
        <v>344743.06000000006</v>
      </c>
      <c r="AN709" s="1028">
        <f>INDEX(G709:R709,1,MATCH(Parametres!$B$3,G$1:R$1,0))*IF(OR(F709="L",F709="S",F709="I"),-1,1)</f>
        <v>2538980.63</v>
      </c>
      <c r="AO709" s="598" t="str">
        <f>+VLOOKUP($AJ709,Data_Validation!$A:$D,1,0)</f>
        <v>H43201</v>
      </c>
      <c r="AP709" s="598" t="str">
        <f>+VLOOKUP($AJ709,Data_Validation!$A:$D,3,0)</f>
        <v>Véhicules usagés</v>
      </c>
      <c r="AQ709" s="598" t="str">
        <f>+VLOOKUP($AJ709,Data_Validation!$A:$D,4,0)</f>
        <v>Ventes au Gros</v>
      </c>
      <c r="AR709" s="598" t="s">
        <v>299</v>
      </c>
      <c r="AS709" s="598">
        <f>+VLOOKUP($AJ709,Data_Validation!$A:$E,5,0)</f>
        <v>0</v>
      </c>
      <c r="AT709" s="1033" t="str">
        <f t="shared" si="69"/>
        <v>H43201</v>
      </c>
      <c r="AU709" s="599" t="str">
        <f t="shared" si="70"/>
        <v>CT EBLOCK - EN GROS</v>
      </c>
      <c r="AV709" s="1028">
        <f>IFERROR(INDEX(V709:AG709,1,MATCH(Parametres!$B$3,V$1:AG$1,0)-1)*IF(OR(C709="L",C709="S",C709="I"),-1,1),"")</f>
        <v>0</v>
      </c>
      <c r="AW709" s="1028">
        <f t="shared" si="71"/>
        <v>0</v>
      </c>
      <c r="AX709" s="1028">
        <f>INDEX(V709:AG709,1,MATCH(Parametres!$B$3,V$1:AG$1,0))*IF(OR(C709="L",C709="S",C709="I"),-1,1)</f>
        <v>0</v>
      </c>
      <c r="AY709" s="598" t="s">
        <v>337</v>
      </c>
      <c r="AZ709" s="598">
        <f>+VLOOKUP($AJ709,Data_Validation!$A:$E,5,0)</f>
        <v>0</v>
      </c>
    </row>
    <row r="710" spans="1:52" ht="15" customHeight="1">
      <c r="A710" s="832" t="s">
        <v>1150</v>
      </c>
      <c r="B710" s="832">
        <v>2026</v>
      </c>
      <c r="C710" s="832" t="s">
        <v>2542</v>
      </c>
      <c r="D710" s="832" t="s">
        <v>2543</v>
      </c>
      <c r="E710" s="832" t="s">
        <v>1891</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8" t="str">
        <f t="shared" si="66"/>
        <v>H43202</v>
      </c>
      <c r="AK710" s="1028" t="str">
        <f t="shared" si="67"/>
        <v>CT WHOLESALE PAT</v>
      </c>
      <c r="AL710" s="1028">
        <f>IFERROR(INDEX(G710:R710,1,MATCH(Parametres!$B$3,G$1:R$1,0)-1)*IF(OR(F710="L",F710="S",F710="I"),-1,1),"")</f>
        <v>0</v>
      </c>
      <c r="AM710" s="1028">
        <f t="shared" si="68"/>
        <v>0</v>
      </c>
      <c r="AN710" s="1028">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3" t="str">
        <f t="shared" si="69"/>
        <v>H43202</v>
      </c>
      <c r="AU710" s="599" t="str">
        <f t="shared" si="70"/>
        <v>CT WHOLESALE PAT</v>
      </c>
      <c r="AV710" s="1028">
        <f>IFERROR(INDEX(V710:AG710,1,MATCH(Parametres!$B$3,V$1:AG$1,0)-1)*IF(OR(C710="L",C710="S",C710="I"),-1,1),"")</f>
        <v>0</v>
      </c>
      <c r="AW710" s="1028">
        <f t="shared" si="71"/>
        <v>0</v>
      </c>
      <c r="AX710" s="1028">
        <f>INDEX(V710:AG710,1,MATCH(Parametres!$B$3,V$1:AG$1,0))*IF(OR(C710="L",C710="S",C710="I"),-1,1)</f>
        <v>0</v>
      </c>
      <c r="AY710" s="598" t="s">
        <v>337</v>
      </c>
      <c r="AZ710" s="598" t="e">
        <f>+VLOOKUP($AJ710,Data_Validation!$A:$E,5,0)</f>
        <v>#N/A</v>
      </c>
    </row>
    <row r="711" spans="1:52" ht="15" customHeight="1">
      <c r="A711" s="832" t="s">
        <v>1150</v>
      </c>
      <c r="B711" s="832">
        <v>2026</v>
      </c>
      <c r="C711" s="832" t="s">
        <v>2544</v>
      </c>
      <c r="D711" s="832" t="s">
        <v>2545</v>
      </c>
      <c r="E711" s="832" t="s">
        <v>1891</v>
      </c>
      <c r="F711" s="832" t="s">
        <v>2443</v>
      </c>
      <c r="G711" s="832">
        <v>0</v>
      </c>
      <c r="H711" s="832">
        <v>0</v>
      </c>
      <c r="I711" s="832">
        <v>0</v>
      </c>
      <c r="J711" s="832">
        <v>9330.36</v>
      </c>
      <c r="K711" s="832">
        <v>9330.36</v>
      </c>
      <c r="L711" s="832">
        <v>32002.36</v>
      </c>
      <c r="M711" s="832">
        <v>32002.36</v>
      </c>
      <c r="N711" s="832">
        <v>32002.36</v>
      </c>
      <c r="O711" s="832">
        <v>32002.36</v>
      </c>
      <c r="P711" s="832">
        <v>32002.36</v>
      </c>
      <c r="Q711" s="832">
        <v>0</v>
      </c>
      <c r="R711" s="832">
        <v>0</v>
      </c>
      <c r="S711" s="832">
        <v>3555.82</v>
      </c>
      <c r="T711" s="832">
        <v>3555.82</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8" t="str">
        <f t="shared" si="66"/>
        <v>H43300</v>
      </c>
      <c r="AK711" s="1028" t="str">
        <f t="shared" si="67"/>
        <v>CT USAGE RACHAT LOCATION</v>
      </c>
      <c r="AL711" s="1028">
        <f>IFERROR(INDEX(G711:R711,1,MATCH(Parametres!$B$3,G$1:R$1,0)-1)*IF(OR(F711="L",F711="S",F711="I"),-1,1),"")</f>
        <v>32002.36</v>
      </c>
      <c r="AM711" s="1028">
        <f t="shared" si="68"/>
        <v>0</v>
      </c>
      <c r="AN711" s="1028">
        <f>INDEX(G711:R711,1,MATCH(Parametres!$B$3,G$1:R$1,0))*IF(OR(F711="L",F711="S",F711="I"),-1,1)</f>
        <v>32002.36</v>
      </c>
      <c r="AO711" s="598" t="str">
        <f>+VLOOKUP($AJ711,Data_Validation!$A:$D,1,0)</f>
        <v>H43300</v>
      </c>
      <c r="AP711" s="598" t="str">
        <f>+VLOOKUP($AJ711,Data_Validation!$A:$D,3,0)</f>
        <v>Véhicules usagés</v>
      </c>
      <c r="AQ711" s="598" t="str">
        <f>+VLOOKUP($AJ711,Data_Validation!$A:$D,4,0)</f>
        <v>Rachat bail</v>
      </c>
      <c r="AR711" s="598" t="s">
        <v>299</v>
      </c>
      <c r="AS711" s="598">
        <f>+VLOOKUP($AJ711,Data_Validation!$A:$E,5,0)</f>
        <v>0</v>
      </c>
      <c r="AT711" s="1033" t="str">
        <f t="shared" si="69"/>
        <v>H43300</v>
      </c>
      <c r="AU711" s="599" t="str">
        <f t="shared" si="70"/>
        <v>CT USAGE RACHAT LOCATION</v>
      </c>
      <c r="AV711" s="1028">
        <f>IFERROR(INDEX(V711:AG711,1,MATCH(Parametres!$B$3,V$1:AG$1,0)-1)*IF(OR(C711="L",C711="S",C711="I"),-1,1),"")</f>
        <v>0</v>
      </c>
      <c r="AW711" s="1028">
        <f t="shared" si="71"/>
        <v>0</v>
      </c>
      <c r="AX711" s="1028">
        <f>INDEX(V711:AG711,1,MATCH(Parametres!$B$3,V$1:AG$1,0))*IF(OR(C711="L",C711="S",C711="I"),-1,1)</f>
        <v>0</v>
      </c>
      <c r="AY711" s="598" t="s">
        <v>337</v>
      </c>
      <c r="AZ711" s="598">
        <f>+VLOOKUP($AJ711,Data_Validation!$A:$E,5,0)</f>
        <v>0</v>
      </c>
    </row>
    <row r="712" spans="1:52" ht="15" customHeight="1">
      <c r="A712" s="832" t="s">
        <v>1150</v>
      </c>
      <c r="B712" s="832">
        <v>2026</v>
      </c>
      <c r="C712" s="832" t="s">
        <v>2546</v>
      </c>
      <c r="D712" s="832" t="s">
        <v>2547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8" t="str">
        <f t="shared" si="66"/>
        <v>H43310</v>
      </c>
      <c r="AK712" s="1028" t="str">
        <f t="shared" si="67"/>
        <v>CT PPP USED</v>
      </c>
      <c r="AL712" s="1028">
        <f>IFERROR(INDEX(G712:R712,1,MATCH(Parametres!$B$3,G$1:R$1,0)-1)*IF(OR(F712="L",F712="S",F712="I"),-1,1),"")</f>
        <v>0</v>
      </c>
      <c r="AM712" s="1028">
        <f t="shared" si="68"/>
        <v>0</v>
      </c>
      <c r="AN712" s="1028">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3" t="str">
        <f t="shared" si="69"/>
        <v>H43310</v>
      </c>
      <c r="AU712" s="599" t="str">
        <f t="shared" si="70"/>
        <v>CT PPP USED</v>
      </c>
      <c r="AV712" s="1028">
        <f>IFERROR(INDEX(V712:AG712,1,MATCH(Parametres!$B$3,V$1:AG$1,0)-1)*IF(OR(C712="L",C712="S",C712="I"),-1,1),"")</f>
        <v>0</v>
      </c>
      <c r="AW712" s="1028">
        <f t="shared" si="71"/>
        <v>0</v>
      </c>
      <c r="AX712" s="1028">
        <f>INDEX(V712:AG712,1,MATCH(Parametres!$B$3,V$1:AG$1,0))*IF(OR(C712="L",C712="S",C712="I"),-1,1)</f>
        <v>0</v>
      </c>
      <c r="AY712" s="598" t="s">
        <v>337</v>
      </c>
      <c r="AZ712" s="598" t="e">
        <f>+VLOOKUP($AJ712,Data_Validation!$A:$E,5,0)</f>
        <v>#N/A</v>
      </c>
    </row>
    <row r="713" spans="1:52" ht="15" customHeight="1">
      <c r="A713" s="832" t="s">
        <v>1150</v>
      </c>
      <c r="B713" s="832">
        <v>2026</v>
      </c>
      <c r="C713" s="832" t="s">
        <v>2548</v>
      </c>
      <c r="D713" s="832" t="s">
        <v>2549</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8" t="str">
        <f t="shared" si="66"/>
        <v>H43320</v>
      </c>
      <c r="AK713" s="1028" t="str">
        <f t="shared" si="67"/>
        <v>CT ASSURANCE USAGES</v>
      </c>
      <c r="AL713" s="1028">
        <f>IFERROR(INDEX(G713:R713,1,MATCH(Parametres!$B$3,G$1:R$1,0)-1)*IF(OR(F713="L",F713="S",F713="I"),-1,1),"")</f>
        <v>0</v>
      </c>
      <c r="AM713" s="1028">
        <f t="shared" si="68"/>
        <v>0</v>
      </c>
      <c r="AN713" s="1028">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3" t="str">
        <f t="shared" si="69"/>
        <v>H43320</v>
      </c>
      <c r="AU713" s="599" t="str">
        <f t="shared" si="70"/>
        <v>CT ASSURANCE USAGES</v>
      </c>
      <c r="AV713" s="1028">
        <f>IFERROR(INDEX(V713:AG713,1,MATCH(Parametres!$B$3,V$1:AG$1,0)-1)*IF(OR(C713="L",C713="S",C713="I"),-1,1),"")</f>
        <v>0</v>
      </c>
      <c r="AW713" s="1028">
        <f t="shared" si="71"/>
        <v>0</v>
      </c>
      <c r="AX713" s="1028">
        <f>INDEX(V713:AG713,1,MATCH(Parametres!$B$3,V$1:AG$1,0))*IF(OR(C713="L",C713="S",C713="I"),-1,1)</f>
        <v>0</v>
      </c>
      <c r="AY713" s="598" t="s">
        <v>337</v>
      </c>
      <c r="AZ713" s="598" t="e">
        <f>+VLOOKUP($AJ713,Data_Validation!$A:$E,5,0)</f>
        <v>#N/A</v>
      </c>
    </row>
    <row r="714" spans="1:52" ht="15" customHeight="1">
      <c r="A714" s="832" t="s">
        <v>1150</v>
      </c>
      <c r="B714" s="832">
        <v>2026</v>
      </c>
      <c r="C714" s="832" t="s">
        <v>2550</v>
      </c>
      <c r="D714" s="832" t="s">
        <v>2551</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8" t="str">
        <f t="shared" si="66"/>
        <v>H43330</v>
      </c>
      <c r="AK714" s="1028" t="str">
        <f t="shared" si="67"/>
        <v>CT OCC REVENU FINANCE</v>
      </c>
      <c r="AL714" s="1028">
        <f>IFERROR(INDEX(G714:R714,1,MATCH(Parametres!$B$3,G$1:R$1,0)-1)*IF(OR(F714="L",F714="S",F714="I"),-1,1),"")</f>
        <v>0</v>
      </c>
      <c r="AM714" s="1028">
        <f t="shared" si="68"/>
        <v>0</v>
      </c>
      <c r="AN714" s="1028">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3" t="str">
        <f t="shared" si="69"/>
        <v>H43330</v>
      </c>
      <c r="AU714" s="599" t="str">
        <f t="shared" si="70"/>
        <v>CT OCC REVENU FINANCE</v>
      </c>
      <c r="AV714" s="1028">
        <f>IFERROR(INDEX(V714:AG714,1,MATCH(Parametres!$B$3,V$1:AG$1,0)-1)*IF(OR(C714="L",C714="S",C714="I"),-1,1),"")</f>
        <v>0</v>
      </c>
      <c r="AW714" s="1028">
        <f t="shared" si="71"/>
        <v>0</v>
      </c>
      <c r="AX714" s="1028">
        <f>INDEX(V714:AG714,1,MATCH(Parametres!$B$3,V$1:AG$1,0))*IF(OR(C714="L",C714="S",C714="I"),-1,1)</f>
        <v>0</v>
      </c>
      <c r="AY714" s="598" t="s">
        <v>337</v>
      </c>
      <c r="AZ714" s="598" t="e">
        <f>+VLOOKUP($AJ714,Data_Validation!$A:$E,5,0)</f>
        <v>#N/A</v>
      </c>
    </row>
    <row r="715" spans="1:52" ht="15" customHeight="1">
      <c r="A715" s="832" t="s">
        <v>1150</v>
      </c>
      <c r="B715" s="832">
        <v>2026</v>
      </c>
      <c r="C715" s="832" t="s">
        <v>2552</v>
      </c>
      <c r="D715" s="832" t="s">
        <v>2553</v>
      </c>
      <c r="E715" s="832" t="s">
        <v>333</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8" t="str">
        <f t="shared" si="66"/>
        <v>H43340</v>
      </c>
      <c r="AK715" s="1028" t="str">
        <f t="shared" si="67"/>
        <v>CT OCC CHIMIQUES</v>
      </c>
      <c r="AL715" s="1028">
        <f>IFERROR(INDEX(G715:R715,1,MATCH(Parametres!$B$3,G$1:R$1,0)-1)*IF(OR(F715="L",F715="S",F715="I"),-1,1),"")</f>
        <v>0</v>
      </c>
      <c r="AM715" s="1028">
        <f t="shared" si="68"/>
        <v>0</v>
      </c>
      <c r="AN715" s="1028">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3" t="str">
        <f t="shared" si="69"/>
        <v>H43340</v>
      </c>
      <c r="AU715" s="599" t="str">
        <f t="shared" si="70"/>
        <v>CT OCC CHIMIQUES</v>
      </c>
      <c r="AV715" s="1028">
        <f>IFERROR(INDEX(V715:AG715,1,MATCH(Parametres!$B$3,V$1:AG$1,0)-1)*IF(OR(C715="L",C715="S",C715="I"),-1,1),"")</f>
        <v>0</v>
      </c>
      <c r="AW715" s="1028">
        <f t="shared" si="71"/>
        <v>0</v>
      </c>
      <c r="AX715" s="1028">
        <f>INDEX(V715:AG715,1,MATCH(Parametres!$B$3,V$1:AG$1,0))*IF(OR(C715="L",C715="S",C715="I"),-1,1)</f>
        <v>0</v>
      </c>
      <c r="AY715" s="598" t="s">
        <v>337</v>
      </c>
      <c r="AZ715" s="598" t="e">
        <f>+VLOOKUP($AJ715,Data_Validation!$A:$E,5,0)</f>
        <v>#N/A</v>
      </c>
    </row>
    <row r="716" spans="1:52" ht="15" customHeight="1">
      <c r="A716" s="832" t="s">
        <v>1150</v>
      </c>
      <c r="B716" s="832">
        <v>2026</v>
      </c>
      <c r="C716" s="832" t="s">
        <v>2554</v>
      </c>
      <c r="D716" s="832" t="s">
        <v>2555</v>
      </c>
      <c r="E716" s="832" t="s">
        <v>333</v>
      </c>
      <c r="F716" s="832" t="s">
        <v>2443</v>
      </c>
      <c r="G716" s="832">
        <v>0</v>
      </c>
      <c r="H716" s="832">
        <v>0</v>
      </c>
      <c r="I716" s="832">
        <v>0</v>
      </c>
      <c r="J716" s="832">
        <v>0</v>
      </c>
      <c r="K716" s="832">
        <v>0</v>
      </c>
      <c r="L716" s="832">
        <v>0</v>
      </c>
      <c r="M716" s="832">
        <v>0</v>
      </c>
      <c r="N716" s="832">
        <v>0</v>
      </c>
      <c r="O716" s="832">
        <v>0</v>
      </c>
      <c r="P716" s="832">
        <v>0</v>
      </c>
      <c r="Q716" s="832">
        <v>0</v>
      </c>
      <c r="R716" s="832">
        <v>0</v>
      </c>
      <c r="S716" s="832">
        <v>0</v>
      </c>
      <c r="T716" s="832">
        <v>0</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8" t="str">
        <f t="shared" si="66"/>
        <v>H43350</v>
      </c>
      <c r="AK716" s="1028" t="str">
        <f t="shared" si="67"/>
        <v>CT OCC  ANTIVOL</v>
      </c>
      <c r="AL716" s="1028">
        <f>IFERROR(INDEX(G716:R716,1,MATCH(Parametres!$B$3,G$1:R$1,0)-1)*IF(OR(F716="L",F716="S",F716="I"),-1,1),"")</f>
        <v>0</v>
      </c>
      <c r="AM716" s="1028">
        <f t="shared" si="68"/>
        <v>0</v>
      </c>
      <c r="AN716" s="1028">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3" t="str">
        <f t="shared" si="69"/>
        <v>H43350</v>
      </c>
      <c r="AU716" s="599" t="str">
        <f t="shared" si="70"/>
        <v>CT OCC  ANTIVOL</v>
      </c>
      <c r="AV716" s="1028">
        <f>IFERROR(INDEX(V716:AG716,1,MATCH(Parametres!$B$3,V$1:AG$1,0)-1)*IF(OR(C716="L",C716="S",C716="I"),-1,1),"")</f>
        <v>0</v>
      </c>
      <c r="AW716" s="1028">
        <f t="shared" si="71"/>
        <v>0</v>
      </c>
      <c r="AX716" s="1028">
        <f>INDEX(V716:AG716,1,MATCH(Parametres!$B$3,V$1:AG$1,0))*IF(OR(C716="L",C716="S",C716="I"),-1,1)</f>
        <v>0</v>
      </c>
      <c r="AY716" s="598" t="s">
        <v>337</v>
      </c>
      <c r="AZ716" s="598" t="e">
        <f>+VLOOKUP($AJ716,Data_Validation!$A:$E,5,0)</f>
        <v>#N/A</v>
      </c>
    </row>
    <row r="717" spans="1:52" ht="15" customHeight="1">
      <c r="A717" s="832" t="s">
        <v>1150</v>
      </c>
      <c r="B717" s="832">
        <v>2026</v>
      </c>
      <c r="C717" s="832" t="s">
        <v>2556</v>
      </c>
      <c r="D717" s="832" t="s">
        <v>2557</v>
      </c>
      <c r="E717" s="832" t="s">
        <v>333</v>
      </c>
      <c r="F717" s="832" t="s">
        <v>2443</v>
      </c>
      <c r="G717" s="832">
        <v>0</v>
      </c>
      <c r="H717" s="832">
        <v>0</v>
      </c>
      <c r="I717" s="832">
        <v>0</v>
      </c>
      <c r="J717" s="832">
        <v>0</v>
      </c>
      <c r="K717" s="832">
        <v>0</v>
      </c>
      <c r="L717" s="832">
        <v>0</v>
      </c>
      <c r="M717" s="832">
        <v>0</v>
      </c>
      <c r="N717" s="832">
        <v>0</v>
      </c>
      <c r="O717" s="832">
        <v>0</v>
      </c>
      <c r="P717" s="832">
        <v>0</v>
      </c>
      <c r="Q717" s="832">
        <v>0</v>
      </c>
      <c r="R717" s="832">
        <v>0</v>
      </c>
      <c r="S717" s="832">
        <v>0</v>
      </c>
      <c r="T717" s="832">
        <v>0</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8" t="str">
        <f t="shared" si="66"/>
        <v>H43360</v>
      </c>
      <c r="AK717" s="1028" t="str">
        <f t="shared" si="67"/>
        <v>CT OCC AUTRES PRODUIT</v>
      </c>
      <c r="AL717" s="1028">
        <f>IFERROR(INDEX(G717:R717,1,MATCH(Parametres!$B$3,G$1:R$1,0)-1)*IF(OR(F717="L",F717="S",F717="I"),-1,1),"")</f>
        <v>0</v>
      </c>
      <c r="AM717" s="1028">
        <f t="shared" si="68"/>
        <v>0</v>
      </c>
      <c r="AN717" s="1028">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3" t="str">
        <f t="shared" si="69"/>
        <v>H43360</v>
      </c>
      <c r="AU717" s="599" t="str">
        <f t="shared" si="70"/>
        <v>CT OCC AUTRES PRODUIT</v>
      </c>
      <c r="AV717" s="1028">
        <f>IFERROR(INDEX(V717:AG717,1,MATCH(Parametres!$B$3,V$1:AG$1,0)-1)*IF(OR(C717="L",C717="S",C717="I"),-1,1),"")</f>
        <v>0</v>
      </c>
      <c r="AW717" s="1028">
        <f t="shared" si="71"/>
        <v>0</v>
      </c>
      <c r="AX717" s="1028">
        <f>INDEX(V717:AG717,1,MATCH(Parametres!$B$3,V$1:AG$1,0))*IF(OR(C717="L",C717="S",C717="I"),-1,1)</f>
        <v>0</v>
      </c>
      <c r="AY717" s="598" t="s">
        <v>337</v>
      </c>
      <c r="AZ717" s="598" t="e">
        <f>+VLOOKUP($AJ717,Data_Validation!$A:$E,5,0)</f>
        <v>#N/A</v>
      </c>
    </row>
    <row r="718" spans="1:52" ht="15" customHeight="1">
      <c r="A718" s="832" t="s">
        <v>1150</v>
      </c>
      <c r="B718" s="832">
        <v>2026</v>
      </c>
      <c r="C718" s="832" t="s">
        <v>2558</v>
      </c>
      <c r="D718" s="832" t="s">
        <v>2559</v>
      </c>
      <c r="E718" s="832" t="s">
        <v>1891</v>
      </c>
      <c r="F718" s="832" t="s">
        <v>2443</v>
      </c>
      <c r="G718" s="832">
        <v>0</v>
      </c>
      <c r="H718" s="832">
        <v>0</v>
      </c>
      <c r="I718" s="832">
        <v>0</v>
      </c>
      <c r="J718" s="832">
        <v>0</v>
      </c>
      <c r="K718" s="832">
        <v>0</v>
      </c>
      <c r="L718" s="832">
        <v>0</v>
      </c>
      <c r="M718" s="832">
        <v>0</v>
      </c>
      <c r="N718" s="832">
        <v>0</v>
      </c>
      <c r="O718" s="832">
        <v>0</v>
      </c>
      <c r="P718" s="832">
        <v>0</v>
      </c>
      <c r="Q718" s="832">
        <v>0</v>
      </c>
      <c r="R718" s="832">
        <v>0</v>
      </c>
      <c r="S718" s="832">
        <v>0</v>
      </c>
      <c r="T718" s="832">
        <v>0</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8" t="str">
        <f t="shared" si="66"/>
        <v>H43390</v>
      </c>
      <c r="AK718" s="1028" t="str">
        <f t="shared" si="67"/>
        <v>CT OCC RACHAT CONT LOC</v>
      </c>
      <c r="AL718" s="1028">
        <f>IFERROR(INDEX(G718:R718,1,MATCH(Parametres!$B$3,G$1:R$1,0)-1)*IF(OR(F718="L",F718="S",F718="I"),-1,1),"")</f>
        <v>0</v>
      </c>
      <c r="AM718" s="1028">
        <f t="shared" si="68"/>
        <v>0</v>
      </c>
      <c r="AN718" s="1028">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3" t="str">
        <f t="shared" si="69"/>
        <v>H43390</v>
      </c>
      <c r="AU718" s="599" t="str">
        <f t="shared" si="70"/>
        <v>CT OCC RACHAT CONT LOC</v>
      </c>
      <c r="AV718" s="1028">
        <f>IFERROR(INDEX(V718:AG718,1,MATCH(Parametres!$B$3,V$1:AG$1,0)-1)*IF(OR(C718="L",C718="S",C718="I"),-1,1),"")</f>
        <v>0</v>
      </c>
      <c r="AW718" s="1028">
        <f t="shared" si="71"/>
        <v>0</v>
      </c>
      <c r="AX718" s="1028">
        <f>INDEX(V718:AG718,1,MATCH(Parametres!$B$3,V$1:AG$1,0))*IF(OR(C718="L",C718="S",C718="I"),-1,1)</f>
        <v>0</v>
      </c>
      <c r="AY718" s="598" t="s">
        <v>337</v>
      </c>
      <c r="AZ718" s="598" t="e">
        <f>+VLOOKUP($AJ718,Data_Validation!$A:$E,5,0)</f>
        <v>#N/A</v>
      </c>
    </row>
    <row r="719" spans="1:52" ht="15" customHeight="1">
      <c r="A719" s="832" t="s">
        <v>1150</v>
      </c>
      <c r="B719" s="832">
        <v>2026</v>
      </c>
      <c r="C719" s="832" t="s">
        <v>2560</v>
      </c>
      <c r="D719" s="832" t="s">
        <v>2561</v>
      </c>
      <c r="E719" s="832" t="s">
        <v>333</v>
      </c>
      <c r="F719" s="832" t="s">
        <v>2443</v>
      </c>
      <c r="G719" s="832">
        <v>13850</v>
      </c>
      <c r="H719" s="832">
        <v>28245</v>
      </c>
      <c r="I719" s="832">
        <v>43867</v>
      </c>
      <c r="J719" s="832">
        <v>65237</v>
      </c>
      <c r="K719" s="832">
        <v>87287</v>
      </c>
      <c r="L719" s="832">
        <v>104980</v>
      </c>
      <c r="M719" s="832">
        <v>126445</v>
      </c>
      <c r="N719" s="832">
        <v>134670</v>
      </c>
      <c r="O719" s="832">
        <v>147083</v>
      </c>
      <c r="P719" s="832">
        <v>150968</v>
      </c>
      <c r="Q719" s="832">
        <v>0</v>
      </c>
      <c r="R719" s="832">
        <v>0</v>
      </c>
      <c r="S719" s="832">
        <v>16342.56</v>
      </c>
      <c r="T719" s="832">
        <v>16342.56</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8" t="str">
        <f t="shared" si="66"/>
        <v>H43400</v>
      </c>
      <c r="AK719" s="1028" t="str">
        <f t="shared" si="67"/>
        <v>CT HPP - MARQUAGE</v>
      </c>
      <c r="AL719" s="1028">
        <f>IFERROR(INDEX(G719:R719,1,MATCH(Parametres!$B$3,G$1:R$1,0)-1)*IF(OR(F719="L",F719="S",F719="I"),-1,1),"")</f>
        <v>134670</v>
      </c>
      <c r="AM719" s="1028">
        <f t="shared" si="68"/>
        <v>12413</v>
      </c>
      <c r="AN719" s="1028">
        <f>INDEX(G719:R719,1,MATCH(Parametres!$B$3,G$1:R$1,0))*IF(OR(F719="L",F719="S",F719="I"),-1,1)</f>
        <v>147083</v>
      </c>
      <c r="AO719" s="598" t="str">
        <f>+VLOOKUP($AJ719,Data_Validation!$A:$D,1,0)</f>
        <v>H43400</v>
      </c>
      <c r="AP719" s="598" t="str">
        <f>+VLOOKUP($AJ719,Data_Validation!$A:$D,3,0)</f>
        <v>Véhicules usagés</v>
      </c>
      <c r="AQ719" s="598" t="str">
        <f>+VLOOKUP($AJ719,Data_Validation!$A:$D,4,0)</f>
        <v>Rev. Protections</v>
      </c>
      <c r="AR719" s="598" t="s">
        <v>299</v>
      </c>
      <c r="AS719" s="598">
        <f>+VLOOKUP($AJ719,Data_Validation!$A:$E,5,0)</f>
        <v>0</v>
      </c>
      <c r="AT719" s="1033" t="str">
        <f t="shared" si="69"/>
        <v>H43400</v>
      </c>
      <c r="AU719" s="599" t="str">
        <f t="shared" si="70"/>
        <v>CT HPP - MARQUAGE</v>
      </c>
      <c r="AV719" s="1028">
        <f>IFERROR(INDEX(V719:AG719,1,MATCH(Parametres!$B$3,V$1:AG$1,0)-1)*IF(OR(C719="L",C719="S",C719="I"),-1,1),"")</f>
        <v>0</v>
      </c>
      <c r="AW719" s="1028">
        <f t="shared" si="71"/>
        <v>0</v>
      </c>
      <c r="AX719" s="1028">
        <f>INDEX(V719:AG719,1,MATCH(Parametres!$B$3,V$1:AG$1,0))*IF(OR(C719="L",C719="S",C719="I"),-1,1)</f>
        <v>0</v>
      </c>
      <c r="AY719" s="598" t="s">
        <v>337</v>
      </c>
      <c r="AZ719" s="598">
        <f>+VLOOKUP($AJ719,Data_Validation!$A:$E,5,0)</f>
        <v>0</v>
      </c>
    </row>
    <row r="720" spans="1:52" ht="15" customHeight="1">
      <c r="A720" s="832" t="s">
        <v>1150</v>
      </c>
      <c r="B720" s="832">
        <v>2026</v>
      </c>
      <c r="C720" s="832" t="s">
        <v>2562</v>
      </c>
      <c r="D720" s="832" t="s">
        <v>2563</v>
      </c>
      <c r="E720" s="832" t="s">
        <v>333</v>
      </c>
      <c r="F720" s="832" t="s">
        <v>2443</v>
      </c>
      <c r="G720" s="832">
        <v>1661.5</v>
      </c>
      <c r="H720" s="832">
        <v>10281.1</v>
      </c>
      <c r="I720" s="832">
        <v>20696.5</v>
      </c>
      <c r="J720" s="832">
        <v>36026.5</v>
      </c>
      <c r="K720" s="832">
        <v>49430.41</v>
      </c>
      <c r="L720" s="832">
        <v>56935.42</v>
      </c>
      <c r="M720" s="832">
        <v>67386.22</v>
      </c>
      <c r="N720" s="832">
        <v>72128.02</v>
      </c>
      <c r="O720" s="832">
        <v>76273.600000000006</v>
      </c>
      <c r="P720" s="832">
        <v>77420.800000000003</v>
      </c>
      <c r="Q720" s="832">
        <v>0</v>
      </c>
      <c r="R720" s="832">
        <v>0</v>
      </c>
      <c r="S720" s="832">
        <v>8474.84</v>
      </c>
      <c r="T720" s="832">
        <v>8474.84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8" t="str">
        <f t="shared" si="66"/>
        <v>H43410</v>
      </c>
      <c r="AK720" s="1028" t="str">
        <f t="shared" si="67"/>
        <v>CT OCC ASS VIE REMPL</v>
      </c>
      <c r="AL720" s="1028">
        <f>IFERROR(INDEX(G720:R720,1,MATCH(Parametres!$B$3,G$1:R$1,0)-1)*IF(OR(F720="L",F720="S",F720="I"),-1,1),"")</f>
        <v>72128.02</v>
      </c>
      <c r="AM720" s="1028">
        <f t="shared" si="68"/>
        <v>4145.5800000000017</v>
      </c>
      <c r="AN720" s="1028">
        <f>INDEX(G720:R720,1,MATCH(Parametres!$B$3,G$1:R$1,0))*IF(OR(F720="L",F720="S",F720="I"),-1,1)</f>
        <v>76273.600000000006</v>
      </c>
      <c r="AO720" s="598" t="str">
        <f>+VLOOKUP($AJ720,Data_Validation!$A:$D,1,0)</f>
        <v>H43410</v>
      </c>
      <c r="AP720" s="598" t="str">
        <f>+VLOOKUP($AJ720,Data_Validation!$A:$D,3,0)</f>
        <v>Véhicules usagés</v>
      </c>
      <c r="AQ720" s="598" t="str">
        <f>+VLOOKUP($AJ720,Data_Validation!$A:$D,4,0)</f>
        <v>Rev. Protections</v>
      </c>
      <c r="AR720" s="598" t="s">
        <v>299</v>
      </c>
      <c r="AS720" s="598">
        <f>+VLOOKUP($AJ720,Data_Validation!$A:$E,5,0)</f>
        <v>0</v>
      </c>
      <c r="AT720" s="1033" t="str">
        <f t="shared" si="69"/>
        <v>H43410</v>
      </c>
      <c r="AU720" s="599" t="str">
        <f t="shared" si="70"/>
        <v>CT OCC ASS VIE REMPL</v>
      </c>
      <c r="AV720" s="1028">
        <f>IFERROR(INDEX(V720:AG720,1,MATCH(Parametres!$B$3,V$1:AG$1,0)-1)*IF(OR(C720="L",C720="S",C720="I"),-1,1),"")</f>
        <v>0</v>
      </c>
      <c r="AW720" s="1028">
        <f t="shared" si="71"/>
        <v>0</v>
      </c>
      <c r="AX720" s="1028">
        <f>INDEX(V720:AG720,1,MATCH(Parametres!$B$3,V$1:AG$1,0))*IF(OR(C720="L",C720="S",C720="I"),-1,1)</f>
        <v>0</v>
      </c>
      <c r="AY720" s="598" t="s">
        <v>337</v>
      </c>
      <c r="AZ720" s="598">
        <f>+VLOOKUP($AJ720,Data_Validation!$A:$E,5,0)</f>
        <v>0</v>
      </c>
    </row>
    <row r="721" spans="1:52" ht="15" customHeight="1">
      <c r="A721" s="832" t="s">
        <v>1150</v>
      </c>
      <c r="B721" s="832">
        <v>2026</v>
      </c>
      <c r="C721" s="832" t="s">
        <v>2564</v>
      </c>
      <c r="D721" s="832" t="s">
        <v>2565</v>
      </c>
      <c r="E721" s="832" t="s">
        <v>333</v>
      </c>
      <c r="F721" s="832" t="s">
        <v>2443</v>
      </c>
      <c r="G721" s="832">
        <v>0</v>
      </c>
      <c r="H721" s="832">
        <v>0</v>
      </c>
      <c r="I721" s="832">
        <v>0</v>
      </c>
      <c r="J721" s="832">
        <v>0</v>
      </c>
      <c r="K721" s="832">
        <v>0</v>
      </c>
      <c r="L721" s="832">
        <v>0</v>
      </c>
      <c r="M721" s="832">
        <v>0</v>
      </c>
      <c r="N721" s="832">
        <v>0</v>
      </c>
      <c r="O721" s="832">
        <v>0</v>
      </c>
      <c r="P721" s="832">
        <v>0</v>
      </c>
      <c r="Q721" s="832">
        <v>0</v>
      </c>
      <c r="R721" s="832">
        <v>0</v>
      </c>
      <c r="S721" s="832">
        <v>0</v>
      </c>
      <c r="T721" s="832">
        <v>0</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8" t="str">
        <f t="shared" si="66"/>
        <v>H43420</v>
      </c>
      <c r="AK721" s="1028" t="str">
        <f t="shared" si="67"/>
        <v>CT OCC FINANCE</v>
      </c>
      <c r="AL721" s="1028">
        <f>IFERROR(INDEX(G721:R721,1,MATCH(Parametres!$B$3,G$1:R$1,0)-1)*IF(OR(F721="L",F721="S",F721="I"),-1,1),"")</f>
        <v>0</v>
      </c>
      <c r="AM721" s="1028">
        <f t="shared" si="68"/>
        <v>0</v>
      </c>
      <c r="AN721" s="1028">
        <f>INDEX(G721:R721,1,MATCH(Parametres!$B$3,G$1:R$1,0))*IF(OR(F721="L",F721="S",F721="I"),-1,1)</f>
        <v>0</v>
      </c>
      <c r="AO721" s="598" t="str">
        <f>+VLOOKUP($AJ721,Data_Validation!$A:$D,1,0)</f>
        <v>H43420</v>
      </c>
      <c r="AP721" s="598" t="str">
        <f>+VLOOKUP($AJ721,Data_Validation!$A:$D,3,0)</f>
        <v>Véhicules usagés</v>
      </c>
      <c r="AQ721" s="598" t="str">
        <f>+VLOOKUP($AJ721,Data_Validation!$A:$D,4,0)</f>
        <v>Rev. Finances</v>
      </c>
      <c r="AR721" s="598" t="s">
        <v>299</v>
      </c>
      <c r="AS721" s="598">
        <f>+VLOOKUP($AJ721,Data_Validation!$A:$E,5,0)</f>
        <v>0</v>
      </c>
      <c r="AT721" s="1033" t="str">
        <f t="shared" si="69"/>
        <v>H43420</v>
      </c>
      <c r="AU721" s="599" t="str">
        <f t="shared" si="70"/>
        <v>CT OCC FINANCE</v>
      </c>
      <c r="AV721" s="1028">
        <f>IFERROR(INDEX(V721:AG721,1,MATCH(Parametres!$B$3,V$1:AG$1,0)-1)*IF(OR(C721="L",C721="S",C721="I"),-1,1),"")</f>
        <v>0</v>
      </c>
      <c r="AW721" s="1028">
        <f t="shared" si="71"/>
        <v>0</v>
      </c>
      <c r="AX721" s="1028">
        <f>INDEX(V721:AG721,1,MATCH(Parametres!$B$3,V$1:AG$1,0))*IF(OR(C721="L",C721="S",C721="I"),-1,1)</f>
        <v>0</v>
      </c>
      <c r="AY721" s="598" t="s">
        <v>337</v>
      </c>
      <c r="AZ721" s="598">
        <f>+VLOOKUP($AJ721,Data_Validation!$A:$E,5,0)</f>
        <v>0</v>
      </c>
    </row>
    <row r="722" spans="1:52" ht="15" customHeight="1">
      <c r="A722" s="832" t="s">
        <v>1150</v>
      </c>
      <c r="B722" s="832">
        <v>2026</v>
      </c>
      <c r="C722" s="832" t="s">
        <v>2566</v>
      </c>
      <c r="D722" s="832" t="s">
        <v>2567</v>
      </c>
      <c r="E722" s="832" t="s">
        <v>333</v>
      </c>
      <c r="F722" s="832" t="s">
        <v>2443</v>
      </c>
      <c r="G722" s="832">
        <v>272</v>
      </c>
      <c r="H722" s="832">
        <v>752</v>
      </c>
      <c r="I722" s="832">
        <v>1232</v>
      </c>
      <c r="J722" s="832">
        <v>4304</v>
      </c>
      <c r="K722" s="832">
        <v>5360</v>
      </c>
      <c r="L722" s="832">
        <v>6974</v>
      </c>
      <c r="M722" s="832">
        <v>11916</v>
      </c>
      <c r="N722" s="832">
        <v>13068</v>
      </c>
      <c r="O722" s="832">
        <v>15583</v>
      </c>
      <c r="P722" s="832">
        <v>16493</v>
      </c>
      <c r="Q722" s="832">
        <v>0</v>
      </c>
      <c r="R722" s="832">
        <v>0</v>
      </c>
      <c r="S722" s="832">
        <v>1731.44</v>
      </c>
      <c r="T722" s="832">
        <v>1731.44</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8" t="str">
        <f t="shared" si="66"/>
        <v>H43430</v>
      </c>
      <c r="AK722" s="1028" t="str">
        <f t="shared" si="67"/>
        <v>CT OCC PRODUITS CHIMIQUE</v>
      </c>
      <c r="AL722" s="1028">
        <f>IFERROR(INDEX(G722:R722,1,MATCH(Parametres!$B$3,G$1:R$1,0)-1)*IF(OR(F722="L",F722="S",F722="I"),-1,1),"")</f>
        <v>13068</v>
      </c>
      <c r="AM722" s="1028">
        <f t="shared" si="68"/>
        <v>2515</v>
      </c>
      <c r="AN722" s="1028">
        <f>INDEX(G722:R722,1,MATCH(Parametres!$B$3,G$1:R$1,0))*IF(OR(F722="L",F722="S",F722="I"),-1,1)</f>
        <v>15583</v>
      </c>
      <c r="AO722" s="598" t="str">
        <f>+VLOOKUP($AJ722,Data_Validation!$A:$D,1,0)</f>
        <v>H43430</v>
      </c>
      <c r="AP722" s="598" t="str">
        <f>+VLOOKUP($AJ722,Data_Validation!$A:$D,3,0)</f>
        <v>Véhicules usagés</v>
      </c>
      <c r="AQ722" s="598" t="str">
        <f>+VLOOKUP($AJ722,Data_Validation!$A:$D,4,0)</f>
        <v>Rev. Protections</v>
      </c>
      <c r="AR722" s="598" t="s">
        <v>299</v>
      </c>
      <c r="AS722" s="598">
        <f>+VLOOKUP($AJ722,Data_Validation!$A:$E,5,0)</f>
        <v>0</v>
      </c>
      <c r="AT722" s="1033" t="str">
        <f t="shared" si="69"/>
        <v>H43430</v>
      </c>
      <c r="AU722" s="599" t="str">
        <f t="shared" si="70"/>
        <v>CT OCC PRODUITS CHIMIQUE</v>
      </c>
      <c r="AV722" s="1028">
        <f>IFERROR(INDEX(V722:AG722,1,MATCH(Parametres!$B$3,V$1:AG$1,0)-1)*IF(OR(C722="L",C722="S",C722="I"),-1,1),"")</f>
        <v>0</v>
      </c>
      <c r="AW722" s="1028">
        <f t="shared" si="71"/>
        <v>0</v>
      </c>
      <c r="AX722" s="1028">
        <f>INDEX(V722:AG722,1,MATCH(Parametres!$B$3,V$1:AG$1,0))*IF(OR(C722="L",C722="S",C722="I"),-1,1)</f>
        <v>0</v>
      </c>
      <c r="AY722" s="598" t="s">
        <v>337</v>
      </c>
      <c r="AZ722" s="598">
        <f>+VLOOKUP($AJ722,Data_Validation!$A:$E,5,0)</f>
        <v>0</v>
      </c>
    </row>
    <row r="723" spans="1:52" ht="15" customHeight="1">
      <c r="A723" s="832" t="s">
        <v>1150</v>
      </c>
      <c r="B723" s="832">
        <v>2026</v>
      </c>
      <c r="C723" s="832" t="s">
        <v>2568</v>
      </c>
      <c r="D723" s="832" t="s">
        <v>2502</v>
      </c>
      <c r="E723" s="832" t="s">
        <v>333</v>
      </c>
      <c r="F723" s="832" t="s">
        <v>2443</v>
      </c>
      <c r="G723" s="832">
        <v>0</v>
      </c>
      <c r="H723" s="832">
        <v>0</v>
      </c>
      <c r="I723" s="832">
        <v>0</v>
      </c>
      <c r="J723" s="832">
        <v>1207</v>
      </c>
      <c r="K723" s="832">
        <v>1207</v>
      </c>
      <c r="L723" s="832">
        <v>1494.86</v>
      </c>
      <c r="M723" s="832">
        <v>1494.86</v>
      </c>
      <c r="N723" s="832">
        <v>1494.86</v>
      </c>
      <c r="O723" s="832">
        <v>1552.29</v>
      </c>
      <c r="P723" s="832">
        <v>2789.29</v>
      </c>
      <c r="Q723" s="832">
        <v>0</v>
      </c>
      <c r="R723" s="832">
        <v>0</v>
      </c>
      <c r="S723" s="832">
        <v>172.48</v>
      </c>
      <c r="T723" s="832">
        <v>172.48</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8" t="str">
        <f t="shared" ref="AJ723:AJ786" si="72">C723</f>
        <v>H43440</v>
      </c>
      <c r="AK723" s="1028" t="str">
        <f t="shared" ref="AK723:AK786" si="73">D723</f>
        <v>CT ASSURANCE ROUTIERE</v>
      </c>
      <c r="AL723" s="1028">
        <f>IFERROR(INDEX(G723:R723,1,MATCH(Parametres!$B$3,G$1:R$1,0)-1)*IF(OR(F723="L",F723="S",F723="I"),-1,1),"")</f>
        <v>1494.86</v>
      </c>
      <c r="AM723" s="1032">
        <f t="shared" si="68"/>
        <v>57.430000000000064</v>
      </c>
      <c r="AN723" s="1028">
        <f>INDEX(G723:R723,1,MATCH(Parametres!$B$3,G$1:R$1,0))*IF(OR(F723="L",F723="S",F723="I"),-1,1)</f>
        <v>1552.29</v>
      </c>
      <c r="AO723" s="598" t="str">
        <f>+VLOOKUP($AJ723,Data_Validation!$A:$D,1,0)</f>
        <v>H43440</v>
      </c>
      <c r="AP723" s="598" t="str">
        <f>+VLOOKUP($AJ723,Data_Validation!$A:$D,3,0)</f>
        <v>Véhicules usagés</v>
      </c>
      <c r="AQ723" s="598" t="str">
        <f>+VLOOKUP($AJ723,Data_Validation!$A:$D,4,0)</f>
        <v>Rev. Protections</v>
      </c>
      <c r="AR723" s="598" t="s">
        <v>299</v>
      </c>
      <c r="AS723" s="598">
        <f>+VLOOKUP($AJ723,Data_Validation!$A:$E,5,0)</f>
        <v>0</v>
      </c>
      <c r="AT723" s="1033" t="str">
        <f t="shared" si="69"/>
        <v>H43440</v>
      </c>
      <c r="AU723" s="599" t="str">
        <f t="shared" si="70"/>
        <v>CT ASSURANCE ROUTIERE</v>
      </c>
      <c r="AV723" s="1028">
        <f>IFERROR(INDEX(V723:AG723,1,MATCH(Parametres!$B$3,V$1:AG$1,0)-1)*IF(OR(C723="L",C723="S",C723="I"),-1,1),"")</f>
        <v>0</v>
      </c>
      <c r="AW723" s="1028">
        <f t="shared" si="71"/>
        <v>0</v>
      </c>
      <c r="AX723" s="1028">
        <f>INDEX(V723:AG723,1,MATCH(Parametres!$B$3,V$1:AG$1,0))*IF(OR(C723="L",C723="S",C723="I"),-1,1)</f>
        <v>0</v>
      </c>
      <c r="AY723" s="598" t="s">
        <v>337</v>
      </c>
      <c r="AZ723" s="598">
        <f>+VLOOKUP($AJ723,Data_Validation!$A:$E,5,0)</f>
        <v>0</v>
      </c>
    </row>
    <row r="724" spans="1:52" ht="15" customHeight="1">
      <c r="A724" s="832" t="s">
        <v>1150</v>
      </c>
      <c r="B724" s="832">
        <v>2026</v>
      </c>
      <c r="C724" s="832" t="s">
        <v>2569</v>
      </c>
      <c r="D724" s="832" t="s">
        <v>2356</v>
      </c>
      <c r="E724" s="832" t="s">
        <v>333</v>
      </c>
      <c r="F724" s="832" t="s">
        <v>2443</v>
      </c>
      <c r="G724" s="832">
        <v>0</v>
      </c>
      <c r="H724" s="832">
        <v>0</v>
      </c>
      <c r="I724" s="832">
        <v>0</v>
      </c>
      <c r="J724" s="832">
        <v>0</v>
      </c>
      <c r="K724" s="832">
        <v>0</v>
      </c>
      <c r="L724" s="832">
        <v>0</v>
      </c>
      <c r="M724" s="832">
        <v>0</v>
      </c>
      <c r="N724" s="832">
        <v>0</v>
      </c>
      <c r="O724" s="832">
        <v>0</v>
      </c>
      <c r="P724" s="832">
        <v>0</v>
      </c>
      <c r="Q724" s="832">
        <v>0</v>
      </c>
      <c r="R724" s="832">
        <v>0</v>
      </c>
      <c r="S724" s="832">
        <v>0</v>
      </c>
      <c r="T724" s="832">
        <v>0</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8" t="str">
        <f t="shared" si="72"/>
        <v>H43500</v>
      </c>
      <c r="AK724" s="1028" t="str">
        <f t="shared" si="73"/>
        <v>REEVALUATION DU STOCK</v>
      </c>
      <c r="AL724" s="1028">
        <f>IFERROR(INDEX(G724:R724,1,MATCH(Parametres!$B$3,G$1:R$1,0)-1)*IF(OR(F724="L",F724="S",F724="I"),-1,1),"")</f>
        <v>0</v>
      </c>
      <c r="AM724" s="1032">
        <f t="shared" si="68"/>
        <v>0</v>
      </c>
      <c r="AN724" s="1028">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3" t="str">
        <f t="shared" si="69"/>
        <v>H43500</v>
      </c>
      <c r="AU724" s="599" t="str">
        <f t="shared" si="70"/>
        <v>REEVALUATION DU STOCK</v>
      </c>
      <c r="AV724" s="1028">
        <f>IFERROR(INDEX(V724:AG724,1,MATCH(Parametres!$B$3,V$1:AG$1,0)-1)*IF(OR(C724="L",C724="S",C724="I"),-1,1),"")</f>
        <v>0</v>
      </c>
      <c r="AW724" s="1028">
        <f t="shared" si="71"/>
        <v>0</v>
      </c>
      <c r="AX724" s="1028">
        <f>INDEX(V724:AG724,1,MATCH(Parametres!$B$3,V$1:AG$1,0))*IF(OR(C724="L",C724="S",C724="I"),-1,1)</f>
        <v>0</v>
      </c>
      <c r="AY724" s="598" t="s">
        <v>337</v>
      </c>
      <c r="AZ724" s="598" t="e">
        <f>+VLOOKUP($AJ724,Data_Validation!$A:$E,5,0)</f>
        <v>#N/A</v>
      </c>
    </row>
    <row r="725" spans="1:52" ht="15" customHeight="1">
      <c r="A725" s="832" t="s">
        <v>1150</v>
      </c>
      <c r="B725" s="832">
        <v>2026</v>
      </c>
      <c r="C725" s="832" t="s">
        <v>2570</v>
      </c>
      <c r="D725" s="832" t="s">
        <v>2571</v>
      </c>
      <c r="E725" s="832" t="s">
        <v>1891</v>
      </c>
      <c r="F725" s="832" t="s">
        <v>2443</v>
      </c>
      <c r="G725" s="832">
        <v>0</v>
      </c>
      <c r="H725" s="832">
        <v>0</v>
      </c>
      <c r="I725" s="832">
        <v>0</v>
      </c>
      <c r="J725" s="832">
        <v>0</v>
      </c>
      <c r="K725" s="832">
        <v>0</v>
      </c>
      <c r="L725" s="832">
        <v>0</v>
      </c>
      <c r="M725" s="832">
        <v>0</v>
      </c>
      <c r="N725" s="832">
        <v>0</v>
      </c>
      <c r="O725" s="832">
        <v>0</v>
      </c>
      <c r="P725" s="832">
        <v>0</v>
      </c>
      <c r="Q725" s="832">
        <v>0</v>
      </c>
      <c r="R725" s="832">
        <v>0</v>
      </c>
      <c r="S725" s="832">
        <v>0</v>
      </c>
      <c r="T725" s="832">
        <v>0</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8" t="str">
        <f t="shared" si="72"/>
        <v>H43700</v>
      </c>
      <c r="AK725" s="1028" t="str">
        <f t="shared" si="73"/>
        <v>CT SANTA CRUZ</v>
      </c>
      <c r="AL725" s="1028">
        <f>IFERROR(INDEX(G725:R725,1,MATCH(Parametres!$B$3,G$1:R$1,0)-1)*IF(OR(F725="L",F725="S",F725="I"),-1,1),"")</f>
        <v>0</v>
      </c>
      <c r="AM725" s="1028">
        <f t="shared" si="68"/>
        <v>0</v>
      </c>
      <c r="AN725" s="1028">
        <f>INDEX(G725:R725,1,MATCH(Parametres!$B$3,G$1:R$1,0))*IF(OR(F725="L",F725="S",F725="I"),-1,1)</f>
        <v>0</v>
      </c>
      <c r="AO725" s="598" t="str">
        <f>+VLOOKUP($AJ725,Data_Validation!$A:$D,1,0)</f>
        <v>H43700</v>
      </c>
      <c r="AP725" s="598" t="str">
        <f>+VLOOKUP($AJ725,Data_Validation!$A:$D,3,0)</f>
        <v>Véhicules neufs</v>
      </c>
      <c r="AQ725" s="598" t="str">
        <f>+VLOOKUP($AJ725,Data_Validation!$A:$D,4,0)</f>
        <v>Camions détail</v>
      </c>
      <c r="AR725" s="598" t="s">
        <v>299</v>
      </c>
      <c r="AS725" s="598">
        <f>+VLOOKUP($AJ725,Data_Validation!$A:$E,5,0)</f>
        <v>0</v>
      </c>
      <c r="AT725" s="1033" t="str">
        <f t="shared" si="69"/>
        <v>H43700</v>
      </c>
      <c r="AU725" s="599" t="str">
        <f t="shared" si="70"/>
        <v>CT SANTA CRUZ</v>
      </c>
      <c r="AV725" s="1028">
        <f>IFERROR(INDEX(V725:AG725,1,MATCH(Parametres!$B$3,V$1:AG$1,0)-1)*IF(OR(C725="L",C725="S",C725="I"),-1,1),"")</f>
        <v>0</v>
      </c>
      <c r="AW725" s="1028">
        <f t="shared" si="71"/>
        <v>0</v>
      </c>
      <c r="AX725" s="1028">
        <f>INDEX(V725:AG725,1,MATCH(Parametres!$B$3,V$1:AG$1,0))*IF(OR(C725="L",C725="S",C725="I"),-1,1)</f>
        <v>0</v>
      </c>
      <c r="AY725" s="598" t="s">
        <v>337</v>
      </c>
      <c r="AZ725" s="598">
        <f>+VLOOKUP($AJ725,Data_Validation!$A:$E,5,0)</f>
        <v>0</v>
      </c>
    </row>
    <row r="726" spans="1:52" ht="15" customHeight="1">
      <c r="A726" s="832" t="s">
        <v>1150</v>
      </c>
      <c r="B726" s="832">
        <v>2026</v>
      </c>
      <c r="C726" s="832" t="s">
        <v>2572</v>
      </c>
      <c r="D726" s="832" t="s">
        <v>2573</v>
      </c>
      <c r="E726" s="832" t="s">
        <v>1891</v>
      </c>
      <c r="F726" s="832" t="s">
        <v>2443</v>
      </c>
      <c r="G726" s="832">
        <v>0</v>
      </c>
      <c r="H726" s="832">
        <v>62684.85</v>
      </c>
      <c r="I726" s="832">
        <v>230203.74</v>
      </c>
      <c r="J726" s="832">
        <v>230203.74</v>
      </c>
      <c r="K726" s="832">
        <v>389060.56</v>
      </c>
      <c r="L726" s="832">
        <v>622274.04</v>
      </c>
      <c r="M726" s="832">
        <v>622024.04</v>
      </c>
      <c r="N726" s="832">
        <v>622124</v>
      </c>
      <c r="O726" s="832">
        <v>622124</v>
      </c>
      <c r="P726" s="832">
        <v>622124</v>
      </c>
      <c r="Q726" s="832">
        <v>0</v>
      </c>
      <c r="R726" s="832">
        <v>0</v>
      </c>
      <c r="S726" s="832">
        <v>69124.89</v>
      </c>
      <c r="T726" s="832">
        <v>69124.89</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8" t="str">
        <f t="shared" si="72"/>
        <v>H43800</v>
      </c>
      <c r="AK726" s="1028" t="str">
        <f t="shared" si="73"/>
        <v>CT IONIQ 5</v>
      </c>
      <c r="AL726" s="1028">
        <f>IFERROR(INDEX(G726:R726,1,MATCH(Parametres!$B$3,G$1:R$1,0)-1)*IF(OR(F726="L",F726="S",F726="I"),-1,1),"")</f>
        <v>622124</v>
      </c>
      <c r="AM726" s="1032">
        <f t="shared" si="68"/>
        <v>0</v>
      </c>
      <c r="AN726" s="1028">
        <f>INDEX(G726:R726,1,MATCH(Parametres!$B$3,G$1:R$1,0))*IF(OR(F726="L",F726="S",F726="I"),-1,1)</f>
        <v>622124</v>
      </c>
      <c r="AO726" s="598" t="str">
        <f>+VLOOKUP($AJ726,Data_Validation!$A:$D,1,0)</f>
        <v>H43800</v>
      </c>
      <c r="AP726" s="598" t="str">
        <f>+VLOOKUP($AJ726,Data_Validation!$A:$D,3,0)</f>
        <v>Véhicules neufs</v>
      </c>
      <c r="AQ726" s="598" t="str">
        <f>+VLOOKUP($AJ726,Data_Validation!$A:$D,4,0)</f>
        <v>Voitures electriques</v>
      </c>
      <c r="AR726" s="598" t="s">
        <v>299</v>
      </c>
      <c r="AS726" s="598">
        <f>+VLOOKUP($AJ726,Data_Validation!$A:$E,5,0)</f>
        <v>0</v>
      </c>
      <c r="AT726" s="1033" t="str">
        <f t="shared" si="69"/>
        <v>H43800</v>
      </c>
      <c r="AU726" s="599" t="str">
        <f t="shared" si="70"/>
        <v>CT IONIQ 5</v>
      </c>
      <c r="AV726" s="1028">
        <f>IFERROR(INDEX(V726:AG726,1,MATCH(Parametres!$B$3,V$1:AG$1,0)-1)*IF(OR(C726="L",C726="S",C726="I"),-1,1),"")</f>
        <v>0</v>
      </c>
      <c r="AW726" s="1028">
        <f t="shared" si="71"/>
        <v>0</v>
      </c>
      <c r="AX726" s="1028">
        <f>INDEX(V726:AG726,1,MATCH(Parametres!$B$3,V$1:AG$1,0))*IF(OR(C726="L",C726="S",C726="I"),-1,1)</f>
        <v>0</v>
      </c>
      <c r="AY726" s="598" t="s">
        <v>337</v>
      </c>
      <c r="AZ726" s="598">
        <f>+VLOOKUP($AJ726,Data_Validation!$A:$E,5,0)</f>
        <v>0</v>
      </c>
    </row>
    <row r="727" spans="1:52" ht="15" customHeight="1">
      <c r="A727" s="832" t="s">
        <v>1150</v>
      </c>
      <c r="B727" s="832">
        <v>2026</v>
      </c>
      <c r="C727" s="832" t="s">
        <v>2574</v>
      </c>
      <c r="D727" s="832" t="s">
        <v>2575</v>
      </c>
      <c r="E727" s="832" t="s">
        <v>1891</v>
      </c>
      <c r="F727" s="832" t="s">
        <v>2443</v>
      </c>
      <c r="G727" s="832">
        <v>59668.47</v>
      </c>
      <c r="H727" s="832">
        <v>109295.96</v>
      </c>
      <c r="I727" s="832">
        <v>451514.31</v>
      </c>
      <c r="J727" s="832">
        <v>451514.31</v>
      </c>
      <c r="K727" s="832">
        <v>451514.31</v>
      </c>
      <c r="L727" s="832">
        <v>451514.31</v>
      </c>
      <c r="M727" s="832">
        <v>451514.31</v>
      </c>
      <c r="N727" s="832">
        <v>451514.31</v>
      </c>
      <c r="O727" s="832">
        <v>451514.31</v>
      </c>
      <c r="P727" s="832">
        <v>451514.31</v>
      </c>
      <c r="Q727" s="832">
        <v>0</v>
      </c>
      <c r="R727" s="832">
        <v>0</v>
      </c>
      <c r="S727" s="832">
        <v>50168.26</v>
      </c>
      <c r="T727" s="832">
        <v>50168.26</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8" t="str">
        <f t="shared" si="72"/>
        <v>H44200</v>
      </c>
      <c r="AK727" s="1028" t="str">
        <f t="shared" si="73"/>
        <v>CT IONIQ 6</v>
      </c>
      <c r="AL727" s="1028">
        <f>IFERROR(INDEX(G727:R727,1,MATCH(Parametres!$B$3,G$1:R$1,0)-1)*IF(OR(F727="L",F727="S",F727="I"),-1,1),"")</f>
        <v>451514.31</v>
      </c>
      <c r="AM727" s="1028">
        <f t="shared" si="68"/>
        <v>0</v>
      </c>
      <c r="AN727" s="1028">
        <f>INDEX(G727:R727,1,MATCH(Parametres!$B$3,G$1:R$1,0))*IF(OR(F727="L",F727="S",F727="I"),-1,1)</f>
        <v>451514.31</v>
      </c>
      <c r="AO727" s="598" t="str">
        <f>+VLOOKUP($AJ727,Data_Validation!$A:$D,1,0)</f>
        <v>H44200</v>
      </c>
      <c r="AP727" s="598" t="str">
        <f>+VLOOKUP($AJ727,Data_Validation!$A:$D,3,0)</f>
        <v>Véhicules neufs</v>
      </c>
      <c r="AQ727" s="598" t="str">
        <f>+VLOOKUP($AJ727,Data_Validation!$A:$D,4,0)</f>
        <v>Voitures electriques</v>
      </c>
      <c r="AR727" s="598" t="s">
        <v>299</v>
      </c>
      <c r="AS727" s="598">
        <f>+VLOOKUP($AJ727,Data_Validation!$A:$E,5,0)</f>
        <v>0</v>
      </c>
      <c r="AT727" s="1033" t="str">
        <f t="shared" si="69"/>
        <v>H44200</v>
      </c>
      <c r="AU727" s="599" t="str">
        <f t="shared" si="70"/>
        <v>CT IONIQ 6</v>
      </c>
      <c r="AV727" s="1028">
        <f>IFERROR(INDEX(V727:AG727,1,MATCH(Parametres!$B$3,V$1:AG$1,0)-1)*IF(OR(C727="L",C727="S",C727="I"),-1,1),"")</f>
        <v>0</v>
      </c>
      <c r="AW727" s="1028">
        <f t="shared" si="71"/>
        <v>0</v>
      </c>
      <c r="AX727" s="1028">
        <f>INDEX(V727:AG727,1,MATCH(Parametres!$B$3,V$1:AG$1,0))*IF(OR(C727="L",C727="S",C727="I"),-1,1)</f>
        <v>0</v>
      </c>
      <c r="AY727" s="598" t="s">
        <v>337</v>
      </c>
      <c r="AZ727" s="598">
        <f>+VLOOKUP($AJ727,Data_Validation!$A:$E,5,0)</f>
        <v>0</v>
      </c>
    </row>
    <row r="728" spans="1:52" ht="15" customHeight="1">
      <c r="A728" s="832" t="s">
        <v>1150</v>
      </c>
      <c r="B728" s="832">
        <v>2026</v>
      </c>
      <c r="C728" s="832" t="s">
        <v>2576</v>
      </c>
      <c r="D728" s="832" t="s">
        <v>2573</v>
      </c>
      <c r="E728" s="832" t="s">
        <v>1891</v>
      </c>
      <c r="F728" s="832" t="s">
        <v>2443</v>
      </c>
      <c r="G728" s="832">
        <v>0</v>
      </c>
      <c r="H728" s="832">
        <v>0</v>
      </c>
      <c r="I728" s="832">
        <v>0</v>
      </c>
      <c r="J728" s="832">
        <v>0</v>
      </c>
      <c r="K728" s="832">
        <v>0</v>
      </c>
      <c r="L728" s="832">
        <v>0</v>
      </c>
      <c r="M728" s="832">
        <v>0</v>
      </c>
      <c r="N728" s="832">
        <v>0</v>
      </c>
      <c r="O728" s="832">
        <v>0</v>
      </c>
      <c r="P728" s="832">
        <v>0</v>
      </c>
      <c r="Q728" s="832">
        <v>0</v>
      </c>
      <c r="R728" s="832">
        <v>0</v>
      </c>
      <c r="S728" s="832">
        <v>0</v>
      </c>
      <c r="T728" s="832">
        <v>0</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8" t="str">
        <f t="shared" si="72"/>
        <v>H44300</v>
      </c>
      <c r="AK728" s="1028" t="str">
        <f t="shared" si="73"/>
        <v>CT IONIQ 5</v>
      </c>
      <c r="AL728" s="1028">
        <f>IFERROR(INDEX(G728:R728,1,MATCH(Parametres!$B$3,G$1:R$1,0)-1)*IF(OR(F728="L",F728="S",F728="I"),-1,1),"")</f>
        <v>0</v>
      </c>
      <c r="AM728" s="1028">
        <f t="shared" si="68"/>
        <v>0</v>
      </c>
      <c r="AN728" s="1028">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3" t="str">
        <f t="shared" si="69"/>
        <v>H44300</v>
      </c>
      <c r="AU728" s="599" t="str">
        <f t="shared" si="70"/>
        <v>CT IONIQ 5</v>
      </c>
      <c r="AV728" s="1028">
        <f>IFERROR(INDEX(V728:AG728,1,MATCH(Parametres!$B$3,V$1:AG$1,0)-1)*IF(OR(C728="L",C728="S",C728="I"),-1,1),"")</f>
        <v>0</v>
      </c>
      <c r="AW728" s="1028">
        <f t="shared" si="71"/>
        <v>0</v>
      </c>
      <c r="AX728" s="1028">
        <f>INDEX(V728:AG728,1,MATCH(Parametres!$B$3,V$1:AG$1,0))*IF(OR(C728="L",C728="S",C728="I"),-1,1)</f>
        <v>0</v>
      </c>
      <c r="AY728" s="598" t="s">
        <v>337</v>
      </c>
      <c r="AZ728" s="598" t="e">
        <f>+VLOOKUP($AJ728,Data_Validation!$A:$E,5,0)</f>
        <v>#N/A</v>
      </c>
    </row>
    <row r="729" spans="1:52" ht="15" customHeight="1">
      <c r="A729" s="832" t="s">
        <v>1150</v>
      </c>
      <c r="B729" s="832">
        <v>2026</v>
      </c>
      <c r="C729" s="832" t="s">
        <v>2577</v>
      </c>
      <c r="D729" s="832" t="s">
        <v>2578</v>
      </c>
      <c r="E729" s="832" t="s">
        <v>1891</v>
      </c>
      <c r="F729" s="832" t="s">
        <v>2443</v>
      </c>
      <c r="G729" s="832">
        <v>108005.59</v>
      </c>
      <c r="H729" s="832">
        <v>243276.46</v>
      </c>
      <c r="I729" s="832">
        <v>242676.46</v>
      </c>
      <c r="J729" s="832">
        <v>242676.46</v>
      </c>
      <c r="K729" s="832">
        <v>392179.91</v>
      </c>
      <c r="L729" s="832">
        <v>392179.91</v>
      </c>
      <c r="M729" s="832">
        <v>473482.14</v>
      </c>
      <c r="N729" s="832">
        <v>473482.14</v>
      </c>
      <c r="O729" s="832">
        <v>473482.14</v>
      </c>
      <c r="P729" s="832">
        <v>473482.14</v>
      </c>
      <c r="Q729" s="832">
        <v>0</v>
      </c>
      <c r="R729" s="832">
        <v>0</v>
      </c>
      <c r="S729" s="832">
        <v>52609.13</v>
      </c>
      <c r="T729" s="832">
        <v>52609.13</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8" t="str">
        <f t="shared" si="72"/>
        <v>H44400</v>
      </c>
      <c r="AK729" s="1028" t="str">
        <f t="shared" si="73"/>
        <v>CT IONIQ 9</v>
      </c>
      <c r="AL729" s="1028">
        <f>IFERROR(INDEX(G729:R729,1,MATCH(Parametres!$B$3,G$1:R$1,0)-1)*IF(OR(F729="L",F729="S",F729="I"),-1,1),"")</f>
        <v>473482.14</v>
      </c>
      <c r="AM729" s="1028">
        <f t="shared" si="68"/>
        <v>0</v>
      </c>
      <c r="AN729" s="1028">
        <f>INDEX(G729:R729,1,MATCH(Parametres!$B$3,G$1:R$1,0))*IF(OR(F729="L",F729="S",F729="I"),-1,1)</f>
        <v>473482.14</v>
      </c>
      <c r="AO729" s="598" t="str">
        <f>+VLOOKUP($AJ729,Data_Validation!$A:$D,1,0)</f>
        <v>H44400</v>
      </c>
      <c r="AP729" s="598" t="str">
        <f>+VLOOKUP($AJ729,Data_Validation!$A:$D,3,0)</f>
        <v>Véhicules neufs</v>
      </c>
      <c r="AQ729" s="598" t="str">
        <f>+VLOOKUP($AJ729,Data_Validation!$A:$D,4,0)</f>
        <v>Voitures electriques</v>
      </c>
      <c r="AR729" s="598" t="s">
        <v>299</v>
      </c>
      <c r="AS729" s="598">
        <f>+VLOOKUP($AJ729,Data_Validation!$A:$E,5,0)</f>
        <v>0</v>
      </c>
      <c r="AT729" s="1033" t="str">
        <f t="shared" si="69"/>
        <v>H44400</v>
      </c>
      <c r="AU729" s="599" t="str">
        <f t="shared" si="70"/>
        <v>CT IONIQ 9</v>
      </c>
      <c r="AV729" s="1028">
        <f>IFERROR(INDEX(V729:AG729,1,MATCH(Parametres!$B$3,V$1:AG$1,0)-1)*IF(OR(C729="L",C729="S",C729="I"),-1,1),"")</f>
        <v>0</v>
      </c>
      <c r="AW729" s="1028">
        <f t="shared" si="71"/>
        <v>0</v>
      </c>
      <c r="AX729" s="1028">
        <f>INDEX(V729:AG729,1,MATCH(Parametres!$B$3,V$1:AG$1,0))*IF(OR(C729="L",C729="S",C729="I"),-1,1)</f>
        <v>0</v>
      </c>
      <c r="AY729" s="598" t="s">
        <v>337</v>
      </c>
      <c r="AZ729" s="598">
        <f>+VLOOKUP($AJ729,Data_Validation!$A:$E,5,0)</f>
        <v>0</v>
      </c>
    </row>
    <row r="730" spans="1:52" ht="15" customHeight="1">
      <c r="A730" s="832" t="s">
        <v>1150</v>
      </c>
      <c r="B730" s="832">
        <v>2026</v>
      </c>
      <c r="C730" s="832" t="s">
        <v>2579</v>
      </c>
      <c r="D730" s="832" t="s">
        <v>2580</v>
      </c>
      <c r="E730" s="832" t="s">
        <v>333</v>
      </c>
      <c r="F730" s="832" t="s">
        <v>2443</v>
      </c>
      <c r="G730" s="832">
        <v>363775.18</v>
      </c>
      <c r="H730" s="832">
        <v>693119.21</v>
      </c>
      <c r="I730" s="832">
        <v>1049280.02</v>
      </c>
      <c r="J730" s="832">
        <v>1351553.24</v>
      </c>
      <c r="K730" s="832">
        <v>1626618.04</v>
      </c>
      <c r="L730" s="832">
        <v>1897944.61</v>
      </c>
      <c r="M730" s="832">
        <v>2175505.39</v>
      </c>
      <c r="N730" s="832">
        <v>2421186.54</v>
      </c>
      <c r="O730" s="832">
        <v>2646331.19</v>
      </c>
      <c r="P730" s="832">
        <v>2759569.81</v>
      </c>
      <c r="Q730" s="832">
        <v>0</v>
      </c>
      <c r="R730" s="832">
        <v>0</v>
      </c>
      <c r="S730" s="832">
        <v>294036.8</v>
      </c>
      <c r="T730" s="832">
        <v>294036.8</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8" t="str">
        <f t="shared" si="72"/>
        <v>H45000</v>
      </c>
      <c r="AK730" s="1028" t="str">
        <f t="shared" si="73"/>
        <v>CT PCS - COMPTOIR - GROS</v>
      </c>
      <c r="AL730" s="1028">
        <f>IFERROR(INDEX(G730:R730,1,MATCH(Parametres!$B$3,G$1:R$1,0)-1)*IF(OR(F730="L",F730="S",F730="I"),-1,1),"")</f>
        <v>2421186.54</v>
      </c>
      <c r="AM730" s="1028">
        <f t="shared" si="68"/>
        <v>225144.64999999991</v>
      </c>
      <c r="AN730" s="1028">
        <f>INDEX(G730:R730,1,MATCH(Parametres!$B$3,G$1:R$1,0))*IF(OR(F730="L",F730="S",F730="I"),-1,1)</f>
        <v>2646331.19</v>
      </c>
      <c r="AO730" s="598" t="str">
        <f>+VLOOKUP($AJ730,Data_Validation!$A:$D,1,0)</f>
        <v>H45000</v>
      </c>
      <c r="AP730" s="598" t="str">
        <f>+VLOOKUP($AJ730,Data_Validation!$A:$D,3,0)</f>
        <v>Pièces</v>
      </c>
      <c r="AQ730" s="598" t="str">
        <f>+VLOOKUP($AJ730,Data_Validation!$A:$D,4,0)</f>
        <v>Ventes de Gros</v>
      </c>
      <c r="AR730" s="598" t="s">
        <v>299</v>
      </c>
      <c r="AS730" s="598">
        <f>+VLOOKUP($AJ730,Data_Validation!$A:$E,5,0)</f>
        <v>0</v>
      </c>
      <c r="AT730" s="1033" t="str">
        <f t="shared" si="69"/>
        <v>H45000</v>
      </c>
      <c r="AU730" s="599" t="str">
        <f t="shared" si="70"/>
        <v>CT PCS - COMPTOIR - GROS</v>
      </c>
      <c r="AV730" s="1028">
        <f>IFERROR(INDEX(V730:AG730,1,MATCH(Parametres!$B$3,V$1:AG$1,0)-1)*IF(OR(C730="L",C730="S",C730="I"),-1,1),"")</f>
        <v>0</v>
      </c>
      <c r="AW730" s="1028">
        <f t="shared" si="71"/>
        <v>0</v>
      </c>
      <c r="AX730" s="1028">
        <f>INDEX(V730:AG730,1,MATCH(Parametres!$B$3,V$1:AG$1,0))*IF(OR(C730="L",C730="S",C730="I"),-1,1)</f>
        <v>0</v>
      </c>
      <c r="AY730" s="598" t="s">
        <v>337</v>
      </c>
      <c r="AZ730" s="598">
        <f>+VLOOKUP($AJ730,Data_Validation!$A:$E,5,0)</f>
        <v>0</v>
      </c>
    </row>
    <row r="731" spans="1:52" ht="15" customHeight="1">
      <c r="A731" s="832" t="s">
        <v>1150</v>
      </c>
      <c r="B731" s="832">
        <v>2026</v>
      </c>
      <c r="C731" s="832" t="s">
        <v>2581</v>
      </c>
      <c r="D731" s="832" t="s">
        <v>2582</v>
      </c>
      <c r="E731" s="832" t="s">
        <v>333</v>
      </c>
      <c r="F731" s="832" t="s">
        <v>2443</v>
      </c>
      <c r="G731" s="832">
        <v>3392.63</v>
      </c>
      <c r="H731" s="832">
        <v>7592.88</v>
      </c>
      <c r="I731" s="832">
        <v>18425.919999999998</v>
      </c>
      <c r="J731" s="832">
        <v>31790.68</v>
      </c>
      <c r="K731" s="832">
        <v>40288.339999999997</v>
      </c>
      <c r="L731" s="832">
        <v>52542</v>
      </c>
      <c r="M731" s="832">
        <v>64386.46</v>
      </c>
      <c r="N731" s="832">
        <v>73198.759999999995</v>
      </c>
      <c r="O731" s="832">
        <v>91568.73</v>
      </c>
      <c r="P731" s="832">
        <v>96672.59</v>
      </c>
      <c r="Q731" s="832">
        <v>0</v>
      </c>
      <c r="R731" s="832">
        <v>0</v>
      </c>
      <c r="S731" s="832">
        <v>10174.299999999999</v>
      </c>
      <c r="T731" s="832">
        <v>10174.299999999999</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8" t="str">
        <f t="shared" si="72"/>
        <v>H45200</v>
      </c>
      <c r="AK731" s="1028" t="str">
        <f t="shared" si="73"/>
        <v>CT PCS COMPTOIR - DETAIL</v>
      </c>
      <c r="AL731" s="1028">
        <f>IFERROR(INDEX(G731:R731,1,MATCH(Parametres!$B$3,G$1:R$1,0)-1)*IF(OR(F731="L",F731="S",F731="I"),-1,1),"")</f>
        <v>73198.759999999995</v>
      </c>
      <c r="AM731" s="1028">
        <f t="shared" si="68"/>
        <v>18369.97</v>
      </c>
      <c r="AN731" s="1028">
        <f>INDEX(G731:R731,1,MATCH(Parametres!$B$3,G$1:R$1,0))*IF(OR(F731="L",F731="S",F731="I"),-1,1)</f>
        <v>91568.73</v>
      </c>
      <c r="AO731" s="598" t="str">
        <f>+VLOOKUP($AJ731,Data_Validation!$A:$D,1,0)</f>
        <v>H45200</v>
      </c>
      <c r="AP731" s="598" t="str">
        <f>+VLOOKUP($AJ731,Data_Validation!$A:$D,3,0)</f>
        <v>Pièces</v>
      </c>
      <c r="AQ731" s="598" t="str">
        <f>+VLOOKUP($AJ731,Data_Validation!$A:$D,4,0)</f>
        <v>Ventes Détails</v>
      </c>
      <c r="AR731" s="598" t="s">
        <v>299</v>
      </c>
      <c r="AS731" s="598">
        <f>+VLOOKUP($AJ731,Data_Validation!$A:$E,5,0)</f>
        <v>0</v>
      </c>
      <c r="AT731" s="1033" t="str">
        <f t="shared" si="69"/>
        <v>H45200</v>
      </c>
      <c r="AU731" s="599" t="str">
        <f t="shared" si="70"/>
        <v>CT PCS COMPTOIR - DETAIL</v>
      </c>
      <c r="AV731" s="1028">
        <f>IFERROR(INDEX(V731:AG731,1,MATCH(Parametres!$B$3,V$1:AG$1,0)-1)*IF(OR(C731="L",C731="S",C731="I"),-1,1),"")</f>
        <v>0</v>
      </c>
      <c r="AW731" s="1028">
        <f t="shared" si="71"/>
        <v>0</v>
      </c>
      <c r="AX731" s="1028">
        <f>INDEX(V731:AG731,1,MATCH(Parametres!$B$3,V$1:AG$1,0))*IF(OR(C731="L",C731="S",C731="I"),-1,1)</f>
        <v>0</v>
      </c>
      <c r="AY731" s="598" t="s">
        <v>337</v>
      </c>
      <c r="AZ731" s="598">
        <f>+VLOOKUP($AJ731,Data_Validation!$A:$E,5,0)</f>
        <v>0</v>
      </c>
    </row>
    <row r="732" spans="1:52" ht="15" customHeight="1">
      <c r="A732" s="832" t="s">
        <v>1150</v>
      </c>
      <c r="B732" s="832">
        <v>2026</v>
      </c>
      <c r="C732" s="832" t="s">
        <v>2583</v>
      </c>
      <c r="D732" s="832" t="s">
        <v>2584</v>
      </c>
      <c r="E732" s="832" t="s">
        <v>333</v>
      </c>
      <c r="F732" s="832" t="s">
        <v>2443</v>
      </c>
      <c r="G732" s="832">
        <v>11669.13</v>
      </c>
      <c r="H732" s="832">
        <v>23952.84</v>
      </c>
      <c r="I732" s="832">
        <v>45538.76</v>
      </c>
      <c r="J732" s="832">
        <v>63251.67</v>
      </c>
      <c r="K732" s="832">
        <v>80607.839999999997</v>
      </c>
      <c r="L732" s="832">
        <v>97056.82</v>
      </c>
      <c r="M732" s="832">
        <v>112558.32</v>
      </c>
      <c r="N732" s="832">
        <v>128067.85</v>
      </c>
      <c r="O732" s="832">
        <v>142287.88</v>
      </c>
      <c r="P732" s="832">
        <v>154624.03</v>
      </c>
      <c r="Q732" s="832">
        <v>0</v>
      </c>
      <c r="R732" s="832">
        <v>0</v>
      </c>
      <c r="S732" s="832">
        <v>15809.76</v>
      </c>
      <c r="T732" s="832">
        <v>15809.76</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8" t="str">
        <f t="shared" si="72"/>
        <v>H45300</v>
      </c>
      <c r="AK732" s="1028" t="str">
        <f t="shared" si="73"/>
        <v>CT ACCESS DETAIL</v>
      </c>
      <c r="AL732" s="1028">
        <f>IFERROR(INDEX(G732:R732,1,MATCH(Parametres!$B$3,G$1:R$1,0)-1)*IF(OR(F732="L",F732="S",F732="I"),-1,1),"")</f>
        <v>128067.85</v>
      </c>
      <c r="AM732" s="1028">
        <f t="shared" si="68"/>
        <v>14220.029999999999</v>
      </c>
      <c r="AN732" s="1028">
        <f>INDEX(G732:R732,1,MATCH(Parametres!$B$3,G$1:R$1,0))*IF(OR(F732="L",F732="S",F732="I"),-1,1)</f>
        <v>142287.88</v>
      </c>
      <c r="AO732" s="598" t="str">
        <f>+VLOOKUP($AJ732,Data_Validation!$A:$D,1,0)</f>
        <v>H45300</v>
      </c>
      <c r="AP732" s="598" t="str">
        <f>+VLOOKUP($AJ732,Data_Validation!$A:$D,3,0)</f>
        <v>Pièces</v>
      </c>
      <c r="AQ732" s="598" t="str">
        <f>+VLOOKUP($AJ732,Data_Validation!$A:$D,4,0)</f>
        <v>Ventes Détails</v>
      </c>
      <c r="AR732" s="598" t="s">
        <v>299</v>
      </c>
      <c r="AS732" s="598">
        <f>+VLOOKUP($AJ732,Data_Validation!$A:$E,5,0)</f>
        <v>0</v>
      </c>
      <c r="AT732" s="1033" t="str">
        <f t="shared" si="69"/>
        <v>H45300</v>
      </c>
      <c r="AU732" s="599" t="str">
        <f t="shared" si="70"/>
        <v>CT ACCESS DETAIL</v>
      </c>
      <c r="AV732" s="1028">
        <f>IFERROR(INDEX(V732:AG732,1,MATCH(Parametres!$B$3,V$1:AG$1,0)-1)*IF(OR(C732="L",C732="S",C732="I"),-1,1),"")</f>
        <v>0</v>
      </c>
      <c r="AW732" s="1028">
        <f t="shared" si="71"/>
        <v>0</v>
      </c>
      <c r="AX732" s="1028">
        <f>INDEX(V732:AG732,1,MATCH(Parametres!$B$3,V$1:AG$1,0))*IF(OR(C732="L",C732="S",C732="I"),-1,1)</f>
        <v>0</v>
      </c>
      <c r="AY732" s="598" t="s">
        <v>337</v>
      </c>
      <c r="AZ732" s="598">
        <f>+VLOOKUP($AJ732,Data_Validation!$A:$E,5,0)</f>
        <v>0</v>
      </c>
    </row>
    <row r="733" spans="1:52" ht="15" customHeight="1">
      <c r="A733" s="832" t="s">
        <v>1150</v>
      </c>
      <c r="B733" s="832">
        <v>2026</v>
      </c>
      <c r="C733" s="832" t="s">
        <v>2585</v>
      </c>
      <c r="D733" s="832" t="s">
        <v>2586</v>
      </c>
      <c r="E733" s="832" t="s">
        <v>333</v>
      </c>
      <c r="F733" s="832" t="s">
        <v>2443</v>
      </c>
      <c r="G733" s="832">
        <v>32949.360000000001</v>
      </c>
      <c r="H733" s="832">
        <v>67684.960000000006</v>
      </c>
      <c r="I733" s="832">
        <v>103062.17</v>
      </c>
      <c r="J733" s="832">
        <v>157862.04</v>
      </c>
      <c r="K733" s="832">
        <v>203995.51</v>
      </c>
      <c r="L733" s="832">
        <v>255434.1</v>
      </c>
      <c r="M733" s="832">
        <v>290674.06</v>
      </c>
      <c r="N733" s="832">
        <v>328863.32</v>
      </c>
      <c r="O733" s="832">
        <v>371347.76</v>
      </c>
      <c r="P733" s="832">
        <v>401234.66</v>
      </c>
      <c r="Q733" s="832">
        <v>0</v>
      </c>
      <c r="R733" s="832">
        <v>0</v>
      </c>
      <c r="S733" s="832">
        <v>41260.86</v>
      </c>
      <c r="T733" s="832">
        <v>41260.86</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8" t="str">
        <f t="shared" si="72"/>
        <v>H45400</v>
      </c>
      <c r="AK733" s="1028" t="str">
        <f t="shared" si="73"/>
        <v>CT PCS B.R CLIENT - MEC</v>
      </c>
      <c r="AL733" s="1028">
        <f>IFERROR(INDEX(G733:R733,1,MATCH(Parametres!$B$3,G$1:R$1,0)-1)*IF(OR(F733="L",F733="S",F733="I"),-1,1),"")</f>
        <v>328863.32</v>
      </c>
      <c r="AM733" s="1028">
        <f t="shared" si="68"/>
        <v>42484.44</v>
      </c>
      <c r="AN733" s="1028">
        <f>INDEX(G733:R733,1,MATCH(Parametres!$B$3,G$1:R$1,0))*IF(OR(F733="L",F733="S",F733="I"),-1,1)</f>
        <v>371347.76</v>
      </c>
      <c r="AO733" s="598" t="str">
        <f>+VLOOKUP($AJ733,Data_Validation!$A:$D,1,0)</f>
        <v>H45400</v>
      </c>
      <c r="AP733" s="598" t="str">
        <f>+VLOOKUP($AJ733,Data_Validation!$A:$D,3,0)</f>
        <v>Pièces</v>
      </c>
      <c r="AQ733" s="598" t="str">
        <f>+VLOOKUP($AJ733,Data_Validation!$A:$D,4,0)</f>
        <v>Pièces Ro Clients</v>
      </c>
      <c r="AR733" s="598" t="s">
        <v>299</v>
      </c>
      <c r="AS733" s="598">
        <f>+VLOOKUP($AJ733,Data_Validation!$A:$E,5,0)</f>
        <v>0</v>
      </c>
      <c r="AT733" s="1033" t="str">
        <f t="shared" si="69"/>
        <v>H45400</v>
      </c>
      <c r="AU733" s="599" t="str">
        <f t="shared" si="70"/>
        <v>CT PCS B.R CLIENT - MEC</v>
      </c>
      <c r="AV733" s="1028">
        <f>IFERROR(INDEX(V733:AG733,1,MATCH(Parametres!$B$3,V$1:AG$1,0)-1)*IF(OR(C733="L",C733="S",C733="I"),-1,1),"")</f>
        <v>0</v>
      </c>
      <c r="AW733" s="1028">
        <f t="shared" si="71"/>
        <v>0</v>
      </c>
      <c r="AX733" s="1028">
        <f>INDEX(V733:AG733,1,MATCH(Parametres!$B$3,V$1:AG$1,0))*IF(OR(C733="L",C733="S",C733="I"),-1,1)</f>
        <v>0</v>
      </c>
      <c r="AY733" s="598" t="s">
        <v>337</v>
      </c>
      <c r="AZ733" s="598">
        <f>+VLOOKUP($AJ733,Data_Validation!$A:$E,5,0)</f>
        <v>0</v>
      </c>
    </row>
    <row r="734" spans="1:52" ht="15" customHeight="1">
      <c r="A734" s="832" t="s">
        <v>1150</v>
      </c>
      <c r="B734" s="832">
        <v>2026</v>
      </c>
      <c r="C734" s="832" t="s">
        <v>2587</v>
      </c>
      <c r="D734" s="832" t="s">
        <v>2588</v>
      </c>
      <c r="E734" s="832" t="s">
        <v>333</v>
      </c>
      <c r="F734" s="832" t="s">
        <v>2443</v>
      </c>
      <c r="G734" s="832">
        <v>0</v>
      </c>
      <c r="H734" s="832">
        <v>0</v>
      </c>
      <c r="I734" s="832">
        <v>0</v>
      </c>
      <c r="J734" s="832">
        <v>0</v>
      </c>
      <c r="K734" s="832">
        <v>0</v>
      </c>
      <c r="L734" s="832">
        <v>0</v>
      </c>
      <c r="M734" s="832">
        <v>0</v>
      </c>
      <c r="N734" s="832">
        <v>0</v>
      </c>
      <c r="O734" s="832">
        <v>0</v>
      </c>
      <c r="P734" s="832">
        <v>0</v>
      </c>
      <c r="Q734" s="832">
        <v>0</v>
      </c>
      <c r="R734" s="832">
        <v>0</v>
      </c>
      <c r="S734" s="832">
        <v>0</v>
      </c>
      <c r="T734" s="832">
        <v>0</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8" t="str">
        <f t="shared" si="72"/>
        <v>H45410</v>
      </c>
      <c r="AK734" s="1028" t="str">
        <f t="shared" si="73"/>
        <v>CT PIECES HPP</v>
      </c>
      <c r="AL734" s="1028">
        <f>IFERROR(INDEX(G734:R734,1,MATCH(Parametres!$B$3,G$1:R$1,0)-1)*IF(OR(F734="L",F734="S",F734="I"),-1,1),"")</f>
        <v>0</v>
      </c>
      <c r="AM734" s="1028">
        <f t="shared" si="68"/>
        <v>0</v>
      </c>
      <c r="AN734" s="1028">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3" t="str">
        <f t="shared" si="69"/>
        <v>H45410</v>
      </c>
      <c r="AU734" s="599" t="str">
        <f t="shared" si="70"/>
        <v>CT PIECES HPP</v>
      </c>
      <c r="AV734" s="1028">
        <f>IFERROR(INDEX(V734:AG734,1,MATCH(Parametres!$B$3,V$1:AG$1,0)-1)*IF(OR(C734="L",C734="S",C734="I"),-1,1),"")</f>
        <v>0</v>
      </c>
      <c r="AW734" s="1028">
        <f t="shared" si="71"/>
        <v>0</v>
      </c>
      <c r="AX734" s="1028">
        <f>INDEX(V734:AG734,1,MATCH(Parametres!$B$3,V$1:AG$1,0))*IF(OR(C734="L",C734="S",C734="I"),-1,1)</f>
        <v>0</v>
      </c>
      <c r="AY734" s="598" t="s">
        <v>337</v>
      </c>
      <c r="AZ734" s="598" t="e">
        <f>+VLOOKUP($AJ734,Data_Validation!$A:$E,5,0)</f>
        <v>#N/A</v>
      </c>
    </row>
    <row r="735" spans="1:52" ht="15" customHeight="1">
      <c r="A735" s="832" t="s">
        <v>1150</v>
      </c>
      <c r="B735" s="832">
        <v>2026</v>
      </c>
      <c r="C735" s="832" t="s">
        <v>2589</v>
      </c>
      <c r="D735" s="832" t="s">
        <v>2590</v>
      </c>
      <c r="E735" s="832" t="s">
        <v>333</v>
      </c>
      <c r="F735" s="832" t="s">
        <v>2443</v>
      </c>
      <c r="G735" s="832">
        <v>0</v>
      </c>
      <c r="H735" s="832">
        <v>0</v>
      </c>
      <c r="I735" s="832">
        <v>0</v>
      </c>
      <c r="J735" s="832">
        <v>0</v>
      </c>
      <c r="K735" s="832">
        <v>0</v>
      </c>
      <c r="L735" s="832">
        <v>0</v>
      </c>
      <c r="M735" s="832">
        <v>0</v>
      </c>
      <c r="N735" s="832">
        <v>0</v>
      </c>
      <c r="O735" s="832">
        <v>0</v>
      </c>
      <c r="P735" s="832">
        <v>0</v>
      </c>
      <c r="Q735" s="832">
        <v>0</v>
      </c>
      <c r="R735" s="832">
        <v>0</v>
      </c>
      <c r="S735" s="832">
        <v>0</v>
      </c>
      <c r="T735" s="832">
        <v>0</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8" t="str">
        <f t="shared" si="72"/>
        <v>H45500</v>
      </c>
      <c r="AK735" s="1028" t="str">
        <f t="shared" si="73"/>
        <v>CT PCS B.R CLIENT - CARR</v>
      </c>
      <c r="AL735" s="1028">
        <f>IFERROR(INDEX(G735:R735,1,MATCH(Parametres!$B$3,G$1:R$1,0)-1)*IF(OR(F735="L",F735="S",F735="I"),-1,1),"")</f>
        <v>0</v>
      </c>
      <c r="AM735" s="1028">
        <f t="shared" si="68"/>
        <v>0</v>
      </c>
      <c r="AN735" s="1028">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3" t="str">
        <f t="shared" si="69"/>
        <v>H45500</v>
      </c>
      <c r="AU735" s="599" t="str">
        <f t="shared" si="70"/>
        <v>CT PCS B.R CLIENT - CARR</v>
      </c>
      <c r="AV735" s="1028">
        <f>IFERROR(INDEX(V735:AG735,1,MATCH(Parametres!$B$3,V$1:AG$1,0)-1)*IF(OR(C735="L",C735="S",C735="I"),-1,1),"")</f>
        <v>0</v>
      </c>
      <c r="AW735" s="1028">
        <f t="shared" si="71"/>
        <v>0</v>
      </c>
      <c r="AX735" s="1028">
        <f>INDEX(V735:AG735,1,MATCH(Parametres!$B$3,V$1:AG$1,0))*IF(OR(C735="L",C735="S",C735="I"),-1,1)</f>
        <v>0</v>
      </c>
      <c r="AY735" s="598" t="s">
        <v>337</v>
      </c>
      <c r="AZ735" s="598" t="e">
        <f>+VLOOKUP($AJ735,Data_Validation!$A:$E,5,0)</f>
        <v>#N/A</v>
      </c>
    </row>
    <row r="736" spans="1:52" ht="15" customHeight="1">
      <c r="A736" s="832" t="s">
        <v>1150</v>
      </c>
      <c r="B736" s="832">
        <v>2026</v>
      </c>
      <c r="C736" s="832" t="s">
        <v>2591</v>
      </c>
      <c r="D736" s="832" t="s">
        <v>2592</v>
      </c>
      <c r="E736" s="832" t="s">
        <v>333</v>
      </c>
      <c r="F736" s="832" t="s">
        <v>2443</v>
      </c>
      <c r="G736" s="832">
        <v>166263.5</v>
      </c>
      <c r="H736" s="832">
        <v>287865.96999999997</v>
      </c>
      <c r="I736" s="832">
        <v>401094.9</v>
      </c>
      <c r="J736" s="832">
        <v>436743.48</v>
      </c>
      <c r="K736" s="832">
        <v>491616.06</v>
      </c>
      <c r="L736" s="832">
        <v>556767.64</v>
      </c>
      <c r="M736" s="832">
        <v>639450.26</v>
      </c>
      <c r="N736" s="832">
        <v>669635.99</v>
      </c>
      <c r="O736" s="832">
        <v>841926.87</v>
      </c>
      <c r="P736" s="832">
        <v>880012.12</v>
      </c>
      <c r="Q736" s="832">
        <v>0</v>
      </c>
      <c r="R736" s="832">
        <v>0</v>
      </c>
      <c r="S736" s="832">
        <v>93547.43</v>
      </c>
      <c r="T736" s="832">
        <v>93547.43</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8" t="str">
        <f t="shared" si="72"/>
        <v>H45600</v>
      </c>
      <c r="AK736" s="1028" t="str">
        <f t="shared" si="73"/>
        <v>CT PCS B.R GARANTIE -MEC</v>
      </c>
      <c r="AL736" s="1028">
        <f>IFERROR(INDEX(G736:R736,1,MATCH(Parametres!$B$3,G$1:R$1,0)-1)*IF(OR(F736="L",F736="S",F736="I"),-1,1),"")</f>
        <v>669635.99</v>
      </c>
      <c r="AM736" s="1028">
        <f t="shared" si="68"/>
        <v>172290.88</v>
      </c>
      <c r="AN736" s="1028">
        <f>INDEX(G736:R736,1,MATCH(Parametres!$B$3,G$1:R$1,0))*IF(OR(F736="L",F736="S",F736="I"),-1,1)</f>
        <v>841926.87</v>
      </c>
      <c r="AO736" s="598" t="str">
        <f>+VLOOKUP($AJ736,Data_Validation!$A:$D,1,0)</f>
        <v>H45600</v>
      </c>
      <c r="AP736" s="598" t="str">
        <f>+VLOOKUP($AJ736,Data_Validation!$A:$D,3,0)</f>
        <v>Pièces</v>
      </c>
      <c r="AQ736" s="598" t="str">
        <f>+VLOOKUP($AJ736,Data_Validation!$A:$D,4,0)</f>
        <v>P/A Garantie</v>
      </c>
      <c r="AR736" s="598" t="s">
        <v>299</v>
      </c>
      <c r="AS736" s="598">
        <f>+VLOOKUP($AJ736,Data_Validation!$A:$E,5,0)</f>
        <v>0</v>
      </c>
      <c r="AT736" s="1033" t="str">
        <f t="shared" si="69"/>
        <v>H45600</v>
      </c>
      <c r="AU736" s="599" t="str">
        <f t="shared" si="70"/>
        <v>CT PCS B.R GARANTIE -MEC</v>
      </c>
      <c r="AV736" s="1028">
        <f>IFERROR(INDEX(V736:AG736,1,MATCH(Parametres!$B$3,V$1:AG$1,0)-1)*IF(OR(C736="L",C736="S",C736="I"),-1,1),"")</f>
        <v>0</v>
      </c>
      <c r="AW736" s="1028">
        <f t="shared" si="71"/>
        <v>0</v>
      </c>
      <c r="AX736" s="1028">
        <f>INDEX(V736:AG736,1,MATCH(Parametres!$B$3,V$1:AG$1,0))*IF(OR(C736="L",C736="S",C736="I"),-1,1)</f>
        <v>0</v>
      </c>
      <c r="AY736" s="598" t="s">
        <v>337</v>
      </c>
      <c r="AZ736" s="598">
        <f>+VLOOKUP($AJ736,Data_Validation!$A:$E,5,0)</f>
        <v>0</v>
      </c>
    </row>
    <row r="737" spans="1:52" ht="15" customHeight="1">
      <c r="A737" s="832" t="s">
        <v>1150</v>
      </c>
      <c r="B737" s="832">
        <v>2026</v>
      </c>
      <c r="C737" s="832" t="s">
        <v>2593</v>
      </c>
      <c r="D737" s="832" t="s">
        <v>2594</v>
      </c>
      <c r="E737" s="832" t="s">
        <v>333</v>
      </c>
      <c r="F737" s="832" t="s">
        <v>2443</v>
      </c>
      <c r="G737" s="832">
        <v>10590.57</v>
      </c>
      <c r="H737" s="832">
        <v>16453.11</v>
      </c>
      <c r="I737" s="832">
        <v>29643.39</v>
      </c>
      <c r="J737" s="832">
        <v>45120.15</v>
      </c>
      <c r="K737" s="832">
        <v>55264.36</v>
      </c>
      <c r="L737" s="832">
        <v>65843.28</v>
      </c>
      <c r="M737" s="832">
        <v>72833.89</v>
      </c>
      <c r="N737" s="832">
        <v>87220.79</v>
      </c>
      <c r="O737" s="832">
        <v>102523.84</v>
      </c>
      <c r="P737" s="832">
        <v>111538.34</v>
      </c>
      <c r="Q737" s="832">
        <v>0</v>
      </c>
      <c r="R737" s="832">
        <v>0</v>
      </c>
      <c r="S737" s="832">
        <v>11391.54</v>
      </c>
      <c r="T737" s="832">
        <v>11391.54</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8" t="str">
        <f t="shared" si="72"/>
        <v>H45800</v>
      </c>
      <c r="AK737" s="1028" t="str">
        <f t="shared" si="73"/>
        <v>CT PCS B.R INTERNE - MEC</v>
      </c>
      <c r="AL737" s="1028">
        <f>IFERROR(INDEX(G737:R737,1,MATCH(Parametres!$B$3,G$1:R$1,0)-1)*IF(OR(F737="L",F737="S",F737="I"),-1,1),"")</f>
        <v>87220.79</v>
      </c>
      <c r="AM737" s="1028">
        <f t="shared" si="68"/>
        <v>15303.050000000003</v>
      </c>
      <c r="AN737" s="1028">
        <f>INDEX(G737:R737,1,MATCH(Parametres!$B$3,G$1:R$1,0))*IF(OR(F737="L",F737="S",F737="I"),-1,1)</f>
        <v>102523.84</v>
      </c>
      <c r="AO737" s="598" t="str">
        <f>+VLOOKUP($AJ737,Data_Validation!$A:$D,1,0)</f>
        <v>H45800</v>
      </c>
      <c r="AP737" s="598" t="str">
        <f>+VLOOKUP($AJ737,Data_Validation!$A:$D,3,0)</f>
        <v>Pièces</v>
      </c>
      <c r="AQ737" s="598" t="str">
        <f>+VLOOKUP($AJ737,Data_Validation!$A:$D,4,0)</f>
        <v>Ventes Internes</v>
      </c>
      <c r="AR737" s="598" t="s">
        <v>299</v>
      </c>
      <c r="AS737" s="598">
        <f>+VLOOKUP($AJ737,Data_Validation!$A:$E,5,0)</f>
        <v>0</v>
      </c>
      <c r="AT737" s="1033" t="str">
        <f t="shared" si="69"/>
        <v>H45800</v>
      </c>
      <c r="AU737" s="599" t="str">
        <f t="shared" si="70"/>
        <v>CT PCS B.R INTERNE - MEC</v>
      </c>
      <c r="AV737" s="1028">
        <f>IFERROR(INDEX(V737:AG737,1,MATCH(Parametres!$B$3,V$1:AG$1,0)-1)*IF(OR(C737="L",C737="S",C737="I"),-1,1),"")</f>
        <v>0</v>
      </c>
      <c r="AW737" s="1028">
        <f t="shared" si="71"/>
        <v>0</v>
      </c>
      <c r="AX737" s="1028">
        <f>INDEX(V737:AG737,1,MATCH(Parametres!$B$3,V$1:AG$1,0))*IF(OR(C737="L",C737="S",C737="I"),-1,1)</f>
        <v>0</v>
      </c>
      <c r="AY737" s="598" t="s">
        <v>337</v>
      </c>
      <c r="AZ737" s="598">
        <f>+VLOOKUP($AJ737,Data_Validation!$A:$E,5,0)</f>
        <v>0</v>
      </c>
    </row>
    <row r="738" spans="1:52" ht="15" customHeight="1">
      <c r="A738" s="832" t="s">
        <v>1150</v>
      </c>
      <c r="B738" s="832">
        <v>2026</v>
      </c>
      <c r="C738" s="832" t="s">
        <v>2595</v>
      </c>
      <c r="D738" s="832" t="s">
        <v>2596</v>
      </c>
      <c r="E738" s="832" t="s">
        <v>333</v>
      </c>
      <c r="F738" s="832" t="s">
        <v>2443</v>
      </c>
      <c r="G738" s="832">
        <v>0</v>
      </c>
      <c r="H738" s="832">
        <v>0</v>
      </c>
      <c r="I738" s="832">
        <v>0</v>
      </c>
      <c r="J738" s="832">
        <v>0</v>
      </c>
      <c r="K738" s="832">
        <v>0</v>
      </c>
      <c r="L738" s="832">
        <v>0</v>
      </c>
      <c r="M738" s="832">
        <v>0</v>
      </c>
      <c r="N738" s="832">
        <v>0</v>
      </c>
      <c r="O738" s="832">
        <v>0</v>
      </c>
      <c r="P738" s="832">
        <v>0</v>
      </c>
      <c r="Q738" s="832">
        <v>0</v>
      </c>
      <c r="R738" s="832">
        <v>0</v>
      </c>
      <c r="S738" s="832">
        <v>0</v>
      </c>
      <c r="T738" s="832">
        <v>0</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8" t="str">
        <f t="shared" si="72"/>
        <v>H46000</v>
      </c>
      <c r="AK738" s="1028" t="str">
        <f t="shared" si="73"/>
        <v>CT PIECES DIVERSES (AUTOS</v>
      </c>
      <c r="AL738" s="1028">
        <f>IFERROR(INDEX(G738:R738,1,MATCH(Parametres!$B$3,G$1:R$1,0)-1)*IF(OR(F738="L",F738="S",F738="I"),-1,1),"")</f>
        <v>0</v>
      </c>
      <c r="AM738" s="1028">
        <f t="shared" si="68"/>
        <v>0</v>
      </c>
      <c r="AN738" s="1028">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3" t="str">
        <f t="shared" si="69"/>
        <v>H46000</v>
      </c>
      <c r="AU738" s="599" t="str">
        <f t="shared" si="70"/>
        <v>CT PIECES DIVERSES (AUTOS</v>
      </c>
      <c r="AV738" s="1028">
        <f>IFERROR(INDEX(V738:AG738,1,MATCH(Parametres!$B$3,V$1:AG$1,0)-1)*IF(OR(C738="L",C738="S",C738="I"),-1,1),"")</f>
        <v>0</v>
      </c>
      <c r="AW738" s="1028">
        <f t="shared" si="71"/>
        <v>0</v>
      </c>
      <c r="AX738" s="1028">
        <f>INDEX(V738:AG738,1,MATCH(Parametres!$B$3,V$1:AG$1,0))*IF(OR(C738="L",C738="S",C738="I"),-1,1)</f>
        <v>0</v>
      </c>
      <c r="AY738" s="598" t="s">
        <v>337</v>
      </c>
      <c r="AZ738" s="598" t="e">
        <f>+VLOOKUP($AJ738,Data_Validation!$A:$E,5,0)</f>
        <v>#N/A</v>
      </c>
    </row>
    <row r="739" spans="1:52" ht="15" customHeight="1">
      <c r="A739" s="832" t="s">
        <v>1150</v>
      </c>
      <c r="B739" s="832">
        <v>2026</v>
      </c>
      <c r="C739" s="832" t="s">
        <v>2597</v>
      </c>
      <c r="D739" s="832" t="s">
        <v>2598</v>
      </c>
      <c r="E739" s="832" t="s">
        <v>333</v>
      </c>
      <c r="F739" s="832" t="s">
        <v>2443</v>
      </c>
      <c r="G739" s="832">
        <v>49324.77</v>
      </c>
      <c r="H739" s="832">
        <v>83629.14</v>
      </c>
      <c r="I739" s="832">
        <v>118083.62</v>
      </c>
      <c r="J739" s="832">
        <v>170583.84</v>
      </c>
      <c r="K739" s="832">
        <v>205602.31</v>
      </c>
      <c r="L739" s="832">
        <v>234540.32</v>
      </c>
      <c r="M739" s="832">
        <v>264462.78000000003</v>
      </c>
      <c r="N739" s="832">
        <v>293735.38</v>
      </c>
      <c r="O739" s="832">
        <v>324466.78000000003</v>
      </c>
      <c r="P739" s="832">
        <v>361177.31</v>
      </c>
      <c r="Q739" s="832">
        <v>0</v>
      </c>
      <c r="R739" s="832">
        <v>0</v>
      </c>
      <c r="S739" s="832">
        <v>36051.86</v>
      </c>
      <c r="T739" s="832">
        <v>36051.86</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8" t="str">
        <f t="shared" si="72"/>
        <v>H46200</v>
      </c>
      <c r="AK739" s="1028" t="str">
        <f t="shared" si="73"/>
        <v>CT PNEUS</v>
      </c>
      <c r="AL739" s="1028">
        <f>IFERROR(INDEX(G739:R739,1,MATCH(Parametres!$B$3,G$1:R$1,0)-1)*IF(OR(F739="L",F739="S",F739="I"),-1,1),"")</f>
        <v>293735.38</v>
      </c>
      <c r="AM739" s="1028">
        <f t="shared" si="68"/>
        <v>30731.400000000023</v>
      </c>
      <c r="AN739" s="1028">
        <f>INDEX(G739:R739,1,MATCH(Parametres!$B$3,G$1:R$1,0))*IF(OR(F739="L",F739="S",F739="I"),-1,1)</f>
        <v>324466.78000000003</v>
      </c>
      <c r="AO739" s="598" t="str">
        <f>+VLOOKUP($AJ739,Data_Validation!$A:$D,1,0)</f>
        <v>H46200</v>
      </c>
      <c r="AP739" s="598" t="str">
        <f>+VLOOKUP($AJ739,Data_Validation!$A:$D,3,0)</f>
        <v>Pièces</v>
      </c>
      <c r="AQ739" s="598" t="str">
        <f>+VLOOKUP($AJ739,Data_Validation!$A:$D,4,0)</f>
        <v>Ventes Pneus</v>
      </c>
      <c r="AR739" s="598" t="s">
        <v>299</v>
      </c>
      <c r="AS739" s="598">
        <f>+VLOOKUP($AJ739,Data_Validation!$A:$E,5,0)</f>
        <v>0</v>
      </c>
      <c r="AT739" s="1033" t="str">
        <f t="shared" si="69"/>
        <v>H46200</v>
      </c>
      <c r="AU739" s="599" t="str">
        <f t="shared" si="70"/>
        <v>CT PNEUS</v>
      </c>
      <c r="AV739" s="1028">
        <f>IFERROR(INDEX(V739:AG739,1,MATCH(Parametres!$B$3,V$1:AG$1,0)-1)*IF(OR(C739="L",C739="S",C739="I"),-1,1),"")</f>
        <v>0</v>
      </c>
      <c r="AW739" s="1028">
        <f t="shared" si="71"/>
        <v>0</v>
      </c>
      <c r="AX739" s="1028">
        <f>INDEX(V739:AG739,1,MATCH(Parametres!$B$3,V$1:AG$1,0))*IF(OR(C739="L",C739="S",C739="I"),-1,1)</f>
        <v>0</v>
      </c>
      <c r="AY739" s="598" t="s">
        <v>337</v>
      </c>
      <c r="AZ739" s="598">
        <f>+VLOOKUP($AJ739,Data_Validation!$A:$E,5,0)</f>
        <v>0</v>
      </c>
    </row>
    <row r="740" spans="1:52" ht="15" customHeight="1">
      <c r="A740" s="832" t="s">
        <v>1150</v>
      </c>
      <c r="B740" s="832">
        <v>2026</v>
      </c>
      <c r="C740" s="832" t="s">
        <v>2599</v>
      </c>
      <c r="D740" s="832" t="s">
        <v>2388</v>
      </c>
      <c r="E740" s="832" t="s">
        <v>333</v>
      </c>
      <c r="F740" s="832" t="s">
        <v>2443</v>
      </c>
      <c r="G740" s="832">
        <v>-937.03</v>
      </c>
      <c r="H740" s="832">
        <v>-1996.38</v>
      </c>
      <c r="I740" s="832">
        <v>-2309.1999999999998</v>
      </c>
      <c r="J740" s="832">
        <v>-42843.12</v>
      </c>
      <c r="K740" s="832">
        <v>-83152.429999999993</v>
      </c>
      <c r="L740" s="832">
        <v>-84069.17</v>
      </c>
      <c r="M740" s="832">
        <v>-84069.17</v>
      </c>
      <c r="N740" s="832">
        <v>-84619.44</v>
      </c>
      <c r="O740" s="832">
        <v>-91204.23</v>
      </c>
      <c r="P740" s="832">
        <v>-91459.88</v>
      </c>
      <c r="Q740" s="832">
        <v>0</v>
      </c>
      <c r="R740" s="832">
        <v>0</v>
      </c>
      <c r="S740" s="832">
        <v>-10133.799999999999</v>
      </c>
      <c r="T740" s="832">
        <v>-10133.799999999999</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8" t="str">
        <f t="shared" si="72"/>
        <v>H46300</v>
      </c>
      <c r="AK740" s="1028" t="str">
        <f t="shared" si="73"/>
        <v>ESCOMPTE PIECES (M.S.O)</v>
      </c>
      <c r="AL740" s="1028">
        <f>IFERROR(INDEX(G740:R740,1,MATCH(Parametres!$B$3,G$1:R$1,0)-1)*IF(OR(F740="L",F740="S",F740="I"),-1,1),"")</f>
        <v>-84619.44</v>
      </c>
      <c r="AM740" s="1028">
        <f t="shared" si="68"/>
        <v>-6584.7899999999936</v>
      </c>
      <c r="AN740" s="1028">
        <f>INDEX(G740:R740,1,MATCH(Parametres!$B$3,G$1:R$1,0))*IF(OR(F740="L",F740="S",F740="I"),-1,1)</f>
        <v>-91204.23</v>
      </c>
      <c r="AO740" s="598" t="str">
        <f>+VLOOKUP($AJ740,Data_Validation!$A:$D,1,0)</f>
        <v>H46300</v>
      </c>
      <c r="AP740" s="598" t="str">
        <f>+VLOOKUP($AJ740,Data_Validation!$A:$D,3,0)</f>
        <v>Pièces</v>
      </c>
      <c r="AQ740" s="598" t="str">
        <f>+VLOOKUP($AJ740,Data_Validation!$A:$D,4,0)</f>
        <v>Escomptes</v>
      </c>
      <c r="AR740" s="598" t="s">
        <v>299</v>
      </c>
      <c r="AS740" s="598">
        <f>+VLOOKUP($AJ740,Data_Validation!$A:$E,5,0)</f>
        <v>0</v>
      </c>
      <c r="AT740" s="1033" t="str">
        <f t="shared" si="69"/>
        <v>H46300</v>
      </c>
      <c r="AU740" s="599" t="str">
        <f t="shared" si="70"/>
        <v>ESCOMPTE PIECES (M.S.O)</v>
      </c>
      <c r="AV740" s="1028">
        <f>IFERROR(INDEX(V740:AG740,1,MATCH(Parametres!$B$3,V$1:AG$1,0)-1)*IF(OR(C740="L",C740="S",C740="I"),-1,1),"")</f>
        <v>0</v>
      </c>
      <c r="AW740" s="1028">
        <f t="shared" si="71"/>
        <v>0</v>
      </c>
      <c r="AX740" s="1028">
        <f>INDEX(V740:AG740,1,MATCH(Parametres!$B$3,V$1:AG$1,0))*IF(OR(C740="L",C740="S",C740="I"),-1,1)</f>
        <v>0</v>
      </c>
      <c r="AY740" s="598" t="s">
        <v>337</v>
      </c>
      <c r="AZ740" s="598">
        <f>+VLOOKUP($AJ740,Data_Validation!$A:$E,5,0)</f>
        <v>0</v>
      </c>
    </row>
    <row r="741" spans="1:52" ht="15" customHeight="1">
      <c r="A741" s="832" t="s">
        <v>1150</v>
      </c>
      <c r="B741" s="832">
        <v>2026</v>
      </c>
      <c r="C741" s="832" t="s">
        <v>2600</v>
      </c>
      <c r="D741" s="832" t="s">
        <v>2390</v>
      </c>
      <c r="E741" s="832" t="s">
        <v>333</v>
      </c>
      <c r="F741" s="832" t="s">
        <v>2443</v>
      </c>
      <c r="G741" s="832">
        <v>-3178.76</v>
      </c>
      <c r="H741" s="832">
        <v>-4617.63</v>
      </c>
      <c r="I741" s="832">
        <v>6709.46</v>
      </c>
      <c r="J741" s="832">
        <v>6709.46</v>
      </c>
      <c r="K741" s="832">
        <v>6709.46</v>
      </c>
      <c r="L741" s="832">
        <v>6709.46</v>
      </c>
      <c r="M741" s="832">
        <v>6709.46</v>
      </c>
      <c r="N741" s="832">
        <v>6709.46</v>
      </c>
      <c r="O741" s="832">
        <v>6709.46</v>
      </c>
      <c r="P741" s="832">
        <v>6709.46</v>
      </c>
      <c r="Q741" s="832">
        <v>0</v>
      </c>
      <c r="R741" s="832">
        <v>0</v>
      </c>
      <c r="S741" s="832">
        <v>745.5</v>
      </c>
      <c r="T741" s="832">
        <v>745.5</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8" t="str">
        <f t="shared" si="72"/>
        <v>H46400</v>
      </c>
      <c r="AK741" s="1028" t="str">
        <f t="shared" si="73"/>
        <v>REGULARISATION D INV.</v>
      </c>
      <c r="AL741" s="1028">
        <f>IFERROR(INDEX(G741:R741,1,MATCH(Parametres!$B$3,G$1:R$1,0)-1)*IF(OR(F741="L",F741="S",F741="I"),-1,1),"")</f>
        <v>6709.46</v>
      </c>
      <c r="AM741" s="1028">
        <f t="shared" si="68"/>
        <v>0</v>
      </c>
      <c r="AN741" s="1028">
        <f>INDEX(G741:R741,1,MATCH(Parametres!$B$3,G$1:R$1,0))*IF(OR(F741="L",F741="S",F741="I"),-1,1)</f>
        <v>6709.46</v>
      </c>
      <c r="AO741" s="598" t="str">
        <f>+VLOOKUP($AJ741,Data_Validation!$A:$D,1,0)</f>
        <v>H46400</v>
      </c>
      <c r="AP741" s="598" t="str">
        <f>+VLOOKUP($AJ741,Data_Validation!$A:$D,3,0)</f>
        <v>Pièces</v>
      </c>
      <c r="AQ741" s="598" t="str">
        <f>+VLOOKUP($AJ741,Data_Validation!$A:$D,4,0)</f>
        <v>Rectif. Inventaire</v>
      </c>
      <c r="AR741" s="598" t="s">
        <v>299</v>
      </c>
      <c r="AS741" s="598">
        <f>+VLOOKUP($AJ741,Data_Validation!$A:$E,5,0)</f>
        <v>0</v>
      </c>
      <c r="AT741" s="1033" t="str">
        <f t="shared" si="69"/>
        <v>H46400</v>
      </c>
      <c r="AU741" s="599" t="str">
        <f t="shared" si="70"/>
        <v>REGULARISATION D INV.</v>
      </c>
      <c r="AV741" s="1028">
        <f>IFERROR(INDEX(V741:AG741,1,MATCH(Parametres!$B$3,V$1:AG$1,0)-1)*IF(OR(C741="L",C741="S",C741="I"),-1,1),"")</f>
        <v>0</v>
      </c>
      <c r="AW741" s="1028">
        <f t="shared" si="71"/>
        <v>0</v>
      </c>
      <c r="AX741" s="1028">
        <f>INDEX(V741:AG741,1,MATCH(Parametres!$B$3,V$1:AG$1,0))*IF(OR(C741="L",C741="S",C741="I"),-1,1)</f>
        <v>0</v>
      </c>
      <c r="AY741" s="598" t="s">
        <v>337</v>
      </c>
      <c r="AZ741" s="598">
        <f>+VLOOKUP($AJ741,Data_Validation!$A:$E,5,0)</f>
        <v>0</v>
      </c>
    </row>
    <row r="742" spans="1:52" ht="15" customHeight="1">
      <c r="A742" s="832" t="s">
        <v>1150</v>
      </c>
      <c r="B742" s="832">
        <v>2026</v>
      </c>
      <c r="C742" s="832" t="s">
        <v>2601</v>
      </c>
      <c r="D742" s="832" t="s">
        <v>2602</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8" t="str">
        <f t="shared" si="72"/>
        <v>H46500</v>
      </c>
      <c r="AK742" s="1028" t="str">
        <f t="shared" si="73"/>
        <v>CT FOURN DE CARR/PEINTURE</v>
      </c>
      <c r="AL742" s="1028">
        <f>IFERROR(INDEX(G742:R742,1,MATCH(Parametres!$B$3,G$1:R$1,0)-1)*IF(OR(F742="L",F742="S",F742="I"),-1,1),"")</f>
        <v>0</v>
      </c>
      <c r="AM742" s="1028">
        <f t="shared" si="68"/>
        <v>0</v>
      </c>
      <c r="AN742" s="1028">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3" t="str">
        <f t="shared" si="69"/>
        <v>H46500</v>
      </c>
      <c r="AU742" s="599" t="str">
        <f t="shared" si="70"/>
        <v>CT FOURN DE CARR/PEINTURE</v>
      </c>
      <c r="AV742" s="1028">
        <f>IFERROR(INDEX(V742:AG742,1,MATCH(Parametres!$B$3,V$1:AG$1,0)-1)*IF(OR(C742="L",C742="S",C742="I"),-1,1),"")</f>
        <v>0</v>
      </c>
      <c r="AW742" s="1028">
        <f t="shared" si="71"/>
        <v>0</v>
      </c>
      <c r="AX742" s="1028">
        <f>INDEX(V742:AG742,1,MATCH(Parametres!$B$3,V$1:AG$1,0))*IF(OR(C742="L",C742="S",C742="I"),-1,1)</f>
        <v>0</v>
      </c>
      <c r="AY742" s="598" t="s">
        <v>337</v>
      </c>
      <c r="AZ742" s="598" t="e">
        <f>+VLOOKUP($AJ742,Data_Validation!$A:$E,5,0)</f>
        <v>#N/A</v>
      </c>
    </row>
    <row r="743" spans="1:52" ht="15" customHeight="1">
      <c r="A743" s="832" t="s">
        <v>1150</v>
      </c>
      <c r="B743" s="832">
        <v>2026</v>
      </c>
      <c r="C743" s="832" t="s">
        <v>2603</v>
      </c>
      <c r="D743" s="832" t="s">
        <v>2604</v>
      </c>
      <c r="E743" s="832" t="s">
        <v>333</v>
      </c>
      <c r="F743" s="832" t="s">
        <v>2443</v>
      </c>
      <c r="G743" s="832">
        <v>14037.47</v>
      </c>
      <c r="H743" s="832">
        <v>27786.95</v>
      </c>
      <c r="I743" s="832">
        <v>42382.35</v>
      </c>
      <c r="J743" s="832">
        <v>70037.960000000006</v>
      </c>
      <c r="K743" s="832">
        <v>92115.74</v>
      </c>
      <c r="L743" s="832">
        <v>112173.27</v>
      </c>
      <c r="M743" s="832">
        <v>126327.8</v>
      </c>
      <c r="N743" s="832">
        <v>141335.96</v>
      </c>
      <c r="O743" s="832">
        <v>156845.93</v>
      </c>
      <c r="P743" s="832">
        <v>168367.5</v>
      </c>
      <c r="Q743" s="832">
        <v>0</v>
      </c>
      <c r="R743" s="832">
        <v>0</v>
      </c>
      <c r="S743" s="832">
        <v>17427.330000000002</v>
      </c>
      <c r="T743" s="832">
        <v>17427.330000000002</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8" t="str">
        <f t="shared" si="72"/>
        <v>H47000</v>
      </c>
      <c r="AK743" s="1028" t="str">
        <f t="shared" si="73"/>
        <v>CT M.O B.R CLIENT- MEC</v>
      </c>
      <c r="AL743" s="1028">
        <f>IFERROR(INDEX(G743:R743,1,MATCH(Parametres!$B$3,G$1:R$1,0)-1)*IF(OR(F743="L",F743="S",F743="I"),-1,1),"")</f>
        <v>141335.96</v>
      </c>
      <c r="AM743" s="1028">
        <f t="shared" si="68"/>
        <v>15509.970000000001</v>
      </c>
      <c r="AN743" s="1028">
        <f>INDEX(G743:R743,1,MATCH(Parametres!$B$3,G$1:R$1,0))*IF(OR(F743="L",F743="S",F743="I"),-1,1)</f>
        <v>156845.93</v>
      </c>
      <c r="AO743" s="598" t="str">
        <f>+VLOOKUP($AJ743,Data_Validation!$A:$D,1,0)</f>
        <v>H47000</v>
      </c>
      <c r="AP743" s="598" t="str">
        <f>+VLOOKUP($AJ743,Data_Validation!$A:$D,3,0)</f>
        <v>Service</v>
      </c>
      <c r="AQ743" s="598" t="str">
        <f>+VLOOKUP($AJ743,Data_Validation!$A:$D,4,0)</f>
        <v>M/O Client</v>
      </c>
      <c r="AR743" s="598" t="s">
        <v>299</v>
      </c>
      <c r="AS743" s="598">
        <f>+VLOOKUP($AJ743,Data_Validation!$A:$E,5,0)</f>
        <v>0</v>
      </c>
      <c r="AT743" s="1033" t="str">
        <f t="shared" si="69"/>
        <v>H47000</v>
      </c>
      <c r="AU743" s="599" t="str">
        <f t="shared" si="70"/>
        <v>CT M.O B.R CLIENT- MEC</v>
      </c>
      <c r="AV743" s="1028">
        <f>IFERROR(INDEX(V743:AG743,1,MATCH(Parametres!$B$3,V$1:AG$1,0)-1)*IF(OR(C743="L",C743="S",C743="I"),-1,1),"")</f>
        <v>0</v>
      </c>
      <c r="AW743" s="1028">
        <f t="shared" si="71"/>
        <v>0</v>
      </c>
      <c r="AX743" s="1028">
        <f>INDEX(V743:AG743,1,MATCH(Parametres!$B$3,V$1:AG$1,0))*IF(OR(C743="L",C743="S",C743="I"),-1,1)</f>
        <v>0</v>
      </c>
      <c r="AY743" s="598" t="s">
        <v>337</v>
      </c>
      <c r="AZ743" s="598">
        <f>+VLOOKUP($AJ743,Data_Validation!$A:$E,5,0)</f>
        <v>0</v>
      </c>
    </row>
    <row r="744" spans="1:52" ht="15" customHeight="1">
      <c r="A744" s="832" t="s">
        <v>1150</v>
      </c>
      <c r="B744" s="832">
        <v>2026</v>
      </c>
      <c r="C744" s="832" t="s">
        <v>2605</v>
      </c>
      <c r="D744" s="832" t="s">
        <v>2606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8" t="str">
        <f t="shared" si="72"/>
        <v>H47010</v>
      </c>
      <c r="AK744" s="1028" t="str">
        <f t="shared" si="73"/>
        <v>CT MO HPP</v>
      </c>
      <c r="AL744" s="1028">
        <f>IFERROR(INDEX(G744:R744,1,MATCH(Parametres!$B$3,G$1:R$1,0)-1)*IF(OR(F744="L",F744="S",F744="I"),-1,1),"")</f>
        <v>0</v>
      </c>
      <c r="AM744" s="1028">
        <f t="shared" si="68"/>
        <v>0</v>
      </c>
      <c r="AN744" s="1028">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3" t="str">
        <f t="shared" si="69"/>
        <v>H47010</v>
      </c>
      <c r="AU744" s="599" t="str">
        <f t="shared" si="70"/>
        <v>CT MO HPP</v>
      </c>
      <c r="AV744" s="1028">
        <f>IFERROR(INDEX(V744:AG744,1,MATCH(Parametres!$B$3,V$1:AG$1,0)-1)*IF(OR(C744="L",C744="S",C744="I"),-1,1),"")</f>
        <v>0</v>
      </c>
      <c r="AW744" s="1028">
        <f t="shared" si="71"/>
        <v>0</v>
      </c>
      <c r="AX744" s="1028">
        <f>INDEX(V744:AG744,1,MATCH(Parametres!$B$3,V$1:AG$1,0))*IF(OR(C744="L",C744="S",C744="I"),-1,1)</f>
        <v>0</v>
      </c>
      <c r="AY744" s="598" t="s">
        <v>337</v>
      </c>
      <c r="AZ744" s="598" t="e">
        <f>+VLOOKUP($AJ744,Data_Validation!$A:$E,5,0)</f>
        <v>#N/A</v>
      </c>
    </row>
    <row r="745" spans="1:52" ht="15" customHeight="1">
      <c r="A745" s="832" t="s">
        <v>1150</v>
      </c>
      <c r="B745" s="832">
        <v>2026</v>
      </c>
      <c r="C745" s="832" t="s">
        <v>2607</v>
      </c>
      <c r="D745" s="832" t="s">
        <v>2608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8" t="str">
        <f t="shared" si="72"/>
        <v>H47100</v>
      </c>
      <c r="AK745" s="1028" t="str">
        <f t="shared" si="73"/>
        <v>CT M.O B.R CLIENT- CARR</v>
      </c>
      <c r="AL745" s="1028">
        <f>IFERROR(INDEX(G745:R745,1,MATCH(Parametres!$B$3,G$1:R$1,0)-1)*IF(OR(F745="L",F745="S",F745="I"),-1,1),"")</f>
        <v>0</v>
      </c>
      <c r="AM745" s="1028">
        <f t="shared" si="68"/>
        <v>0</v>
      </c>
      <c r="AN745" s="1028">
        <f>INDEX(G745:R745,1,MATCH(Parametres!$B$3,G$1:R$1,0))*IF(OR(F745="L",F745="S",F745="I"),-1,1)</f>
        <v>0</v>
      </c>
      <c r="AO745" s="598" t="str">
        <f>+VLOOKUP($AJ745,Data_Validation!$A:$D,1,0)</f>
        <v>H47100</v>
      </c>
      <c r="AP745" s="598" t="str">
        <f>+VLOOKUP($AJ745,Data_Validation!$A:$D,3,0)</f>
        <v>Carrosserie</v>
      </c>
      <c r="AQ745" s="598" t="str">
        <f>+VLOOKUP($AJ745,Data_Validation!$A:$D,4,0)</f>
        <v>M/O Sous-traitement</v>
      </c>
      <c r="AR745" s="598" t="s">
        <v>299</v>
      </c>
      <c r="AS745" s="598">
        <f>+VLOOKUP($AJ745,Data_Validation!$A:$E,5,0)</f>
        <v>0</v>
      </c>
      <c r="AT745" s="1033" t="str">
        <f t="shared" si="69"/>
        <v>H47100</v>
      </c>
      <c r="AU745" s="599" t="str">
        <f t="shared" si="70"/>
        <v>CT M.O B.R CLIENT- CARR</v>
      </c>
      <c r="AV745" s="1028">
        <f>IFERROR(INDEX(V745:AG745,1,MATCH(Parametres!$B$3,V$1:AG$1,0)-1)*IF(OR(C745="L",C745="S",C745="I"),-1,1),"")</f>
        <v>0</v>
      </c>
      <c r="AW745" s="1028">
        <f t="shared" si="71"/>
        <v>0</v>
      </c>
      <c r="AX745" s="1028">
        <f>INDEX(V745:AG745,1,MATCH(Parametres!$B$3,V$1:AG$1,0))*IF(OR(C745="L",C745="S",C745="I"),-1,1)</f>
        <v>0</v>
      </c>
      <c r="AY745" s="598" t="s">
        <v>337</v>
      </c>
      <c r="AZ745" s="598">
        <f>+VLOOKUP($AJ745,Data_Validation!$A:$E,5,0)</f>
        <v>0</v>
      </c>
    </row>
    <row r="746" spans="1:52" ht="15" customHeight="1">
      <c r="A746" s="832" t="s">
        <v>1150</v>
      </c>
      <c r="B746" s="832">
        <v>2026</v>
      </c>
      <c r="C746" s="832" t="s">
        <v>2609</v>
      </c>
      <c r="D746" s="832" t="s">
        <v>2610</v>
      </c>
      <c r="E746" s="832" t="s">
        <v>333</v>
      </c>
      <c r="F746" s="832" t="s">
        <v>2443</v>
      </c>
      <c r="G746" s="832">
        <v>15872.05</v>
      </c>
      <c r="H746" s="832">
        <v>33088.21</v>
      </c>
      <c r="I746" s="832">
        <v>48711.81</v>
      </c>
      <c r="J746" s="832">
        <v>53862.6</v>
      </c>
      <c r="K746" s="832">
        <v>61804.54</v>
      </c>
      <c r="L746" s="832">
        <v>73675.399999999994</v>
      </c>
      <c r="M746" s="832">
        <v>90157.47</v>
      </c>
      <c r="N746" s="832">
        <v>98844.53</v>
      </c>
      <c r="O746" s="832">
        <v>121300.68</v>
      </c>
      <c r="P746" s="832">
        <v>126302.03</v>
      </c>
      <c r="Q746" s="832">
        <v>0</v>
      </c>
      <c r="R746" s="832">
        <v>0</v>
      </c>
      <c r="S746" s="832">
        <v>13477.85</v>
      </c>
      <c r="T746" s="832">
        <v>13477.85</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8" t="str">
        <f t="shared" si="72"/>
        <v>H47200</v>
      </c>
      <c r="AK746" s="1028" t="str">
        <f t="shared" si="73"/>
        <v>CT M.O B.R GARANTIE- MEC</v>
      </c>
      <c r="AL746" s="1028">
        <f>IFERROR(INDEX(G746:R746,1,MATCH(Parametres!$B$3,G$1:R$1,0)-1)*IF(OR(F746="L",F746="S",F746="I"),-1,1),"")</f>
        <v>98844.53</v>
      </c>
      <c r="AM746" s="1028">
        <f t="shared" si="68"/>
        <v>22456.149999999994</v>
      </c>
      <c r="AN746" s="1028">
        <f>INDEX(G746:R746,1,MATCH(Parametres!$B$3,G$1:R$1,0))*IF(OR(F746="L",F746="S",F746="I"),-1,1)</f>
        <v>121300.68</v>
      </c>
      <c r="AO746" s="598" t="str">
        <f>+VLOOKUP($AJ746,Data_Validation!$A:$D,1,0)</f>
        <v>H47200</v>
      </c>
      <c r="AP746" s="598" t="str">
        <f>+VLOOKUP($AJ746,Data_Validation!$A:$D,3,0)</f>
        <v>Service</v>
      </c>
      <c r="AQ746" s="598" t="str">
        <f>+VLOOKUP($AJ746,Data_Validation!$A:$D,4,0)</f>
        <v>M/O Garantie</v>
      </c>
      <c r="AR746" s="598" t="s">
        <v>299</v>
      </c>
      <c r="AS746" s="598">
        <f>+VLOOKUP($AJ746,Data_Validation!$A:$E,5,0)</f>
        <v>0</v>
      </c>
      <c r="AT746" s="1033" t="str">
        <f t="shared" si="69"/>
        <v>H47200</v>
      </c>
      <c r="AU746" s="599" t="str">
        <f t="shared" si="70"/>
        <v>CT M.O B.R GARANTIE- MEC</v>
      </c>
      <c r="AV746" s="1028">
        <f>IFERROR(INDEX(V746:AG746,1,MATCH(Parametres!$B$3,V$1:AG$1,0)-1)*IF(OR(C746="L",C746="S",C746="I"),-1,1),"")</f>
        <v>0</v>
      </c>
      <c r="AW746" s="1028">
        <f t="shared" si="71"/>
        <v>0</v>
      </c>
      <c r="AX746" s="1028">
        <f>INDEX(V746:AG746,1,MATCH(Parametres!$B$3,V$1:AG$1,0))*IF(OR(C746="L",C746="S",C746="I"),-1,1)</f>
        <v>0</v>
      </c>
      <c r="AY746" s="598" t="s">
        <v>337</v>
      </c>
      <c r="AZ746" s="598">
        <f>+VLOOKUP($AJ746,Data_Validation!$A:$E,5,0)</f>
        <v>0</v>
      </c>
    </row>
    <row r="747" spans="1:52" ht="15" customHeight="1">
      <c r="A747" s="832" t="s">
        <v>1150</v>
      </c>
      <c r="B747" s="832">
        <v>2026</v>
      </c>
      <c r="C747" s="832" t="s">
        <v>2611</v>
      </c>
      <c r="D747" s="832" t="s">
        <v>2612</v>
      </c>
      <c r="E747" s="832" t="s">
        <v>333</v>
      </c>
      <c r="F747" s="832" t="s">
        <v>2443</v>
      </c>
      <c r="G747" s="832">
        <v>6034.06</v>
      </c>
      <c r="H747" s="832">
        <v>10587.67</v>
      </c>
      <c r="I747" s="832">
        <v>15588.65</v>
      </c>
      <c r="J747" s="832">
        <v>20201.98</v>
      </c>
      <c r="K747" s="832">
        <v>25323.87</v>
      </c>
      <c r="L747" s="832">
        <v>31603.279999999999</v>
      </c>
      <c r="M747" s="832">
        <v>39076.339999999997</v>
      </c>
      <c r="N747" s="832">
        <v>46286.83</v>
      </c>
      <c r="O747" s="832">
        <v>53184.28</v>
      </c>
      <c r="P747" s="832">
        <v>55277.46</v>
      </c>
      <c r="Q747" s="832">
        <v>0</v>
      </c>
      <c r="R747" s="832">
        <v>0</v>
      </c>
      <c r="S747" s="832">
        <v>5909.36</v>
      </c>
      <c r="T747" s="832">
        <v>5909.36</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8" t="str">
        <f t="shared" si="72"/>
        <v>H47400</v>
      </c>
      <c r="AK747" s="1028" t="str">
        <f t="shared" si="73"/>
        <v>CT M.O B.R INTERNE- MEC</v>
      </c>
      <c r="AL747" s="1028">
        <f>IFERROR(INDEX(G747:R747,1,MATCH(Parametres!$B$3,G$1:R$1,0)-1)*IF(OR(F747="L",F747="S",F747="I"),-1,1),"")</f>
        <v>46286.83</v>
      </c>
      <c r="AM747" s="1028">
        <f t="shared" si="68"/>
        <v>6897.4499999999971</v>
      </c>
      <c r="AN747" s="1028">
        <f>INDEX(G747:R747,1,MATCH(Parametres!$B$3,G$1:R$1,0))*IF(OR(F747="L",F747="S",F747="I"),-1,1)</f>
        <v>53184.28</v>
      </c>
      <c r="AO747" s="598" t="str">
        <f>+VLOOKUP($AJ747,Data_Validation!$A:$D,1,0)</f>
        <v>H47400</v>
      </c>
      <c r="AP747" s="598" t="str">
        <f>+VLOOKUP($AJ747,Data_Validation!$A:$D,3,0)</f>
        <v>Service</v>
      </c>
      <c r="AQ747" s="598" t="str">
        <f>+VLOOKUP($AJ747,Data_Validation!$A:$D,4,0)</f>
        <v>M/O Interne</v>
      </c>
      <c r="AR747" s="598" t="s">
        <v>299</v>
      </c>
      <c r="AS747" s="598">
        <f>+VLOOKUP($AJ747,Data_Validation!$A:$E,5,0)</f>
        <v>0</v>
      </c>
      <c r="AT747" s="1033" t="str">
        <f t="shared" si="69"/>
        <v>H47400</v>
      </c>
      <c r="AU747" s="599" t="str">
        <f t="shared" si="70"/>
        <v>CT M.O B.R INTERNE- MEC</v>
      </c>
      <c r="AV747" s="1028">
        <f>IFERROR(INDEX(V747:AG747,1,MATCH(Parametres!$B$3,V$1:AG$1,0)-1)*IF(OR(C747="L",C747="S",C747="I"),-1,1),"")</f>
        <v>0</v>
      </c>
      <c r="AW747" s="1028">
        <f t="shared" si="71"/>
        <v>0</v>
      </c>
      <c r="AX747" s="1028">
        <f>INDEX(V747:AG747,1,MATCH(Parametres!$B$3,V$1:AG$1,0))*IF(OR(C747="L",C747="S",C747="I"),-1,1)</f>
        <v>0</v>
      </c>
      <c r="AY747" s="598" t="s">
        <v>337</v>
      </c>
      <c r="AZ747" s="598">
        <f>+VLOOKUP($AJ747,Data_Validation!$A:$E,5,0)</f>
        <v>0</v>
      </c>
    </row>
    <row r="748" spans="1:52" ht="15" customHeight="1">
      <c r="A748" s="832" t="s">
        <v>1150</v>
      </c>
      <c r="B748" s="832">
        <v>2026</v>
      </c>
      <c r="C748" s="832" t="s">
        <v>2613</v>
      </c>
      <c r="D748" s="832" t="s">
        <v>2614</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8" t="str">
        <f t="shared" si="72"/>
        <v>H47500</v>
      </c>
      <c r="AK748" s="1028" t="str">
        <f t="shared" si="73"/>
        <v>CT M.O B.R INTERNE- CARR</v>
      </c>
      <c r="AL748" s="1028">
        <f>IFERROR(INDEX(G748:R748,1,MATCH(Parametres!$B$3,G$1:R$1,0)-1)*IF(OR(F748="L",F748="S",F748="I"),-1,1),"")</f>
        <v>0</v>
      </c>
      <c r="AM748" s="1028">
        <f t="shared" si="68"/>
        <v>0</v>
      </c>
      <c r="AN748" s="1028">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3" t="str">
        <f t="shared" si="69"/>
        <v>H47500</v>
      </c>
      <c r="AU748" s="599" t="str">
        <f t="shared" si="70"/>
        <v>CT M.O B.R INTERNE- CARR</v>
      </c>
      <c r="AV748" s="1028">
        <f>IFERROR(INDEX(V748:AG748,1,MATCH(Parametres!$B$3,V$1:AG$1,0)-1)*IF(OR(C748="L",C748="S",C748="I"),-1,1),"")</f>
        <v>0</v>
      </c>
      <c r="AW748" s="1028">
        <f t="shared" si="71"/>
        <v>0</v>
      </c>
      <c r="AX748" s="1028">
        <f>INDEX(V748:AG748,1,MATCH(Parametres!$B$3,V$1:AG$1,0))*IF(OR(C748="L",C748="S",C748="I"),-1,1)</f>
        <v>0</v>
      </c>
      <c r="AY748" s="598" t="s">
        <v>337</v>
      </c>
      <c r="AZ748" s="598" t="e">
        <f>+VLOOKUP($AJ748,Data_Validation!$A:$E,5,0)</f>
        <v>#N/A</v>
      </c>
    </row>
    <row r="749" spans="1:52" ht="15" customHeight="1">
      <c r="A749" s="832" t="s">
        <v>1150</v>
      </c>
      <c r="B749" s="832">
        <v>2026</v>
      </c>
      <c r="C749" s="832" t="s">
        <v>2615</v>
      </c>
      <c r="D749" s="832" t="s">
        <v>2616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8" t="str">
        <f t="shared" si="72"/>
        <v>H47600</v>
      </c>
      <c r="AK749" s="1028" t="str">
        <f t="shared" si="73"/>
        <v>CT M.O S-TRAITANCE - CARR</v>
      </c>
      <c r="AL749" s="1028">
        <f>IFERROR(INDEX(G749:R749,1,MATCH(Parametres!$B$3,G$1:R$1,0)-1)*IF(OR(F749="L",F749="S",F749="I"),-1,1),"")</f>
        <v>0</v>
      </c>
      <c r="AM749" s="1028">
        <f t="shared" si="68"/>
        <v>0</v>
      </c>
      <c r="AN749" s="1028">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3" t="str">
        <f t="shared" si="69"/>
        <v>H47600</v>
      </c>
      <c r="AU749" s="599" t="str">
        <f t="shared" si="70"/>
        <v>CT M.O S-TRAITANCE - CARR</v>
      </c>
      <c r="AV749" s="1028">
        <f>IFERROR(INDEX(V749:AG749,1,MATCH(Parametres!$B$3,V$1:AG$1,0)-1)*IF(OR(C749="L",C749="S",C749="I"),-1,1),"")</f>
        <v>0</v>
      </c>
      <c r="AW749" s="1028">
        <f t="shared" si="71"/>
        <v>0</v>
      </c>
      <c r="AX749" s="1028">
        <f>INDEX(V749:AG749,1,MATCH(Parametres!$B$3,V$1:AG$1,0))*IF(OR(C749="L",C749="S",C749="I"),-1,1)</f>
        <v>0</v>
      </c>
      <c r="AY749" s="598" t="s">
        <v>337</v>
      </c>
      <c r="AZ749" s="598" t="e">
        <f>+VLOOKUP($AJ749,Data_Validation!$A:$E,5,0)</f>
        <v>#N/A</v>
      </c>
    </row>
    <row r="750" spans="1:52" ht="15" customHeight="1">
      <c r="A750" s="832" t="s">
        <v>1150</v>
      </c>
      <c r="B750" s="832">
        <v>2026</v>
      </c>
      <c r="C750" s="832" t="s">
        <v>2617</v>
      </c>
      <c r="D750" s="832" t="s">
        <v>2618</v>
      </c>
      <c r="E750" s="832" t="s">
        <v>333</v>
      </c>
      <c r="F750" s="832" t="s">
        <v>2443</v>
      </c>
      <c r="G750" s="832">
        <v>0</v>
      </c>
      <c r="H750" s="832">
        <v>0</v>
      </c>
      <c r="I750" s="832">
        <v>0</v>
      </c>
      <c r="J750" s="832">
        <v>0</v>
      </c>
      <c r="K750" s="832">
        <v>0</v>
      </c>
      <c r="L750" s="832">
        <v>0</v>
      </c>
      <c r="M750" s="832">
        <v>0</v>
      </c>
      <c r="N750" s="832">
        <v>0</v>
      </c>
      <c r="O750" s="832">
        <v>0</v>
      </c>
      <c r="P750" s="832">
        <v>0</v>
      </c>
      <c r="Q750" s="832">
        <v>0</v>
      </c>
      <c r="R750" s="832">
        <v>0</v>
      </c>
      <c r="S750" s="832">
        <v>0</v>
      </c>
      <c r="T750" s="832">
        <v>0</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8" t="str">
        <f t="shared" si="72"/>
        <v>H47610</v>
      </c>
      <c r="AK750" s="1028" t="str">
        <f t="shared" si="73"/>
        <v>CT S-TRAITANCE INT CARR</v>
      </c>
      <c r="AL750" s="1028">
        <f>IFERROR(INDEX(G750:R750,1,MATCH(Parametres!$B$3,G$1:R$1,0)-1)*IF(OR(F750="L",F750="S",F750="I"),-1,1),"")</f>
        <v>0</v>
      </c>
      <c r="AM750" s="1028">
        <f t="shared" si="68"/>
        <v>0</v>
      </c>
      <c r="AN750" s="1028">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3" t="str">
        <f t="shared" si="69"/>
        <v>H47610</v>
      </c>
      <c r="AU750" s="599" t="str">
        <f t="shared" si="70"/>
        <v>CT S-TRAITANCE INT CARR</v>
      </c>
      <c r="AV750" s="1028">
        <f>IFERROR(INDEX(V750:AG750,1,MATCH(Parametres!$B$3,V$1:AG$1,0)-1)*IF(OR(C750="L",C750="S",C750="I"),-1,1),"")</f>
        <v>0</v>
      </c>
      <c r="AW750" s="1028">
        <f t="shared" si="71"/>
        <v>0</v>
      </c>
      <c r="AX750" s="1028">
        <f>INDEX(V750:AG750,1,MATCH(Parametres!$B$3,V$1:AG$1,0))*IF(OR(C750="L",C750="S",C750="I"),-1,1)</f>
        <v>0</v>
      </c>
      <c r="AY750" s="598" t="s">
        <v>337</v>
      </c>
      <c r="AZ750" s="598" t="e">
        <f>+VLOOKUP($AJ750,Data_Validation!$A:$E,5,0)</f>
        <v>#N/A</v>
      </c>
    </row>
    <row r="751" spans="1:52" ht="15" customHeight="1">
      <c r="A751" s="832" t="s">
        <v>1150</v>
      </c>
      <c r="B751" s="832">
        <v>2026</v>
      </c>
      <c r="C751" s="832" t="s">
        <v>2619</v>
      </c>
      <c r="D751" s="832" t="s">
        <v>2620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8" t="str">
        <f t="shared" si="72"/>
        <v>H47700</v>
      </c>
      <c r="AK751" s="1028" t="str">
        <f t="shared" si="73"/>
        <v>CT M.O B.R GARANTIE- CARR</v>
      </c>
      <c r="AL751" s="1028">
        <f>IFERROR(INDEX(G751:R751,1,MATCH(Parametres!$B$3,G$1:R$1,0)-1)*IF(OR(F751="L",F751="S",F751="I"),-1,1),"")</f>
        <v>0</v>
      </c>
      <c r="AM751" s="1028">
        <f t="shared" si="68"/>
        <v>0</v>
      </c>
      <c r="AN751" s="1028">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3" t="str">
        <f t="shared" si="69"/>
        <v>H47700</v>
      </c>
      <c r="AU751" s="599" t="str">
        <f t="shared" si="70"/>
        <v>CT M.O B.R GARANTIE- CARR</v>
      </c>
      <c r="AV751" s="1028">
        <f>IFERROR(INDEX(V751:AG751,1,MATCH(Parametres!$B$3,V$1:AG$1,0)-1)*IF(OR(C751="L",C751="S",C751="I"),-1,1),"")</f>
        <v>0</v>
      </c>
      <c r="AW751" s="1028">
        <f t="shared" si="71"/>
        <v>0</v>
      </c>
      <c r="AX751" s="1028">
        <f>INDEX(V751:AG751,1,MATCH(Parametres!$B$3,V$1:AG$1,0))*IF(OR(C751="L",C751="S",C751="I"),-1,1)</f>
        <v>0</v>
      </c>
      <c r="AY751" s="598" t="s">
        <v>337</v>
      </c>
      <c r="AZ751" s="598" t="e">
        <f>+VLOOKUP($AJ751,Data_Validation!$A:$E,5,0)</f>
        <v>#N/A</v>
      </c>
    </row>
    <row r="752" spans="1:52" ht="15" customHeight="1">
      <c r="A752" s="832" t="s">
        <v>1150</v>
      </c>
      <c r="B752" s="832">
        <v>2026</v>
      </c>
      <c r="C752" s="832" t="s">
        <v>2621</v>
      </c>
      <c r="D752" s="832" t="s">
        <v>2622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8" t="str">
        <f t="shared" si="72"/>
        <v>H47800</v>
      </c>
      <c r="AK752" s="1028" t="str">
        <f t="shared" si="73"/>
        <v>CT M.O DIVERSES (AUTOS)_</v>
      </c>
      <c r="AL752" s="1028">
        <f>IFERROR(INDEX(G752:R752,1,MATCH(Parametres!$B$3,G$1:R$1,0)-1)*IF(OR(F752="L",F752="S",F752="I"),-1,1),"")</f>
        <v>0</v>
      </c>
      <c r="AM752" s="1028">
        <f t="shared" si="68"/>
        <v>0</v>
      </c>
      <c r="AN752" s="1028">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3" t="str">
        <f t="shared" si="69"/>
        <v>H47800</v>
      </c>
      <c r="AU752" s="599" t="str">
        <f t="shared" si="70"/>
        <v>CT M.O DIVERSES (AUTOS)_</v>
      </c>
      <c r="AV752" s="1028">
        <f>IFERROR(INDEX(V752:AG752,1,MATCH(Parametres!$B$3,V$1:AG$1,0)-1)*IF(OR(C752="L",C752="S",C752="I"),-1,1),"")</f>
        <v>0</v>
      </c>
      <c r="AW752" s="1028">
        <f t="shared" si="71"/>
        <v>0</v>
      </c>
      <c r="AX752" s="1028">
        <f>INDEX(V752:AG752,1,MATCH(Parametres!$B$3,V$1:AG$1,0))*IF(OR(C752="L",C752="S",C752="I"),-1,1)</f>
        <v>0</v>
      </c>
      <c r="AY752" s="598" t="s">
        <v>337</v>
      </c>
      <c r="AZ752" s="598" t="e">
        <f>+VLOOKUP($AJ752,Data_Validation!$A:$E,5,0)</f>
        <v>#N/A</v>
      </c>
    </row>
    <row r="753" spans="1:52" ht="15" customHeight="1">
      <c r="A753" s="832" t="s">
        <v>1150</v>
      </c>
      <c r="B753" s="832">
        <v>2026</v>
      </c>
      <c r="C753" s="832" t="s">
        <v>2623</v>
      </c>
      <c r="D753" s="832" t="s">
        <v>2624</v>
      </c>
      <c r="E753" s="832" t="s">
        <v>333</v>
      </c>
      <c r="F753" s="832" t="s">
        <v>2443</v>
      </c>
      <c r="G753" s="832">
        <v>4736.8100000000004</v>
      </c>
      <c r="H753" s="832">
        <v>6282.06</v>
      </c>
      <c r="I753" s="832">
        <v>816.08</v>
      </c>
      <c r="J753" s="832">
        <v>816.08</v>
      </c>
      <c r="K753" s="832">
        <v>816.08</v>
      </c>
      <c r="L753" s="832">
        <v>816.08</v>
      </c>
      <c r="M753" s="832">
        <v>816.08</v>
      </c>
      <c r="N753" s="832">
        <v>4148.3500000000004</v>
      </c>
      <c r="O753" s="832">
        <v>7693.6</v>
      </c>
      <c r="P753" s="832">
        <v>7693.6</v>
      </c>
      <c r="Q753" s="832">
        <v>0</v>
      </c>
      <c r="R753" s="832">
        <v>0</v>
      </c>
      <c r="S753" s="832">
        <v>854.84</v>
      </c>
      <c r="T753" s="832">
        <v>854.84</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8" t="str">
        <f t="shared" si="72"/>
        <v>H48000</v>
      </c>
      <c r="AK753" s="1028" t="str">
        <f t="shared" si="73"/>
        <v>CT TEMPS MORT - MECANIQUE</v>
      </c>
      <c r="AL753" s="1028">
        <f>IFERROR(INDEX(G753:R753,1,MATCH(Parametres!$B$3,G$1:R$1,0)-1)*IF(OR(F753="L",F753="S",F753="I"),-1,1),"")</f>
        <v>4148.3500000000004</v>
      </c>
      <c r="AM753" s="1028">
        <f t="shared" si="68"/>
        <v>3545.25</v>
      </c>
      <c r="AN753" s="1028">
        <f>INDEX(G753:R753,1,MATCH(Parametres!$B$3,G$1:R$1,0))*IF(OR(F753="L",F753="S",F753="I"),-1,1)</f>
        <v>7693.6</v>
      </c>
      <c r="AO753" s="598" t="str">
        <f>+VLOOKUP($AJ753,Data_Validation!$A:$D,1,0)</f>
        <v>H48000</v>
      </c>
      <c r="AP753" s="598" t="str">
        <f>+VLOOKUP($AJ753,Data_Validation!$A:$D,3,0)</f>
        <v>Service</v>
      </c>
      <c r="AQ753" s="598" t="str">
        <f>+VLOOKUP($AJ753,Data_Validation!$A:$D,4,0)</f>
        <v>Ajustement M/O</v>
      </c>
      <c r="AR753" s="598" t="s">
        <v>299</v>
      </c>
      <c r="AS753" s="598">
        <f>+VLOOKUP($AJ753,Data_Validation!$A:$E,5,0)</f>
        <v>0</v>
      </c>
      <c r="AT753" s="1033" t="str">
        <f t="shared" si="69"/>
        <v>H48000</v>
      </c>
      <c r="AU753" s="599" t="str">
        <f t="shared" si="70"/>
        <v>CT TEMPS MORT - MECANIQUE</v>
      </c>
      <c r="AV753" s="1028">
        <f>IFERROR(INDEX(V753:AG753,1,MATCH(Parametres!$B$3,V$1:AG$1,0)-1)*IF(OR(C753="L",C753="S",C753="I"),-1,1),"")</f>
        <v>0</v>
      </c>
      <c r="AW753" s="1028">
        <f t="shared" si="71"/>
        <v>0</v>
      </c>
      <c r="AX753" s="1028">
        <f>INDEX(V753:AG753,1,MATCH(Parametres!$B$3,V$1:AG$1,0))*IF(OR(C753="L",C753="S",C753="I"),-1,1)</f>
        <v>0</v>
      </c>
      <c r="AY753" s="598" t="s">
        <v>337</v>
      </c>
      <c r="AZ753" s="598">
        <f>+VLOOKUP($AJ753,Data_Validation!$A:$E,5,0)</f>
        <v>0</v>
      </c>
    </row>
    <row r="754" spans="1:52" ht="15" customHeight="1">
      <c r="A754" s="832" t="s">
        <v>1150</v>
      </c>
      <c r="B754" s="832">
        <v>2026</v>
      </c>
      <c r="C754" s="832" t="s">
        <v>2625</v>
      </c>
      <c r="D754" s="832" t="s">
        <v>2626</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8" t="str">
        <f t="shared" si="72"/>
        <v>H48100</v>
      </c>
      <c r="AK754" s="1028" t="str">
        <f t="shared" si="73"/>
        <v>CT TEMPS MORT-CARR/PEINT.</v>
      </c>
      <c r="AL754" s="1028">
        <f>IFERROR(INDEX(G754:R754,1,MATCH(Parametres!$B$3,G$1:R$1,0)-1)*IF(OR(F754="L",F754="S",F754="I"),-1,1),"")</f>
        <v>0</v>
      </c>
      <c r="AM754" s="1028">
        <f t="shared" si="68"/>
        <v>0</v>
      </c>
      <c r="AN754" s="1028">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3" t="str">
        <f t="shared" si="69"/>
        <v>H48100</v>
      </c>
      <c r="AU754" s="599" t="str">
        <f t="shared" si="70"/>
        <v>CT TEMPS MORT-CARR/PEINT.</v>
      </c>
      <c r="AV754" s="1028">
        <f>IFERROR(INDEX(V754:AG754,1,MATCH(Parametres!$B$3,V$1:AG$1,0)-1)*IF(OR(C754="L",C754="S",C754="I"),-1,1),"")</f>
        <v>0</v>
      </c>
      <c r="AW754" s="1028">
        <f t="shared" si="71"/>
        <v>0</v>
      </c>
      <c r="AX754" s="1028">
        <f>INDEX(V754:AG754,1,MATCH(Parametres!$B$3,V$1:AG$1,0))*IF(OR(C754="L",C754="S",C754="I"),-1,1)</f>
        <v>0</v>
      </c>
      <c r="AY754" s="598" t="s">
        <v>337</v>
      </c>
      <c r="AZ754" s="598" t="e">
        <f>+VLOOKUP($AJ754,Data_Validation!$A:$E,5,0)</f>
        <v>#N/A</v>
      </c>
    </row>
    <row r="755" spans="1:52" ht="15" customHeight="1">
      <c r="A755" s="832" t="s">
        <v>1150</v>
      </c>
      <c r="B755" s="832">
        <v>2026</v>
      </c>
      <c r="C755" s="832" t="s">
        <v>2627</v>
      </c>
      <c r="D755" s="832" t="s">
        <v>2628</v>
      </c>
      <c r="E755" s="832" t="s">
        <v>333</v>
      </c>
      <c r="F755" s="832" t="s">
        <v>2443</v>
      </c>
      <c r="G755" s="832">
        <v>24379.49</v>
      </c>
      <c r="H755" s="832">
        <v>46634.45</v>
      </c>
      <c r="I755" s="832">
        <v>90969.88</v>
      </c>
      <c r="J755" s="832">
        <v>164380.42000000001</v>
      </c>
      <c r="K755" s="832">
        <v>212244.52</v>
      </c>
      <c r="L755" s="832">
        <v>267796.62</v>
      </c>
      <c r="M755" s="832">
        <v>308010.21999999997</v>
      </c>
      <c r="N755" s="832">
        <v>351730.66</v>
      </c>
      <c r="O755" s="832">
        <v>402854.97</v>
      </c>
      <c r="P755" s="832">
        <v>425483.75</v>
      </c>
      <c r="Q755" s="832">
        <v>0</v>
      </c>
      <c r="R755" s="832">
        <v>0</v>
      </c>
      <c r="S755" s="832">
        <v>44761.66</v>
      </c>
      <c r="T755" s="832">
        <v>44761.66</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8" t="str">
        <f t="shared" si="72"/>
        <v>H48200</v>
      </c>
      <c r="AK755" s="1028" t="str">
        <f t="shared" si="73"/>
        <v>CT M.O S-TRAITANCE - MEC</v>
      </c>
      <c r="AL755" s="1028">
        <f>IFERROR(INDEX(G755:R755,1,MATCH(Parametres!$B$3,G$1:R$1,0)-1)*IF(OR(F755="L",F755="S",F755="I"),-1,1),"")</f>
        <v>351730.66</v>
      </c>
      <c r="AM755" s="1028">
        <f t="shared" si="68"/>
        <v>51124.31</v>
      </c>
      <c r="AN755" s="1028">
        <f>INDEX(G755:R755,1,MATCH(Parametres!$B$3,G$1:R$1,0))*IF(OR(F755="L",F755="S",F755="I"),-1,1)</f>
        <v>402854.97</v>
      </c>
      <c r="AO755" s="598" t="str">
        <f>+VLOOKUP($AJ755,Data_Validation!$A:$D,1,0)</f>
        <v>H48200</v>
      </c>
      <c r="AP755" s="598" t="str">
        <f>+VLOOKUP($AJ755,Data_Validation!$A:$D,3,0)</f>
        <v>Service</v>
      </c>
      <c r="AQ755" s="598" t="str">
        <f>+VLOOKUP($AJ755,Data_Validation!$A:$D,4,0)</f>
        <v>Sous-traitement</v>
      </c>
      <c r="AR755" s="598" t="s">
        <v>299</v>
      </c>
      <c r="AS755" s="598">
        <f>+VLOOKUP($AJ755,Data_Validation!$A:$E,5,0)</f>
        <v>0</v>
      </c>
      <c r="AT755" s="1033" t="str">
        <f t="shared" si="69"/>
        <v>H48200</v>
      </c>
      <c r="AU755" s="599" t="str">
        <f t="shared" si="70"/>
        <v>CT M.O S-TRAITANCE - MEC</v>
      </c>
      <c r="AV755" s="1028">
        <f>IFERROR(INDEX(V755:AG755,1,MATCH(Parametres!$B$3,V$1:AG$1,0)-1)*IF(OR(C755="L",C755="S",C755="I"),-1,1),"")</f>
        <v>0</v>
      </c>
      <c r="AW755" s="1028">
        <f t="shared" si="71"/>
        <v>0</v>
      </c>
      <c r="AX755" s="1028">
        <f>INDEX(V755:AG755,1,MATCH(Parametres!$B$3,V$1:AG$1,0))*IF(OR(C755="L",C755="S",C755="I"),-1,1)</f>
        <v>0</v>
      </c>
      <c r="AY755" s="598" t="s">
        <v>337</v>
      </c>
      <c r="AZ755" s="598">
        <f>+VLOOKUP($AJ755,Data_Validation!$A:$E,5,0)</f>
        <v>0</v>
      </c>
    </row>
    <row r="756" spans="1:52" ht="15" customHeight="1">
      <c r="A756" s="832" t="s">
        <v>1150</v>
      </c>
      <c r="B756" s="832">
        <v>2026</v>
      </c>
      <c r="C756" s="832" t="s">
        <v>2629</v>
      </c>
      <c r="D756" s="832" t="s">
        <v>2630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8" t="str">
        <f t="shared" si="72"/>
        <v>H48210</v>
      </c>
      <c r="AK756" s="1028" t="str">
        <f t="shared" si="73"/>
        <v>CT SOUS TRAITANCE HPP</v>
      </c>
      <c r="AL756" s="1028">
        <f>IFERROR(INDEX(G756:R756,1,MATCH(Parametres!$B$3,G$1:R$1,0)-1)*IF(OR(F756="L",F756="S",F756="I"),-1,1),"")</f>
        <v>0</v>
      </c>
      <c r="AM756" s="1028">
        <f t="shared" si="68"/>
        <v>0</v>
      </c>
      <c r="AN756" s="1028">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3" t="str">
        <f t="shared" si="69"/>
        <v>H48210</v>
      </c>
      <c r="AU756" s="599" t="str">
        <f t="shared" si="70"/>
        <v>CT SOUS TRAITANCE HPP</v>
      </c>
      <c r="AV756" s="1028">
        <f>IFERROR(INDEX(V756:AG756,1,MATCH(Parametres!$B$3,V$1:AG$1,0)-1)*IF(OR(C756="L",C756="S",C756="I"),-1,1),"")</f>
        <v>0</v>
      </c>
      <c r="AW756" s="1028">
        <f t="shared" si="71"/>
        <v>0</v>
      </c>
      <c r="AX756" s="1028">
        <f>INDEX(V756:AG756,1,MATCH(Parametres!$B$3,V$1:AG$1,0))*IF(OR(C756="L",C756="S",C756="I"),-1,1)</f>
        <v>0</v>
      </c>
      <c r="AY756" s="598" t="s">
        <v>337</v>
      </c>
      <c r="AZ756" s="598" t="e">
        <f>+VLOOKUP($AJ756,Data_Validation!$A:$E,5,0)</f>
        <v>#N/A</v>
      </c>
    </row>
    <row r="757" spans="1:52" ht="15" customHeight="1">
      <c r="A757" s="832" t="s">
        <v>1150</v>
      </c>
      <c r="B757" s="832">
        <v>2026</v>
      </c>
      <c r="C757" s="832" t="s">
        <v>2631</v>
      </c>
      <c r="D757" s="832" t="s">
        <v>2632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8" t="str">
        <f t="shared" si="72"/>
        <v>H48300</v>
      </c>
      <c r="AK757" s="1028" t="str">
        <f t="shared" si="73"/>
        <v>CT ENTREPOSAGE DE PNEU</v>
      </c>
      <c r="AL757" s="1028">
        <f>IFERROR(INDEX(G757:R757,1,MATCH(Parametres!$B$3,G$1:R$1,0)-1)*IF(OR(F757="L",F757="S",F757="I"),-1,1),"")</f>
        <v>0</v>
      </c>
      <c r="AM757" s="1028">
        <f t="shared" si="68"/>
        <v>0</v>
      </c>
      <c r="AN757" s="1028">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3" t="str">
        <f t="shared" si="69"/>
        <v>H48300</v>
      </c>
      <c r="AU757" s="599" t="str">
        <f t="shared" si="70"/>
        <v>CT ENTREPOSAGE DE PNEU</v>
      </c>
      <c r="AV757" s="1028">
        <f>IFERROR(INDEX(V757:AG757,1,MATCH(Parametres!$B$3,V$1:AG$1,0)-1)*IF(OR(C757="L",C757="S",C757="I"),-1,1),"")</f>
        <v>0</v>
      </c>
      <c r="AW757" s="1028">
        <f t="shared" si="71"/>
        <v>0</v>
      </c>
      <c r="AX757" s="1028">
        <f>INDEX(V757:AG757,1,MATCH(Parametres!$B$3,V$1:AG$1,0))*IF(OR(C757="L",C757="S",C757="I"),-1,1)</f>
        <v>0</v>
      </c>
      <c r="AY757" s="598" t="s">
        <v>337</v>
      </c>
      <c r="AZ757" s="598" t="e">
        <f>+VLOOKUP($AJ757,Data_Validation!$A:$E,5,0)</f>
        <v>#N/A</v>
      </c>
    </row>
    <row r="758" spans="1:52" ht="15" customHeight="1">
      <c r="A758" s="832" t="s">
        <v>1150</v>
      </c>
      <c r="B758" s="832">
        <v>2026</v>
      </c>
      <c r="C758" s="832" t="s">
        <v>2633</v>
      </c>
      <c r="D758" s="832" t="s">
        <v>2634</v>
      </c>
      <c r="E758" s="832" t="s">
        <v>333</v>
      </c>
      <c r="F758" s="832" t="s">
        <v>2443</v>
      </c>
      <c r="G758" s="832">
        <v>9669.09</v>
      </c>
      <c r="H758" s="832">
        <v>17946.599999999999</v>
      </c>
      <c r="I758" s="832">
        <v>27461.89</v>
      </c>
      <c r="J758" s="832">
        <v>41884.97</v>
      </c>
      <c r="K758" s="832">
        <v>56351.21</v>
      </c>
      <c r="L758" s="832">
        <v>67596.38</v>
      </c>
      <c r="M758" s="832">
        <v>75736.39</v>
      </c>
      <c r="N758" s="832">
        <v>83118.179999999993</v>
      </c>
      <c r="O758" s="832">
        <v>93304.3</v>
      </c>
      <c r="P758" s="832">
        <v>99296.8</v>
      </c>
      <c r="Q758" s="832">
        <v>0</v>
      </c>
      <c r="R758" s="832">
        <v>0</v>
      </c>
      <c r="S758" s="832">
        <v>10367.14</v>
      </c>
      <c r="T758" s="832">
        <v>10367.14</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8" t="str">
        <f t="shared" si="72"/>
        <v>H48400</v>
      </c>
      <c r="AK758" s="1028" t="str">
        <f t="shared" si="73"/>
        <v>CT HUILE-GRAISSE</v>
      </c>
      <c r="AL758" s="1028">
        <f>IFERROR(INDEX(G758:R758,1,MATCH(Parametres!$B$3,G$1:R$1,0)-1)*IF(OR(F758="L",F758="S",F758="I"),-1,1),"")</f>
        <v>83118.179999999993</v>
      </c>
      <c r="AM758" s="1028">
        <f t="shared" si="68"/>
        <v>10186.12000000001</v>
      </c>
      <c r="AN758" s="1028">
        <f>INDEX(G758:R758,1,MATCH(Parametres!$B$3,G$1:R$1,0))*IF(OR(F758="L",F758="S",F758="I"),-1,1)</f>
        <v>93304.3</v>
      </c>
      <c r="AO758" s="598" t="str">
        <f>+VLOOKUP($AJ758,Data_Validation!$A:$D,1,0)</f>
        <v>H48400</v>
      </c>
      <c r="AP758" s="598" t="str">
        <f>+VLOOKUP($AJ758,Data_Validation!$A:$D,3,0)</f>
        <v>Pièces</v>
      </c>
      <c r="AQ758" s="598" t="str">
        <f>+VLOOKUP($AJ758,Data_Validation!$A:$D,4,0)</f>
        <v>Huiles et Graisse</v>
      </c>
      <c r="AR758" s="598" t="s">
        <v>299</v>
      </c>
      <c r="AS758" s="598">
        <f>+VLOOKUP($AJ758,Data_Validation!$A:$E,5,0)</f>
        <v>0</v>
      </c>
      <c r="AT758" s="1033" t="str">
        <f t="shared" si="69"/>
        <v>H48400</v>
      </c>
      <c r="AU758" s="599" t="str">
        <f t="shared" si="70"/>
        <v>CT HUILE-GRAISSE</v>
      </c>
      <c r="AV758" s="1028">
        <f>IFERROR(INDEX(V758:AG758,1,MATCH(Parametres!$B$3,V$1:AG$1,0)-1)*IF(OR(C758="L",C758="S",C758="I"),-1,1),"")</f>
        <v>0</v>
      </c>
      <c r="AW758" s="1028">
        <f t="shared" si="71"/>
        <v>0</v>
      </c>
      <c r="AX758" s="1028">
        <f>INDEX(V758:AG758,1,MATCH(Parametres!$B$3,V$1:AG$1,0))*IF(OR(C758="L",C758="S",C758="I"),-1,1)</f>
        <v>0</v>
      </c>
      <c r="AY758" s="598" t="s">
        <v>337</v>
      </c>
      <c r="AZ758" s="598">
        <f>+VLOOKUP($AJ758,Data_Validation!$A:$E,5,0)</f>
        <v>0</v>
      </c>
    </row>
    <row r="759" spans="1:52" ht="15" customHeight="1">
      <c r="A759" s="832" t="s">
        <v>1150</v>
      </c>
      <c r="B759" s="832">
        <v>2026</v>
      </c>
      <c r="C759" s="832" t="s">
        <v>2635</v>
      </c>
      <c r="D759" s="832" t="s">
        <v>2636</v>
      </c>
      <c r="E759" s="832" t="s">
        <v>333</v>
      </c>
      <c r="F759" s="832" t="s">
        <v>2443</v>
      </c>
      <c r="G759" s="832">
        <v>2314.64</v>
      </c>
      <c r="H759" s="832">
        <v>4301.8500000000004</v>
      </c>
      <c r="I759" s="832">
        <v>7263.35</v>
      </c>
      <c r="J759" s="832">
        <v>10598.13</v>
      </c>
      <c r="K759" s="832">
        <v>11554.8</v>
      </c>
      <c r="L759" s="832">
        <v>11554.8</v>
      </c>
      <c r="M759" s="832">
        <v>11554.8</v>
      </c>
      <c r="N759" s="832">
        <v>11554.8</v>
      </c>
      <c r="O759" s="832">
        <v>11613.94</v>
      </c>
      <c r="P759" s="832">
        <v>11613.94</v>
      </c>
      <c r="Q759" s="832">
        <v>0</v>
      </c>
      <c r="R759" s="832">
        <v>0</v>
      </c>
      <c r="S759" s="832">
        <v>1290.44</v>
      </c>
      <c r="T759" s="832">
        <v>1290.44</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8" t="str">
        <f t="shared" si="72"/>
        <v>H48500</v>
      </c>
      <c r="AK759" s="1028" t="str">
        <f t="shared" si="73"/>
        <v>CT ESSENCE</v>
      </c>
      <c r="AL759" s="1028">
        <f>IFERROR(INDEX(G759:R759,1,MATCH(Parametres!$B$3,G$1:R$1,0)-1)*IF(OR(F759="L",F759="S",F759="I"),-1,1),"")</f>
        <v>11554.8</v>
      </c>
      <c r="AM759" s="1028">
        <f t="shared" si="68"/>
        <v>59.140000000001237</v>
      </c>
      <c r="AN759" s="1028">
        <f>INDEX(G759:R759,1,MATCH(Parametres!$B$3,G$1:R$1,0))*IF(OR(F759="L",F759="S",F759="I"),-1,1)</f>
        <v>11613.94</v>
      </c>
      <c r="AO759" s="598" t="str">
        <f>+VLOOKUP($AJ759,Data_Validation!$A:$D,1,0)</f>
        <v>H48500</v>
      </c>
      <c r="AP759" s="598" t="str">
        <f>+VLOOKUP($AJ759,Data_Validation!$A:$D,3,0)</f>
        <v>Pièces</v>
      </c>
      <c r="AQ759" s="598" t="str">
        <f>+VLOOKUP($AJ759,Data_Validation!$A:$D,4,0)</f>
        <v>Huiles et Graisse</v>
      </c>
      <c r="AR759" s="598" t="s">
        <v>299</v>
      </c>
      <c r="AS759" s="598">
        <f>+VLOOKUP($AJ759,Data_Validation!$A:$E,5,0)</f>
        <v>0</v>
      </c>
      <c r="AT759" s="1033" t="str">
        <f t="shared" si="69"/>
        <v>H48500</v>
      </c>
      <c r="AU759" s="599" t="str">
        <f t="shared" si="70"/>
        <v>CT ESSENCE</v>
      </c>
      <c r="AV759" s="1028">
        <f>IFERROR(INDEX(V759:AG759,1,MATCH(Parametres!$B$3,V$1:AG$1,0)-1)*IF(OR(C759="L",C759="S",C759="I"),-1,1),"")</f>
        <v>0</v>
      </c>
      <c r="AW759" s="1028">
        <f t="shared" si="71"/>
        <v>0</v>
      </c>
      <c r="AX759" s="1028">
        <f>INDEX(V759:AG759,1,MATCH(Parametres!$B$3,V$1:AG$1,0))*IF(OR(C759="L",C759="S",C759="I"),-1,1)</f>
        <v>0</v>
      </c>
      <c r="AY759" s="598" t="s">
        <v>337</v>
      </c>
      <c r="AZ759" s="598">
        <f>+VLOOKUP($AJ759,Data_Validation!$A:$E,5,0)</f>
        <v>0</v>
      </c>
    </row>
    <row r="760" spans="1:52" ht="15" customHeight="1">
      <c r="A760" s="832" t="s">
        <v>1150</v>
      </c>
      <c r="B760" s="832">
        <v>2026</v>
      </c>
      <c r="C760" s="832" t="s">
        <v>2637</v>
      </c>
      <c r="D760" s="832" t="s">
        <v>2638</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8" t="str">
        <f t="shared" si="72"/>
        <v>H49000</v>
      </c>
      <c r="AK760" s="1028" t="str">
        <f t="shared" si="73"/>
        <v>CT OPERATION LOCATION</v>
      </c>
      <c r="AL760" s="1028">
        <f>IFERROR(INDEX(G760:R760,1,MATCH(Parametres!$B$3,G$1:R$1,0)-1)*IF(OR(F760="L",F760="S",F760="I"),-1,1),"")</f>
        <v>0</v>
      </c>
      <c r="AM760" s="1028">
        <f t="shared" si="68"/>
        <v>0</v>
      </c>
      <c r="AN760" s="1028">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3" t="str">
        <f t="shared" si="69"/>
        <v>H49000</v>
      </c>
      <c r="AU760" s="599" t="str">
        <f t="shared" si="70"/>
        <v>CT OPERATION LOCATION</v>
      </c>
      <c r="AV760" s="1028">
        <f>IFERROR(INDEX(V760:AG760,1,MATCH(Parametres!$B$3,V$1:AG$1,0)-1)*IF(OR(C760="L",C760="S",C760="I"),-1,1),"")</f>
        <v>0</v>
      </c>
      <c r="AW760" s="1028">
        <f t="shared" si="71"/>
        <v>0</v>
      </c>
      <c r="AX760" s="1028">
        <f>INDEX(V760:AG760,1,MATCH(Parametres!$B$3,V$1:AG$1,0))*IF(OR(C760="L",C760="S",C760="I"),-1,1)</f>
        <v>0</v>
      </c>
      <c r="AY760" s="598" t="s">
        <v>337</v>
      </c>
      <c r="AZ760" s="598" t="e">
        <f>+VLOOKUP($AJ760,Data_Validation!$A:$E,5,0)</f>
        <v>#N/A</v>
      </c>
    </row>
    <row r="761" spans="1:52" ht="15" customHeight="1">
      <c r="A761" s="832" t="s">
        <v>1150</v>
      </c>
      <c r="B761" s="832">
        <v>2026</v>
      </c>
      <c r="C761" s="832" t="s">
        <v>2639</v>
      </c>
      <c r="D761" s="832" t="s">
        <v>2640</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8" t="str">
        <f t="shared" si="72"/>
        <v>H49100</v>
      </c>
      <c r="AK761" s="1028" t="str">
        <f t="shared" si="73"/>
        <v>FRAIS LOCATION CT &amp; LT</v>
      </c>
      <c r="AL761" s="1028">
        <f>IFERROR(INDEX(G761:R761,1,MATCH(Parametres!$B$3,G$1:R$1,0)-1)*IF(OR(F761="L",F761="S",F761="I"),-1,1),"")</f>
        <v>0</v>
      </c>
      <c r="AM761" s="1028">
        <f t="shared" si="68"/>
        <v>0</v>
      </c>
      <c r="AN761" s="1028">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3" t="str">
        <f t="shared" si="69"/>
        <v>H49100</v>
      </c>
      <c r="AU761" s="599" t="str">
        <f t="shared" si="70"/>
        <v>FRAIS LOCATION CT &amp; LT</v>
      </c>
      <c r="AV761" s="1028">
        <f>IFERROR(INDEX(V761:AG761,1,MATCH(Parametres!$B$3,V$1:AG$1,0)-1)*IF(OR(C761="L",C761="S",C761="I"),-1,1),"")</f>
        <v>0</v>
      </c>
      <c r="AW761" s="1028">
        <f t="shared" si="71"/>
        <v>0</v>
      </c>
      <c r="AX761" s="1028">
        <f>INDEX(V761:AG761,1,MATCH(Parametres!$B$3,V$1:AG$1,0))*IF(OR(C761="L",C761="S",C761="I"),-1,1)</f>
        <v>0</v>
      </c>
      <c r="AY761" s="598" t="s">
        <v>337</v>
      </c>
      <c r="AZ761" s="598" t="e">
        <f>+VLOOKUP($AJ761,Data_Validation!$A:$E,5,0)</f>
        <v>#N/A</v>
      </c>
    </row>
    <row r="762" spans="1:52" ht="15" customHeight="1">
      <c r="A762" s="832" t="s">
        <v>1150</v>
      </c>
      <c r="B762" s="832">
        <v>2026</v>
      </c>
      <c r="C762" s="832" t="s">
        <v>2641</v>
      </c>
      <c r="D762" s="832" t="s">
        <v>2432</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8" t="str">
        <f t="shared" si="72"/>
        <v>H49200</v>
      </c>
      <c r="AK762" s="1028" t="str">
        <f t="shared" si="73"/>
        <v>GAIN/PERTE DISPOSITION</v>
      </c>
      <c r="AL762" s="1028">
        <f>IFERROR(INDEX(G762:R762,1,MATCH(Parametres!$B$3,G$1:R$1,0)-1)*IF(OR(F762="L",F762="S",F762="I"),-1,1),"")</f>
        <v>0</v>
      </c>
      <c r="AM762" s="1028">
        <f t="shared" si="68"/>
        <v>0</v>
      </c>
      <c r="AN762" s="1028">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3" t="str">
        <f t="shared" si="69"/>
        <v>H49200</v>
      </c>
      <c r="AU762" s="599" t="str">
        <f t="shared" si="70"/>
        <v>GAIN/PERTE DISPOSITION</v>
      </c>
      <c r="AV762" s="1028">
        <f>IFERROR(INDEX(V762:AG762,1,MATCH(Parametres!$B$3,V$1:AG$1,0)-1)*IF(OR(C762="L",C762="S",C762="I"),-1,1),"")</f>
        <v>0</v>
      </c>
      <c r="AW762" s="1028">
        <f t="shared" si="71"/>
        <v>0</v>
      </c>
      <c r="AX762" s="1028">
        <f>INDEX(V762:AG762,1,MATCH(Parametres!$B$3,V$1:AG$1,0))*IF(OR(C762="L",C762="S",C762="I"),-1,1)</f>
        <v>0</v>
      </c>
      <c r="AY762" s="598" t="s">
        <v>337</v>
      </c>
      <c r="AZ762" s="598" t="e">
        <f>+VLOOKUP($AJ762,Data_Validation!$A:$E,5,0)</f>
        <v>#N/A</v>
      </c>
    </row>
    <row r="763" spans="1:52" ht="15" customHeight="1">
      <c r="A763" s="832" t="s">
        <v>1150</v>
      </c>
      <c r="B763" s="832">
        <v>2026</v>
      </c>
      <c r="C763" s="832" t="s">
        <v>2642</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8" t="str">
        <f t="shared" si="72"/>
        <v>H49300</v>
      </c>
      <c r="AK763" s="1028" t="str">
        <f t="shared" si="73"/>
        <v>CT AUTRE DEPARTEMENT</v>
      </c>
      <c r="AL763" s="1028">
        <f>IFERROR(INDEX(G763:R763,1,MATCH(Parametres!$B$3,G$1:R$1,0)-1)*IF(OR(F763="L",F763="S",F763="I"),-1,1),"")</f>
        <v>0</v>
      </c>
      <c r="AM763" s="1028">
        <f t="shared" si="68"/>
        <v>0</v>
      </c>
      <c r="AN763" s="1028">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3" t="str">
        <f t="shared" si="69"/>
        <v>H49300</v>
      </c>
      <c r="AU763" s="599" t="str">
        <f t="shared" si="70"/>
        <v>CT AUTRE DEPARTEMENT</v>
      </c>
      <c r="AV763" s="1028">
        <f>IFERROR(INDEX(V763:AG763,1,MATCH(Parametres!$B$3,V$1:AG$1,0)-1)*IF(OR(C763="L",C763="S",C763="I"),-1,1),"")</f>
        <v>0</v>
      </c>
      <c r="AW763" s="1028">
        <f t="shared" si="71"/>
        <v>0</v>
      </c>
      <c r="AX763" s="1028">
        <f>INDEX(V763:AG763,1,MATCH(Parametres!$B$3,V$1:AG$1,0))*IF(OR(C763="L",C763="S",C763="I"),-1,1)</f>
        <v>0</v>
      </c>
      <c r="AY763" s="598" t="s">
        <v>337</v>
      </c>
      <c r="AZ763" s="598" t="e">
        <f>+VLOOKUP($AJ763,Data_Validation!$A:$E,5,0)</f>
        <v>#N/A</v>
      </c>
    </row>
    <row r="764" spans="1:52" ht="15" customHeight="1">
      <c r="A764" s="832" t="s">
        <v>1150</v>
      </c>
      <c r="B764" s="832">
        <v>2026</v>
      </c>
      <c r="C764" s="832" t="s">
        <v>2644</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8" t="str">
        <f t="shared" si="72"/>
        <v>H49400</v>
      </c>
      <c r="AK764" s="1028" t="str">
        <f t="shared" si="73"/>
        <v>CT AUTRE DEPARTEMENT</v>
      </c>
      <c r="AL764" s="1028">
        <f>IFERROR(INDEX(G764:R764,1,MATCH(Parametres!$B$3,G$1:R$1,0)-1)*IF(OR(F764="L",F764="S",F764="I"),-1,1),"")</f>
        <v>0</v>
      </c>
      <c r="AM764" s="1028">
        <f t="shared" si="68"/>
        <v>0</v>
      </c>
      <c r="AN764" s="1028">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3" t="str">
        <f t="shared" si="69"/>
        <v>H49400</v>
      </c>
      <c r="AU764" s="599" t="str">
        <f t="shared" si="70"/>
        <v>CT AUTRE DEPARTEMENT</v>
      </c>
      <c r="AV764" s="1028">
        <f>IFERROR(INDEX(V764:AG764,1,MATCH(Parametres!$B$3,V$1:AG$1,0)-1)*IF(OR(C764="L",C764="S",C764="I"),-1,1),"")</f>
        <v>0</v>
      </c>
      <c r="AW764" s="1028">
        <f t="shared" si="71"/>
        <v>0</v>
      </c>
      <c r="AX764" s="1028">
        <f>INDEX(V764:AG764,1,MATCH(Parametres!$B$3,V$1:AG$1,0))*IF(OR(C764="L",C764="S",C764="I"),-1,1)</f>
        <v>0</v>
      </c>
      <c r="AY764" s="598" t="s">
        <v>337</v>
      </c>
      <c r="AZ764" s="598" t="e">
        <f>+VLOOKUP($AJ764,Data_Validation!$A:$E,5,0)</f>
        <v>#N/A</v>
      </c>
    </row>
    <row r="765" spans="1:52" ht="15" customHeight="1">
      <c r="A765" s="832" t="s">
        <v>1150</v>
      </c>
      <c r="B765" s="832">
        <v>2026</v>
      </c>
      <c r="C765" s="832" t="s">
        <v>2645</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8" t="str">
        <f t="shared" si="72"/>
        <v>H49500</v>
      </c>
      <c r="AK765" s="1028" t="str">
        <f t="shared" si="73"/>
        <v>CT AUTRE DEPARTEMENT</v>
      </c>
      <c r="AL765" s="1028">
        <f>IFERROR(INDEX(G765:R765,1,MATCH(Parametres!$B$3,G$1:R$1,0)-1)*IF(OR(F765="L",F765="S",F765="I"),-1,1),"")</f>
        <v>0</v>
      </c>
      <c r="AM765" s="1028">
        <f t="shared" si="68"/>
        <v>0</v>
      </c>
      <c r="AN765" s="1028">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3" t="str">
        <f t="shared" si="69"/>
        <v>H49500</v>
      </c>
      <c r="AU765" s="599" t="str">
        <f t="shared" si="70"/>
        <v>CT AUTRE DEPARTEMENT</v>
      </c>
      <c r="AV765" s="1028">
        <f>IFERROR(INDEX(V765:AG765,1,MATCH(Parametres!$B$3,V$1:AG$1,0)-1)*IF(OR(C765="L",C765="S",C765="I"),-1,1),"")</f>
        <v>0</v>
      </c>
      <c r="AW765" s="1028">
        <f t="shared" si="71"/>
        <v>0</v>
      </c>
      <c r="AX765" s="1028">
        <f>INDEX(V765:AG765,1,MATCH(Parametres!$B$3,V$1:AG$1,0))*IF(OR(C765="L",C765="S",C765="I"),-1,1)</f>
        <v>0</v>
      </c>
      <c r="AY765" s="598" t="s">
        <v>337</v>
      </c>
      <c r="AZ765" s="598" t="e">
        <f>+VLOOKUP($AJ765,Data_Validation!$A:$E,5,0)</f>
        <v>#N/A</v>
      </c>
    </row>
    <row r="766" spans="1:52" ht="15" customHeight="1">
      <c r="A766" s="832" t="s">
        <v>1150</v>
      </c>
      <c r="B766" s="832">
        <v>2026</v>
      </c>
      <c r="C766" s="832" t="s">
        <v>2646</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8" t="str">
        <f t="shared" si="72"/>
        <v>H49600</v>
      </c>
      <c r="AK766" s="1028" t="str">
        <f t="shared" si="73"/>
        <v>CT AUTRE DEPARTEMENT</v>
      </c>
      <c r="AL766" s="1028">
        <f>IFERROR(INDEX(G766:R766,1,MATCH(Parametres!$B$3,G$1:R$1,0)-1)*IF(OR(F766="L",F766="S",F766="I"),-1,1),"")</f>
        <v>0</v>
      </c>
      <c r="AM766" s="1028">
        <f t="shared" si="68"/>
        <v>0</v>
      </c>
      <c r="AN766" s="1028">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3" t="str">
        <f t="shared" si="69"/>
        <v>H49600</v>
      </c>
      <c r="AU766" s="599" t="str">
        <f t="shared" si="70"/>
        <v>CT AUTRE DEPARTEMENT</v>
      </c>
      <c r="AV766" s="1028">
        <f>IFERROR(INDEX(V766:AG766,1,MATCH(Parametres!$B$3,V$1:AG$1,0)-1)*IF(OR(C766="L",C766="S",C766="I"),-1,1),"")</f>
        <v>0</v>
      </c>
      <c r="AW766" s="1028">
        <f t="shared" si="71"/>
        <v>0</v>
      </c>
      <c r="AX766" s="1028">
        <f>INDEX(V766:AG766,1,MATCH(Parametres!$B$3,V$1:AG$1,0))*IF(OR(C766="L",C766="S",C766="I"),-1,1)</f>
        <v>0</v>
      </c>
      <c r="AY766" s="598" t="s">
        <v>337</v>
      </c>
      <c r="AZ766" s="598" t="e">
        <f>+VLOOKUP($AJ766,Data_Validation!$A:$E,5,0)</f>
        <v>#N/A</v>
      </c>
    </row>
    <row r="767" spans="1:52" ht="15" customHeight="1">
      <c r="A767" s="832" t="s">
        <v>1150</v>
      </c>
      <c r="B767" s="832">
        <v>2026</v>
      </c>
      <c r="C767" s="832" t="s">
        <v>2647</v>
      </c>
      <c r="D767" s="832" t="s">
        <v>2643</v>
      </c>
      <c r="E767" s="832" t="s">
        <v>333</v>
      </c>
      <c r="F767" s="832" t="s">
        <v>2443</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28" t="str">
        <f t="shared" si="72"/>
        <v>H49700</v>
      </c>
      <c r="AK767" s="1028" t="str">
        <f t="shared" si="73"/>
        <v>CT AUTRE DEPARTEMENT</v>
      </c>
      <c r="AL767" s="1028">
        <f>IFERROR(INDEX(G767:R767,1,MATCH(Parametres!$B$3,G$1:R$1,0)-1)*IF(OR(F767="L",F767="S",F767="I"),-1,1),"")</f>
        <v>0</v>
      </c>
      <c r="AM767" s="1028">
        <f t="shared" si="68"/>
        <v>0</v>
      </c>
      <c r="AN767" s="1028">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3" t="str">
        <f t="shared" si="69"/>
        <v>H49700</v>
      </c>
      <c r="AU767" s="599" t="str">
        <f t="shared" si="70"/>
        <v>CT AUTRE DEPARTEMENT</v>
      </c>
      <c r="AV767" s="1028">
        <f>IFERROR(INDEX(V767:AG767,1,MATCH(Parametres!$B$3,V$1:AG$1,0)-1)*IF(OR(C767="L",C767="S",C767="I"),-1,1),"")</f>
        <v>0</v>
      </c>
      <c r="AW767" s="1028">
        <f t="shared" si="71"/>
        <v>0</v>
      </c>
      <c r="AX767" s="1028">
        <f>INDEX(V767:AG767,1,MATCH(Parametres!$B$3,V$1:AG$1,0))*IF(OR(C767="L",C767="S",C767="I"),-1,1)</f>
        <v>0</v>
      </c>
      <c r="AY767" s="598" t="s">
        <v>337</v>
      </c>
      <c r="AZ767" s="598" t="e">
        <f>+VLOOKUP($AJ767,Data_Validation!$A:$E,5,0)</f>
        <v>#N/A</v>
      </c>
    </row>
    <row r="768" spans="1:52" ht="15" customHeight="1">
      <c r="A768" s="832" t="s">
        <v>1150</v>
      </c>
      <c r="B768" s="832">
        <v>2026</v>
      </c>
      <c r="C768" s="832" t="s">
        <v>2648</v>
      </c>
      <c r="D768" s="832" t="s">
        <v>2643</v>
      </c>
      <c r="E768" s="832" t="s">
        <v>333</v>
      </c>
      <c r="F768" s="832" t="s">
        <v>2443</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8" t="str">
        <f t="shared" si="72"/>
        <v>H49800</v>
      </c>
      <c r="AK768" s="1028" t="str">
        <f t="shared" si="73"/>
        <v>CT AUTRE DEPARTEMENT</v>
      </c>
      <c r="AL768" s="1028">
        <f>IFERROR(INDEX(G768:R768,1,MATCH(Parametres!$B$3,G$1:R$1,0)-1)*IF(OR(F768="L",F768="S",F768="I"),-1,1),"")</f>
        <v>0</v>
      </c>
      <c r="AM768" s="1028">
        <f t="shared" si="68"/>
        <v>0</v>
      </c>
      <c r="AN768" s="1028">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3" t="str">
        <f t="shared" si="69"/>
        <v>H49800</v>
      </c>
      <c r="AU768" s="599" t="str">
        <f t="shared" si="70"/>
        <v>CT AUTRE DEPARTEMENT</v>
      </c>
      <c r="AV768" s="1028">
        <f>IFERROR(INDEX(V768:AG768,1,MATCH(Parametres!$B$3,V$1:AG$1,0)-1)*IF(OR(C768="L",C768="S",C768="I"),-1,1),"")</f>
        <v>0</v>
      </c>
      <c r="AW768" s="1028">
        <f t="shared" si="71"/>
        <v>0</v>
      </c>
      <c r="AX768" s="1028">
        <f>INDEX(V768:AG768,1,MATCH(Parametres!$B$3,V$1:AG$1,0))*IF(OR(C768="L",C768="S",C768="I"),-1,1)</f>
        <v>0</v>
      </c>
      <c r="AY768" s="598" t="s">
        <v>337</v>
      </c>
      <c r="AZ768" s="598" t="e">
        <f>+VLOOKUP($AJ768,Data_Validation!$A:$E,5,0)</f>
        <v>#N/A</v>
      </c>
    </row>
    <row r="769" spans="1:52" ht="15" customHeight="1">
      <c r="A769" s="832" t="s">
        <v>1150</v>
      </c>
      <c r="B769" s="832">
        <v>2026</v>
      </c>
      <c r="C769" s="832" t="s">
        <v>2649</v>
      </c>
      <c r="D769" s="832" t="s">
        <v>2643</v>
      </c>
      <c r="E769" s="832" t="s">
        <v>333</v>
      </c>
      <c r="F769" s="832" t="s">
        <v>2443</v>
      </c>
      <c r="G769" s="832">
        <v>0</v>
      </c>
      <c r="H769" s="832">
        <v>0</v>
      </c>
      <c r="I769" s="832">
        <v>0</v>
      </c>
      <c r="J769" s="832">
        <v>0</v>
      </c>
      <c r="K769" s="832">
        <v>0</v>
      </c>
      <c r="L769" s="832">
        <v>0</v>
      </c>
      <c r="M769" s="832">
        <v>0</v>
      </c>
      <c r="N769" s="832">
        <v>0</v>
      </c>
      <c r="O769" s="832">
        <v>0</v>
      </c>
      <c r="P769" s="832">
        <v>0</v>
      </c>
      <c r="Q769" s="832">
        <v>0</v>
      </c>
      <c r="R769" s="832">
        <v>0</v>
      </c>
      <c r="S769" s="832">
        <v>0</v>
      </c>
      <c r="T769" s="832">
        <v>0</v>
      </c>
      <c r="U769" s="832">
        <v>0</v>
      </c>
      <c r="V769" s="832">
        <v>0</v>
      </c>
      <c r="W769" s="832">
        <v>0</v>
      </c>
      <c r="X769" s="832">
        <v>0</v>
      </c>
      <c r="Y769" s="832">
        <v>0</v>
      </c>
      <c r="Z769" s="832">
        <v>0</v>
      </c>
      <c r="AA769" s="832">
        <v>0</v>
      </c>
      <c r="AB769" s="832">
        <v>0</v>
      </c>
      <c r="AC769" s="832">
        <v>0</v>
      </c>
      <c r="AD769" s="832">
        <v>0</v>
      </c>
      <c r="AE769" s="832">
        <v>0</v>
      </c>
      <c r="AF769" s="832">
        <v>0</v>
      </c>
      <c r="AG769" s="832">
        <v>0</v>
      </c>
      <c r="AH769" s="832">
        <v>0</v>
      </c>
      <c r="AI769" s="832">
        <v>0</v>
      </c>
      <c r="AJ769" s="1028" t="str">
        <f t="shared" si="72"/>
        <v>H49900</v>
      </c>
      <c r="AK769" s="1028" t="str">
        <f t="shared" si="73"/>
        <v>CT AUTRE DEPARTEMENT</v>
      </c>
      <c r="AL769" s="1028">
        <f>IFERROR(INDEX(G769:R769,1,MATCH(Parametres!$B$3,G$1:R$1,0)-1)*IF(OR(F769="L",F769="S",F769="I"),-1,1),"")</f>
        <v>0</v>
      </c>
      <c r="AM769" s="1028">
        <f t="shared" si="68"/>
        <v>0</v>
      </c>
      <c r="AN769" s="1028">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3" t="str">
        <f t="shared" si="69"/>
        <v>H49900</v>
      </c>
      <c r="AU769" s="599" t="str">
        <f t="shared" si="70"/>
        <v>CT AUTRE DEPARTEMENT</v>
      </c>
      <c r="AV769" s="1028">
        <f>IFERROR(INDEX(V769:AG769,1,MATCH(Parametres!$B$3,V$1:AG$1,0)-1)*IF(OR(C769="L",C769="S",C769="I"),-1,1),"")</f>
        <v>0</v>
      </c>
      <c r="AW769" s="1028">
        <f t="shared" si="71"/>
        <v>0</v>
      </c>
      <c r="AX769" s="1028">
        <f>INDEX(V769:AG769,1,MATCH(Parametres!$B$3,V$1:AG$1,0))*IF(OR(C769="L",C769="S",C769="I"),-1,1)</f>
        <v>0</v>
      </c>
      <c r="AY769" s="598" t="s">
        <v>337</v>
      </c>
      <c r="AZ769" s="598" t="e">
        <f>+VLOOKUP($AJ769,Data_Validation!$A:$E,5,0)</f>
        <v>#N/A</v>
      </c>
    </row>
    <row r="770" spans="1:52" ht="15" customHeight="1">
      <c r="A770" s="832" t="s">
        <v>1150</v>
      </c>
      <c r="B770" s="832">
        <v>2026</v>
      </c>
      <c r="C770" s="832" t="s">
        <v>2650</v>
      </c>
      <c r="D770" s="832" t="s">
        <v>2651</v>
      </c>
      <c r="E770" s="832" t="s">
        <v>333</v>
      </c>
      <c r="F770" s="832" t="s">
        <v>1119</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28" t="str">
        <f t="shared" si="72"/>
        <v>H50100</v>
      </c>
      <c r="AK770" s="1028" t="str">
        <f t="shared" si="73"/>
        <v>SALAIRE - PROPRIETAIRE</v>
      </c>
      <c r="AL770" s="1028">
        <f>IFERROR(INDEX(G770:R770,1,MATCH(Parametres!$B$3,G$1:R$1,0)-1)*IF(OR(F770="L",F770="S",F770="I"),-1,1),"")</f>
        <v>0</v>
      </c>
      <c r="AM770" s="1028">
        <f t="shared" si="68"/>
        <v>0</v>
      </c>
      <c r="AN770" s="1028">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3" t="str">
        <f t="shared" si="69"/>
        <v>H50100</v>
      </c>
      <c r="AU770" s="599" t="str">
        <f t="shared" si="70"/>
        <v>SALAIRE - PROPRIETAIRE</v>
      </c>
      <c r="AV770" s="1028">
        <f>IFERROR(INDEX(V770:AG770,1,MATCH(Parametres!$B$3,V$1:AG$1,0)-1)*IF(OR(C770="L",C770="S",C770="I"),-1,1),"")</f>
        <v>0</v>
      </c>
      <c r="AW770" s="1028">
        <f t="shared" si="71"/>
        <v>0</v>
      </c>
      <c r="AX770" s="1028">
        <f>INDEX(V770:AG770,1,MATCH(Parametres!$B$3,V$1:AG$1,0))*IF(OR(C770="L",C770="S",C770="I"),-1,1)</f>
        <v>0</v>
      </c>
      <c r="AY770" s="598" t="s">
        <v>337</v>
      </c>
      <c r="AZ770" s="598" t="e">
        <f>+VLOOKUP($AJ770,Data_Validation!$A:$E,5,0)</f>
        <v>#N/A</v>
      </c>
    </row>
    <row r="771" spans="1:52" ht="15" customHeight="1">
      <c r="A771" s="832" t="s">
        <v>1150</v>
      </c>
      <c r="B771" s="832">
        <v>2026</v>
      </c>
      <c r="C771" s="832" t="s">
        <v>2652</v>
      </c>
      <c r="D771" s="832" t="s">
        <v>2653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28" t="str">
        <f t="shared" si="72"/>
        <v>H60100</v>
      </c>
      <c r="AK771" s="1028" t="str">
        <f t="shared" si="73"/>
        <v>ESC COMPTANTS REALISES</v>
      </c>
      <c r="AL771" s="1028">
        <f>IFERROR(INDEX(G771:R771,1,MATCH(Parametres!$B$3,G$1:R$1,0)-1)*IF(OR(F771="L",F771="S",F771="I"),-1,1),"")</f>
        <v>0</v>
      </c>
      <c r="AM771" s="1028">
        <f t="shared" si="68"/>
        <v>0</v>
      </c>
      <c r="AN771" s="1028">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3" t="str">
        <f t="shared" si="69"/>
        <v>H60100</v>
      </c>
      <c r="AU771" s="599" t="str">
        <f t="shared" si="70"/>
        <v>ESC COMPTANTS REALISES</v>
      </c>
      <c r="AV771" s="1028">
        <f>IFERROR(INDEX(V771:AG771,1,MATCH(Parametres!$B$3,V$1:AG$1,0)-1)*IF(OR(C771="L",C771="S",C771="I"),-1,1),"")</f>
        <v>0</v>
      </c>
      <c r="AW771" s="1028">
        <f t="shared" si="71"/>
        <v>0</v>
      </c>
      <c r="AX771" s="1028">
        <f>INDEX(V771:AG771,1,MATCH(Parametres!$B$3,V$1:AG$1,0))*IF(OR(C771="L",C771="S",C771="I"),-1,1)</f>
        <v>0</v>
      </c>
      <c r="AY771" s="598" t="s">
        <v>337</v>
      </c>
      <c r="AZ771" s="598" t="e">
        <f>+VLOOKUP($AJ771,Data_Validation!$A:$E,5,0)</f>
        <v>#N/A</v>
      </c>
    </row>
    <row r="772" spans="1:52" ht="15" customHeight="1">
      <c r="A772" s="832" t="s">
        <v>1150</v>
      </c>
      <c r="B772" s="832">
        <v>2026</v>
      </c>
      <c r="C772" s="832" t="s">
        <v>2654</v>
      </c>
      <c r="D772" s="832" t="s">
        <v>2655</v>
      </c>
      <c r="E772" s="832" t="s">
        <v>333</v>
      </c>
      <c r="F772" s="832" t="s">
        <v>2321</v>
      </c>
      <c r="G772" s="832">
        <v>10998.63</v>
      </c>
      <c r="H772" s="832">
        <v>17384.240000000002</v>
      </c>
      <c r="I772" s="832">
        <v>20526.71</v>
      </c>
      <c r="J772" s="832">
        <v>23567.81</v>
      </c>
      <c r="K772" s="832">
        <v>26710.28</v>
      </c>
      <c r="L772" s="832">
        <v>27622.61</v>
      </c>
      <c r="M772" s="832">
        <v>27622.61</v>
      </c>
      <c r="N772" s="832">
        <v>27622.61</v>
      </c>
      <c r="O772" s="832">
        <v>27622.61</v>
      </c>
      <c r="P772" s="832">
        <v>27622.61</v>
      </c>
      <c r="Q772" s="832">
        <v>0</v>
      </c>
      <c r="R772" s="832">
        <v>0</v>
      </c>
      <c r="S772" s="832">
        <v>3069.18</v>
      </c>
      <c r="T772" s="832">
        <v>3069.18</v>
      </c>
      <c r="U772" s="832">
        <v>0</v>
      </c>
      <c r="V772" s="832">
        <v>1</v>
      </c>
      <c r="W772" s="832">
        <v>1</v>
      </c>
      <c r="X772" s="832">
        <v>2</v>
      </c>
      <c r="Y772" s="832">
        <v>3</v>
      </c>
      <c r="Z772" s="832">
        <v>4</v>
      </c>
      <c r="AA772" s="832">
        <v>5</v>
      </c>
      <c r="AB772" s="832">
        <v>5</v>
      </c>
      <c r="AC772" s="832">
        <v>5</v>
      </c>
      <c r="AD772" s="832">
        <v>6</v>
      </c>
      <c r="AE772" s="832">
        <v>6</v>
      </c>
      <c r="AF772" s="832">
        <v>0</v>
      </c>
      <c r="AG772" s="832">
        <v>0</v>
      </c>
      <c r="AH772" s="832">
        <v>1</v>
      </c>
      <c r="AI772" s="832">
        <v>1</v>
      </c>
      <c r="AJ772" s="1028" t="str">
        <f t="shared" si="72"/>
        <v>H60200</v>
      </c>
      <c r="AK772" s="1028" t="str">
        <f t="shared" si="73"/>
        <v>INTERETS CREDITEURS</v>
      </c>
      <c r="AL772" s="1028">
        <f>IFERROR(INDEX(G772:R772,1,MATCH(Parametres!$B$3,G$1:R$1,0)-1)*IF(OR(F772="L",F772="S",F772="I"),-1,1),"")</f>
        <v>-27622.61</v>
      </c>
      <c r="AM772" s="1028">
        <f t="shared" ref="AM772:AM794" si="74">AN772-AL772</f>
        <v>0</v>
      </c>
      <c r="AN772" s="1028">
        <f>INDEX(G772:R772,1,MATCH(Parametres!$B$3,G$1:R$1,0))*IF(OR(F772="L",F772="S",F772="I"),-1,1)</f>
        <v>-27622.61</v>
      </c>
      <c r="AO772" s="598" t="str">
        <f>+VLOOKUP($AJ772,Data_Validation!$A:$D,1,0)</f>
        <v>H60200</v>
      </c>
      <c r="AP772" s="598" t="str">
        <f>+VLOOKUP($AJ772,Data_Validation!$A:$D,3,0)</f>
        <v>Autres</v>
      </c>
      <c r="AQ772" s="598" t="str">
        <f>+VLOOKUP($AJ772,Data_Validation!$A:$D,4,0)</f>
        <v>Revenus d'intérêts Floor plan</v>
      </c>
      <c r="AR772" s="598" t="s">
        <v>299</v>
      </c>
      <c r="AS772" s="598">
        <f>+VLOOKUP($AJ772,Data_Validation!$A:$E,5,0)</f>
        <v>0</v>
      </c>
      <c r="AT772" s="1033" t="str">
        <f t="shared" ref="AT772:AT794" si="75">C772</f>
        <v>H60200</v>
      </c>
      <c r="AU772" s="599" t="str">
        <f t="shared" ref="AU772:AU794" si="76">D772</f>
        <v>INTERETS CREDITEURS</v>
      </c>
      <c r="AV772" s="1028">
        <f>IFERROR(INDEX(V772:AG772,1,MATCH(Parametres!$B$3,V$1:AG$1,0)-1)*IF(OR(C772="L",C772="S",C772="I"),-1,1),"")</f>
        <v>5</v>
      </c>
      <c r="AW772" s="1028">
        <f t="shared" ref="AW772:AW794" si="77">AX772-AV772</f>
        <v>1</v>
      </c>
      <c r="AX772" s="1028">
        <f>INDEX(V772:AG772,1,MATCH(Parametres!$B$3,V$1:AG$1,0))*IF(OR(C772="L",C772="S",C772="I"),-1,1)</f>
        <v>6</v>
      </c>
      <c r="AY772" s="598" t="s">
        <v>337</v>
      </c>
      <c r="AZ772" s="598">
        <f>+VLOOKUP($AJ772,Data_Validation!$A:$E,5,0)</f>
        <v>0</v>
      </c>
    </row>
    <row r="773" spans="1:52" ht="15" customHeight="1">
      <c r="A773" s="832" t="s">
        <v>1150</v>
      </c>
      <c r="B773" s="832">
        <v>2026</v>
      </c>
      <c r="C773" s="832" t="s">
        <v>2656</v>
      </c>
      <c r="D773" s="832" t="s">
        <v>2657</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28" t="str">
        <f t="shared" si="72"/>
        <v>H60400</v>
      </c>
      <c r="AK773" s="1028" t="str">
        <f t="shared" si="73"/>
        <v>MAUVAISES CREANCES RECOUV</v>
      </c>
      <c r="AL773" s="1028">
        <f>IFERROR(INDEX(G773:R773,1,MATCH(Parametres!$B$3,G$1:R$1,0)-1)*IF(OR(F773="L",F773="S",F773="I"),-1,1),"")</f>
        <v>0</v>
      </c>
      <c r="AM773" s="1028">
        <f t="shared" si="74"/>
        <v>0</v>
      </c>
      <c r="AN773" s="1028">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3" t="str">
        <f t="shared" si="75"/>
        <v>H60400</v>
      </c>
      <c r="AU773" s="599" t="str">
        <f t="shared" si="76"/>
        <v>MAUVAISES CREANCES RECOUV</v>
      </c>
      <c r="AV773" s="1028">
        <f>IFERROR(INDEX(V773:AG773,1,MATCH(Parametres!$B$3,V$1:AG$1,0)-1)*IF(OR(C773="L",C773="S",C773="I"),-1,1),"")</f>
        <v>0</v>
      </c>
      <c r="AW773" s="1028">
        <f t="shared" si="77"/>
        <v>0</v>
      </c>
      <c r="AX773" s="1028">
        <f>INDEX(V773:AG773,1,MATCH(Parametres!$B$3,V$1:AG$1,0))*IF(OR(C773="L",C773="S",C773="I"),-1,1)</f>
        <v>0</v>
      </c>
      <c r="AY773" s="598" t="s">
        <v>337</v>
      </c>
      <c r="AZ773" s="598" t="e">
        <f>+VLOOKUP($AJ773,Data_Validation!$A:$E,5,0)</f>
        <v>#N/A</v>
      </c>
    </row>
    <row r="774" spans="1:52" ht="15" customHeight="1">
      <c r="A774" s="832" t="s">
        <v>1150</v>
      </c>
      <c r="B774" s="832">
        <v>2026</v>
      </c>
      <c r="C774" s="832" t="s">
        <v>2658</v>
      </c>
      <c r="D774" s="832" t="s">
        <v>2659</v>
      </c>
      <c r="E774" s="832" t="s">
        <v>333</v>
      </c>
      <c r="F774" s="832" t="s">
        <v>2321</v>
      </c>
      <c r="G774" s="832">
        <v>43402</v>
      </c>
      <c r="H774" s="832">
        <v>100452</v>
      </c>
      <c r="I774" s="832">
        <v>203986</v>
      </c>
      <c r="J774" s="832">
        <v>291282</v>
      </c>
      <c r="K774" s="832">
        <v>373167</v>
      </c>
      <c r="L774" s="832">
        <v>490101.7</v>
      </c>
      <c r="M774" s="832">
        <v>590830.69999999995</v>
      </c>
      <c r="N774" s="832">
        <v>695224.7</v>
      </c>
      <c r="O774" s="832">
        <v>774584.7</v>
      </c>
      <c r="P774" s="832">
        <v>804088.7</v>
      </c>
      <c r="Q774" s="832">
        <v>0</v>
      </c>
      <c r="R774" s="832">
        <v>0</v>
      </c>
      <c r="S774" s="832">
        <v>86064.97</v>
      </c>
      <c r="T774" s="832">
        <v>86064.97</v>
      </c>
      <c r="U774" s="832">
        <v>0</v>
      </c>
      <c r="V774" s="832">
        <v>43</v>
      </c>
      <c r="W774" s="832">
        <v>91</v>
      </c>
      <c r="X774" s="832">
        <v>180</v>
      </c>
      <c r="Y774" s="832">
        <v>234</v>
      </c>
      <c r="Z774" s="832">
        <v>302</v>
      </c>
      <c r="AA774" s="832">
        <v>406</v>
      </c>
      <c r="AB774" s="832">
        <v>505</v>
      </c>
      <c r="AC774" s="832">
        <v>605</v>
      </c>
      <c r="AD774" s="832">
        <v>682</v>
      </c>
      <c r="AE774" s="832">
        <v>713</v>
      </c>
      <c r="AF774" s="832">
        <v>0</v>
      </c>
      <c r="AG774" s="832">
        <v>0</v>
      </c>
      <c r="AH774" s="832">
        <v>76</v>
      </c>
      <c r="AI774" s="832">
        <v>76</v>
      </c>
      <c r="AJ774" s="1028" t="str">
        <f t="shared" si="72"/>
        <v>H60500</v>
      </c>
      <c r="AK774" s="1028" t="str">
        <f t="shared" si="73"/>
        <v>HOLD BACK</v>
      </c>
      <c r="AL774" s="1028">
        <f>IFERROR(INDEX(G774:R774,1,MATCH(Parametres!$B$3,G$1:R$1,0)-1)*IF(OR(F774="L",F774="S",F774="I"),-1,1),"")</f>
        <v>-695224.7</v>
      </c>
      <c r="AM774" s="1028">
        <f t="shared" si="74"/>
        <v>-79360</v>
      </c>
      <c r="AN774" s="1028">
        <f>INDEX(G774:R774,1,MATCH(Parametres!$B$3,G$1:R$1,0))*IF(OR(F774="L",F774="S",F774="I"),-1,1)</f>
        <v>-774584.7</v>
      </c>
      <c r="AO774" s="598" t="str">
        <f>+VLOOKUP($AJ774,Data_Validation!$A:$D,1,0)</f>
        <v>H60500</v>
      </c>
      <c r="AP774" s="598" t="str">
        <f>+VLOOKUP($AJ774,Data_Validation!$A:$D,3,0)</f>
        <v>Véhicules neufs</v>
      </c>
      <c r="AQ774" s="598" t="str">
        <f>+VLOOKUP($AJ774,Data_Validation!$A:$D,4,0)</f>
        <v>Holdbacks</v>
      </c>
      <c r="AR774" s="598" t="s">
        <v>299</v>
      </c>
      <c r="AS774" s="598">
        <f>+VLOOKUP($AJ774,Data_Validation!$A:$E,5,0)</f>
        <v>0</v>
      </c>
      <c r="AT774" s="1033" t="str">
        <f t="shared" si="75"/>
        <v>H60500</v>
      </c>
      <c r="AU774" s="599" t="str">
        <f t="shared" si="76"/>
        <v>HOLD BACK</v>
      </c>
      <c r="AV774" s="1028">
        <f>IFERROR(INDEX(V774:AG774,1,MATCH(Parametres!$B$3,V$1:AG$1,0)-1)*IF(OR(C774="L",C774="S",C774="I"),-1,1),"")</f>
        <v>605</v>
      </c>
      <c r="AW774" s="1028">
        <f t="shared" si="77"/>
        <v>77</v>
      </c>
      <c r="AX774" s="1028">
        <f>INDEX(V774:AG774,1,MATCH(Parametres!$B$3,V$1:AG$1,0))*IF(OR(C774="L",C774="S",C774="I"),-1,1)</f>
        <v>682</v>
      </c>
      <c r="AY774" s="598" t="s">
        <v>337</v>
      </c>
      <c r="AZ774" s="598">
        <f>+VLOOKUP($AJ774,Data_Validation!$A:$E,5,0)</f>
        <v>0</v>
      </c>
    </row>
    <row r="775" spans="1:52" ht="15" customHeight="1">
      <c r="A775" s="832" t="s">
        <v>1150</v>
      </c>
      <c r="B775" s="832">
        <v>2026</v>
      </c>
      <c r="C775" s="832" t="s">
        <v>2660</v>
      </c>
      <c r="D775" s="832" t="s">
        <v>2661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28" t="str">
        <f t="shared" si="72"/>
        <v>H60600</v>
      </c>
      <c r="AK775" s="1028" t="str">
        <f t="shared" si="73"/>
        <v>COMMISSION - TAXE VENTES</v>
      </c>
      <c r="AL775" s="1028">
        <f>IFERROR(INDEX(G775:R775,1,MATCH(Parametres!$B$3,G$1:R$1,0)-1)*IF(OR(F775="L",F775="S",F775="I"),-1,1),"")</f>
        <v>0</v>
      </c>
      <c r="AM775" s="1028">
        <f t="shared" si="74"/>
        <v>0</v>
      </c>
      <c r="AN775" s="1028">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3" t="str">
        <f t="shared" si="75"/>
        <v>H60600</v>
      </c>
      <c r="AU775" s="599" t="str">
        <f t="shared" si="76"/>
        <v>COMMISSION - TAXE VENTES</v>
      </c>
      <c r="AV775" s="1028">
        <f>IFERROR(INDEX(V775:AG775,1,MATCH(Parametres!$B$3,V$1:AG$1,0)-1)*IF(OR(C775="L",C775="S",C775="I"),-1,1),"")</f>
        <v>0</v>
      </c>
      <c r="AW775" s="1028">
        <f t="shared" si="77"/>
        <v>0</v>
      </c>
      <c r="AX775" s="1028">
        <f>INDEX(V775:AG775,1,MATCH(Parametres!$B$3,V$1:AG$1,0))*IF(OR(C775="L",C775="S",C775="I"),-1,1)</f>
        <v>0</v>
      </c>
      <c r="AY775" s="598" t="s">
        <v>337</v>
      </c>
      <c r="AZ775" s="598" t="e">
        <f>+VLOOKUP($AJ775,Data_Validation!$A:$E,5,0)</f>
        <v>#N/A</v>
      </c>
    </row>
    <row r="776" spans="1:52" ht="15" customHeight="1">
      <c r="A776" s="832" t="s">
        <v>1150</v>
      </c>
      <c r="B776" s="832">
        <v>2026</v>
      </c>
      <c r="C776" s="832" t="s">
        <v>2662</v>
      </c>
      <c r="D776" s="832" t="s">
        <v>2663</v>
      </c>
      <c r="E776" s="832" t="s">
        <v>333</v>
      </c>
      <c r="F776" s="832" t="s">
        <v>2321</v>
      </c>
      <c r="G776" s="832">
        <v>0</v>
      </c>
      <c r="H776" s="832">
        <v>0</v>
      </c>
      <c r="I776" s="832">
        <v>0</v>
      </c>
      <c r="J776" s="832">
        <v>0</v>
      </c>
      <c r="K776" s="832">
        <v>0</v>
      </c>
      <c r="L776" s="832">
        <v>0</v>
      </c>
      <c r="M776" s="832">
        <v>0</v>
      </c>
      <c r="N776" s="832">
        <v>0</v>
      </c>
      <c r="O776" s="832">
        <v>0</v>
      </c>
      <c r="P776" s="832">
        <v>0</v>
      </c>
      <c r="Q776" s="832">
        <v>0</v>
      </c>
      <c r="R776" s="832">
        <v>0</v>
      </c>
      <c r="S776" s="832">
        <v>0</v>
      </c>
      <c r="T776" s="832">
        <v>0</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28" t="str">
        <f t="shared" si="72"/>
        <v>H60700</v>
      </c>
      <c r="AK776" s="1028" t="str">
        <f t="shared" si="73"/>
        <v>REVENU DE LOCATION CL LT</v>
      </c>
      <c r="AL776" s="1028">
        <f>IFERROR(INDEX(G776:R776,1,MATCH(Parametres!$B$3,G$1:R$1,0)-1)*IF(OR(F776="L",F776="S",F776="I"),-1,1),"")</f>
        <v>0</v>
      </c>
      <c r="AM776" s="1028">
        <f t="shared" si="74"/>
        <v>0</v>
      </c>
      <c r="AN776" s="1028">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3" t="str">
        <f t="shared" si="75"/>
        <v>H60700</v>
      </c>
      <c r="AU776" s="599" t="str">
        <f t="shared" si="76"/>
        <v>REVENU DE LOCATION CL LT</v>
      </c>
      <c r="AV776" s="1028">
        <f>IFERROR(INDEX(V776:AG776,1,MATCH(Parametres!$B$3,V$1:AG$1,0)-1)*IF(OR(C776="L",C776="S",C776="I"),-1,1),"")</f>
        <v>0</v>
      </c>
      <c r="AW776" s="1028">
        <f t="shared" si="77"/>
        <v>0</v>
      </c>
      <c r="AX776" s="1028">
        <f>INDEX(V776:AG776,1,MATCH(Parametres!$B$3,V$1:AG$1,0))*IF(OR(C776="L",C776="S",C776="I"),-1,1)</f>
        <v>0</v>
      </c>
      <c r="AY776" s="598" t="s">
        <v>337</v>
      </c>
      <c r="AZ776" s="598" t="e">
        <f>+VLOOKUP($AJ776,Data_Validation!$A:$E,5,0)</f>
        <v>#N/A</v>
      </c>
    </row>
    <row r="777" spans="1:52" ht="15" customHeight="1">
      <c r="A777" s="832" t="s">
        <v>1150</v>
      </c>
      <c r="B777" s="832">
        <v>2026</v>
      </c>
      <c r="C777" s="832" t="s">
        <v>2664</v>
      </c>
      <c r="D777" s="832" t="s">
        <v>2665</v>
      </c>
      <c r="E777" s="832" t="s">
        <v>333</v>
      </c>
      <c r="F777" s="832" t="s">
        <v>2321</v>
      </c>
      <c r="G777" s="832">
        <v>7200</v>
      </c>
      <c r="H777" s="832">
        <v>28200</v>
      </c>
      <c r="I777" s="832">
        <v>57250</v>
      </c>
      <c r="J777" s="832">
        <v>70300</v>
      </c>
      <c r="K777" s="832">
        <v>82000</v>
      </c>
      <c r="L777" s="832">
        <v>104750</v>
      </c>
      <c r="M777" s="832">
        <v>117050</v>
      </c>
      <c r="N777" s="832">
        <v>135650</v>
      </c>
      <c r="O777" s="832">
        <v>146900</v>
      </c>
      <c r="P777" s="832">
        <v>146900</v>
      </c>
      <c r="Q777" s="832">
        <v>0</v>
      </c>
      <c r="R777" s="832">
        <v>0</v>
      </c>
      <c r="S777" s="832">
        <v>16322.22</v>
      </c>
      <c r="T777" s="832">
        <v>16322.22</v>
      </c>
      <c r="U777" s="832">
        <v>0</v>
      </c>
      <c r="V777" s="832">
        <v>1</v>
      </c>
      <c r="W777" s="832">
        <v>2</v>
      </c>
      <c r="X777" s="832">
        <v>3</v>
      </c>
      <c r="Y777" s="832">
        <v>4</v>
      </c>
      <c r="Z777" s="832">
        <v>5</v>
      </c>
      <c r="AA777" s="832">
        <v>6</v>
      </c>
      <c r="AB777" s="832">
        <v>7</v>
      </c>
      <c r="AC777" s="832">
        <v>8</v>
      </c>
      <c r="AD777" s="832">
        <v>9</v>
      </c>
      <c r="AE777" s="832">
        <v>9</v>
      </c>
      <c r="AF777" s="832">
        <v>0</v>
      </c>
      <c r="AG777" s="832">
        <v>0</v>
      </c>
      <c r="AH777" s="832">
        <v>1</v>
      </c>
      <c r="AI777" s="832">
        <v>1</v>
      </c>
      <c r="AJ777" s="1028" t="str">
        <f t="shared" si="72"/>
        <v>H60900</v>
      </c>
      <c r="AK777" s="1028" t="str">
        <f t="shared" si="73"/>
        <v>RECOMPENSE ISC</v>
      </c>
      <c r="AL777" s="1028">
        <f>IFERROR(INDEX(G777:R777,1,MATCH(Parametres!$B$3,G$1:R$1,0)-1)*IF(OR(F777="L",F777="S",F777="I"),-1,1),"")</f>
        <v>-135650</v>
      </c>
      <c r="AM777" s="1028">
        <f t="shared" si="74"/>
        <v>-11250</v>
      </c>
      <c r="AN777" s="1028">
        <f>INDEX(G777:R777,1,MATCH(Parametres!$B$3,G$1:R$1,0))*IF(OR(F777="L",F777="S",F777="I"),-1,1)</f>
        <v>-146900</v>
      </c>
      <c r="AO777" s="598" t="str">
        <f>+VLOOKUP($AJ777,Data_Validation!$A:$D,1,0)</f>
        <v>H60900</v>
      </c>
      <c r="AP777" s="598" t="str">
        <f>+VLOOKUP($AJ777,Data_Validation!$A:$D,3,0)</f>
        <v>Autres</v>
      </c>
      <c r="AQ777" s="598" t="str">
        <f>+VLOOKUP($AJ777,Data_Validation!$A:$D,4,0)</f>
        <v>Revenus autres</v>
      </c>
      <c r="AR777" s="598" t="s">
        <v>299</v>
      </c>
      <c r="AS777" s="598">
        <f>+VLOOKUP($AJ777,Data_Validation!$A:$E,5,0)</f>
        <v>0</v>
      </c>
      <c r="AT777" s="1033" t="str">
        <f t="shared" si="75"/>
        <v>H60900</v>
      </c>
      <c r="AU777" s="599" t="str">
        <f t="shared" si="76"/>
        <v>RECOMPENSE ISC</v>
      </c>
      <c r="AV777" s="1028">
        <f>IFERROR(INDEX(V777:AG777,1,MATCH(Parametres!$B$3,V$1:AG$1,0)-1)*IF(OR(C777="L",C777="S",C777="I"),-1,1),"")</f>
        <v>8</v>
      </c>
      <c r="AW777" s="1028">
        <f t="shared" si="77"/>
        <v>1</v>
      </c>
      <c r="AX777" s="1028">
        <f>INDEX(V777:AG777,1,MATCH(Parametres!$B$3,V$1:AG$1,0))*IF(OR(C777="L",C777="S",C777="I"),-1,1)</f>
        <v>9</v>
      </c>
      <c r="AY777" s="598" t="s">
        <v>337</v>
      </c>
      <c r="AZ777" s="598">
        <f>+VLOOKUP($AJ777,Data_Validation!$A:$E,5,0)</f>
        <v>0</v>
      </c>
    </row>
    <row r="778" spans="1:52" ht="15" customHeight="1">
      <c r="A778" s="832" t="s">
        <v>1150</v>
      </c>
      <c r="B778" s="832">
        <v>2026</v>
      </c>
      <c r="C778" s="832" t="s">
        <v>2666</v>
      </c>
      <c r="D778" s="832" t="s">
        <v>2667</v>
      </c>
      <c r="E778" s="832" t="s">
        <v>333</v>
      </c>
      <c r="F778" s="832" t="s">
        <v>2321</v>
      </c>
      <c r="G778" s="832">
        <v>41726.410000000003</v>
      </c>
      <c r="H778" s="832">
        <v>48132.91</v>
      </c>
      <c r="I778" s="832">
        <v>48653.18</v>
      </c>
      <c r="J778" s="832">
        <v>64608.18</v>
      </c>
      <c r="K778" s="832">
        <v>67848.179999999993</v>
      </c>
      <c r="L778" s="832">
        <v>78748.12</v>
      </c>
      <c r="M778" s="832">
        <v>84722.29</v>
      </c>
      <c r="N778" s="832">
        <v>88056.1</v>
      </c>
      <c r="O778" s="832">
        <v>97616.41</v>
      </c>
      <c r="P778" s="832">
        <v>97615.41</v>
      </c>
      <c r="Q778" s="832">
        <v>0</v>
      </c>
      <c r="R778" s="832">
        <v>0</v>
      </c>
      <c r="S778" s="832">
        <v>10846.27</v>
      </c>
      <c r="T778" s="832">
        <v>10846.27</v>
      </c>
      <c r="U778" s="832">
        <v>0</v>
      </c>
      <c r="V778" s="832">
        <v>5</v>
      </c>
      <c r="W778" s="832">
        <v>8</v>
      </c>
      <c r="X778" s="832">
        <v>7</v>
      </c>
      <c r="Y778" s="832">
        <v>11</v>
      </c>
      <c r="Z778" s="832">
        <v>12</v>
      </c>
      <c r="AA778" s="832">
        <v>10</v>
      </c>
      <c r="AB778" s="832">
        <v>12</v>
      </c>
      <c r="AC778" s="832">
        <v>15</v>
      </c>
      <c r="AD778" s="832">
        <v>33</v>
      </c>
      <c r="AE778" s="832">
        <v>32</v>
      </c>
      <c r="AF778" s="832">
        <v>0</v>
      </c>
      <c r="AG778" s="832">
        <v>0</v>
      </c>
      <c r="AH778" s="832">
        <v>4</v>
      </c>
      <c r="AI778" s="832">
        <v>4</v>
      </c>
      <c r="AJ778" s="1028" t="str">
        <f t="shared" si="72"/>
        <v>H61000</v>
      </c>
      <c r="AK778" s="1028" t="str">
        <f t="shared" si="73"/>
        <v>RECETTES DIVERSES</v>
      </c>
      <c r="AL778" s="1028">
        <f>IFERROR(INDEX(G778:R778,1,MATCH(Parametres!$B$3,G$1:R$1,0)-1)*IF(OR(F778="L",F778="S",F778="I"),-1,1),"")</f>
        <v>-88056.1</v>
      </c>
      <c r="AM778" s="1028">
        <f t="shared" si="74"/>
        <v>-9560.3099999999977</v>
      </c>
      <c r="AN778" s="1028">
        <f>INDEX(G778:R778,1,MATCH(Parametres!$B$3,G$1:R$1,0))*IF(OR(F778="L",F778="S",F778="I"),-1,1)</f>
        <v>-97616.41</v>
      </c>
      <c r="AO778" s="598" t="str">
        <f>+VLOOKUP($AJ778,Data_Validation!$A:$D,1,0)</f>
        <v>H61000</v>
      </c>
      <c r="AP778" s="598" t="str">
        <f>+VLOOKUP($AJ778,Data_Validation!$A:$D,3,0)</f>
        <v>Autres</v>
      </c>
      <c r="AQ778" s="598" t="str">
        <f>+VLOOKUP($AJ778,Data_Validation!$A:$D,4,0)</f>
        <v>Revenus autres</v>
      </c>
      <c r="AR778" s="598" t="s">
        <v>299</v>
      </c>
      <c r="AS778" s="598">
        <f>+VLOOKUP($AJ778,Data_Validation!$A:$E,5,0)</f>
        <v>0</v>
      </c>
      <c r="AT778" s="1033" t="str">
        <f t="shared" si="75"/>
        <v>H61000</v>
      </c>
      <c r="AU778" s="599" t="str">
        <f t="shared" si="76"/>
        <v>RECETTES DIVERSES</v>
      </c>
      <c r="AV778" s="1028">
        <f>IFERROR(INDEX(V778:AG778,1,MATCH(Parametres!$B$3,V$1:AG$1,0)-1)*IF(OR(C778="L",C778="S",C778="I"),-1,1),"")</f>
        <v>15</v>
      </c>
      <c r="AW778" s="1028">
        <f t="shared" si="77"/>
        <v>18</v>
      </c>
      <c r="AX778" s="1028">
        <f>INDEX(V778:AG778,1,MATCH(Parametres!$B$3,V$1:AG$1,0))*IF(OR(C778="L",C778="S",C778="I"),-1,1)</f>
        <v>33</v>
      </c>
      <c r="AY778" s="598" t="s">
        <v>337</v>
      </c>
      <c r="AZ778" s="598">
        <f>+VLOOKUP($AJ778,Data_Validation!$A:$E,5,0)</f>
        <v>0</v>
      </c>
    </row>
    <row r="779" spans="1:52" ht="15" customHeight="1">
      <c r="A779" s="832" t="s">
        <v>1150</v>
      </c>
      <c r="B779" s="832">
        <v>2026</v>
      </c>
      <c r="C779" s="832" t="s">
        <v>2668</v>
      </c>
      <c r="D779" s="832" t="s">
        <v>2669</v>
      </c>
      <c r="E779" s="832" t="s">
        <v>333</v>
      </c>
      <c r="F779" s="832" t="s">
        <v>2321</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1</v>
      </c>
      <c r="AE779" s="832">
        <v>1</v>
      </c>
      <c r="AF779" s="832">
        <v>0</v>
      </c>
      <c r="AG779" s="832">
        <v>0</v>
      </c>
      <c r="AH779" s="832">
        <v>0</v>
      </c>
      <c r="AI779" s="832">
        <v>0</v>
      </c>
      <c r="AJ779" s="1028" t="str">
        <f t="shared" si="72"/>
        <v>H61100</v>
      </c>
      <c r="AK779" s="1028" t="str">
        <f t="shared" si="73"/>
        <v>AMORT DES ACTIFS INCORPOR</v>
      </c>
      <c r="AL779" s="1028">
        <f>IFERROR(INDEX(G779:R779,1,MATCH(Parametres!$B$3,G$1:R$1,0)-1)*IF(OR(F779="L",F779="S",F779="I"),-1,1),"")</f>
        <v>0</v>
      </c>
      <c r="AM779" s="1028">
        <f t="shared" si="74"/>
        <v>0</v>
      </c>
      <c r="AN779" s="1028">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3" t="str">
        <f t="shared" si="75"/>
        <v>H61100</v>
      </c>
      <c r="AU779" s="599" t="str">
        <f t="shared" si="76"/>
        <v>AMORT DES ACTIFS INCORPOR</v>
      </c>
      <c r="AV779" s="1028">
        <f>IFERROR(INDEX(V779:AG779,1,MATCH(Parametres!$B$3,V$1:AG$1,0)-1)*IF(OR(C779="L",C779="S",C779="I"),-1,1),"")</f>
        <v>0</v>
      </c>
      <c r="AW779" s="1028">
        <f t="shared" si="77"/>
        <v>1</v>
      </c>
      <c r="AX779" s="1028">
        <f>INDEX(V779:AG779,1,MATCH(Parametres!$B$3,V$1:AG$1,0))*IF(OR(C779="L",C779="S",C779="I"),-1,1)</f>
        <v>1</v>
      </c>
      <c r="AY779" s="598" t="s">
        <v>337</v>
      </c>
      <c r="AZ779" s="598" t="e">
        <f>+VLOOKUP($AJ779,Data_Validation!$A:$E,5,0)</f>
        <v>#N/A</v>
      </c>
    </row>
    <row r="780" spans="1:52" ht="15" customHeight="1">
      <c r="A780" s="832" t="s">
        <v>1150</v>
      </c>
      <c r="B780" s="832">
        <v>2026</v>
      </c>
      <c r="C780" s="832" t="s">
        <v>2670</v>
      </c>
      <c r="D780" s="832" t="s">
        <v>2671</v>
      </c>
      <c r="E780" s="832" t="s">
        <v>333</v>
      </c>
      <c r="F780" s="832" t="s">
        <v>2321</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8" t="str">
        <f t="shared" si="72"/>
        <v>H61800</v>
      </c>
      <c r="AK780" s="1028" t="str">
        <f t="shared" si="73"/>
        <v>GENESIS RX SUPPORT</v>
      </c>
      <c r="AL780" s="1028">
        <f>IFERROR(INDEX(G780:R780,1,MATCH(Parametres!$B$3,G$1:R$1,0)-1)*IF(OR(F780="L",F780="S",F780="I"),-1,1),"")</f>
        <v>0</v>
      </c>
      <c r="AM780" s="1028">
        <f t="shared" si="74"/>
        <v>0</v>
      </c>
      <c r="AN780" s="1028">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3" t="str">
        <f t="shared" si="75"/>
        <v>H61800</v>
      </c>
      <c r="AU780" s="599" t="str">
        <f t="shared" si="76"/>
        <v>GENESIS RX SUPPORT</v>
      </c>
      <c r="AV780" s="1028">
        <f>IFERROR(INDEX(V780:AG780,1,MATCH(Parametres!$B$3,V$1:AG$1,0)-1)*IF(OR(C780="L",C780="S",C780="I"),-1,1),"")</f>
        <v>0</v>
      </c>
      <c r="AW780" s="1028">
        <f t="shared" si="77"/>
        <v>0</v>
      </c>
      <c r="AX780" s="1028">
        <f>INDEX(V780:AG780,1,MATCH(Parametres!$B$3,V$1:AG$1,0))*IF(OR(C780="L",C780="S",C780="I"),-1,1)</f>
        <v>0</v>
      </c>
      <c r="AY780" s="598" t="s">
        <v>337</v>
      </c>
      <c r="AZ780" s="598" t="e">
        <f>+VLOOKUP($AJ780,Data_Validation!$A:$E,5,0)</f>
        <v>#N/A</v>
      </c>
    </row>
    <row r="781" spans="1:52" ht="15" customHeight="1">
      <c r="A781" s="832" t="s">
        <v>1150</v>
      </c>
      <c r="B781" s="832">
        <v>2026</v>
      </c>
      <c r="C781" s="832" t="s">
        <v>2672</v>
      </c>
      <c r="D781" s="832" t="s">
        <v>2673</v>
      </c>
      <c r="E781" s="832" t="s">
        <v>333</v>
      </c>
      <c r="F781" s="832" t="s">
        <v>1119</v>
      </c>
      <c r="G781" s="832">
        <v>3934.36</v>
      </c>
      <c r="H781" s="832">
        <v>8944.4599999999991</v>
      </c>
      <c r="I781" s="832">
        <v>15238.92</v>
      </c>
      <c r="J781" s="832">
        <v>23167.96</v>
      </c>
      <c r="K781" s="832">
        <v>31547.25</v>
      </c>
      <c r="L781" s="832">
        <v>38480.11</v>
      </c>
      <c r="M781" s="832">
        <v>43304.41</v>
      </c>
      <c r="N781" s="832">
        <v>48693.8</v>
      </c>
      <c r="O781" s="832">
        <v>55242.9</v>
      </c>
      <c r="P781" s="832">
        <v>55242.9</v>
      </c>
      <c r="Q781" s="832">
        <v>0</v>
      </c>
      <c r="R781" s="832">
        <v>0</v>
      </c>
      <c r="S781" s="832">
        <v>6138.1</v>
      </c>
      <c r="T781" s="832">
        <v>6138.1</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8" t="str">
        <f t="shared" si="72"/>
        <v>H70100</v>
      </c>
      <c r="AK781" s="1028" t="str">
        <f t="shared" si="73"/>
        <v>FRAIS BANCAIRES &amp; AUTRES</v>
      </c>
      <c r="AL781" s="1028">
        <f>IFERROR(INDEX(G781:R781,1,MATCH(Parametres!$B$3,G$1:R$1,0)-1)*IF(OR(F781="L",F781="S",F781="I"),-1,1),"")</f>
        <v>48693.8</v>
      </c>
      <c r="AM781" s="1028">
        <f t="shared" si="74"/>
        <v>6549.0999999999985</v>
      </c>
      <c r="AN781" s="1028">
        <f>INDEX(G781:R781,1,MATCH(Parametres!$B$3,G$1:R$1,0))*IF(OR(F781="L",F781="S",F781="I"),-1,1)</f>
        <v>55242.9</v>
      </c>
      <c r="AO781" s="598" t="str">
        <f>+VLOOKUP($AJ781,Data_Validation!$A:$D,1,0)</f>
        <v>H70100</v>
      </c>
      <c r="AP781" s="598" t="str">
        <f>+VLOOKUP($AJ781,Data_Validation!$A:$D,3,0)</f>
        <v>Autres</v>
      </c>
      <c r="AQ781" s="598" t="str">
        <f>+VLOOKUP($AJ781,Data_Validation!$A:$D,4,0)</f>
        <v>Frais bancaires</v>
      </c>
      <c r="AR781" s="598" t="s">
        <v>299</v>
      </c>
      <c r="AS781" s="598">
        <f>+VLOOKUP($AJ781,Data_Validation!$A:$E,5,0)</f>
        <v>0</v>
      </c>
      <c r="AT781" s="1033" t="str">
        <f t="shared" si="75"/>
        <v>H70100</v>
      </c>
      <c r="AU781" s="599" t="str">
        <f t="shared" si="76"/>
        <v>FRAIS BANCAIRES &amp; AUTRES</v>
      </c>
      <c r="AV781" s="1028">
        <f>IFERROR(INDEX(V781:AG781,1,MATCH(Parametres!$B$3,V$1:AG$1,0)-1)*IF(OR(C781="L",C781="S",C781="I"),-1,1),"")</f>
        <v>0</v>
      </c>
      <c r="AW781" s="1028">
        <f t="shared" si="77"/>
        <v>0</v>
      </c>
      <c r="AX781" s="1028">
        <f>INDEX(V781:AG781,1,MATCH(Parametres!$B$3,V$1:AG$1,0))*IF(OR(C781="L",C781="S",C781="I"),-1,1)</f>
        <v>0</v>
      </c>
      <c r="AY781" s="598" t="s">
        <v>337</v>
      </c>
      <c r="AZ781" s="598">
        <f>+VLOOKUP($AJ781,Data_Validation!$A:$E,5,0)</f>
        <v>0</v>
      </c>
    </row>
    <row r="782" spans="1:52" ht="15" customHeight="1">
      <c r="A782" s="832" t="s">
        <v>1150</v>
      </c>
      <c r="B782" s="832">
        <v>2026</v>
      </c>
      <c r="C782" s="832" t="s">
        <v>2674</v>
      </c>
      <c r="D782" s="832" t="s">
        <v>2675</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8" t="str">
        <f t="shared" si="72"/>
        <v>H70200</v>
      </c>
      <c r="AK782" s="1028" t="str">
        <f t="shared" si="73"/>
        <v>INTERET - PRET A TERME TD</v>
      </c>
      <c r="AL782" s="1028">
        <f>IFERROR(INDEX(G782:R782,1,MATCH(Parametres!$B$3,G$1:R$1,0)-1)*IF(OR(F782="L",F782="S",F782="I"),-1,1),"")</f>
        <v>0</v>
      </c>
      <c r="AM782" s="1028">
        <f t="shared" si="74"/>
        <v>0</v>
      </c>
      <c r="AN782" s="1028">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3" t="str">
        <f t="shared" si="75"/>
        <v>H70200</v>
      </c>
      <c r="AU782" s="599" t="str">
        <f t="shared" si="76"/>
        <v>INTERET - PRET A TERME TD</v>
      </c>
      <c r="AV782" s="1028">
        <f>IFERROR(INDEX(V782:AG782,1,MATCH(Parametres!$B$3,V$1:AG$1,0)-1)*IF(OR(C782="L",C782="S",C782="I"),-1,1),"")</f>
        <v>0</v>
      </c>
      <c r="AW782" s="1028">
        <f t="shared" si="77"/>
        <v>0</v>
      </c>
      <c r="AX782" s="1028">
        <f>INDEX(V782:AG782,1,MATCH(Parametres!$B$3,V$1:AG$1,0))*IF(OR(C782="L",C782="S",C782="I"),-1,1)</f>
        <v>0</v>
      </c>
      <c r="AY782" s="598" t="s">
        <v>337</v>
      </c>
      <c r="AZ782" s="598" t="e">
        <f>+VLOOKUP($AJ782,Data_Validation!$A:$E,5,0)</f>
        <v>#N/A</v>
      </c>
    </row>
    <row r="783" spans="1:52" ht="15" customHeight="1">
      <c r="A783" s="832" t="s">
        <v>1150</v>
      </c>
      <c r="B783" s="832">
        <v>2026</v>
      </c>
      <c r="C783" s="832" t="s">
        <v>2676</v>
      </c>
      <c r="D783" s="832" t="s">
        <v>2677</v>
      </c>
      <c r="E783" s="832" t="s">
        <v>333</v>
      </c>
      <c r="F783" s="832" t="s">
        <v>1119</v>
      </c>
      <c r="G783" s="832">
        <v>0</v>
      </c>
      <c r="H783" s="832">
        <v>0</v>
      </c>
      <c r="I783" s="832">
        <v>0</v>
      </c>
      <c r="J783" s="832">
        <v>0</v>
      </c>
      <c r="K783" s="832">
        <v>2565.52</v>
      </c>
      <c r="L783" s="832">
        <v>6772.47</v>
      </c>
      <c r="M783" s="832">
        <v>7870.83</v>
      </c>
      <c r="N783" s="832">
        <v>11194.74</v>
      </c>
      <c r="O783" s="832">
        <v>11194.74</v>
      </c>
      <c r="P783" s="832">
        <v>13570.58</v>
      </c>
      <c r="Q783" s="832">
        <v>0</v>
      </c>
      <c r="R783" s="832">
        <v>0</v>
      </c>
      <c r="S783" s="832">
        <v>1243.8599999999999</v>
      </c>
      <c r="T783" s="832">
        <v>1243.8599999999999</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8" t="str">
        <f t="shared" si="72"/>
        <v>H70300</v>
      </c>
      <c r="AK783" s="1028" t="str">
        <f t="shared" si="73"/>
        <v>INT SOLDE DE PRIX VENTE</v>
      </c>
      <c r="AL783" s="1028">
        <f>IFERROR(INDEX(G783:R783,1,MATCH(Parametres!$B$3,G$1:R$1,0)-1)*IF(OR(F783="L",F783="S",F783="I"),-1,1),"")</f>
        <v>11194.74</v>
      </c>
      <c r="AM783" s="1028">
        <f t="shared" si="74"/>
        <v>0</v>
      </c>
      <c r="AN783" s="1028">
        <f>INDEX(G783:R783,1,MATCH(Parametres!$B$3,G$1:R$1,0))*IF(OR(F783="L",F783="S",F783="I"),-1,1)</f>
        <v>11194.74</v>
      </c>
      <c r="AO783" s="598" t="str">
        <f>+VLOOKUP($AJ783,Data_Validation!$A:$D,1,0)</f>
        <v>H70300</v>
      </c>
      <c r="AP783" s="598" t="str">
        <f>+VLOOKUP($AJ783,Data_Validation!$A:$D,3,0)</f>
        <v>Autres</v>
      </c>
      <c r="AQ783" s="598" t="str">
        <f>+VLOOKUP($AJ783,Data_Validation!$A:$D,4,0)</f>
        <v>Intérêts sur prêt</v>
      </c>
      <c r="AR783" s="598" t="s">
        <v>299</v>
      </c>
      <c r="AS783" s="598">
        <f>+VLOOKUP($AJ783,Data_Validation!$A:$E,5,0)</f>
        <v>0</v>
      </c>
      <c r="AT783" s="1033" t="str">
        <f t="shared" si="75"/>
        <v>H70300</v>
      </c>
      <c r="AU783" s="599" t="str">
        <f t="shared" si="76"/>
        <v>INT SOLDE DE PRIX VENTE</v>
      </c>
      <c r="AV783" s="1028">
        <f>IFERROR(INDEX(V783:AG783,1,MATCH(Parametres!$B$3,V$1:AG$1,0)-1)*IF(OR(C783="L",C783="S",C783="I"),-1,1),"")</f>
        <v>0</v>
      </c>
      <c r="AW783" s="1028">
        <f t="shared" si="77"/>
        <v>0</v>
      </c>
      <c r="AX783" s="1028">
        <f>INDEX(V783:AG783,1,MATCH(Parametres!$B$3,V$1:AG$1,0))*IF(OR(C783="L",C783="S",C783="I"),-1,1)</f>
        <v>0</v>
      </c>
      <c r="AY783" s="598" t="s">
        <v>337</v>
      </c>
      <c r="AZ783" s="598">
        <f>+VLOOKUP($AJ783,Data_Validation!$A:$E,5,0)</f>
        <v>0</v>
      </c>
    </row>
    <row r="784" spans="1:52" ht="15" customHeight="1">
      <c r="A784" s="832" t="s">
        <v>1150</v>
      </c>
      <c r="B784" s="832">
        <v>2026</v>
      </c>
      <c r="C784" s="832" t="s">
        <v>2678</v>
      </c>
      <c r="D784" s="832" t="s">
        <v>2679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8" t="str">
        <f t="shared" si="72"/>
        <v>H70400</v>
      </c>
      <c r="AK784" s="1028" t="str">
        <f t="shared" si="73"/>
        <v>FRAIS RECOUV. CREANCES</v>
      </c>
      <c r="AL784" s="1028">
        <f>IFERROR(INDEX(G784:R784,1,MATCH(Parametres!$B$3,G$1:R$1,0)-1)*IF(OR(F784="L",F784="S",F784="I"),-1,1),"")</f>
        <v>0</v>
      </c>
      <c r="AM784" s="1028">
        <f t="shared" si="74"/>
        <v>0</v>
      </c>
      <c r="AN784" s="1028">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3" t="str">
        <f t="shared" si="75"/>
        <v>H70400</v>
      </c>
      <c r="AU784" s="599" t="str">
        <f t="shared" si="76"/>
        <v>FRAIS RECOUV. CREANCES</v>
      </c>
      <c r="AV784" s="1028">
        <f>IFERROR(INDEX(V784:AG784,1,MATCH(Parametres!$B$3,V$1:AG$1,0)-1)*IF(OR(C784="L",C784="S",C784="I"),-1,1),"")</f>
        <v>0</v>
      </c>
      <c r="AW784" s="1028">
        <f t="shared" si="77"/>
        <v>0</v>
      </c>
      <c r="AX784" s="1028">
        <f>INDEX(V784:AG784,1,MATCH(Parametres!$B$3,V$1:AG$1,0))*IF(OR(C784="L",C784="S",C784="I"),-1,1)</f>
        <v>0</v>
      </c>
      <c r="AY784" s="598" t="s">
        <v>337</v>
      </c>
      <c r="AZ784" s="598" t="e">
        <f>+VLOOKUP($AJ784,Data_Validation!$A:$E,5,0)</f>
        <v>#N/A</v>
      </c>
    </row>
    <row r="785" spans="1:52" ht="15" customHeight="1">
      <c r="A785" s="832" t="s">
        <v>1150</v>
      </c>
      <c r="B785" s="832">
        <v>2026</v>
      </c>
      <c r="C785" s="832" t="s">
        <v>2680</v>
      </c>
      <c r="D785" s="832" t="s">
        <v>2681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8" t="str">
        <f t="shared" si="72"/>
        <v>H70600</v>
      </c>
      <c r="AK785" s="1028" t="str">
        <f t="shared" si="73"/>
        <v>JETONS DE PRESENCES</v>
      </c>
      <c r="AL785" s="1028">
        <f>IFERROR(INDEX(G785:R785,1,MATCH(Parametres!$B$3,G$1:R$1,0)-1)*IF(OR(F785="L",F785="S",F785="I"),-1,1),"")</f>
        <v>0</v>
      </c>
      <c r="AM785" s="1028">
        <f t="shared" si="74"/>
        <v>0</v>
      </c>
      <c r="AN785" s="1028">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3" t="str">
        <f t="shared" si="75"/>
        <v>H70600</v>
      </c>
      <c r="AU785" s="599" t="str">
        <f t="shared" si="76"/>
        <v>JETONS DE PRESENCES</v>
      </c>
      <c r="AV785" s="1028">
        <f>IFERROR(INDEX(V785:AG785,1,MATCH(Parametres!$B$3,V$1:AG$1,0)-1)*IF(OR(C785="L",C785="S",C785="I"),-1,1),"")</f>
        <v>0</v>
      </c>
      <c r="AW785" s="1028">
        <f t="shared" si="77"/>
        <v>0</v>
      </c>
      <c r="AX785" s="1028">
        <f>INDEX(V785:AG785,1,MATCH(Parametres!$B$3,V$1:AG$1,0))*IF(OR(C785="L",C785="S",C785="I"),-1,1)</f>
        <v>0</v>
      </c>
      <c r="AY785" s="598" t="s">
        <v>337</v>
      </c>
      <c r="AZ785" s="598" t="e">
        <f>+VLOOKUP($AJ785,Data_Validation!$A:$E,5,0)</f>
        <v>#N/A</v>
      </c>
    </row>
    <row r="786" spans="1:52" ht="15" customHeight="1">
      <c r="A786" s="832" t="s">
        <v>1150</v>
      </c>
      <c r="B786" s="832">
        <v>2026</v>
      </c>
      <c r="C786" s="832" t="s">
        <v>2682</v>
      </c>
      <c r="D786" s="832" t="s">
        <v>2683</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8" t="str">
        <f t="shared" si="72"/>
        <v>H70700</v>
      </c>
      <c r="AK786" s="1028" t="str">
        <f t="shared" si="73"/>
        <v>FRAIS LOCATION CL LT</v>
      </c>
      <c r="AL786" s="1028">
        <f>IFERROR(INDEX(G786:R786,1,MATCH(Parametres!$B$3,G$1:R$1,0)-1)*IF(OR(F786="L",F786="S",F786="I"),-1,1),"")</f>
        <v>0</v>
      </c>
      <c r="AM786" s="1028">
        <f t="shared" si="74"/>
        <v>0</v>
      </c>
      <c r="AN786" s="1028">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3" t="str">
        <f t="shared" si="75"/>
        <v>H70700</v>
      </c>
      <c r="AU786" s="599" t="str">
        <f t="shared" si="76"/>
        <v>FRAIS LOCATION CL LT</v>
      </c>
      <c r="AV786" s="1028">
        <f>IFERROR(INDEX(V786:AG786,1,MATCH(Parametres!$B$3,V$1:AG$1,0)-1)*IF(OR(C786="L",C786="S",C786="I"),-1,1),"")</f>
        <v>0</v>
      </c>
      <c r="AW786" s="1028">
        <f t="shared" si="77"/>
        <v>0</v>
      </c>
      <c r="AX786" s="1028">
        <f>INDEX(V786:AG786,1,MATCH(Parametres!$B$3,V$1:AG$1,0))*IF(OR(C786="L",C786="S",C786="I"),-1,1)</f>
        <v>0</v>
      </c>
      <c r="AY786" s="598" t="s">
        <v>337</v>
      </c>
      <c r="AZ786" s="598" t="e">
        <f>+VLOOKUP($AJ786,Data_Validation!$A:$E,5,0)</f>
        <v>#N/A</v>
      </c>
    </row>
    <row r="787" spans="1:52" ht="15" customHeight="1">
      <c r="A787" s="832" t="s">
        <v>1150</v>
      </c>
      <c r="B787" s="832">
        <v>2026</v>
      </c>
      <c r="C787" s="832" t="s">
        <v>2684</v>
      </c>
      <c r="D787" s="832" t="s">
        <v>2685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8" t="str">
        <f t="shared" ref="AJ787:AJ794" si="78">C787</f>
        <v>H70800</v>
      </c>
      <c r="AK787" s="1028" t="str">
        <f t="shared" ref="AK787:AK794" si="79">D787</f>
        <v>INTERET IMPOTS DEPENSES</v>
      </c>
      <c r="AL787" s="1028">
        <f>IFERROR(INDEX(G787:R787,1,MATCH(Parametres!$B$3,G$1:R$1,0)-1)*IF(OR(F787="L",F787="S",F787="I"),-1,1),"")</f>
        <v>0</v>
      </c>
      <c r="AM787" s="1028">
        <f t="shared" si="74"/>
        <v>0</v>
      </c>
      <c r="AN787" s="1028">
        <f>INDEX(G787:R787,1,MATCH(Parametres!$B$3,G$1:R$1,0))*IF(OR(F787="L",F787="S",F787="I"),-1,1)</f>
        <v>0</v>
      </c>
      <c r="AO787" s="598" t="str">
        <f>+VLOOKUP($AJ787,Data_Validation!$A:$D,1,0)</f>
        <v>H70800</v>
      </c>
      <c r="AP787" s="598" t="str">
        <f>+VLOOKUP($AJ787,Data_Validation!$A:$D,3,0)</f>
        <v>Autres</v>
      </c>
      <c r="AQ787" s="598" t="str">
        <f>+VLOOKUP($AJ787,Data_Validation!$A:$D,4,0)</f>
        <v>Intérêts sur prêt</v>
      </c>
      <c r="AR787" s="598" t="s">
        <v>299</v>
      </c>
      <c r="AS787" s="598">
        <f>+VLOOKUP($AJ787,Data_Validation!$A:$E,5,0)</f>
        <v>0</v>
      </c>
      <c r="AT787" s="1033" t="str">
        <f t="shared" si="75"/>
        <v>H70800</v>
      </c>
      <c r="AU787" s="599" t="str">
        <f t="shared" si="76"/>
        <v>INTERET IMPOTS DEPENSES</v>
      </c>
      <c r="AV787" s="1028">
        <f>IFERROR(INDEX(V787:AG787,1,MATCH(Parametres!$B$3,V$1:AG$1,0)-1)*IF(OR(C787="L",C787="S",C787="I"),-1,1),"")</f>
        <v>0</v>
      </c>
      <c r="AW787" s="1028">
        <f t="shared" si="77"/>
        <v>0</v>
      </c>
      <c r="AX787" s="1028">
        <f>INDEX(V787:AG787,1,MATCH(Parametres!$B$3,V$1:AG$1,0))*IF(OR(C787="L",C787="S",C787="I"),-1,1)</f>
        <v>0</v>
      </c>
      <c r="AY787" s="598" t="s">
        <v>337</v>
      </c>
      <c r="AZ787" s="598">
        <f>+VLOOKUP($AJ787,Data_Validation!$A:$E,5,0)</f>
        <v>0</v>
      </c>
    </row>
    <row r="788" spans="1:52" ht="15" customHeight="1">
      <c r="A788" s="832" t="s">
        <v>1150</v>
      </c>
      <c r="B788" s="832">
        <v>2026</v>
      </c>
      <c r="C788" s="832" t="s">
        <v>2686</v>
      </c>
      <c r="D788" s="832" t="s">
        <v>2687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8" t="str">
        <f t="shared" si="78"/>
        <v>H70900</v>
      </c>
      <c r="AK788" s="1028" t="str">
        <f t="shared" si="79"/>
        <v>IMPÔTS EXIGIBLES</v>
      </c>
      <c r="AL788" s="1028">
        <f>IFERROR(INDEX(G788:R788,1,MATCH(Parametres!$B$3,G$1:R$1,0)-1)*IF(OR(F788="L",F788="S",F788="I"),-1,1),"")</f>
        <v>0</v>
      </c>
      <c r="AM788" s="1028">
        <f t="shared" si="74"/>
        <v>0</v>
      </c>
      <c r="AN788" s="1028">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3" t="str">
        <f t="shared" si="75"/>
        <v>H70900</v>
      </c>
      <c r="AU788" s="599" t="str">
        <f t="shared" si="76"/>
        <v>IMPÔTS EXIGIBLES</v>
      </c>
      <c r="AV788" s="1028">
        <f>IFERROR(INDEX(V788:AG788,1,MATCH(Parametres!$B$3,V$1:AG$1,0)-1)*IF(OR(C788="L",C788="S",C788="I"),-1,1),"")</f>
        <v>0</v>
      </c>
      <c r="AW788" s="1028">
        <f t="shared" si="77"/>
        <v>0</v>
      </c>
      <c r="AX788" s="1028">
        <f>INDEX(V788:AG788,1,MATCH(Parametres!$B$3,V$1:AG$1,0))*IF(OR(C788="L",C788="S",C788="I"),-1,1)</f>
        <v>0</v>
      </c>
      <c r="AY788" s="598" t="s">
        <v>337</v>
      </c>
      <c r="AZ788" s="598" t="e">
        <f>+VLOOKUP($AJ788,Data_Validation!$A:$E,5,0)</f>
        <v>#N/A</v>
      </c>
    </row>
    <row r="789" spans="1:52" ht="15" customHeight="1">
      <c r="A789" s="832" t="s">
        <v>1150</v>
      </c>
      <c r="B789" s="832">
        <v>2026</v>
      </c>
      <c r="C789" s="832" t="s">
        <v>2688</v>
      </c>
      <c r="D789" s="832" t="s">
        <v>2689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8" t="str">
        <f t="shared" si="78"/>
        <v>H70910</v>
      </c>
      <c r="AK789" s="1028" t="str">
        <f t="shared" si="79"/>
        <v>IMPÔTS FUTURES</v>
      </c>
      <c r="AL789" s="1028">
        <f>IFERROR(INDEX(G789:R789,1,MATCH(Parametres!$B$3,G$1:R$1,0)-1)*IF(OR(F789="L",F789="S",F789="I"),-1,1),"")</f>
        <v>0</v>
      </c>
      <c r="AM789" s="1028">
        <f t="shared" si="74"/>
        <v>0</v>
      </c>
      <c r="AN789" s="1028">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3" t="str">
        <f t="shared" si="75"/>
        <v>H70910</v>
      </c>
      <c r="AU789" s="599" t="str">
        <f t="shared" si="76"/>
        <v>IMPÔTS FUTURES</v>
      </c>
      <c r="AV789" s="1028">
        <f>IFERROR(INDEX(V789:AG789,1,MATCH(Parametres!$B$3,V$1:AG$1,0)-1)*IF(OR(C789="L",C789="S",C789="I"),-1,1),"")</f>
        <v>0</v>
      </c>
      <c r="AW789" s="1028">
        <f t="shared" si="77"/>
        <v>0</v>
      </c>
      <c r="AX789" s="1028">
        <f>INDEX(V789:AG789,1,MATCH(Parametres!$B$3,V$1:AG$1,0))*IF(OR(C789="L",C789="S",C789="I"),-1,1)</f>
        <v>0</v>
      </c>
      <c r="AY789" s="598" t="s">
        <v>337</v>
      </c>
      <c r="AZ789" s="598" t="e">
        <f>+VLOOKUP($AJ789,Data_Validation!$A:$E,5,0)</f>
        <v>#N/A</v>
      </c>
    </row>
    <row r="790" spans="1:52" ht="15" customHeight="1">
      <c r="A790" s="832" t="s">
        <v>1150</v>
      </c>
      <c r="B790" s="832">
        <v>2026</v>
      </c>
      <c r="C790" s="832" t="s">
        <v>2690</v>
      </c>
      <c r="D790" s="832" t="s">
        <v>2691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8" t="str">
        <f t="shared" si="78"/>
        <v>H70999</v>
      </c>
      <c r="AK790" s="1028" t="str">
        <f t="shared" si="79"/>
        <v>DUMMY ACCT FOR AGIB</v>
      </c>
      <c r="AL790" s="1028">
        <f>IFERROR(INDEX(G790:R790,1,MATCH(Parametres!$B$3,G$1:R$1,0)-1)*IF(OR(F790="L",F790="S",F790="I"),-1,1),"")</f>
        <v>0</v>
      </c>
      <c r="AM790" s="1028">
        <f t="shared" si="74"/>
        <v>0</v>
      </c>
      <c r="AN790" s="1028">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3" t="str">
        <f t="shared" si="75"/>
        <v>H70999</v>
      </c>
      <c r="AU790" s="599" t="str">
        <f t="shared" si="76"/>
        <v>DUMMY ACCT FOR AGIB</v>
      </c>
      <c r="AV790" s="1028">
        <f>IFERROR(INDEX(V790:AG790,1,MATCH(Parametres!$B$3,V$1:AG$1,0)-1)*IF(OR(C790="L",C790="S",C790="I"),-1,1),"")</f>
        <v>0</v>
      </c>
      <c r="AW790" s="1028">
        <f t="shared" si="77"/>
        <v>0</v>
      </c>
      <c r="AX790" s="1028">
        <f>INDEX(V790:AG790,1,MATCH(Parametres!$B$3,V$1:AG$1,0))*IF(OR(C790="L",C790="S",C790="I"),-1,1)</f>
        <v>0</v>
      </c>
      <c r="AY790" s="598" t="s">
        <v>337</v>
      </c>
      <c r="AZ790" s="598" t="e">
        <f>+VLOOKUP($AJ790,Data_Validation!$A:$E,5,0)</f>
        <v>#N/A</v>
      </c>
    </row>
    <row r="791" spans="1:52" ht="15" customHeight="1">
      <c r="A791" s="832" t="s">
        <v>1150</v>
      </c>
      <c r="B791" s="832">
        <v>2026</v>
      </c>
      <c r="C791" s="832" t="s">
        <v>2692</v>
      </c>
      <c r="D791" s="832" t="s">
        <v>2693</v>
      </c>
      <c r="E791" s="832" t="s">
        <v>333</v>
      </c>
      <c r="F791" s="832" t="s">
        <v>1119</v>
      </c>
      <c r="G791" s="832">
        <v>0</v>
      </c>
      <c r="H791" s="832">
        <v>0</v>
      </c>
      <c r="I791" s="832">
        <v>0</v>
      </c>
      <c r="J791" s="832">
        <v>0</v>
      </c>
      <c r="K791" s="832">
        <v>0</v>
      </c>
      <c r="L791" s="832">
        <v>0</v>
      </c>
      <c r="M791" s="832">
        <v>0</v>
      </c>
      <c r="N791" s="832">
        <v>0</v>
      </c>
      <c r="O791" s="832">
        <v>0</v>
      </c>
      <c r="P791" s="832">
        <v>-3</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8" t="str">
        <f t="shared" si="78"/>
        <v>H71000</v>
      </c>
      <c r="AK791" s="1028" t="str">
        <f t="shared" si="79"/>
        <v>FRAIS DIVERS</v>
      </c>
      <c r="AL791" s="1028">
        <f>IFERROR(INDEX(G791:R791,1,MATCH(Parametres!$B$3,G$1:R$1,0)-1)*IF(OR(F791="L",F791="S",F791="I"),-1,1),"")</f>
        <v>0</v>
      </c>
      <c r="AM791" s="1028">
        <f t="shared" si="74"/>
        <v>0</v>
      </c>
      <c r="AN791" s="1028">
        <f>INDEX(G791:R791,1,MATCH(Parametres!$B$3,G$1:R$1,0))*IF(OR(F791="L",F791="S",F791="I"),-1,1)</f>
        <v>0</v>
      </c>
      <c r="AO791" s="598" t="str">
        <f>+VLOOKUP($AJ791,Data_Validation!$A:$D,1,0)</f>
        <v>H71000</v>
      </c>
      <c r="AP791" s="598" t="str">
        <f>+VLOOKUP($AJ791,Data_Validation!$A:$D,3,0)</f>
        <v>Autres</v>
      </c>
      <c r="AQ791" s="598" t="str">
        <f>+VLOOKUP($AJ791,Data_Validation!$A:$D,4,0)</f>
        <v>Divers</v>
      </c>
      <c r="AR791" s="598" t="s">
        <v>299</v>
      </c>
      <c r="AS791" s="598">
        <f>+VLOOKUP($AJ791,Data_Validation!$A:$E,5,0)</f>
        <v>0</v>
      </c>
      <c r="AT791" s="1033" t="str">
        <f t="shared" si="75"/>
        <v>H71000</v>
      </c>
      <c r="AU791" s="599" t="str">
        <f t="shared" si="76"/>
        <v>FRAIS DIVERS</v>
      </c>
      <c r="AV791" s="1028">
        <f>IFERROR(INDEX(V791:AG791,1,MATCH(Parametres!$B$3,V$1:AG$1,0)-1)*IF(OR(C791="L",C791="S",C791="I"),-1,1),"")</f>
        <v>0</v>
      </c>
      <c r="AW791" s="1028">
        <f t="shared" si="77"/>
        <v>0</v>
      </c>
      <c r="AX791" s="1028">
        <f>INDEX(V791:AG791,1,MATCH(Parametres!$B$3,V$1:AG$1,0))*IF(OR(C791="L",C791="S",C791="I"),-1,1)</f>
        <v>0</v>
      </c>
      <c r="AY791" s="598" t="s">
        <v>337</v>
      </c>
      <c r="AZ791" s="598">
        <f>+VLOOKUP($AJ791,Data_Validation!$A:$E,5,0)</f>
        <v>0</v>
      </c>
    </row>
    <row r="792" spans="1:52" ht="15" customHeight="1">
      <c r="A792" s="832" t="s">
        <v>1150</v>
      </c>
      <c r="B792" s="832">
        <v>2026</v>
      </c>
      <c r="C792" s="832" t="s">
        <v>2694</v>
      </c>
      <c r="D792" s="832" t="s">
        <v>2695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8" t="str">
        <f t="shared" si="78"/>
        <v>H72000</v>
      </c>
      <c r="AK792" s="1028" t="str">
        <f t="shared" si="79"/>
        <v>IMPOT FUTUR</v>
      </c>
      <c r="AL792" s="1028">
        <f>IFERROR(INDEX(G792:R792,1,MATCH(Parametres!$B$3,G$1:R$1,0)-1)*IF(OR(F792="L",F792="S",F792="I"),-1,1),"")</f>
        <v>0</v>
      </c>
      <c r="AM792" s="1028">
        <f t="shared" si="74"/>
        <v>0</v>
      </c>
      <c r="AN792" s="1028">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3" t="str">
        <f t="shared" si="75"/>
        <v>H72000</v>
      </c>
      <c r="AU792" s="599" t="str">
        <f t="shared" si="76"/>
        <v>IMPOT FUTUR</v>
      </c>
      <c r="AV792" s="1028">
        <f>IFERROR(INDEX(V792:AG792,1,MATCH(Parametres!$B$3,V$1:AG$1,0)-1)*IF(OR(C792="L",C792="S",C792="I"),-1,1),"")</f>
        <v>0</v>
      </c>
      <c r="AW792" s="1028">
        <f t="shared" si="77"/>
        <v>0</v>
      </c>
      <c r="AX792" s="1028">
        <f>INDEX(V792:AG792,1,MATCH(Parametres!$B$3,V$1:AG$1,0))*IF(OR(C792="L",C792="S",C792="I"),-1,1)</f>
        <v>0</v>
      </c>
      <c r="AY792" s="598" t="s">
        <v>337</v>
      </c>
      <c r="AZ792" s="598" t="e">
        <f>+VLOOKUP($AJ792,Data_Validation!$A:$E,5,0)</f>
        <v>#N/A</v>
      </c>
    </row>
    <row r="793" spans="1:52" ht="15" customHeight="1">
      <c r="A793" s="832" t="s">
        <v>1150</v>
      </c>
      <c r="B793" s="832">
        <v>2026</v>
      </c>
      <c r="C793" s="832" t="s">
        <v>2696</v>
      </c>
      <c r="D793" s="832" t="s">
        <v>2697</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28" t="str">
        <f t="shared" si="78"/>
        <v>H90100</v>
      </c>
      <c r="AK793" s="1028" t="str">
        <f t="shared" si="79"/>
        <v>IMPOT SUR REVENU ESTIME</v>
      </c>
      <c r="AL793" s="1028">
        <f>IFERROR(INDEX(G793:R793,1,MATCH(Parametres!$B$3,G$1:R$1,0)-1)*IF(OR(F793="L",F793="S",F793="I"),-1,1),"")</f>
        <v>0</v>
      </c>
      <c r="AM793" s="1028">
        <f t="shared" si="74"/>
        <v>0</v>
      </c>
      <c r="AN793" s="1028">
        <f>INDEX(G793:R793,1,MATCH(Parametres!$B$3,G$1:R$1,0))*IF(OR(F793="L",F793="S",F793="I"),-1,1)</f>
        <v>0</v>
      </c>
      <c r="AO793" s="598" t="e">
        <f>+VLOOKUP($AJ793,Data_Validation!$A:$D,1,0)</f>
        <v>#N/A</v>
      </c>
      <c r="AP793" s="598" t="e">
        <f>+VLOOKUP($AJ793,Data_Validation!$A:$D,3,0)</f>
        <v>#N/A</v>
      </c>
      <c r="AQ793" s="598" t="e">
        <f>+VLOOKUP($AJ793,Data_Validation!$A:$D,4,0)</f>
        <v>#N/A</v>
      </c>
      <c r="AR793" s="598" t="s">
        <v>299</v>
      </c>
      <c r="AS793" s="598" t="e">
        <f>+VLOOKUP($AJ793,Data_Validation!$A:$E,5,0)</f>
        <v>#N/A</v>
      </c>
      <c r="AT793" s="1033" t="str">
        <f t="shared" si="75"/>
        <v>H90100</v>
      </c>
      <c r="AU793" s="599" t="str">
        <f t="shared" si="76"/>
        <v>IMPOT SUR REVENU ESTIME</v>
      </c>
      <c r="AV793" s="1028">
        <f>IFERROR(INDEX(V793:AG793,1,MATCH(Parametres!$B$3,V$1:AG$1,0)-1)*IF(OR(C793="L",C793="S",C793="I"),-1,1),"")</f>
        <v>0</v>
      </c>
      <c r="AW793" s="1028">
        <f t="shared" si="77"/>
        <v>0</v>
      </c>
      <c r="AX793" s="1028">
        <f>INDEX(V793:AG793,1,MATCH(Parametres!$B$3,V$1:AG$1,0))*IF(OR(C793="L",C793="S",C793="I"),-1,1)</f>
        <v>0</v>
      </c>
      <c r="AY793" s="598" t="s">
        <v>337</v>
      </c>
      <c r="AZ793" s="598" t="e">
        <f>+VLOOKUP($AJ793,Data_Validation!$A:$E,5,0)</f>
        <v>#N/A</v>
      </c>
    </row>
    <row r="794" spans="1:52" ht="15" customHeight="1">
      <c r="A794" s="832" t="s">
        <v>1150</v>
      </c>
      <c r="B794" s="832">
        <v>2026</v>
      </c>
      <c r="C794" s="832" t="s">
        <v>2698</v>
      </c>
      <c r="D794" s="832" t="s">
        <v>2699</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28" t="str">
        <f t="shared" si="78"/>
        <v>H95000</v>
      </c>
      <c r="AK794" s="1028" t="str">
        <f t="shared" si="79"/>
        <v>IMPOTS EXIGIBLES</v>
      </c>
      <c r="AL794" s="1028">
        <f>IFERROR(INDEX(G794:R794,1,MATCH(Parametres!$B$3,G$1:R$1,0)-1)*IF(OR(F794="L",F794="S",F794="I"),-1,1),"")</f>
        <v>0</v>
      </c>
      <c r="AM794" s="1028">
        <f t="shared" si="74"/>
        <v>0</v>
      </c>
      <c r="AN794" s="1028">
        <f>INDEX(G794:R794,1,MATCH(Parametres!$B$3,G$1:R$1,0))*IF(OR(F794="L",F794="S",F794="I"),-1,1)</f>
        <v>0</v>
      </c>
      <c r="AO794" s="598" t="e">
        <f>+VLOOKUP($AJ794,Data_Validation!$A:$D,1,0)</f>
        <v>#N/A</v>
      </c>
      <c r="AP794" s="598" t="e">
        <f>+VLOOKUP($AJ794,Data_Validation!$A:$D,3,0)</f>
        <v>#N/A</v>
      </c>
      <c r="AQ794" s="598" t="e">
        <f>+VLOOKUP($AJ794,Data_Validation!$A:$D,4,0)</f>
        <v>#N/A</v>
      </c>
      <c r="AR794" s="598" t="s">
        <v>299</v>
      </c>
      <c r="AS794" s="598" t="e">
        <f>+VLOOKUP($AJ794,Data_Validation!$A:$E,5,0)</f>
        <v>#N/A</v>
      </c>
      <c r="AT794" s="1033" t="str">
        <f t="shared" si="75"/>
        <v>H95000</v>
      </c>
      <c r="AU794" s="599" t="str">
        <f t="shared" si="76"/>
        <v>IMPOTS EXIGIBLES</v>
      </c>
      <c r="AV794" s="1028">
        <f>IFERROR(INDEX(V794:AG794,1,MATCH(Parametres!$B$3,V$1:AG$1,0)-1)*IF(OR(C794="L",C794="S",C794="I"),-1,1),"")</f>
        <v>0</v>
      </c>
      <c r="AW794" s="1028">
        <f t="shared" si="77"/>
        <v>0</v>
      </c>
      <c r="AX794" s="1028">
        <f>INDEX(V794:AG794,1,MATCH(Parametres!$B$3,V$1:AG$1,0))*IF(OR(C794="L",C794="S",C794="I"),-1,1)</f>
        <v>0</v>
      </c>
      <c r="AY794" s="598" t="s">
        <v>337</v>
      </c>
      <c r="AZ794" s="598" t="e">
        <f>+VLOOKUP($AJ794,Data_Validation!$A:$E,5,0)</f>
        <v>#N/A</v>
      </c>
    </row>
    <row r="795" spans="1:52" ht="15" customHeight="1">
      <c r="A795" s="832" t="s">
        <v>1150</v>
      </c>
      <c r="B795" s="832">
        <v>2026</v>
      </c>
      <c r="C795" s="832" t="s">
        <v>2700</v>
      </c>
      <c r="D795" s="832" t="s">
        <v>2701</v>
      </c>
      <c r="E795" s="832" t="s">
        <v>333</v>
      </c>
      <c r="F795" s="832" t="s">
        <v>1119</v>
      </c>
      <c r="G795" s="832">
        <v>0</v>
      </c>
      <c r="H795" s="832">
        <v>0</v>
      </c>
      <c r="I795" s="832">
        <v>0</v>
      </c>
      <c r="J795" s="832">
        <v>0</v>
      </c>
      <c r="K795" s="832">
        <v>0</v>
      </c>
      <c r="L795" s="832">
        <v>0</v>
      </c>
      <c r="M795" s="832">
        <v>0</v>
      </c>
      <c r="N795" s="832">
        <v>0</v>
      </c>
      <c r="O795" s="832">
        <v>0</v>
      </c>
      <c r="P795" s="832">
        <v>0</v>
      </c>
      <c r="Q795" s="832">
        <v>0</v>
      </c>
      <c r="R795" s="832">
        <v>0</v>
      </c>
      <c r="S795" s="832">
        <v>0</v>
      </c>
      <c r="T795" s="832">
        <v>0</v>
      </c>
      <c r="U795" s="832">
        <v>0</v>
      </c>
      <c r="V795" s="832">
        <v>0</v>
      </c>
      <c r="W795" s="832">
        <v>0</v>
      </c>
      <c r="X795" s="832">
        <v>0</v>
      </c>
      <c r="Y795" s="832">
        <v>0</v>
      </c>
      <c r="Z795" s="832">
        <v>0</v>
      </c>
      <c r="AA795" s="832">
        <v>0</v>
      </c>
      <c r="AB795" s="832">
        <v>0</v>
      </c>
      <c r="AC795" s="832">
        <v>0</v>
      </c>
      <c r="AD795" s="832">
        <v>0</v>
      </c>
      <c r="AE795" s="832">
        <v>0</v>
      </c>
      <c r="AF795" s="832">
        <v>0</v>
      </c>
      <c r="AG795" s="832">
        <v>0</v>
      </c>
      <c r="AH795" s="832">
        <v>0</v>
      </c>
      <c r="AI795" s="832">
        <v>0</v>
      </c>
      <c r="AJ795" s="1028" t="str">
        <f t="shared" ref="AJ795" si="80">C795</f>
        <v>H99997</v>
      </c>
      <c r="AK795" s="1028" t="str">
        <f t="shared" ref="AK795" si="81">D795</f>
        <v>DEPENSES PAIE - IN/OUT</v>
      </c>
      <c r="AL795" s="1028">
        <f>IFERROR(INDEX(G795:R795,1,MATCH(Parametres!$B$3,G$1:R$1,0)-1)*IF(OR(F795="L",F795="S",F795="I"),-1,1),"")</f>
        <v>0</v>
      </c>
      <c r="AM795" s="1028">
        <f t="shared" ref="AM795" si="82">AN795-AL795</f>
        <v>0</v>
      </c>
      <c r="AN795" s="1028">
        <f>INDEX(G795:R795,1,MATCH(Parametres!$B$3,G$1:R$1,0))*IF(OR(F795="L",F795="S",F795="I"),-1,1)</f>
        <v>0</v>
      </c>
      <c r="AO795" s="598" t="e">
        <f>+VLOOKUP($AJ795,Data_Validation!$A:$D,1,0)</f>
        <v>#N/A</v>
      </c>
      <c r="AP795" s="598" t="e">
        <f>+VLOOKUP($AJ795,Data_Validation!$A:$D,3,0)</f>
        <v>#N/A</v>
      </c>
      <c r="AQ795" s="598" t="e">
        <f>+VLOOKUP($AJ795,Data_Validation!$A:$D,4,0)</f>
        <v>#N/A</v>
      </c>
      <c r="AR795" s="598" t="s">
        <v>299</v>
      </c>
      <c r="AS795" s="598" t="e">
        <f>+VLOOKUP($AJ795,Data_Validation!$A:$E,5,0)</f>
        <v>#N/A</v>
      </c>
      <c r="AT795" s="1033" t="str">
        <f t="shared" ref="AT795" si="83">C795</f>
        <v>H99997</v>
      </c>
      <c r="AU795" s="599" t="str">
        <f t="shared" ref="AU795" si="84">D795</f>
        <v>DEPENSES PAIE - IN/OUT</v>
      </c>
      <c r="AV795" s="1028">
        <f>IFERROR(INDEX(V795:AG795,1,MATCH(Parametres!$B$3,V$1:AG$1,0)-1)*IF(OR(C795="L",C795="S",C795="I"),-1,1),"")</f>
        <v>0</v>
      </c>
      <c r="AW795" s="1028">
        <f t="shared" ref="AW795" si="85">AX795-AV795</f>
        <v>0</v>
      </c>
      <c r="AX795" s="1028">
        <f>INDEX(V795:AG795,1,MATCH(Parametres!$B$3,V$1:AG$1,0))*IF(OR(C795="L",C795="S",C795="I"),-1,1)</f>
        <v>0</v>
      </c>
      <c r="AY795" s="598" t="s">
        <v>337</v>
      </c>
      <c r="AZ795" s="598" t="e">
        <f>+VLOOKUP($AJ795,Data_Validation!$A:$E,5,0)</f>
        <v>#N/A</v>
      </c>
    </row>
    <row r="796" spans="1:52" ht="15" customHeight="1">
      <c r="A796" s="832" t="s">
        <v>1150</v>
      </c>
      <c r="B796" s="832">
        <v>2026</v>
      </c>
      <c r="C796" s="832" t="s">
        <v>2702</v>
      </c>
      <c r="D796" s="832" t="s">
        <v>2703</v>
      </c>
      <c r="E796" s="832" t="s">
        <v>333</v>
      </c>
      <c r="F796" s="832" t="s">
        <v>1119</v>
      </c>
      <c r="G796" s="832">
        <v>0</v>
      </c>
      <c r="H796" s="832">
        <v>0</v>
      </c>
      <c r="I796" s="832">
        <v>0</v>
      </c>
      <c r="J796" s="832">
        <v>0</v>
      </c>
      <c r="K796" s="832">
        <v>0</v>
      </c>
      <c r="L796" s="832">
        <v>0</v>
      </c>
      <c r="M796" s="832">
        <v>0</v>
      </c>
      <c r="N796" s="832">
        <v>0</v>
      </c>
      <c r="O796" s="832">
        <v>0</v>
      </c>
      <c r="P796" s="832">
        <v>0</v>
      </c>
      <c r="Q796" s="832">
        <v>0</v>
      </c>
      <c r="R796" s="832">
        <v>0</v>
      </c>
      <c r="S796" s="832">
        <v>0</v>
      </c>
      <c r="T796" s="832">
        <v>0</v>
      </c>
      <c r="U796" s="832">
        <v>0</v>
      </c>
      <c r="V796" s="832">
        <v>0</v>
      </c>
      <c r="W796" s="832">
        <v>0</v>
      </c>
      <c r="X796" s="832">
        <v>0</v>
      </c>
      <c r="Y796" s="832">
        <v>0</v>
      </c>
      <c r="Z796" s="832">
        <v>0</v>
      </c>
      <c r="AA796" s="832">
        <v>0</v>
      </c>
      <c r="AB796" s="832">
        <v>0</v>
      </c>
      <c r="AC796" s="832">
        <v>0</v>
      </c>
      <c r="AD796" s="832">
        <v>0</v>
      </c>
      <c r="AE796" s="832">
        <v>0</v>
      </c>
      <c r="AF796" s="832">
        <v>0</v>
      </c>
      <c r="AG796" s="832">
        <v>0</v>
      </c>
      <c r="AH796" s="832">
        <v>0</v>
      </c>
      <c r="AI796" s="832">
        <v>0</v>
      </c>
    </row>
    <row r="797" spans="1:52" ht="15" customHeight="1">
      <c r="A797" s="832" t="s">
        <v>1150</v>
      </c>
      <c r="B797" s="832">
        <v>2026</v>
      </c>
      <c r="C797" s="832" t="s">
        <v>2704</v>
      </c>
      <c r="D797" s="832" t="s">
        <v>2705</v>
      </c>
      <c r="E797" s="832" t="s">
        <v>333</v>
      </c>
      <c r="F797" s="832" t="s">
        <v>1119</v>
      </c>
      <c r="G797" s="832">
        <v>0</v>
      </c>
      <c r="H797" s="832">
        <v>0</v>
      </c>
      <c r="I797" s="832">
        <v>0</v>
      </c>
      <c r="J797" s="832">
        <v>0</v>
      </c>
      <c r="K797" s="832">
        <v>0</v>
      </c>
      <c r="L797" s="832">
        <v>0</v>
      </c>
      <c r="M797" s="832">
        <v>0</v>
      </c>
      <c r="N797" s="832">
        <v>0</v>
      </c>
      <c r="O797" s="832">
        <v>0</v>
      </c>
      <c r="P797" s="832">
        <v>0</v>
      </c>
      <c r="Q797" s="832">
        <v>0</v>
      </c>
      <c r="R797" s="832">
        <v>0</v>
      </c>
      <c r="S797" s="832">
        <v>0</v>
      </c>
      <c r="T797" s="832">
        <v>0</v>
      </c>
      <c r="U797" s="832">
        <v>0</v>
      </c>
      <c r="V797" s="832">
        <v>0</v>
      </c>
      <c r="W797" s="832">
        <v>0</v>
      </c>
      <c r="X797" s="832">
        <v>0</v>
      </c>
      <c r="Y797" s="832">
        <v>0</v>
      </c>
      <c r="Z797" s="832">
        <v>0</v>
      </c>
      <c r="AA797" s="832">
        <v>0</v>
      </c>
      <c r="AB797" s="832">
        <v>0</v>
      </c>
      <c r="AC797" s="832">
        <v>0</v>
      </c>
      <c r="AD797" s="832">
        <v>0</v>
      </c>
      <c r="AE797" s="832">
        <v>0</v>
      </c>
      <c r="AF797" s="832">
        <v>0</v>
      </c>
      <c r="AG797" s="832">
        <v>0</v>
      </c>
      <c r="AH797" s="832">
        <v>0</v>
      </c>
      <c r="AI797" s="832">
        <v>0</v>
      </c>
    </row>
    <row r="798" spans="1:52" ht="15" customHeight="1">
      <c r="A798" s="832" t="s">
        <v>1150</v>
      </c>
      <c r="B798" s="832">
        <v>2020</v>
      </c>
      <c r="C798" s="832" t="s">
        <v>1364</v>
      </c>
      <c r="D798" s="832" t="s">
        <v>1365</v>
      </c>
      <c r="E798" s="832" t="s">
        <v>333</v>
      </c>
      <c r="F798" s="832" t="s">
        <v>1119</v>
      </c>
      <c r="G798" s="832">
        <v>11756.45</v>
      </c>
      <c r="H798" s="832">
        <v>13304.84</v>
      </c>
      <c r="I798" s="832">
        <v>13973.74</v>
      </c>
      <c r="J798" s="832">
        <v>14709.59</v>
      </c>
      <c r="K798" s="832">
        <v>16066.65</v>
      </c>
      <c r="L798" s="832">
        <v>17183.32</v>
      </c>
      <c r="M798" s="832">
        <v>1697.31</v>
      </c>
      <c r="N798" s="832">
        <v>3132.66</v>
      </c>
      <c r="O798" s="832">
        <v>5024.01</v>
      </c>
      <c r="P798" s="832">
        <v>5825.39</v>
      </c>
      <c r="Q798" s="832">
        <v>6725.33</v>
      </c>
      <c r="R798" s="832">
        <v>7822.44</v>
      </c>
      <c r="S798" s="832">
        <v>1431.94</v>
      </c>
      <c r="T798" s="832">
        <v>1248.9000000000001</v>
      </c>
      <c r="U798" s="832">
        <v>0</v>
      </c>
      <c r="V798" s="832">
        <v>0</v>
      </c>
      <c r="W798" s="832">
        <v>0</v>
      </c>
      <c r="X798" s="832">
        <v>0</v>
      </c>
      <c r="Y798" s="832">
        <v>0</v>
      </c>
      <c r="Z798" s="832">
        <v>0</v>
      </c>
      <c r="AA798" s="832">
        <v>0</v>
      </c>
      <c r="AB798" s="832">
        <v>0</v>
      </c>
      <c r="AC798" s="832">
        <v>0</v>
      </c>
      <c r="AD798" s="832">
        <v>0</v>
      </c>
      <c r="AE798" s="832">
        <v>0</v>
      </c>
      <c r="AF798" s="832">
        <v>0</v>
      </c>
      <c r="AG798" s="832">
        <v>0</v>
      </c>
      <c r="AH798" s="832">
        <v>0</v>
      </c>
      <c r="AI798" s="832">
        <v>0</v>
      </c>
    </row>
    <row r="799" spans="1:52" ht="15" customHeight="1">
      <c r="A799" s="832" t="s">
        <v>1150</v>
      </c>
      <c r="B799" s="832">
        <v>2020</v>
      </c>
      <c r="C799" s="832" t="s">
        <v>1366</v>
      </c>
      <c r="D799" s="832" t="s">
        <v>1367</v>
      </c>
      <c r="E799" s="832" t="s">
        <v>333</v>
      </c>
      <c r="F799" s="832" t="s">
        <v>1119</v>
      </c>
      <c r="G799" s="832">
        <v>0</v>
      </c>
      <c r="H799" s="832">
        <v>0</v>
      </c>
      <c r="I799" s="832">
        <v>0</v>
      </c>
      <c r="J799" s="832">
        <v>0</v>
      </c>
      <c r="K799" s="832">
        <v>0</v>
      </c>
      <c r="L799" s="832">
        <v>0</v>
      </c>
      <c r="M799" s="832">
        <v>0</v>
      </c>
      <c r="N799" s="832">
        <v>0</v>
      </c>
      <c r="O799" s="832">
        <v>0</v>
      </c>
      <c r="P799" s="832">
        <v>424.36</v>
      </c>
      <c r="Q799" s="832">
        <v>1744.36</v>
      </c>
      <c r="R799" s="832">
        <v>5307.66</v>
      </c>
      <c r="S799" s="832">
        <v>0</v>
      </c>
      <c r="T799" s="832">
        <v>442.31</v>
      </c>
      <c r="U799" s="832">
        <v>0</v>
      </c>
      <c r="V799" s="832">
        <v>0</v>
      </c>
      <c r="W799" s="832">
        <v>0</v>
      </c>
      <c r="X799" s="832">
        <v>0</v>
      </c>
      <c r="Y799" s="832">
        <v>0</v>
      </c>
      <c r="Z799" s="832">
        <v>0</v>
      </c>
      <c r="AA799" s="832">
        <v>0</v>
      </c>
      <c r="AB799" s="832">
        <v>0</v>
      </c>
      <c r="AC799" s="832">
        <v>0</v>
      </c>
      <c r="AD799" s="832">
        <v>0</v>
      </c>
      <c r="AE799" s="832">
        <v>0</v>
      </c>
      <c r="AF799" s="832">
        <v>0</v>
      </c>
      <c r="AG799" s="832">
        <v>0</v>
      </c>
      <c r="AH799" s="832">
        <v>0</v>
      </c>
      <c r="AI799" s="832">
        <v>0</v>
      </c>
    </row>
    <row r="800" spans="1:52" ht="15" customHeight="1">
      <c r="A800" s="832" t="s">
        <v>1150</v>
      </c>
      <c r="B800" s="832">
        <v>2020</v>
      </c>
      <c r="C800" s="832" t="s">
        <v>1368</v>
      </c>
      <c r="D800" s="832" t="s">
        <v>1369</v>
      </c>
      <c r="E800" s="832" t="s">
        <v>333</v>
      </c>
      <c r="F800" s="832" t="s">
        <v>1119</v>
      </c>
      <c r="G800" s="832">
        <v>682.72</v>
      </c>
      <c r="H800" s="832">
        <v>968.89</v>
      </c>
      <c r="I800" s="832">
        <v>1122.43</v>
      </c>
      <c r="J800" s="832">
        <v>1141.23</v>
      </c>
      <c r="K800" s="832">
        <v>1316.89</v>
      </c>
      <c r="L800" s="832">
        <v>1325.9</v>
      </c>
      <c r="M800" s="832">
        <v>18.739999999999998</v>
      </c>
      <c r="N800" s="832">
        <v>37.11</v>
      </c>
      <c r="O800" s="832">
        <v>147.56</v>
      </c>
      <c r="P800" s="832">
        <v>213.36</v>
      </c>
      <c r="Q800" s="832">
        <v>573.51</v>
      </c>
      <c r="R800" s="832">
        <v>912.31</v>
      </c>
      <c r="S800" s="832">
        <v>110.49</v>
      </c>
      <c r="T800" s="832">
        <v>134.1</v>
      </c>
      <c r="U800" s="832">
        <v>0</v>
      </c>
      <c r="V800" s="832">
        <v>0</v>
      </c>
      <c r="W800" s="832">
        <v>0</v>
      </c>
      <c r="X800" s="832">
        <v>0</v>
      </c>
      <c r="Y800" s="832">
        <v>0</v>
      </c>
      <c r="Z800" s="832">
        <v>0</v>
      </c>
      <c r="AA800" s="832">
        <v>0</v>
      </c>
      <c r="AB800" s="832">
        <v>0</v>
      </c>
      <c r="AC800" s="832">
        <v>0</v>
      </c>
      <c r="AD800" s="832">
        <v>0</v>
      </c>
      <c r="AE800" s="832">
        <v>0</v>
      </c>
      <c r="AF800" s="832">
        <v>0</v>
      </c>
      <c r="AG800" s="832">
        <v>0</v>
      </c>
      <c r="AH800" s="832">
        <v>0</v>
      </c>
      <c r="AI800" s="832">
        <v>0</v>
      </c>
    </row>
    <row r="801" spans="1:35" ht="15" customHeight="1">
      <c r="A801" s="832" t="s">
        <v>1150</v>
      </c>
      <c r="B801" s="832">
        <v>2020</v>
      </c>
      <c r="C801" s="832" t="s">
        <v>1370</v>
      </c>
      <c r="D801" s="832" t="s">
        <v>1371</v>
      </c>
      <c r="E801" s="832" t="s">
        <v>333</v>
      </c>
      <c r="F801" s="832" t="s">
        <v>1119</v>
      </c>
      <c r="G801" s="832">
        <v>966.07</v>
      </c>
      <c r="H801" s="832">
        <v>966.07</v>
      </c>
      <c r="I801" s="832">
        <v>966.07</v>
      </c>
      <c r="J801" s="832">
        <v>966.07</v>
      </c>
      <c r="K801" s="832">
        <v>966.07</v>
      </c>
      <c r="L801" s="832">
        <v>1009.58</v>
      </c>
      <c r="M801" s="832">
        <v>23.99</v>
      </c>
      <c r="N801" s="832">
        <v>92.68</v>
      </c>
      <c r="O801" s="832">
        <v>92.68</v>
      </c>
      <c r="P801" s="832">
        <v>92.68</v>
      </c>
      <c r="Q801" s="832">
        <v>113.57</v>
      </c>
      <c r="R801" s="832">
        <v>113.57</v>
      </c>
      <c r="S801" s="832">
        <v>84.13</v>
      </c>
      <c r="T801" s="832">
        <v>56.26</v>
      </c>
      <c r="U801" s="832">
        <v>0</v>
      </c>
      <c r="V801" s="832">
        <v>0</v>
      </c>
      <c r="W801" s="832">
        <v>0</v>
      </c>
      <c r="X801" s="832">
        <v>0</v>
      </c>
      <c r="Y801" s="832">
        <v>0</v>
      </c>
      <c r="Z801" s="832">
        <v>0</v>
      </c>
      <c r="AA801" s="832">
        <v>0</v>
      </c>
      <c r="AB801" s="832">
        <v>0</v>
      </c>
      <c r="AC801" s="832">
        <v>0</v>
      </c>
      <c r="AD801" s="832">
        <v>0</v>
      </c>
      <c r="AE801" s="832">
        <v>0</v>
      </c>
      <c r="AF801" s="832">
        <v>0</v>
      </c>
      <c r="AG801" s="832">
        <v>0</v>
      </c>
      <c r="AH801" s="832">
        <v>0</v>
      </c>
      <c r="AI801" s="832">
        <v>0</v>
      </c>
    </row>
    <row r="802" spans="1:35" ht="15" customHeight="1">
      <c r="A802" s="832" t="s">
        <v>1150</v>
      </c>
      <c r="B802" s="832">
        <v>2020</v>
      </c>
      <c r="C802" s="832" t="s">
        <v>1372</v>
      </c>
      <c r="D802" s="832" t="s">
        <v>1373</v>
      </c>
      <c r="E802" s="832" t="s">
        <v>333</v>
      </c>
      <c r="F802" s="832" t="s">
        <v>1119</v>
      </c>
      <c r="G802" s="832">
        <v>0</v>
      </c>
      <c r="H802" s="832">
        <v>0</v>
      </c>
      <c r="I802" s="832">
        <v>0</v>
      </c>
      <c r="J802" s="832">
        <v>0</v>
      </c>
      <c r="K802" s="832">
        <v>0</v>
      </c>
      <c r="L802" s="832">
        <v>0</v>
      </c>
      <c r="M802" s="832">
        <v>0</v>
      </c>
      <c r="N802" s="832">
        <v>0</v>
      </c>
      <c r="O802" s="832">
        <v>0</v>
      </c>
      <c r="P802" s="832">
        <v>0</v>
      </c>
      <c r="Q802" s="832">
        <v>0</v>
      </c>
      <c r="R802" s="832">
        <v>0</v>
      </c>
      <c r="S802" s="832">
        <v>0</v>
      </c>
      <c r="T802" s="832">
        <v>0</v>
      </c>
      <c r="U802" s="832">
        <v>0</v>
      </c>
      <c r="V802" s="832">
        <v>0</v>
      </c>
      <c r="W802" s="832">
        <v>0</v>
      </c>
      <c r="X802" s="832">
        <v>0</v>
      </c>
      <c r="Y802" s="832">
        <v>0</v>
      </c>
      <c r="Z802" s="832">
        <v>0</v>
      </c>
      <c r="AA802" s="832">
        <v>0</v>
      </c>
      <c r="AB802" s="832">
        <v>0</v>
      </c>
      <c r="AC802" s="832">
        <v>0</v>
      </c>
      <c r="AD802" s="832">
        <v>0</v>
      </c>
      <c r="AE802" s="832">
        <v>0</v>
      </c>
      <c r="AF802" s="832">
        <v>0</v>
      </c>
      <c r="AG802" s="832">
        <v>0</v>
      </c>
      <c r="AH802" s="832">
        <v>0</v>
      </c>
      <c r="AI802" s="832">
        <v>0</v>
      </c>
    </row>
    <row r="803" spans="1:35" ht="15" customHeight="1">
      <c r="A803" s="832" t="s">
        <v>1150</v>
      </c>
      <c r="B803" s="832">
        <v>2020</v>
      </c>
      <c r="C803" s="832" t="s">
        <v>1374</v>
      </c>
      <c r="D803" s="832" t="s">
        <v>1375</v>
      </c>
      <c r="E803" s="832" t="s">
        <v>333</v>
      </c>
      <c r="F803" s="832" t="s">
        <v>1119</v>
      </c>
      <c r="G803" s="832">
        <v>0</v>
      </c>
      <c r="H803" s="832">
        <v>0</v>
      </c>
      <c r="I803" s="832">
        <v>0</v>
      </c>
      <c r="J803" s="832">
        <v>0</v>
      </c>
      <c r="K803" s="832">
        <v>0</v>
      </c>
      <c r="L803" s="832">
        <v>0</v>
      </c>
      <c r="M803" s="832">
        <v>0</v>
      </c>
      <c r="N803" s="832">
        <v>0</v>
      </c>
      <c r="O803" s="832">
        <v>0</v>
      </c>
      <c r="P803" s="832">
        <v>0</v>
      </c>
      <c r="Q803" s="832">
        <v>0</v>
      </c>
      <c r="R803" s="832">
        <v>0</v>
      </c>
      <c r="S803" s="832">
        <v>0</v>
      </c>
      <c r="T803" s="832">
        <v>0</v>
      </c>
      <c r="U803" s="832">
        <v>0</v>
      </c>
      <c r="V803" s="832">
        <v>0</v>
      </c>
      <c r="W803" s="832">
        <v>0</v>
      </c>
      <c r="X803" s="832">
        <v>0</v>
      </c>
      <c r="Y803" s="832">
        <v>0</v>
      </c>
      <c r="Z803" s="832">
        <v>0</v>
      </c>
      <c r="AA803" s="832">
        <v>0</v>
      </c>
      <c r="AB803" s="832">
        <v>0</v>
      </c>
      <c r="AC803" s="832">
        <v>0</v>
      </c>
      <c r="AD803" s="832">
        <v>0</v>
      </c>
      <c r="AE803" s="832">
        <v>0</v>
      </c>
      <c r="AF803" s="832">
        <v>0</v>
      </c>
      <c r="AG803" s="832">
        <v>0</v>
      </c>
      <c r="AH803" s="832">
        <v>0</v>
      </c>
      <c r="AI803" s="832">
        <v>0</v>
      </c>
    </row>
    <row r="804" spans="1:35" ht="15" customHeight="1">
      <c r="A804" s="832" t="s">
        <v>1150</v>
      </c>
      <c r="B804" s="832">
        <v>2020</v>
      </c>
      <c r="C804" s="832" t="s">
        <v>1376</v>
      </c>
      <c r="D804" s="832" t="s">
        <v>1377</v>
      </c>
      <c r="E804" s="832" t="s">
        <v>333</v>
      </c>
      <c r="F804" s="832" t="s">
        <v>1119</v>
      </c>
      <c r="G804" s="832">
        <v>14301.92</v>
      </c>
      <c r="H804" s="832">
        <v>15503.22</v>
      </c>
      <c r="I804" s="832">
        <v>14577.14</v>
      </c>
      <c r="J804" s="832">
        <v>11346.25</v>
      </c>
      <c r="K804" s="832">
        <v>11346.25</v>
      </c>
      <c r="L804" s="832">
        <v>12462.25</v>
      </c>
      <c r="M804" s="832">
        <v>0</v>
      </c>
      <c r="N804" s="832">
        <v>191.8</v>
      </c>
      <c r="O804" s="832">
        <v>751.8</v>
      </c>
      <c r="P804" s="832">
        <v>751.8</v>
      </c>
      <c r="Q804" s="832">
        <v>3251.8</v>
      </c>
      <c r="R804" s="832">
        <v>3251.8</v>
      </c>
      <c r="S804" s="832">
        <v>1038.52</v>
      </c>
      <c r="T804" s="832">
        <v>225.98</v>
      </c>
      <c r="U804" s="832">
        <v>0</v>
      </c>
      <c r="V804" s="832">
        <v>0</v>
      </c>
      <c r="W804" s="832">
        <v>0</v>
      </c>
      <c r="X804" s="832">
        <v>0</v>
      </c>
      <c r="Y804" s="832">
        <v>0</v>
      </c>
      <c r="Z804" s="832">
        <v>0</v>
      </c>
      <c r="AA804" s="832">
        <v>0</v>
      </c>
      <c r="AB804" s="832">
        <v>0</v>
      </c>
      <c r="AC804" s="832">
        <v>0</v>
      </c>
      <c r="AD804" s="832">
        <v>0</v>
      </c>
      <c r="AE804" s="832">
        <v>0</v>
      </c>
      <c r="AF804" s="832">
        <v>0</v>
      </c>
      <c r="AG804" s="832">
        <v>0</v>
      </c>
      <c r="AH804" s="832">
        <v>0</v>
      </c>
      <c r="AI804" s="832">
        <v>0</v>
      </c>
    </row>
    <row r="805" spans="1:35" ht="15" customHeight="1">
      <c r="A805" s="832" t="s">
        <v>1150</v>
      </c>
      <c r="B805" s="832">
        <v>2020</v>
      </c>
      <c r="C805" s="832" t="s">
        <v>1378</v>
      </c>
      <c r="D805" s="832" t="s">
        <v>2728</v>
      </c>
      <c r="E805" s="832" t="s">
        <v>333</v>
      </c>
      <c r="F805" s="832" t="s">
        <v>1119</v>
      </c>
      <c r="G805" s="832">
        <v>195</v>
      </c>
      <c r="H805" s="832">
        <v>195</v>
      </c>
      <c r="I805" s="832">
        <v>195</v>
      </c>
      <c r="J805" s="832">
        <v>195</v>
      </c>
      <c r="K805" s="832">
        <v>195</v>
      </c>
      <c r="L805" s="832">
        <v>438.35</v>
      </c>
      <c r="M805" s="832">
        <v>0</v>
      </c>
      <c r="N805" s="832">
        <v>0</v>
      </c>
      <c r="O805" s="832">
        <v>195</v>
      </c>
      <c r="P805" s="832">
        <v>195</v>
      </c>
      <c r="Q805" s="832">
        <v>195</v>
      </c>
      <c r="R805" s="832">
        <v>489.5</v>
      </c>
      <c r="S805" s="832">
        <v>36.53</v>
      </c>
      <c r="T805" s="832">
        <v>61.07</v>
      </c>
      <c r="U805" s="832">
        <v>0</v>
      </c>
      <c r="V805" s="832">
        <v>0</v>
      </c>
      <c r="W805" s="832">
        <v>0</v>
      </c>
      <c r="X805" s="832">
        <v>0</v>
      </c>
      <c r="Y805" s="832">
        <v>0</v>
      </c>
      <c r="Z805" s="832">
        <v>0</v>
      </c>
      <c r="AA805" s="832">
        <v>0</v>
      </c>
      <c r="AB805" s="832">
        <v>0</v>
      </c>
      <c r="AC805" s="832">
        <v>0</v>
      </c>
      <c r="AD805" s="832">
        <v>0</v>
      </c>
      <c r="AE805" s="832">
        <v>0</v>
      </c>
      <c r="AF805" s="832">
        <v>0</v>
      </c>
      <c r="AG805" s="832">
        <v>0</v>
      </c>
      <c r="AH805" s="832">
        <v>0</v>
      </c>
      <c r="AI805" s="832">
        <v>0</v>
      </c>
    </row>
    <row r="806" spans="1:35" ht="15" customHeight="1">
      <c r="A806" s="832" t="s">
        <v>1150</v>
      </c>
      <c r="B806" s="832">
        <v>2020</v>
      </c>
      <c r="C806" s="832" t="s">
        <v>1380</v>
      </c>
      <c r="D806" s="832" t="s">
        <v>1381</v>
      </c>
      <c r="E806" s="832" t="s">
        <v>333</v>
      </c>
      <c r="F806" s="832" t="s">
        <v>1119</v>
      </c>
      <c r="G806" s="832">
        <v>247.54</v>
      </c>
      <c r="H806" s="832">
        <v>247.54</v>
      </c>
      <c r="I806" s="832">
        <v>247.54</v>
      </c>
      <c r="J806" s="832">
        <v>247.54</v>
      </c>
      <c r="K806" s="832">
        <v>247.54</v>
      </c>
      <c r="L806" s="832">
        <v>247.54</v>
      </c>
      <c r="M806" s="832">
        <v>0</v>
      </c>
      <c r="N806" s="832">
        <v>0</v>
      </c>
      <c r="O806" s="832">
        <v>12254.38</v>
      </c>
      <c r="P806" s="832">
        <v>12254.38</v>
      </c>
      <c r="Q806" s="832">
        <v>12254.38</v>
      </c>
      <c r="R806" s="832">
        <v>12254.38</v>
      </c>
      <c r="S806" s="832">
        <v>20.63</v>
      </c>
      <c r="T806" s="832">
        <v>1041.83</v>
      </c>
      <c r="U806" s="832">
        <v>0</v>
      </c>
      <c r="V806" s="832">
        <v>0</v>
      </c>
      <c r="W806" s="832">
        <v>0</v>
      </c>
      <c r="X806" s="832">
        <v>0</v>
      </c>
      <c r="Y806" s="832">
        <v>0</v>
      </c>
      <c r="Z806" s="832">
        <v>0</v>
      </c>
      <c r="AA806" s="832">
        <v>0</v>
      </c>
      <c r="AB806" s="832">
        <v>0</v>
      </c>
      <c r="AC806" s="832">
        <v>0</v>
      </c>
      <c r="AD806" s="832">
        <v>0</v>
      </c>
      <c r="AE806" s="832">
        <v>0</v>
      </c>
      <c r="AF806" s="832">
        <v>0</v>
      </c>
      <c r="AG806" s="832">
        <v>0</v>
      </c>
      <c r="AH806" s="832">
        <v>0</v>
      </c>
      <c r="AI806" s="832">
        <v>0</v>
      </c>
    </row>
    <row r="807" spans="1:35" ht="15" customHeight="1">
      <c r="A807" s="832" t="s">
        <v>1150</v>
      </c>
      <c r="B807" s="832">
        <v>2020</v>
      </c>
      <c r="C807" s="832" t="s">
        <v>1382</v>
      </c>
      <c r="D807" s="832" t="s">
        <v>1383</v>
      </c>
      <c r="E807" s="832" t="s">
        <v>333</v>
      </c>
      <c r="F807" s="832" t="s">
        <v>1119</v>
      </c>
      <c r="G807" s="832">
        <v>0</v>
      </c>
      <c r="H807" s="832">
        <v>0</v>
      </c>
      <c r="I807" s="832">
        <v>0</v>
      </c>
      <c r="J807" s="832">
        <v>0</v>
      </c>
      <c r="K807" s="832">
        <v>0</v>
      </c>
      <c r="L807" s="832">
        <v>0</v>
      </c>
      <c r="M807" s="832">
        <v>0</v>
      </c>
      <c r="N807" s="832">
        <v>0</v>
      </c>
      <c r="O807" s="832">
        <v>0</v>
      </c>
      <c r="P807" s="832">
        <v>0</v>
      </c>
      <c r="Q807" s="832">
        <v>0</v>
      </c>
      <c r="R807" s="832">
        <v>0</v>
      </c>
      <c r="S807" s="832">
        <v>0</v>
      </c>
      <c r="T807" s="832">
        <v>0</v>
      </c>
      <c r="U807" s="832">
        <v>0</v>
      </c>
      <c r="V807" s="832">
        <v>0</v>
      </c>
      <c r="W807" s="832">
        <v>0</v>
      </c>
      <c r="X807" s="832">
        <v>0</v>
      </c>
      <c r="Y807" s="832">
        <v>0</v>
      </c>
      <c r="Z807" s="832">
        <v>0</v>
      </c>
      <c r="AA807" s="832">
        <v>0</v>
      </c>
      <c r="AB807" s="832">
        <v>0</v>
      </c>
      <c r="AC807" s="832">
        <v>0</v>
      </c>
      <c r="AD807" s="832">
        <v>0</v>
      </c>
      <c r="AE807" s="832">
        <v>0</v>
      </c>
      <c r="AF807" s="832">
        <v>0</v>
      </c>
      <c r="AG807" s="832">
        <v>0</v>
      </c>
      <c r="AH807" s="832">
        <v>0</v>
      </c>
      <c r="AI807" s="832">
        <v>0</v>
      </c>
    </row>
    <row r="808" spans="1:35" ht="15" customHeight="1">
      <c r="A808" s="832" t="s">
        <v>1150</v>
      </c>
      <c r="B808" s="832">
        <v>2020</v>
      </c>
      <c r="C808" s="832" t="s">
        <v>1384</v>
      </c>
      <c r="D808" s="832" t="s">
        <v>1385</v>
      </c>
      <c r="E808" s="832" t="s">
        <v>333</v>
      </c>
      <c r="F808" s="832" t="s">
        <v>1119</v>
      </c>
      <c r="G808" s="832">
        <v>0</v>
      </c>
      <c r="H808" s="832">
        <v>0</v>
      </c>
      <c r="I808" s="832">
        <v>0</v>
      </c>
      <c r="J808" s="832">
        <v>0</v>
      </c>
      <c r="K808" s="832">
        <v>0</v>
      </c>
      <c r="L808" s="832">
        <v>0</v>
      </c>
      <c r="M808" s="832">
        <v>0</v>
      </c>
      <c r="N808" s="832">
        <v>0</v>
      </c>
      <c r="O808" s="832">
        <v>0</v>
      </c>
      <c r="P808" s="832">
        <v>0</v>
      </c>
      <c r="Q808" s="832">
        <v>0</v>
      </c>
      <c r="R808" s="832">
        <v>0</v>
      </c>
      <c r="S808" s="832">
        <v>0</v>
      </c>
      <c r="T808" s="832">
        <v>0</v>
      </c>
      <c r="U808" s="832">
        <v>0</v>
      </c>
      <c r="V808" s="832">
        <v>0</v>
      </c>
      <c r="W808" s="832">
        <v>0</v>
      </c>
      <c r="X808" s="832">
        <v>0</v>
      </c>
      <c r="Y808" s="832">
        <v>0</v>
      </c>
      <c r="Z808" s="832">
        <v>0</v>
      </c>
      <c r="AA808" s="832">
        <v>0</v>
      </c>
      <c r="AB808" s="832">
        <v>0</v>
      </c>
      <c r="AC808" s="832">
        <v>0</v>
      </c>
      <c r="AD808" s="832">
        <v>0</v>
      </c>
      <c r="AE808" s="832">
        <v>0</v>
      </c>
      <c r="AF808" s="832">
        <v>0</v>
      </c>
      <c r="AG808" s="832">
        <v>0</v>
      </c>
      <c r="AH808" s="832">
        <v>0</v>
      </c>
      <c r="AI808" s="832">
        <v>0</v>
      </c>
    </row>
    <row r="809" spans="1:35" ht="15" customHeight="1">
      <c r="A809" s="832" t="s">
        <v>1150</v>
      </c>
      <c r="B809" s="832">
        <v>2020</v>
      </c>
      <c r="C809" s="832" t="s">
        <v>1386</v>
      </c>
      <c r="D809" s="832" t="s">
        <v>1387</v>
      </c>
      <c r="E809" s="832" t="s">
        <v>333</v>
      </c>
      <c r="F809" s="832" t="s">
        <v>1119</v>
      </c>
      <c r="G809" s="832">
        <v>0</v>
      </c>
      <c r="H809" s="832">
        <v>0</v>
      </c>
      <c r="I809" s="832">
        <v>0</v>
      </c>
      <c r="J809" s="832">
        <v>0</v>
      </c>
      <c r="K809" s="832">
        <v>0</v>
      </c>
      <c r="L809" s="832">
        <v>0</v>
      </c>
      <c r="M809" s="832">
        <v>0</v>
      </c>
      <c r="N809" s="832">
        <v>0</v>
      </c>
      <c r="O809" s="832">
        <v>0</v>
      </c>
      <c r="P809" s="832">
        <v>0</v>
      </c>
      <c r="Q809" s="832">
        <v>0</v>
      </c>
      <c r="R809" s="832">
        <v>0</v>
      </c>
      <c r="S809" s="832">
        <v>0</v>
      </c>
      <c r="T809" s="832">
        <v>0</v>
      </c>
      <c r="U809" s="832">
        <v>0</v>
      </c>
      <c r="V809" s="832">
        <v>0</v>
      </c>
      <c r="W809" s="832">
        <v>0</v>
      </c>
      <c r="X809" s="832">
        <v>0</v>
      </c>
      <c r="Y809" s="832">
        <v>0</v>
      </c>
      <c r="Z809" s="832">
        <v>0</v>
      </c>
      <c r="AA809" s="832">
        <v>0</v>
      </c>
      <c r="AB809" s="832">
        <v>0</v>
      </c>
      <c r="AC809" s="832">
        <v>0</v>
      </c>
      <c r="AD809" s="832">
        <v>0</v>
      </c>
      <c r="AE809" s="832">
        <v>0</v>
      </c>
      <c r="AF809" s="832">
        <v>0</v>
      </c>
      <c r="AG809" s="832">
        <v>0</v>
      </c>
      <c r="AH809" s="832">
        <v>0</v>
      </c>
      <c r="AI809" s="832">
        <v>0</v>
      </c>
    </row>
    <row r="810" spans="1:35" ht="15" customHeight="1">
      <c r="A810" s="832" t="s">
        <v>1150</v>
      </c>
      <c r="B810" s="832">
        <v>2020</v>
      </c>
      <c r="C810" s="832" t="s">
        <v>1388</v>
      </c>
      <c r="D810" s="832" t="s">
        <v>1389</v>
      </c>
      <c r="E810" s="832" t="s">
        <v>333</v>
      </c>
      <c r="F810" s="832" t="s">
        <v>1119</v>
      </c>
      <c r="G810" s="832">
        <v>14864.57</v>
      </c>
      <c r="H810" s="832">
        <v>16776.52</v>
      </c>
      <c r="I810" s="832">
        <v>18595.98</v>
      </c>
      <c r="J810" s="832">
        <v>20219.169999999998</v>
      </c>
      <c r="K810" s="832">
        <v>22347.17</v>
      </c>
      <c r="L810" s="832">
        <v>23935.33</v>
      </c>
      <c r="M810" s="832">
        <v>1989.6</v>
      </c>
      <c r="N810" s="832">
        <v>6069.48</v>
      </c>
      <c r="O810" s="832">
        <v>8481</v>
      </c>
      <c r="P810" s="832">
        <v>10699.94</v>
      </c>
      <c r="Q810" s="832">
        <v>12710.84</v>
      </c>
      <c r="R810" s="832">
        <v>15236.54</v>
      </c>
      <c r="S810" s="832">
        <v>1994.61</v>
      </c>
      <c r="T810" s="832">
        <v>2176.46</v>
      </c>
      <c r="U810" s="832">
        <v>0</v>
      </c>
      <c r="V810" s="832">
        <v>0</v>
      </c>
      <c r="W810" s="832">
        <v>0</v>
      </c>
      <c r="X810" s="832">
        <v>0</v>
      </c>
      <c r="Y810" s="832">
        <v>0</v>
      </c>
      <c r="Z810" s="832">
        <v>0</v>
      </c>
      <c r="AA810" s="832">
        <v>0</v>
      </c>
      <c r="AB810" s="832">
        <v>0</v>
      </c>
      <c r="AC810" s="832">
        <v>0</v>
      </c>
      <c r="AD810" s="832">
        <v>0</v>
      </c>
      <c r="AE810" s="832">
        <v>0</v>
      </c>
      <c r="AF810" s="832">
        <v>0</v>
      </c>
      <c r="AG810" s="832">
        <v>0</v>
      </c>
      <c r="AH810" s="832">
        <v>0</v>
      </c>
      <c r="AI810" s="832">
        <v>0</v>
      </c>
    </row>
    <row r="811" spans="1:35" ht="15" customHeight="1">
      <c r="A811" s="832" t="s">
        <v>1150</v>
      </c>
      <c r="B811" s="832">
        <v>2020</v>
      </c>
      <c r="C811" s="832" t="s">
        <v>1390</v>
      </c>
      <c r="D811" s="832" t="s">
        <v>1391</v>
      </c>
      <c r="E811" s="832" t="s">
        <v>333</v>
      </c>
      <c r="F811" s="832" t="s">
        <v>1119</v>
      </c>
      <c r="G811" s="832">
        <v>34.29</v>
      </c>
      <c r="H811" s="832">
        <v>34.29</v>
      </c>
      <c r="I811" s="832">
        <v>34.29</v>
      </c>
      <c r="J811" s="832">
        <v>34.29</v>
      </c>
      <c r="K811" s="832">
        <v>34.29</v>
      </c>
      <c r="L811" s="832">
        <v>34.29</v>
      </c>
      <c r="M811" s="832">
        <v>16.86</v>
      </c>
      <c r="N811" s="832">
        <v>33.56</v>
      </c>
      <c r="O811" s="832">
        <v>33.56</v>
      </c>
      <c r="P811" s="832">
        <v>33.56</v>
      </c>
      <c r="Q811" s="832">
        <v>33.56</v>
      </c>
      <c r="R811" s="832">
        <v>33.56</v>
      </c>
      <c r="S811" s="832">
        <v>2.86</v>
      </c>
      <c r="T811" s="832">
        <v>2.8</v>
      </c>
      <c r="U811" s="832">
        <v>0</v>
      </c>
      <c r="V811" s="832">
        <v>0</v>
      </c>
      <c r="W811" s="832">
        <v>0</v>
      </c>
      <c r="X811" s="832">
        <v>0</v>
      </c>
      <c r="Y811" s="832">
        <v>0</v>
      </c>
      <c r="Z811" s="832">
        <v>0</v>
      </c>
      <c r="AA811" s="832">
        <v>0</v>
      </c>
      <c r="AB811" s="832">
        <v>0</v>
      </c>
      <c r="AC811" s="832">
        <v>0</v>
      </c>
      <c r="AD811" s="832">
        <v>0</v>
      </c>
      <c r="AE811" s="832">
        <v>0</v>
      </c>
      <c r="AF811" s="832">
        <v>0</v>
      </c>
      <c r="AG811" s="832">
        <v>0</v>
      </c>
      <c r="AH811" s="832">
        <v>0</v>
      </c>
      <c r="AI811" s="832">
        <v>0</v>
      </c>
    </row>
    <row r="812" spans="1:35" ht="15" customHeight="1">
      <c r="A812" s="832" t="s">
        <v>1150</v>
      </c>
      <c r="B812" s="832">
        <v>2020</v>
      </c>
      <c r="C812" s="832" t="s">
        <v>1392</v>
      </c>
      <c r="D812" s="832" t="s">
        <v>1393</v>
      </c>
      <c r="E812" s="832" t="s">
        <v>333</v>
      </c>
      <c r="F812" s="832" t="s">
        <v>1119</v>
      </c>
      <c r="G812" s="832">
        <v>11615.03</v>
      </c>
      <c r="H812" s="832">
        <v>13255.32</v>
      </c>
      <c r="I812" s="832">
        <v>15926.32</v>
      </c>
      <c r="J812" s="832">
        <v>16775.62</v>
      </c>
      <c r="K812" s="832">
        <v>19824.54</v>
      </c>
      <c r="L812" s="832">
        <v>21472.15</v>
      </c>
      <c r="M812" s="832">
        <v>1638.47</v>
      </c>
      <c r="N812" s="832">
        <v>3299.36</v>
      </c>
      <c r="O812" s="832">
        <v>4939.84</v>
      </c>
      <c r="P812" s="832">
        <v>6588.54</v>
      </c>
      <c r="Q812" s="832">
        <v>9025.19</v>
      </c>
      <c r="R812" s="832">
        <v>10655.19</v>
      </c>
      <c r="S812" s="832">
        <v>1789.35</v>
      </c>
      <c r="T812" s="832">
        <v>1846.14</v>
      </c>
      <c r="U812" s="832">
        <v>0</v>
      </c>
      <c r="V812" s="832">
        <v>0</v>
      </c>
      <c r="W812" s="832">
        <v>0</v>
      </c>
      <c r="X812" s="832">
        <v>0</v>
      </c>
      <c r="Y812" s="832">
        <v>0</v>
      </c>
      <c r="Z812" s="832">
        <v>0</v>
      </c>
      <c r="AA812" s="832">
        <v>0</v>
      </c>
      <c r="AB812" s="832">
        <v>0</v>
      </c>
      <c r="AC812" s="832">
        <v>0</v>
      </c>
      <c r="AD812" s="832">
        <v>0</v>
      </c>
      <c r="AE812" s="832">
        <v>0</v>
      </c>
      <c r="AF812" s="832">
        <v>0</v>
      </c>
      <c r="AG812" s="832">
        <v>0</v>
      </c>
      <c r="AH812" s="832">
        <v>0</v>
      </c>
      <c r="AI812" s="832">
        <v>0</v>
      </c>
    </row>
    <row r="813" spans="1:35" ht="15" customHeight="1">
      <c r="A813" s="832" t="s">
        <v>1150</v>
      </c>
      <c r="B813" s="832">
        <v>2020</v>
      </c>
      <c r="C813" s="832" t="s">
        <v>1394</v>
      </c>
      <c r="D813" s="832" t="s">
        <v>1395</v>
      </c>
      <c r="E813" s="832" t="s">
        <v>333</v>
      </c>
      <c r="F813" s="832" t="s">
        <v>1119</v>
      </c>
      <c r="G813" s="832">
        <v>930.91</v>
      </c>
      <c r="H813" s="832">
        <v>1104.6099999999999</v>
      </c>
      <c r="I813" s="832">
        <v>1278.31</v>
      </c>
      <c r="J813" s="832">
        <v>1296.5</v>
      </c>
      <c r="K813" s="832">
        <v>1314.69</v>
      </c>
      <c r="L813" s="832">
        <v>1401.48</v>
      </c>
      <c r="M813" s="832">
        <v>118.61</v>
      </c>
      <c r="N813" s="832">
        <v>233.55</v>
      </c>
      <c r="O813" s="832">
        <v>352.16</v>
      </c>
      <c r="P813" s="832">
        <v>487.88</v>
      </c>
      <c r="Q813" s="832">
        <v>602.82000000000005</v>
      </c>
      <c r="R813" s="832">
        <v>801.62</v>
      </c>
      <c r="S813" s="832">
        <v>116.79</v>
      </c>
      <c r="T813" s="832">
        <v>121.35</v>
      </c>
      <c r="U813" s="832">
        <v>0</v>
      </c>
      <c r="V813" s="832">
        <v>0</v>
      </c>
      <c r="W813" s="832">
        <v>0</v>
      </c>
      <c r="X813" s="832">
        <v>0</v>
      </c>
      <c r="Y813" s="832">
        <v>0</v>
      </c>
      <c r="Z813" s="832">
        <v>0</v>
      </c>
      <c r="AA813" s="832">
        <v>0</v>
      </c>
      <c r="AB813" s="832">
        <v>0</v>
      </c>
      <c r="AC813" s="832">
        <v>0</v>
      </c>
      <c r="AD813" s="832">
        <v>0</v>
      </c>
      <c r="AE813" s="832">
        <v>0</v>
      </c>
      <c r="AF813" s="832">
        <v>0</v>
      </c>
      <c r="AG813" s="832">
        <v>0</v>
      </c>
      <c r="AH813" s="832">
        <v>0</v>
      </c>
      <c r="AI813" s="832">
        <v>0</v>
      </c>
    </row>
    <row r="814" spans="1:35" ht="15" customHeight="1">
      <c r="A814" s="832" t="s">
        <v>1150</v>
      </c>
      <c r="B814" s="832">
        <v>2020</v>
      </c>
      <c r="C814" s="832" t="s">
        <v>1396</v>
      </c>
      <c r="D814" s="832" t="s">
        <v>1397</v>
      </c>
      <c r="E814" s="832" t="s">
        <v>333</v>
      </c>
      <c r="F814" s="832" t="s">
        <v>1119</v>
      </c>
      <c r="G814" s="832">
        <v>112.5</v>
      </c>
      <c r="H814" s="832">
        <v>227.5</v>
      </c>
      <c r="I814" s="832">
        <v>227.5</v>
      </c>
      <c r="J814" s="832">
        <v>227.5</v>
      </c>
      <c r="K814" s="832">
        <v>227.5</v>
      </c>
      <c r="L814" s="832">
        <v>227.5</v>
      </c>
      <c r="M814" s="832">
        <v>92</v>
      </c>
      <c r="N814" s="832">
        <v>92</v>
      </c>
      <c r="O814" s="832">
        <v>92</v>
      </c>
      <c r="P814" s="832">
        <v>207</v>
      </c>
      <c r="Q814" s="832">
        <v>206.75</v>
      </c>
      <c r="R814" s="832">
        <v>206.75</v>
      </c>
      <c r="S814" s="832">
        <v>18.96</v>
      </c>
      <c r="T814" s="832">
        <v>26.81</v>
      </c>
      <c r="U814" s="832">
        <v>0</v>
      </c>
      <c r="V814" s="832">
        <v>0</v>
      </c>
      <c r="W814" s="832">
        <v>0</v>
      </c>
      <c r="X814" s="832">
        <v>0</v>
      </c>
      <c r="Y814" s="832">
        <v>0</v>
      </c>
      <c r="Z814" s="832">
        <v>0</v>
      </c>
      <c r="AA814" s="832">
        <v>0</v>
      </c>
      <c r="AB814" s="832">
        <v>0</v>
      </c>
      <c r="AC814" s="832">
        <v>0</v>
      </c>
      <c r="AD814" s="832">
        <v>0</v>
      </c>
      <c r="AE814" s="832">
        <v>0</v>
      </c>
      <c r="AF814" s="832">
        <v>0</v>
      </c>
      <c r="AG814" s="832">
        <v>0</v>
      </c>
      <c r="AH814" s="832">
        <v>0</v>
      </c>
      <c r="AI814" s="832">
        <v>0</v>
      </c>
    </row>
    <row r="815" spans="1:35" ht="15" customHeight="1">
      <c r="A815" s="832" t="s">
        <v>1150</v>
      </c>
      <c r="B815" s="832">
        <v>2020</v>
      </c>
      <c r="C815" s="832" t="s">
        <v>1398</v>
      </c>
      <c r="D815" s="832" t="s">
        <v>1399</v>
      </c>
      <c r="E815" s="832" t="s">
        <v>333</v>
      </c>
      <c r="F815" s="832" t="s">
        <v>1119</v>
      </c>
      <c r="G815" s="832">
        <v>47878.92</v>
      </c>
      <c r="H815" s="832">
        <v>55574.75</v>
      </c>
      <c r="I815" s="832">
        <v>59237.07</v>
      </c>
      <c r="J815" s="832">
        <v>63604.07</v>
      </c>
      <c r="K815" s="832">
        <v>67545.539999999994</v>
      </c>
      <c r="L815" s="832">
        <v>73909.570000000007</v>
      </c>
      <c r="M815" s="832">
        <v>8183.15</v>
      </c>
      <c r="N815" s="832">
        <v>14678.15</v>
      </c>
      <c r="O815" s="832">
        <v>21551.84</v>
      </c>
      <c r="P815" s="832">
        <v>31642.84</v>
      </c>
      <c r="Q815" s="832">
        <v>40267.74</v>
      </c>
      <c r="R815" s="832">
        <v>49169.04</v>
      </c>
      <c r="S815" s="832">
        <v>6159.13</v>
      </c>
      <c r="T815" s="832">
        <v>6981.32</v>
      </c>
      <c r="U815" s="832">
        <v>0</v>
      </c>
      <c r="V815" s="832">
        <v>0</v>
      </c>
      <c r="W815" s="832">
        <v>0</v>
      </c>
      <c r="X815" s="832">
        <v>0</v>
      </c>
      <c r="Y815" s="832">
        <v>0</v>
      </c>
      <c r="Z815" s="832">
        <v>0</v>
      </c>
      <c r="AA815" s="832">
        <v>0</v>
      </c>
      <c r="AB815" s="832">
        <v>0</v>
      </c>
      <c r="AC815" s="832">
        <v>0</v>
      </c>
      <c r="AD815" s="832">
        <v>0</v>
      </c>
      <c r="AE815" s="832">
        <v>0</v>
      </c>
      <c r="AF815" s="832">
        <v>0</v>
      </c>
      <c r="AG815" s="832">
        <v>0</v>
      </c>
      <c r="AH815" s="832">
        <v>0</v>
      </c>
      <c r="AI815" s="832">
        <v>0</v>
      </c>
    </row>
    <row r="816" spans="1:35" ht="15" customHeight="1">
      <c r="A816" s="832" t="s">
        <v>1150</v>
      </c>
      <c r="B816" s="832">
        <v>2020</v>
      </c>
      <c r="C816" s="832" t="s">
        <v>1400</v>
      </c>
      <c r="D816" s="832" t="s">
        <v>1401</v>
      </c>
      <c r="E816" s="832" t="s">
        <v>333</v>
      </c>
      <c r="F816" s="832" t="s">
        <v>1119</v>
      </c>
      <c r="G816" s="832">
        <v>944.75</v>
      </c>
      <c r="H816" s="832">
        <v>944.75</v>
      </c>
      <c r="I816" s="832">
        <v>944.75</v>
      </c>
      <c r="J816" s="832">
        <v>1364.75</v>
      </c>
      <c r="K816" s="832">
        <v>1421.56</v>
      </c>
      <c r="L816" s="832">
        <v>1421.56</v>
      </c>
      <c r="M816" s="832">
        <v>162.75</v>
      </c>
      <c r="N816" s="832">
        <v>162.75</v>
      </c>
      <c r="O816" s="832">
        <v>360.75</v>
      </c>
      <c r="P816" s="832">
        <v>360.75</v>
      </c>
      <c r="Q816" s="832">
        <v>660.75</v>
      </c>
      <c r="R816" s="832">
        <v>1162.75</v>
      </c>
      <c r="S816" s="832">
        <v>118.46</v>
      </c>
      <c r="T816" s="832">
        <v>151.19999999999999</v>
      </c>
      <c r="U816" s="832">
        <v>0</v>
      </c>
      <c r="V816" s="832">
        <v>0</v>
      </c>
      <c r="W816" s="832">
        <v>0</v>
      </c>
      <c r="X816" s="832">
        <v>0</v>
      </c>
      <c r="Y816" s="832">
        <v>0</v>
      </c>
      <c r="Z816" s="832">
        <v>0</v>
      </c>
      <c r="AA816" s="832">
        <v>0</v>
      </c>
      <c r="AB816" s="832">
        <v>0</v>
      </c>
      <c r="AC816" s="832">
        <v>0</v>
      </c>
      <c r="AD816" s="832">
        <v>0</v>
      </c>
      <c r="AE816" s="832">
        <v>0</v>
      </c>
      <c r="AF816" s="832">
        <v>0</v>
      </c>
      <c r="AG816" s="832">
        <v>0</v>
      </c>
      <c r="AH816" s="832">
        <v>0</v>
      </c>
      <c r="AI816" s="832">
        <v>0</v>
      </c>
    </row>
    <row r="817" spans="1:35" ht="15" customHeight="1">
      <c r="A817" s="832" t="s">
        <v>1150</v>
      </c>
      <c r="B817" s="832">
        <v>2020</v>
      </c>
      <c r="C817" s="832" t="s">
        <v>1402</v>
      </c>
      <c r="D817" s="832" t="s">
        <v>2729</v>
      </c>
      <c r="E817" s="832" t="s">
        <v>333</v>
      </c>
      <c r="F817" s="832" t="s">
        <v>1119</v>
      </c>
      <c r="G817" s="832">
        <v>107625</v>
      </c>
      <c r="H817" s="832">
        <v>122875</v>
      </c>
      <c r="I817" s="832">
        <v>139075</v>
      </c>
      <c r="J817" s="832">
        <v>154575</v>
      </c>
      <c r="K817" s="832">
        <v>170075</v>
      </c>
      <c r="L817" s="832">
        <v>185382.5</v>
      </c>
      <c r="M817" s="832">
        <v>15390</v>
      </c>
      <c r="N817" s="832">
        <v>30838.75</v>
      </c>
      <c r="O817" s="832">
        <v>45980.38</v>
      </c>
      <c r="P817" s="832">
        <v>61142.69</v>
      </c>
      <c r="Q817" s="832">
        <v>76318.58</v>
      </c>
      <c r="R817" s="832">
        <v>91543.58</v>
      </c>
      <c r="S817" s="832">
        <v>15448.54</v>
      </c>
      <c r="T817" s="832">
        <v>15379.26</v>
      </c>
      <c r="U817" s="832">
        <v>0</v>
      </c>
      <c r="V817" s="832">
        <v>0</v>
      </c>
      <c r="W817" s="832">
        <v>0</v>
      </c>
      <c r="X817" s="832">
        <v>0</v>
      </c>
      <c r="Y817" s="832">
        <v>0</v>
      </c>
      <c r="Z817" s="832">
        <v>0</v>
      </c>
      <c r="AA817" s="832">
        <v>0</v>
      </c>
      <c r="AB817" s="832">
        <v>0</v>
      </c>
      <c r="AC817" s="832">
        <v>0</v>
      </c>
      <c r="AD817" s="832">
        <v>0</v>
      </c>
      <c r="AE817" s="832">
        <v>0</v>
      </c>
      <c r="AF817" s="832">
        <v>0</v>
      </c>
      <c r="AG817" s="832">
        <v>0</v>
      </c>
      <c r="AH817" s="832">
        <v>0</v>
      </c>
      <c r="AI817" s="832">
        <v>0</v>
      </c>
    </row>
    <row r="818" spans="1:35" ht="15" customHeight="1">
      <c r="A818" s="832" t="s">
        <v>1150</v>
      </c>
      <c r="B818" s="832">
        <v>2020</v>
      </c>
      <c r="C818" s="832" t="s">
        <v>1404</v>
      </c>
      <c r="D818" s="832" t="s">
        <v>1405</v>
      </c>
      <c r="E818" s="832" t="s">
        <v>333</v>
      </c>
      <c r="F818" s="832" t="s">
        <v>1119</v>
      </c>
      <c r="G818" s="832">
        <v>0</v>
      </c>
      <c r="H818" s="832">
        <v>0</v>
      </c>
      <c r="I818" s="832">
        <v>0</v>
      </c>
      <c r="J818" s="832">
        <v>0</v>
      </c>
      <c r="K818" s="832">
        <v>0</v>
      </c>
      <c r="L818" s="832">
        <v>0</v>
      </c>
      <c r="M818" s="832">
        <v>0</v>
      </c>
      <c r="N818" s="832">
        <v>0</v>
      </c>
      <c r="O818" s="832">
        <v>0</v>
      </c>
      <c r="P818" s="832">
        <v>0</v>
      </c>
      <c r="Q818" s="832">
        <v>0</v>
      </c>
      <c r="R818" s="832">
        <v>0</v>
      </c>
      <c r="S818" s="832">
        <v>0</v>
      </c>
      <c r="T818" s="832">
        <v>0</v>
      </c>
      <c r="U818" s="832">
        <v>0</v>
      </c>
      <c r="V818" s="832">
        <v>0</v>
      </c>
      <c r="W818" s="832">
        <v>0</v>
      </c>
      <c r="X818" s="832">
        <v>0</v>
      </c>
      <c r="Y818" s="832">
        <v>0</v>
      </c>
      <c r="Z818" s="832">
        <v>0</v>
      </c>
      <c r="AA818" s="832">
        <v>0</v>
      </c>
      <c r="AB818" s="832">
        <v>0</v>
      </c>
      <c r="AC818" s="832">
        <v>0</v>
      </c>
      <c r="AD818" s="832">
        <v>0</v>
      </c>
      <c r="AE818" s="832">
        <v>0</v>
      </c>
      <c r="AF818" s="832">
        <v>0</v>
      </c>
      <c r="AG818" s="832">
        <v>0</v>
      </c>
      <c r="AH818" s="832">
        <v>0</v>
      </c>
      <c r="AI818" s="832">
        <v>0</v>
      </c>
    </row>
    <row r="819" spans="1:35" ht="15" customHeight="1">
      <c r="A819" s="832" t="s">
        <v>1150</v>
      </c>
      <c r="B819" s="832">
        <v>2020</v>
      </c>
      <c r="C819" s="832" t="s">
        <v>1406</v>
      </c>
      <c r="D819" s="832" t="s">
        <v>1407</v>
      </c>
      <c r="E819" s="832" t="s">
        <v>333</v>
      </c>
      <c r="F819" s="832" t="s">
        <v>1119</v>
      </c>
      <c r="G819" s="832">
        <v>18287.560000000001</v>
      </c>
      <c r="H819" s="832">
        <v>20670.509999999998</v>
      </c>
      <c r="I819" s="832">
        <v>20582.89</v>
      </c>
      <c r="J819" s="832">
        <v>21449.67</v>
      </c>
      <c r="K819" s="832">
        <v>24418.44</v>
      </c>
      <c r="L819" s="832">
        <v>26152.75</v>
      </c>
      <c r="M819" s="832">
        <v>1219.05</v>
      </c>
      <c r="N819" s="832">
        <v>2813.89</v>
      </c>
      <c r="O819" s="832">
        <v>8982.56</v>
      </c>
      <c r="P819" s="832">
        <v>10565.18</v>
      </c>
      <c r="Q819" s="832">
        <v>12957.51</v>
      </c>
      <c r="R819" s="832">
        <v>15884.39</v>
      </c>
      <c r="S819" s="832">
        <v>2179.4</v>
      </c>
      <c r="T819" s="832">
        <v>2244.96</v>
      </c>
      <c r="U819" s="832">
        <v>0</v>
      </c>
      <c r="V819" s="832">
        <v>0</v>
      </c>
      <c r="W819" s="832">
        <v>0</v>
      </c>
      <c r="X819" s="832">
        <v>0</v>
      </c>
      <c r="Y819" s="832">
        <v>0</v>
      </c>
      <c r="Z819" s="832">
        <v>0</v>
      </c>
      <c r="AA819" s="832">
        <v>0</v>
      </c>
      <c r="AB819" s="832">
        <v>0</v>
      </c>
      <c r="AC819" s="832">
        <v>0</v>
      </c>
      <c r="AD819" s="832">
        <v>0</v>
      </c>
      <c r="AE819" s="832">
        <v>0</v>
      </c>
      <c r="AF819" s="832">
        <v>0</v>
      </c>
      <c r="AG819" s="832">
        <v>0</v>
      </c>
      <c r="AH819" s="832">
        <v>0</v>
      </c>
      <c r="AI819" s="832">
        <v>0</v>
      </c>
    </row>
    <row r="820" spans="1:35" ht="15" customHeight="1">
      <c r="A820" s="832" t="s">
        <v>1150</v>
      </c>
      <c r="B820" s="832">
        <v>2020</v>
      </c>
      <c r="C820" s="832" t="s">
        <v>1408</v>
      </c>
      <c r="D820" s="832" t="s">
        <v>1409</v>
      </c>
      <c r="E820" s="832" t="s">
        <v>333</v>
      </c>
      <c r="F820" s="832" t="s">
        <v>1119</v>
      </c>
      <c r="G820" s="832">
        <v>60021.91</v>
      </c>
      <c r="H820" s="832">
        <v>60021.91</v>
      </c>
      <c r="I820" s="832">
        <v>66828.12</v>
      </c>
      <c r="J820" s="832">
        <v>73634.33</v>
      </c>
      <c r="K820" s="832">
        <v>80440.539999999994</v>
      </c>
      <c r="L820" s="832">
        <v>87246.75</v>
      </c>
      <c r="M820" s="832">
        <v>6705.53</v>
      </c>
      <c r="N820" s="832">
        <v>13411.05</v>
      </c>
      <c r="O820" s="832">
        <v>20116.57</v>
      </c>
      <c r="P820" s="832">
        <v>26822.09</v>
      </c>
      <c r="Q820" s="832">
        <v>33527.61</v>
      </c>
      <c r="R820" s="832">
        <v>40233.129999999997</v>
      </c>
      <c r="S820" s="832">
        <v>7270.56</v>
      </c>
      <c r="T820" s="832">
        <v>6755.87</v>
      </c>
      <c r="U820" s="832">
        <v>0</v>
      </c>
      <c r="V820" s="832">
        <v>0</v>
      </c>
      <c r="W820" s="832">
        <v>0</v>
      </c>
      <c r="X820" s="832">
        <v>0</v>
      </c>
      <c r="Y820" s="832">
        <v>0</v>
      </c>
      <c r="Z820" s="832">
        <v>0</v>
      </c>
      <c r="AA820" s="832">
        <v>0</v>
      </c>
      <c r="AB820" s="832">
        <v>0</v>
      </c>
      <c r="AC820" s="832">
        <v>0</v>
      </c>
      <c r="AD820" s="832">
        <v>0</v>
      </c>
      <c r="AE820" s="832">
        <v>0</v>
      </c>
      <c r="AF820" s="832">
        <v>0</v>
      </c>
      <c r="AG820" s="832">
        <v>0</v>
      </c>
      <c r="AH820" s="832">
        <v>0</v>
      </c>
      <c r="AI820" s="832">
        <v>0</v>
      </c>
    </row>
    <row r="821" spans="1:35" ht="15" customHeight="1">
      <c r="A821" s="832" t="s">
        <v>1150</v>
      </c>
      <c r="B821" s="832">
        <v>2020</v>
      </c>
      <c r="C821" s="832" t="s">
        <v>1410</v>
      </c>
      <c r="D821" s="832" t="s">
        <v>1411</v>
      </c>
      <c r="E821" s="832" t="s">
        <v>333</v>
      </c>
      <c r="F821" s="832" t="s">
        <v>1119</v>
      </c>
      <c r="G821" s="832">
        <v>0</v>
      </c>
      <c r="H821" s="832">
        <v>0</v>
      </c>
      <c r="I821" s="832">
        <v>0</v>
      </c>
      <c r="J821" s="832">
        <v>0</v>
      </c>
      <c r="K821" s="832">
        <v>0</v>
      </c>
      <c r="L821" s="832">
        <v>0</v>
      </c>
      <c r="M821" s="832">
        <v>0</v>
      </c>
      <c r="N821" s="832">
        <v>0</v>
      </c>
      <c r="O821" s="832">
        <v>0</v>
      </c>
      <c r="P821" s="832">
        <v>0</v>
      </c>
      <c r="Q821" s="832">
        <v>0</v>
      </c>
      <c r="R821" s="832">
        <v>0</v>
      </c>
      <c r="S821" s="832">
        <v>0</v>
      </c>
      <c r="T821" s="832">
        <v>0</v>
      </c>
      <c r="U821" s="832">
        <v>0</v>
      </c>
      <c r="V821" s="832">
        <v>0</v>
      </c>
      <c r="W821" s="832">
        <v>0</v>
      </c>
      <c r="X821" s="832">
        <v>0</v>
      </c>
      <c r="Y821" s="832">
        <v>0</v>
      </c>
      <c r="Z821" s="832">
        <v>0</v>
      </c>
      <c r="AA821" s="832">
        <v>0</v>
      </c>
      <c r="AB821" s="832">
        <v>0</v>
      </c>
      <c r="AC821" s="832">
        <v>0</v>
      </c>
      <c r="AD821" s="832">
        <v>0</v>
      </c>
      <c r="AE821" s="832">
        <v>0</v>
      </c>
      <c r="AF821" s="832">
        <v>0</v>
      </c>
      <c r="AG821" s="832">
        <v>0</v>
      </c>
      <c r="AH821" s="832">
        <v>0</v>
      </c>
      <c r="AI821" s="832">
        <v>0</v>
      </c>
    </row>
    <row r="822" spans="1:35" ht="15" customHeight="1">
      <c r="A822" s="832" t="s">
        <v>1150</v>
      </c>
      <c r="B822" s="832">
        <v>2020</v>
      </c>
      <c r="C822" s="832" t="s">
        <v>1412</v>
      </c>
      <c r="D822" s="832" t="s">
        <v>1413</v>
      </c>
      <c r="E822" s="832" t="s">
        <v>333</v>
      </c>
      <c r="F822" s="832" t="s">
        <v>1119</v>
      </c>
      <c r="G822" s="832">
        <v>0</v>
      </c>
      <c r="H822" s="832">
        <v>0</v>
      </c>
      <c r="I822" s="832">
        <v>0</v>
      </c>
      <c r="J822" s="832">
        <v>0</v>
      </c>
      <c r="K822" s="832">
        <v>0</v>
      </c>
      <c r="L822" s="832">
        <v>0</v>
      </c>
      <c r="M822" s="832">
        <v>0</v>
      </c>
      <c r="N822" s="832">
        <v>0</v>
      </c>
      <c r="O822" s="832">
        <v>0</v>
      </c>
      <c r="P822" s="832">
        <v>0</v>
      </c>
      <c r="Q822" s="832">
        <v>0</v>
      </c>
      <c r="R822" s="832">
        <v>0</v>
      </c>
      <c r="S822" s="832">
        <v>0</v>
      </c>
      <c r="T822" s="832">
        <v>0</v>
      </c>
      <c r="U822" s="832">
        <v>0</v>
      </c>
      <c r="V822" s="832">
        <v>0</v>
      </c>
      <c r="W822" s="832">
        <v>0</v>
      </c>
      <c r="X822" s="832">
        <v>0</v>
      </c>
      <c r="Y822" s="832">
        <v>0</v>
      </c>
      <c r="Z822" s="832">
        <v>0</v>
      </c>
      <c r="AA822" s="832">
        <v>0</v>
      </c>
      <c r="AB822" s="832">
        <v>0</v>
      </c>
      <c r="AC822" s="832">
        <v>0</v>
      </c>
      <c r="AD822" s="832">
        <v>0</v>
      </c>
      <c r="AE822" s="832">
        <v>0</v>
      </c>
      <c r="AF822" s="832">
        <v>0</v>
      </c>
      <c r="AG822" s="832">
        <v>0</v>
      </c>
      <c r="AH822" s="832">
        <v>0</v>
      </c>
      <c r="AI822" s="832">
        <v>0</v>
      </c>
    </row>
    <row r="823" spans="1:35" ht="15" customHeight="1">
      <c r="A823" s="832" t="s">
        <v>1150</v>
      </c>
      <c r="B823" s="832">
        <v>2020</v>
      </c>
      <c r="C823" s="832" t="s">
        <v>1414</v>
      </c>
      <c r="D823" s="832" t="s">
        <v>1415</v>
      </c>
      <c r="E823" s="832" t="s">
        <v>333</v>
      </c>
      <c r="F823" s="832" t="s">
        <v>1119</v>
      </c>
      <c r="G823" s="832">
        <v>27.5</v>
      </c>
      <c r="H823" s="832">
        <v>27.5</v>
      </c>
      <c r="I823" s="832">
        <v>27.5</v>
      </c>
      <c r="J823" s="832">
        <v>27.5</v>
      </c>
      <c r="K823" s="832">
        <v>27.5</v>
      </c>
      <c r="L823" s="832">
        <v>27.5</v>
      </c>
      <c r="M823" s="832">
        <v>0</v>
      </c>
      <c r="N823" s="832">
        <v>0</v>
      </c>
      <c r="O823" s="832">
        <v>0</v>
      </c>
      <c r="P823" s="832">
        <v>0</v>
      </c>
      <c r="Q823" s="832">
        <v>0</v>
      </c>
      <c r="R823" s="832">
        <v>0</v>
      </c>
      <c r="S823" s="832">
        <v>2.29</v>
      </c>
      <c r="T823" s="832">
        <v>0</v>
      </c>
      <c r="U823" s="832">
        <v>0</v>
      </c>
      <c r="V823" s="832">
        <v>0</v>
      </c>
      <c r="W823" s="832">
        <v>0</v>
      </c>
      <c r="X823" s="832">
        <v>0</v>
      </c>
      <c r="Y823" s="832">
        <v>0</v>
      </c>
      <c r="Z823" s="832">
        <v>0</v>
      </c>
      <c r="AA823" s="832">
        <v>0</v>
      </c>
      <c r="AB823" s="832">
        <v>0</v>
      </c>
      <c r="AC823" s="832">
        <v>0</v>
      </c>
      <c r="AD823" s="832">
        <v>0</v>
      </c>
      <c r="AE823" s="832">
        <v>0</v>
      </c>
      <c r="AF823" s="832">
        <v>0</v>
      </c>
      <c r="AG823" s="832">
        <v>0</v>
      </c>
      <c r="AH823" s="832">
        <v>0</v>
      </c>
      <c r="AI823" s="832">
        <v>0</v>
      </c>
    </row>
    <row r="824" spans="1:35" ht="15" customHeight="1">
      <c r="A824" s="832" t="s">
        <v>1150</v>
      </c>
      <c r="B824" s="832">
        <v>2020</v>
      </c>
      <c r="C824" s="832" t="s">
        <v>1416</v>
      </c>
      <c r="D824" s="832" t="s">
        <v>1339</v>
      </c>
      <c r="E824" s="832" t="s">
        <v>333</v>
      </c>
      <c r="F824" s="832" t="s">
        <v>1119</v>
      </c>
      <c r="G824" s="832">
        <v>9556.4500000000007</v>
      </c>
      <c r="H824" s="832">
        <v>9678.7999999999993</v>
      </c>
      <c r="I824" s="832">
        <v>11010.5</v>
      </c>
      <c r="J824" s="832">
        <v>12342.2</v>
      </c>
      <c r="K824" s="832">
        <v>13857.42</v>
      </c>
      <c r="L824" s="832">
        <v>15372.64</v>
      </c>
      <c r="M824" s="832">
        <v>1287.73</v>
      </c>
      <c r="N824" s="832">
        <v>2575.46</v>
      </c>
      <c r="O824" s="832">
        <v>3863.19</v>
      </c>
      <c r="P824" s="832">
        <v>5150.92</v>
      </c>
      <c r="Q824" s="832">
        <v>6408.93</v>
      </c>
      <c r="R824" s="832">
        <v>7666.94</v>
      </c>
      <c r="S824" s="832">
        <v>1281.05</v>
      </c>
      <c r="T824" s="832">
        <v>1318.47</v>
      </c>
      <c r="U824" s="832">
        <v>0</v>
      </c>
      <c r="V824" s="832">
        <v>0</v>
      </c>
      <c r="W824" s="832">
        <v>0</v>
      </c>
      <c r="X824" s="832">
        <v>0</v>
      </c>
      <c r="Y824" s="832">
        <v>0</v>
      </c>
      <c r="Z824" s="832">
        <v>0</v>
      </c>
      <c r="AA824" s="832">
        <v>0</v>
      </c>
      <c r="AB824" s="832">
        <v>0</v>
      </c>
      <c r="AC824" s="832">
        <v>0</v>
      </c>
      <c r="AD824" s="832">
        <v>0</v>
      </c>
      <c r="AE824" s="832">
        <v>0</v>
      </c>
      <c r="AF824" s="832">
        <v>0</v>
      </c>
      <c r="AG824" s="832">
        <v>0</v>
      </c>
      <c r="AH824" s="832">
        <v>0</v>
      </c>
      <c r="AI824" s="832">
        <v>0</v>
      </c>
    </row>
    <row r="825" spans="1:35" ht="15" customHeight="1">
      <c r="A825" s="832" t="s">
        <v>1150</v>
      </c>
      <c r="B825" s="832">
        <v>2020</v>
      </c>
      <c r="C825" s="832" t="s">
        <v>1418</v>
      </c>
      <c r="D825" s="832" t="s">
        <v>1419</v>
      </c>
      <c r="E825" s="832" t="s">
        <v>333</v>
      </c>
      <c r="F825" s="832" t="s">
        <v>1119</v>
      </c>
      <c r="G825" s="832">
        <v>16615.509999999998</v>
      </c>
      <c r="H825" s="832">
        <v>19049.759999999998</v>
      </c>
      <c r="I825" s="832">
        <v>21484.01</v>
      </c>
      <c r="J825" s="832">
        <v>24655.51</v>
      </c>
      <c r="K825" s="832">
        <v>27295.040000000001</v>
      </c>
      <c r="L825" s="832">
        <v>29934.57</v>
      </c>
      <c r="M825" s="832">
        <v>2639.53</v>
      </c>
      <c r="N825" s="832">
        <v>3976.47</v>
      </c>
      <c r="O825" s="832">
        <v>8131.89</v>
      </c>
      <c r="P825" s="832">
        <v>10887.93</v>
      </c>
      <c r="Q825" s="832">
        <v>13643.96</v>
      </c>
      <c r="R825" s="832">
        <v>16411.04</v>
      </c>
      <c r="S825" s="832">
        <v>2494.5500000000002</v>
      </c>
      <c r="T825" s="832">
        <v>2680.36</v>
      </c>
      <c r="U825" s="832">
        <v>0</v>
      </c>
      <c r="V825" s="832">
        <v>0</v>
      </c>
      <c r="W825" s="832">
        <v>0</v>
      </c>
      <c r="X825" s="832">
        <v>0</v>
      </c>
      <c r="Y825" s="832">
        <v>0</v>
      </c>
      <c r="Z825" s="832">
        <v>0</v>
      </c>
      <c r="AA825" s="832">
        <v>0</v>
      </c>
      <c r="AB825" s="832">
        <v>0</v>
      </c>
      <c r="AC825" s="832">
        <v>0</v>
      </c>
      <c r="AD825" s="832">
        <v>0</v>
      </c>
      <c r="AE825" s="832">
        <v>0</v>
      </c>
      <c r="AF825" s="832">
        <v>0</v>
      </c>
      <c r="AG825" s="832">
        <v>0</v>
      </c>
      <c r="AH825" s="832">
        <v>0</v>
      </c>
      <c r="AI825" s="832">
        <v>0</v>
      </c>
    </row>
    <row r="826" spans="1:35" ht="15" customHeight="1">
      <c r="A826" s="832" t="s">
        <v>1150</v>
      </c>
      <c r="B826" s="832">
        <v>2020</v>
      </c>
      <c r="C826" s="832" t="s">
        <v>1420</v>
      </c>
      <c r="D826" s="832" t="s">
        <v>1421</v>
      </c>
      <c r="E826" s="832" t="s">
        <v>333</v>
      </c>
      <c r="F826" s="832" t="s">
        <v>1119</v>
      </c>
      <c r="G826" s="832">
        <v>13658.36</v>
      </c>
      <c r="H826" s="832">
        <v>14289.49</v>
      </c>
      <c r="I826" s="832">
        <v>16221</v>
      </c>
      <c r="J826" s="832">
        <v>18705.23</v>
      </c>
      <c r="K826" s="832">
        <v>20436.37</v>
      </c>
      <c r="L826" s="832">
        <v>20700.18</v>
      </c>
      <c r="M826" s="832">
        <v>1387.95</v>
      </c>
      <c r="N826" s="832">
        <v>2713.85</v>
      </c>
      <c r="O826" s="832">
        <v>3343.65</v>
      </c>
      <c r="P826" s="832">
        <v>4807.8500000000004</v>
      </c>
      <c r="Q826" s="832">
        <v>6352.07</v>
      </c>
      <c r="R826" s="832">
        <v>8578.09</v>
      </c>
      <c r="S826" s="832">
        <v>1725.02</v>
      </c>
      <c r="T826" s="832">
        <v>1505.23</v>
      </c>
      <c r="U826" s="832">
        <v>0</v>
      </c>
      <c r="V826" s="832">
        <v>0</v>
      </c>
      <c r="W826" s="832">
        <v>0</v>
      </c>
      <c r="X826" s="832">
        <v>0</v>
      </c>
      <c r="Y826" s="832">
        <v>0</v>
      </c>
      <c r="Z826" s="832">
        <v>0</v>
      </c>
      <c r="AA826" s="832">
        <v>0</v>
      </c>
      <c r="AB826" s="832">
        <v>0</v>
      </c>
      <c r="AC826" s="832">
        <v>0</v>
      </c>
      <c r="AD826" s="832">
        <v>0</v>
      </c>
      <c r="AE826" s="832">
        <v>0</v>
      </c>
      <c r="AF826" s="832">
        <v>0</v>
      </c>
      <c r="AG826" s="832">
        <v>0</v>
      </c>
      <c r="AH826" s="832">
        <v>0</v>
      </c>
      <c r="AI826" s="832">
        <v>0</v>
      </c>
    </row>
    <row r="827" spans="1:35" ht="15" customHeight="1">
      <c r="A827" s="832" t="s">
        <v>1150</v>
      </c>
      <c r="B827" s="832">
        <v>2020</v>
      </c>
      <c r="C827" s="832" t="s">
        <v>1422</v>
      </c>
      <c r="D827" s="832" t="s">
        <v>1423</v>
      </c>
      <c r="E827" s="832" t="s">
        <v>333</v>
      </c>
      <c r="F827" s="832" t="s">
        <v>1119</v>
      </c>
      <c r="G827" s="832">
        <v>4245.7</v>
      </c>
      <c r="H827" s="832">
        <v>4245.7</v>
      </c>
      <c r="I827" s="832">
        <v>4635.95</v>
      </c>
      <c r="J827" s="832">
        <v>4910.95</v>
      </c>
      <c r="K827" s="832">
        <v>5185.95</v>
      </c>
      <c r="L827" s="832">
        <v>5460.95</v>
      </c>
      <c r="M827" s="832">
        <v>275</v>
      </c>
      <c r="N827" s="832">
        <v>550</v>
      </c>
      <c r="O827" s="832">
        <v>1575</v>
      </c>
      <c r="P827" s="832">
        <v>1850</v>
      </c>
      <c r="Q827" s="832">
        <v>2275</v>
      </c>
      <c r="R827" s="832">
        <v>2700</v>
      </c>
      <c r="S827" s="832">
        <v>455.08</v>
      </c>
      <c r="T827" s="832">
        <v>389.92</v>
      </c>
      <c r="U827" s="832">
        <v>0</v>
      </c>
      <c r="V827" s="832">
        <v>0</v>
      </c>
      <c r="W827" s="832">
        <v>0</v>
      </c>
      <c r="X827" s="832">
        <v>0</v>
      </c>
      <c r="Y827" s="832">
        <v>0</v>
      </c>
      <c r="Z827" s="832">
        <v>0</v>
      </c>
      <c r="AA827" s="832">
        <v>0</v>
      </c>
      <c r="AB827" s="832">
        <v>0</v>
      </c>
      <c r="AC827" s="832">
        <v>0</v>
      </c>
      <c r="AD827" s="832">
        <v>0</v>
      </c>
      <c r="AE827" s="832">
        <v>0</v>
      </c>
      <c r="AF827" s="832">
        <v>0</v>
      </c>
      <c r="AG827" s="832">
        <v>0</v>
      </c>
      <c r="AH827" s="832">
        <v>0</v>
      </c>
      <c r="AI827" s="832">
        <v>0</v>
      </c>
    </row>
    <row r="828" spans="1:35" ht="15" customHeight="1">
      <c r="A828" s="832" t="s">
        <v>1150</v>
      </c>
      <c r="B828" s="832">
        <v>2020</v>
      </c>
      <c r="C828" s="832" t="s">
        <v>1424</v>
      </c>
      <c r="D828" s="832" t="s">
        <v>1425</v>
      </c>
      <c r="E828" s="832" t="s">
        <v>333</v>
      </c>
      <c r="F828" s="832" t="s">
        <v>1119</v>
      </c>
      <c r="G828" s="832">
        <v>813.78</v>
      </c>
      <c r="H828" s="832">
        <v>813.78</v>
      </c>
      <c r="I828" s="832">
        <v>1294.92</v>
      </c>
      <c r="J828" s="832">
        <v>1353.57</v>
      </c>
      <c r="K828" s="832">
        <v>1530.46</v>
      </c>
      <c r="L828" s="832">
        <v>2062.27</v>
      </c>
      <c r="M828" s="832">
        <v>58.65</v>
      </c>
      <c r="N828" s="832">
        <v>404.59</v>
      </c>
      <c r="O828" s="832">
        <v>493.24</v>
      </c>
      <c r="P828" s="832">
        <v>551.89</v>
      </c>
      <c r="Q828" s="832">
        <v>610.54</v>
      </c>
      <c r="R828" s="832">
        <v>1154.95</v>
      </c>
      <c r="S828" s="832">
        <v>171.86</v>
      </c>
      <c r="T828" s="832">
        <v>210.06</v>
      </c>
      <c r="U828" s="832">
        <v>0</v>
      </c>
      <c r="V828" s="832">
        <v>0</v>
      </c>
      <c r="W828" s="832">
        <v>0</v>
      </c>
      <c r="X828" s="832">
        <v>0</v>
      </c>
      <c r="Y828" s="832">
        <v>0</v>
      </c>
      <c r="Z828" s="832">
        <v>0</v>
      </c>
      <c r="AA828" s="832">
        <v>0</v>
      </c>
      <c r="AB828" s="832">
        <v>0</v>
      </c>
      <c r="AC828" s="832">
        <v>0</v>
      </c>
      <c r="AD828" s="832">
        <v>0</v>
      </c>
      <c r="AE828" s="832">
        <v>0</v>
      </c>
      <c r="AF828" s="832">
        <v>0</v>
      </c>
      <c r="AG828" s="832">
        <v>0</v>
      </c>
      <c r="AH828" s="832">
        <v>0</v>
      </c>
      <c r="AI828" s="832">
        <v>0</v>
      </c>
    </row>
    <row r="829" spans="1:35" ht="15" customHeight="1">
      <c r="A829" s="832" t="s">
        <v>1150</v>
      </c>
      <c r="B829" s="832">
        <v>2020</v>
      </c>
      <c r="C829" s="832" t="s">
        <v>1426</v>
      </c>
      <c r="D829" s="832" t="s">
        <v>1427</v>
      </c>
      <c r="E829" s="832" t="s">
        <v>333</v>
      </c>
      <c r="F829" s="832" t="s">
        <v>1119</v>
      </c>
      <c r="G829" s="832">
        <v>0</v>
      </c>
      <c r="H829" s="832">
        <v>0</v>
      </c>
      <c r="I829" s="832">
        <v>0</v>
      </c>
      <c r="J829" s="832">
        <v>0</v>
      </c>
      <c r="K829" s="832">
        <v>0</v>
      </c>
      <c r="L829" s="832">
        <v>0</v>
      </c>
      <c r="M829" s="832">
        <v>0</v>
      </c>
      <c r="N829" s="832">
        <v>0</v>
      </c>
      <c r="O829" s="832">
        <v>0</v>
      </c>
      <c r="P829" s="832">
        <v>0</v>
      </c>
      <c r="Q829" s="832">
        <v>0</v>
      </c>
      <c r="R829" s="832">
        <v>0</v>
      </c>
      <c r="S829" s="832">
        <v>0</v>
      </c>
      <c r="T829" s="832">
        <v>0</v>
      </c>
      <c r="U829" s="832">
        <v>0</v>
      </c>
      <c r="V829" s="832">
        <v>0</v>
      </c>
      <c r="W829" s="832">
        <v>0</v>
      </c>
      <c r="X829" s="832">
        <v>0</v>
      </c>
      <c r="Y829" s="832">
        <v>0</v>
      </c>
      <c r="Z829" s="832">
        <v>0</v>
      </c>
      <c r="AA829" s="832">
        <v>0</v>
      </c>
      <c r="AB829" s="832">
        <v>0</v>
      </c>
      <c r="AC829" s="832">
        <v>0</v>
      </c>
      <c r="AD829" s="832">
        <v>0</v>
      </c>
      <c r="AE829" s="832">
        <v>0</v>
      </c>
      <c r="AF829" s="832">
        <v>0</v>
      </c>
      <c r="AG829" s="832">
        <v>0</v>
      </c>
      <c r="AH829" s="832">
        <v>0</v>
      </c>
      <c r="AI829" s="832">
        <v>0</v>
      </c>
    </row>
    <row r="830" spans="1:35" ht="15" customHeight="1">
      <c r="A830" s="832" t="s">
        <v>1150</v>
      </c>
      <c r="B830" s="832">
        <v>2020</v>
      </c>
      <c r="C830" s="832" t="s">
        <v>1428</v>
      </c>
      <c r="D830" s="832" t="s">
        <v>1429</v>
      </c>
      <c r="E830" s="832" t="s">
        <v>333</v>
      </c>
      <c r="F830" s="832" t="s">
        <v>1119</v>
      </c>
      <c r="G830" s="832">
        <v>886.91</v>
      </c>
      <c r="H830" s="832">
        <v>964.85</v>
      </c>
      <c r="I830" s="832">
        <v>1046.4100000000001</v>
      </c>
      <c r="J830" s="832">
        <v>1020.86</v>
      </c>
      <c r="K830" s="832">
        <v>1102.43</v>
      </c>
      <c r="L830" s="832">
        <v>1251.78</v>
      </c>
      <c r="M830" s="832">
        <v>81.569999999999993</v>
      </c>
      <c r="N830" s="832">
        <v>163.13999999999999</v>
      </c>
      <c r="O830" s="832">
        <v>302.39999999999998</v>
      </c>
      <c r="P830" s="832">
        <v>406.53</v>
      </c>
      <c r="Q830" s="832">
        <v>512.96</v>
      </c>
      <c r="R830" s="832">
        <v>621.69000000000005</v>
      </c>
      <c r="S830" s="832">
        <v>104.32</v>
      </c>
      <c r="T830" s="832">
        <v>89.59</v>
      </c>
      <c r="U830" s="832">
        <v>0</v>
      </c>
      <c r="V830" s="832">
        <v>0</v>
      </c>
      <c r="W830" s="832">
        <v>0</v>
      </c>
      <c r="X830" s="832">
        <v>0</v>
      </c>
      <c r="Y830" s="832">
        <v>0</v>
      </c>
      <c r="Z830" s="832">
        <v>0</v>
      </c>
      <c r="AA830" s="832">
        <v>0</v>
      </c>
      <c r="AB830" s="832">
        <v>0</v>
      </c>
      <c r="AC830" s="832">
        <v>0</v>
      </c>
      <c r="AD830" s="832">
        <v>0</v>
      </c>
      <c r="AE830" s="832">
        <v>0</v>
      </c>
      <c r="AF830" s="832">
        <v>0</v>
      </c>
      <c r="AG830" s="832">
        <v>0</v>
      </c>
      <c r="AH830" s="832">
        <v>0</v>
      </c>
      <c r="AI830" s="832">
        <v>0</v>
      </c>
    </row>
    <row r="831" spans="1:35" ht="15" customHeight="1">
      <c r="A831" s="832" t="s">
        <v>1150</v>
      </c>
      <c r="B831" s="832">
        <v>2020</v>
      </c>
      <c r="C831" s="832" t="s">
        <v>1430</v>
      </c>
      <c r="D831" s="832" t="s">
        <v>1431</v>
      </c>
      <c r="E831" s="832" t="s">
        <v>333</v>
      </c>
      <c r="F831" s="832" t="s">
        <v>1119</v>
      </c>
      <c r="G831" s="832">
        <v>0</v>
      </c>
      <c r="H831" s="832">
        <v>0</v>
      </c>
      <c r="I831" s="832">
        <v>0</v>
      </c>
      <c r="J831" s="832">
        <v>0</v>
      </c>
      <c r="K831" s="832">
        <v>0</v>
      </c>
      <c r="L831" s="832">
        <v>0</v>
      </c>
      <c r="M831" s="832">
        <v>0</v>
      </c>
      <c r="N831" s="832">
        <v>0</v>
      </c>
      <c r="O831" s="832">
        <v>0</v>
      </c>
      <c r="P831" s="832">
        <v>0</v>
      </c>
      <c r="Q831" s="832">
        <v>0</v>
      </c>
      <c r="R831" s="832">
        <v>0</v>
      </c>
      <c r="S831" s="832">
        <v>0</v>
      </c>
      <c r="T831" s="832">
        <v>0</v>
      </c>
      <c r="U831" s="832">
        <v>0</v>
      </c>
      <c r="V831" s="832">
        <v>0</v>
      </c>
      <c r="W831" s="832">
        <v>0</v>
      </c>
      <c r="X831" s="832">
        <v>0</v>
      </c>
      <c r="Y831" s="832">
        <v>0</v>
      </c>
      <c r="Z831" s="832">
        <v>0</v>
      </c>
      <c r="AA831" s="832">
        <v>0</v>
      </c>
      <c r="AB831" s="832">
        <v>0</v>
      </c>
      <c r="AC831" s="832">
        <v>0</v>
      </c>
      <c r="AD831" s="832">
        <v>0</v>
      </c>
      <c r="AE831" s="832">
        <v>0</v>
      </c>
      <c r="AF831" s="832">
        <v>0</v>
      </c>
      <c r="AG831" s="832">
        <v>0</v>
      </c>
      <c r="AH831" s="832">
        <v>0</v>
      </c>
      <c r="AI831" s="832">
        <v>0</v>
      </c>
    </row>
    <row r="832" spans="1:35" ht="15" customHeight="1">
      <c r="A832" s="832" t="s">
        <v>1150</v>
      </c>
      <c r="B832" s="832">
        <v>2020</v>
      </c>
      <c r="C832" s="832" t="s">
        <v>1432</v>
      </c>
      <c r="D832" s="832" t="s">
        <v>1433</v>
      </c>
      <c r="E832" s="832" t="s">
        <v>333</v>
      </c>
      <c r="F832" s="832" t="s">
        <v>1119</v>
      </c>
      <c r="G832" s="832">
        <v>345789.51</v>
      </c>
      <c r="H832" s="832">
        <v>380482.53</v>
      </c>
      <c r="I832" s="832">
        <v>407755.03</v>
      </c>
      <c r="J832" s="832">
        <v>422598.31</v>
      </c>
      <c r="K832" s="832">
        <v>417192.16</v>
      </c>
      <c r="L832" s="832">
        <v>450479.2</v>
      </c>
      <c r="M832" s="832">
        <v>43515.16</v>
      </c>
      <c r="N832" s="832">
        <v>72741.94</v>
      </c>
      <c r="O832" s="832">
        <v>116619.82</v>
      </c>
      <c r="P832" s="832">
        <v>145857.15</v>
      </c>
      <c r="Q832" s="832">
        <v>182879.05</v>
      </c>
      <c r="R832" s="832">
        <v>219627.47</v>
      </c>
      <c r="S832" s="832">
        <v>37539.93</v>
      </c>
      <c r="T832" s="832">
        <v>30553.02</v>
      </c>
      <c r="U832" s="832">
        <v>0</v>
      </c>
      <c r="V832" s="832">
        <v>0</v>
      </c>
      <c r="W832" s="832">
        <v>0</v>
      </c>
      <c r="X832" s="832">
        <v>0</v>
      </c>
      <c r="Y832" s="832">
        <v>0</v>
      </c>
      <c r="Z832" s="832">
        <v>0</v>
      </c>
      <c r="AA832" s="832">
        <v>0</v>
      </c>
      <c r="AB832" s="832">
        <v>0</v>
      </c>
      <c r="AC832" s="832">
        <v>0</v>
      </c>
      <c r="AD832" s="832">
        <v>0</v>
      </c>
      <c r="AE832" s="832">
        <v>0</v>
      </c>
      <c r="AF832" s="832">
        <v>0</v>
      </c>
      <c r="AG832" s="832">
        <v>0</v>
      </c>
      <c r="AH832" s="832">
        <v>0</v>
      </c>
      <c r="AI832" s="832">
        <v>0</v>
      </c>
    </row>
    <row r="833" spans="1:35" ht="15" customHeight="1">
      <c r="A833" s="832" t="s">
        <v>1150</v>
      </c>
      <c r="B833" s="832">
        <v>2020</v>
      </c>
      <c r="C833" s="832" t="s">
        <v>1434</v>
      </c>
      <c r="D833" s="832" t="s">
        <v>1435</v>
      </c>
      <c r="E833" s="832" t="s">
        <v>333</v>
      </c>
      <c r="F833" s="832" t="s">
        <v>1119</v>
      </c>
      <c r="G833" s="832">
        <v>60104.639999999999</v>
      </c>
      <c r="H833" s="832">
        <v>64395.44</v>
      </c>
      <c r="I833" s="832">
        <v>68165.98</v>
      </c>
      <c r="J833" s="832">
        <v>69992.38</v>
      </c>
      <c r="K833" s="832">
        <v>76819.570000000007</v>
      </c>
      <c r="L833" s="832">
        <v>84556.25</v>
      </c>
      <c r="M833" s="832">
        <v>8310.36</v>
      </c>
      <c r="N833" s="832">
        <v>12266.84</v>
      </c>
      <c r="O833" s="832">
        <v>23061.74</v>
      </c>
      <c r="P833" s="832">
        <v>30703.75</v>
      </c>
      <c r="Q833" s="832">
        <v>34803.589999999997</v>
      </c>
      <c r="R833" s="832">
        <v>56324.800000000003</v>
      </c>
      <c r="S833" s="832">
        <v>7046.35</v>
      </c>
      <c r="T833" s="832">
        <v>7720.38</v>
      </c>
      <c r="U833" s="832">
        <v>0</v>
      </c>
      <c r="V833" s="832">
        <v>0</v>
      </c>
      <c r="W833" s="832">
        <v>0</v>
      </c>
      <c r="X833" s="832">
        <v>0</v>
      </c>
      <c r="Y833" s="832">
        <v>0</v>
      </c>
      <c r="Z833" s="832">
        <v>0</v>
      </c>
      <c r="AA833" s="832">
        <v>0</v>
      </c>
      <c r="AB833" s="832">
        <v>0</v>
      </c>
      <c r="AC833" s="832">
        <v>0</v>
      </c>
      <c r="AD833" s="832">
        <v>0</v>
      </c>
      <c r="AE833" s="832">
        <v>0</v>
      </c>
      <c r="AF833" s="832">
        <v>0</v>
      </c>
      <c r="AG833" s="832">
        <v>0</v>
      </c>
      <c r="AH833" s="832">
        <v>0</v>
      </c>
      <c r="AI833" s="832">
        <v>0</v>
      </c>
    </row>
    <row r="834" spans="1:35" ht="15" customHeight="1">
      <c r="A834" s="832" t="s">
        <v>1150</v>
      </c>
      <c r="B834" s="832">
        <v>2020</v>
      </c>
      <c r="C834" s="832" t="s">
        <v>1436</v>
      </c>
      <c r="D834" s="832" t="s">
        <v>1437</v>
      </c>
      <c r="E834" s="832" t="s">
        <v>333</v>
      </c>
      <c r="F834" s="832" t="s">
        <v>1119</v>
      </c>
      <c r="G834" s="832">
        <v>7835</v>
      </c>
      <c r="H834" s="832">
        <v>8829.31</v>
      </c>
      <c r="I834" s="832">
        <v>9008.7999999999993</v>
      </c>
      <c r="J834" s="832">
        <v>9467.2800000000007</v>
      </c>
      <c r="K834" s="832">
        <v>10546.15</v>
      </c>
      <c r="L834" s="832">
        <v>11523.95</v>
      </c>
      <c r="M834" s="832">
        <v>1287.97</v>
      </c>
      <c r="N834" s="832">
        <v>2320.36</v>
      </c>
      <c r="O834" s="832">
        <v>3762.09</v>
      </c>
      <c r="P834" s="832">
        <v>4589.3900000000003</v>
      </c>
      <c r="Q834" s="832">
        <v>5742.68</v>
      </c>
      <c r="R834" s="832">
        <v>7057.16</v>
      </c>
      <c r="S834" s="832">
        <v>960.33</v>
      </c>
      <c r="T834" s="832">
        <v>970.8</v>
      </c>
      <c r="U834" s="832">
        <v>0</v>
      </c>
      <c r="V834" s="832">
        <v>0</v>
      </c>
      <c r="W834" s="832">
        <v>0</v>
      </c>
      <c r="X834" s="832">
        <v>0</v>
      </c>
      <c r="Y834" s="832">
        <v>0</v>
      </c>
      <c r="Z834" s="832">
        <v>0</v>
      </c>
      <c r="AA834" s="832">
        <v>0</v>
      </c>
      <c r="AB834" s="832">
        <v>0</v>
      </c>
      <c r="AC834" s="832">
        <v>0</v>
      </c>
      <c r="AD834" s="832">
        <v>0</v>
      </c>
      <c r="AE834" s="832">
        <v>0</v>
      </c>
      <c r="AF834" s="832">
        <v>0</v>
      </c>
      <c r="AG834" s="832">
        <v>0</v>
      </c>
      <c r="AH834" s="832">
        <v>0</v>
      </c>
      <c r="AI834" s="832">
        <v>0</v>
      </c>
    </row>
    <row r="835" spans="1:35" ht="15" customHeight="1">
      <c r="A835" s="832" t="s">
        <v>1150</v>
      </c>
      <c r="B835" s="832">
        <v>2020</v>
      </c>
      <c r="C835" s="832" t="s">
        <v>1438</v>
      </c>
      <c r="D835" s="832" t="s">
        <v>1439</v>
      </c>
      <c r="E835" s="832" t="s">
        <v>333</v>
      </c>
      <c r="F835" s="832" t="s">
        <v>1119</v>
      </c>
      <c r="G835" s="832">
        <v>0</v>
      </c>
      <c r="H835" s="832">
        <v>0</v>
      </c>
      <c r="I835" s="832">
        <v>0</v>
      </c>
      <c r="J835" s="832">
        <v>0</v>
      </c>
      <c r="K835" s="832">
        <v>0</v>
      </c>
      <c r="L835" s="832">
        <v>0</v>
      </c>
      <c r="M835" s="832">
        <v>0</v>
      </c>
      <c r="N835" s="832">
        <v>0</v>
      </c>
      <c r="O835" s="832">
        <v>0</v>
      </c>
      <c r="P835" s="832">
        <v>0</v>
      </c>
      <c r="Q835" s="832">
        <v>0</v>
      </c>
      <c r="R835" s="832">
        <v>0</v>
      </c>
      <c r="S835" s="832">
        <v>0</v>
      </c>
      <c r="T835" s="832">
        <v>0</v>
      </c>
      <c r="U835" s="832">
        <v>0</v>
      </c>
      <c r="V835" s="832">
        <v>0</v>
      </c>
      <c r="W835" s="832">
        <v>0</v>
      </c>
      <c r="X835" s="832">
        <v>0</v>
      </c>
      <c r="Y835" s="832">
        <v>0</v>
      </c>
      <c r="Z835" s="832">
        <v>0</v>
      </c>
      <c r="AA835" s="832">
        <v>0</v>
      </c>
      <c r="AB835" s="832">
        <v>0</v>
      </c>
      <c r="AC835" s="832">
        <v>0</v>
      </c>
      <c r="AD835" s="832">
        <v>0</v>
      </c>
      <c r="AE835" s="832">
        <v>0</v>
      </c>
      <c r="AF835" s="832">
        <v>0</v>
      </c>
      <c r="AG835" s="832">
        <v>0</v>
      </c>
      <c r="AH835" s="832">
        <v>0</v>
      </c>
      <c r="AI835" s="832">
        <v>0</v>
      </c>
    </row>
    <row r="836" spans="1:35" ht="15" customHeight="1">
      <c r="A836" s="832" t="s">
        <v>1150</v>
      </c>
      <c r="B836" s="832">
        <v>2020</v>
      </c>
      <c r="C836" s="832" t="s">
        <v>1440</v>
      </c>
      <c r="D836" s="832" t="s">
        <v>1441</v>
      </c>
      <c r="E836" s="832" t="s">
        <v>333</v>
      </c>
      <c r="F836" s="832" t="s">
        <v>1119</v>
      </c>
      <c r="G836" s="832">
        <v>5347.38</v>
      </c>
      <c r="H836" s="832">
        <v>6089.73</v>
      </c>
      <c r="I836" s="832">
        <v>6517.06</v>
      </c>
      <c r="J836" s="832">
        <v>6537.09</v>
      </c>
      <c r="K836" s="832">
        <v>7233.3</v>
      </c>
      <c r="L836" s="832">
        <v>7922.38</v>
      </c>
      <c r="M836" s="832">
        <v>890.12</v>
      </c>
      <c r="N836" s="832">
        <v>1476.43</v>
      </c>
      <c r="O836" s="832">
        <v>2224.81</v>
      </c>
      <c r="P836" s="832">
        <v>2736.14</v>
      </c>
      <c r="Q836" s="832">
        <v>3344.9</v>
      </c>
      <c r="R836" s="832">
        <v>3640.63</v>
      </c>
      <c r="S836" s="832">
        <v>660.2</v>
      </c>
      <c r="T836" s="832">
        <v>592</v>
      </c>
      <c r="U836" s="832">
        <v>0</v>
      </c>
      <c r="V836" s="832">
        <v>0</v>
      </c>
      <c r="W836" s="832">
        <v>0</v>
      </c>
      <c r="X836" s="832">
        <v>0</v>
      </c>
      <c r="Y836" s="832">
        <v>0</v>
      </c>
      <c r="Z836" s="832">
        <v>0</v>
      </c>
      <c r="AA836" s="832">
        <v>0</v>
      </c>
      <c r="AB836" s="832">
        <v>0</v>
      </c>
      <c r="AC836" s="832">
        <v>0</v>
      </c>
      <c r="AD836" s="832">
        <v>0</v>
      </c>
      <c r="AE836" s="832">
        <v>0</v>
      </c>
      <c r="AF836" s="832">
        <v>0</v>
      </c>
      <c r="AG836" s="832">
        <v>0</v>
      </c>
      <c r="AH836" s="832">
        <v>0</v>
      </c>
      <c r="AI836" s="832">
        <v>0</v>
      </c>
    </row>
    <row r="837" spans="1:35" ht="15" customHeight="1">
      <c r="A837" s="832" t="s">
        <v>1150</v>
      </c>
      <c r="B837" s="832">
        <v>2020</v>
      </c>
      <c r="C837" s="832" t="s">
        <v>1442</v>
      </c>
      <c r="D837" s="832" t="s">
        <v>1443</v>
      </c>
      <c r="E837" s="832" t="s">
        <v>333</v>
      </c>
      <c r="F837" s="832" t="s">
        <v>1119</v>
      </c>
      <c r="G837" s="832">
        <v>59389.35</v>
      </c>
      <c r="H837" s="832">
        <v>65958.34</v>
      </c>
      <c r="I837" s="832">
        <v>71010.259999999995</v>
      </c>
      <c r="J837" s="832">
        <v>74160.27</v>
      </c>
      <c r="K837" s="832">
        <v>80211.199999999997</v>
      </c>
      <c r="L837" s="832">
        <v>86872.97</v>
      </c>
      <c r="M837" s="832">
        <v>9976.2999999999993</v>
      </c>
      <c r="N837" s="832">
        <v>17124.05</v>
      </c>
      <c r="O837" s="832">
        <v>26742.03</v>
      </c>
      <c r="P837" s="832">
        <v>32891.040000000001</v>
      </c>
      <c r="Q837" s="832">
        <v>39155.14</v>
      </c>
      <c r="R837" s="832">
        <v>45184.17</v>
      </c>
      <c r="S837" s="832">
        <v>7239.41</v>
      </c>
      <c r="T837" s="832">
        <v>6782.49</v>
      </c>
      <c r="U837" s="832">
        <v>0</v>
      </c>
      <c r="V837" s="832">
        <v>0</v>
      </c>
      <c r="W837" s="832">
        <v>0</v>
      </c>
      <c r="X837" s="832">
        <v>0</v>
      </c>
      <c r="Y837" s="832">
        <v>0</v>
      </c>
      <c r="Z837" s="832">
        <v>0</v>
      </c>
      <c r="AA837" s="832">
        <v>0</v>
      </c>
      <c r="AB837" s="832">
        <v>0</v>
      </c>
      <c r="AC837" s="832">
        <v>0</v>
      </c>
      <c r="AD837" s="832">
        <v>0</v>
      </c>
      <c r="AE837" s="832">
        <v>0</v>
      </c>
      <c r="AF837" s="832">
        <v>0</v>
      </c>
      <c r="AG837" s="832">
        <v>0</v>
      </c>
      <c r="AH837" s="832">
        <v>0</v>
      </c>
      <c r="AI837" s="832">
        <v>0</v>
      </c>
    </row>
    <row r="838" spans="1:35" ht="15" customHeight="1">
      <c r="A838" s="832" t="s">
        <v>1150</v>
      </c>
      <c r="B838" s="832">
        <v>2020</v>
      </c>
      <c r="C838" s="832" t="s">
        <v>1444</v>
      </c>
      <c r="D838" s="832" t="s">
        <v>1445</v>
      </c>
      <c r="E838" s="832" t="s">
        <v>333</v>
      </c>
      <c r="F838" s="832" t="s">
        <v>1119</v>
      </c>
      <c r="G838" s="832">
        <v>5369.9</v>
      </c>
      <c r="H838" s="832">
        <v>5994.9</v>
      </c>
      <c r="I838" s="832">
        <v>6619.9</v>
      </c>
      <c r="J838" s="832">
        <v>6719.9</v>
      </c>
      <c r="K838" s="832">
        <v>7444.9</v>
      </c>
      <c r="L838" s="832">
        <v>8181.52</v>
      </c>
      <c r="M838" s="832">
        <v>725</v>
      </c>
      <c r="N838" s="832">
        <v>813.38</v>
      </c>
      <c r="O838" s="832">
        <v>2063.38</v>
      </c>
      <c r="P838" s="832">
        <v>3112.74</v>
      </c>
      <c r="Q838" s="832">
        <v>5074.54</v>
      </c>
      <c r="R838" s="832">
        <v>9199.69</v>
      </c>
      <c r="S838" s="832">
        <v>681.79</v>
      </c>
      <c r="T838" s="832">
        <v>1094.69</v>
      </c>
      <c r="U838" s="832">
        <v>0</v>
      </c>
      <c r="V838" s="832">
        <v>0</v>
      </c>
      <c r="W838" s="832">
        <v>0</v>
      </c>
      <c r="X838" s="832">
        <v>0</v>
      </c>
      <c r="Y838" s="832">
        <v>0</v>
      </c>
      <c r="Z838" s="832">
        <v>0</v>
      </c>
      <c r="AA838" s="832">
        <v>0</v>
      </c>
      <c r="AB838" s="832">
        <v>0</v>
      </c>
      <c r="AC838" s="832">
        <v>0</v>
      </c>
      <c r="AD838" s="832">
        <v>0</v>
      </c>
      <c r="AE838" s="832">
        <v>0</v>
      </c>
      <c r="AF838" s="832">
        <v>0</v>
      </c>
      <c r="AG838" s="832">
        <v>0</v>
      </c>
      <c r="AH838" s="832">
        <v>0</v>
      </c>
      <c r="AI838" s="832">
        <v>0</v>
      </c>
    </row>
    <row r="839" spans="1:35" ht="15" customHeight="1">
      <c r="A839" s="832" t="s">
        <v>1150</v>
      </c>
      <c r="B839" s="832">
        <v>2020</v>
      </c>
      <c r="C839" s="832" t="s">
        <v>1446</v>
      </c>
      <c r="D839" s="832" t="s">
        <v>1447</v>
      </c>
      <c r="E839" s="832" t="s">
        <v>333</v>
      </c>
      <c r="F839" s="832" t="s">
        <v>1119</v>
      </c>
      <c r="G839" s="832">
        <v>3327.3</v>
      </c>
      <c r="H839" s="832">
        <v>4206.66</v>
      </c>
      <c r="I839" s="832">
        <v>4363.2</v>
      </c>
      <c r="J839" s="832">
        <v>4416</v>
      </c>
      <c r="K839" s="832">
        <v>4708.46</v>
      </c>
      <c r="L839" s="832">
        <v>4905.07</v>
      </c>
      <c r="M839" s="832">
        <v>188.73</v>
      </c>
      <c r="N839" s="832">
        <v>207.1</v>
      </c>
      <c r="O839" s="832">
        <v>594.80999999999995</v>
      </c>
      <c r="P839" s="832">
        <v>731.33</v>
      </c>
      <c r="Q839" s="832">
        <v>1228.6400000000001</v>
      </c>
      <c r="R839" s="832">
        <v>1567.42</v>
      </c>
      <c r="S839" s="832">
        <v>408.76</v>
      </c>
      <c r="T839" s="832">
        <v>294.37</v>
      </c>
      <c r="U839" s="832">
        <v>0</v>
      </c>
      <c r="V839" s="832">
        <v>0</v>
      </c>
      <c r="W839" s="832">
        <v>0</v>
      </c>
      <c r="X839" s="832">
        <v>0</v>
      </c>
      <c r="Y839" s="832">
        <v>0</v>
      </c>
      <c r="Z839" s="832">
        <v>0</v>
      </c>
      <c r="AA839" s="832">
        <v>0</v>
      </c>
      <c r="AB839" s="832">
        <v>0</v>
      </c>
      <c r="AC839" s="832">
        <v>0</v>
      </c>
      <c r="AD839" s="832">
        <v>0</v>
      </c>
      <c r="AE839" s="832">
        <v>0</v>
      </c>
      <c r="AF839" s="832">
        <v>0</v>
      </c>
      <c r="AG839" s="832">
        <v>0</v>
      </c>
      <c r="AH839" s="832">
        <v>0</v>
      </c>
      <c r="AI839" s="832">
        <v>0</v>
      </c>
    </row>
    <row r="840" spans="1:35" ht="15" customHeight="1">
      <c r="A840" s="832" t="s">
        <v>1150</v>
      </c>
      <c r="B840" s="832">
        <v>2020</v>
      </c>
      <c r="C840" s="832" t="s">
        <v>1448</v>
      </c>
      <c r="D840" s="832" t="s">
        <v>1449</v>
      </c>
      <c r="E840" s="832" t="s">
        <v>333</v>
      </c>
      <c r="F840" s="832" t="s">
        <v>1119</v>
      </c>
      <c r="G840" s="832">
        <v>-5107.92</v>
      </c>
      <c r="H840" s="832">
        <v>-4985.03</v>
      </c>
      <c r="I840" s="832">
        <v>-5530.51</v>
      </c>
      <c r="J840" s="832">
        <v>-5696.94</v>
      </c>
      <c r="K840" s="832">
        <v>-7339.55</v>
      </c>
      <c r="L840" s="832">
        <v>-8435.1299999999992</v>
      </c>
      <c r="M840" s="832">
        <v>-1271.81</v>
      </c>
      <c r="N840" s="832">
        <v>-1729.81</v>
      </c>
      <c r="O840" s="832">
        <v>104.79</v>
      </c>
      <c r="P840" s="832">
        <v>519.83000000000004</v>
      </c>
      <c r="Q840" s="832">
        <v>-2826.91</v>
      </c>
      <c r="R840" s="832">
        <v>-2986.67</v>
      </c>
      <c r="S840" s="832">
        <v>-702.93</v>
      </c>
      <c r="T840" s="832">
        <v>-471.78</v>
      </c>
      <c r="U840" s="832">
        <v>0</v>
      </c>
      <c r="V840" s="832">
        <v>0</v>
      </c>
      <c r="W840" s="832">
        <v>0</v>
      </c>
      <c r="X840" s="832">
        <v>0</v>
      </c>
      <c r="Y840" s="832">
        <v>0</v>
      </c>
      <c r="Z840" s="832">
        <v>0</v>
      </c>
      <c r="AA840" s="832">
        <v>0</v>
      </c>
      <c r="AB840" s="832">
        <v>0</v>
      </c>
      <c r="AC840" s="832">
        <v>0</v>
      </c>
      <c r="AD840" s="832">
        <v>0</v>
      </c>
      <c r="AE840" s="832">
        <v>0</v>
      </c>
      <c r="AF840" s="832">
        <v>0</v>
      </c>
      <c r="AG840" s="832">
        <v>0</v>
      </c>
      <c r="AH840" s="832">
        <v>0</v>
      </c>
      <c r="AI840" s="832">
        <v>0</v>
      </c>
    </row>
    <row r="841" spans="1:35" ht="15" customHeight="1">
      <c r="A841" s="832" t="s">
        <v>1150</v>
      </c>
      <c r="B841" s="832">
        <v>2020</v>
      </c>
      <c r="C841" s="832" t="s">
        <v>1450</v>
      </c>
      <c r="D841" s="832" t="s">
        <v>1451</v>
      </c>
      <c r="E841" s="832" t="s">
        <v>333</v>
      </c>
      <c r="F841" s="832" t="s">
        <v>1119</v>
      </c>
      <c r="G841" s="832">
        <v>5819.26</v>
      </c>
      <c r="H841" s="832">
        <v>6498.59</v>
      </c>
      <c r="I841" s="832">
        <v>7014.86</v>
      </c>
      <c r="J841" s="832">
        <v>7175.02</v>
      </c>
      <c r="K841" s="832">
        <v>8115.56</v>
      </c>
      <c r="L841" s="832">
        <v>8794.09</v>
      </c>
      <c r="M841" s="832">
        <v>883.21</v>
      </c>
      <c r="N841" s="832">
        <v>1585.88</v>
      </c>
      <c r="O841" s="832">
        <v>2390.9899999999998</v>
      </c>
      <c r="P841" s="832">
        <v>3284.49</v>
      </c>
      <c r="Q841" s="832">
        <v>3905.52</v>
      </c>
      <c r="R841" s="832">
        <v>5034.9399999999996</v>
      </c>
      <c r="S841" s="832">
        <v>732.84</v>
      </c>
      <c r="T841" s="832">
        <v>741.64</v>
      </c>
      <c r="U841" s="832">
        <v>0</v>
      </c>
      <c r="V841" s="832">
        <v>0</v>
      </c>
      <c r="W841" s="832">
        <v>0</v>
      </c>
      <c r="X841" s="832">
        <v>0</v>
      </c>
      <c r="Y841" s="832">
        <v>0</v>
      </c>
      <c r="Z841" s="832">
        <v>0</v>
      </c>
      <c r="AA841" s="832">
        <v>0</v>
      </c>
      <c r="AB841" s="832">
        <v>0</v>
      </c>
      <c r="AC841" s="832">
        <v>0</v>
      </c>
      <c r="AD841" s="832">
        <v>0</v>
      </c>
      <c r="AE841" s="832">
        <v>0</v>
      </c>
      <c r="AF841" s="832">
        <v>0</v>
      </c>
      <c r="AG841" s="832">
        <v>0</v>
      </c>
      <c r="AH841" s="832">
        <v>0</v>
      </c>
      <c r="AI841" s="832">
        <v>0</v>
      </c>
    </row>
    <row r="842" spans="1:35" ht="15" customHeight="1">
      <c r="A842" s="832" t="s">
        <v>1150</v>
      </c>
      <c r="B842" s="832">
        <v>2020</v>
      </c>
      <c r="C842" s="832" t="s">
        <v>1452</v>
      </c>
      <c r="D842" s="832" t="s">
        <v>1453</v>
      </c>
      <c r="E842" s="832" t="s">
        <v>333</v>
      </c>
      <c r="F842" s="832" t="s">
        <v>1119</v>
      </c>
      <c r="G842" s="832">
        <v>0</v>
      </c>
      <c r="H842" s="832">
        <v>0</v>
      </c>
      <c r="I842" s="832">
        <v>0</v>
      </c>
      <c r="J842" s="832">
        <v>0</v>
      </c>
      <c r="K842" s="832">
        <v>0</v>
      </c>
      <c r="L842" s="832">
        <v>0</v>
      </c>
      <c r="M842" s="832">
        <v>0</v>
      </c>
      <c r="N842" s="832">
        <v>0</v>
      </c>
      <c r="O842" s="832">
        <v>0</v>
      </c>
      <c r="P842" s="832">
        <v>0</v>
      </c>
      <c r="Q842" s="832">
        <v>0</v>
      </c>
      <c r="R842" s="832">
        <v>0</v>
      </c>
      <c r="S842" s="832">
        <v>0</v>
      </c>
      <c r="T842" s="832">
        <v>0</v>
      </c>
      <c r="U842" s="832">
        <v>0</v>
      </c>
      <c r="V842" s="832">
        <v>0</v>
      </c>
      <c r="W842" s="832">
        <v>0</v>
      </c>
      <c r="X842" s="832">
        <v>0</v>
      </c>
      <c r="Y842" s="832">
        <v>0</v>
      </c>
      <c r="Z842" s="832">
        <v>0</v>
      </c>
      <c r="AA842" s="832">
        <v>0</v>
      </c>
      <c r="AB842" s="832">
        <v>0</v>
      </c>
      <c r="AC842" s="832">
        <v>0</v>
      </c>
      <c r="AD842" s="832">
        <v>0</v>
      </c>
      <c r="AE842" s="832">
        <v>0</v>
      </c>
      <c r="AF842" s="832">
        <v>0</v>
      </c>
      <c r="AG842" s="832">
        <v>0</v>
      </c>
      <c r="AH842" s="832">
        <v>0</v>
      </c>
      <c r="AI842" s="832">
        <v>0</v>
      </c>
    </row>
    <row r="843" spans="1:35" ht="15" customHeight="1">
      <c r="A843" s="832" t="s">
        <v>1150</v>
      </c>
      <c r="B843" s="832">
        <v>2020</v>
      </c>
      <c r="C843" s="832" t="s">
        <v>1454</v>
      </c>
      <c r="D843" s="832" t="s">
        <v>1455</v>
      </c>
      <c r="E843" s="832" t="s">
        <v>333</v>
      </c>
      <c r="F843" s="832" t="s">
        <v>1119</v>
      </c>
      <c r="G843" s="832">
        <v>34577.01</v>
      </c>
      <c r="H843" s="832">
        <v>38660.93</v>
      </c>
      <c r="I843" s="832">
        <v>38624.67</v>
      </c>
      <c r="J843" s="832">
        <v>37102.199999999997</v>
      </c>
      <c r="K843" s="832">
        <v>37415.040000000001</v>
      </c>
      <c r="L843" s="832">
        <v>38995.019999999997</v>
      </c>
      <c r="M843" s="832">
        <v>1132.49</v>
      </c>
      <c r="N843" s="832">
        <v>1226.1400000000001</v>
      </c>
      <c r="O843" s="832">
        <v>2171.65</v>
      </c>
      <c r="P843" s="832">
        <v>3631.36</v>
      </c>
      <c r="Q843" s="832">
        <v>10261.200000000001</v>
      </c>
      <c r="R843" s="832">
        <v>12149.14</v>
      </c>
      <c r="S843" s="832">
        <v>3249.59</v>
      </c>
      <c r="T843" s="832">
        <v>1647.29</v>
      </c>
      <c r="U843" s="832">
        <v>0</v>
      </c>
      <c r="V843" s="832">
        <v>0</v>
      </c>
      <c r="W843" s="832">
        <v>0</v>
      </c>
      <c r="X843" s="832">
        <v>0</v>
      </c>
      <c r="Y843" s="832">
        <v>0</v>
      </c>
      <c r="Z843" s="832">
        <v>0</v>
      </c>
      <c r="AA843" s="832">
        <v>0</v>
      </c>
      <c r="AB843" s="832">
        <v>0</v>
      </c>
      <c r="AC843" s="832">
        <v>0</v>
      </c>
      <c r="AD843" s="832">
        <v>0</v>
      </c>
      <c r="AE843" s="832">
        <v>0</v>
      </c>
      <c r="AF843" s="832">
        <v>0</v>
      </c>
      <c r="AG843" s="832">
        <v>0</v>
      </c>
      <c r="AH843" s="832">
        <v>0</v>
      </c>
      <c r="AI843" s="832">
        <v>0</v>
      </c>
    </row>
    <row r="844" spans="1:35" ht="15" customHeight="1">
      <c r="A844" s="832" t="s">
        <v>1150</v>
      </c>
      <c r="B844" s="832">
        <v>2020</v>
      </c>
      <c r="C844" s="832" t="s">
        <v>1456</v>
      </c>
      <c r="D844" s="832" t="s">
        <v>2730</v>
      </c>
      <c r="E844" s="832" t="s">
        <v>333</v>
      </c>
      <c r="F844" s="832" t="s">
        <v>1119</v>
      </c>
      <c r="G844" s="832">
        <v>195</v>
      </c>
      <c r="H844" s="832">
        <v>195</v>
      </c>
      <c r="I844" s="832">
        <v>195</v>
      </c>
      <c r="J844" s="832">
        <v>195</v>
      </c>
      <c r="K844" s="832">
        <v>195</v>
      </c>
      <c r="L844" s="832">
        <v>438.35</v>
      </c>
      <c r="M844" s="832">
        <v>0</v>
      </c>
      <c r="N844" s="832">
        <v>63.5</v>
      </c>
      <c r="O844" s="832">
        <v>258.5</v>
      </c>
      <c r="P844" s="832">
        <v>258.5</v>
      </c>
      <c r="Q844" s="832">
        <v>258.5</v>
      </c>
      <c r="R844" s="832">
        <v>553</v>
      </c>
      <c r="S844" s="832">
        <v>36.53</v>
      </c>
      <c r="T844" s="832">
        <v>66.36</v>
      </c>
      <c r="U844" s="832">
        <v>0</v>
      </c>
      <c r="V844" s="832">
        <v>0</v>
      </c>
      <c r="W844" s="832">
        <v>0</v>
      </c>
      <c r="X844" s="832">
        <v>0</v>
      </c>
      <c r="Y844" s="832">
        <v>0</v>
      </c>
      <c r="Z844" s="832">
        <v>0</v>
      </c>
      <c r="AA844" s="832">
        <v>0</v>
      </c>
      <c r="AB844" s="832">
        <v>0</v>
      </c>
      <c r="AC844" s="832">
        <v>0</v>
      </c>
      <c r="AD844" s="832">
        <v>0</v>
      </c>
      <c r="AE844" s="832">
        <v>0</v>
      </c>
      <c r="AF844" s="832">
        <v>0</v>
      </c>
      <c r="AG844" s="832">
        <v>0</v>
      </c>
      <c r="AH844" s="832">
        <v>0</v>
      </c>
      <c r="AI844" s="832">
        <v>0</v>
      </c>
    </row>
    <row r="845" spans="1:35" ht="15" customHeight="1">
      <c r="A845" s="832" t="s">
        <v>1150</v>
      </c>
      <c r="B845" s="832">
        <v>2020</v>
      </c>
      <c r="C845" s="832" t="s">
        <v>1458</v>
      </c>
      <c r="D845" s="832" t="s">
        <v>2731</v>
      </c>
      <c r="E845" s="832" t="s">
        <v>333</v>
      </c>
      <c r="F845" s="832" t="s">
        <v>1119</v>
      </c>
      <c r="G845" s="832">
        <v>0</v>
      </c>
      <c r="H845" s="832">
        <v>0</v>
      </c>
      <c r="I845" s="832">
        <v>0</v>
      </c>
      <c r="J845" s="832">
        <v>0</v>
      </c>
      <c r="K845" s="832">
        <v>0</v>
      </c>
      <c r="L845" s="832">
        <v>0</v>
      </c>
      <c r="M845" s="832">
        <v>0</v>
      </c>
      <c r="N845" s="832">
        <v>0</v>
      </c>
      <c r="O845" s="832">
        <v>0</v>
      </c>
      <c r="P845" s="832">
        <v>0</v>
      </c>
      <c r="Q845" s="832">
        <v>0</v>
      </c>
      <c r="R845" s="832">
        <v>0</v>
      </c>
      <c r="S845" s="832">
        <v>0</v>
      </c>
      <c r="T845" s="832">
        <v>0</v>
      </c>
      <c r="U845" s="832">
        <v>0</v>
      </c>
      <c r="V845" s="832">
        <v>0</v>
      </c>
      <c r="W845" s="832">
        <v>0</v>
      </c>
      <c r="X845" s="832">
        <v>0</v>
      </c>
      <c r="Y845" s="832">
        <v>0</v>
      </c>
      <c r="Z845" s="832">
        <v>0</v>
      </c>
      <c r="AA845" s="832">
        <v>0</v>
      </c>
      <c r="AB845" s="832">
        <v>0</v>
      </c>
      <c r="AC845" s="832">
        <v>0</v>
      </c>
      <c r="AD845" s="832">
        <v>0</v>
      </c>
      <c r="AE845" s="832">
        <v>0</v>
      </c>
      <c r="AF845" s="832">
        <v>0</v>
      </c>
      <c r="AG845" s="832">
        <v>0</v>
      </c>
      <c r="AH845" s="832">
        <v>0</v>
      </c>
      <c r="AI845" s="832">
        <v>0</v>
      </c>
    </row>
    <row r="846" spans="1:35" ht="15" customHeight="1">
      <c r="A846" s="832" t="s">
        <v>1150</v>
      </c>
      <c r="B846" s="832">
        <v>2020</v>
      </c>
      <c r="C846" s="832" t="s">
        <v>1460</v>
      </c>
      <c r="D846" s="832" t="s">
        <v>1461</v>
      </c>
      <c r="E846" s="832" t="s">
        <v>333</v>
      </c>
      <c r="F846" s="832" t="s">
        <v>1119</v>
      </c>
      <c r="G846" s="832">
        <v>1023.9</v>
      </c>
      <c r="H846" s="832">
        <v>1023.9</v>
      </c>
      <c r="I846" s="832">
        <v>1023.9</v>
      </c>
      <c r="J846" s="832">
        <v>1023.9</v>
      </c>
      <c r="K846" s="832">
        <v>1023.9</v>
      </c>
      <c r="L846" s="832">
        <v>1023.9</v>
      </c>
      <c r="M846" s="832">
        <v>0</v>
      </c>
      <c r="N846" s="832">
        <v>-919.8</v>
      </c>
      <c r="O846" s="832">
        <v>-919.8</v>
      </c>
      <c r="P846" s="832">
        <v>-726.85</v>
      </c>
      <c r="Q846" s="832">
        <v>-842.6</v>
      </c>
      <c r="R846" s="832">
        <v>-1013.91</v>
      </c>
      <c r="S846" s="832">
        <v>85.33</v>
      </c>
      <c r="T846" s="832">
        <v>-4.33</v>
      </c>
      <c r="U846" s="832">
        <v>0</v>
      </c>
      <c r="V846" s="832">
        <v>0</v>
      </c>
      <c r="W846" s="832">
        <v>0</v>
      </c>
      <c r="X846" s="832">
        <v>0</v>
      </c>
      <c r="Y846" s="832">
        <v>0</v>
      </c>
      <c r="Z846" s="832">
        <v>0</v>
      </c>
      <c r="AA846" s="832">
        <v>0</v>
      </c>
      <c r="AB846" s="832">
        <v>0</v>
      </c>
      <c r="AC846" s="832">
        <v>0</v>
      </c>
      <c r="AD846" s="832">
        <v>0</v>
      </c>
      <c r="AE846" s="832">
        <v>0</v>
      </c>
      <c r="AF846" s="832">
        <v>0</v>
      </c>
      <c r="AG846" s="832">
        <v>0</v>
      </c>
      <c r="AH846" s="832">
        <v>0</v>
      </c>
      <c r="AI846" s="832">
        <v>0</v>
      </c>
    </row>
    <row r="847" spans="1:35" ht="15" customHeight="1">
      <c r="A847" s="832" t="s">
        <v>1150</v>
      </c>
      <c r="B847" s="832">
        <v>2020</v>
      </c>
      <c r="C847" s="832" t="s">
        <v>1462</v>
      </c>
      <c r="D847" s="832" t="s">
        <v>1463</v>
      </c>
      <c r="E847" s="832" t="s">
        <v>333</v>
      </c>
      <c r="F847" s="832" t="s">
        <v>1119</v>
      </c>
      <c r="G847" s="832">
        <v>7761.17</v>
      </c>
      <c r="H847" s="832">
        <v>8292.86</v>
      </c>
      <c r="I847" s="832">
        <v>8292.86</v>
      </c>
      <c r="J847" s="832">
        <v>9028.93</v>
      </c>
      <c r="K847" s="832">
        <v>9181.11</v>
      </c>
      <c r="L847" s="832">
        <v>9181.11</v>
      </c>
      <c r="M847" s="832">
        <v>0</v>
      </c>
      <c r="N847" s="832">
        <v>0</v>
      </c>
      <c r="O847" s="832">
        <v>0</v>
      </c>
      <c r="P847" s="832">
        <v>0</v>
      </c>
      <c r="Q847" s="832">
        <v>0</v>
      </c>
      <c r="R847" s="832">
        <v>0</v>
      </c>
      <c r="S847" s="832">
        <v>765.09</v>
      </c>
      <c r="T847" s="832">
        <v>207.47</v>
      </c>
      <c r="U847" s="832">
        <v>0</v>
      </c>
      <c r="V847" s="832">
        <v>0</v>
      </c>
      <c r="W847" s="832">
        <v>0</v>
      </c>
      <c r="X847" s="832">
        <v>0</v>
      </c>
      <c r="Y847" s="832">
        <v>0</v>
      </c>
      <c r="Z847" s="832">
        <v>0</v>
      </c>
      <c r="AA847" s="832">
        <v>0</v>
      </c>
      <c r="AB847" s="832">
        <v>0</v>
      </c>
      <c r="AC847" s="832">
        <v>0</v>
      </c>
      <c r="AD847" s="832">
        <v>0</v>
      </c>
      <c r="AE847" s="832">
        <v>0</v>
      </c>
      <c r="AF847" s="832">
        <v>0</v>
      </c>
      <c r="AG847" s="832">
        <v>0</v>
      </c>
      <c r="AH847" s="832">
        <v>0</v>
      </c>
      <c r="AI847" s="832">
        <v>0</v>
      </c>
    </row>
    <row r="848" spans="1:35" ht="15" customHeight="1">
      <c r="A848" s="832" t="s">
        <v>1150</v>
      </c>
      <c r="B848" s="832">
        <v>2020</v>
      </c>
      <c r="C848" s="832" t="s">
        <v>1464</v>
      </c>
      <c r="D848" s="832" t="s">
        <v>1465</v>
      </c>
      <c r="E848" s="832" t="s">
        <v>333</v>
      </c>
      <c r="F848" s="832" t="s">
        <v>1119</v>
      </c>
      <c r="G848" s="832">
        <v>0</v>
      </c>
      <c r="H848" s="832">
        <v>0</v>
      </c>
      <c r="I848" s="832">
        <v>0</v>
      </c>
      <c r="J848" s="832">
        <v>0</v>
      </c>
      <c r="K848" s="832">
        <v>0</v>
      </c>
      <c r="L848" s="832">
        <v>0</v>
      </c>
      <c r="M848" s="832">
        <v>0</v>
      </c>
      <c r="N848" s="832">
        <v>0</v>
      </c>
      <c r="O848" s="832">
        <v>0</v>
      </c>
      <c r="P848" s="832">
        <v>0</v>
      </c>
      <c r="Q848" s="832">
        <v>0</v>
      </c>
      <c r="R848" s="832">
        <v>0</v>
      </c>
      <c r="S848" s="832">
        <v>0</v>
      </c>
      <c r="T848" s="832">
        <v>0</v>
      </c>
      <c r="U848" s="832">
        <v>0</v>
      </c>
      <c r="V848" s="832">
        <v>0</v>
      </c>
      <c r="W848" s="832">
        <v>0</v>
      </c>
      <c r="X848" s="832">
        <v>0</v>
      </c>
      <c r="Y848" s="832">
        <v>0</v>
      </c>
      <c r="Z848" s="832">
        <v>0</v>
      </c>
      <c r="AA848" s="832">
        <v>0</v>
      </c>
      <c r="AB848" s="832">
        <v>0</v>
      </c>
      <c r="AC848" s="832">
        <v>0</v>
      </c>
      <c r="AD848" s="832">
        <v>0</v>
      </c>
      <c r="AE848" s="832">
        <v>0</v>
      </c>
      <c r="AF848" s="832">
        <v>0</v>
      </c>
      <c r="AG848" s="832">
        <v>0</v>
      </c>
      <c r="AH848" s="832">
        <v>0</v>
      </c>
      <c r="AI848" s="832">
        <v>0</v>
      </c>
    </row>
    <row r="849" spans="1:35" ht="15" customHeight="1">
      <c r="A849" s="832" t="s">
        <v>1150</v>
      </c>
      <c r="B849" s="832">
        <v>2020</v>
      </c>
      <c r="C849" s="832" t="s">
        <v>1466</v>
      </c>
      <c r="D849" s="832" t="s">
        <v>1467</v>
      </c>
      <c r="E849" s="832" t="s">
        <v>333</v>
      </c>
      <c r="F849" s="832" t="s">
        <v>1119</v>
      </c>
      <c r="G849" s="832">
        <v>0</v>
      </c>
      <c r="H849" s="832">
        <v>0</v>
      </c>
      <c r="I849" s="832">
        <v>0</v>
      </c>
      <c r="J849" s="832">
        <v>0</v>
      </c>
      <c r="K849" s="832">
        <v>0</v>
      </c>
      <c r="L849" s="832">
        <v>0</v>
      </c>
      <c r="M849" s="832">
        <v>0</v>
      </c>
      <c r="N849" s="832">
        <v>0</v>
      </c>
      <c r="O849" s="832">
        <v>0</v>
      </c>
      <c r="P849" s="832">
        <v>0</v>
      </c>
      <c r="Q849" s="832">
        <v>0</v>
      </c>
      <c r="R849" s="832">
        <v>0</v>
      </c>
      <c r="S849" s="832">
        <v>0</v>
      </c>
      <c r="T849" s="832">
        <v>0</v>
      </c>
      <c r="U849" s="832">
        <v>0</v>
      </c>
      <c r="V849" s="832">
        <v>0</v>
      </c>
      <c r="W849" s="832">
        <v>0</v>
      </c>
      <c r="X849" s="832">
        <v>0</v>
      </c>
      <c r="Y849" s="832">
        <v>0</v>
      </c>
      <c r="Z849" s="832">
        <v>0</v>
      </c>
      <c r="AA849" s="832">
        <v>0</v>
      </c>
      <c r="AB849" s="832">
        <v>0</v>
      </c>
      <c r="AC849" s="832">
        <v>0</v>
      </c>
      <c r="AD849" s="832">
        <v>0</v>
      </c>
      <c r="AE849" s="832">
        <v>0</v>
      </c>
      <c r="AF849" s="832">
        <v>0</v>
      </c>
      <c r="AG849" s="832">
        <v>0</v>
      </c>
      <c r="AH849" s="832">
        <v>0</v>
      </c>
      <c r="AI849" s="832">
        <v>0</v>
      </c>
    </row>
    <row r="850" spans="1:35" ht="15" customHeight="1">
      <c r="A850" s="832" t="s">
        <v>1150</v>
      </c>
      <c r="B850" s="832">
        <v>2020</v>
      </c>
      <c r="C850" s="832" t="s">
        <v>1468</v>
      </c>
      <c r="D850" s="832" t="s">
        <v>1469</v>
      </c>
      <c r="E850" s="832" t="s">
        <v>333</v>
      </c>
      <c r="F850" s="832" t="s">
        <v>1119</v>
      </c>
      <c r="G850" s="832">
        <v>11757.62</v>
      </c>
      <c r="H850" s="832">
        <v>13339.77</v>
      </c>
      <c r="I850" s="832">
        <v>14911.88</v>
      </c>
      <c r="J850" s="832">
        <v>16535.07</v>
      </c>
      <c r="K850" s="832">
        <v>18663.07</v>
      </c>
      <c r="L850" s="832">
        <v>20251.23</v>
      </c>
      <c r="M850" s="832">
        <v>1302.24</v>
      </c>
      <c r="N850" s="832">
        <v>3501.31</v>
      </c>
      <c r="O850" s="832">
        <v>4562.37</v>
      </c>
      <c r="P850" s="832">
        <v>5679.9</v>
      </c>
      <c r="Q850" s="832">
        <v>6799.39</v>
      </c>
      <c r="R850" s="832">
        <v>8433.65</v>
      </c>
      <c r="S850" s="832">
        <v>1687.6</v>
      </c>
      <c r="T850" s="832">
        <v>1547.71</v>
      </c>
      <c r="U850" s="832">
        <v>0</v>
      </c>
      <c r="V850" s="832">
        <v>0</v>
      </c>
      <c r="W850" s="832">
        <v>0</v>
      </c>
      <c r="X850" s="832">
        <v>0</v>
      </c>
      <c r="Y850" s="832">
        <v>0</v>
      </c>
      <c r="Z850" s="832">
        <v>0</v>
      </c>
      <c r="AA850" s="832">
        <v>0</v>
      </c>
      <c r="AB850" s="832">
        <v>0</v>
      </c>
      <c r="AC850" s="832">
        <v>0</v>
      </c>
      <c r="AD850" s="832">
        <v>0</v>
      </c>
      <c r="AE850" s="832">
        <v>0</v>
      </c>
      <c r="AF850" s="832">
        <v>0</v>
      </c>
      <c r="AG850" s="832">
        <v>0</v>
      </c>
      <c r="AH850" s="832">
        <v>0</v>
      </c>
      <c r="AI850" s="832">
        <v>0</v>
      </c>
    </row>
    <row r="851" spans="1:35" ht="15" customHeight="1">
      <c r="A851" s="832" t="s">
        <v>1150</v>
      </c>
      <c r="B851" s="832">
        <v>2020</v>
      </c>
      <c r="C851" s="832" t="s">
        <v>1470</v>
      </c>
      <c r="D851" s="832" t="s">
        <v>1471</v>
      </c>
      <c r="E851" s="832" t="s">
        <v>333</v>
      </c>
      <c r="F851" s="832" t="s">
        <v>1119</v>
      </c>
      <c r="G851" s="832">
        <v>34.29</v>
      </c>
      <c r="H851" s="832">
        <v>34.29</v>
      </c>
      <c r="I851" s="832">
        <v>34.29</v>
      </c>
      <c r="J851" s="832">
        <v>34.29</v>
      </c>
      <c r="K851" s="832">
        <v>34.29</v>
      </c>
      <c r="L851" s="832">
        <v>34.29</v>
      </c>
      <c r="M851" s="832">
        <v>16.86</v>
      </c>
      <c r="N851" s="832">
        <v>33.56</v>
      </c>
      <c r="O851" s="832">
        <v>33.56</v>
      </c>
      <c r="P851" s="832">
        <v>33.56</v>
      </c>
      <c r="Q851" s="832">
        <v>33.56</v>
      </c>
      <c r="R851" s="832">
        <v>33.56</v>
      </c>
      <c r="S851" s="832">
        <v>2.86</v>
      </c>
      <c r="T851" s="832">
        <v>2.8</v>
      </c>
      <c r="U851" s="832">
        <v>0</v>
      </c>
      <c r="V851" s="832">
        <v>0</v>
      </c>
      <c r="W851" s="832">
        <v>0</v>
      </c>
      <c r="X851" s="832">
        <v>0</v>
      </c>
      <c r="Y851" s="832">
        <v>0</v>
      </c>
      <c r="Z851" s="832">
        <v>0</v>
      </c>
      <c r="AA851" s="832">
        <v>0</v>
      </c>
      <c r="AB851" s="832">
        <v>0</v>
      </c>
      <c r="AC851" s="832">
        <v>0</v>
      </c>
      <c r="AD851" s="832">
        <v>0</v>
      </c>
      <c r="AE851" s="832">
        <v>0</v>
      </c>
      <c r="AF851" s="832">
        <v>0</v>
      </c>
      <c r="AG851" s="832">
        <v>0</v>
      </c>
      <c r="AH851" s="832">
        <v>0</v>
      </c>
      <c r="AI851" s="832">
        <v>0</v>
      </c>
    </row>
    <row r="852" spans="1:35" ht="15" customHeight="1">
      <c r="A852" s="832" t="s">
        <v>1150</v>
      </c>
      <c r="B852" s="832">
        <v>2020</v>
      </c>
      <c r="C852" s="832" t="s">
        <v>1472</v>
      </c>
      <c r="D852" s="832" t="s">
        <v>1473</v>
      </c>
      <c r="E852" s="832" t="s">
        <v>333</v>
      </c>
      <c r="F852" s="832" t="s">
        <v>1119</v>
      </c>
      <c r="G852" s="832">
        <v>21304.84</v>
      </c>
      <c r="H852" s="832">
        <v>23056.18</v>
      </c>
      <c r="I852" s="832">
        <v>24282.58</v>
      </c>
      <c r="J852" s="832">
        <v>26844.43</v>
      </c>
      <c r="K852" s="832">
        <v>28695.65</v>
      </c>
      <c r="L852" s="832">
        <v>31110.36</v>
      </c>
      <c r="M852" s="832">
        <v>2726.77</v>
      </c>
      <c r="N852" s="832">
        <v>5129.21</v>
      </c>
      <c r="O852" s="832">
        <v>8066.04</v>
      </c>
      <c r="P852" s="832">
        <v>11332.29</v>
      </c>
      <c r="Q852" s="832">
        <v>13255.84</v>
      </c>
      <c r="R852" s="832">
        <v>16014.29</v>
      </c>
      <c r="S852" s="832">
        <v>2592.5300000000002</v>
      </c>
      <c r="T852" s="832">
        <v>2445.63</v>
      </c>
      <c r="U852" s="832">
        <v>0</v>
      </c>
      <c r="V852" s="832">
        <v>0</v>
      </c>
      <c r="W852" s="832">
        <v>0</v>
      </c>
      <c r="X852" s="832">
        <v>0</v>
      </c>
      <c r="Y852" s="832">
        <v>0</v>
      </c>
      <c r="Z852" s="832">
        <v>0</v>
      </c>
      <c r="AA852" s="832">
        <v>0</v>
      </c>
      <c r="AB852" s="832">
        <v>0</v>
      </c>
      <c r="AC852" s="832">
        <v>0</v>
      </c>
      <c r="AD852" s="832">
        <v>0</v>
      </c>
      <c r="AE852" s="832">
        <v>0</v>
      </c>
      <c r="AF852" s="832">
        <v>0</v>
      </c>
      <c r="AG852" s="832">
        <v>0</v>
      </c>
      <c r="AH852" s="832">
        <v>0</v>
      </c>
      <c r="AI852" s="832">
        <v>0</v>
      </c>
    </row>
    <row r="853" spans="1:35" ht="15" customHeight="1">
      <c r="A853" s="832" t="s">
        <v>1150</v>
      </c>
      <c r="B853" s="832">
        <v>2020</v>
      </c>
      <c r="C853" s="832" t="s">
        <v>1474</v>
      </c>
      <c r="D853" s="832" t="s">
        <v>1475</v>
      </c>
      <c r="E853" s="832" t="s">
        <v>333</v>
      </c>
      <c r="F853" s="832" t="s">
        <v>1119</v>
      </c>
      <c r="G853" s="832">
        <v>1215.5999999999999</v>
      </c>
      <c r="H853" s="832">
        <v>1389.3</v>
      </c>
      <c r="I853" s="832">
        <v>1563</v>
      </c>
      <c r="J853" s="832">
        <v>1675.33</v>
      </c>
      <c r="K853" s="832">
        <v>1709.15</v>
      </c>
      <c r="L853" s="832">
        <v>1815.15</v>
      </c>
      <c r="M853" s="832">
        <v>138.30000000000001</v>
      </c>
      <c r="N853" s="832">
        <v>253.24</v>
      </c>
      <c r="O853" s="832">
        <v>371.85</v>
      </c>
      <c r="P853" s="832">
        <v>507.57</v>
      </c>
      <c r="Q853" s="832">
        <v>622.51</v>
      </c>
      <c r="R853" s="832">
        <v>821.31</v>
      </c>
      <c r="S853" s="832">
        <v>151.26</v>
      </c>
      <c r="T853" s="832">
        <v>141.58000000000001</v>
      </c>
      <c r="U853" s="832">
        <v>0</v>
      </c>
      <c r="V853" s="832">
        <v>0</v>
      </c>
      <c r="W853" s="832">
        <v>0</v>
      </c>
      <c r="X853" s="832">
        <v>0</v>
      </c>
      <c r="Y853" s="832">
        <v>0</v>
      </c>
      <c r="Z853" s="832">
        <v>0</v>
      </c>
      <c r="AA853" s="832">
        <v>0</v>
      </c>
      <c r="AB853" s="832">
        <v>0</v>
      </c>
      <c r="AC853" s="832">
        <v>0</v>
      </c>
      <c r="AD853" s="832">
        <v>0</v>
      </c>
      <c r="AE853" s="832">
        <v>0</v>
      </c>
      <c r="AF853" s="832">
        <v>0</v>
      </c>
      <c r="AG853" s="832">
        <v>0</v>
      </c>
      <c r="AH853" s="832">
        <v>0</v>
      </c>
      <c r="AI853" s="832">
        <v>0</v>
      </c>
    </row>
    <row r="854" spans="1:35" ht="15" customHeight="1">
      <c r="A854" s="832" t="s">
        <v>1150</v>
      </c>
      <c r="B854" s="832">
        <v>2020</v>
      </c>
      <c r="C854" s="832" t="s">
        <v>1476</v>
      </c>
      <c r="D854" s="832" t="s">
        <v>1477</v>
      </c>
      <c r="E854" s="832" t="s">
        <v>333</v>
      </c>
      <c r="F854" s="832" t="s">
        <v>1119</v>
      </c>
      <c r="G854" s="832">
        <v>112.5</v>
      </c>
      <c r="H854" s="832">
        <v>227.5</v>
      </c>
      <c r="I854" s="832">
        <v>227.5</v>
      </c>
      <c r="J854" s="832">
        <v>227.5</v>
      </c>
      <c r="K854" s="832">
        <v>227.5</v>
      </c>
      <c r="L854" s="832">
        <v>227.5</v>
      </c>
      <c r="M854" s="832">
        <v>92</v>
      </c>
      <c r="N854" s="832">
        <v>92</v>
      </c>
      <c r="O854" s="832">
        <v>92</v>
      </c>
      <c r="P854" s="832">
        <v>207</v>
      </c>
      <c r="Q854" s="832">
        <v>206.75</v>
      </c>
      <c r="R854" s="832">
        <v>206.75</v>
      </c>
      <c r="S854" s="832">
        <v>18.96</v>
      </c>
      <c r="T854" s="832">
        <v>26.81</v>
      </c>
      <c r="U854" s="832">
        <v>0</v>
      </c>
      <c r="V854" s="832">
        <v>0</v>
      </c>
      <c r="W854" s="832">
        <v>0</v>
      </c>
      <c r="X854" s="832">
        <v>0</v>
      </c>
      <c r="Y854" s="832">
        <v>0</v>
      </c>
      <c r="Z854" s="832">
        <v>0</v>
      </c>
      <c r="AA854" s="832">
        <v>0</v>
      </c>
      <c r="AB854" s="832">
        <v>0</v>
      </c>
      <c r="AC854" s="832">
        <v>0</v>
      </c>
      <c r="AD854" s="832">
        <v>0</v>
      </c>
      <c r="AE854" s="832">
        <v>0</v>
      </c>
      <c r="AF854" s="832">
        <v>0</v>
      </c>
      <c r="AG854" s="832">
        <v>0</v>
      </c>
      <c r="AH854" s="832">
        <v>0</v>
      </c>
      <c r="AI854" s="832">
        <v>0</v>
      </c>
    </row>
    <row r="855" spans="1:35" ht="15" customHeight="1">
      <c r="A855" s="832" t="s">
        <v>1150</v>
      </c>
      <c r="B855" s="832">
        <v>2020</v>
      </c>
      <c r="C855" s="832" t="s">
        <v>1478</v>
      </c>
      <c r="D855" s="832" t="s">
        <v>1479</v>
      </c>
      <c r="E855" s="832" t="s">
        <v>333</v>
      </c>
      <c r="F855" s="832" t="s">
        <v>1119</v>
      </c>
      <c r="G855" s="832">
        <v>88.23</v>
      </c>
      <c r="H855" s="832">
        <v>88.23</v>
      </c>
      <c r="I855" s="832">
        <v>88.23</v>
      </c>
      <c r="J855" s="832">
        <v>88.23</v>
      </c>
      <c r="K855" s="832">
        <v>88.23</v>
      </c>
      <c r="L855" s="832">
        <v>88.23</v>
      </c>
      <c r="M855" s="832">
        <v>0</v>
      </c>
      <c r="N855" s="832">
        <v>0</v>
      </c>
      <c r="O855" s="832">
        <v>0</v>
      </c>
      <c r="P855" s="832">
        <v>14.86</v>
      </c>
      <c r="Q855" s="832">
        <v>12.17</v>
      </c>
      <c r="R855" s="832">
        <v>12.17</v>
      </c>
      <c r="S855" s="832">
        <v>7.35</v>
      </c>
      <c r="T855" s="832">
        <v>1.01</v>
      </c>
      <c r="U855" s="832">
        <v>0</v>
      </c>
      <c r="V855" s="832">
        <v>0</v>
      </c>
      <c r="W855" s="832">
        <v>0</v>
      </c>
      <c r="X855" s="832">
        <v>0</v>
      </c>
      <c r="Y855" s="832">
        <v>0</v>
      </c>
      <c r="Z855" s="832">
        <v>0</v>
      </c>
      <c r="AA855" s="832">
        <v>0</v>
      </c>
      <c r="AB855" s="832">
        <v>0</v>
      </c>
      <c r="AC855" s="832">
        <v>0</v>
      </c>
      <c r="AD855" s="832">
        <v>0</v>
      </c>
      <c r="AE855" s="832">
        <v>0</v>
      </c>
      <c r="AF855" s="832">
        <v>0</v>
      </c>
      <c r="AG855" s="832">
        <v>0</v>
      </c>
      <c r="AH855" s="832">
        <v>0</v>
      </c>
      <c r="AI855" s="832">
        <v>0</v>
      </c>
    </row>
    <row r="856" spans="1:35" ht="15" customHeight="1">
      <c r="A856" s="832" t="s">
        <v>1150</v>
      </c>
      <c r="B856" s="832">
        <v>2020</v>
      </c>
      <c r="C856" s="832" t="s">
        <v>1480</v>
      </c>
      <c r="D856" s="832" t="s">
        <v>1481</v>
      </c>
      <c r="E856" s="832" t="s">
        <v>333</v>
      </c>
      <c r="F856" s="832" t="s">
        <v>1119</v>
      </c>
      <c r="G856" s="832">
        <v>3670.67</v>
      </c>
      <c r="H856" s="832">
        <v>3829.98</v>
      </c>
      <c r="I856" s="832">
        <v>3829.98</v>
      </c>
      <c r="J856" s="832">
        <v>4566.6400000000003</v>
      </c>
      <c r="K856" s="832">
        <v>4638.8900000000003</v>
      </c>
      <c r="L856" s="832">
        <v>4638.8900000000003</v>
      </c>
      <c r="M856" s="832">
        <v>55.1</v>
      </c>
      <c r="N856" s="832">
        <v>55.1</v>
      </c>
      <c r="O856" s="832">
        <v>253.1</v>
      </c>
      <c r="P856" s="832">
        <v>298.10000000000002</v>
      </c>
      <c r="Q856" s="832">
        <v>298.10000000000002</v>
      </c>
      <c r="R856" s="832">
        <v>874.1</v>
      </c>
      <c r="S856" s="832">
        <v>386.57</v>
      </c>
      <c r="T856" s="832">
        <v>358.01</v>
      </c>
      <c r="U856" s="832">
        <v>0</v>
      </c>
      <c r="V856" s="832">
        <v>0</v>
      </c>
      <c r="W856" s="832">
        <v>0</v>
      </c>
      <c r="X856" s="832">
        <v>0</v>
      </c>
      <c r="Y856" s="832">
        <v>0</v>
      </c>
      <c r="Z856" s="832">
        <v>0</v>
      </c>
      <c r="AA856" s="832">
        <v>0</v>
      </c>
      <c r="AB856" s="832">
        <v>0</v>
      </c>
      <c r="AC856" s="832">
        <v>0</v>
      </c>
      <c r="AD856" s="832">
        <v>0</v>
      </c>
      <c r="AE856" s="832">
        <v>0</v>
      </c>
      <c r="AF856" s="832">
        <v>0</v>
      </c>
      <c r="AG856" s="832">
        <v>0</v>
      </c>
      <c r="AH856" s="832">
        <v>0</v>
      </c>
      <c r="AI856" s="832">
        <v>0</v>
      </c>
    </row>
    <row r="857" spans="1:35" ht="15" customHeight="1">
      <c r="A857" s="832" t="s">
        <v>1150</v>
      </c>
      <c r="B857" s="832">
        <v>2020</v>
      </c>
      <c r="C857" s="832" t="s">
        <v>1484</v>
      </c>
      <c r="D857" s="832" t="s">
        <v>1485</v>
      </c>
      <c r="E857" s="832" t="s">
        <v>333</v>
      </c>
      <c r="F857" s="832" t="s">
        <v>1119</v>
      </c>
      <c r="G857" s="832">
        <v>107625</v>
      </c>
      <c r="H857" s="832">
        <v>122875</v>
      </c>
      <c r="I857" s="832">
        <v>139075</v>
      </c>
      <c r="J857" s="832">
        <v>154575</v>
      </c>
      <c r="K857" s="832">
        <v>170075</v>
      </c>
      <c r="L857" s="832">
        <v>185382.5</v>
      </c>
      <c r="M857" s="832">
        <v>15390</v>
      </c>
      <c r="N857" s="832">
        <v>30838.75</v>
      </c>
      <c r="O857" s="832">
        <v>45980.38</v>
      </c>
      <c r="P857" s="832">
        <v>61142.69</v>
      </c>
      <c r="Q857" s="832">
        <v>76318.58</v>
      </c>
      <c r="R857" s="832">
        <v>91543.58</v>
      </c>
      <c r="S857" s="832">
        <v>15448.54</v>
      </c>
      <c r="T857" s="832">
        <v>15379.26</v>
      </c>
      <c r="U857" s="832">
        <v>0</v>
      </c>
      <c r="V857" s="832">
        <v>0</v>
      </c>
      <c r="W857" s="832">
        <v>0</v>
      </c>
      <c r="X857" s="832">
        <v>0</v>
      </c>
      <c r="Y857" s="832">
        <v>0</v>
      </c>
      <c r="Z857" s="832">
        <v>0</v>
      </c>
      <c r="AA857" s="832">
        <v>0</v>
      </c>
      <c r="AB857" s="832">
        <v>0</v>
      </c>
      <c r="AC857" s="832">
        <v>0</v>
      </c>
      <c r="AD857" s="832">
        <v>0</v>
      </c>
      <c r="AE857" s="832">
        <v>0</v>
      </c>
      <c r="AF857" s="832">
        <v>0</v>
      </c>
      <c r="AG857" s="832">
        <v>0</v>
      </c>
      <c r="AH857" s="832">
        <v>0</v>
      </c>
      <c r="AI857" s="832">
        <v>0</v>
      </c>
    </row>
    <row r="858" spans="1:35" ht="15" customHeight="1">
      <c r="A858" s="832" t="s">
        <v>1150</v>
      </c>
      <c r="B858" s="832">
        <v>2020</v>
      </c>
      <c r="C858" s="832" t="s">
        <v>1486</v>
      </c>
      <c r="D858" s="832" t="s">
        <v>2732</v>
      </c>
      <c r="E858" s="832" t="s">
        <v>333</v>
      </c>
      <c r="F858" s="832" t="s">
        <v>1119</v>
      </c>
      <c r="G858" s="832">
        <v>0</v>
      </c>
      <c r="H858" s="832">
        <v>0</v>
      </c>
      <c r="I858" s="832">
        <v>0</v>
      </c>
      <c r="J858" s="832">
        <v>0</v>
      </c>
      <c r="K858" s="832">
        <v>0</v>
      </c>
      <c r="L858" s="832">
        <v>0</v>
      </c>
      <c r="M858" s="832">
        <v>0</v>
      </c>
      <c r="N858" s="832">
        <v>0</v>
      </c>
      <c r="O858" s="832">
        <v>0</v>
      </c>
      <c r="P858" s="832">
        <v>0</v>
      </c>
      <c r="Q858" s="832">
        <v>0</v>
      </c>
      <c r="R858" s="832">
        <v>0</v>
      </c>
      <c r="S858" s="832">
        <v>0</v>
      </c>
      <c r="T858" s="832">
        <v>0</v>
      </c>
      <c r="U858" s="832">
        <v>0</v>
      </c>
      <c r="V858" s="832">
        <v>0</v>
      </c>
      <c r="W858" s="832">
        <v>0</v>
      </c>
      <c r="X858" s="832">
        <v>0</v>
      </c>
      <c r="Y858" s="832">
        <v>0</v>
      </c>
      <c r="Z858" s="832">
        <v>0</v>
      </c>
      <c r="AA858" s="832">
        <v>0</v>
      </c>
      <c r="AB858" s="832">
        <v>0</v>
      </c>
      <c r="AC858" s="832">
        <v>0</v>
      </c>
      <c r="AD858" s="832">
        <v>0</v>
      </c>
      <c r="AE858" s="832">
        <v>0</v>
      </c>
      <c r="AF858" s="832">
        <v>0</v>
      </c>
      <c r="AG858" s="832">
        <v>0</v>
      </c>
      <c r="AH858" s="832">
        <v>0</v>
      </c>
      <c r="AI858" s="832">
        <v>0</v>
      </c>
    </row>
    <row r="859" spans="1:35" ht="15" customHeight="1">
      <c r="A859" s="832" t="s">
        <v>1150</v>
      </c>
      <c r="B859" s="832">
        <v>2020</v>
      </c>
      <c r="C859" s="832" t="s">
        <v>1488</v>
      </c>
      <c r="D859" s="832" t="s">
        <v>2733</v>
      </c>
      <c r="E859" s="832" t="s">
        <v>333</v>
      </c>
      <c r="F859" s="832" t="s">
        <v>1119</v>
      </c>
      <c r="G859" s="832">
        <v>18256.900000000001</v>
      </c>
      <c r="H859" s="832">
        <v>21761.51</v>
      </c>
      <c r="I859" s="832">
        <v>21673.89</v>
      </c>
      <c r="J859" s="832">
        <v>22661.64</v>
      </c>
      <c r="K859" s="832">
        <v>25333.41</v>
      </c>
      <c r="L859" s="832">
        <v>27981.77</v>
      </c>
      <c r="M859" s="832">
        <v>1219.05</v>
      </c>
      <c r="N859" s="832">
        <v>2822.36</v>
      </c>
      <c r="O859" s="832">
        <v>8991.0300000000007</v>
      </c>
      <c r="P859" s="832">
        <v>10573.65</v>
      </c>
      <c r="Q859" s="832">
        <v>12992.36</v>
      </c>
      <c r="R859" s="832">
        <v>20214.93</v>
      </c>
      <c r="S859" s="832">
        <v>2331.81</v>
      </c>
      <c r="T859" s="832">
        <v>2760.81</v>
      </c>
      <c r="U859" s="832">
        <v>0</v>
      </c>
      <c r="V859" s="832">
        <v>0</v>
      </c>
      <c r="W859" s="832">
        <v>0</v>
      </c>
      <c r="X859" s="832">
        <v>0</v>
      </c>
      <c r="Y859" s="832">
        <v>0</v>
      </c>
      <c r="Z859" s="832">
        <v>0</v>
      </c>
      <c r="AA859" s="832">
        <v>0</v>
      </c>
      <c r="AB859" s="832">
        <v>0</v>
      </c>
      <c r="AC859" s="832">
        <v>0</v>
      </c>
      <c r="AD859" s="832">
        <v>0</v>
      </c>
      <c r="AE859" s="832">
        <v>0</v>
      </c>
      <c r="AF859" s="832">
        <v>0</v>
      </c>
      <c r="AG859" s="832">
        <v>0</v>
      </c>
      <c r="AH859" s="832">
        <v>0</v>
      </c>
      <c r="AI859" s="832">
        <v>0</v>
      </c>
    </row>
    <row r="860" spans="1:35" ht="15" customHeight="1">
      <c r="A860" s="832" t="s">
        <v>1150</v>
      </c>
      <c r="B860" s="832">
        <v>2020</v>
      </c>
      <c r="C860" s="832" t="s">
        <v>1490</v>
      </c>
      <c r="D860" s="832" t="s">
        <v>2734</v>
      </c>
      <c r="E860" s="832" t="s">
        <v>333</v>
      </c>
      <c r="F860" s="832" t="s">
        <v>1119</v>
      </c>
      <c r="G860" s="832">
        <v>60021.91</v>
      </c>
      <c r="H860" s="832">
        <v>60021.91</v>
      </c>
      <c r="I860" s="832">
        <v>66828.12</v>
      </c>
      <c r="J860" s="832">
        <v>73634.33</v>
      </c>
      <c r="K860" s="832">
        <v>80440.539999999994</v>
      </c>
      <c r="L860" s="832">
        <v>87246.75</v>
      </c>
      <c r="M860" s="832">
        <v>6705.53</v>
      </c>
      <c r="N860" s="832">
        <v>13411.05</v>
      </c>
      <c r="O860" s="832">
        <v>20116.57</v>
      </c>
      <c r="P860" s="832">
        <v>26822.09</v>
      </c>
      <c r="Q860" s="832">
        <v>33527.61</v>
      </c>
      <c r="R860" s="832">
        <v>40233.120000000003</v>
      </c>
      <c r="S860" s="832">
        <v>7270.56</v>
      </c>
      <c r="T860" s="832">
        <v>6755.87</v>
      </c>
      <c r="U860" s="832">
        <v>0</v>
      </c>
      <c r="V860" s="832">
        <v>0</v>
      </c>
      <c r="W860" s="832">
        <v>0</v>
      </c>
      <c r="X860" s="832">
        <v>0</v>
      </c>
      <c r="Y860" s="832">
        <v>0</v>
      </c>
      <c r="Z860" s="832">
        <v>0</v>
      </c>
      <c r="AA860" s="832">
        <v>0</v>
      </c>
      <c r="AB860" s="832">
        <v>0</v>
      </c>
      <c r="AC860" s="832">
        <v>0</v>
      </c>
      <c r="AD860" s="832">
        <v>0</v>
      </c>
      <c r="AE860" s="832">
        <v>0</v>
      </c>
      <c r="AF860" s="832">
        <v>0</v>
      </c>
      <c r="AG860" s="832">
        <v>0</v>
      </c>
      <c r="AH860" s="832">
        <v>0</v>
      </c>
      <c r="AI860" s="832">
        <v>0</v>
      </c>
    </row>
    <row r="861" spans="1:35" ht="15" customHeight="1">
      <c r="A861" s="832" t="s">
        <v>1150</v>
      </c>
      <c r="B861" s="832">
        <v>2020</v>
      </c>
      <c r="C861" s="832" t="s">
        <v>1492</v>
      </c>
      <c r="D861" s="832" t="s">
        <v>2735</v>
      </c>
      <c r="E861" s="832" t="s">
        <v>333</v>
      </c>
      <c r="F861" s="832" t="s">
        <v>1119</v>
      </c>
      <c r="G861" s="832">
        <v>0</v>
      </c>
      <c r="H861" s="832">
        <v>0</v>
      </c>
      <c r="I861" s="832">
        <v>0</v>
      </c>
      <c r="J861" s="832">
        <v>0</v>
      </c>
      <c r="K861" s="832">
        <v>0</v>
      </c>
      <c r="L861" s="832">
        <v>0</v>
      </c>
      <c r="M861" s="832">
        <v>0</v>
      </c>
      <c r="N861" s="832">
        <v>0</v>
      </c>
      <c r="O861" s="832">
        <v>0</v>
      </c>
      <c r="P861" s="832">
        <v>0</v>
      </c>
      <c r="Q861" s="832">
        <v>0</v>
      </c>
      <c r="R861" s="832">
        <v>0</v>
      </c>
      <c r="S861" s="832">
        <v>0</v>
      </c>
      <c r="T861" s="832">
        <v>0</v>
      </c>
      <c r="U861" s="832">
        <v>0</v>
      </c>
      <c r="V861" s="832">
        <v>0</v>
      </c>
      <c r="W861" s="832">
        <v>0</v>
      </c>
      <c r="X861" s="832">
        <v>0</v>
      </c>
      <c r="Y861" s="832">
        <v>0</v>
      </c>
      <c r="Z861" s="832">
        <v>0</v>
      </c>
      <c r="AA861" s="832">
        <v>0</v>
      </c>
      <c r="AB861" s="832">
        <v>0</v>
      </c>
      <c r="AC861" s="832">
        <v>0</v>
      </c>
      <c r="AD861" s="832">
        <v>0</v>
      </c>
      <c r="AE861" s="832">
        <v>0</v>
      </c>
      <c r="AF861" s="832">
        <v>0</v>
      </c>
      <c r="AG861" s="832">
        <v>0</v>
      </c>
      <c r="AH861" s="832">
        <v>0</v>
      </c>
      <c r="AI861" s="832">
        <v>0</v>
      </c>
    </row>
    <row r="862" spans="1:35" ht="15" customHeight="1">
      <c r="A862" s="832" t="s">
        <v>1150</v>
      </c>
      <c r="B862" s="832">
        <v>2020</v>
      </c>
      <c r="C862" s="832" t="s">
        <v>1494</v>
      </c>
      <c r="D862" s="832" t="s">
        <v>2736</v>
      </c>
      <c r="E862" s="832" t="s">
        <v>333</v>
      </c>
      <c r="F862" s="832" t="s">
        <v>1119</v>
      </c>
      <c r="G862" s="832">
        <v>0</v>
      </c>
      <c r="H862" s="832">
        <v>0</v>
      </c>
      <c r="I862" s="832">
        <v>0</v>
      </c>
      <c r="J862" s="832">
        <v>0</v>
      </c>
      <c r="K862" s="832">
        <v>0</v>
      </c>
      <c r="L862" s="832">
        <v>0</v>
      </c>
      <c r="M862" s="832">
        <v>0</v>
      </c>
      <c r="N862" s="832">
        <v>0</v>
      </c>
      <c r="O862" s="832">
        <v>0</v>
      </c>
      <c r="P862" s="832">
        <v>0</v>
      </c>
      <c r="Q862" s="832">
        <v>0</v>
      </c>
      <c r="R862" s="832">
        <v>0</v>
      </c>
      <c r="S862" s="832">
        <v>0</v>
      </c>
      <c r="T862" s="832">
        <v>0</v>
      </c>
      <c r="U862" s="832">
        <v>0</v>
      </c>
      <c r="V862" s="832">
        <v>0</v>
      </c>
      <c r="W862" s="832">
        <v>0</v>
      </c>
      <c r="X862" s="832">
        <v>0</v>
      </c>
      <c r="Y862" s="832">
        <v>0</v>
      </c>
      <c r="Z862" s="832">
        <v>0</v>
      </c>
      <c r="AA862" s="832">
        <v>0</v>
      </c>
      <c r="AB862" s="832">
        <v>0</v>
      </c>
      <c r="AC862" s="832">
        <v>0</v>
      </c>
      <c r="AD862" s="832">
        <v>0</v>
      </c>
      <c r="AE862" s="832">
        <v>0</v>
      </c>
      <c r="AF862" s="832">
        <v>0</v>
      </c>
      <c r="AG862" s="832">
        <v>0</v>
      </c>
      <c r="AH862" s="832">
        <v>0</v>
      </c>
      <c r="AI862" s="832">
        <v>0</v>
      </c>
    </row>
    <row r="863" spans="1:35" ht="15" customHeight="1">
      <c r="A863" s="832" t="s">
        <v>1150</v>
      </c>
      <c r="B863" s="832">
        <v>2020</v>
      </c>
      <c r="C863" s="832" t="s">
        <v>1496</v>
      </c>
      <c r="D863" s="832" t="s">
        <v>2737</v>
      </c>
      <c r="E863" s="832" t="s">
        <v>333</v>
      </c>
      <c r="F863" s="832" t="s">
        <v>1119</v>
      </c>
      <c r="G863" s="832">
        <v>27.5</v>
      </c>
      <c r="H863" s="832">
        <v>27.5</v>
      </c>
      <c r="I863" s="832">
        <v>27.5</v>
      </c>
      <c r="J863" s="832">
        <v>27.5</v>
      </c>
      <c r="K863" s="832">
        <v>27.5</v>
      </c>
      <c r="L863" s="832">
        <v>27.5</v>
      </c>
      <c r="M863" s="832">
        <v>0</v>
      </c>
      <c r="N863" s="832">
        <v>0</v>
      </c>
      <c r="O863" s="832">
        <v>0</v>
      </c>
      <c r="P863" s="832">
        <v>0</v>
      </c>
      <c r="Q863" s="832">
        <v>0</v>
      </c>
      <c r="R863" s="832">
        <v>0</v>
      </c>
      <c r="S863" s="832">
        <v>2.29</v>
      </c>
      <c r="T863" s="832">
        <v>0</v>
      </c>
      <c r="U863" s="832">
        <v>0</v>
      </c>
      <c r="V863" s="832">
        <v>0</v>
      </c>
      <c r="W863" s="832">
        <v>0</v>
      </c>
      <c r="X863" s="832">
        <v>0</v>
      </c>
      <c r="Y863" s="832">
        <v>0</v>
      </c>
      <c r="Z863" s="832">
        <v>0</v>
      </c>
      <c r="AA863" s="832">
        <v>0</v>
      </c>
      <c r="AB863" s="832">
        <v>0</v>
      </c>
      <c r="AC863" s="832">
        <v>0</v>
      </c>
      <c r="AD863" s="832">
        <v>0</v>
      </c>
      <c r="AE863" s="832">
        <v>0</v>
      </c>
      <c r="AF863" s="832">
        <v>0</v>
      </c>
      <c r="AG863" s="832">
        <v>0</v>
      </c>
      <c r="AH863" s="832">
        <v>0</v>
      </c>
      <c r="AI863" s="832">
        <v>0</v>
      </c>
    </row>
    <row r="864" spans="1:35" ht="15" customHeight="1">
      <c r="A864" s="832" t="s">
        <v>1150</v>
      </c>
      <c r="B864" s="832">
        <v>2020</v>
      </c>
      <c r="C864" s="832" t="s">
        <v>1498</v>
      </c>
      <c r="D864" s="832" t="s">
        <v>2738</v>
      </c>
      <c r="E864" s="832" t="s">
        <v>333</v>
      </c>
      <c r="F864" s="832" t="s">
        <v>1119</v>
      </c>
      <c r="G864" s="832">
        <v>9556.4500000000007</v>
      </c>
      <c r="H864" s="832">
        <v>9678.7999999999993</v>
      </c>
      <c r="I864" s="832">
        <v>11010.5</v>
      </c>
      <c r="J864" s="832">
        <v>12342.2</v>
      </c>
      <c r="K864" s="832">
        <v>13857.42</v>
      </c>
      <c r="L864" s="832">
        <v>15372.64</v>
      </c>
      <c r="M864" s="832">
        <v>1287.73</v>
      </c>
      <c r="N864" s="832">
        <v>2575.46</v>
      </c>
      <c r="O864" s="832">
        <v>3863.19</v>
      </c>
      <c r="P864" s="832">
        <v>5150.92</v>
      </c>
      <c r="Q864" s="832">
        <v>6408.93</v>
      </c>
      <c r="R864" s="832">
        <v>7666.92</v>
      </c>
      <c r="S864" s="832">
        <v>1281.05</v>
      </c>
      <c r="T864" s="832">
        <v>1318.47</v>
      </c>
      <c r="U864" s="832">
        <v>0</v>
      </c>
      <c r="V864" s="832">
        <v>0</v>
      </c>
      <c r="W864" s="832">
        <v>0</v>
      </c>
      <c r="X864" s="832">
        <v>0</v>
      </c>
      <c r="Y864" s="832">
        <v>0</v>
      </c>
      <c r="Z864" s="832">
        <v>0</v>
      </c>
      <c r="AA864" s="832">
        <v>0</v>
      </c>
      <c r="AB864" s="832">
        <v>0</v>
      </c>
      <c r="AC864" s="832">
        <v>0</v>
      </c>
      <c r="AD864" s="832">
        <v>0</v>
      </c>
      <c r="AE864" s="832">
        <v>0</v>
      </c>
      <c r="AF864" s="832">
        <v>0</v>
      </c>
      <c r="AG864" s="832">
        <v>0</v>
      </c>
      <c r="AH864" s="832">
        <v>0</v>
      </c>
      <c r="AI864" s="832">
        <v>0</v>
      </c>
    </row>
    <row r="865" spans="1:35" ht="15" customHeight="1">
      <c r="A865" s="832" t="s">
        <v>1150</v>
      </c>
      <c r="B865" s="832">
        <v>2020</v>
      </c>
      <c r="C865" s="832" t="s">
        <v>1500</v>
      </c>
      <c r="D865" s="832" t="s">
        <v>2739</v>
      </c>
      <c r="E865" s="832" t="s">
        <v>333</v>
      </c>
      <c r="F865" s="832" t="s">
        <v>1119</v>
      </c>
      <c r="G865" s="832">
        <v>16615.509999999998</v>
      </c>
      <c r="H865" s="832">
        <v>19049.759999999998</v>
      </c>
      <c r="I865" s="832">
        <v>21484.01</v>
      </c>
      <c r="J865" s="832">
        <v>24655.51</v>
      </c>
      <c r="K865" s="832">
        <v>27295.040000000001</v>
      </c>
      <c r="L865" s="832">
        <v>29934.57</v>
      </c>
      <c r="M865" s="832">
        <v>2639.53</v>
      </c>
      <c r="N865" s="832">
        <v>3976.47</v>
      </c>
      <c r="O865" s="832">
        <v>8131.89</v>
      </c>
      <c r="P865" s="832">
        <v>10887.93</v>
      </c>
      <c r="Q865" s="832">
        <v>13643.96</v>
      </c>
      <c r="R865" s="832">
        <v>16411.05</v>
      </c>
      <c r="S865" s="832">
        <v>2494.5500000000002</v>
      </c>
      <c r="T865" s="832">
        <v>2680.36</v>
      </c>
      <c r="U865" s="832">
        <v>0</v>
      </c>
      <c r="V865" s="832">
        <v>0</v>
      </c>
      <c r="W865" s="832">
        <v>0</v>
      </c>
      <c r="X865" s="832">
        <v>0</v>
      </c>
      <c r="Y865" s="832">
        <v>0</v>
      </c>
      <c r="Z865" s="832">
        <v>0</v>
      </c>
      <c r="AA865" s="832">
        <v>0</v>
      </c>
      <c r="AB865" s="832">
        <v>0</v>
      </c>
      <c r="AC865" s="832">
        <v>0</v>
      </c>
      <c r="AD865" s="832">
        <v>0</v>
      </c>
      <c r="AE865" s="832">
        <v>0</v>
      </c>
      <c r="AF865" s="832">
        <v>0</v>
      </c>
      <c r="AG865" s="832">
        <v>0</v>
      </c>
      <c r="AH865" s="832">
        <v>0</v>
      </c>
      <c r="AI865" s="832">
        <v>0</v>
      </c>
    </row>
    <row r="866" spans="1:35" ht="15" customHeight="1">
      <c r="A866" s="832" t="s">
        <v>1150</v>
      </c>
      <c r="B866" s="832">
        <v>2020</v>
      </c>
      <c r="C866" s="832" t="s">
        <v>1502</v>
      </c>
      <c r="D866" s="832" t="s">
        <v>2740</v>
      </c>
      <c r="E866" s="832" t="s">
        <v>333</v>
      </c>
      <c r="F866" s="832" t="s">
        <v>1119</v>
      </c>
      <c r="G866" s="832">
        <v>13658.36</v>
      </c>
      <c r="H866" s="832">
        <v>14289.49</v>
      </c>
      <c r="I866" s="832">
        <v>16221</v>
      </c>
      <c r="J866" s="832">
        <v>18705.23</v>
      </c>
      <c r="K866" s="832">
        <v>20436.37</v>
      </c>
      <c r="L866" s="832">
        <v>20700.18</v>
      </c>
      <c r="M866" s="832">
        <v>1387.95</v>
      </c>
      <c r="N866" s="832">
        <v>2713.85</v>
      </c>
      <c r="O866" s="832">
        <v>3343.65</v>
      </c>
      <c r="P866" s="832">
        <v>4807.8500000000004</v>
      </c>
      <c r="Q866" s="832">
        <v>6352.07</v>
      </c>
      <c r="R866" s="832">
        <v>8578.1</v>
      </c>
      <c r="S866" s="832">
        <v>1725.02</v>
      </c>
      <c r="T866" s="832">
        <v>1505.23</v>
      </c>
      <c r="U866" s="832">
        <v>0</v>
      </c>
      <c r="V866" s="832">
        <v>0</v>
      </c>
      <c r="W866" s="832">
        <v>0</v>
      </c>
      <c r="X866" s="832">
        <v>0</v>
      </c>
      <c r="Y866" s="832">
        <v>0</v>
      </c>
      <c r="Z866" s="832">
        <v>0</v>
      </c>
      <c r="AA866" s="832">
        <v>0</v>
      </c>
      <c r="AB866" s="832">
        <v>0</v>
      </c>
      <c r="AC866" s="832">
        <v>0</v>
      </c>
      <c r="AD866" s="832">
        <v>0</v>
      </c>
      <c r="AE866" s="832">
        <v>0</v>
      </c>
      <c r="AF866" s="832">
        <v>0</v>
      </c>
      <c r="AG866" s="832">
        <v>0</v>
      </c>
      <c r="AH866" s="832">
        <v>0</v>
      </c>
      <c r="AI866" s="832">
        <v>0</v>
      </c>
    </row>
    <row r="867" spans="1:35" ht="15" customHeight="1">
      <c r="A867" s="832" t="s">
        <v>1150</v>
      </c>
      <c r="B867" s="832">
        <v>2020</v>
      </c>
      <c r="C867" s="832" t="s">
        <v>1504</v>
      </c>
      <c r="D867" s="832" t="s">
        <v>2741</v>
      </c>
      <c r="E867" s="832" t="s">
        <v>333</v>
      </c>
      <c r="F867" s="832" t="s">
        <v>1119</v>
      </c>
      <c r="G867" s="832">
        <v>2338.75</v>
      </c>
      <c r="H867" s="832">
        <v>2338.75</v>
      </c>
      <c r="I867" s="832">
        <v>2729</v>
      </c>
      <c r="J867" s="832">
        <v>3004</v>
      </c>
      <c r="K867" s="832">
        <v>3279</v>
      </c>
      <c r="L867" s="832">
        <v>3554</v>
      </c>
      <c r="M867" s="832">
        <v>275</v>
      </c>
      <c r="N867" s="832">
        <v>550</v>
      </c>
      <c r="O867" s="832">
        <v>1575</v>
      </c>
      <c r="P867" s="832">
        <v>1850</v>
      </c>
      <c r="Q867" s="832">
        <v>2275</v>
      </c>
      <c r="R867" s="832">
        <v>2700</v>
      </c>
      <c r="S867" s="832">
        <v>296.17</v>
      </c>
      <c r="T867" s="832">
        <v>389.92</v>
      </c>
      <c r="U867" s="832">
        <v>0</v>
      </c>
      <c r="V867" s="832">
        <v>0</v>
      </c>
      <c r="W867" s="832">
        <v>0</v>
      </c>
      <c r="X867" s="832">
        <v>0</v>
      </c>
      <c r="Y867" s="832">
        <v>0</v>
      </c>
      <c r="Z867" s="832">
        <v>0</v>
      </c>
      <c r="AA867" s="832">
        <v>0</v>
      </c>
      <c r="AB867" s="832">
        <v>0</v>
      </c>
      <c r="AC867" s="832">
        <v>0</v>
      </c>
      <c r="AD867" s="832">
        <v>0</v>
      </c>
      <c r="AE867" s="832">
        <v>0</v>
      </c>
      <c r="AF867" s="832">
        <v>0</v>
      </c>
      <c r="AG867" s="832">
        <v>0</v>
      </c>
      <c r="AH867" s="832">
        <v>0</v>
      </c>
      <c r="AI867" s="832">
        <v>0</v>
      </c>
    </row>
    <row r="868" spans="1:35" ht="15" customHeight="1">
      <c r="A868" s="832" t="s">
        <v>1150</v>
      </c>
      <c r="B868" s="832">
        <v>2020</v>
      </c>
      <c r="C868" s="832" t="s">
        <v>1506</v>
      </c>
      <c r="D868" s="832" t="s">
        <v>2742</v>
      </c>
      <c r="E868" s="832" t="s">
        <v>333</v>
      </c>
      <c r="F868" s="832" t="s">
        <v>1119</v>
      </c>
      <c r="G868" s="832">
        <v>813.78</v>
      </c>
      <c r="H868" s="832">
        <v>813.78</v>
      </c>
      <c r="I868" s="832">
        <v>1294.92</v>
      </c>
      <c r="J868" s="832">
        <v>1353.57</v>
      </c>
      <c r="K868" s="832">
        <v>1530.46</v>
      </c>
      <c r="L868" s="832">
        <v>2062.27</v>
      </c>
      <c r="M868" s="832">
        <v>58.65</v>
      </c>
      <c r="N868" s="832">
        <v>404.59</v>
      </c>
      <c r="O868" s="832">
        <v>493.24</v>
      </c>
      <c r="P868" s="832">
        <v>551.89</v>
      </c>
      <c r="Q868" s="832">
        <v>610.54</v>
      </c>
      <c r="R868" s="832">
        <v>1154.94</v>
      </c>
      <c r="S868" s="832">
        <v>171.86</v>
      </c>
      <c r="T868" s="832">
        <v>210.06</v>
      </c>
      <c r="U868" s="832">
        <v>0</v>
      </c>
      <c r="V868" s="832">
        <v>0</v>
      </c>
      <c r="W868" s="832">
        <v>0</v>
      </c>
      <c r="X868" s="832">
        <v>0</v>
      </c>
      <c r="Y868" s="832">
        <v>0</v>
      </c>
      <c r="Z868" s="832">
        <v>0</v>
      </c>
      <c r="AA868" s="832">
        <v>0</v>
      </c>
      <c r="AB868" s="832">
        <v>0</v>
      </c>
      <c r="AC868" s="832">
        <v>0</v>
      </c>
      <c r="AD868" s="832">
        <v>0</v>
      </c>
      <c r="AE868" s="832">
        <v>0</v>
      </c>
      <c r="AF868" s="832">
        <v>0</v>
      </c>
      <c r="AG868" s="832">
        <v>0</v>
      </c>
      <c r="AH868" s="832">
        <v>0</v>
      </c>
      <c r="AI868" s="832">
        <v>0</v>
      </c>
    </row>
    <row r="869" spans="1:35" ht="15" customHeight="1">
      <c r="A869" s="832" t="s">
        <v>1150</v>
      </c>
      <c r="B869" s="832">
        <v>2020</v>
      </c>
      <c r="C869" s="832" t="s">
        <v>1508</v>
      </c>
      <c r="D869" s="832" t="s">
        <v>2743</v>
      </c>
      <c r="E869" s="832" t="s">
        <v>333</v>
      </c>
      <c r="F869" s="832" t="s">
        <v>1119</v>
      </c>
      <c r="G869" s="832">
        <v>0</v>
      </c>
      <c r="H869" s="832">
        <v>0</v>
      </c>
      <c r="I869" s="832">
        <v>0</v>
      </c>
      <c r="J869" s="832">
        <v>0</v>
      </c>
      <c r="K869" s="832">
        <v>0</v>
      </c>
      <c r="L869" s="832">
        <v>0</v>
      </c>
      <c r="M869" s="832">
        <v>0</v>
      </c>
      <c r="N869" s="832">
        <v>0</v>
      </c>
      <c r="O869" s="832">
        <v>0</v>
      </c>
      <c r="P869" s="832">
        <v>0</v>
      </c>
      <c r="Q869" s="832">
        <v>0</v>
      </c>
      <c r="R869" s="832">
        <v>0</v>
      </c>
      <c r="S869" s="832">
        <v>0</v>
      </c>
      <c r="T869" s="832">
        <v>0</v>
      </c>
      <c r="U869" s="832">
        <v>0</v>
      </c>
      <c r="V869" s="832">
        <v>0</v>
      </c>
      <c r="W869" s="832">
        <v>0</v>
      </c>
      <c r="X869" s="832">
        <v>0</v>
      </c>
      <c r="Y869" s="832">
        <v>0</v>
      </c>
      <c r="Z869" s="832">
        <v>0</v>
      </c>
      <c r="AA869" s="832">
        <v>0</v>
      </c>
      <c r="AB869" s="832">
        <v>0</v>
      </c>
      <c r="AC869" s="832">
        <v>0</v>
      </c>
      <c r="AD869" s="832">
        <v>0</v>
      </c>
      <c r="AE869" s="832">
        <v>0</v>
      </c>
      <c r="AF869" s="832">
        <v>0</v>
      </c>
      <c r="AG869" s="832">
        <v>0</v>
      </c>
      <c r="AH869" s="832">
        <v>0</v>
      </c>
      <c r="AI869" s="832">
        <v>0</v>
      </c>
    </row>
    <row r="870" spans="1:35" ht="15" customHeight="1">
      <c r="A870" s="832" t="s">
        <v>1150</v>
      </c>
      <c r="B870" s="832">
        <v>2020</v>
      </c>
      <c r="C870" s="832" t="s">
        <v>1510</v>
      </c>
      <c r="D870" s="832" t="s">
        <v>1511</v>
      </c>
      <c r="E870" s="832" t="s">
        <v>333</v>
      </c>
      <c r="F870" s="832" t="s">
        <v>1119</v>
      </c>
      <c r="G870" s="832">
        <v>777.05</v>
      </c>
      <c r="H870" s="832">
        <v>2182.9499999999998</v>
      </c>
      <c r="I870" s="832">
        <v>2315.3200000000002</v>
      </c>
      <c r="J870" s="832">
        <v>2340.56</v>
      </c>
      <c r="K870" s="832">
        <v>2472.92</v>
      </c>
      <c r="L870" s="832">
        <v>2622.27</v>
      </c>
      <c r="M870" s="832">
        <v>1443.83</v>
      </c>
      <c r="N870" s="832">
        <v>1271.1600000000001</v>
      </c>
      <c r="O870" s="832">
        <v>1288.25</v>
      </c>
      <c r="P870" s="832">
        <v>1481.22</v>
      </c>
      <c r="Q870" s="832">
        <v>1615.25</v>
      </c>
      <c r="R870" s="832">
        <v>1806.46</v>
      </c>
      <c r="S870" s="832">
        <v>218.52</v>
      </c>
      <c r="T870" s="832">
        <v>331.82</v>
      </c>
      <c r="U870" s="832">
        <v>0</v>
      </c>
      <c r="V870" s="832">
        <v>0</v>
      </c>
      <c r="W870" s="832">
        <v>0</v>
      </c>
      <c r="X870" s="832">
        <v>0</v>
      </c>
      <c r="Y870" s="832">
        <v>0</v>
      </c>
      <c r="Z870" s="832">
        <v>0</v>
      </c>
      <c r="AA870" s="832">
        <v>0</v>
      </c>
      <c r="AB870" s="832">
        <v>0</v>
      </c>
      <c r="AC870" s="832">
        <v>0</v>
      </c>
      <c r="AD870" s="832">
        <v>0</v>
      </c>
      <c r="AE870" s="832">
        <v>0</v>
      </c>
      <c r="AF870" s="832">
        <v>0</v>
      </c>
      <c r="AG870" s="832">
        <v>0</v>
      </c>
      <c r="AH870" s="832">
        <v>0</v>
      </c>
      <c r="AI870" s="832">
        <v>0</v>
      </c>
    </row>
    <row r="871" spans="1:35" ht="15" customHeight="1">
      <c r="A871" s="832" t="s">
        <v>1150</v>
      </c>
      <c r="B871" s="832">
        <v>2020</v>
      </c>
      <c r="C871" s="832" t="s">
        <v>1512</v>
      </c>
      <c r="D871" s="832" t="s">
        <v>1513</v>
      </c>
      <c r="E871" s="832" t="s">
        <v>333</v>
      </c>
      <c r="F871" s="832" t="s">
        <v>1119</v>
      </c>
      <c r="G871" s="832">
        <v>0</v>
      </c>
      <c r="H871" s="832">
        <v>0</v>
      </c>
      <c r="I871" s="832">
        <v>0</v>
      </c>
      <c r="J871" s="832">
        <v>0</v>
      </c>
      <c r="K871" s="832">
        <v>0</v>
      </c>
      <c r="L871" s="832">
        <v>0</v>
      </c>
      <c r="M871" s="832">
        <v>0</v>
      </c>
      <c r="N871" s="832">
        <v>0</v>
      </c>
      <c r="O871" s="832">
        <v>0</v>
      </c>
      <c r="P871" s="832">
        <v>0</v>
      </c>
      <c r="Q871" s="832">
        <v>0</v>
      </c>
      <c r="R871" s="832">
        <v>0</v>
      </c>
      <c r="S871" s="832">
        <v>0</v>
      </c>
      <c r="T871" s="832">
        <v>0</v>
      </c>
      <c r="U871" s="832">
        <v>0</v>
      </c>
      <c r="V871" s="832">
        <v>0</v>
      </c>
      <c r="W871" s="832">
        <v>0</v>
      </c>
      <c r="X871" s="832">
        <v>0</v>
      </c>
      <c r="Y871" s="832">
        <v>0</v>
      </c>
      <c r="Z871" s="832">
        <v>0</v>
      </c>
      <c r="AA871" s="832">
        <v>0</v>
      </c>
      <c r="AB871" s="832">
        <v>0</v>
      </c>
      <c r="AC871" s="832">
        <v>0</v>
      </c>
      <c r="AD871" s="832">
        <v>0</v>
      </c>
      <c r="AE871" s="832">
        <v>0</v>
      </c>
      <c r="AF871" s="832">
        <v>0</v>
      </c>
      <c r="AG871" s="832">
        <v>0</v>
      </c>
      <c r="AH871" s="832">
        <v>0</v>
      </c>
      <c r="AI871" s="832">
        <v>0</v>
      </c>
    </row>
    <row r="872" spans="1:35" ht="15" customHeight="1">
      <c r="A872" s="832" t="s">
        <v>1150</v>
      </c>
      <c r="B872" s="832">
        <v>2020</v>
      </c>
      <c r="C872" s="832" t="s">
        <v>1514</v>
      </c>
      <c r="D872" s="832" t="s">
        <v>1515</v>
      </c>
      <c r="E872" s="832" t="s">
        <v>333</v>
      </c>
      <c r="F872" s="832" t="s">
        <v>1119</v>
      </c>
      <c r="G872" s="832">
        <v>0</v>
      </c>
      <c r="H872" s="832">
        <v>0</v>
      </c>
      <c r="I872" s="832">
        <v>0</v>
      </c>
      <c r="J872" s="832">
        <v>0</v>
      </c>
      <c r="K872" s="832">
        <v>0</v>
      </c>
      <c r="L872" s="832">
        <v>0</v>
      </c>
      <c r="M872" s="832">
        <v>0</v>
      </c>
      <c r="N872" s="832">
        <v>0</v>
      </c>
      <c r="O872" s="832">
        <v>0</v>
      </c>
      <c r="P872" s="832">
        <v>0</v>
      </c>
      <c r="Q872" s="832">
        <v>0</v>
      </c>
      <c r="R872" s="832">
        <v>0</v>
      </c>
      <c r="S872" s="832">
        <v>0</v>
      </c>
      <c r="T872" s="832">
        <v>0</v>
      </c>
      <c r="U872" s="832">
        <v>0</v>
      </c>
      <c r="V872" s="832">
        <v>0</v>
      </c>
      <c r="W872" s="832">
        <v>0</v>
      </c>
      <c r="X872" s="832">
        <v>0</v>
      </c>
      <c r="Y872" s="832">
        <v>0</v>
      </c>
      <c r="Z872" s="832">
        <v>0</v>
      </c>
      <c r="AA872" s="832">
        <v>0</v>
      </c>
      <c r="AB872" s="832">
        <v>0</v>
      </c>
      <c r="AC872" s="832">
        <v>0</v>
      </c>
      <c r="AD872" s="832">
        <v>0</v>
      </c>
      <c r="AE872" s="832">
        <v>0</v>
      </c>
      <c r="AF872" s="832">
        <v>0</v>
      </c>
      <c r="AG872" s="832">
        <v>0</v>
      </c>
      <c r="AH872" s="832">
        <v>0</v>
      </c>
      <c r="AI872" s="832">
        <v>0</v>
      </c>
    </row>
    <row r="873" spans="1:35" ht="15" customHeight="1">
      <c r="A873" s="832" t="s">
        <v>1150</v>
      </c>
      <c r="B873" s="832">
        <v>2020</v>
      </c>
      <c r="C873" s="832" t="s">
        <v>1516</v>
      </c>
      <c r="D873" s="832" t="s">
        <v>1517</v>
      </c>
      <c r="E873" s="832" t="s">
        <v>333</v>
      </c>
      <c r="F873" s="832" t="s">
        <v>1119</v>
      </c>
      <c r="G873" s="832">
        <v>0</v>
      </c>
      <c r="H873" s="832">
        <v>0</v>
      </c>
      <c r="I873" s="832">
        <v>0</v>
      </c>
      <c r="J873" s="832">
        <v>0</v>
      </c>
      <c r="K873" s="832">
        <v>0</v>
      </c>
      <c r="L873" s="832">
        <v>0</v>
      </c>
      <c r="M873" s="832">
        <v>0</v>
      </c>
      <c r="N873" s="832">
        <v>0</v>
      </c>
      <c r="O873" s="832">
        <v>0</v>
      </c>
      <c r="P873" s="832">
        <v>0</v>
      </c>
      <c r="Q873" s="832">
        <v>0</v>
      </c>
      <c r="R873" s="832">
        <v>0</v>
      </c>
      <c r="S873" s="832">
        <v>0</v>
      </c>
      <c r="T873" s="832">
        <v>0</v>
      </c>
      <c r="U873" s="832">
        <v>0</v>
      </c>
      <c r="V873" s="832">
        <v>0</v>
      </c>
      <c r="W873" s="832">
        <v>0</v>
      </c>
      <c r="X873" s="832">
        <v>0</v>
      </c>
      <c r="Y873" s="832">
        <v>0</v>
      </c>
      <c r="Z873" s="832">
        <v>0</v>
      </c>
      <c r="AA873" s="832">
        <v>0</v>
      </c>
      <c r="AB873" s="832">
        <v>0</v>
      </c>
      <c r="AC873" s="832">
        <v>0</v>
      </c>
      <c r="AD873" s="832">
        <v>0</v>
      </c>
      <c r="AE873" s="832">
        <v>0</v>
      </c>
      <c r="AF873" s="832">
        <v>0</v>
      </c>
      <c r="AG873" s="832">
        <v>0</v>
      </c>
      <c r="AH873" s="832">
        <v>0</v>
      </c>
      <c r="AI873" s="832">
        <v>0</v>
      </c>
    </row>
    <row r="874" spans="1:35" ht="15" customHeight="1">
      <c r="A874" s="832" t="s">
        <v>1150</v>
      </c>
      <c r="B874" s="832">
        <v>2020</v>
      </c>
      <c r="C874" s="832" t="s">
        <v>1518</v>
      </c>
      <c r="D874" s="832" t="s">
        <v>1519</v>
      </c>
      <c r="E874" s="832" t="s">
        <v>333</v>
      </c>
      <c r="F874" s="832" t="s">
        <v>1119</v>
      </c>
      <c r="G874" s="832">
        <v>0</v>
      </c>
      <c r="H874" s="832">
        <v>0</v>
      </c>
      <c r="I874" s="832">
        <v>0</v>
      </c>
      <c r="J874" s="832">
        <v>0</v>
      </c>
      <c r="K874" s="832">
        <v>0</v>
      </c>
      <c r="L874" s="832">
        <v>0</v>
      </c>
      <c r="M874" s="832">
        <v>0</v>
      </c>
      <c r="N874" s="832">
        <v>0</v>
      </c>
      <c r="O874" s="832">
        <v>0</v>
      </c>
      <c r="P874" s="832">
        <v>0</v>
      </c>
      <c r="Q874" s="832">
        <v>0</v>
      </c>
      <c r="R874" s="832">
        <v>0</v>
      </c>
      <c r="S874" s="832">
        <v>0</v>
      </c>
      <c r="T874" s="832">
        <v>0</v>
      </c>
      <c r="U874" s="832">
        <v>0</v>
      </c>
      <c r="V874" s="832">
        <v>0</v>
      </c>
      <c r="W874" s="832">
        <v>0</v>
      </c>
      <c r="X874" s="832">
        <v>0</v>
      </c>
      <c r="Y874" s="832">
        <v>0</v>
      </c>
      <c r="Z874" s="832">
        <v>0</v>
      </c>
      <c r="AA874" s="832">
        <v>0</v>
      </c>
      <c r="AB874" s="832">
        <v>0</v>
      </c>
      <c r="AC874" s="832">
        <v>0</v>
      </c>
      <c r="AD874" s="832">
        <v>0</v>
      </c>
      <c r="AE874" s="832">
        <v>0</v>
      </c>
      <c r="AF874" s="832">
        <v>0</v>
      </c>
      <c r="AG874" s="832">
        <v>0</v>
      </c>
      <c r="AH874" s="832">
        <v>0</v>
      </c>
      <c r="AI874" s="832">
        <v>0</v>
      </c>
    </row>
    <row r="875" spans="1:35" ht="15" customHeight="1">
      <c r="A875" s="832" t="s">
        <v>1150</v>
      </c>
      <c r="B875" s="832">
        <v>2020</v>
      </c>
      <c r="C875" s="832" t="s">
        <v>1520</v>
      </c>
      <c r="D875" s="832" t="s">
        <v>1521</v>
      </c>
      <c r="E875" s="832" t="s">
        <v>333</v>
      </c>
      <c r="F875" s="832" t="s">
        <v>1119</v>
      </c>
      <c r="G875" s="832">
        <v>0</v>
      </c>
      <c r="H875" s="832">
        <v>0</v>
      </c>
      <c r="I875" s="832">
        <v>0</v>
      </c>
      <c r="J875" s="832">
        <v>0</v>
      </c>
      <c r="K875" s="832">
        <v>0</v>
      </c>
      <c r="L875" s="832">
        <v>0</v>
      </c>
      <c r="M875" s="832">
        <v>0</v>
      </c>
      <c r="N875" s="832">
        <v>0</v>
      </c>
      <c r="O875" s="832">
        <v>0</v>
      </c>
      <c r="P875" s="832">
        <v>0</v>
      </c>
      <c r="Q875" s="832">
        <v>0</v>
      </c>
      <c r="R875" s="832">
        <v>0</v>
      </c>
      <c r="S875" s="832">
        <v>0</v>
      </c>
      <c r="T875" s="832">
        <v>0</v>
      </c>
      <c r="U875" s="832">
        <v>0</v>
      </c>
      <c r="V875" s="832">
        <v>0</v>
      </c>
      <c r="W875" s="832">
        <v>0</v>
      </c>
      <c r="X875" s="832">
        <v>0</v>
      </c>
      <c r="Y875" s="832">
        <v>0</v>
      </c>
      <c r="Z875" s="832">
        <v>0</v>
      </c>
      <c r="AA875" s="832">
        <v>0</v>
      </c>
      <c r="AB875" s="832">
        <v>0</v>
      </c>
      <c r="AC875" s="832">
        <v>0</v>
      </c>
      <c r="AD875" s="832">
        <v>0</v>
      </c>
      <c r="AE875" s="832">
        <v>0</v>
      </c>
      <c r="AF875" s="832">
        <v>0</v>
      </c>
      <c r="AG875" s="832">
        <v>0</v>
      </c>
      <c r="AH875" s="832">
        <v>0</v>
      </c>
      <c r="AI875" s="832">
        <v>0</v>
      </c>
    </row>
    <row r="876" spans="1:35" ht="15" customHeight="1">
      <c r="A876" s="832" t="s">
        <v>1150</v>
      </c>
      <c r="B876" s="832">
        <v>2020</v>
      </c>
      <c r="C876" s="832" t="s">
        <v>1522</v>
      </c>
      <c r="D876" s="832" t="s">
        <v>1523</v>
      </c>
      <c r="E876" s="832" t="s">
        <v>333</v>
      </c>
      <c r="F876" s="832" t="s">
        <v>1119</v>
      </c>
      <c r="G876" s="832">
        <v>0</v>
      </c>
      <c r="H876" s="832">
        <v>0</v>
      </c>
      <c r="I876" s="832">
        <v>0</v>
      </c>
      <c r="J876" s="832">
        <v>0</v>
      </c>
      <c r="K876" s="832">
        <v>0</v>
      </c>
      <c r="L876" s="832">
        <v>0</v>
      </c>
      <c r="M876" s="832">
        <v>0</v>
      </c>
      <c r="N876" s="832">
        <v>0</v>
      </c>
      <c r="O876" s="832">
        <v>0</v>
      </c>
      <c r="P876" s="832">
        <v>0</v>
      </c>
      <c r="Q876" s="832">
        <v>0</v>
      </c>
      <c r="R876" s="832">
        <v>0</v>
      </c>
      <c r="S876" s="832">
        <v>0</v>
      </c>
      <c r="T876" s="832">
        <v>0</v>
      </c>
      <c r="U876" s="832">
        <v>0</v>
      </c>
      <c r="V876" s="832">
        <v>0</v>
      </c>
      <c r="W876" s="832">
        <v>0</v>
      </c>
      <c r="X876" s="832">
        <v>0</v>
      </c>
      <c r="Y876" s="832">
        <v>0</v>
      </c>
      <c r="Z876" s="832">
        <v>0</v>
      </c>
      <c r="AA876" s="832">
        <v>0</v>
      </c>
      <c r="AB876" s="832">
        <v>0</v>
      </c>
      <c r="AC876" s="832">
        <v>0</v>
      </c>
      <c r="AD876" s="832">
        <v>0</v>
      </c>
      <c r="AE876" s="832">
        <v>0</v>
      </c>
      <c r="AF876" s="832">
        <v>0</v>
      </c>
      <c r="AG876" s="832">
        <v>0</v>
      </c>
      <c r="AH876" s="832">
        <v>0</v>
      </c>
      <c r="AI876" s="832">
        <v>0</v>
      </c>
    </row>
    <row r="877" spans="1:35" ht="15" customHeight="1">
      <c r="A877" s="832" t="s">
        <v>1150</v>
      </c>
      <c r="B877" s="832">
        <v>2020</v>
      </c>
      <c r="C877" s="832" t="s">
        <v>1524</v>
      </c>
      <c r="D877" s="832" t="s">
        <v>1525</v>
      </c>
      <c r="E877" s="832" t="s">
        <v>333</v>
      </c>
      <c r="F877" s="832" t="s">
        <v>1119</v>
      </c>
      <c r="G877" s="832">
        <v>0</v>
      </c>
      <c r="H877" s="832">
        <v>0</v>
      </c>
      <c r="I877" s="832">
        <v>0</v>
      </c>
      <c r="J877" s="832">
        <v>0</v>
      </c>
      <c r="K877" s="832">
        <v>0</v>
      </c>
      <c r="L877" s="832">
        <v>0</v>
      </c>
      <c r="M877" s="832">
        <v>0</v>
      </c>
      <c r="N877" s="832">
        <v>0</v>
      </c>
      <c r="O877" s="832">
        <v>0</v>
      </c>
      <c r="P877" s="832">
        <v>0</v>
      </c>
      <c r="Q877" s="832">
        <v>0</v>
      </c>
      <c r="R877" s="832">
        <v>0</v>
      </c>
      <c r="S877" s="832">
        <v>0</v>
      </c>
      <c r="T877" s="832">
        <v>0</v>
      </c>
      <c r="U877" s="832">
        <v>0</v>
      </c>
      <c r="V877" s="832">
        <v>0</v>
      </c>
      <c r="W877" s="832">
        <v>0</v>
      </c>
      <c r="X877" s="832">
        <v>0</v>
      </c>
      <c r="Y877" s="832">
        <v>0</v>
      </c>
      <c r="Z877" s="832">
        <v>0</v>
      </c>
      <c r="AA877" s="832">
        <v>0</v>
      </c>
      <c r="AB877" s="832">
        <v>0</v>
      </c>
      <c r="AC877" s="832">
        <v>0</v>
      </c>
      <c r="AD877" s="832">
        <v>0</v>
      </c>
      <c r="AE877" s="832">
        <v>0</v>
      </c>
      <c r="AF877" s="832">
        <v>0</v>
      </c>
      <c r="AG877" s="832">
        <v>0</v>
      </c>
      <c r="AH877" s="832">
        <v>0</v>
      </c>
      <c r="AI877" s="832">
        <v>0</v>
      </c>
    </row>
    <row r="878" spans="1:35" ht="15" customHeight="1">
      <c r="A878" s="832" t="s">
        <v>1150</v>
      </c>
      <c r="B878" s="832">
        <v>2020</v>
      </c>
      <c r="C878" s="832" t="s">
        <v>1526</v>
      </c>
      <c r="D878" s="832" t="s">
        <v>1527</v>
      </c>
      <c r="E878" s="832" t="s">
        <v>333</v>
      </c>
      <c r="F878" s="832" t="s">
        <v>1119</v>
      </c>
      <c r="G878" s="832">
        <v>0</v>
      </c>
      <c r="H878" s="832">
        <v>0</v>
      </c>
      <c r="I878" s="832">
        <v>0</v>
      </c>
      <c r="J878" s="832">
        <v>0</v>
      </c>
      <c r="K878" s="832">
        <v>0</v>
      </c>
      <c r="L878" s="832">
        <v>0</v>
      </c>
      <c r="M878" s="832">
        <v>0</v>
      </c>
      <c r="N878" s="832">
        <v>0</v>
      </c>
      <c r="O878" s="832">
        <v>0</v>
      </c>
      <c r="P878" s="832">
        <v>0</v>
      </c>
      <c r="Q878" s="832">
        <v>0</v>
      </c>
      <c r="R878" s="832">
        <v>0</v>
      </c>
      <c r="S878" s="832">
        <v>0</v>
      </c>
      <c r="T878" s="832">
        <v>0</v>
      </c>
      <c r="U878" s="832">
        <v>0</v>
      </c>
      <c r="V878" s="832">
        <v>0</v>
      </c>
      <c r="W878" s="832">
        <v>0</v>
      </c>
      <c r="X878" s="832">
        <v>0</v>
      </c>
      <c r="Y878" s="832">
        <v>0</v>
      </c>
      <c r="Z878" s="832">
        <v>0</v>
      </c>
      <c r="AA878" s="832">
        <v>0</v>
      </c>
      <c r="AB878" s="832">
        <v>0</v>
      </c>
      <c r="AC878" s="832">
        <v>0</v>
      </c>
      <c r="AD878" s="832">
        <v>0</v>
      </c>
      <c r="AE878" s="832">
        <v>0</v>
      </c>
      <c r="AF878" s="832">
        <v>0</v>
      </c>
      <c r="AG878" s="832">
        <v>0</v>
      </c>
      <c r="AH878" s="832">
        <v>0</v>
      </c>
      <c r="AI878" s="832">
        <v>0</v>
      </c>
    </row>
    <row r="879" spans="1:35" ht="15" customHeight="1">
      <c r="A879" s="832" t="s">
        <v>1150</v>
      </c>
      <c r="B879" s="832">
        <v>2020</v>
      </c>
      <c r="C879" s="832" t="s">
        <v>1528</v>
      </c>
      <c r="D879" s="832" t="s">
        <v>1529</v>
      </c>
      <c r="E879" s="832" t="s">
        <v>333</v>
      </c>
      <c r="F879" s="832" t="s">
        <v>1119</v>
      </c>
      <c r="G879" s="832">
        <v>0</v>
      </c>
      <c r="H879" s="832">
        <v>0</v>
      </c>
      <c r="I879" s="832">
        <v>0</v>
      </c>
      <c r="J879" s="832">
        <v>0</v>
      </c>
      <c r="K879" s="832">
        <v>0</v>
      </c>
      <c r="L879" s="832">
        <v>0</v>
      </c>
      <c r="M879" s="832">
        <v>0</v>
      </c>
      <c r="N879" s="832">
        <v>0</v>
      </c>
      <c r="O879" s="832">
        <v>0</v>
      </c>
      <c r="P879" s="832">
        <v>0</v>
      </c>
      <c r="Q879" s="832">
        <v>0</v>
      </c>
      <c r="R879" s="832">
        <v>0</v>
      </c>
      <c r="S879" s="832">
        <v>0</v>
      </c>
      <c r="T879" s="832">
        <v>0</v>
      </c>
      <c r="U879" s="832">
        <v>0</v>
      </c>
      <c r="V879" s="832">
        <v>0</v>
      </c>
      <c r="W879" s="832">
        <v>0</v>
      </c>
      <c r="X879" s="832">
        <v>0</v>
      </c>
      <c r="Y879" s="832">
        <v>0</v>
      </c>
      <c r="Z879" s="832">
        <v>0</v>
      </c>
      <c r="AA879" s="832">
        <v>0</v>
      </c>
      <c r="AB879" s="832">
        <v>0</v>
      </c>
      <c r="AC879" s="832">
        <v>0</v>
      </c>
      <c r="AD879" s="832">
        <v>0</v>
      </c>
      <c r="AE879" s="832">
        <v>0</v>
      </c>
      <c r="AF879" s="832">
        <v>0</v>
      </c>
      <c r="AG879" s="832">
        <v>0</v>
      </c>
      <c r="AH879" s="832">
        <v>0</v>
      </c>
      <c r="AI879" s="832">
        <v>0</v>
      </c>
    </row>
    <row r="880" spans="1:35" ht="15" customHeight="1">
      <c r="A880" s="832" t="s">
        <v>1150</v>
      </c>
      <c r="B880" s="832">
        <v>2020</v>
      </c>
      <c r="C880" s="832" t="s">
        <v>1530</v>
      </c>
      <c r="D880" s="832" t="s">
        <v>1531</v>
      </c>
      <c r="E880" s="832" t="s">
        <v>333</v>
      </c>
      <c r="F880" s="832" t="s">
        <v>1119</v>
      </c>
      <c r="G880" s="832">
        <v>0</v>
      </c>
      <c r="H880" s="832">
        <v>0</v>
      </c>
      <c r="I880" s="832">
        <v>0</v>
      </c>
      <c r="J880" s="832">
        <v>0</v>
      </c>
      <c r="K880" s="832">
        <v>0</v>
      </c>
      <c r="L880" s="832">
        <v>0</v>
      </c>
      <c r="M880" s="832">
        <v>0</v>
      </c>
      <c r="N880" s="832">
        <v>0</v>
      </c>
      <c r="O880" s="832">
        <v>0</v>
      </c>
      <c r="P880" s="832">
        <v>0</v>
      </c>
      <c r="Q880" s="832">
        <v>0</v>
      </c>
      <c r="R880" s="832">
        <v>0</v>
      </c>
      <c r="S880" s="832">
        <v>0</v>
      </c>
      <c r="T880" s="832">
        <v>0</v>
      </c>
      <c r="U880" s="832">
        <v>0</v>
      </c>
      <c r="V880" s="832">
        <v>0</v>
      </c>
      <c r="W880" s="832">
        <v>0</v>
      </c>
      <c r="X880" s="832">
        <v>0</v>
      </c>
      <c r="Y880" s="832">
        <v>0</v>
      </c>
      <c r="Z880" s="832">
        <v>0</v>
      </c>
      <c r="AA880" s="832">
        <v>0</v>
      </c>
      <c r="AB880" s="832">
        <v>0</v>
      </c>
      <c r="AC880" s="832">
        <v>0</v>
      </c>
      <c r="AD880" s="832">
        <v>0</v>
      </c>
      <c r="AE880" s="832">
        <v>0</v>
      </c>
      <c r="AF880" s="832">
        <v>0</v>
      </c>
      <c r="AG880" s="832">
        <v>0</v>
      </c>
      <c r="AH880" s="832">
        <v>0</v>
      </c>
      <c r="AI880" s="832">
        <v>0</v>
      </c>
    </row>
    <row r="881" spans="1:35" ht="15" customHeight="1">
      <c r="A881" s="832" t="s">
        <v>1150</v>
      </c>
      <c r="B881" s="832">
        <v>2020</v>
      </c>
      <c r="C881" s="832" t="s">
        <v>1532</v>
      </c>
      <c r="D881" s="832" t="s">
        <v>1533</v>
      </c>
      <c r="E881" s="832" t="s">
        <v>333</v>
      </c>
      <c r="F881" s="832" t="s">
        <v>1119</v>
      </c>
      <c r="G881" s="832">
        <v>0</v>
      </c>
      <c r="H881" s="832">
        <v>0</v>
      </c>
      <c r="I881" s="832">
        <v>0</v>
      </c>
      <c r="J881" s="832">
        <v>0</v>
      </c>
      <c r="K881" s="832">
        <v>0</v>
      </c>
      <c r="L881" s="832">
        <v>0</v>
      </c>
      <c r="M881" s="832">
        <v>0</v>
      </c>
      <c r="N881" s="832">
        <v>0</v>
      </c>
      <c r="O881" s="832">
        <v>0</v>
      </c>
      <c r="P881" s="832">
        <v>0</v>
      </c>
      <c r="Q881" s="832">
        <v>0</v>
      </c>
      <c r="R881" s="832">
        <v>0</v>
      </c>
      <c r="S881" s="832">
        <v>0</v>
      </c>
      <c r="T881" s="832">
        <v>0</v>
      </c>
      <c r="U881" s="832">
        <v>0</v>
      </c>
      <c r="V881" s="832">
        <v>0</v>
      </c>
      <c r="W881" s="832">
        <v>0</v>
      </c>
      <c r="X881" s="832">
        <v>0</v>
      </c>
      <c r="Y881" s="832">
        <v>0</v>
      </c>
      <c r="Z881" s="832">
        <v>0</v>
      </c>
      <c r="AA881" s="832">
        <v>0</v>
      </c>
      <c r="AB881" s="832">
        <v>0</v>
      </c>
      <c r="AC881" s="832">
        <v>0</v>
      </c>
      <c r="AD881" s="832">
        <v>0</v>
      </c>
      <c r="AE881" s="832">
        <v>0</v>
      </c>
      <c r="AF881" s="832">
        <v>0</v>
      </c>
      <c r="AG881" s="832">
        <v>0</v>
      </c>
      <c r="AH881" s="832">
        <v>0</v>
      </c>
      <c r="AI881" s="832">
        <v>0</v>
      </c>
    </row>
    <row r="882" spans="1:35" ht="15" customHeight="1">
      <c r="A882" s="832" t="s">
        <v>1150</v>
      </c>
      <c r="B882" s="832">
        <v>2020</v>
      </c>
      <c r="C882" s="832" t="s">
        <v>1534</v>
      </c>
      <c r="D882" s="832" t="s">
        <v>1535</v>
      </c>
      <c r="E882" s="832" t="s">
        <v>333</v>
      </c>
      <c r="F882" s="832" t="s">
        <v>1119</v>
      </c>
      <c r="G882" s="832">
        <v>0</v>
      </c>
      <c r="H882" s="832">
        <v>0</v>
      </c>
      <c r="I882" s="832">
        <v>0</v>
      </c>
      <c r="J882" s="832">
        <v>0</v>
      </c>
      <c r="K882" s="832">
        <v>0</v>
      </c>
      <c r="L882" s="832">
        <v>0</v>
      </c>
      <c r="M882" s="832">
        <v>0</v>
      </c>
      <c r="N882" s="832">
        <v>0</v>
      </c>
      <c r="O882" s="832">
        <v>0</v>
      </c>
      <c r="P882" s="832">
        <v>0</v>
      </c>
      <c r="Q882" s="832">
        <v>0</v>
      </c>
      <c r="R882" s="832">
        <v>0</v>
      </c>
      <c r="S882" s="832">
        <v>0</v>
      </c>
      <c r="T882" s="832">
        <v>0</v>
      </c>
      <c r="U882" s="832">
        <v>0</v>
      </c>
      <c r="V882" s="832">
        <v>0</v>
      </c>
      <c r="W882" s="832">
        <v>0</v>
      </c>
      <c r="X882" s="832">
        <v>0</v>
      </c>
      <c r="Y882" s="832">
        <v>0</v>
      </c>
      <c r="Z882" s="832">
        <v>0</v>
      </c>
      <c r="AA882" s="832">
        <v>0</v>
      </c>
      <c r="AB882" s="832">
        <v>0</v>
      </c>
      <c r="AC882" s="832">
        <v>0</v>
      </c>
      <c r="AD882" s="832">
        <v>0</v>
      </c>
      <c r="AE882" s="832">
        <v>0</v>
      </c>
      <c r="AF882" s="832">
        <v>0</v>
      </c>
      <c r="AG882" s="832">
        <v>0</v>
      </c>
      <c r="AH882" s="832">
        <v>0</v>
      </c>
      <c r="AI882" s="832">
        <v>0</v>
      </c>
    </row>
    <row r="883" spans="1:35" ht="15" customHeight="1">
      <c r="A883" s="832" t="s">
        <v>1150</v>
      </c>
      <c r="B883" s="832">
        <v>2020</v>
      </c>
      <c r="C883" s="832" t="s">
        <v>1536</v>
      </c>
      <c r="D883" s="832" t="s">
        <v>1537</v>
      </c>
      <c r="E883" s="832" t="s">
        <v>333</v>
      </c>
      <c r="F883" s="832" t="s">
        <v>1119</v>
      </c>
      <c r="G883" s="832">
        <v>0</v>
      </c>
      <c r="H883" s="832">
        <v>0</v>
      </c>
      <c r="I883" s="832">
        <v>0</v>
      </c>
      <c r="J883" s="832">
        <v>0</v>
      </c>
      <c r="K883" s="832">
        <v>0</v>
      </c>
      <c r="L883" s="832">
        <v>0</v>
      </c>
      <c r="M883" s="832">
        <v>0</v>
      </c>
      <c r="N883" s="832">
        <v>0</v>
      </c>
      <c r="O883" s="832">
        <v>0</v>
      </c>
      <c r="P883" s="832">
        <v>0</v>
      </c>
      <c r="Q883" s="832">
        <v>0</v>
      </c>
      <c r="R883" s="832">
        <v>0</v>
      </c>
      <c r="S883" s="832">
        <v>0</v>
      </c>
      <c r="T883" s="832">
        <v>0</v>
      </c>
      <c r="U883" s="832">
        <v>0</v>
      </c>
      <c r="V883" s="832">
        <v>0</v>
      </c>
      <c r="W883" s="832">
        <v>0</v>
      </c>
      <c r="X883" s="832">
        <v>0</v>
      </c>
      <c r="Y883" s="832">
        <v>0</v>
      </c>
      <c r="Z883" s="832">
        <v>0</v>
      </c>
      <c r="AA883" s="832">
        <v>0</v>
      </c>
      <c r="AB883" s="832">
        <v>0</v>
      </c>
      <c r="AC883" s="832">
        <v>0</v>
      </c>
      <c r="AD883" s="832">
        <v>0</v>
      </c>
      <c r="AE883" s="832">
        <v>0</v>
      </c>
      <c r="AF883" s="832">
        <v>0</v>
      </c>
      <c r="AG883" s="832">
        <v>0</v>
      </c>
      <c r="AH883" s="832">
        <v>0</v>
      </c>
      <c r="AI883" s="832">
        <v>0</v>
      </c>
    </row>
    <row r="884" spans="1:35" ht="15" customHeight="1">
      <c r="A884" s="832" t="s">
        <v>1150</v>
      </c>
      <c r="B884" s="832">
        <v>2020</v>
      </c>
      <c r="C884" s="832" t="s">
        <v>1538</v>
      </c>
      <c r="D884" s="832" t="s">
        <v>1539</v>
      </c>
      <c r="E884" s="832" t="s">
        <v>333</v>
      </c>
      <c r="F884" s="832" t="s">
        <v>1119</v>
      </c>
      <c r="G884" s="832">
        <v>0</v>
      </c>
      <c r="H884" s="832">
        <v>0</v>
      </c>
      <c r="I884" s="832">
        <v>0</v>
      </c>
      <c r="J884" s="832">
        <v>0</v>
      </c>
      <c r="K884" s="832">
        <v>0</v>
      </c>
      <c r="L884" s="832">
        <v>0</v>
      </c>
      <c r="M884" s="832">
        <v>0</v>
      </c>
      <c r="N884" s="832">
        <v>0</v>
      </c>
      <c r="O884" s="832">
        <v>0</v>
      </c>
      <c r="P884" s="832">
        <v>0</v>
      </c>
      <c r="Q884" s="832">
        <v>0</v>
      </c>
      <c r="R884" s="832">
        <v>0</v>
      </c>
      <c r="S884" s="832">
        <v>0</v>
      </c>
      <c r="T884" s="832">
        <v>0</v>
      </c>
      <c r="U884" s="832">
        <v>0</v>
      </c>
      <c r="V884" s="832">
        <v>0</v>
      </c>
      <c r="W884" s="832">
        <v>0</v>
      </c>
      <c r="X884" s="832">
        <v>0</v>
      </c>
      <c r="Y884" s="832">
        <v>0</v>
      </c>
      <c r="Z884" s="832">
        <v>0</v>
      </c>
      <c r="AA884" s="832">
        <v>0</v>
      </c>
      <c r="AB884" s="832">
        <v>0</v>
      </c>
      <c r="AC884" s="832">
        <v>0</v>
      </c>
      <c r="AD884" s="832">
        <v>0</v>
      </c>
      <c r="AE884" s="832">
        <v>0</v>
      </c>
      <c r="AF884" s="832">
        <v>0</v>
      </c>
      <c r="AG884" s="832">
        <v>0</v>
      </c>
      <c r="AH884" s="832">
        <v>0</v>
      </c>
      <c r="AI884" s="832">
        <v>0</v>
      </c>
    </row>
    <row r="885" spans="1:35" ht="15" customHeight="1">
      <c r="A885" s="832" t="s">
        <v>1150</v>
      </c>
      <c r="B885" s="832">
        <v>2020</v>
      </c>
      <c r="C885" s="832" t="s">
        <v>1540</v>
      </c>
      <c r="D885" s="832" t="s">
        <v>1541</v>
      </c>
      <c r="E885" s="832" t="s">
        <v>333</v>
      </c>
      <c r="F885" s="832" t="s">
        <v>1119</v>
      </c>
      <c r="G885" s="832">
        <v>0</v>
      </c>
      <c r="H885" s="832">
        <v>0</v>
      </c>
      <c r="I885" s="832">
        <v>0</v>
      </c>
      <c r="J885" s="832">
        <v>0</v>
      </c>
      <c r="K885" s="832">
        <v>0</v>
      </c>
      <c r="L885" s="832">
        <v>0</v>
      </c>
      <c r="M885" s="832">
        <v>0</v>
      </c>
      <c r="N885" s="832">
        <v>0</v>
      </c>
      <c r="O885" s="832">
        <v>0</v>
      </c>
      <c r="P885" s="832">
        <v>0</v>
      </c>
      <c r="Q885" s="832">
        <v>0</v>
      </c>
      <c r="R885" s="832">
        <v>0</v>
      </c>
      <c r="S885" s="832">
        <v>0</v>
      </c>
      <c r="T885" s="832">
        <v>0</v>
      </c>
      <c r="U885" s="832">
        <v>0</v>
      </c>
      <c r="V885" s="832">
        <v>0</v>
      </c>
      <c r="W885" s="832">
        <v>0</v>
      </c>
      <c r="X885" s="832">
        <v>0</v>
      </c>
      <c r="Y885" s="832">
        <v>0</v>
      </c>
      <c r="Z885" s="832">
        <v>0</v>
      </c>
      <c r="AA885" s="832">
        <v>0</v>
      </c>
      <c r="AB885" s="832">
        <v>0</v>
      </c>
      <c r="AC885" s="832">
        <v>0</v>
      </c>
      <c r="AD885" s="832">
        <v>0</v>
      </c>
      <c r="AE885" s="832">
        <v>0</v>
      </c>
      <c r="AF885" s="832">
        <v>0</v>
      </c>
      <c r="AG885" s="832">
        <v>0</v>
      </c>
      <c r="AH885" s="832">
        <v>0</v>
      </c>
      <c r="AI885" s="832">
        <v>0</v>
      </c>
    </row>
    <row r="886" spans="1:35" ht="15" customHeight="1">
      <c r="A886" s="832" t="s">
        <v>1150</v>
      </c>
      <c r="B886" s="832">
        <v>2020</v>
      </c>
      <c r="C886" s="832" t="s">
        <v>1542</v>
      </c>
      <c r="D886" s="832" t="s">
        <v>1543</v>
      </c>
      <c r="E886" s="832" t="s">
        <v>333</v>
      </c>
      <c r="F886" s="832" t="s">
        <v>1119</v>
      </c>
      <c r="G886" s="832">
        <v>0</v>
      </c>
      <c r="H886" s="832">
        <v>0</v>
      </c>
      <c r="I886" s="832">
        <v>0</v>
      </c>
      <c r="J886" s="832">
        <v>0</v>
      </c>
      <c r="K886" s="832">
        <v>0</v>
      </c>
      <c r="L886" s="832">
        <v>0</v>
      </c>
      <c r="M886" s="832">
        <v>0</v>
      </c>
      <c r="N886" s="832">
        <v>0</v>
      </c>
      <c r="O886" s="832">
        <v>0</v>
      </c>
      <c r="P886" s="832">
        <v>0</v>
      </c>
      <c r="Q886" s="832">
        <v>0</v>
      </c>
      <c r="R886" s="832">
        <v>0</v>
      </c>
      <c r="S886" s="832">
        <v>0</v>
      </c>
      <c r="T886" s="832">
        <v>0</v>
      </c>
      <c r="U886" s="832">
        <v>0</v>
      </c>
      <c r="V886" s="832">
        <v>0</v>
      </c>
      <c r="W886" s="832">
        <v>0</v>
      </c>
      <c r="X886" s="832">
        <v>0</v>
      </c>
      <c r="Y886" s="832">
        <v>0</v>
      </c>
      <c r="Z886" s="832">
        <v>0</v>
      </c>
      <c r="AA886" s="832">
        <v>0</v>
      </c>
      <c r="AB886" s="832">
        <v>0</v>
      </c>
      <c r="AC886" s="832">
        <v>0</v>
      </c>
      <c r="AD886" s="832">
        <v>0</v>
      </c>
      <c r="AE886" s="832">
        <v>0</v>
      </c>
      <c r="AF886" s="832">
        <v>0</v>
      </c>
      <c r="AG886" s="832">
        <v>0</v>
      </c>
      <c r="AH886" s="832">
        <v>0</v>
      </c>
      <c r="AI886" s="832">
        <v>0</v>
      </c>
    </row>
    <row r="887" spans="1:35" ht="15" customHeight="1">
      <c r="A887" s="832" t="s">
        <v>1150</v>
      </c>
      <c r="B887" s="832">
        <v>2020</v>
      </c>
      <c r="C887" s="832" t="s">
        <v>1544</v>
      </c>
      <c r="D887" s="832" t="s">
        <v>1545</v>
      </c>
      <c r="E887" s="832" t="s">
        <v>333</v>
      </c>
      <c r="F887" s="832" t="s">
        <v>1119</v>
      </c>
      <c r="G887" s="832">
        <v>0</v>
      </c>
      <c r="H887" s="832">
        <v>0</v>
      </c>
      <c r="I887" s="832">
        <v>0</v>
      </c>
      <c r="J887" s="832">
        <v>0</v>
      </c>
      <c r="K887" s="832">
        <v>0</v>
      </c>
      <c r="L887" s="832">
        <v>0</v>
      </c>
      <c r="M887" s="832">
        <v>0</v>
      </c>
      <c r="N887" s="832">
        <v>0</v>
      </c>
      <c r="O887" s="832">
        <v>0</v>
      </c>
      <c r="P887" s="832">
        <v>0</v>
      </c>
      <c r="Q887" s="832">
        <v>0</v>
      </c>
      <c r="R887" s="832">
        <v>0</v>
      </c>
      <c r="S887" s="832">
        <v>0</v>
      </c>
      <c r="T887" s="832">
        <v>0</v>
      </c>
      <c r="U887" s="832">
        <v>0</v>
      </c>
      <c r="V887" s="832">
        <v>0</v>
      </c>
      <c r="W887" s="832">
        <v>0</v>
      </c>
      <c r="X887" s="832">
        <v>0</v>
      </c>
      <c r="Y887" s="832">
        <v>0</v>
      </c>
      <c r="Z887" s="832">
        <v>0</v>
      </c>
      <c r="AA887" s="832">
        <v>0</v>
      </c>
      <c r="AB887" s="832">
        <v>0</v>
      </c>
      <c r="AC887" s="832">
        <v>0</v>
      </c>
      <c r="AD887" s="832">
        <v>0</v>
      </c>
      <c r="AE887" s="832">
        <v>0</v>
      </c>
      <c r="AF887" s="832">
        <v>0</v>
      </c>
      <c r="AG887" s="832">
        <v>0</v>
      </c>
      <c r="AH887" s="832">
        <v>0</v>
      </c>
      <c r="AI887" s="832">
        <v>0</v>
      </c>
    </row>
    <row r="888" spans="1:35" ht="15" customHeight="1">
      <c r="A888" s="832" t="s">
        <v>1150</v>
      </c>
      <c r="B888" s="832">
        <v>2020</v>
      </c>
      <c r="C888" s="832" t="s">
        <v>1546</v>
      </c>
      <c r="D888" s="832" t="s">
        <v>1547</v>
      </c>
      <c r="E888" s="832" t="s">
        <v>333</v>
      </c>
      <c r="F888" s="832" t="s">
        <v>1119</v>
      </c>
      <c r="G888" s="832">
        <v>0</v>
      </c>
      <c r="H888" s="832">
        <v>0</v>
      </c>
      <c r="I888" s="832">
        <v>0</v>
      </c>
      <c r="J888" s="832">
        <v>0</v>
      </c>
      <c r="K888" s="832">
        <v>0</v>
      </c>
      <c r="L888" s="832">
        <v>0</v>
      </c>
      <c r="M888" s="832">
        <v>0</v>
      </c>
      <c r="N888" s="832">
        <v>0</v>
      </c>
      <c r="O888" s="832">
        <v>0</v>
      </c>
      <c r="P888" s="832">
        <v>0</v>
      </c>
      <c r="Q888" s="832">
        <v>0</v>
      </c>
      <c r="R888" s="832">
        <v>0</v>
      </c>
      <c r="S888" s="832">
        <v>0</v>
      </c>
      <c r="T888" s="832">
        <v>0</v>
      </c>
      <c r="U888" s="832">
        <v>0</v>
      </c>
      <c r="V888" s="832">
        <v>0</v>
      </c>
      <c r="W888" s="832">
        <v>0</v>
      </c>
      <c r="X888" s="832">
        <v>0</v>
      </c>
      <c r="Y888" s="832">
        <v>0</v>
      </c>
      <c r="Z888" s="832">
        <v>0</v>
      </c>
      <c r="AA888" s="832">
        <v>0</v>
      </c>
      <c r="AB888" s="832">
        <v>0</v>
      </c>
      <c r="AC888" s="832">
        <v>0</v>
      </c>
      <c r="AD888" s="832">
        <v>0</v>
      </c>
      <c r="AE888" s="832">
        <v>0</v>
      </c>
      <c r="AF888" s="832">
        <v>0</v>
      </c>
      <c r="AG888" s="832">
        <v>0</v>
      </c>
      <c r="AH888" s="832">
        <v>0</v>
      </c>
      <c r="AI888" s="832">
        <v>0</v>
      </c>
    </row>
    <row r="889" spans="1:35" ht="15" customHeight="1">
      <c r="A889" s="832" t="s">
        <v>1150</v>
      </c>
      <c r="B889" s="832">
        <v>2020</v>
      </c>
      <c r="C889" s="832" t="s">
        <v>1548</v>
      </c>
      <c r="D889" s="832" t="s">
        <v>1549</v>
      </c>
      <c r="E889" s="832" t="s">
        <v>333</v>
      </c>
      <c r="F889" s="832" t="s">
        <v>1119</v>
      </c>
      <c r="G889" s="832">
        <v>0</v>
      </c>
      <c r="H889" s="832">
        <v>0</v>
      </c>
      <c r="I889" s="832">
        <v>0</v>
      </c>
      <c r="J889" s="832">
        <v>0</v>
      </c>
      <c r="K889" s="832">
        <v>0</v>
      </c>
      <c r="L889" s="832">
        <v>0</v>
      </c>
      <c r="M889" s="832">
        <v>0</v>
      </c>
      <c r="N889" s="832">
        <v>0</v>
      </c>
      <c r="O889" s="832">
        <v>0</v>
      </c>
      <c r="P889" s="832">
        <v>0</v>
      </c>
      <c r="Q889" s="832">
        <v>0</v>
      </c>
      <c r="R889" s="832">
        <v>0</v>
      </c>
      <c r="S889" s="832">
        <v>0</v>
      </c>
      <c r="T889" s="832">
        <v>0</v>
      </c>
      <c r="U889" s="832">
        <v>0</v>
      </c>
      <c r="V889" s="832">
        <v>0</v>
      </c>
      <c r="W889" s="832">
        <v>0</v>
      </c>
      <c r="X889" s="832">
        <v>0</v>
      </c>
      <c r="Y889" s="832">
        <v>0</v>
      </c>
      <c r="Z889" s="832">
        <v>0</v>
      </c>
      <c r="AA889" s="832">
        <v>0</v>
      </c>
      <c r="AB889" s="832">
        <v>0</v>
      </c>
      <c r="AC889" s="832">
        <v>0</v>
      </c>
      <c r="AD889" s="832">
        <v>0</v>
      </c>
      <c r="AE889" s="832">
        <v>0</v>
      </c>
      <c r="AF889" s="832">
        <v>0</v>
      </c>
      <c r="AG889" s="832">
        <v>0</v>
      </c>
      <c r="AH889" s="832">
        <v>0</v>
      </c>
      <c r="AI889" s="832">
        <v>0</v>
      </c>
    </row>
    <row r="890" spans="1:35" ht="15" customHeight="1">
      <c r="A890" s="832" t="s">
        <v>1150</v>
      </c>
      <c r="B890" s="832">
        <v>2020</v>
      </c>
      <c r="C890" s="832" t="s">
        <v>1550</v>
      </c>
      <c r="D890" s="832" t="s">
        <v>1551</v>
      </c>
      <c r="E890" s="832" t="s">
        <v>333</v>
      </c>
      <c r="F890" s="832" t="s">
        <v>1119</v>
      </c>
      <c r="G890" s="832">
        <v>0</v>
      </c>
      <c r="H890" s="832">
        <v>0</v>
      </c>
      <c r="I890" s="832">
        <v>0</v>
      </c>
      <c r="J890" s="832">
        <v>0</v>
      </c>
      <c r="K890" s="832">
        <v>0</v>
      </c>
      <c r="L890" s="832">
        <v>0</v>
      </c>
      <c r="M890" s="832">
        <v>0</v>
      </c>
      <c r="N890" s="832">
        <v>0</v>
      </c>
      <c r="O890" s="832">
        <v>0</v>
      </c>
      <c r="P890" s="832">
        <v>0</v>
      </c>
      <c r="Q890" s="832">
        <v>0</v>
      </c>
      <c r="R890" s="832">
        <v>0</v>
      </c>
      <c r="S890" s="832">
        <v>0</v>
      </c>
      <c r="T890" s="832">
        <v>0</v>
      </c>
      <c r="U890" s="832">
        <v>0</v>
      </c>
      <c r="V890" s="832">
        <v>0</v>
      </c>
      <c r="W890" s="832">
        <v>0</v>
      </c>
      <c r="X890" s="832">
        <v>0</v>
      </c>
      <c r="Y890" s="832">
        <v>0</v>
      </c>
      <c r="Z890" s="832">
        <v>0</v>
      </c>
      <c r="AA890" s="832">
        <v>0</v>
      </c>
      <c r="AB890" s="832">
        <v>0</v>
      </c>
      <c r="AC890" s="832">
        <v>0</v>
      </c>
      <c r="AD890" s="832">
        <v>0</v>
      </c>
      <c r="AE890" s="832">
        <v>0</v>
      </c>
      <c r="AF890" s="832">
        <v>0</v>
      </c>
      <c r="AG890" s="832">
        <v>0</v>
      </c>
      <c r="AH890" s="832">
        <v>0</v>
      </c>
      <c r="AI890" s="832">
        <v>0</v>
      </c>
    </row>
    <row r="891" spans="1:35" ht="15" customHeight="1">
      <c r="A891" s="832" t="s">
        <v>1150</v>
      </c>
      <c r="B891" s="832">
        <v>2020</v>
      </c>
      <c r="C891" s="832" t="s">
        <v>1552</v>
      </c>
      <c r="D891" s="832" t="s">
        <v>1553</v>
      </c>
      <c r="E891" s="832" t="s">
        <v>333</v>
      </c>
      <c r="F891" s="832" t="s">
        <v>1119</v>
      </c>
      <c r="G891" s="832">
        <v>0</v>
      </c>
      <c r="H891" s="832">
        <v>0</v>
      </c>
      <c r="I891" s="832">
        <v>0</v>
      </c>
      <c r="J891" s="832">
        <v>0</v>
      </c>
      <c r="K891" s="832">
        <v>0</v>
      </c>
      <c r="L891" s="832">
        <v>0</v>
      </c>
      <c r="M891" s="832">
        <v>0</v>
      </c>
      <c r="N891" s="832">
        <v>0</v>
      </c>
      <c r="O891" s="832">
        <v>0</v>
      </c>
      <c r="P891" s="832">
        <v>0</v>
      </c>
      <c r="Q891" s="832">
        <v>0</v>
      </c>
      <c r="R891" s="832">
        <v>0</v>
      </c>
      <c r="S891" s="832">
        <v>0</v>
      </c>
      <c r="T891" s="832">
        <v>0</v>
      </c>
      <c r="U891" s="832">
        <v>0</v>
      </c>
      <c r="V891" s="832">
        <v>0</v>
      </c>
      <c r="W891" s="832">
        <v>0</v>
      </c>
      <c r="X891" s="832">
        <v>0</v>
      </c>
      <c r="Y891" s="832">
        <v>0</v>
      </c>
      <c r="Z891" s="832">
        <v>0</v>
      </c>
      <c r="AA891" s="832">
        <v>0</v>
      </c>
      <c r="AB891" s="832">
        <v>0</v>
      </c>
      <c r="AC891" s="832">
        <v>0</v>
      </c>
      <c r="AD891" s="832">
        <v>0</v>
      </c>
      <c r="AE891" s="832">
        <v>0</v>
      </c>
      <c r="AF891" s="832">
        <v>0</v>
      </c>
      <c r="AG891" s="832">
        <v>0</v>
      </c>
      <c r="AH891" s="832">
        <v>0</v>
      </c>
      <c r="AI891" s="832">
        <v>0</v>
      </c>
    </row>
    <row r="892" spans="1:35" ht="15" customHeight="1">
      <c r="A892" s="832" t="s">
        <v>1150</v>
      </c>
      <c r="B892" s="832">
        <v>2020</v>
      </c>
      <c r="C892" s="832" t="s">
        <v>1554</v>
      </c>
      <c r="D892" s="832" t="s">
        <v>1555</v>
      </c>
      <c r="E892" s="832" t="s">
        <v>333</v>
      </c>
      <c r="F892" s="832" t="s">
        <v>1119</v>
      </c>
      <c r="G892" s="832">
        <v>0</v>
      </c>
      <c r="H892" s="832">
        <v>0</v>
      </c>
      <c r="I892" s="832">
        <v>0</v>
      </c>
      <c r="J892" s="832">
        <v>0</v>
      </c>
      <c r="K892" s="832">
        <v>0</v>
      </c>
      <c r="L892" s="832">
        <v>0</v>
      </c>
      <c r="M892" s="832">
        <v>0</v>
      </c>
      <c r="N892" s="832">
        <v>0</v>
      </c>
      <c r="O892" s="832">
        <v>0</v>
      </c>
      <c r="P892" s="832">
        <v>0</v>
      </c>
      <c r="Q892" s="832">
        <v>0</v>
      </c>
      <c r="R892" s="832">
        <v>0</v>
      </c>
      <c r="S892" s="832">
        <v>0</v>
      </c>
      <c r="T892" s="832">
        <v>0</v>
      </c>
      <c r="U892" s="832">
        <v>0</v>
      </c>
      <c r="V892" s="832">
        <v>0</v>
      </c>
      <c r="W892" s="832">
        <v>0</v>
      </c>
      <c r="X892" s="832">
        <v>0</v>
      </c>
      <c r="Y892" s="832">
        <v>0</v>
      </c>
      <c r="Z892" s="832">
        <v>0</v>
      </c>
      <c r="AA892" s="832">
        <v>0</v>
      </c>
      <c r="AB892" s="832">
        <v>0</v>
      </c>
      <c r="AC892" s="832">
        <v>0</v>
      </c>
      <c r="AD892" s="832">
        <v>0</v>
      </c>
      <c r="AE892" s="832">
        <v>0</v>
      </c>
      <c r="AF892" s="832">
        <v>0</v>
      </c>
      <c r="AG892" s="832">
        <v>0</v>
      </c>
      <c r="AH892" s="832">
        <v>0</v>
      </c>
      <c r="AI892" s="832">
        <v>0</v>
      </c>
    </row>
    <row r="893" spans="1:35" ht="15" customHeight="1">
      <c r="A893" s="832" t="s">
        <v>1150</v>
      </c>
      <c r="B893" s="832">
        <v>2020</v>
      </c>
      <c r="C893" s="832" t="s">
        <v>1556</v>
      </c>
      <c r="D893" s="832" t="s">
        <v>1557</v>
      </c>
      <c r="E893" s="832" t="s">
        <v>333</v>
      </c>
      <c r="F893" s="832" t="s">
        <v>1119</v>
      </c>
      <c r="G893" s="832">
        <v>0</v>
      </c>
      <c r="H893" s="832">
        <v>0</v>
      </c>
      <c r="I893" s="832">
        <v>0</v>
      </c>
      <c r="J893" s="832">
        <v>0</v>
      </c>
      <c r="K893" s="832">
        <v>0</v>
      </c>
      <c r="L893" s="832">
        <v>0</v>
      </c>
      <c r="M893" s="832">
        <v>0</v>
      </c>
      <c r="N893" s="832">
        <v>0</v>
      </c>
      <c r="O893" s="832">
        <v>0</v>
      </c>
      <c r="P893" s="832">
        <v>0</v>
      </c>
      <c r="Q893" s="832">
        <v>0</v>
      </c>
      <c r="R893" s="832">
        <v>0</v>
      </c>
      <c r="S893" s="832">
        <v>0</v>
      </c>
      <c r="T893" s="832">
        <v>0</v>
      </c>
      <c r="U893" s="832">
        <v>0</v>
      </c>
      <c r="V893" s="832">
        <v>0</v>
      </c>
      <c r="W893" s="832">
        <v>0</v>
      </c>
      <c r="X893" s="832">
        <v>0</v>
      </c>
      <c r="Y893" s="832">
        <v>0</v>
      </c>
      <c r="Z893" s="832">
        <v>0</v>
      </c>
      <c r="AA893" s="832">
        <v>0</v>
      </c>
      <c r="AB893" s="832">
        <v>0</v>
      </c>
      <c r="AC893" s="832">
        <v>0</v>
      </c>
      <c r="AD893" s="832">
        <v>0</v>
      </c>
      <c r="AE893" s="832">
        <v>0</v>
      </c>
      <c r="AF893" s="832">
        <v>0</v>
      </c>
      <c r="AG893" s="832">
        <v>0</v>
      </c>
      <c r="AH893" s="832">
        <v>0</v>
      </c>
      <c r="AI893" s="832">
        <v>0</v>
      </c>
    </row>
    <row r="894" spans="1:35" ht="15" customHeight="1">
      <c r="A894" s="832" t="s">
        <v>1150</v>
      </c>
      <c r="B894" s="832">
        <v>2020</v>
      </c>
      <c r="C894" s="832" t="s">
        <v>1558</v>
      </c>
      <c r="D894" s="832" t="s">
        <v>1559</v>
      </c>
      <c r="E894" s="832" t="s">
        <v>333</v>
      </c>
      <c r="F894" s="832" t="s">
        <v>1119</v>
      </c>
      <c r="G894" s="832">
        <v>0</v>
      </c>
      <c r="H894" s="832">
        <v>0</v>
      </c>
      <c r="I894" s="832">
        <v>0</v>
      </c>
      <c r="J894" s="832">
        <v>0</v>
      </c>
      <c r="K894" s="832">
        <v>0</v>
      </c>
      <c r="L894" s="832">
        <v>0</v>
      </c>
      <c r="M894" s="832">
        <v>0</v>
      </c>
      <c r="N894" s="832">
        <v>0</v>
      </c>
      <c r="O894" s="832">
        <v>0</v>
      </c>
      <c r="P894" s="832">
        <v>0</v>
      </c>
      <c r="Q894" s="832">
        <v>0</v>
      </c>
      <c r="R894" s="832">
        <v>0</v>
      </c>
      <c r="S894" s="832">
        <v>0</v>
      </c>
      <c r="T894" s="832">
        <v>0</v>
      </c>
      <c r="U894" s="832">
        <v>0</v>
      </c>
      <c r="V894" s="832">
        <v>0</v>
      </c>
      <c r="W894" s="832">
        <v>0</v>
      </c>
      <c r="X894" s="832">
        <v>0</v>
      </c>
      <c r="Y894" s="832">
        <v>0</v>
      </c>
      <c r="Z894" s="832">
        <v>0</v>
      </c>
      <c r="AA894" s="832">
        <v>0</v>
      </c>
      <c r="AB894" s="832">
        <v>0</v>
      </c>
      <c r="AC894" s="832">
        <v>0</v>
      </c>
      <c r="AD894" s="832">
        <v>0</v>
      </c>
      <c r="AE894" s="832">
        <v>0</v>
      </c>
      <c r="AF894" s="832">
        <v>0</v>
      </c>
      <c r="AG894" s="832">
        <v>0</v>
      </c>
      <c r="AH894" s="832">
        <v>0</v>
      </c>
      <c r="AI894" s="832">
        <v>0</v>
      </c>
    </row>
    <row r="895" spans="1:35" ht="15" customHeight="1">
      <c r="A895" s="832" t="s">
        <v>1150</v>
      </c>
      <c r="B895" s="832">
        <v>2020</v>
      </c>
      <c r="C895" s="832" t="s">
        <v>1560</v>
      </c>
      <c r="D895" s="832" t="s">
        <v>1561</v>
      </c>
      <c r="E895" s="832" t="s">
        <v>333</v>
      </c>
      <c r="F895" s="832" t="s">
        <v>1119</v>
      </c>
      <c r="G895" s="832">
        <v>0</v>
      </c>
      <c r="H895" s="832">
        <v>0</v>
      </c>
      <c r="I895" s="832">
        <v>0</v>
      </c>
      <c r="J895" s="832">
        <v>0</v>
      </c>
      <c r="K895" s="832">
        <v>0</v>
      </c>
      <c r="L895" s="832">
        <v>0</v>
      </c>
      <c r="M895" s="832">
        <v>0</v>
      </c>
      <c r="N895" s="832">
        <v>0</v>
      </c>
      <c r="O895" s="832">
        <v>0</v>
      </c>
      <c r="P895" s="832">
        <v>0</v>
      </c>
      <c r="Q895" s="832">
        <v>0</v>
      </c>
      <c r="R895" s="832">
        <v>0</v>
      </c>
      <c r="S895" s="832">
        <v>0</v>
      </c>
      <c r="T895" s="832">
        <v>0</v>
      </c>
      <c r="U895" s="832">
        <v>0</v>
      </c>
      <c r="V895" s="832">
        <v>0</v>
      </c>
      <c r="W895" s="832">
        <v>0</v>
      </c>
      <c r="X895" s="832">
        <v>0</v>
      </c>
      <c r="Y895" s="832">
        <v>0</v>
      </c>
      <c r="Z895" s="832">
        <v>0</v>
      </c>
      <c r="AA895" s="832">
        <v>0</v>
      </c>
      <c r="AB895" s="832">
        <v>0</v>
      </c>
      <c r="AC895" s="832">
        <v>0</v>
      </c>
      <c r="AD895" s="832">
        <v>0</v>
      </c>
      <c r="AE895" s="832">
        <v>0</v>
      </c>
      <c r="AF895" s="832">
        <v>0</v>
      </c>
      <c r="AG895" s="832">
        <v>0</v>
      </c>
      <c r="AH895" s="832">
        <v>0</v>
      </c>
      <c r="AI895" s="832">
        <v>0</v>
      </c>
    </row>
    <row r="896" spans="1:35" ht="15" customHeight="1">
      <c r="A896" s="832" t="s">
        <v>1150</v>
      </c>
      <c r="B896" s="832">
        <v>2020</v>
      </c>
      <c r="C896" s="832" t="s">
        <v>1562</v>
      </c>
      <c r="D896" s="832" t="s">
        <v>1563</v>
      </c>
      <c r="E896" s="832" t="s">
        <v>333</v>
      </c>
      <c r="F896" s="832" t="s">
        <v>1119</v>
      </c>
      <c r="G896" s="832">
        <v>0</v>
      </c>
      <c r="H896" s="832">
        <v>0</v>
      </c>
      <c r="I896" s="832">
        <v>0</v>
      </c>
      <c r="J896" s="832">
        <v>0</v>
      </c>
      <c r="K896" s="832">
        <v>0</v>
      </c>
      <c r="L896" s="832">
        <v>0</v>
      </c>
      <c r="M896" s="832">
        <v>0</v>
      </c>
      <c r="N896" s="832">
        <v>0</v>
      </c>
      <c r="O896" s="832">
        <v>0</v>
      </c>
      <c r="P896" s="832">
        <v>0</v>
      </c>
      <c r="Q896" s="832">
        <v>0</v>
      </c>
      <c r="R896" s="832">
        <v>0</v>
      </c>
      <c r="S896" s="832">
        <v>0</v>
      </c>
      <c r="T896" s="832">
        <v>0</v>
      </c>
      <c r="U896" s="832">
        <v>0</v>
      </c>
      <c r="V896" s="832">
        <v>0</v>
      </c>
      <c r="W896" s="832">
        <v>0</v>
      </c>
      <c r="X896" s="832">
        <v>0</v>
      </c>
      <c r="Y896" s="832">
        <v>0</v>
      </c>
      <c r="Z896" s="832">
        <v>0</v>
      </c>
      <c r="AA896" s="832">
        <v>0</v>
      </c>
      <c r="AB896" s="832">
        <v>0</v>
      </c>
      <c r="AC896" s="832">
        <v>0</v>
      </c>
      <c r="AD896" s="832">
        <v>0</v>
      </c>
      <c r="AE896" s="832">
        <v>0</v>
      </c>
      <c r="AF896" s="832">
        <v>0</v>
      </c>
      <c r="AG896" s="832">
        <v>0</v>
      </c>
      <c r="AH896" s="832">
        <v>0</v>
      </c>
      <c r="AI896" s="832">
        <v>0</v>
      </c>
    </row>
    <row r="897" spans="1:35" ht="15" customHeight="1">
      <c r="A897" s="832" t="s">
        <v>1150</v>
      </c>
      <c r="B897" s="832">
        <v>2020</v>
      </c>
      <c r="C897" s="832" t="s">
        <v>1564</v>
      </c>
      <c r="D897" s="832" t="s">
        <v>1565</v>
      </c>
      <c r="E897" s="832" t="s">
        <v>333</v>
      </c>
      <c r="F897" s="832" t="s">
        <v>1119</v>
      </c>
      <c r="G897" s="832">
        <v>0</v>
      </c>
      <c r="H897" s="832">
        <v>0</v>
      </c>
      <c r="I897" s="832">
        <v>0</v>
      </c>
      <c r="J897" s="832">
        <v>0</v>
      </c>
      <c r="K897" s="832">
        <v>0</v>
      </c>
      <c r="L897" s="832">
        <v>0</v>
      </c>
      <c r="M897" s="832">
        <v>0</v>
      </c>
      <c r="N897" s="832">
        <v>0</v>
      </c>
      <c r="O897" s="832">
        <v>0</v>
      </c>
      <c r="P897" s="832">
        <v>0</v>
      </c>
      <c r="Q897" s="832">
        <v>0</v>
      </c>
      <c r="R897" s="832">
        <v>0</v>
      </c>
      <c r="S897" s="832">
        <v>0</v>
      </c>
      <c r="T897" s="832">
        <v>0</v>
      </c>
      <c r="U897" s="832">
        <v>0</v>
      </c>
      <c r="V897" s="832">
        <v>0</v>
      </c>
      <c r="W897" s="832">
        <v>0</v>
      </c>
      <c r="X897" s="832">
        <v>0</v>
      </c>
      <c r="Y897" s="832">
        <v>0</v>
      </c>
      <c r="Z897" s="832">
        <v>0</v>
      </c>
      <c r="AA897" s="832">
        <v>0</v>
      </c>
      <c r="AB897" s="832">
        <v>0</v>
      </c>
      <c r="AC897" s="832">
        <v>0</v>
      </c>
      <c r="AD897" s="832">
        <v>0</v>
      </c>
      <c r="AE897" s="832">
        <v>0</v>
      </c>
      <c r="AF897" s="832">
        <v>0</v>
      </c>
      <c r="AG897" s="832">
        <v>0</v>
      </c>
      <c r="AH897" s="832">
        <v>0</v>
      </c>
      <c r="AI897" s="832">
        <v>0</v>
      </c>
    </row>
    <row r="898" spans="1:35" ht="15" customHeight="1">
      <c r="A898" s="832" t="s">
        <v>1150</v>
      </c>
      <c r="B898" s="832">
        <v>2020</v>
      </c>
      <c r="C898" s="832" t="s">
        <v>1566</v>
      </c>
      <c r="D898" s="832" t="s">
        <v>1567</v>
      </c>
      <c r="E898" s="832" t="s">
        <v>333</v>
      </c>
      <c r="F898" s="832" t="s">
        <v>1119</v>
      </c>
      <c r="G898" s="832">
        <v>0</v>
      </c>
      <c r="H898" s="832">
        <v>0</v>
      </c>
      <c r="I898" s="832">
        <v>0</v>
      </c>
      <c r="J898" s="832">
        <v>0</v>
      </c>
      <c r="K898" s="832">
        <v>0</v>
      </c>
      <c r="L898" s="832">
        <v>0</v>
      </c>
      <c r="M898" s="832">
        <v>0</v>
      </c>
      <c r="N898" s="832">
        <v>0</v>
      </c>
      <c r="O898" s="832">
        <v>0</v>
      </c>
      <c r="P898" s="832">
        <v>0</v>
      </c>
      <c r="Q898" s="832">
        <v>0</v>
      </c>
      <c r="R898" s="832">
        <v>0</v>
      </c>
      <c r="S898" s="832">
        <v>0</v>
      </c>
      <c r="T898" s="832">
        <v>0</v>
      </c>
      <c r="U898" s="832">
        <v>0</v>
      </c>
      <c r="V898" s="832">
        <v>0</v>
      </c>
      <c r="W898" s="832">
        <v>0</v>
      </c>
      <c r="X898" s="832">
        <v>0</v>
      </c>
      <c r="Y898" s="832">
        <v>0</v>
      </c>
      <c r="Z898" s="832">
        <v>0</v>
      </c>
      <c r="AA898" s="832">
        <v>0</v>
      </c>
      <c r="AB898" s="832">
        <v>0</v>
      </c>
      <c r="AC898" s="832">
        <v>0</v>
      </c>
      <c r="AD898" s="832">
        <v>0</v>
      </c>
      <c r="AE898" s="832">
        <v>0</v>
      </c>
      <c r="AF898" s="832">
        <v>0</v>
      </c>
      <c r="AG898" s="832">
        <v>0</v>
      </c>
      <c r="AH898" s="832">
        <v>0</v>
      </c>
      <c r="AI898" s="832">
        <v>0</v>
      </c>
    </row>
    <row r="899" spans="1:35" ht="15" customHeight="1">
      <c r="A899" s="832" t="s">
        <v>1150</v>
      </c>
      <c r="B899" s="832">
        <v>2020</v>
      </c>
      <c r="C899" s="832" t="s">
        <v>1568</v>
      </c>
      <c r="D899" s="832" t="s">
        <v>1569</v>
      </c>
      <c r="E899" s="832" t="s">
        <v>333</v>
      </c>
      <c r="F899" s="832" t="s">
        <v>1119</v>
      </c>
      <c r="G899" s="832">
        <v>0</v>
      </c>
      <c r="H899" s="832">
        <v>0</v>
      </c>
      <c r="I899" s="832">
        <v>0</v>
      </c>
      <c r="J899" s="832">
        <v>0</v>
      </c>
      <c r="K899" s="832">
        <v>0</v>
      </c>
      <c r="L899" s="832">
        <v>0</v>
      </c>
      <c r="M899" s="832">
        <v>0</v>
      </c>
      <c r="N899" s="832">
        <v>0</v>
      </c>
      <c r="O899" s="832">
        <v>0</v>
      </c>
      <c r="P899" s="832">
        <v>0</v>
      </c>
      <c r="Q899" s="832">
        <v>0</v>
      </c>
      <c r="R899" s="832">
        <v>0</v>
      </c>
      <c r="S899" s="832">
        <v>0</v>
      </c>
      <c r="T899" s="832">
        <v>0</v>
      </c>
      <c r="U899" s="832">
        <v>0</v>
      </c>
      <c r="V899" s="832">
        <v>0</v>
      </c>
      <c r="W899" s="832">
        <v>0</v>
      </c>
      <c r="X899" s="832">
        <v>0</v>
      </c>
      <c r="Y899" s="832">
        <v>0</v>
      </c>
      <c r="Z899" s="832">
        <v>0</v>
      </c>
      <c r="AA899" s="832">
        <v>0</v>
      </c>
      <c r="AB899" s="832">
        <v>0</v>
      </c>
      <c r="AC899" s="832">
        <v>0</v>
      </c>
      <c r="AD899" s="832">
        <v>0</v>
      </c>
      <c r="AE899" s="832">
        <v>0</v>
      </c>
      <c r="AF899" s="832">
        <v>0</v>
      </c>
      <c r="AG899" s="832">
        <v>0</v>
      </c>
      <c r="AH899" s="832">
        <v>0</v>
      </c>
      <c r="AI899" s="832">
        <v>0</v>
      </c>
    </row>
    <row r="900" spans="1:35" ht="15" customHeight="1">
      <c r="A900" s="832" t="s">
        <v>1150</v>
      </c>
      <c r="B900" s="832">
        <v>2020</v>
      </c>
      <c r="C900" s="832" t="s">
        <v>1570</v>
      </c>
      <c r="D900" s="832" t="s">
        <v>2744</v>
      </c>
      <c r="E900" s="832" t="s">
        <v>333</v>
      </c>
      <c r="F900" s="832" t="s">
        <v>1119</v>
      </c>
      <c r="G900" s="832">
        <v>0</v>
      </c>
      <c r="H900" s="832">
        <v>0</v>
      </c>
      <c r="I900" s="832">
        <v>0</v>
      </c>
      <c r="J900" s="832">
        <v>0</v>
      </c>
      <c r="K900" s="832">
        <v>0</v>
      </c>
      <c r="L900" s="832">
        <v>0</v>
      </c>
      <c r="M900" s="832">
        <v>0</v>
      </c>
      <c r="N900" s="832">
        <v>0</v>
      </c>
      <c r="O900" s="832">
        <v>0</v>
      </c>
      <c r="P900" s="832">
        <v>0</v>
      </c>
      <c r="Q900" s="832">
        <v>0</v>
      </c>
      <c r="R900" s="832">
        <v>0</v>
      </c>
      <c r="S900" s="832">
        <v>0</v>
      </c>
      <c r="T900" s="832">
        <v>0</v>
      </c>
      <c r="U900" s="832">
        <v>0</v>
      </c>
      <c r="V900" s="832">
        <v>0</v>
      </c>
      <c r="W900" s="832">
        <v>0</v>
      </c>
      <c r="X900" s="832">
        <v>0</v>
      </c>
      <c r="Y900" s="832">
        <v>0</v>
      </c>
      <c r="Z900" s="832">
        <v>0</v>
      </c>
      <c r="AA900" s="832">
        <v>0</v>
      </c>
      <c r="AB900" s="832">
        <v>0</v>
      </c>
      <c r="AC900" s="832">
        <v>0</v>
      </c>
      <c r="AD900" s="832">
        <v>0</v>
      </c>
      <c r="AE900" s="832">
        <v>0</v>
      </c>
      <c r="AF900" s="832">
        <v>0</v>
      </c>
      <c r="AG900" s="832">
        <v>0</v>
      </c>
      <c r="AH900" s="832">
        <v>0</v>
      </c>
      <c r="AI900" s="832">
        <v>0</v>
      </c>
    </row>
    <row r="901" spans="1:35" ht="15" customHeight="1">
      <c r="A901" s="832" t="s">
        <v>1150</v>
      </c>
      <c r="B901" s="832">
        <v>2020</v>
      </c>
      <c r="C901" s="832" t="s">
        <v>1572</v>
      </c>
      <c r="D901" s="832" t="s">
        <v>2745</v>
      </c>
      <c r="E901" s="832" t="s">
        <v>333</v>
      </c>
      <c r="F901" s="832" t="s">
        <v>1119</v>
      </c>
      <c r="G901" s="832">
        <v>0</v>
      </c>
      <c r="H901" s="832">
        <v>0</v>
      </c>
      <c r="I901" s="832">
        <v>0</v>
      </c>
      <c r="J901" s="832">
        <v>0</v>
      </c>
      <c r="K901" s="832">
        <v>0</v>
      </c>
      <c r="L901" s="832">
        <v>0</v>
      </c>
      <c r="M901" s="832">
        <v>0</v>
      </c>
      <c r="N901" s="832">
        <v>0</v>
      </c>
      <c r="O901" s="832">
        <v>0</v>
      </c>
      <c r="P901" s="832">
        <v>0</v>
      </c>
      <c r="Q901" s="832">
        <v>0</v>
      </c>
      <c r="R901" s="832">
        <v>0</v>
      </c>
      <c r="S901" s="832">
        <v>0</v>
      </c>
      <c r="T901" s="832">
        <v>0</v>
      </c>
      <c r="U901" s="832">
        <v>0</v>
      </c>
      <c r="V901" s="832">
        <v>0</v>
      </c>
      <c r="W901" s="832">
        <v>0</v>
      </c>
      <c r="X901" s="832">
        <v>0</v>
      </c>
      <c r="Y901" s="832">
        <v>0</v>
      </c>
      <c r="Z901" s="832">
        <v>0</v>
      </c>
      <c r="AA901" s="832">
        <v>0</v>
      </c>
      <c r="AB901" s="832">
        <v>0</v>
      </c>
      <c r="AC901" s="832">
        <v>0</v>
      </c>
      <c r="AD901" s="832">
        <v>0</v>
      </c>
      <c r="AE901" s="832">
        <v>0</v>
      </c>
      <c r="AF901" s="832">
        <v>0</v>
      </c>
      <c r="AG901" s="832">
        <v>0</v>
      </c>
      <c r="AH901" s="832">
        <v>0</v>
      </c>
      <c r="AI901" s="832">
        <v>0</v>
      </c>
    </row>
    <row r="902" spans="1:35" ht="15" customHeight="1">
      <c r="A902" s="832" t="s">
        <v>1150</v>
      </c>
      <c r="B902" s="832">
        <v>2020</v>
      </c>
      <c r="C902" s="832" t="s">
        <v>1574</v>
      </c>
      <c r="D902" s="832" t="s">
        <v>2746</v>
      </c>
      <c r="E902" s="832" t="s">
        <v>333</v>
      </c>
      <c r="F902" s="832" t="s">
        <v>1119</v>
      </c>
      <c r="G902" s="832">
        <v>0</v>
      </c>
      <c r="H902" s="832">
        <v>0</v>
      </c>
      <c r="I902" s="832">
        <v>0</v>
      </c>
      <c r="J902" s="832">
        <v>0</v>
      </c>
      <c r="K902" s="832">
        <v>0</v>
      </c>
      <c r="L902" s="832">
        <v>0</v>
      </c>
      <c r="M902" s="832">
        <v>0</v>
      </c>
      <c r="N902" s="832">
        <v>0</v>
      </c>
      <c r="O902" s="832">
        <v>0</v>
      </c>
      <c r="P902" s="832">
        <v>0</v>
      </c>
      <c r="Q902" s="832">
        <v>0</v>
      </c>
      <c r="R902" s="832">
        <v>0</v>
      </c>
      <c r="S902" s="832">
        <v>0</v>
      </c>
      <c r="T902" s="832">
        <v>0</v>
      </c>
      <c r="U902" s="832">
        <v>0</v>
      </c>
      <c r="V902" s="832">
        <v>0</v>
      </c>
      <c r="W902" s="832">
        <v>0</v>
      </c>
      <c r="X902" s="832">
        <v>0</v>
      </c>
      <c r="Y902" s="832">
        <v>0</v>
      </c>
      <c r="Z902" s="832">
        <v>0</v>
      </c>
      <c r="AA902" s="832">
        <v>0</v>
      </c>
      <c r="AB902" s="832">
        <v>0</v>
      </c>
      <c r="AC902" s="832">
        <v>0</v>
      </c>
      <c r="AD902" s="832">
        <v>0</v>
      </c>
      <c r="AE902" s="832">
        <v>0</v>
      </c>
      <c r="AF902" s="832">
        <v>0</v>
      </c>
      <c r="AG902" s="832">
        <v>0</v>
      </c>
      <c r="AH902" s="832">
        <v>0</v>
      </c>
      <c r="AI902" s="832">
        <v>0</v>
      </c>
    </row>
    <row r="903" spans="1:35" ht="15" customHeight="1">
      <c r="A903" s="832" t="s">
        <v>1150</v>
      </c>
      <c r="B903" s="832">
        <v>2020</v>
      </c>
      <c r="C903" s="832" t="s">
        <v>1576</v>
      </c>
      <c r="D903" s="832" t="s">
        <v>2747</v>
      </c>
      <c r="E903" s="832" t="s">
        <v>333</v>
      </c>
      <c r="F903" s="832" t="s">
        <v>1119</v>
      </c>
      <c r="G903" s="832">
        <v>0</v>
      </c>
      <c r="H903" s="832">
        <v>0</v>
      </c>
      <c r="I903" s="832">
        <v>0</v>
      </c>
      <c r="J903" s="832">
        <v>0</v>
      </c>
      <c r="K903" s="832">
        <v>0</v>
      </c>
      <c r="L903" s="832">
        <v>0</v>
      </c>
      <c r="M903" s="832">
        <v>0</v>
      </c>
      <c r="N903" s="832">
        <v>0</v>
      </c>
      <c r="O903" s="832">
        <v>0</v>
      </c>
      <c r="P903" s="832">
        <v>0</v>
      </c>
      <c r="Q903" s="832">
        <v>0</v>
      </c>
      <c r="R903" s="832">
        <v>0</v>
      </c>
      <c r="S903" s="832">
        <v>0</v>
      </c>
      <c r="T903" s="832">
        <v>0</v>
      </c>
      <c r="U903" s="832">
        <v>0</v>
      </c>
      <c r="V903" s="832">
        <v>0</v>
      </c>
      <c r="W903" s="832">
        <v>0</v>
      </c>
      <c r="X903" s="832">
        <v>0</v>
      </c>
      <c r="Y903" s="832">
        <v>0</v>
      </c>
      <c r="Z903" s="832">
        <v>0</v>
      </c>
      <c r="AA903" s="832">
        <v>0</v>
      </c>
      <c r="AB903" s="832">
        <v>0</v>
      </c>
      <c r="AC903" s="832">
        <v>0</v>
      </c>
      <c r="AD903" s="832">
        <v>0</v>
      </c>
      <c r="AE903" s="832">
        <v>0</v>
      </c>
      <c r="AF903" s="832">
        <v>0</v>
      </c>
      <c r="AG903" s="832">
        <v>0</v>
      </c>
      <c r="AH903" s="832">
        <v>0</v>
      </c>
      <c r="AI903" s="832">
        <v>0</v>
      </c>
    </row>
    <row r="904" spans="1:35" ht="15" customHeight="1">
      <c r="A904" s="832" t="s">
        <v>1150</v>
      </c>
      <c r="B904" s="832">
        <v>2020</v>
      </c>
      <c r="C904" s="832" t="s">
        <v>1578</v>
      </c>
      <c r="D904" s="832" t="s">
        <v>2748</v>
      </c>
      <c r="E904" s="832" t="s">
        <v>333</v>
      </c>
      <c r="F904" s="832" t="s">
        <v>1119</v>
      </c>
      <c r="G904" s="832">
        <v>0</v>
      </c>
      <c r="H904" s="832">
        <v>0</v>
      </c>
      <c r="I904" s="832">
        <v>0</v>
      </c>
      <c r="J904" s="832">
        <v>0</v>
      </c>
      <c r="K904" s="832">
        <v>0</v>
      </c>
      <c r="L904" s="832">
        <v>0</v>
      </c>
      <c r="M904" s="832">
        <v>0</v>
      </c>
      <c r="N904" s="832">
        <v>0</v>
      </c>
      <c r="O904" s="832">
        <v>0</v>
      </c>
      <c r="P904" s="832">
        <v>0</v>
      </c>
      <c r="Q904" s="832">
        <v>0</v>
      </c>
      <c r="R904" s="832">
        <v>0</v>
      </c>
      <c r="S904" s="832">
        <v>0</v>
      </c>
      <c r="T904" s="832">
        <v>0</v>
      </c>
      <c r="U904" s="832">
        <v>0</v>
      </c>
      <c r="V904" s="832">
        <v>0</v>
      </c>
      <c r="W904" s="832">
        <v>0</v>
      </c>
      <c r="X904" s="832">
        <v>0</v>
      </c>
      <c r="Y904" s="832">
        <v>0</v>
      </c>
      <c r="Z904" s="832">
        <v>0</v>
      </c>
      <c r="AA904" s="832">
        <v>0</v>
      </c>
      <c r="AB904" s="832">
        <v>0</v>
      </c>
      <c r="AC904" s="832">
        <v>0</v>
      </c>
      <c r="AD904" s="832">
        <v>0</v>
      </c>
      <c r="AE904" s="832">
        <v>0</v>
      </c>
      <c r="AF904" s="832">
        <v>0</v>
      </c>
      <c r="AG904" s="832">
        <v>0</v>
      </c>
      <c r="AH904" s="832">
        <v>0</v>
      </c>
      <c r="AI904" s="832">
        <v>0</v>
      </c>
    </row>
    <row r="905" spans="1:35" ht="15" customHeight="1">
      <c r="A905" s="832" t="s">
        <v>1150</v>
      </c>
      <c r="B905" s="832">
        <v>2020</v>
      </c>
      <c r="C905" s="832" t="s">
        <v>1580</v>
      </c>
      <c r="D905" s="832" t="s">
        <v>2749</v>
      </c>
      <c r="E905" s="832" t="s">
        <v>333</v>
      </c>
      <c r="F905" s="832" t="s">
        <v>1119</v>
      </c>
      <c r="G905" s="832">
        <v>0</v>
      </c>
      <c r="H905" s="832">
        <v>0</v>
      </c>
      <c r="I905" s="832">
        <v>0</v>
      </c>
      <c r="J905" s="832">
        <v>0</v>
      </c>
      <c r="K905" s="832">
        <v>0</v>
      </c>
      <c r="L905" s="832">
        <v>0</v>
      </c>
      <c r="M905" s="832">
        <v>0</v>
      </c>
      <c r="N905" s="832">
        <v>0</v>
      </c>
      <c r="O905" s="832">
        <v>0</v>
      </c>
      <c r="P905" s="832">
        <v>0</v>
      </c>
      <c r="Q905" s="832">
        <v>0</v>
      </c>
      <c r="R905" s="832">
        <v>0</v>
      </c>
      <c r="S905" s="832">
        <v>0</v>
      </c>
      <c r="T905" s="832">
        <v>0</v>
      </c>
      <c r="U905" s="832">
        <v>0</v>
      </c>
      <c r="V905" s="832">
        <v>0</v>
      </c>
      <c r="W905" s="832">
        <v>0</v>
      </c>
      <c r="X905" s="832">
        <v>0</v>
      </c>
      <c r="Y905" s="832">
        <v>0</v>
      </c>
      <c r="Z905" s="832">
        <v>0</v>
      </c>
      <c r="AA905" s="832">
        <v>0</v>
      </c>
      <c r="AB905" s="832">
        <v>0</v>
      </c>
      <c r="AC905" s="832">
        <v>0</v>
      </c>
      <c r="AD905" s="832">
        <v>0</v>
      </c>
      <c r="AE905" s="832">
        <v>0</v>
      </c>
      <c r="AF905" s="832">
        <v>0</v>
      </c>
      <c r="AG905" s="832">
        <v>0</v>
      </c>
      <c r="AH905" s="832">
        <v>0</v>
      </c>
      <c r="AI905" s="832">
        <v>0</v>
      </c>
    </row>
    <row r="906" spans="1:35" ht="15" customHeight="1">
      <c r="A906" s="832" t="s">
        <v>1150</v>
      </c>
      <c r="B906" s="832">
        <v>2020</v>
      </c>
      <c r="C906" s="832" t="s">
        <v>1582</v>
      </c>
      <c r="D906" s="832" t="s">
        <v>1583</v>
      </c>
      <c r="E906" s="832" t="s">
        <v>333</v>
      </c>
      <c r="F906" s="832" t="s">
        <v>1119</v>
      </c>
      <c r="G906" s="832">
        <v>0</v>
      </c>
      <c r="H906" s="832">
        <v>0</v>
      </c>
      <c r="I906" s="832">
        <v>0</v>
      </c>
      <c r="J906" s="832">
        <v>0</v>
      </c>
      <c r="K906" s="832">
        <v>0</v>
      </c>
      <c r="L906" s="832">
        <v>0</v>
      </c>
      <c r="M906" s="832">
        <v>0</v>
      </c>
      <c r="N906" s="832">
        <v>0</v>
      </c>
      <c r="O906" s="832">
        <v>0</v>
      </c>
      <c r="P906" s="832">
        <v>0</v>
      </c>
      <c r="Q906" s="832">
        <v>0</v>
      </c>
      <c r="R906" s="832">
        <v>0</v>
      </c>
      <c r="S906" s="832">
        <v>0</v>
      </c>
      <c r="T906" s="832">
        <v>0</v>
      </c>
      <c r="U906" s="832">
        <v>0</v>
      </c>
      <c r="V906" s="832">
        <v>0</v>
      </c>
      <c r="W906" s="832">
        <v>0</v>
      </c>
      <c r="X906" s="832">
        <v>0</v>
      </c>
      <c r="Y906" s="832">
        <v>0</v>
      </c>
      <c r="Z906" s="832">
        <v>0</v>
      </c>
      <c r="AA906" s="832">
        <v>0</v>
      </c>
      <c r="AB906" s="832">
        <v>0</v>
      </c>
      <c r="AC906" s="832">
        <v>0</v>
      </c>
      <c r="AD906" s="832">
        <v>0</v>
      </c>
      <c r="AE906" s="832">
        <v>0</v>
      </c>
      <c r="AF906" s="832">
        <v>0</v>
      </c>
      <c r="AG906" s="832">
        <v>0</v>
      </c>
      <c r="AH906" s="832">
        <v>0</v>
      </c>
      <c r="AI906" s="832">
        <v>0</v>
      </c>
    </row>
    <row r="907" spans="1:35" ht="15" customHeight="1">
      <c r="A907" s="832" t="s">
        <v>1150</v>
      </c>
      <c r="B907" s="832">
        <v>2020</v>
      </c>
      <c r="C907" s="832" t="s">
        <v>1584</v>
      </c>
      <c r="D907" s="832" t="s">
        <v>2750</v>
      </c>
      <c r="E907" s="832" t="s">
        <v>333</v>
      </c>
      <c r="F907" s="832" t="s">
        <v>1119</v>
      </c>
      <c r="G907" s="832">
        <v>0</v>
      </c>
      <c r="H907" s="832">
        <v>0</v>
      </c>
      <c r="I907" s="832">
        <v>0</v>
      </c>
      <c r="J907" s="832">
        <v>0</v>
      </c>
      <c r="K907" s="832">
        <v>0</v>
      </c>
      <c r="L907" s="832">
        <v>0</v>
      </c>
      <c r="M907" s="832">
        <v>0</v>
      </c>
      <c r="N907" s="832">
        <v>0</v>
      </c>
      <c r="O907" s="832">
        <v>0</v>
      </c>
      <c r="P907" s="832">
        <v>0</v>
      </c>
      <c r="Q907" s="832">
        <v>0</v>
      </c>
      <c r="R907" s="832">
        <v>0</v>
      </c>
      <c r="S907" s="832">
        <v>0</v>
      </c>
      <c r="T907" s="832">
        <v>0</v>
      </c>
      <c r="U907" s="832">
        <v>0</v>
      </c>
      <c r="V907" s="832">
        <v>0</v>
      </c>
      <c r="W907" s="832">
        <v>0</v>
      </c>
      <c r="X907" s="832">
        <v>0</v>
      </c>
      <c r="Y907" s="832">
        <v>0</v>
      </c>
      <c r="Z907" s="832">
        <v>0</v>
      </c>
      <c r="AA907" s="832">
        <v>0</v>
      </c>
      <c r="AB907" s="832">
        <v>0</v>
      </c>
      <c r="AC907" s="832">
        <v>0</v>
      </c>
      <c r="AD907" s="832">
        <v>0</v>
      </c>
      <c r="AE907" s="832">
        <v>0</v>
      </c>
      <c r="AF907" s="832">
        <v>0</v>
      </c>
      <c r="AG907" s="832">
        <v>0</v>
      </c>
      <c r="AH907" s="832">
        <v>0</v>
      </c>
      <c r="AI907" s="832">
        <v>0</v>
      </c>
    </row>
    <row r="908" spans="1:35" ht="15" customHeight="1">
      <c r="A908" s="832" t="s">
        <v>1150</v>
      </c>
      <c r="B908" s="832">
        <v>2020</v>
      </c>
      <c r="C908" s="832" t="s">
        <v>1586</v>
      </c>
      <c r="D908" s="832" t="s">
        <v>1587</v>
      </c>
      <c r="E908" s="832" t="s">
        <v>333</v>
      </c>
      <c r="F908" s="832" t="s">
        <v>1119</v>
      </c>
      <c r="G908" s="832">
        <v>0</v>
      </c>
      <c r="H908" s="832">
        <v>0</v>
      </c>
      <c r="I908" s="832">
        <v>0</v>
      </c>
      <c r="J908" s="832">
        <v>0</v>
      </c>
      <c r="K908" s="832">
        <v>0</v>
      </c>
      <c r="L908" s="832">
        <v>0</v>
      </c>
      <c r="M908" s="832">
        <v>0</v>
      </c>
      <c r="N908" s="832">
        <v>0</v>
      </c>
      <c r="O908" s="832">
        <v>0</v>
      </c>
      <c r="P908" s="832">
        <v>0</v>
      </c>
      <c r="Q908" s="832">
        <v>0</v>
      </c>
      <c r="R908" s="832">
        <v>0</v>
      </c>
      <c r="S908" s="832">
        <v>0</v>
      </c>
      <c r="T908" s="832">
        <v>0</v>
      </c>
      <c r="U908" s="832">
        <v>0</v>
      </c>
      <c r="V908" s="832">
        <v>0</v>
      </c>
      <c r="W908" s="832">
        <v>0</v>
      </c>
      <c r="X908" s="832">
        <v>0</v>
      </c>
      <c r="Y908" s="832">
        <v>0</v>
      </c>
      <c r="Z908" s="832">
        <v>0</v>
      </c>
      <c r="AA908" s="832">
        <v>0</v>
      </c>
      <c r="AB908" s="832">
        <v>0</v>
      </c>
      <c r="AC908" s="832">
        <v>0</v>
      </c>
      <c r="AD908" s="832">
        <v>0</v>
      </c>
      <c r="AE908" s="832">
        <v>0</v>
      </c>
      <c r="AF908" s="832">
        <v>0</v>
      </c>
      <c r="AG908" s="832">
        <v>0</v>
      </c>
      <c r="AH908" s="832">
        <v>0</v>
      </c>
      <c r="AI908" s="832">
        <v>0</v>
      </c>
    </row>
    <row r="909" spans="1:35" ht="15" customHeight="1">
      <c r="A909" s="832" t="s">
        <v>1150</v>
      </c>
      <c r="B909" s="832">
        <v>2020</v>
      </c>
      <c r="C909" s="832" t="s">
        <v>1588</v>
      </c>
      <c r="D909" s="832" t="s">
        <v>1589</v>
      </c>
      <c r="E909" s="832" t="s">
        <v>333</v>
      </c>
      <c r="F909" s="832" t="s">
        <v>1119</v>
      </c>
      <c r="G909" s="832">
        <v>0</v>
      </c>
      <c r="H909" s="832">
        <v>0</v>
      </c>
      <c r="I909" s="832">
        <v>0</v>
      </c>
      <c r="J909" s="832">
        <v>0</v>
      </c>
      <c r="K909" s="832">
        <v>0</v>
      </c>
      <c r="L909" s="832">
        <v>0</v>
      </c>
      <c r="M909" s="832">
        <v>0</v>
      </c>
      <c r="N909" s="832">
        <v>0</v>
      </c>
      <c r="O909" s="832">
        <v>0</v>
      </c>
      <c r="P909" s="832">
        <v>0</v>
      </c>
      <c r="Q909" s="832">
        <v>0</v>
      </c>
      <c r="R909" s="832">
        <v>0</v>
      </c>
      <c r="S909" s="832">
        <v>0</v>
      </c>
      <c r="T909" s="832">
        <v>0</v>
      </c>
      <c r="U909" s="832">
        <v>0</v>
      </c>
      <c r="V909" s="832">
        <v>0</v>
      </c>
      <c r="W909" s="832">
        <v>0</v>
      </c>
      <c r="X909" s="832">
        <v>0</v>
      </c>
      <c r="Y909" s="832">
        <v>0</v>
      </c>
      <c r="Z909" s="832">
        <v>0</v>
      </c>
      <c r="AA909" s="832">
        <v>0</v>
      </c>
      <c r="AB909" s="832">
        <v>0</v>
      </c>
      <c r="AC909" s="832">
        <v>0</v>
      </c>
      <c r="AD909" s="832">
        <v>0</v>
      </c>
      <c r="AE909" s="832">
        <v>0</v>
      </c>
      <c r="AF909" s="832">
        <v>0</v>
      </c>
      <c r="AG909" s="832">
        <v>0</v>
      </c>
      <c r="AH909" s="832">
        <v>0</v>
      </c>
      <c r="AI909" s="832">
        <v>0</v>
      </c>
    </row>
    <row r="910" spans="1:35" ht="15" customHeight="1">
      <c r="A910" s="832" t="s">
        <v>1150</v>
      </c>
      <c r="B910" s="832">
        <v>2020</v>
      </c>
      <c r="C910" s="832" t="s">
        <v>1590</v>
      </c>
      <c r="D910" s="832" t="s">
        <v>1591</v>
      </c>
      <c r="E910" s="832" t="s">
        <v>333</v>
      </c>
      <c r="F910" s="832" t="s">
        <v>1119</v>
      </c>
      <c r="G910" s="832">
        <v>0</v>
      </c>
      <c r="H910" s="832">
        <v>0</v>
      </c>
      <c r="I910" s="832">
        <v>0</v>
      </c>
      <c r="J910" s="832">
        <v>0</v>
      </c>
      <c r="K910" s="832">
        <v>0</v>
      </c>
      <c r="L910" s="832">
        <v>0</v>
      </c>
      <c r="M910" s="832">
        <v>0</v>
      </c>
      <c r="N910" s="832">
        <v>0</v>
      </c>
      <c r="O910" s="832">
        <v>0</v>
      </c>
      <c r="P910" s="832">
        <v>0</v>
      </c>
      <c r="Q910" s="832">
        <v>0</v>
      </c>
      <c r="R910" s="832">
        <v>0</v>
      </c>
      <c r="S910" s="832">
        <v>0</v>
      </c>
      <c r="T910" s="832">
        <v>0</v>
      </c>
      <c r="U910" s="832">
        <v>0</v>
      </c>
      <c r="V910" s="832">
        <v>0</v>
      </c>
      <c r="W910" s="832">
        <v>0</v>
      </c>
      <c r="X910" s="832">
        <v>0</v>
      </c>
      <c r="Y910" s="832">
        <v>0</v>
      </c>
      <c r="Z910" s="832">
        <v>0</v>
      </c>
      <c r="AA910" s="832">
        <v>0</v>
      </c>
      <c r="AB910" s="832">
        <v>0</v>
      </c>
      <c r="AC910" s="832">
        <v>0</v>
      </c>
      <c r="AD910" s="832">
        <v>0</v>
      </c>
      <c r="AE910" s="832">
        <v>0</v>
      </c>
      <c r="AF910" s="832">
        <v>0</v>
      </c>
      <c r="AG910" s="832">
        <v>0</v>
      </c>
      <c r="AH910" s="832">
        <v>0</v>
      </c>
      <c r="AI910" s="832">
        <v>0</v>
      </c>
    </row>
    <row r="911" spans="1:35" ht="15" customHeight="1">
      <c r="A911" s="832" t="s">
        <v>1150</v>
      </c>
      <c r="B911" s="832">
        <v>2020</v>
      </c>
      <c r="C911" s="832" t="s">
        <v>1592</v>
      </c>
      <c r="D911" s="832" t="s">
        <v>2751</v>
      </c>
      <c r="E911" s="832" t="s">
        <v>333</v>
      </c>
      <c r="F911" s="832" t="s">
        <v>1119</v>
      </c>
      <c r="G911" s="832">
        <v>0</v>
      </c>
      <c r="H911" s="832">
        <v>0</v>
      </c>
      <c r="I911" s="832">
        <v>0</v>
      </c>
      <c r="J911" s="832">
        <v>0</v>
      </c>
      <c r="K911" s="832">
        <v>0</v>
      </c>
      <c r="L911" s="832">
        <v>0</v>
      </c>
      <c r="M911" s="832">
        <v>0</v>
      </c>
      <c r="N911" s="832">
        <v>0</v>
      </c>
      <c r="O911" s="832">
        <v>0</v>
      </c>
      <c r="P911" s="832">
        <v>0</v>
      </c>
      <c r="Q911" s="832">
        <v>0</v>
      </c>
      <c r="R911" s="832">
        <v>0</v>
      </c>
      <c r="S911" s="832">
        <v>0</v>
      </c>
      <c r="T911" s="832">
        <v>0</v>
      </c>
      <c r="U911" s="832">
        <v>0</v>
      </c>
      <c r="V911" s="832">
        <v>0</v>
      </c>
      <c r="W911" s="832">
        <v>0</v>
      </c>
      <c r="X911" s="832">
        <v>0</v>
      </c>
      <c r="Y911" s="832">
        <v>0</v>
      </c>
      <c r="Z911" s="832">
        <v>0</v>
      </c>
      <c r="AA911" s="832">
        <v>0</v>
      </c>
      <c r="AB911" s="832">
        <v>0</v>
      </c>
      <c r="AC911" s="832">
        <v>0</v>
      </c>
      <c r="AD911" s="832">
        <v>0</v>
      </c>
      <c r="AE911" s="832">
        <v>0</v>
      </c>
      <c r="AF911" s="832">
        <v>0</v>
      </c>
      <c r="AG911" s="832">
        <v>0</v>
      </c>
      <c r="AH911" s="832">
        <v>0</v>
      </c>
      <c r="AI911" s="832">
        <v>0</v>
      </c>
    </row>
    <row r="912" spans="1:35" ht="15" customHeight="1">
      <c r="A912" s="832" t="s">
        <v>1150</v>
      </c>
      <c r="B912" s="832">
        <v>2020</v>
      </c>
      <c r="C912" s="832" t="s">
        <v>1594</v>
      </c>
      <c r="D912" s="832" t="s">
        <v>1595</v>
      </c>
      <c r="E912" s="832" t="s">
        <v>333</v>
      </c>
      <c r="F912" s="832" t="s">
        <v>1119</v>
      </c>
      <c r="G912" s="832">
        <v>0</v>
      </c>
      <c r="H912" s="832">
        <v>0</v>
      </c>
      <c r="I912" s="832">
        <v>0</v>
      </c>
      <c r="J912" s="832">
        <v>0</v>
      </c>
      <c r="K912" s="832">
        <v>0</v>
      </c>
      <c r="L912" s="832">
        <v>0</v>
      </c>
      <c r="M912" s="832">
        <v>0</v>
      </c>
      <c r="N912" s="832">
        <v>0</v>
      </c>
      <c r="O912" s="832">
        <v>0</v>
      </c>
      <c r="P912" s="832">
        <v>0</v>
      </c>
      <c r="Q912" s="832">
        <v>0</v>
      </c>
      <c r="R912" s="832">
        <v>0</v>
      </c>
      <c r="S912" s="832">
        <v>0</v>
      </c>
      <c r="T912" s="832">
        <v>0</v>
      </c>
      <c r="U912" s="832">
        <v>0</v>
      </c>
      <c r="V912" s="832">
        <v>0</v>
      </c>
      <c r="W912" s="832">
        <v>0</v>
      </c>
      <c r="X912" s="832">
        <v>0</v>
      </c>
      <c r="Y912" s="832">
        <v>0</v>
      </c>
      <c r="Z912" s="832">
        <v>0</v>
      </c>
      <c r="AA912" s="832">
        <v>0</v>
      </c>
      <c r="AB912" s="832">
        <v>0</v>
      </c>
      <c r="AC912" s="832">
        <v>0</v>
      </c>
      <c r="AD912" s="832">
        <v>0</v>
      </c>
      <c r="AE912" s="832">
        <v>0</v>
      </c>
      <c r="AF912" s="832">
        <v>0</v>
      </c>
      <c r="AG912" s="832">
        <v>0</v>
      </c>
      <c r="AH912" s="832">
        <v>0</v>
      </c>
      <c r="AI912" s="832">
        <v>0</v>
      </c>
    </row>
    <row r="913" spans="1:35" ht="15" customHeight="1">
      <c r="A913" s="832" t="s">
        <v>1150</v>
      </c>
      <c r="B913" s="832">
        <v>2020</v>
      </c>
      <c r="C913" s="832" t="s">
        <v>1596</v>
      </c>
      <c r="D913" s="832" t="s">
        <v>1597</v>
      </c>
      <c r="E913" s="832" t="s">
        <v>333</v>
      </c>
      <c r="F913" s="832" t="s">
        <v>1119</v>
      </c>
      <c r="G913" s="832">
        <v>0</v>
      </c>
      <c r="H913" s="832">
        <v>0</v>
      </c>
      <c r="I913" s="832">
        <v>0</v>
      </c>
      <c r="J913" s="832">
        <v>0</v>
      </c>
      <c r="K913" s="832">
        <v>0</v>
      </c>
      <c r="L913" s="832">
        <v>0</v>
      </c>
      <c r="M913" s="832">
        <v>0</v>
      </c>
      <c r="N913" s="832">
        <v>0</v>
      </c>
      <c r="O913" s="832">
        <v>0</v>
      </c>
      <c r="P913" s="832">
        <v>0</v>
      </c>
      <c r="Q913" s="832">
        <v>0</v>
      </c>
      <c r="R913" s="832">
        <v>0</v>
      </c>
      <c r="S913" s="832">
        <v>0</v>
      </c>
      <c r="T913" s="832">
        <v>0</v>
      </c>
      <c r="U913" s="832">
        <v>0</v>
      </c>
      <c r="V913" s="832">
        <v>0</v>
      </c>
      <c r="W913" s="832">
        <v>0</v>
      </c>
      <c r="X913" s="832">
        <v>0</v>
      </c>
      <c r="Y913" s="832">
        <v>0</v>
      </c>
      <c r="Z913" s="832">
        <v>0</v>
      </c>
      <c r="AA913" s="832">
        <v>0</v>
      </c>
      <c r="AB913" s="832">
        <v>0</v>
      </c>
      <c r="AC913" s="832">
        <v>0</v>
      </c>
      <c r="AD913" s="832">
        <v>0</v>
      </c>
      <c r="AE913" s="832">
        <v>0</v>
      </c>
      <c r="AF913" s="832">
        <v>0</v>
      </c>
      <c r="AG913" s="832">
        <v>0</v>
      </c>
      <c r="AH913" s="832">
        <v>0</v>
      </c>
      <c r="AI913" s="832">
        <v>0</v>
      </c>
    </row>
    <row r="914" spans="1:35" ht="15" customHeight="1">
      <c r="A914" s="832" t="s">
        <v>1150</v>
      </c>
      <c r="B914" s="832">
        <v>2020</v>
      </c>
      <c r="C914" s="832" t="s">
        <v>1598</v>
      </c>
      <c r="D914" s="832" t="s">
        <v>1599</v>
      </c>
      <c r="E914" s="832" t="s">
        <v>333</v>
      </c>
      <c r="F914" s="832" t="s">
        <v>1119</v>
      </c>
      <c r="G914" s="832">
        <v>0</v>
      </c>
      <c r="H914" s="832">
        <v>0</v>
      </c>
      <c r="I914" s="832">
        <v>0</v>
      </c>
      <c r="J914" s="832">
        <v>0</v>
      </c>
      <c r="K914" s="832">
        <v>0</v>
      </c>
      <c r="L914" s="832">
        <v>0</v>
      </c>
      <c r="M914" s="832">
        <v>0</v>
      </c>
      <c r="N914" s="832">
        <v>0</v>
      </c>
      <c r="O914" s="832">
        <v>0</v>
      </c>
      <c r="P914" s="832">
        <v>0</v>
      </c>
      <c r="Q914" s="832">
        <v>0</v>
      </c>
      <c r="R914" s="832">
        <v>0</v>
      </c>
      <c r="S914" s="832">
        <v>0</v>
      </c>
      <c r="T914" s="832">
        <v>0</v>
      </c>
      <c r="U914" s="832">
        <v>0</v>
      </c>
      <c r="V914" s="832">
        <v>0</v>
      </c>
      <c r="W914" s="832">
        <v>0</v>
      </c>
      <c r="X914" s="832">
        <v>0</v>
      </c>
      <c r="Y914" s="832">
        <v>0</v>
      </c>
      <c r="Z914" s="832">
        <v>0</v>
      </c>
      <c r="AA914" s="832">
        <v>0</v>
      </c>
      <c r="AB914" s="832">
        <v>0</v>
      </c>
      <c r="AC914" s="832">
        <v>0</v>
      </c>
      <c r="AD914" s="832">
        <v>0</v>
      </c>
      <c r="AE914" s="832">
        <v>0</v>
      </c>
      <c r="AF914" s="832">
        <v>0</v>
      </c>
      <c r="AG914" s="832">
        <v>0</v>
      </c>
      <c r="AH914" s="832">
        <v>0</v>
      </c>
      <c r="AI914" s="832">
        <v>0</v>
      </c>
    </row>
    <row r="915" spans="1:35" ht="15" customHeight="1">
      <c r="A915" s="832" t="s">
        <v>1150</v>
      </c>
      <c r="B915" s="832">
        <v>2020</v>
      </c>
      <c r="C915" s="832" t="s">
        <v>1600</v>
      </c>
      <c r="D915" s="832" t="s">
        <v>1601</v>
      </c>
      <c r="E915" s="832" t="s">
        <v>333</v>
      </c>
      <c r="F915" s="832" t="s">
        <v>1119</v>
      </c>
      <c r="G915" s="832">
        <v>0</v>
      </c>
      <c r="H915" s="832">
        <v>0</v>
      </c>
      <c r="I915" s="832">
        <v>0</v>
      </c>
      <c r="J915" s="832">
        <v>0</v>
      </c>
      <c r="K915" s="832">
        <v>0</v>
      </c>
      <c r="L915" s="832">
        <v>0</v>
      </c>
      <c r="M915" s="832">
        <v>0</v>
      </c>
      <c r="N915" s="832">
        <v>0</v>
      </c>
      <c r="O915" s="832">
        <v>0</v>
      </c>
      <c r="P915" s="832">
        <v>0</v>
      </c>
      <c r="Q915" s="832">
        <v>0</v>
      </c>
      <c r="R915" s="832">
        <v>0</v>
      </c>
      <c r="S915" s="832">
        <v>0</v>
      </c>
      <c r="T915" s="832">
        <v>0</v>
      </c>
      <c r="U915" s="832">
        <v>0</v>
      </c>
      <c r="V915" s="832">
        <v>0</v>
      </c>
      <c r="W915" s="832">
        <v>0</v>
      </c>
      <c r="X915" s="832">
        <v>0</v>
      </c>
      <c r="Y915" s="832">
        <v>0</v>
      </c>
      <c r="Z915" s="832">
        <v>0</v>
      </c>
      <c r="AA915" s="832">
        <v>0</v>
      </c>
      <c r="AB915" s="832">
        <v>0</v>
      </c>
      <c r="AC915" s="832">
        <v>0</v>
      </c>
      <c r="AD915" s="832">
        <v>0</v>
      </c>
      <c r="AE915" s="832">
        <v>0</v>
      </c>
      <c r="AF915" s="832">
        <v>0</v>
      </c>
      <c r="AG915" s="832">
        <v>0</v>
      </c>
      <c r="AH915" s="832">
        <v>0</v>
      </c>
      <c r="AI915" s="832">
        <v>0</v>
      </c>
    </row>
    <row r="916" spans="1:35" ht="15" customHeight="1">
      <c r="A916" s="832" t="s">
        <v>1150</v>
      </c>
      <c r="B916" s="832">
        <v>2020</v>
      </c>
      <c r="C916" s="832" t="s">
        <v>1602</v>
      </c>
      <c r="D916" s="832" t="s">
        <v>1603</v>
      </c>
      <c r="E916" s="832" t="s">
        <v>333</v>
      </c>
      <c r="F916" s="832" t="s">
        <v>1119</v>
      </c>
      <c r="G916" s="832">
        <v>0</v>
      </c>
      <c r="H916" s="832">
        <v>0</v>
      </c>
      <c r="I916" s="832">
        <v>0</v>
      </c>
      <c r="J916" s="832">
        <v>0</v>
      </c>
      <c r="K916" s="832">
        <v>0</v>
      </c>
      <c r="L916" s="832">
        <v>0</v>
      </c>
      <c r="M916" s="832">
        <v>0</v>
      </c>
      <c r="N916" s="832">
        <v>0</v>
      </c>
      <c r="O916" s="832">
        <v>0</v>
      </c>
      <c r="P916" s="832">
        <v>0</v>
      </c>
      <c r="Q916" s="832">
        <v>0</v>
      </c>
      <c r="R916" s="832">
        <v>0</v>
      </c>
      <c r="S916" s="832">
        <v>0</v>
      </c>
      <c r="T916" s="832">
        <v>0</v>
      </c>
      <c r="U916" s="832">
        <v>0</v>
      </c>
      <c r="V916" s="832">
        <v>0</v>
      </c>
      <c r="W916" s="832">
        <v>0</v>
      </c>
      <c r="X916" s="832">
        <v>0</v>
      </c>
      <c r="Y916" s="832">
        <v>0</v>
      </c>
      <c r="Z916" s="832">
        <v>0</v>
      </c>
      <c r="AA916" s="832">
        <v>0</v>
      </c>
      <c r="AB916" s="832">
        <v>0</v>
      </c>
      <c r="AC916" s="832">
        <v>0</v>
      </c>
      <c r="AD916" s="832">
        <v>0</v>
      </c>
      <c r="AE916" s="832">
        <v>0</v>
      </c>
      <c r="AF916" s="832">
        <v>0</v>
      </c>
      <c r="AG916" s="832">
        <v>0</v>
      </c>
      <c r="AH916" s="832">
        <v>0</v>
      </c>
      <c r="AI916" s="832">
        <v>0</v>
      </c>
    </row>
    <row r="917" spans="1:35" ht="15" customHeight="1">
      <c r="A917" s="832" t="s">
        <v>1150</v>
      </c>
      <c r="B917" s="832">
        <v>2020</v>
      </c>
      <c r="C917" s="832" t="s">
        <v>1604</v>
      </c>
      <c r="D917" s="832" t="s">
        <v>1605</v>
      </c>
      <c r="E917" s="832" t="s">
        <v>333</v>
      </c>
      <c r="F917" s="832" t="s">
        <v>1119</v>
      </c>
      <c r="G917" s="832">
        <v>0</v>
      </c>
      <c r="H917" s="832">
        <v>0</v>
      </c>
      <c r="I917" s="832">
        <v>0</v>
      </c>
      <c r="J917" s="832">
        <v>0</v>
      </c>
      <c r="K917" s="832">
        <v>0</v>
      </c>
      <c r="L917" s="832">
        <v>0</v>
      </c>
      <c r="M917" s="832">
        <v>0</v>
      </c>
      <c r="N917" s="832">
        <v>0</v>
      </c>
      <c r="O917" s="832">
        <v>0</v>
      </c>
      <c r="P917" s="832">
        <v>0</v>
      </c>
      <c r="Q917" s="832">
        <v>0</v>
      </c>
      <c r="R917" s="832">
        <v>0</v>
      </c>
      <c r="S917" s="832">
        <v>0</v>
      </c>
      <c r="T917" s="832">
        <v>0</v>
      </c>
      <c r="U917" s="832">
        <v>0</v>
      </c>
      <c r="V917" s="832">
        <v>0</v>
      </c>
      <c r="W917" s="832">
        <v>0</v>
      </c>
      <c r="X917" s="832">
        <v>0</v>
      </c>
      <c r="Y917" s="832">
        <v>0</v>
      </c>
      <c r="Z917" s="832">
        <v>0</v>
      </c>
      <c r="AA917" s="832">
        <v>0</v>
      </c>
      <c r="AB917" s="832">
        <v>0</v>
      </c>
      <c r="AC917" s="832">
        <v>0</v>
      </c>
      <c r="AD917" s="832">
        <v>0</v>
      </c>
      <c r="AE917" s="832">
        <v>0</v>
      </c>
      <c r="AF917" s="832">
        <v>0</v>
      </c>
      <c r="AG917" s="832">
        <v>0</v>
      </c>
      <c r="AH917" s="832">
        <v>0</v>
      </c>
      <c r="AI917" s="832">
        <v>0</v>
      </c>
    </row>
    <row r="918" spans="1:35" ht="15" customHeight="1">
      <c r="A918" s="832" t="s">
        <v>1150</v>
      </c>
      <c r="B918" s="832">
        <v>2020</v>
      </c>
      <c r="C918" s="832" t="s">
        <v>1606</v>
      </c>
      <c r="D918" s="832" t="s">
        <v>1607</v>
      </c>
      <c r="E918" s="832" t="s">
        <v>333</v>
      </c>
      <c r="F918" s="832" t="s">
        <v>1119</v>
      </c>
      <c r="G918" s="832">
        <v>0</v>
      </c>
      <c r="H918" s="832">
        <v>0</v>
      </c>
      <c r="I918" s="832">
        <v>0</v>
      </c>
      <c r="J918" s="832">
        <v>0</v>
      </c>
      <c r="K918" s="832">
        <v>0</v>
      </c>
      <c r="L918" s="832">
        <v>0</v>
      </c>
      <c r="M918" s="832">
        <v>0</v>
      </c>
      <c r="N918" s="832">
        <v>0</v>
      </c>
      <c r="O918" s="832">
        <v>0</v>
      </c>
      <c r="P918" s="832">
        <v>0</v>
      </c>
      <c r="Q918" s="832">
        <v>0</v>
      </c>
      <c r="R918" s="832">
        <v>0</v>
      </c>
      <c r="S918" s="832">
        <v>0</v>
      </c>
      <c r="T918" s="832">
        <v>0</v>
      </c>
      <c r="U918" s="832">
        <v>0</v>
      </c>
      <c r="V918" s="832">
        <v>0</v>
      </c>
      <c r="W918" s="832">
        <v>0</v>
      </c>
      <c r="X918" s="832">
        <v>0</v>
      </c>
      <c r="Y918" s="832">
        <v>0</v>
      </c>
      <c r="Z918" s="832">
        <v>0</v>
      </c>
      <c r="AA918" s="832">
        <v>0</v>
      </c>
      <c r="AB918" s="832">
        <v>0</v>
      </c>
      <c r="AC918" s="832">
        <v>0</v>
      </c>
      <c r="AD918" s="832">
        <v>0</v>
      </c>
      <c r="AE918" s="832">
        <v>0</v>
      </c>
      <c r="AF918" s="832">
        <v>0</v>
      </c>
      <c r="AG918" s="832">
        <v>0</v>
      </c>
      <c r="AH918" s="832">
        <v>0</v>
      </c>
      <c r="AI918" s="832">
        <v>0</v>
      </c>
    </row>
    <row r="919" spans="1:35" ht="15" customHeight="1">
      <c r="A919" s="832" t="s">
        <v>1150</v>
      </c>
      <c r="B919" s="832">
        <v>2020</v>
      </c>
      <c r="C919" s="832" t="s">
        <v>1608</v>
      </c>
      <c r="D919" s="832" t="s">
        <v>1609</v>
      </c>
      <c r="E919" s="832" t="s">
        <v>333</v>
      </c>
      <c r="F919" s="832" t="s">
        <v>1119</v>
      </c>
      <c r="G919" s="832">
        <v>0</v>
      </c>
      <c r="H919" s="832">
        <v>0</v>
      </c>
      <c r="I919" s="832">
        <v>0</v>
      </c>
      <c r="J919" s="832">
        <v>0</v>
      </c>
      <c r="K919" s="832">
        <v>0</v>
      </c>
      <c r="L919" s="832">
        <v>0</v>
      </c>
      <c r="M919" s="832">
        <v>0</v>
      </c>
      <c r="N919" s="832">
        <v>0</v>
      </c>
      <c r="O919" s="832">
        <v>0</v>
      </c>
      <c r="P919" s="832">
        <v>0</v>
      </c>
      <c r="Q919" s="832">
        <v>0</v>
      </c>
      <c r="R919" s="832">
        <v>0</v>
      </c>
      <c r="S919" s="832">
        <v>0</v>
      </c>
      <c r="T919" s="832">
        <v>0</v>
      </c>
      <c r="U919" s="832">
        <v>0</v>
      </c>
      <c r="V919" s="832">
        <v>0</v>
      </c>
      <c r="W919" s="832">
        <v>0</v>
      </c>
      <c r="X919" s="832">
        <v>0</v>
      </c>
      <c r="Y919" s="832">
        <v>0</v>
      </c>
      <c r="Z919" s="832">
        <v>0</v>
      </c>
      <c r="AA919" s="832">
        <v>0</v>
      </c>
      <c r="AB919" s="832">
        <v>0</v>
      </c>
      <c r="AC919" s="832">
        <v>0</v>
      </c>
      <c r="AD919" s="832">
        <v>0</v>
      </c>
      <c r="AE919" s="832">
        <v>0</v>
      </c>
      <c r="AF919" s="832">
        <v>0</v>
      </c>
      <c r="AG919" s="832">
        <v>0</v>
      </c>
      <c r="AH919" s="832">
        <v>0</v>
      </c>
      <c r="AI919" s="832">
        <v>0</v>
      </c>
    </row>
    <row r="920" spans="1:35" ht="15" customHeight="1">
      <c r="A920" s="832" t="s">
        <v>1150</v>
      </c>
      <c r="B920" s="832">
        <v>2020</v>
      </c>
      <c r="C920" s="832" t="s">
        <v>1610</v>
      </c>
      <c r="D920" s="832" t="s">
        <v>1611</v>
      </c>
      <c r="E920" s="832" t="s">
        <v>333</v>
      </c>
      <c r="F920" s="832" t="s">
        <v>1119</v>
      </c>
      <c r="G920" s="832">
        <v>0</v>
      </c>
      <c r="H920" s="832">
        <v>0</v>
      </c>
      <c r="I920" s="832">
        <v>0</v>
      </c>
      <c r="J920" s="832">
        <v>0</v>
      </c>
      <c r="K920" s="832">
        <v>0</v>
      </c>
      <c r="L920" s="832">
        <v>0</v>
      </c>
      <c r="M920" s="832">
        <v>0</v>
      </c>
      <c r="N920" s="832">
        <v>0</v>
      </c>
      <c r="O920" s="832">
        <v>0</v>
      </c>
      <c r="P920" s="832">
        <v>0</v>
      </c>
      <c r="Q920" s="832">
        <v>0</v>
      </c>
      <c r="R920" s="832">
        <v>0</v>
      </c>
      <c r="S920" s="832">
        <v>0</v>
      </c>
      <c r="T920" s="832">
        <v>0</v>
      </c>
      <c r="U920" s="832">
        <v>0</v>
      </c>
      <c r="V920" s="832">
        <v>0</v>
      </c>
      <c r="W920" s="832">
        <v>0</v>
      </c>
      <c r="X920" s="832">
        <v>0</v>
      </c>
      <c r="Y920" s="832">
        <v>0</v>
      </c>
      <c r="Z920" s="832">
        <v>0</v>
      </c>
      <c r="AA920" s="832">
        <v>0</v>
      </c>
      <c r="AB920" s="832">
        <v>0</v>
      </c>
      <c r="AC920" s="832">
        <v>0</v>
      </c>
      <c r="AD920" s="832">
        <v>0</v>
      </c>
      <c r="AE920" s="832">
        <v>0</v>
      </c>
      <c r="AF920" s="832">
        <v>0</v>
      </c>
      <c r="AG920" s="832">
        <v>0</v>
      </c>
      <c r="AH920" s="832">
        <v>0</v>
      </c>
      <c r="AI920" s="832">
        <v>0</v>
      </c>
    </row>
    <row r="921" spans="1:35" ht="15" customHeight="1">
      <c r="A921" s="832" t="s">
        <v>1150</v>
      </c>
      <c r="B921" s="832">
        <v>2020</v>
      </c>
      <c r="C921" s="832" t="s">
        <v>1612</v>
      </c>
      <c r="D921" s="832" t="s">
        <v>1613</v>
      </c>
      <c r="E921" s="832" t="s">
        <v>333</v>
      </c>
      <c r="F921" s="832" t="s">
        <v>1119</v>
      </c>
      <c r="G921" s="832">
        <v>0</v>
      </c>
      <c r="H921" s="832">
        <v>0</v>
      </c>
      <c r="I921" s="832">
        <v>0</v>
      </c>
      <c r="J921" s="832">
        <v>0</v>
      </c>
      <c r="K921" s="832">
        <v>0</v>
      </c>
      <c r="L921" s="832">
        <v>0</v>
      </c>
      <c r="M921" s="832">
        <v>0</v>
      </c>
      <c r="N921" s="832">
        <v>0</v>
      </c>
      <c r="O921" s="832">
        <v>0</v>
      </c>
      <c r="P921" s="832">
        <v>0</v>
      </c>
      <c r="Q921" s="832">
        <v>0</v>
      </c>
      <c r="R921" s="832">
        <v>0</v>
      </c>
      <c r="S921" s="832">
        <v>0</v>
      </c>
      <c r="T921" s="832">
        <v>0</v>
      </c>
      <c r="U921" s="832">
        <v>0</v>
      </c>
      <c r="V921" s="832">
        <v>0</v>
      </c>
      <c r="W921" s="832">
        <v>0</v>
      </c>
      <c r="X921" s="832">
        <v>0</v>
      </c>
      <c r="Y921" s="832">
        <v>0</v>
      </c>
      <c r="Z921" s="832">
        <v>0</v>
      </c>
      <c r="AA921" s="832">
        <v>0</v>
      </c>
      <c r="AB921" s="832">
        <v>0</v>
      </c>
      <c r="AC921" s="832">
        <v>0</v>
      </c>
      <c r="AD921" s="832">
        <v>0</v>
      </c>
      <c r="AE921" s="832">
        <v>0</v>
      </c>
      <c r="AF921" s="832">
        <v>0</v>
      </c>
      <c r="AG921" s="832">
        <v>0</v>
      </c>
      <c r="AH921" s="832">
        <v>0</v>
      </c>
      <c r="AI921" s="832">
        <v>0</v>
      </c>
    </row>
    <row r="922" spans="1:35" ht="15" customHeight="1">
      <c r="A922" s="832" t="s">
        <v>1150</v>
      </c>
      <c r="B922" s="832">
        <v>2020</v>
      </c>
      <c r="C922" s="832" t="s">
        <v>1614</v>
      </c>
      <c r="D922" s="832" t="s">
        <v>1615</v>
      </c>
      <c r="E922" s="832" t="s">
        <v>333</v>
      </c>
      <c r="F922" s="832" t="s">
        <v>1119</v>
      </c>
      <c r="G922" s="832">
        <v>0</v>
      </c>
      <c r="H922" s="832">
        <v>0</v>
      </c>
      <c r="I922" s="832">
        <v>0</v>
      </c>
      <c r="J922" s="832">
        <v>0</v>
      </c>
      <c r="K922" s="832">
        <v>0</v>
      </c>
      <c r="L922" s="832">
        <v>0</v>
      </c>
      <c r="M922" s="832">
        <v>0</v>
      </c>
      <c r="N922" s="832">
        <v>0</v>
      </c>
      <c r="O922" s="832">
        <v>0</v>
      </c>
      <c r="P922" s="832">
        <v>0</v>
      </c>
      <c r="Q922" s="832">
        <v>0</v>
      </c>
      <c r="R922" s="832">
        <v>0</v>
      </c>
      <c r="S922" s="832">
        <v>0</v>
      </c>
      <c r="T922" s="832">
        <v>0</v>
      </c>
      <c r="U922" s="832">
        <v>0</v>
      </c>
      <c r="V922" s="832">
        <v>0</v>
      </c>
      <c r="W922" s="832">
        <v>0</v>
      </c>
      <c r="X922" s="832">
        <v>0</v>
      </c>
      <c r="Y922" s="832">
        <v>0</v>
      </c>
      <c r="Z922" s="832">
        <v>0</v>
      </c>
      <c r="AA922" s="832">
        <v>0</v>
      </c>
      <c r="AB922" s="832">
        <v>0</v>
      </c>
      <c r="AC922" s="832">
        <v>0</v>
      </c>
      <c r="AD922" s="832">
        <v>0</v>
      </c>
      <c r="AE922" s="832">
        <v>0</v>
      </c>
      <c r="AF922" s="832">
        <v>0</v>
      </c>
      <c r="AG922" s="832">
        <v>0</v>
      </c>
      <c r="AH922" s="832">
        <v>0</v>
      </c>
      <c r="AI922" s="832">
        <v>0</v>
      </c>
    </row>
    <row r="923" spans="1:35" ht="15" customHeight="1">
      <c r="A923" s="832" t="s">
        <v>1150</v>
      </c>
      <c r="B923" s="832">
        <v>2020</v>
      </c>
      <c r="C923" s="832" t="s">
        <v>1616</v>
      </c>
      <c r="D923" s="832" t="s">
        <v>1617</v>
      </c>
      <c r="E923" s="832" t="s">
        <v>333</v>
      </c>
      <c r="F923" s="832" t="s">
        <v>1119</v>
      </c>
      <c r="G923" s="832">
        <v>0</v>
      </c>
      <c r="H923" s="832">
        <v>0</v>
      </c>
      <c r="I923" s="832">
        <v>0</v>
      </c>
      <c r="J923" s="832">
        <v>0</v>
      </c>
      <c r="K923" s="832">
        <v>0</v>
      </c>
      <c r="L923" s="832">
        <v>0</v>
      </c>
      <c r="M923" s="832">
        <v>0</v>
      </c>
      <c r="N923" s="832">
        <v>0</v>
      </c>
      <c r="O923" s="832">
        <v>0</v>
      </c>
      <c r="P923" s="832">
        <v>0</v>
      </c>
      <c r="Q923" s="832">
        <v>0</v>
      </c>
      <c r="R923" s="832">
        <v>0</v>
      </c>
      <c r="S923" s="832">
        <v>0</v>
      </c>
      <c r="T923" s="832">
        <v>0</v>
      </c>
      <c r="U923" s="832">
        <v>0</v>
      </c>
      <c r="V923" s="832">
        <v>0</v>
      </c>
      <c r="W923" s="832">
        <v>0</v>
      </c>
      <c r="X923" s="832">
        <v>0</v>
      </c>
      <c r="Y923" s="832">
        <v>0</v>
      </c>
      <c r="Z923" s="832">
        <v>0</v>
      </c>
      <c r="AA923" s="832">
        <v>0</v>
      </c>
      <c r="AB923" s="832">
        <v>0</v>
      </c>
      <c r="AC923" s="832">
        <v>0</v>
      </c>
      <c r="AD923" s="832">
        <v>0</v>
      </c>
      <c r="AE923" s="832">
        <v>0</v>
      </c>
      <c r="AF923" s="832">
        <v>0</v>
      </c>
      <c r="AG923" s="832">
        <v>0</v>
      </c>
      <c r="AH923" s="832">
        <v>0</v>
      </c>
      <c r="AI923" s="832">
        <v>0</v>
      </c>
    </row>
    <row r="924" spans="1:35" ht="15" customHeight="1">
      <c r="A924" s="832" t="s">
        <v>1150</v>
      </c>
      <c r="B924" s="832">
        <v>2020</v>
      </c>
      <c r="C924" s="832" t="s">
        <v>1618</v>
      </c>
      <c r="D924" s="832" t="s">
        <v>1619</v>
      </c>
      <c r="E924" s="832" t="s">
        <v>333</v>
      </c>
      <c r="F924" s="832" t="s">
        <v>1119</v>
      </c>
      <c r="G924" s="832">
        <v>0</v>
      </c>
      <c r="H924" s="832">
        <v>0</v>
      </c>
      <c r="I924" s="832">
        <v>0</v>
      </c>
      <c r="J924" s="832">
        <v>0</v>
      </c>
      <c r="K924" s="832">
        <v>0</v>
      </c>
      <c r="L924" s="832">
        <v>0</v>
      </c>
      <c r="M924" s="832">
        <v>0</v>
      </c>
      <c r="N924" s="832">
        <v>0</v>
      </c>
      <c r="O924" s="832">
        <v>0</v>
      </c>
      <c r="P924" s="832">
        <v>0</v>
      </c>
      <c r="Q924" s="832">
        <v>0</v>
      </c>
      <c r="R924" s="832">
        <v>0</v>
      </c>
      <c r="S924" s="832">
        <v>0</v>
      </c>
      <c r="T924" s="832">
        <v>0</v>
      </c>
      <c r="U924" s="832">
        <v>0</v>
      </c>
      <c r="V924" s="832">
        <v>0</v>
      </c>
      <c r="W924" s="832">
        <v>0</v>
      </c>
      <c r="X924" s="832">
        <v>0</v>
      </c>
      <c r="Y924" s="832">
        <v>0</v>
      </c>
      <c r="Z924" s="832">
        <v>0</v>
      </c>
      <c r="AA924" s="832">
        <v>0</v>
      </c>
      <c r="AB924" s="832">
        <v>0</v>
      </c>
      <c r="AC924" s="832">
        <v>0</v>
      </c>
      <c r="AD924" s="832">
        <v>0</v>
      </c>
      <c r="AE924" s="832">
        <v>0</v>
      </c>
      <c r="AF924" s="832">
        <v>0</v>
      </c>
      <c r="AG924" s="832">
        <v>0</v>
      </c>
      <c r="AH924" s="832">
        <v>0</v>
      </c>
      <c r="AI924" s="832">
        <v>0</v>
      </c>
    </row>
    <row r="925" spans="1:35" ht="15" customHeight="1">
      <c r="A925" s="832" t="s">
        <v>1150</v>
      </c>
      <c r="B925" s="832">
        <v>2020</v>
      </c>
      <c r="C925" s="832" t="s">
        <v>1620</v>
      </c>
      <c r="D925" s="832" t="s">
        <v>2752</v>
      </c>
      <c r="E925" s="832" t="s">
        <v>333</v>
      </c>
      <c r="F925" s="832" t="s">
        <v>1119</v>
      </c>
      <c r="G925" s="832">
        <v>0</v>
      </c>
      <c r="H925" s="832">
        <v>0</v>
      </c>
      <c r="I925" s="832">
        <v>0</v>
      </c>
      <c r="J925" s="832">
        <v>0</v>
      </c>
      <c r="K925" s="832">
        <v>0</v>
      </c>
      <c r="L925" s="832">
        <v>0</v>
      </c>
      <c r="M925" s="832">
        <v>0</v>
      </c>
      <c r="N925" s="832">
        <v>0</v>
      </c>
      <c r="O925" s="832">
        <v>0</v>
      </c>
      <c r="P925" s="832">
        <v>0</v>
      </c>
      <c r="Q925" s="832">
        <v>0</v>
      </c>
      <c r="R925" s="832">
        <v>0</v>
      </c>
      <c r="S925" s="832">
        <v>0</v>
      </c>
      <c r="T925" s="832">
        <v>0</v>
      </c>
      <c r="U925" s="832">
        <v>0</v>
      </c>
      <c r="V925" s="832">
        <v>0</v>
      </c>
      <c r="W925" s="832">
        <v>0</v>
      </c>
      <c r="X925" s="832">
        <v>0</v>
      </c>
      <c r="Y925" s="832">
        <v>0</v>
      </c>
      <c r="Z925" s="832">
        <v>0</v>
      </c>
      <c r="AA925" s="832">
        <v>0</v>
      </c>
      <c r="AB925" s="832">
        <v>0</v>
      </c>
      <c r="AC925" s="832">
        <v>0</v>
      </c>
      <c r="AD925" s="832">
        <v>0</v>
      </c>
      <c r="AE925" s="832">
        <v>0</v>
      </c>
      <c r="AF925" s="832">
        <v>0</v>
      </c>
      <c r="AG925" s="832">
        <v>0</v>
      </c>
      <c r="AH925" s="832">
        <v>0</v>
      </c>
      <c r="AI925" s="832">
        <v>0</v>
      </c>
    </row>
    <row r="926" spans="1:35" ht="15" customHeight="1">
      <c r="A926" s="832" t="s">
        <v>1150</v>
      </c>
      <c r="B926" s="832">
        <v>2020</v>
      </c>
      <c r="C926" s="832" t="s">
        <v>1622</v>
      </c>
      <c r="D926" s="832" t="s">
        <v>1623</v>
      </c>
      <c r="E926" s="832" t="s">
        <v>333</v>
      </c>
      <c r="F926" s="832" t="s">
        <v>1119</v>
      </c>
      <c r="G926" s="832">
        <v>0</v>
      </c>
      <c r="H926" s="832">
        <v>0</v>
      </c>
      <c r="I926" s="832">
        <v>0</v>
      </c>
      <c r="J926" s="832">
        <v>0</v>
      </c>
      <c r="K926" s="832">
        <v>0</v>
      </c>
      <c r="L926" s="832">
        <v>0</v>
      </c>
      <c r="M926" s="832">
        <v>0</v>
      </c>
      <c r="N926" s="832">
        <v>0</v>
      </c>
      <c r="O926" s="832">
        <v>0</v>
      </c>
      <c r="P926" s="832">
        <v>0</v>
      </c>
      <c r="Q926" s="832">
        <v>0</v>
      </c>
      <c r="R926" s="832">
        <v>0</v>
      </c>
      <c r="S926" s="832">
        <v>0</v>
      </c>
      <c r="T926" s="832">
        <v>0</v>
      </c>
      <c r="U926" s="832">
        <v>0</v>
      </c>
      <c r="V926" s="832">
        <v>0</v>
      </c>
      <c r="W926" s="832">
        <v>0</v>
      </c>
      <c r="X926" s="832">
        <v>0</v>
      </c>
      <c r="Y926" s="832">
        <v>0</v>
      </c>
      <c r="Z926" s="832">
        <v>0</v>
      </c>
      <c r="AA926" s="832">
        <v>0</v>
      </c>
      <c r="AB926" s="832">
        <v>0</v>
      </c>
      <c r="AC926" s="832">
        <v>0</v>
      </c>
      <c r="AD926" s="832">
        <v>0</v>
      </c>
      <c r="AE926" s="832">
        <v>0</v>
      </c>
      <c r="AF926" s="832">
        <v>0</v>
      </c>
      <c r="AG926" s="832">
        <v>0</v>
      </c>
      <c r="AH926" s="832">
        <v>0</v>
      </c>
      <c r="AI926" s="832">
        <v>0</v>
      </c>
    </row>
    <row r="927" spans="1:35" ht="15" customHeight="1">
      <c r="A927" s="832" t="s">
        <v>1150</v>
      </c>
      <c r="B927" s="832">
        <v>2020</v>
      </c>
      <c r="C927" s="832" t="s">
        <v>1624</v>
      </c>
      <c r="D927" s="832" t="s">
        <v>2753</v>
      </c>
      <c r="E927" s="832" t="s">
        <v>333</v>
      </c>
      <c r="F927" s="832" t="s">
        <v>1119</v>
      </c>
      <c r="G927" s="832">
        <v>0</v>
      </c>
      <c r="H927" s="832">
        <v>0</v>
      </c>
      <c r="I927" s="832">
        <v>0</v>
      </c>
      <c r="J927" s="832">
        <v>0</v>
      </c>
      <c r="K927" s="832">
        <v>0</v>
      </c>
      <c r="L927" s="832">
        <v>0</v>
      </c>
      <c r="M927" s="832">
        <v>0</v>
      </c>
      <c r="N927" s="832">
        <v>0</v>
      </c>
      <c r="O927" s="832">
        <v>0</v>
      </c>
      <c r="P927" s="832">
        <v>0</v>
      </c>
      <c r="Q927" s="832">
        <v>0</v>
      </c>
      <c r="R927" s="832">
        <v>0</v>
      </c>
      <c r="S927" s="832">
        <v>0</v>
      </c>
      <c r="T927" s="832">
        <v>0</v>
      </c>
      <c r="U927" s="832">
        <v>0</v>
      </c>
      <c r="V927" s="832">
        <v>0</v>
      </c>
      <c r="W927" s="832">
        <v>0</v>
      </c>
      <c r="X927" s="832">
        <v>0</v>
      </c>
      <c r="Y927" s="832">
        <v>0</v>
      </c>
      <c r="Z927" s="832">
        <v>0</v>
      </c>
      <c r="AA927" s="832">
        <v>0</v>
      </c>
      <c r="AB927" s="832">
        <v>0</v>
      </c>
      <c r="AC927" s="832">
        <v>0</v>
      </c>
      <c r="AD927" s="832">
        <v>0</v>
      </c>
      <c r="AE927" s="832">
        <v>0</v>
      </c>
      <c r="AF927" s="832">
        <v>0</v>
      </c>
      <c r="AG927" s="832">
        <v>0</v>
      </c>
      <c r="AH927" s="832">
        <v>0</v>
      </c>
      <c r="AI927" s="832">
        <v>0</v>
      </c>
    </row>
    <row r="928" spans="1:35" ht="15" customHeight="1">
      <c r="A928" s="832" t="s">
        <v>1150</v>
      </c>
      <c r="B928" s="832">
        <v>2020</v>
      </c>
      <c r="C928" s="832" t="s">
        <v>1626</v>
      </c>
      <c r="D928" s="832" t="s">
        <v>1627</v>
      </c>
      <c r="E928" s="832" t="s">
        <v>333</v>
      </c>
      <c r="F928" s="832" t="s">
        <v>1119</v>
      </c>
      <c r="G928" s="832">
        <v>0</v>
      </c>
      <c r="H928" s="832">
        <v>0</v>
      </c>
      <c r="I928" s="832">
        <v>0</v>
      </c>
      <c r="J928" s="832">
        <v>0</v>
      </c>
      <c r="K928" s="832">
        <v>0</v>
      </c>
      <c r="L928" s="832">
        <v>0</v>
      </c>
      <c r="M928" s="832">
        <v>0</v>
      </c>
      <c r="N928" s="832">
        <v>0</v>
      </c>
      <c r="O928" s="832">
        <v>0</v>
      </c>
      <c r="P928" s="832">
        <v>0</v>
      </c>
      <c r="Q928" s="832">
        <v>0</v>
      </c>
      <c r="R928" s="832">
        <v>0</v>
      </c>
      <c r="S928" s="832">
        <v>0</v>
      </c>
      <c r="T928" s="832">
        <v>0</v>
      </c>
      <c r="U928" s="832">
        <v>0</v>
      </c>
      <c r="V928" s="832">
        <v>0</v>
      </c>
      <c r="W928" s="832">
        <v>0</v>
      </c>
      <c r="X928" s="832">
        <v>0</v>
      </c>
      <c r="Y928" s="832">
        <v>0</v>
      </c>
      <c r="Z928" s="832">
        <v>0</v>
      </c>
      <c r="AA928" s="832">
        <v>0</v>
      </c>
      <c r="AB928" s="832">
        <v>0</v>
      </c>
      <c r="AC928" s="832">
        <v>0</v>
      </c>
      <c r="AD928" s="832">
        <v>0</v>
      </c>
      <c r="AE928" s="832">
        <v>0</v>
      </c>
      <c r="AF928" s="832">
        <v>0</v>
      </c>
      <c r="AG928" s="832">
        <v>0</v>
      </c>
      <c r="AH928" s="832">
        <v>0</v>
      </c>
      <c r="AI928" s="832">
        <v>0</v>
      </c>
    </row>
    <row r="929" spans="1:35" ht="15" customHeight="1">
      <c r="A929" s="832" t="s">
        <v>1150</v>
      </c>
      <c r="B929" s="832">
        <v>2020</v>
      </c>
      <c r="C929" s="832" t="s">
        <v>1628</v>
      </c>
      <c r="D929" s="832" t="s">
        <v>1629</v>
      </c>
      <c r="E929" s="832" t="s">
        <v>333</v>
      </c>
      <c r="F929" s="832" t="s">
        <v>1119</v>
      </c>
      <c r="G929" s="832">
        <v>0</v>
      </c>
      <c r="H929" s="832">
        <v>0</v>
      </c>
      <c r="I929" s="832">
        <v>0</v>
      </c>
      <c r="J929" s="832">
        <v>0</v>
      </c>
      <c r="K929" s="832">
        <v>0</v>
      </c>
      <c r="L929" s="832">
        <v>0</v>
      </c>
      <c r="M929" s="832">
        <v>0</v>
      </c>
      <c r="N929" s="832">
        <v>0</v>
      </c>
      <c r="O929" s="832">
        <v>0</v>
      </c>
      <c r="P929" s="832">
        <v>0</v>
      </c>
      <c r="Q929" s="832">
        <v>0</v>
      </c>
      <c r="R929" s="832">
        <v>0</v>
      </c>
      <c r="S929" s="832">
        <v>0</v>
      </c>
      <c r="T929" s="832">
        <v>0</v>
      </c>
      <c r="U929" s="832">
        <v>0</v>
      </c>
      <c r="V929" s="832">
        <v>0</v>
      </c>
      <c r="W929" s="832">
        <v>0</v>
      </c>
      <c r="X929" s="832">
        <v>0</v>
      </c>
      <c r="Y929" s="832">
        <v>0</v>
      </c>
      <c r="Z929" s="832">
        <v>0</v>
      </c>
      <c r="AA929" s="832">
        <v>0</v>
      </c>
      <c r="AB929" s="832">
        <v>0</v>
      </c>
      <c r="AC929" s="832">
        <v>0</v>
      </c>
      <c r="AD929" s="832">
        <v>0</v>
      </c>
      <c r="AE929" s="832">
        <v>0</v>
      </c>
      <c r="AF929" s="832">
        <v>0</v>
      </c>
      <c r="AG929" s="832">
        <v>0</v>
      </c>
      <c r="AH929" s="832">
        <v>0</v>
      </c>
      <c r="AI929" s="832">
        <v>0</v>
      </c>
    </row>
    <row r="930" spans="1:35" ht="15" customHeight="1">
      <c r="A930" s="832" t="s">
        <v>1150</v>
      </c>
      <c r="B930" s="832">
        <v>2020</v>
      </c>
      <c r="C930" s="832" t="s">
        <v>1630</v>
      </c>
      <c r="D930" s="832" t="s">
        <v>1631</v>
      </c>
      <c r="E930" s="832" t="s">
        <v>333</v>
      </c>
      <c r="F930" s="832" t="s">
        <v>1119</v>
      </c>
      <c r="G930" s="832">
        <v>0</v>
      </c>
      <c r="H930" s="832">
        <v>0</v>
      </c>
      <c r="I930" s="832">
        <v>0</v>
      </c>
      <c r="J930" s="832">
        <v>0</v>
      </c>
      <c r="K930" s="832">
        <v>0</v>
      </c>
      <c r="L930" s="832">
        <v>0</v>
      </c>
      <c r="M930" s="832">
        <v>0</v>
      </c>
      <c r="N930" s="832">
        <v>0</v>
      </c>
      <c r="O930" s="832">
        <v>0</v>
      </c>
      <c r="P930" s="832">
        <v>0</v>
      </c>
      <c r="Q930" s="832">
        <v>0</v>
      </c>
      <c r="R930" s="832">
        <v>0</v>
      </c>
      <c r="S930" s="832">
        <v>0</v>
      </c>
      <c r="T930" s="832">
        <v>0</v>
      </c>
      <c r="U930" s="832">
        <v>0</v>
      </c>
      <c r="V930" s="832">
        <v>0</v>
      </c>
      <c r="W930" s="832">
        <v>0</v>
      </c>
      <c r="X930" s="832">
        <v>0</v>
      </c>
      <c r="Y930" s="832">
        <v>0</v>
      </c>
      <c r="Z930" s="832">
        <v>0</v>
      </c>
      <c r="AA930" s="832">
        <v>0</v>
      </c>
      <c r="AB930" s="832">
        <v>0</v>
      </c>
      <c r="AC930" s="832">
        <v>0</v>
      </c>
      <c r="AD930" s="832">
        <v>0</v>
      </c>
      <c r="AE930" s="832">
        <v>0</v>
      </c>
      <c r="AF930" s="832">
        <v>0</v>
      </c>
      <c r="AG930" s="832">
        <v>0</v>
      </c>
      <c r="AH930" s="832">
        <v>0</v>
      </c>
      <c r="AI930" s="832">
        <v>0</v>
      </c>
    </row>
    <row r="931" spans="1:35" ht="15" customHeight="1">
      <c r="A931" s="832" t="s">
        <v>1150</v>
      </c>
      <c r="B931" s="832">
        <v>2020</v>
      </c>
      <c r="C931" s="832" t="s">
        <v>1632</v>
      </c>
      <c r="D931" s="832" t="s">
        <v>2754</v>
      </c>
      <c r="E931" s="832" t="s">
        <v>333</v>
      </c>
      <c r="F931" s="832" t="s">
        <v>1119</v>
      </c>
      <c r="G931" s="832">
        <v>0</v>
      </c>
      <c r="H931" s="832">
        <v>0</v>
      </c>
      <c r="I931" s="832">
        <v>0</v>
      </c>
      <c r="J931" s="832">
        <v>0</v>
      </c>
      <c r="K931" s="832">
        <v>0</v>
      </c>
      <c r="L931" s="832">
        <v>0</v>
      </c>
      <c r="M931" s="832">
        <v>0</v>
      </c>
      <c r="N931" s="832">
        <v>0</v>
      </c>
      <c r="O931" s="832">
        <v>0</v>
      </c>
      <c r="P931" s="832">
        <v>0</v>
      </c>
      <c r="Q931" s="832">
        <v>0</v>
      </c>
      <c r="R931" s="832">
        <v>0</v>
      </c>
      <c r="S931" s="832">
        <v>0</v>
      </c>
      <c r="T931" s="832">
        <v>0</v>
      </c>
      <c r="U931" s="832">
        <v>0</v>
      </c>
      <c r="V931" s="832">
        <v>0</v>
      </c>
      <c r="W931" s="832">
        <v>0</v>
      </c>
      <c r="X931" s="832">
        <v>0</v>
      </c>
      <c r="Y931" s="832">
        <v>0</v>
      </c>
      <c r="Z931" s="832">
        <v>0</v>
      </c>
      <c r="AA931" s="832">
        <v>0</v>
      </c>
      <c r="AB931" s="832">
        <v>0</v>
      </c>
      <c r="AC931" s="832">
        <v>0</v>
      </c>
      <c r="AD931" s="832">
        <v>0</v>
      </c>
      <c r="AE931" s="832">
        <v>0</v>
      </c>
      <c r="AF931" s="832">
        <v>0</v>
      </c>
      <c r="AG931" s="832">
        <v>0</v>
      </c>
      <c r="AH931" s="832">
        <v>0</v>
      </c>
      <c r="AI931" s="832">
        <v>0</v>
      </c>
    </row>
    <row r="932" spans="1:35" ht="15" customHeight="1">
      <c r="A932" s="832" t="s">
        <v>1150</v>
      </c>
      <c r="B932" s="832">
        <v>2020</v>
      </c>
      <c r="C932" s="832" t="s">
        <v>1634</v>
      </c>
      <c r="D932" s="832" t="s">
        <v>2755</v>
      </c>
      <c r="E932" s="832" t="s">
        <v>333</v>
      </c>
      <c r="F932" s="832" t="s">
        <v>1119</v>
      </c>
      <c r="G932" s="832">
        <v>0</v>
      </c>
      <c r="H932" s="832">
        <v>0</v>
      </c>
      <c r="I932" s="832">
        <v>0</v>
      </c>
      <c r="J932" s="832">
        <v>0</v>
      </c>
      <c r="K932" s="832">
        <v>0</v>
      </c>
      <c r="L932" s="832">
        <v>0</v>
      </c>
      <c r="M932" s="832">
        <v>0</v>
      </c>
      <c r="N932" s="832">
        <v>0</v>
      </c>
      <c r="O932" s="832">
        <v>0</v>
      </c>
      <c r="P932" s="832">
        <v>0</v>
      </c>
      <c r="Q932" s="832">
        <v>0</v>
      </c>
      <c r="R932" s="832">
        <v>0</v>
      </c>
      <c r="S932" s="832">
        <v>0</v>
      </c>
      <c r="T932" s="832">
        <v>0</v>
      </c>
      <c r="U932" s="832">
        <v>0</v>
      </c>
      <c r="V932" s="832">
        <v>0</v>
      </c>
      <c r="W932" s="832">
        <v>0</v>
      </c>
      <c r="X932" s="832">
        <v>0</v>
      </c>
      <c r="Y932" s="832">
        <v>0</v>
      </c>
      <c r="Z932" s="832">
        <v>0</v>
      </c>
      <c r="AA932" s="832">
        <v>0</v>
      </c>
      <c r="AB932" s="832">
        <v>0</v>
      </c>
      <c r="AC932" s="832">
        <v>0</v>
      </c>
      <c r="AD932" s="832">
        <v>0</v>
      </c>
      <c r="AE932" s="832">
        <v>0</v>
      </c>
      <c r="AF932" s="832">
        <v>0</v>
      </c>
      <c r="AG932" s="832">
        <v>0</v>
      </c>
      <c r="AH932" s="832">
        <v>0</v>
      </c>
      <c r="AI932" s="832">
        <v>0</v>
      </c>
    </row>
    <row r="933" spans="1:35" ht="15" customHeight="1">
      <c r="A933" s="832" t="s">
        <v>1150</v>
      </c>
      <c r="B933" s="832">
        <v>2020</v>
      </c>
      <c r="C933" s="832" t="s">
        <v>1636</v>
      </c>
      <c r="D933" s="832" t="s">
        <v>1637</v>
      </c>
      <c r="E933" s="832" t="s">
        <v>333</v>
      </c>
      <c r="F933" s="832" t="s">
        <v>1119</v>
      </c>
      <c r="G933" s="832">
        <v>0</v>
      </c>
      <c r="H933" s="832">
        <v>0</v>
      </c>
      <c r="I933" s="832">
        <v>0</v>
      </c>
      <c r="J933" s="832">
        <v>0</v>
      </c>
      <c r="K933" s="832">
        <v>0</v>
      </c>
      <c r="L933" s="832">
        <v>0</v>
      </c>
      <c r="M933" s="832">
        <v>0</v>
      </c>
      <c r="N933" s="832">
        <v>0</v>
      </c>
      <c r="O933" s="832">
        <v>0</v>
      </c>
      <c r="P933" s="832">
        <v>0</v>
      </c>
      <c r="Q933" s="832">
        <v>0</v>
      </c>
      <c r="R933" s="832">
        <v>0</v>
      </c>
      <c r="S933" s="832">
        <v>0</v>
      </c>
      <c r="T933" s="832">
        <v>0</v>
      </c>
      <c r="U933" s="832">
        <v>0</v>
      </c>
      <c r="V933" s="832">
        <v>0</v>
      </c>
      <c r="W933" s="832">
        <v>0</v>
      </c>
      <c r="X933" s="832">
        <v>0</v>
      </c>
      <c r="Y933" s="832">
        <v>0</v>
      </c>
      <c r="Z933" s="832">
        <v>0</v>
      </c>
      <c r="AA933" s="832">
        <v>0</v>
      </c>
      <c r="AB933" s="832">
        <v>0</v>
      </c>
      <c r="AC933" s="832">
        <v>0</v>
      </c>
      <c r="AD933" s="832">
        <v>0</v>
      </c>
      <c r="AE933" s="832">
        <v>0</v>
      </c>
      <c r="AF933" s="832">
        <v>0</v>
      </c>
      <c r="AG933" s="832">
        <v>0</v>
      </c>
      <c r="AH933" s="832">
        <v>0</v>
      </c>
      <c r="AI933" s="832">
        <v>0</v>
      </c>
    </row>
    <row r="934" spans="1:35" ht="15" customHeight="1">
      <c r="A934" s="832" t="s">
        <v>1150</v>
      </c>
      <c r="B934" s="832">
        <v>2020</v>
      </c>
      <c r="C934" s="832" t="s">
        <v>1638</v>
      </c>
      <c r="D934" s="832" t="s">
        <v>1639</v>
      </c>
      <c r="E934" s="832" t="s">
        <v>333</v>
      </c>
      <c r="F934" s="832" t="s">
        <v>1119</v>
      </c>
      <c r="G934" s="832">
        <v>0</v>
      </c>
      <c r="H934" s="832">
        <v>0</v>
      </c>
      <c r="I934" s="832">
        <v>0</v>
      </c>
      <c r="J934" s="832">
        <v>0</v>
      </c>
      <c r="K934" s="832">
        <v>0</v>
      </c>
      <c r="L934" s="832">
        <v>0</v>
      </c>
      <c r="M934" s="832">
        <v>0</v>
      </c>
      <c r="N934" s="832">
        <v>0</v>
      </c>
      <c r="O934" s="832">
        <v>0</v>
      </c>
      <c r="P934" s="832">
        <v>0</v>
      </c>
      <c r="Q934" s="832">
        <v>0</v>
      </c>
      <c r="R934" s="832">
        <v>0</v>
      </c>
      <c r="S934" s="832">
        <v>0</v>
      </c>
      <c r="T934" s="832">
        <v>0</v>
      </c>
      <c r="U934" s="832">
        <v>0</v>
      </c>
      <c r="V934" s="832">
        <v>0</v>
      </c>
      <c r="W934" s="832">
        <v>0</v>
      </c>
      <c r="X934" s="832">
        <v>0</v>
      </c>
      <c r="Y934" s="832">
        <v>0</v>
      </c>
      <c r="Z934" s="832">
        <v>0</v>
      </c>
      <c r="AA934" s="832">
        <v>0</v>
      </c>
      <c r="AB934" s="832">
        <v>0</v>
      </c>
      <c r="AC934" s="832">
        <v>0</v>
      </c>
      <c r="AD934" s="832">
        <v>0</v>
      </c>
      <c r="AE934" s="832">
        <v>0</v>
      </c>
      <c r="AF934" s="832">
        <v>0</v>
      </c>
      <c r="AG934" s="832">
        <v>0</v>
      </c>
      <c r="AH934" s="832">
        <v>0</v>
      </c>
      <c r="AI934" s="832">
        <v>0</v>
      </c>
    </row>
    <row r="935" spans="1:35" ht="15" customHeight="1">
      <c r="A935" s="832" t="s">
        <v>1150</v>
      </c>
      <c r="B935" s="832">
        <v>2020</v>
      </c>
      <c r="C935" s="832" t="s">
        <v>1640</v>
      </c>
      <c r="D935" s="832" t="s">
        <v>1641</v>
      </c>
      <c r="E935" s="832" t="s">
        <v>333</v>
      </c>
      <c r="F935" s="832" t="s">
        <v>1119</v>
      </c>
      <c r="G935" s="832">
        <v>0</v>
      </c>
      <c r="H935" s="832">
        <v>0</v>
      </c>
      <c r="I935" s="832">
        <v>0</v>
      </c>
      <c r="J935" s="832">
        <v>0</v>
      </c>
      <c r="K935" s="832">
        <v>0</v>
      </c>
      <c r="L935" s="832">
        <v>0</v>
      </c>
      <c r="M935" s="832">
        <v>0</v>
      </c>
      <c r="N935" s="832">
        <v>0</v>
      </c>
      <c r="O935" s="832">
        <v>0</v>
      </c>
      <c r="P935" s="832">
        <v>0</v>
      </c>
      <c r="Q935" s="832">
        <v>0</v>
      </c>
      <c r="R935" s="832">
        <v>0</v>
      </c>
      <c r="S935" s="832">
        <v>0</v>
      </c>
      <c r="T935" s="832">
        <v>0</v>
      </c>
      <c r="U935" s="832">
        <v>0</v>
      </c>
      <c r="V935" s="832">
        <v>0</v>
      </c>
      <c r="W935" s="832">
        <v>0</v>
      </c>
      <c r="X935" s="832">
        <v>0</v>
      </c>
      <c r="Y935" s="832">
        <v>0</v>
      </c>
      <c r="Z935" s="832">
        <v>0</v>
      </c>
      <c r="AA935" s="832">
        <v>0</v>
      </c>
      <c r="AB935" s="832">
        <v>0</v>
      </c>
      <c r="AC935" s="832">
        <v>0</v>
      </c>
      <c r="AD935" s="832">
        <v>0</v>
      </c>
      <c r="AE935" s="832">
        <v>0</v>
      </c>
      <c r="AF935" s="832">
        <v>0</v>
      </c>
      <c r="AG935" s="832">
        <v>0</v>
      </c>
      <c r="AH935" s="832">
        <v>0</v>
      </c>
      <c r="AI935" s="832">
        <v>0</v>
      </c>
    </row>
    <row r="936" spans="1:35" ht="15" customHeight="1">
      <c r="A936" s="832" t="s">
        <v>1150</v>
      </c>
      <c r="B936" s="832">
        <v>2020</v>
      </c>
      <c r="C936" s="832" t="s">
        <v>1642</v>
      </c>
      <c r="D936" s="832" t="s">
        <v>1643</v>
      </c>
      <c r="E936" s="832" t="s">
        <v>333</v>
      </c>
      <c r="F936" s="832" t="s">
        <v>1119</v>
      </c>
      <c r="G936" s="832">
        <v>0</v>
      </c>
      <c r="H936" s="832">
        <v>0</v>
      </c>
      <c r="I936" s="832">
        <v>0</v>
      </c>
      <c r="J936" s="832">
        <v>0</v>
      </c>
      <c r="K936" s="832">
        <v>0</v>
      </c>
      <c r="L936" s="832">
        <v>0</v>
      </c>
      <c r="M936" s="832">
        <v>0</v>
      </c>
      <c r="N936" s="832">
        <v>0</v>
      </c>
      <c r="O936" s="832">
        <v>0</v>
      </c>
      <c r="P936" s="832">
        <v>0</v>
      </c>
      <c r="Q936" s="832">
        <v>0</v>
      </c>
      <c r="R936" s="832">
        <v>0</v>
      </c>
      <c r="S936" s="832">
        <v>0</v>
      </c>
      <c r="T936" s="832">
        <v>0</v>
      </c>
      <c r="U936" s="832">
        <v>0</v>
      </c>
      <c r="V936" s="832">
        <v>0</v>
      </c>
      <c r="W936" s="832">
        <v>0</v>
      </c>
      <c r="X936" s="832">
        <v>0</v>
      </c>
      <c r="Y936" s="832">
        <v>0</v>
      </c>
      <c r="Z936" s="832">
        <v>0</v>
      </c>
      <c r="AA936" s="832">
        <v>0</v>
      </c>
      <c r="AB936" s="832">
        <v>0</v>
      </c>
      <c r="AC936" s="832">
        <v>0</v>
      </c>
      <c r="AD936" s="832">
        <v>0</v>
      </c>
      <c r="AE936" s="832">
        <v>0</v>
      </c>
      <c r="AF936" s="832">
        <v>0</v>
      </c>
      <c r="AG936" s="832">
        <v>0</v>
      </c>
      <c r="AH936" s="832">
        <v>0</v>
      </c>
      <c r="AI936" s="832">
        <v>0</v>
      </c>
    </row>
    <row r="937" spans="1:35" ht="15" customHeight="1">
      <c r="A937" s="832" t="s">
        <v>1150</v>
      </c>
      <c r="B937" s="832">
        <v>2020</v>
      </c>
      <c r="C937" s="832" t="s">
        <v>1644</v>
      </c>
      <c r="D937" s="832" t="s">
        <v>1645</v>
      </c>
      <c r="E937" s="832" t="s">
        <v>333</v>
      </c>
      <c r="F937" s="832" t="s">
        <v>1119</v>
      </c>
      <c r="G937" s="832">
        <v>0</v>
      </c>
      <c r="H937" s="832">
        <v>0</v>
      </c>
      <c r="I937" s="832">
        <v>0</v>
      </c>
      <c r="J937" s="832">
        <v>0</v>
      </c>
      <c r="K937" s="832">
        <v>0</v>
      </c>
      <c r="L937" s="832">
        <v>0</v>
      </c>
      <c r="M937" s="832">
        <v>0</v>
      </c>
      <c r="N937" s="832">
        <v>0</v>
      </c>
      <c r="O937" s="832">
        <v>0</v>
      </c>
      <c r="P937" s="832">
        <v>0</v>
      </c>
      <c r="Q937" s="832">
        <v>0</v>
      </c>
      <c r="R937" s="832">
        <v>0</v>
      </c>
      <c r="S937" s="832">
        <v>0</v>
      </c>
      <c r="T937" s="832">
        <v>0</v>
      </c>
      <c r="U937" s="832">
        <v>0</v>
      </c>
      <c r="V937" s="832">
        <v>0</v>
      </c>
      <c r="W937" s="832">
        <v>0</v>
      </c>
      <c r="X937" s="832">
        <v>0</v>
      </c>
      <c r="Y937" s="832">
        <v>0</v>
      </c>
      <c r="Z937" s="832">
        <v>0</v>
      </c>
      <c r="AA937" s="832">
        <v>0</v>
      </c>
      <c r="AB937" s="832">
        <v>0</v>
      </c>
      <c r="AC937" s="832">
        <v>0</v>
      </c>
      <c r="AD937" s="832">
        <v>0</v>
      </c>
      <c r="AE937" s="832">
        <v>0</v>
      </c>
      <c r="AF937" s="832">
        <v>0</v>
      </c>
      <c r="AG937" s="832">
        <v>0</v>
      </c>
      <c r="AH937" s="832">
        <v>0</v>
      </c>
      <c r="AI937" s="832">
        <v>0</v>
      </c>
    </row>
    <row r="938" spans="1:35" ht="15" customHeight="1">
      <c r="A938" s="832" t="s">
        <v>1150</v>
      </c>
      <c r="B938" s="832">
        <v>2020</v>
      </c>
      <c r="C938" s="832" t="s">
        <v>1646</v>
      </c>
      <c r="D938" s="832" t="s">
        <v>1647</v>
      </c>
      <c r="E938" s="832" t="s">
        <v>333</v>
      </c>
      <c r="F938" s="832" t="s">
        <v>1119</v>
      </c>
      <c r="G938" s="832">
        <v>0</v>
      </c>
      <c r="H938" s="832">
        <v>0</v>
      </c>
      <c r="I938" s="832">
        <v>0</v>
      </c>
      <c r="J938" s="832">
        <v>0</v>
      </c>
      <c r="K938" s="832">
        <v>0</v>
      </c>
      <c r="L938" s="832">
        <v>0</v>
      </c>
      <c r="M938" s="832">
        <v>0</v>
      </c>
      <c r="N938" s="832">
        <v>0</v>
      </c>
      <c r="O938" s="832">
        <v>0</v>
      </c>
      <c r="P938" s="832">
        <v>0</v>
      </c>
      <c r="Q938" s="832">
        <v>0</v>
      </c>
      <c r="R938" s="832">
        <v>0</v>
      </c>
      <c r="S938" s="832">
        <v>0</v>
      </c>
      <c r="T938" s="832">
        <v>0</v>
      </c>
      <c r="U938" s="832">
        <v>0</v>
      </c>
      <c r="V938" s="832">
        <v>0</v>
      </c>
      <c r="W938" s="832">
        <v>0</v>
      </c>
      <c r="X938" s="832">
        <v>0</v>
      </c>
      <c r="Y938" s="832">
        <v>0</v>
      </c>
      <c r="Z938" s="832">
        <v>0</v>
      </c>
      <c r="AA938" s="832">
        <v>0</v>
      </c>
      <c r="AB938" s="832">
        <v>0</v>
      </c>
      <c r="AC938" s="832">
        <v>0</v>
      </c>
      <c r="AD938" s="832">
        <v>0</v>
      </c>
      <c r="AE938" s="832">
        <v>0</v>
      </c>
      <c r="AF938" s="832">
        <v>0</v>
      </c>
      <c r="AG938" s="832">
        <v>0</v>
      </c>
      <c r="AH938" s="832">
        <v>0</v>
      </c>
      <c r="AI938" s="832">
        <v>0</v>
      </c>
    </row>
    <row r="939" spans="1:35" ht="15" customHeight="1">
      <c r="A939" s="832" t="s">
        <v>1150</v>
      </c>
      <c r="B939" s="832">
        <v>2020</v>
      </c>
      <c r="C939" s="832" t="s">
        <v>1648</v>
      </c>
      <c r="D939" s="832" t="s">
        <v>1649</v>
      </c>
      <c r="E939" s="832" t="s">
        <v>333</v>
      </c>
      <c r="F939" s="832" t="s">
        <v>1119</v>
      </c>
      <c r="G939" s="832">
        <v>0</v>
      </c>
      <c r="H939" s="832">
        <v>0</v>
      </c>
      <c r="I939" s="832">
        <v>0</v>
      </c>
      <c r="J939" s="832">
        <v>0</v>
      </c>
      <c r="K939" s="832">
        <v>0</v>
      </c>
      <c r="L939" s="832">
        <v>0</v>
      </c>
      <c r="M939" s="832">
        <v>0</v>
      </c>
      <c r="N939" s="832">
        <v>0</v>
      </c>
      <c r="O939" s="832">
        <v>0</v>
      </c>
      <c r="P939" s="832">
        <v>0</v>
      </c>
      <c r="Q939" s="832">
        <v>0</v>
      </c>
      <c r="R939" s="832">
        <v>0</v>
      </c>
      <c r="S939" s="832">
        <v>0</v>
      </c>
      <c r="T939" s="832">
        <v>0</v>
      </c>
      <c r="U939" s="832">
        <v>0</v>
      </c>
      <c r="V939" s="832">
        <v>0</v>
      </c>
      <c r="W939" s="832">
        <v>0</v>
      </c>
      <c r="X939" s="832">
        <v>0</v>
      </c>
      <c r="Y939" s="832">
        <v>0</v>
      </c>
      <c r="Z939" s="832">
        <v>0</v>
      </c>
      <c r="AA939" s="832">
        <v>0</v>
      </c>
      <c r="AB939" s="832">
        <v>0</v>
      </c>
      <c r="AC939" s="832">
        <v>0</v>
      </c>
      <c r="AD939" s="832">
        <v>0</v>
      </c>
      <c r="AE939" s="832">
        <v>0</v>
      </c>
      <c r="AF939" s="832">
        <v>0</v>
      </c>
      <c r="AG939" s="832">
        <v>0</v>
      </c>
      <c r="AH939" s="832">
        <v>0</v>
      </c>
      <c r="AI939" s="832">
        <v>0</v>
      </c>
    </row>
    <row r="940" spans="1:35" ht="15" customHeight="1">
      <c r="A940" s="832" t="s">
        <v>1150</v>
      </c>
      <c r="B940" s="832">
        <v>2020</v>
      </c>
      <c r="C940" s="832" t="s">
        <v>1650</v>
      </c>
      <c r="D940" s="832" t="s">
        <v>1651</v>
      </c>
      <c r="E940" s="832" t="s">
        <v>333</v>
      </c>
      <c r="F940" s="832" t="s">
        <v>1119</v>
      </c>
      <c r="G940" s="832">
        <v>0</v>
      </c>
      <c r="H940" s="832">
        <v>0</v>
      </c>
      <c r="I940" s="832">
        <v>0</v>
      </c>
      <c r="J940" s="832">
        <v>0</v>
      </c>
      <c r="K940" s="832">
        <v>0</v>
      </c>
      <c r="L940" s="832">
        <v>0</v>
      </c>
      <c r="M940" s="832">
        <v>0</v>
      </c>
      <c r="N940" s="832">
        <v>0</v>
      </c>
      <c r="O940" s="832">
        <v>0</v>
      </c>
      <c r="P940" s="832">
        <v>0</v>
      </c>
      <c r="Q940" s="832">
        <v>0</v>
      </c>
      <c r="R940" s="832">
        <v>0</v>
      </c>
      <c r="S940" s="832">
        <v>0</v>
      </c>
      <c r="T940" s="832">
        <v>0</v>
      </c>
      <c r="U940" s="832">
        <v>0</v>
      </c>
      <c r="V940" s="832">
        <v>0</v>
      </c>
      <c r="W940" s="832">
        <v>0</v>
      </c>
      <c r="X940" s="832">
        <v>0</v>
      </c>
      <c r="Y940" s="832">
        <v>0</v>
      </c>
      <c r="Z940" s="832">
        <v>0</v>
      </c>
      <c r="AA940" s="832">
        <v>0</v>
      </c>
      <c r="AB940" s="832">
        <v>0</v>
      </c>
      <c r="AC940" s="832">
        <v>0</v>
      </c>
      <c r="AD940" s="832">
        <v>0</v>
      </c>
      <c r="AE940" s="832">
        <v>0</v>
      </c>
      <c r="AF940" s="832">
        <v>0</v>
      </c>
      <c r="AG940" s="832">
        <v>0</v>
      </c>
      <c r="AH940" s="832">
        <v>0</v>
      </c>
      <c r="AI940" s="832">
        <v>0</v>
      </c>
    </row>
    <row r="941" spans="1:35" ht="15" customHeight="1">
      <c r="A941" s="832" t="s">
        <v>1150</v>
      </c>
      <c r="B941" s="832">
        <v>2020</v>
      </c>
      <c r="C941" s="832" t="s">
        <v>1652</v>
      </c>
      <c r="D941" s="832" t="s">
        <v>1653</v>
      </c>
      <c r="E941" s="832" t="s">
        <v>333</v>
      </c>
      <c r="F941" s="832" t="s">
        <v>1119</v>
      </c>
      <c r="G941" s="832">
        <v>0</v>
      </c>
      <c r="H941" s="832">
        <v>0</v>
      </c>
      <c r="I941" s="832">
        <v>0</v>
      </c>
      <c r="J941" s="832">
        <v>0</v>
      </c>
      <c r="K941" s="832">
        <v>0</v>
      </c>
      <c r="L941" s="832">
        <v>0</v>
      </c>
      <c r="M941" s="832">
        <v>0</v>
      </c>
      <c r="N941" s="832">
        <v>0</v>
      </c>
      <c r="O941" s="832">
        <v>0</v>
      </c>
      <c r="P941" s="832">
        <v>0</v>
      </c>
      <c r="Q941" s="832">
        <v>0</v>
      </c>
      <c r="R941" s="832">
        <v>0</v>
      </c>
      <c r="S941" s="832">
        <v>0</v>
      </c>
      <c r="T941" s="832">
        <v>0</v>
      </c>
      <c r="U941" s="832">
        <v>0</v>
      </c>
      <c r="V941" s="832">
        <v>0</v>
      </c>
      <c r="W941" s="832">
        <v>0</v>
      </c>
      <c r="X941" s="832">
        <v>0</v>
      </c>
      <c r="Y941" s="832">
        <v>0</v>
      </c>
      <c r="Z941" s="832">
        <v>0</v>
      </c>
      <c r="AA941" s="832">
        <v>0</v>
      </c>
      <c r="AB941" s="832">
        <v>0</v>
      </c>
      <c r="AC941" s="832">
        <v>0</v>
      </c>
      <c r="AD941" s="832">
        <v>0</v>
      </c>
      <c r="AE941" s="832">
        <v>0</v>
      </c>
      <c r="AF941" s="832">
        <v>0</v>
      </c>
      <c r="AG941" s="832">
        <v>0</v>
      </c>
      <c r="AH941" s="832">
        <v>0</v>
      </c>
      <c r="AI941" s="832">
        <v>0</v>
      </c>
    </row>
    <row r="942" spans="1:35" ht="15" customHeight="1">
      <c r="A942" s="832" t="s">
        <v>1150</v>
      </c>
      <c r="B942" s="832">
        <v>2020</v>
      </c>
      <c r="C942" s="832" t="s">
        <v>1654</v>
      </c>
      <c r="D942" s="832" t="s">
        <v>2756</v>
      </c>
      <c r="E942" s="832" t="s">
        <v>333</v>
      </c>
      <c r="F942" s="832" t="s">
        <v>1119</v>
      </c>
      <c r="G942" s="832">
        <v>0</v>
      </c>
      <c r="H942" s="832">
        <v>0</v>
      </c>
      <c r="I942" s="832">
        <v>0</v>
      </c>
      <c r="J942" s="832">
        <v>0</v>
      </c>
      <c r="K942" s="832">
        <v>0</v>
      </c>
      <c r="L942" s="832">
        <v>0</v>
      </c>
      <c r="M942" s="832">
        <v>0</v>
      </c>
      <c r="N942" s="832">
        <v>0</v>
      </c>
      <c r="O942" s="832">
        <v>0</v>
      </c>
      <c r="P942" s="832">
        <v>0</v>
      </c>
      <c r="Q942" s="832">
        <v>0</v>
      </c>
      <c r="R942" s="832">
        <v>0</v>
      </c>
      <c r="S942" s="832">
        <v>0</v>
      </c>
      <c r="T942" s="832">
        <v>0</v>
      </c>
      <c r="U942" s="832">
        <v>0</v>
      </c>
      <c r="V942" s="832">
        <v>0</v>
      </c>
      <c r="W942" s="832">
        <v>0</v>
      </c>
      <c r="X942" s="832">
        <v>0</v>
      </c>
      <c r="Y942" s="832">
        <v>0</v>
      </c>
      <c r="Z942" s="832">
        <v>0</v>
      </c>
      <c r="AA942" s="832">
        <v>0</v>
      </c>
      <c r="AB942" s="832">
        <v>0</v>
      </c>
      <c r="AC942" s="832">
        <v>0</v>
      </c>
      <c r="AD942" s="832">
        <v>0</v>
      </c>
      <c r="AE942" s="832">
        <v>0</v>
      </c>
      <c r="AF942" s="832">
        <v>0</v>
      </c>
      <c r="AG942" s="832">
        <v>0</v>
      </c>
      <c r="AH942" s="832">
        <v>0</v>
      </c>
      <c r="AI942" s="832">
        <v>0</v>
      </c>
    </row>
    <row r="943" spans="1:35" ht="15" customHeight="1">
      <c r="A943" s="832" t="s">
        <v>1150</v>
      </c>
      <c r="B943" s="832">
        <v>2020</v>
      </c>
      <c r="C943" s="832" t="s">
        <v>1656</v>
      </c>
      <c r="D943" s="832" t="s">
        <v>2757</v>
      </c>
      <c r="E943" s="832" t="s">
        <v>333</v>
      </c>
      <c r="F943" s="832" t="s">
        <v>1119</v>
      </c>
      <c r="G943" s="832">
        <v>0</v>
      </c>
      <c r="H943" s="832">
        <v>0</v>
      </c>
      <c r="I943" s="832">
        <v>0</v>
      </c>
      <c r="J943" s="832">
        <v>0</v>
      </c>
      <c r="K943" s="832">
        <v>0</v>
      </c>
      <c r="L943" s="832">
        <v>0</v>
      </c>
      <c r="M943" s="832">
        <v>0</v>
      </c>
      <c r="N943" s="832">
        <v>0</v>
      </c>
      <c r="O943" s="832">
        <v>0</v>
      </c>
      <c r="P943" s="832">
        <v>0</v>
      </c>
      <c r="Q943" s="832">
        <v>0</v>
      </c>
      <c r="R943" s="832">
        <v>0</v>
      </c>
      <c r="S943" s="832">
        <v>0</v>
      </c>
      <c r="T943" s="832">
        <v>0</v>
      </c>
      <c r="U943" s="832">
        <v>0</v>
      </c>
      <c r="V943" s="832">
        <v>0</v>
      </c>
      <c r="W943" s="832">
        <v>0</v>
      </c>
      <c r="X943" s="832">
        <v>0</v>
      </c>
      <c r="Y943" s="832">
        <v>0</v>
      </c>
      <c r="Z943" s="832">
        <v>0</v>
      </c>
      <c r="AA943" s="832">
        <v>0</v>
      </c>
      <c r="AB943" s="832">
        <v>0</v>
      </c>
      <c r="AC943" s="832">
        <v>0</v>
      </c>
      <c r="AD943" s="832">
        <v>0</v>
      </c>
      <c r="AE943" s="832">
        <v>0</v>
      </c>
      <c r="AF943" s="832">
        <v>0</v>
      </c>
      <c r="AG943" s="832">
        <v>0</v>
      </c>
      <c r="AH943" s="832">
        <v>0</v>
      </c>
      <c r="AI943" s="832">
        <v>0</v>
      </c>
    </row>
    <row r="944" spans="1:35" ht="15" customHeight="1">
      <c r="A944" s="832" t="s">
        <v>1150</v>
      </c>
      <c r="B944" s="832">
        <v>2020</v>
      </c>
      <c r="C944" s="832" t="s">
        <v>1658</v>
      </c>
      <c r="D944" s="832" t="s">
        <v>1659</v>
      </c>
      <c r="E944" s="832" t="s">
        <v>333</v>
      </c>
      <c r="F944" s="832" t="s">
        <v>1119</v>
      </c>
      <c r="G944" s="832">
        <v>0</v>
      </c>
      <c r="H944" s="832">
        <v>0</v>
      </c>
      <c r="I944" s="832">
        <v>0</v>
      </c>
      <c r="J944" s="832">
        <v>0</v>
      </c>
      <c r="K944" s="832">
        <v>0</v>
      </c>
      <c r="L944" s="832">
        <v>0</v>
      </c>
      <c r="M944" s="832">
        <v>0</v>
      </c>
      <c r="N944" s="832">
        <v>0</v>
      </c>
      <c r="O944" s="832">
        <v>0</v>
      </c>
      <c r="P944" s="832">
        <v>0</v>
      </c>
      <c r="Q944" s="832">
        <v>0</v>
      </c>
      <c r="R944" s="832">
        <v>0</v>
      </c>
      <c r="S944" s="832">
        <v>0</v>
      </c>
      <c r="T944" s="832">
        <v>0</v>
      </c>
      <c r="U944" s="832">
        <v>0</v>
      </c>
      <c r="V944" s="832">
        <v>0</v>
      </c>
      <c r="W944" s="832">
        <v>0</v>
      </c>
      <c r="X944" s="832">
        <v>0</v>
      </c>
      <c r="Y944" s="832">
        <v>0</v>
      </c>
      <c r="Z944" s="832">
        <v>0</v>
      </c>
      <c r="AA944" s="832">
        <v>0</v>
      </c>
      <c r="AB944" s="832">
        <v>0</v>
      </c>
      <c r="AC944" s="832">
        <v>0</v>
      </c>
      <c r="AD944" s="832">
        <v>0</v>
      </c>
      <c r="AE944" s="832">
        <v>0</v>
      </c>
      <c r="AF944" s="832">
        <v>0</v>
      </c>
      <c r="AG944" s="832">
        <v>0</v>
      </c>
      <c r="AH944" s="832">
        <v>0</v>
      </c>
      <c r="AI944" s="832">
        <v>0</v>
      </c>
    </row>
    <row r="945" spans="1:35" ht="15" customHeight="1">
      <c r="A945" s="832" t="s">
        <v>1150</v>
      </c>
      <c r="B945" s="832">
        <v>2020</v>
      </c>
      <c r="C945" s="832" t="s">
        <v>1660</v>
      </c>
      <c r="D945" s="832" t="s">
        <v>1661</v>
      </c>
      <c r="E945" s="832" t="s">
        <v>333</v>
      </c>
      <c r="F945" s="832" t="s">
        <v>1119</v>
      </c>
      <c r="G945" s="832">
        <v>0</v>
      </c>
      <c r="H945" s="832">
        <v>0</v>
      </c>
      <c r="I945" s="832">
        <v>0</v>
      </c>
      <c r="J945" s="832">
        <v>0</v>
      </c>
      <c r="K945" s="832">
        <v>0</v>
      </c>
      <c r="L945" s="832">
        <v>0</v>
      </c>
      <c r="M945" s="832">
        <v>0</v>
      </c>
      <c r="N945" s="832">
        <v>0</v>
      </c>
      <c r="O945" s="832">
        <v>0</v>
      </c>
      <c r="P945" s="832">
        <v>0</v>
      </c>
      <c r="Q945" s="832">
        <v>0</v>
      </c>
      <c r="R945" s="832">
        <v>0</v>
      </c>
      <c r="S945" s="832">
        <v>0</v>
      </c>
      <c r="T945" s="832">
        <v>0</v>
      </c>
      <c r="U945" s="832">
        <v>0</v>
      </c>
      <c r="V945" s="832">
        <v>0</v>
      </c>
      <c r="W945" s="832">
        <v>0</v>
      </c>
      <c r="X945" s="832">
        <v>0</v>
      </c>
      <c r="Y945" s="832">
        <v>0</v>
      </c>
      <c r="Z945" s="832">
        <v>0</v>
      </c>
      <c r="AA945" s="832">
        <v>0</v>
      </c>
      <c r="AB945" s="832">
        <v>0</v>
      </c>
      <c r="AC945" s="832">
        <v>0</v>
      </c>
      <c r="AD945" s="832">
        <v>0</v>
      </c>
      <c r="AE945" s="832">
        <v>0</v>
      </c>
      <c r="AF945" s="832">
        <v>0</v>
      </c>
      <c r="AG945" s="832">
        <v>0</v>
      </c>
      <c r="AH945" s="832">
        <v>0</v>
      </c>
      <c r="AI945" s="832">
        <v>0</v>
      </c>
    </row>
    <row r="946" spans="1:35" ht="15" customHeight="1">
      <c r="A946" s="832" t="s">
        <v>1150</v>
      </c>
      <c r="B946" s="832">
        <v>2020</v>
      </c>
      <c r="C946" s="832" t="s">
        <v>1662</v>
      </c>
      <c r="D946" s="832" t="s">
        <v>2758</v>
      </c>
      <c r="E946" s="832" t="s">
        <v>333</v>
      </c>
      <c r="F946" s="832" t="s">
        <v>1119</v>
      </c>
      <c r="G946" s="832">
        <v>0</v>
      </c>
      <c r="H946" s="832">
        <v>0</v>
      </c>
      <c r="I946" s="832">
        <v>0</v>
      </c>
      <c r="J946" s="832">
        <v>0</v>
      </c>
      <c r="K946" s="832">
        <v>0</v>
      </c>
      <c r="L946" s="832">
        <v>0</v>
      </c>
      <c r="M946" s="832">
        <v>0</v>
      </c>
      <c r="N946" s="832">
        <v>0</v>
      </c>
      <c r="O946" s="832">
        <v>0</v>
      </c>
      <c r="P946" s="832">
        <v>0</v>
      </c>
      <c r="Q946" s="832">
        <v>0</v>
      </c>
      <c r="R946" s="832">
        <v>0</v>
      </c>
      <c r="S946" s="832">
        <v>0</v>
      </c>
      <c r="T946" s="832">
        <v>0</v>
      </c>
      <c r="U946" s="832">
        <v>0</v>
      </c>
      <c r="V946" s="832">
        <v>0</v>
      </c>
      <c r="W946" s="832">
        <v>0</v>
      </c>
      <c r="X946" s="832">
        <v>0</v>
      </c>
      <c r="Y946" s="832">
        <v>0</v>
      </c>
      <c r="Z946" s="832">
        <v>0</v>
      </c>
      <c r="AA946" s="832">
        <v>0</v>
      </c>
      <c r="AB946" s="832">
        <v>0</v>
      </c>
      <c r="AC946" s="832">
        <v>0</v>
      </c>
      <c r="AD946" s="832">
        <v>0</v>
      </c>
      <c r="AE946" s="832">
        <v>0</v>
      </c>
      <c r="AF946" s="832">
        <v>0</v>
      </c>
      <c r="AG946" s="832">
        <v>0</v>
      </c>
      <c r="AH946" s="832">
        <v>0</v>
      </c>
      <c r="AI946" s="832">
        <v>0</v>
      </c>
    </row>
    <row r="947" spans="1:35" ht="15" customHeight="1">
      <c r="A947" s="832" t="s">
        <v>1150</v>
      </c>
      <c r="B947" s="832">
        <v>2020</v>
      </c>
      <c r="C947" s="832" t="s">
        <v>1664</v>
      </c>
      <c r="D947" s="832" t="s">
        <v>1665</v>
      </c>
      <c r="E947" s="832" t="s">
        <v>333</v>
      </c>
      <c r="F947" s="832" t="s">
        <v>1119</v>
      </c>
      <c r="G947" s="832">
        <v>0</v>
      </c>
      <c r="H947" s="832">
        <v>0</v>
      </c>
      <c r="I947" s="832">
        <v>0</v>
      </c>
      <c r="J947" s="832">
        <v>0</v>
      </c>
      <c r="K947" s="832">
        <v>0</v>
      </c>
      <c r="L947" s="832">
        <v>0</v>
      </c>
      <c r="M947" s="832">
        <v>0</v>
      </c>
      <c r="N947" s="832">
        <v>0</v>
      </c>
      <c r="O947" s="832">
        <v>0</v>
      </c>
      <c r="P947" s="832">
        <v>0</v>
      </c>
      <c r="Q947" s="832">
        <v>0</v>
      </c>
      <c r="R947" s="832">
        <v>0</v>
      </c>
      <c r="S947" s="832">
        <v>0</v>
      </c>
      <c r="T947" s="832">
        <v>0</v>
      </c>
      <c r="U947" s="832">
        <v>0</v>
      </c>
      <c r="V947" s="832">
        <v>0</v>
      </c>
      <c r="W947" s="832">
        <v>0</v>
      </c>
      <c r="X947" s="832">
        <v>0</v>
      </c>
      <c r="Y947" s="832">
        <v>0</v>
      </c>
      <c r="Z947" s="832">
        <v>0</v>
      </c>
      <c r="AA947" s="832">
        <v>0</v>
      </c>
      <c r="AB947" s="832">
        <v>0</v>
      </c>
      <c r="AC947" s="832">
        <v>0</v>
      </c>
      <c r="AD947" s="832">
        <v>0</v>
      </c>
      <c r="AE947" s="832">
        <v>0</v>
      </c>
      <c r="AF947" s="832">
        <v>0</v>
      </c>
      <c r="AG947" s="832">
        <v>0</v>
      </c>
      <c r="AH947" s="832">
        <v>0</v>
      </c>
      <c r="AI947" s="832">
        <v>0</v>
      </c>
    </row>
    <row r="948" spans="1:35" ht="15" customHeight="1">
      <c r="A948" s="832" t="s">
        <v>1150</v>
      </c>
      <c r="B948" s="832">
        <v>2020</v>
      </c>
      <c r="C948" s="832" t="s">
        <v>1666</v>
      </c>
      <c r="D948" s="832" t="s">
        <v>1667</v>
      </c>
      <c r="E948" s="832" t="s">
        <v>333</v>
      </c>
      <c r="F948" s="832" t="s">
        <v>1119</v>
      </c>
      <c r="G948" s="832">
        <v>0</v>
      </c>
      <c r="H948" s="832">
        <v>0</v>
      </c>
      <c r="I948" s="832">
        <v>0</v>
      </c>
      <c r="J948" s="832">
        <v>0</v>
      </c>
      <c r="K948" s="832">
        <v>0</v>
      </c>
      <c r="L948" s="832">
        <v>0</v>
      </c>
      <c r="M948" s="832">
        <v>0</v>
      </c>
      <c r="N948" s="832">
        <v>0</v>
      </c>
      <c r="O948" s="832">
        <v>0</v>
      </c>
      <c r="P948" s="832">
        <v>0</v>
      </c>
      <c r="Q948" s="832">
        <v>0</v>
      </c>
      <c r="R948" s="832">
        <v>0</v>
      </c>
      <c r="S948" s="832">
        <v>0</v>
      </c>
      <c r="T948" s="832">
        <v>0</v>
      </c>
      <c r="U948" s="832">
        <v>0</v>
      </c>
      <c r="V948" s="832">
        <v>0</v>
      </c>
      <c r="W948" s="832">
        <v>0</v>
      </c>
      <c r="X948" s="832">
        <v>0</v>
      </c>
      <c r="Y948" s="832">
        <v>0</v>
      </c>
      <c r="Z948" s="832">
        <v>0</v>
      </c>
      <c r="AA948" s="832">
        <v>0</v>
      </c>
      <c r="AB948" s="832">
        <v>0</v>
      </c>
      <c r="AC948" s="832">
        <v>0</v>
      </c>
      <c r="AD948" s="832">
        <v>0</v>
      </c>
      <c r="AE948" s="832">
        <v>0</v>
      </c>
      <c r="AF948" s="832">
        <v>0</v>
      </c>
      <c r="AG948" s="832">
        <v>0</v>
      </c>
      <c r="AH948" s="832">
        <v>0</v>
      </c>
      <c r="AI948" s="832">
        <v>0</v>
      </c>
    </row>
    <row r="949" spans="1:35" ht="15" customHeight="1">
      <c r="A949" s="832" t="s">
        <v>1150</v>
      </c>
      <c r="B949" s="832">
        <v>2020</v>
      </c>
      <c r="C949" s="832" t="s">
        <v>1668</v>
      </c>
      <c r="D949" s="832" t="s">
        <v>1669</v>
      </c>
      <c r="E949" s="832" t="s">
        <v>333</v>
      </c>
      <c r="F949" s="832" t="s">
        <v>1119</v>
      </c>
      <c r="G949" s="832">
        <v>0</v>
      </c>
      <c r="H949" s="832">
        <v>0</v>
      </c>
      <c r="I949" s="832">
        <v>0</v>
      </c>
      <c r="J949" s="832">
        <v>0</v>
      </c>
      <c r="K949" s="832">
        <v>0</v>
      </c>
      <c r="L949" s="832">
        <v>0</v>
      </c>
      <c r="M949" s="832">
        <v>0</v>
      </c>
      <c r="N949" s="832">
        <v>0</v>
      </c>
      <c r="O949" s="832">
        <v>0</v>
      </c>
      <c r="P949" s="832">
        <v>0</v>
      </c>
      <c r="Q949" s="832">
        <v>0</v>
      </c>
      <c r="R949" s="832">
        <v>0</v>
      </c>
      <c r="S949" s="832">
        <v>0</v>
      </c>
      <c r="T949" s="832">
        <v>0</v>
      </c>
      <c r="U949" s="832">
        <v>0</v>
      </c>
      <c r="V949" s="832">
        <v>0</v>
      </c>
      <c r="W949" s="832">
        <v>0</v>
      </c>
      <c r="X949" s="832">
        <v>0</v>
      </c>
      <c r="Y949" s="832">
        <v>0</v>
      </c>
      <c r="Z949" s="832">
        <v>0</v>
      </c>
      <c r="AA949" s="832">
        <v>0</v>
      </c>
      <c r="AB949" s="832">
        <v>0</v>
      </c>
      <c r="AC949" s="832">
        <v>0</v>
      </c>
      <c r="AD949" s="832">
        <v>0</v>
      </c>
      <c r="AE949" s="832">
        <v>0</v>
      </c>
      <c r="AF949" s="832">
        <v>0</v>
      </c>
      <c r="AG949" s="832">
        <v>0</v>
      </c>
      <c r="AH949" s="832">
        <v>0</v>
      </c>
      <c r="AI949" s="832">
        <v>0</v>
      </c>
    </row>
    <row r="950" spans="1:35" ht="15" customHeight="1">
      <c r="A950" s="832" t="s">
        <v>1150</v>
      </c>
      <c r="B950" s="832">
        <v>2020</v>
      </c>
      <c r="C950" s="832" t="s">
        <v>1670</v>
      </c>
      <c r="D950" s="832" t="s">
        <v>2759</v>
      </c>
      <c r="E950" s="832" t="s">
        <v>333</v>
      </c>
      <c r="F950" s="832" t="s">
        <v>1119</v>
      </c>
      <c r="G950" s="832">
        <v>0</v>
      </c>
      <c r="H950" s="832">
        <v>0</v>
      </c>
      <c r="I950" s="832">
        <v>0</v>
      </c>
      <c r="J950" s="832">
        <v>0</v>
      </c>
      <c r="K950" s="832">
        <v>0</v>
      </c>
      <c r="L950" s="832">
        <v>0</v>
      </c>
      <c r="M950" s="832">
        <v>0</v>
      </c>
      <c r="N950" s="832">
        <v>0</v>
      </c>
      <c r="O950" s="832">
        <v>0</v>
      </c>
      <c r="P950" s="832">
        <v>0</v>
      </c>
      <c r="Q950" s="832">
        <v>0</v>
      </c>
      <c r="R950" s="832">
        <v>0</v>
      </c>
      <c r="S950" s="832">
        <v>0</v>
      </c>
      <c r="T950" s="832">
        <v>0</v>
      </c>
      <c r="U950" s="832">
        <v>0</v>
      </c>
      <c r="V950" s="832">
        <v>0</v>
      </c>
      <c r="W950" s="832">
        <v>0</v>
      </c>
      <c r="X950" s="832">
        <v>0</v>
      </c>
      <c r="Y950" s="832">
        <v>0</v>
      </c>
      <c r="Z950" s="832">
        <v>0</v>
      </c>
      <c r="AA950" s="832">
        <v>0</v>
      </c>
      <c r="AB950" s="832">
        <v>0</v>
      </c>
      <c r="AC950" s="832">
        <v>0</v>
      </c>
      <c r="AD950" s="832">
        <v>0</v>
      </c>
      <c r="AE950" s="832">
        <v>0</v>
      </c>
      <c r="AF950" s="832">
        <v>0</v>
      </c>
      <c r="AG950" s="832">
        <v>0</v>
      </c>
      <c r="AH950" s="832">
        <v>0</v>
      </c>
      <c r="AI950" s="832">
        <v>0</v>
      </c>
    </row>
    <row r="951" spans="1:35" ht="15" customHeight="1">
      <c r="A951" s="832" t="s">
        <v>1150</v>
      </c>
      <c r="B951" s="832">
        <v>2020</v>
      </c>
      <c r="C951" s="832" t="s">
        <v>1672</v>
      </c>
      <c r="D951" s="832" t="s">
        <v>1673</v>
      </c>
      <c r="E951" s="832" t="s">
        <v>333</v>
      </c>
      <c r="F951" s="832" t="s">
        <v>1119</v>
      </c>
      <c r="G951" s="832">
        <v>0</v>
      </c>
      <c r="H951" s="832">
        <v>0</v>
      </c>
      <c r="I951" s="832">
        <v>0</v>
      </c>
      <c r="J951" s="832">
        <v>0</v>
      </c>
      <c r="K951" s="832">
        <v>0</v>
      </c>
      <c r="L951" s="832">
        <v>0</v>
      </c>
      <c r="M951" s="832">
        <v>0</v>
      </c>
      <c r="N951" s="832">
        <v>0</v>
      </c>
      <c r="O951" s="832">
        <v>0</v>
      </c>
      <c r="P951" s="832">
        <v>0</v>
      </c>
      <c r="Q951" s="832">
        <v>0</v>
      </c>
      <c r="R951" s="832">
        <v>0</v>
      </c>
      <c r="S951" s="832">
        <v>0</v>
      </c>
      <c r="T951" s="832">
        <v>0</v>
      </c>
      <c r="U951" s="832">
        <v>0</v>
      </c>
      <c r="V951" s="832">
        <v>0</v>
      </c>
      <c r="W951" s="832">
        <v>0</v>
      </c>
      <c r="X951" s="832">
        <v>0</v>
      </c>
      <c r="Y951" s="832">
        <v>0</v>
      </c>
      <c r="Z951" s="832">
        <v>0</v>
      </c>
      <c r="AA951" s="832">
        <v>0</v>
      </c>
      <c r="AB951" s="832">
        <v>0</v>
      </c>
      <c r="AC951" s="832">
        <v>0</v>
      </c>
      <c r="AD951" s="832">
        <v>0</v>
      </c>
      <c r="AE951" s="832">
        <v>0</v>
      </c>
      <c r="AF951" s="832">
        <v>0</v>
      </c>
      <c r="AG951" s="832">
        <v>0</v>
      </c>
      <c r="AH951" s="832">
        <v>0</v>
      </c>
      <c r="AI951" s="832">
        <v>0</v>
      </c>
    </row>
    <row r="952" spans="1:35" ht="15" customHeight="1">
      <c r="A952" s="832" t="s">
        <v>1150</v>
      </c>
      <c r="B952" s="832">
        <v>2020</v>
      </c>
      <c r="C952" s="832" t="s">
        <v>1674</v>
      </c>
      <c r="D952" s="832" t="s">
        <v>2867</v>
      </c>
      <c r="E952" s="832" t="s">
        <v>333</v>
      </c>
      <c r="F952" s="832" t="s">
        <v>1119</v>
      </c>
      <c r="G952" s="832">
        <v>0</v>
      </c>
      <c r="H952" s="832">
        <v>0</v>
      </c>
      <c r="I952" s="832">
        <v>0</v>
      </c>
      <c r="J952" s="832">
        <v>0</v>
      </c>
      <c r="K952" s="832">
        <v>0</v>
      </c>
      <c r="L952" s="832">
        <v>0</v>
      </c>
      <c r="M952" s="832">
        <v>0</v>
      </c>
      <c r="N952" s="832">
        <v>0</v>
      </c>
      <c r="O952" s="832">
        <v>0</v>
      </c>
      <c r="P952" s="832">
        <v>0</v>
      </c>
      <c r="Q952" s="832">
        <v>0</v>
      </c>
      <c r="R952" s="832">
        <v>0</v>
      </c>
      <c r="S952" s="832">
        <v>0</v>
      </c>
      <c r="T952" s="832">
        <v>0</v>
      </c>
      <c r="U952" s="832">
        <v>0</v>
      </c>
      <c r="V952" s="832">
        <v>0</v>
      </c>
      <c r="W952" s="832">
        <v>0</v>
      </c>
      <c r="X952" s="832">
        <v>0</v>
      </c>
      <c r="Y952" s="832">
        <v>0</v>
      </c>
      <c r="Z952" s="832">
        <v>0</v>
      </c>
      <c r="AA952" s="832">
        <v>0</v>
      </c>
      <c r="AB952" s="832">
        <v>0</v>
      </c>
      <c r="AC952" s="832">
        <v>0</v>
      </c>
      <c r="AD952" s="832">
        <v>0</v>
      </c>
      <c r="AE952" s="832">
        <v>0</v>
      </c>
      <c r="AF952" s="832">
        <v>0</v>
      </c>
      <c r="AG952" s="832">
        <v>0</v>
      </c>
      <c r="AH952" s="832">
        <v>0</v>
      </c>
      <c r="AI952" s="832">
        <v>0</v>
      </c>
    </row>
    <row r="953" spans="1:35" ht="15" customHeight="1">
      <c r="A953" s="832" t="s">
        <v>1150</v>
      </c>
      <c r="B953" s="832">
        <v>2020</v>
      </c>
      <c r="C953" s="832" t="s">
        <v>1676</v>
      </c>
      <c r="D953" s="832" t="s">
        <v>1677</v>
      </c>
      <c r="E953" s="832" t="s">
        <v>333</v>
      </c>
      <c r="F953" s="832" t="s">
        <v>1119</v>
      </c>
      <c r="G953" s="832">
        <v>0</v>
      </c>
      <c r="H953" s="832">
        <v>0</v>
      </c>
      <c r="I953" s="832">
        <v>0</v>
      </c>
      <c r="J953" s="832">
        <v>0</v>
      </c>
      <c r="K953" s="832">
        <v>0</v>
      </c>
      <c r="L953" s="832">
        <v>0</v>
      </c>
      <c r="M953" s="832">
        <v>0</v>
      </c>
      <c r="N953" s="832">
        <v>0</v>
      </c>
      <c r="O953" s="832">
        <v>0</v>
      </c>
      <c r="P953" s="832">
        <v>0</v>
      </c>
      <c r="Q953" s="832">
        <v>0</v>
      </c>
      <c r="R953" s="832">
        <v>0</v>
      </c>
      <c r="S953" s="832">
        <v>0</v>
      </c>
      <c r="T953" s="832">
        <v>0</v>
      </c>
      <c r="U953" s="832">
        <v>0</v>
      </c>
      <c r="V953" s="832">
        <v>0</v>
      </c>
      <c r="W953" s="832">
        <v>0</v>
      </c>
      <c r="X953" s="832">
        <v>0</v>
      </c>
      <c r="Y953" s="832">
        <v>0</v>
      </c>
      <c r="Z953" s="832">
        <v>0</v>
      </c>
      <c r="AA953" s="832">
        <v>0</v>
      </c>
      <c r="AB953" s="832">
        <v>0</v>
      </c>
      <c r="AC953" s="832">
        <v>0</v>
      </c>
      <c r="AD953" s="832">
        <v>0</v>
      </c>
      <c r="AE953" s="832">
        <v>0</v>
      </c>
      <c r="AF953" s="832">
        <v>0</v>
      </c>
      <c r="AG953" s="832">
        <v>0</v>
      </c>
      <c r="AH953" s="832">
        <v>0</v>
      </c>
      <c r="AI953" s="832">
        <v>0</v>
      </c>
    </row>
    <row r="954" spans="1:35" ht="15" customHeight="1">
      <c r="A954" s="832" t="s">
        <v>1150</v>
      </c>
      <c r="B954" s="832">
        <v>2020</v>
      </c>
      <c r="C954" s="832" t="s">
        <v>1678</v>
      </c>
      <c r="D954" s="832" t="s">
        <v>1679</v>
      </c>
      <c r="E954" s="832" t="s">
        <v>333</v>
      </c>
      <c r="F954" s="832" t="s">
        <v>1119</v>
      </c>
      <c r="G954" s="832">
        <v>0</v>
      </c>
      <c r="H954" s="832">
        <v>0</v>
      </c>
      <c r="I954" s="832">
        <v>0</v>
      </c>
      <c r="J954" s="832">
        <v>0</v>
      </c>
      <c r="K954" s="832">
        <v>0</v>
      </c>
      <c r="L954" s="832">
        <v>0</v>
      </c>
      <c r="M954" s="832">
        <v>0</v>
      </c>
      <c r="N954" s="832">
        <v>0</v>
      </c>
      <c r="O954" s="832">
        <v>0</v>
      </c>
      <c r="P954" s="832">
        <v>0</v>
      </c>
      <c r="Q954" s="832">
        <v>0</v>
      </c>
      <c r="R954" s="832">
        <v>0</v>
      </c>
      <c r="S954" s="832">
        <v>0</v>
      </c>
      <c r="T954" s="832">
        <v>0</v>
      </c>
      <c r="U954" s="832">
        <v>0</v>
      </c>
      <c r="V954" s="832">
        <v>0</v>
      </c>
      <c r="W954" s="832">
        <v>0</v>
      </c>
      <c r="X954" s="832">
        <v>0</v>
      </c>
      <c r="Y954" s="832">
        <v>0</v>
      </c>
      <c r="Z954" s="832">
        <v>0</v>
      </c>
      <c r="AA954" s="832">
        <v>0</v>
      </c>
      <c r="AB954" s="832">
        <v>0</v>
      </c>
      <c r="AC954" s="832">
        <v>0</v>
      </c>
      <c r="AD954" s="832">
        <v>0</v>
      </c>
      <c r="AE954" s="832">
        <v>0</v>
      </c>
      <c r="AF954" s="832">
        <v>0</v>
      </c>
      <c r="AG954" s="832">
        <v>0</v>
      </c>
      <c r="AH954" s="832">
        <v>0</v>
      </c>
      <c r="AI954" s="832">
        <v>0</v>
      </c>
    </row>
    <row r="955" spans="1:35" ht="15" customHeight="1">
      <c r="A955" s="832" t="s">
        <v>1150</v>
      </c>
      <c r="B955" s="832">
        <v>2020</v>
      </c>
      <c r="C955" s="832" t="s">
        <v>1680</v>
      </c>
      <c r="D955" s="832" t="s">
        <v>1681</v>
      </c>
      <c r="E955" s="832" t="s">
        <v>333</v>
      </c>
      <c r="F955" s="832" t="s">
        <v>1119</v>
      </c>
      <c r="G955" s="832">
        <v>0</v>
      </c>
      <c r="H955" s="832">
        <v>0</v>
      </c>
      <c r="I955" s="832">
        <v>0</v>
      </c>
      <c r="J955" s="832">
        <v>0</v>
      </c>
      <c r="K955" s="832">
        <v>0</v>
      </c>
      <c r="L955" s="832">
        <v>0</v>
      </c>
      <c r="M955" s="832">
        <v>0</v>
      </c>
      <c r="N955" s="832">
        <v>0</v>
      </c>
      <c r="O955" s="832">
        <v>0</v>
      </c>
      <c r="P955" s="832">
        <v>0</v>
      </c>
      <c r="Q955" s="832">
        <v>0</v>
      </c>
      <c r="R955" s="832">
        <v>0</v>
      </c>
      <c r="S955" s="832">
        <v>0</v>
      </c>
      <c r="T955" s="832">
        <v>0</v>
      </c>
      <c r="U955" s="832">
        <v>0</v>
      </c>
      <c r="V955" s="832">
        <v>0</v>
      </c>
      <c r="W955" s="832">
        <v>0</v>
      </c>
      <c r="X955" s="832">
        <v>0</v>
      </c>
      <c r="Y955" s="832">
        <v>0</v>
      </c>
      <c r="Z955" s="832">
        <v>0</v>
      </c>
      <c r="AA955" s="832">
        <v>0</v>
      </c>
      <c r="AB955" s="832">
        <v>0</v>
      </c>
      <c r="AC955" s="832">
        <v>0</v>
      </c>
      <c r="AD955" s="832">
        <v>0</v>
      </c>
      <c r="AE955" s="832">
        <v>0</v>
      </c>
      <c r="AF955" s="832">
        <v>0</v>
      </c>
      <c r="AG955" s="832">
        <v>0</v>
      </c>
      <c r="AH955" s="832">
        <v>0</v>
      </c>
      <c r="AI955" s="832">
        <v>0</v>
      </c>
    </row>
    <row r="956" spans="1:35" ht="15" customHeight="1">
      <c r="A956" s="832" t="s">
        <v>1150</v>
      </c>
      <c r="B956" s="832">
        <v>2020</v>
      </c>
      <c r="C956" s="832" t="s">
        <v>1682</v>
      </c>
      <c r="D956" s="832" t="s">
        <v>1683</v>
      </c>
      <c r="E956" s="832" t="s">
        <v>333</v>
      </c>
      <c r="F956" s="832" t="s">
        <v>1119</v>
      </c>
      <c r="G956" s="832">
        <v>0</v>
      </c>
      <c r="H956" s="832">
        <v>0</v>
      </c>
      <c r="I956" s="832">
        <v>0</v>
      </c>
      <c r="J956" s="832">
        <v>0</v>
      </c>
      <c r="K956" s="832">
        <v>0</v>
      </c>
      <c r="L956" s="832">
        <v>0</v>
      </c>
      <c r="M956" s="832">
        <v>0</v>
      </c>
      <c r="N956" s="832">
        <v>0</v>
      </c>
      <c r="O956" s="832">
        <v>0</v>
      </c>
      <c r="P956" s="832">
        <v>0</v>
      </c>
      <c r="Q956" s="832">
        <v>0</v>
      </c>
      <c r="R956" s="832">
        <v>0</v>
      </c>
      <c r="S956" s="832">
        <v>0</v>
      </c>
      <c r="T956" s="832">
        <v>0</v>
      </c>
      <c r="U956" s="832">
        <v>0</v>
      </c>
      <c r="V956" s="832">
        <v>0</v>
      </c>
      <c r="W956" s="832">
        <v>0</v>
      </c>
      <c r="X956" s="832">
        <v>0</v>
      </c>
      <c r="Y956" s="832">
        <v>0</v>
      </c>
      <c r="Z956" s="832">
        <v>0</v>
      </c>
      <c r="AA956" s="832">
        <v>0</v>
      </c>
      <c r="AB956" s="832">
        <v>0</v>
      </c>
      <c r="AC956" s="832">
        <v>0</v>
      </c>
      <c r="AD956" s="832">
        <v>0</v>
      </c>
      <c r="AE956" s="832">
        <v>0</v>
      </c>
      <c r="AF956" s="832">
        <v>0</v>
      </c>
      <c r="AG956" s="832">
        <v>0</v>
      </c>
      <c r="AH956" s="832">
        <v>0</v>
      </c>
      <c r="AI956" s="832">
        <v>0</v>
      </c>
    </row>
    <row r="957" spans="1:35" ht="15" customHeight="1">
      <c r="A957" s="832" t="s">
        <v>1150</v>
      </c>
      <c r="B957" s="832">
        <v>2020</v>
      </c>
      <c r="C957" s="832" t="s">
        <v>1684</v>
      </c>
      <c r="D957" s="832" t="s">
        <v>1685</v>
      </c>
      <c r="E957" s="832" t="s">
        <v>333</v>
      </c>
      <c r="F957" s="832" t="s">
        <v>1119</v>
      </c>
      <c r="G957" s="832">
        <v>0</v>
      </c>
      <c r="H957" s="832">
        <v>0</v>
      </c>
      <c r="I957" s="832">
        <v>0</v>
      </c>
      <c r="J957" s="832">
        <v>0</v>
      </c>
      <c r="K957" s="832">
        <v>0</v>
      </c>
      <c r="L957" s="832">
        <v>0</v>
      </c>
      <c r="M957" s="832">
        <v>0</v>
      </c>
      <c r="N957" s="832">
        <v>0</v>
      </c>
      <c r="O957" s="832">
        <v>0</v>
      </c>
      <c r="P957" s="832">
        <v>0</v>
      </c>
      <c r="Q957" s="832">
        <v>0</v>
      </c>
      <c r="R957" s="832">
        <v>0</v>
      </c>
      <c r="S957" s="832">
        <v>0</v>
      </c>
      <c r="T957" s="832">
        <v>0</v>
      </c>
      <c r="U957" s="832">
        <v>0</v>
      </c>
      <c r="V957" s="832">
        <v>0</v>
      </c>
      <c r="W957" s="832">
        <v>0</v>
      </c>
      <c r="X957" s="832">
        <v>0</v>
      </c>
      <c r="Y957" s="832">
        <v>0</v>
      </c>
      <c r="Z957" s="832">
        <v>0</v>
      </c>
      <c r="AA957" s="832">
        <v>0</v>
      </c>
      <c r="AB957" s="832">
        <v>0</v>
      </c>
      <c r="AC957" s="832">
        <v>0</v>
      </c>
      <c r="AD957" s="832">
        <v>0</v>
      </c>
      <c r="AE957" s="832">
        <v>0</v>
      </c>
      <c r="AF957" s="832">
        <v>0</v>
      </c>
      <c r="AG957" s="832">
        <v>0</v>
      </c>
      <c r="AH957" s="832">
        <v>0</v>
      </c>
      <c r="AI957" s="832">
        <v>0</v>
      </c>
    </row>
    <row r="958" spans="1:35" ht="15" customHeight="1">
      <c r="A958" s="832" t="s">
        <v>1150</v>
      </c>
      <c r="B958" s="832">
        <v>2020</v>
      </c>
      <c r="C958" s="832" t="s">
        <v>1686</v>
      </c>
      <c r="D958" s="832" t="s">
        <v>1687</v>
      </c>
      <c r="E958" s="832" t="s">
        <v>333</v>
      </c>
      <c r="F958" s="832" t="s">
        <v>1119</v>
      </c>
      <c r="G958" s="832">
        <v>0</v>
      </c>
      <c r="H958" s="832">
        <v>0</v>
      </c>
      <c r="I958" s="832">
        <v>0</v>
      </c>
      <c r="J958" s="832">
        <v>0</v>
      </c>
      <c r="K958" s="832">
        <v>0</v>
      </c>
      <c r="L958" s="832">
        <v>0</v>
      </c>
      <c r="M958" s="832">
        <v>0</v>
      </c>
      <c r="N958" s="832">
        <v>0</v>
      </c>
      <c r="O958" s="832">
        <v>0</v>
      </c>
      <c r="P958" s="832">
        <v>0</v>
      </c>
      <c r="Q958" s="832">
        <v>0</v>
      </c>
      <c r="R958" s="832">
        <v>0</v>
      </c>
      <c r="S958" s="832">
        <v>0</v>
      </c>
      <c r="T958" s="832">
        <v>0</v>
      </c>
      <c r="U958" s="832">
        <v>0</v>
      </c>
      <c r="V958" s="832">
        <v>0</v>
      </c>
      <c r="W958" s="832">
        <v>0</v>
      </c>
      <c r="X958" s="832">
        <v>0</v>
      </c>
      <c r="Y958" s="832">
        <v>0</v>
      </c>
      <c r="Z958" s="832">
        <v>0</v>
      </c>
      <c r="AA958" s="832">
        <v>0</v>
      </c>
      <c r="AB958" s="832">
        <v>0</v>
      </c>
      <c r="AC958" s="832">
        <v>0</v>
      </c>
      <c r="AD958" s="832">
        <v>0</v>
      </c>
      <c r="AE958" s="832">
        <v>0</v>
      </c>
      <c r="AF958" s="832">
        <v>0</v>
      </c>
      <c r="AG958" s="832">
        <v>0</v>
      </c>
      <c r="AH958" s="832">
        <v>0</v>
      </c>
      <c r="AI958" s="832">
        <v>0</v>
      </c>
    </row>
    <row r="959" spans="1:35" ht="15" customHeight="1">
      <c r="A959" s="832" t="s">
        <v>1150</v>
      </c>
      <c r="B959" s="832">
        <v>2020</v>
      </c>
      <c r="C959" s="832" t="s">
        <v>1688</v>
      </c>
      <c r="D959" s="832" t="s">
        <v>1689</v>
      </c>
      <c r="E959" s="832" t="s">
        <v>333</v>
      </c>
      <c r="F959" s="832" t="s">
        <v>1119</v>
      </c>
      <c r="G959" s="832">
        <v>0</v>
      </c>
      <c r="H959" s="832">
        <v>0</v>
      </c>
      <c r="I959" s="832">
        <v>0</v>
      </c>
      <c r="J959" s="832">
        <v>0</v>
      </c>
      <c r="K959" s="832">
        <v>0</v>
      </c>
      <c r="L959" s="832">
        <v>0</v>
      </c>
      <c r="M959" s="832">
        <v>0</v>
      </c>
      <c r="N959" s="832">
        <v>0</v>
      </c>
      <c r="O959" s="832">
        <v>0</v>
      </c>
      <c r="P959" s="832">
        <v>0</v>
      </c>
      <c r="Q959" s="832">
        <v>0</v>
      </c>
      <c r="R959" s="832">
        <v>0</v>
      </c>
      <c r="S959" s="832">
        <v>0</v>
      </c>
      <c r="T959" s="832">
        <v>0</v>
      </c>
      <c r="U959" s="832">
        <v>0</v>
      </c>
      <c r="V959" s="832">
        <v>0</v>
      </c>
      <c r="W959" s="832">
        <v>0</v>
      </c>
      <c r="X959" s="832">
        <v>0</v>
      </c>
      <c r="Y959" s="832">
        <v>0</v>
      </c>
      <c r="Z959" s="832">
        <v>0</v>
      </c>
      <c r="AA959" s="832">
        <v>0</v>
      </c>
      <c r="AB959" s="832">
        <v>0</v>
      </c>
      <c r="AC959" s="832">
        <v>0</v>
      </c>
      <c r="AD959" s="832">
        <v>0</v>
      </c>
      <c r="AE959" s="832">
        <v>0</v>
      </c>
      <c r="AF959" s="832">
        <v>0</v>
      </c>
      <c r="AG959" s="832">
        <v>0</v>
      </c>
      <c r="AH959" s="832">
        <v>0</v>
      </c>
      <c r="AI959" s="832">
        <v>0</v>
      </c>
    </row>
    <row r="960" spans="1:35" ht="15" customHeight="1">
      <c r="A960" s="832" t="s">
        <v>1150</v>
      </c>
      <c r="B960" s="832">
        <v>2020</v>
      </c>
      <c r="C960" s="832" t="s">
        <v>1690</v>
      </c>
      <c r="D960" s="832" t="s">
        <v>1691</v>
      </c>
      <c r="E960" s="832" t="s">
        <v>333</v>
      </c>
      <c r="F960" s="832" t="s">
        <v>1119</v>
      </c>
      <c r="G960" s="832">
        <v>0</v>
      </c>
      <c r="H960" s="832">
        <v>0</v>
      </c>
      <c r="I960" s="832">
        <v>0</v>
      </c>
      <c r="J960" s="832">
        <v>0</v>
      </c>
      <c r="K960" s="832">
        <v>0</v>
      </c>
      <c r="L960" s="832">
        <v>0</v>
      </c>
      <c r="M960" s="832">
        <v>0</v>
      </c>
      <c r="N960" s="832">
        <v>0</v>
      </c>
      <c r="O960" s="832">
        <v>0</v>
      </c>
      <c r="P960" s="832">
        <v>0</v>
      </c>
      <c r="Q960" s="832">
        <v>0</v>
      </c>
      <c r="R960" s="832">
        <v>0</v>
      </c>
      <c r="S960" s="832">
        <v>0</v>
      </c>
      <c r="T960" s="832">
        <v>0</v>
      </c>
      <c r="U960" s="832">
        <v>0</v>
      </c>
      <c r="V960" s="832">
        <v>0</v>
      </c>
      <c r="W960" s="832">
        <v>0</v>
      </c>
      <c r="X960" s="832">
        <v>0</v>
      </c>
      <c r="Y960" s="832">
        <v>0</v>
      </c>
      <c r="Z960" s="832">
        <v>0</v>
      </c>
      <c r="AA960" s="832">
        <v>0</v>
      </c>
      <c r="AB960" s="832">
        <v>0</v>
      </c>
      <c r="AC960" s="832">
        <v>0</v>
      </c>
      <c r="AD960" s="832">
        <v>0</v>
      </c>
      <c r="AE960" s="832">
        <v>0</v>
      </c>
      <c r="AF960" s="832">
        <v>0</v>
      </c>
      <c r="AG960" s="832">
        <v>0</v>
      </c>
      <c r="AH960" s="832">
        <v>0</v>
      </c>
      <c r="AI960" s="832">
        <v>0</v>
      </c>
    </row>
    <row r="961" spans="1:35" ht="15" customHeight="1">
      <c r="A961" s="832" t="s">
        <v>1150</v>
      </c>
      <c r="B961" s="832">
        <v>2020</v>
      </c>
      <c r="C961" s="832" t="s">
        <v>1692</v>
      </c>
      <c r="D961" s="832" t="s">
        <v>1693</v>
      </c>
      <c r="E961" s="832" t="s">
        <v>333</v>
      </c>
      <c r="F961" s="832" t="s">
        <v>1119</v>
      </c>
      <c r="G961" s="832">
        <v>0</v>
      </c>
      <c r="H961" s="832">
        <v>0</v>
      </c>
      <c r="I961" s="832">
        <v>0</v>
      </c>
      <c r="J961" s="832">
        <v>0</v>
      </c>
      <c r="K961" s="832">
        <v>0</v>
      </c>
      <c r="L961" s="832">
        <v>0</v>
      </c>
      <c r="M961" s="832">
        <v>0</v>
      </c>
      <c r="N961" s="832">
        <v>0</v>
      </c>
      <c r="O961" s="832">
        <v>0</v>
      </c>
      <c r="P961" s="832">
        <v>0</v>
      </c>
      <c r="Q961" s="832">
        <v>0</v>
      </c>
      <c r="R961" s="832">
        <v>0</v>
      </c>
      <c r="S961" s="832">
        <v>0</v>
      </c>
      <c r="T961" s="832">
        <v>0</v>
      </c>
      <c r="U961" s="832">
        <v>0</v>
      </c>
      <c r="V961" s="832">
        <v>0</v>
      </c>
      <c r="W961" s="832">
        <v>0</v>
      </c>
      <c r="X961" s="832">
        <v>0</v>
      </c>
      <c r="Y961" s="832">
        <v>0</v>
      </c>
      <c r="Z961" s="832">
        <v>0</v>
      </c>
      <c r="AA961" s="832">
        <v>0</v>
      </c>
      <c r="AB961" s="832">
        <v>0</v>
      </c>
      <c r="AC961" s="832">
        <v>0</v>
      </c>
      <c r="AD961" s="832">
        <v>0</v>
      </c>
      <c r="AE961" s="832">
        <v>0</v>
      </c>
      <c r="AF961" s="832">
        <v>0</v>
      </c>
      <c r="AG961" s="832">
        <v>0</v>
      </c>
      <c r="AH961" s="832">
        <v>0</v>
      </c>
      <c r="AI961" s="832">
        <v>0</v>
      </c>
    </row>
    <row r="962" spans="1:35" ht="15" customHeight="1">
      <c r="A962" s="832" t="s">
        <v>1150</v>
      </c>
      <c r="B962" s="832">
        <v>2020</v>
      </c>
      <c r="C962" s="832" t="s">
        <v>1694</v>
      </c>
      <c r="D962" s="832" t="s">
        <v>1695</v>
      </c>
      <c r="E962" s="832" t="s">
        <v>333</v>
      </c>
      <c r="F962" s="832" t="s">
        <v>1119</v>
      </c>
      <c r="G962" s="832">
        <v>0</v>
      </c>
      <c r="H962" s="832">
        <v>0</v>
      </c>
      <c r="I962" s="832">
        <v>0</v>
      </c>
      <c r="J962" s="832">
        <v>0</v>
      </c>
      <c r="K962" s="832">
        <v>0</v>
      </c>
      <c r="L962" s="832">
        <v>0</v>
      </c>
      <c r="M962" s="832">
        <v>0</v>
      </c>
      <c r="N962" s="832">
        <v>0</v>
      </c>
      <c r="O962" s="832">
        <v>0</v>
      </c>
      <c r="P962" s="832">
        <v>0</v>
      </c>
      <c r="Q962" s="832">
        <v>0</v>
      </c>
      <c r="R962" s="832">
        <v>0</v>
      </c>
      <c r="S962" s="832">
        <v>0</v>
      </c>
      <c r="T962" s="832">
        <v>0</v>
      </c>
      <c r="U962" s="832">
        <v>0</v>
      </c>
      <c r="V962" s="832">
        <v>0</v>
      </c>
      <c r="W962" s="832">
        <v>0</v>
      </c>
      <c r="X962" s="832">
        <v>0</v>
      </c>
      <c r="Y962" s="832">
        <v>0</v>
      </c>
      <c r="Z962" s="832">
        <v>0</v>
      </c>
      <c r="AA962" s="832">
        <v>0</v>
      </c>
      <c r="AB962" s="832">
        <v>0</v>
      </c>
      <c r="AC962" s="832">
        <v>0</v>
      </c>
      <c r="AD962" s="832">
        <v>0</v>
      </c>
      <c r="AE962" s="832">
        <v>0</v>
      </c>
      <c r="AF962" s="832">
        <v>0</v>
      </c>
      <c r="AG962" s="832">
        <v>0</v>
      </c>
      <c r="AH962" s="832">
        <v>0</v>
      </c>
      <c r="AI962" s="832">
        <v>0</v>
      </c>
    </row>
    <row r="963" spans="1:35" ht="15" customHeight="1">
      <c r="A963" s="832" t="s">
        <v>1150</v>
      </c>
      <c r="B963" s="832">
        <v>2020</v>
      </c>
      <c r="C963" s="832" t="s">
        <v>1696</v>
      </c>
      <c r="D963" s="832" t="s">
        <v>2760</v>
      </c>
      <c r="E963" s="832" t="s">
        <v>333</v>
      </c>
      <c r="F963" s="832" t="s">
        <v>1119</v>
      </c>
      <c r="G963" s="832">
        <v>0</v>
      </c>
      <c r="H963" s="832">
        <v>0</v>
      </c>
      <c r="I963" s="832">
        <v>0</v>
      </c>
      <c r="J963" s="832">
        <v>0</v>
      </c>
      <c r="K963" s="832">
        <v>0</v>
      </c>
      <c r="L963" s="832">
        <v>0</v>
      </c>
      <c r="M963" s="832">
        <v>0</v>
      </c>
      <c r="N963" s="832">
        <v>0</v>
      </c>
      <c r="O963" s="832">
        <v>0</v>
      </c>
      <c r="P963" s="832">
        <v>0</v>
      </c>
      <c r="Q963" s="832">
        <v>0</v>
      </c>
      <c r="R963" s="832">
        <v>0</v>
      </c>
      <c r="S963" s="832">
        <v>0</v>
      </c>
      <c r="T963" s="832">
        <v>0</v>
      </c>
      <c r="U963" s="832">
        <v>0</v>
      </c>
      <c r="V963" s="832">
        <v>0</v>
      </c>
      <c r="W963" s="832">
        <v>0</v>
      </c>
      <c r="X963" s="832">
        <v>0</v>
      </c>
      <c r="Y963" s="832">
        <v>0</v>
      </c>
      <c r="Z963" s="832">
        <v>0</v>
      </c>
      <c r="AA963" s="832">
        <v>0</v>
      </c>
      <c r="AB963" s="832">
        <v>0</v>
      </c>
      <c r="AC963" s="832">
        <v>0</v>
      </c>
      <c r="AD963" s="832">
        <v>0</v>
      </c>
      <c r="AE963" s="832">
        <v>0</v>
      </c>
      <c r="AF963" s="832">
        <v>0</v>
      </c>
      <c r="AG963" s="832">
        <v>0</v>
      </c>
      <c r="AH963" s="832">
        <v>0</v>
      </c>
      <c r="AI963" s="832">
        <v>0</v>
      </c>
    </row>
    <row r="964" spans="1:35" ht="15" customHeight="1">
      <c r="A964" s="832" t="s">
        <v>1150</v>
      </c>
      <c r="B964" s="832">
        <v>2020</v>
      </c>
      <c r="C964" s="832" t="s">
        <v>1698</v>
      </c>
      <c r="D964" s="832" t="s">
        <v>1699</v>
      </c>
      <c r="E964" s="832" t="s">
        <v>333</v>
      </c>
      <c r="F964" s="832" t="s">
        <v>1119</v>
      </c>
      <c r="G964" s="832">
        <v>0</v>
      </c>
      <c r="H964" s="832">
        <v>0</v>
      </c>
      <c r="I964" s="832">
        <v>0</v>
      </c>
      <c r="J964" s="832">
        <v>0</v>
      </c>
      <c r="K964" s="832">
        <v>0</v>
      </c>
      <c r="L964" s="832">
        <v>0</v>
      </c>
      <c r="M964" s="832">
        <v>0</v>
      </c>
      <c r="N964" s="832">
        <v>0</v>
      </c>
      <c r="O964" s="832">
        <v>0</v>
      </c>
      <c r="P964" s="832">
        <v>0</v>
      </c>
      <c r="Q964" s="832">
        <v>0</v>
      </c>
      <c r="R964" s="832">
        <v>0</v>
      </c>
      <c r="S964" s="832">
        <v>0</v>
      </c>
      <c r="T964" s="832">
        <v>0</v>
      </c>
      <c r="U964" s="832">
        <v>0</v>
      </c>
      <c r="V964" s="832">
        <v>0</v>
      </c>
      <c r="W964" s="832">
        <v>0</v>
      </c>
      <c r="X964" s="832">
        <v>0</v>
      </c>
      <c r="Y964" s="832">
        <v>0</v>
      </c>
      <c r="Z964" s="832">
        <v>0</v>
      </c>
      <c r="AA964" s="832">
        <v>0</v>
      </c>
      <c r="AB964" s="832">
        <v>0</v>
      </c>
      <c r="AC964" s="832">
        <v>0</v>
      </c>
      <c r="AD964" s="832">
        <v>0</v>
      </c>
      <c r="AE964" s="832">
        <v>0</v>
      </c>
      <c r="AF964" s="832">
        <v>0</v>
      </c>
      <c r="AG964" s="832">
        <v>0</v>
      </c>
      <c r="AH964" s="832">
        <v>0</v>
      </c>
      <c r="AI964" s="832">
        <v>0</v>
      </c>
    </row>
    <row r="965" spans="1:35" ht="15" customHeight="1">
      <c r="A965" s="832" t="s">
        <v>1150</v>
      </c>
      <c r="B965" s="832">
        <v>2020</v>
      </c>
      <c r="C965" s="832" t="s">
        <v>1700</v>
      </c>
      <c r="D965" s="832" t="s">
        <v>1701</v>
      </c>
      <c r="E965" s="832" t="s">
        <v>333</v>
      </c>
      <c r="F965" s="832" t="s">
        <v>1119</v>
      </c>
      <c r="G965" s="832">
        <v>0</v>
      </c>
      <c r="H965" s="832">
        <v>0</v>
      </c>
      <c r="I965" s="832">
        <v>0</v>
      </c>
      <c r="J965" s="832">
        <v>0</v>
      </c>
      <c r="K965" s="832">
        <v>0</v>
      </c>
      <c r="L965" s="832">
        <v>0</v>
      </c>
      <c r="M965" s="832">
        <v>0</v>
      </c>
      <c r="N965" s="832">
        <v>0</v>
      </c>
      <c r="O965" s="832">
        <v>0</v>
      </c>
      <c r="P965" s="832">
        <v>0</v>
      </c>
      <c r="Q965" s="832">
        <v>0</v>
      </c>
      <c r="R965" s="832">
        <v>0</v>
      </c>
      <c r="S965" s="832">
        <v>0</v>
      </c>
      <c r="T965" s="832">
        <v>0</v>
      </c>
      <c r="U965" s="832">
        <v>0</v>
      </c>
      <c r="V965" s="832">
        <v>0</v>
      </c>
      <c r="W965" s="832">
        <v>0</v>
      </c>
      <c r="X965" s="832">
        <v>0</v>
      </c>
      <c r="Y965" s="832">
        <v>0</v>
      </c>
      <c r="Z965" s="832">
        <v>0</v>
      </c>
      <c r="AA965" s="832">
        <v>0</v>
      </c>
      <c r="AB965" s="832">
        <v>0</v>
      </c>
      <c r="AC965" s="832">
        <v>0</v>
      </c>
      <c r="AD965" s="832">
        <v>0</v>
      </c>
      <c r="AE965" s="832">
        <v>0</v>
      </c>
      <c r="AF965" s="832">
        <v>0</v>
      </c>
      <c r="AG965" s="832">
        <v>0</v>
      </c>
      <c r="AH965" s="832">
        <v>0</v>
      </c>
      <c r="AI965" s="832">
        <v>0</v>
      </c>
    </row>
    <row r="966" spans="1:35" ht="15" customHeight="1">
      <c r="A966" s="832" t="s">
        <v>1150</v>
      </c>
      <c r="B966" s="832">
        <v>2020</v>
      </c>
      <c r="C966" s="832" t="s">
        <v>1702</v>
      </c>
      <c r="D966" s="832" t="s">
        <v>1703</v>
      </c>
      <c r="E966" s="832" t="s">
        <v>333</v>
      </c>
      <c r="F966" s="832" t="s">
        <v>1119</v>
      </c>
      <c r="G966" s="832">
        <v>0</v>
      </c>
      <c r="H966" s="832">
        <v>0</v>
      </c>
      <c r="I966" s="832">
        <v>0</v>
      </c>
      <c r="J966" s="832">
        <v>0</v>
      </c>
      <c r="K966" s="832">
        <v>0</v>
      </c>
      <c r="L966" s="832">
        <v>0</v>
      </c>
      <c r="M966" s="832">
        <v>0</v>
      </c>
      <c r="N966" s="832">
        <v>0</v>
      </c>
      <c r="O966" s="832">
        <v>0</v>
      </c>
      <c r="P966" s="832">
        <v>0</v>
      </c>
      <c r="Q966" s="832">
        <v>0</v>
      </c>
      <c r="R966" s="832">
        <v>0</v>
      </c>
      <c r="S966" s="832">
        <v>0</v>
      </c>
      <c r="T966" s="832">
        <v>0</v>
      </c>
      <c r="U966" s="832">
        <v>0</v>
      </c>
      <c r="V966" s="832">
        <v>0</v>
      </c>
      <c r="W966" s="832">
        <v>0</v>
      </c>
      <c r="X966" s="832">
        <v>0</v>
      </c>
      <c r="Y966" s="832">
        <v>0</v>
      </c>
      <c r="Z966" s="832">
        <v>0</v>
      </c>
      <c r="AA966" s="832">
        <v>0</v>
      </c>
      <c r="AB966" s="832">
        <v>0</v>
      </c>
      <c r="AC966" s="832">
        <v>0</v>
      </c>
      <c r="AD966" s="832">
        <v>0</v>
      </c>
      <c r="AE966" s="832">
        <v>0</v>
      </c>
      <c r="AF966" s="832">
        <v>0</v>
      </c>
      <c r="AG966" s="832">
        <v>0</v>
      </c>
      <c r="AH966" s="832">
        <v>0</v>
      </c>
      <c r="AI966" s="832">
        <v>0</v>
      </c>
    </row>
    <row r="967" spans="1:35" ht="15" customHeight="1">
      <c r="A967" s="832" t="s">
        <v>1150</v>
      </c>
      <c r="B967" s="832">
        <v>2020</v>
      </c>
      <c r="C967" s="832" t="s">
        <v>1704</v>
      </c>
      <c r="D967" s="832" t="s">
        <v>1705</v>
      </c>
      <c r="E967" s="832" t="s">
        <v>333</v>
      </c>
      <c r="F967" s="832" t="s">
        <v>1119</v>
      </c>
      <c r="G967" s="832">
        <v>0</v>
      </c>
      <c r="H967" s="832">
        <v>0</v>
      </c>
      <c r="I967" s="832">
        <v>0</v>
      </c>
      <c r="J967" s="832">
        <v>0</v>
      </c>
      <c r="K967" s="832">
        <v>0</v>
      </c>
      <c r="L967" s="832">
        <v>0</v>
      </c>
      <c r="M967" s="832">
        <v>0</v>
      </c>
      <c r="N967" s="832">
        <v>0</v>
      </c>
      <c r="O967" s="832">
        <v>0</v>
      </c>
      <c r="P967" s="832">
        <v>0</v>
      </c>
      <c r="Q967" s="832">
        <v>0</v>
      </c>
      <c r="R967" s="832">
        <v>0</v>
      </c>
      <c r="S967" s="832">
        <v>0</v>
      </c>
      <c r="T967" s="832">
        <v>0</v>
      </c>
      <c r="U967" s="832">
        <v>0</v>
      </c>
      <c r="V967" s="832">
        <v>0</v>
      </c>
      <c r="W967" s="832">
        <v>0</v>
      </c>
      <c r="X967" s="832">
        <v>0</v>
      </c>
      <c r="Y967" s="832">
        <v>0</v>
      </c>
      <c r="Z967" s="832">
        <v>0</v>
      </c>
      <c r="AA967" s="832">
        <v>0</v>
      </c>
      <c r="AB967" s="832">
        <v>0</v>
      </c>
      <c r="AC967" s="832">
        <v>0</v>
      </c>
      <c r="AD967" s="832">
        <v>0</v>
      </c>
      <c r="AE967" s="832">
        <v>0</v>
      </c>
      <c r="AF967" s="832">
        <v>0</v>
      </c>
      <c r="AG967" s="832">
        <v>0</v>
      </c>
      <c r="AH967" s="832">
        <v>0</v>
      </c>
      <c r="AI967" s="832">
        <v>0</v>
      </c>
    </row>
    <row r="968" spans="1:35" ht="15" customHeight="1">
      <c r="A968" s="832" t="s">
        <v>1150</v>
      </c>
      <c r="B968" s="832">
        <v>2020</v>
      </c>
      <c r="C968" s="832" t="s">
        <v>1706</v>
      </c>
      <c r="D968" s="832" t="s">
        <v>1707</v>
      </c>
      <c r="E968" s="832" t="s">
        <v>333</v>
      </c>
      <c r="F968" s="832" t="s">
        <v>1119</v>
      </c>
      <c r="G968" s="832">
        <v>0</v>
      </c>
      <c r="H968" s="832">
        <v>0</v>
      </c>
      <c r="I968" s="832">
        <v>0</v>
      </c>
      <c r="J968" s="832">
        <v>0</v>
      </c>
      <c r="K968" s="832">
        <v>0</v>
      </c>
      <c r="L968" s="832">
        <v>0</v>
      </c>
      <c r="M968" s="832">
        <v>0</v>
      </c>
      <c r="N968" s="832">
        <v>0</v>
      </c>
      <c r="O968" s="832">
        <v>0</v>
      </c>
      <c r="P968" s="832">
        <v>0</v>
      </c>
      <c r="Q968" s="832">
        <v>0</v>
      </c>
      <c r="R968" s="832">
        <v>0</v>
      </c>
      <c r="S968" s="832">
        <v>0</v>
      </c>
      <c r="T968" s="832">
        <v>0</v>
      </c>
      <c r="U968" s="832">
        <v>0</v>
      </c>
      <c r="V968" s="832">
        <v>0</v>
      </c>
      <c r="W968" s="832">
        <v>0</v>
      </c>
      <c r="X968" s="832">
        <v>0</v>
      </c>
      <c r="Y968" s="832">
        <v>0</v>
      </c>
      <c r="Z968" s="832">
        <v>0</v>
      </c>
      <c r="AA968" s="832">
        <v>0</v>
      </c>
      <c r="AB968" s="832">
        <v>0</v>
      </c>
      <c r="AC968" s="832">
        <v>0</v>
      </c>
      <c r="AD968" s="832">
        <v>0</v>
      </c>
      <c r="AE968" s="832">
        <v>0</v>
      </c>
      <c r="AF968" s="832">
        <v>0</v>
      </c>
      <c r="AG968" s="832">
        <v>0</v>
      </c>
      <c r="AH968" s="832">
        <v>0</v>
      </c>
      <c r="AI968" s="832">
        <v>0</v>
      </c>
    </row>
    <row r="969" spans="1:35" ht="15" customHeight="1">
      <c r="A969" s="832" t="s">
        <v>1150</v>
      </c>
      <c r="B969" s="832">
        <v>2020</v>
      </c>
      <c r="C969" s="832" t="s">
        <v>1708</v>
      </c>
      <c r="D969" s="832" t="s">
        <v>1709</v>
      </c>
      <c r="E969" s="832" t="s">
        <v>333</v>
      </c>
      <c r="F969" s="832" t="s">
        <v>1119</v>
      </c>
      <c r="G969" s="832">
        <v>0</v>
      </c>
      <c r="H969" s="832">
        <v>0</v>
      </c>
      <c r="I969" s="832">
        <v>0</v>
      </c>
      <c r="J969" s="832">
        <v>0</v>
      </c>
      <c r="K969" s="832">
        <v>0</v>
      </c>
      <c r="L969" s="832">
        <v>0</v>
      </c>
      <c r="M969" s="832">
        <v>0</v>
      </c>
      <c r="N969" s="832">
        <v>0</v>
      </c>
      <c r="O969" s="832">
        <v>0</v>
      </c>
      <c r="P969" s="832">
        <v>0</v>
      </c>
      <c r="Q969" s="832">
        <v>0</v>
      </c>
      <c r="R969" s="832">
        <v>0</v>
      </c>
      <c r="S969" s="832">
        <v>0</v>
      </c>
      <c r="T969" s="832">
        <v>0</v>
      </c>
      <c r="U969" s="832">
        <v>0</v>
      </c>
      <c r="V969" s="832">
        <v>0</v>
      </c>
      <c r="W969" s="832">
        <v>0</v>
      </c>
      <c r="X969" s="832">
        <v>0</v>
      </c>
      <c r="Y969" s="832">
        <v>0</v>
      </c>
      <c r="Z969" s="832">
        <v>0</v>
      </c>
      <c r="AA969" s="832">
        <v>0</v>
      </c>
      <c r="AB969" s="832">
        <v>0</v>
      </c>
      <c r="AC969" s="832">
        <v>0</v>
      </c>
      <c r="AD969" s="832">
        <v>0</v>
      </c>
      <c r="AE969" s="832">
        <v>0</v>
      </c>
      <c r="AF969" s="832">
        <v>0</v>
      </c>
      <c r="AG969" s="832">
        <v>0</v>
      </c>
      <c r="AH969" s="832">
        <v>0</v>
      </c>
      <c r="AI969" s="832">
        <v>0</v>
      </c>
    </row>
    <row r="970" spans="1:35" ht="15" customHeight="1">
      <c r="A970" s="832" t="s">
        <v>1150</v>
      </c>
      <c r="B970" s="832">
        <v>2020</v>
      </c>
      <c r="C970" s="832" t="s">
        <v>1710</v>
      </c>
      <c r="D970" s="832" t="s">
        <v>1711</v>
      </c>
      <c r="E970" s="832" t="s">
        <v>333</v>
      </c>
      <c r="F970" s="832" t="s">
        <v>1119</v>
      </c>
      <c r="G970" s="832">
        <v>0</v>
      </c>
      <c r="H970" s="832">
        <v>0</v>
      </c>
      <c r="I970" s="832">
        <v>0</v>
      </c>
      <c r="J970" s="832">
        <v>0</v>
      </c>
      <c r="K970" s="832">
        <v>0</v>
      </c>
      <c r="L970" s="832">
        <v>0</v>
      </c>
      <c r="M970" s="832">
        <v>0</v>
      </c>
      <c r="N970" s="832">
        <v>0</v>
      </c>
      <c r="O970" s="832">
        <v>0</v>
      </c>
      <c r="P970" s="832">
        <v>0</v>
      </c>
      <c r="Q970" s="832">
        <v>0</v>
      </c>
      <c r="R970" s="832">
        <v>0</v>
      </c>
      <c r="S970" s="832">
        <v>0</v>
      </c>
      <c r="T970" s="832">
        <v>0</v>
      </c>
      <c r="U970" s="832">
        <v>0</v>
      </c>
      <c r="V970" s="832">
        <v>0</v>
      </c>
      <c r="W970" s="832">
        <v>0</v>
      </c>
      <c r="X970" s="832">
        <v>0</v>
      </c>
      <c r="Y970" s="832">
        <v>0</v>
      </c>
      <c r="Z970" s="832">
        <v>0</v>
      </c>
      <c r="AA970" s="832">
        <v>0</v>
      </c>
      <c r="AB970" s="832">
        <v>0</v>
      </c>
      <c r="AC970" s="832">
        <v>0</v>
      </c>
      <c r="AD970" s="832">
        <v>0</v>
      </c>
      <c r="AE970" s="832">
        <v>0</v>
      </c>
      <c r="AF970" s="832">
        <v>0</v>
      </c>
      <c r="AG970" s="832">
        <v>0</v>
      </c>
      <c r="AH970" s="832">
        <v>0</v>
      </c>
      <c r="AI970" s="832">
        <v>0</v>
      </c>
    </row>
    <row r="971" spans="1:35" ht="15" customHeight="1">
      <c r="A971" s="832" t="s">
        <v>1150</v>
      </c>
      <c r="B971" s="832">
        <v>2020</v>
      </c>
      <c r="C971" s="832" t="s">
        <v>1712</v>
      </c>
      <c r="D971" s="832" t="s">
        <v>1713</v>
      </c>
      <c r="E971" s="832" t="s">
        <v>333</v>
      </c>
      <c r="F971" s="832" t="s">
        <v>1119</v>
      </c>
      <c r="G971" s="832">
        <v>0</v>
      </c>
      <c r="H971" s="832">
        <v>0</v>
      </c>
      <c r="I971" s="832">
        <v>0</v>
      </c>
      <c r="J971" s="832">
        <v>0</v>
      </c>
      <c r="K971" s="832">
        <v>0</v>
      </c>
      <c r="L971" s="832">
        <v>0</v>
      </c>
      <c r="M971" s="832">
        <v>0</v>
      </c>
      <c r="N971" s="832">
        <v>0</v>
      </c>
      <c r="O971" s="832">
        <v>0</v>
      </c>
      <c r="P971" s="832">
        <v>0</v>
      </c>
      <c r="Q971" s="832">
        <v>0</v>
      </c>
      <c r="R971" s="832">
        <v>0</v>
      </c>
      <c r="S971" s="832">
        <v>0</v>
      </c>
      <c r="T971" s="832">
        <v>0</v>
      </c>
      <c r="U971" s="832">
        <v>0</v>
      </c>
      <c r="V971" s="832">
        <v>0</v>
      </c>
      <c r="W971" s="832">
        <v>0</v>
      </c>
      <c r="X971" s="832">
        <v>0</v>
      </c>
      <c r="Y971" s="832">
        <v>0</v>
      </c>
      <c r="Z971" s="832">
        <v>0</v>
      </c>
      <c r="AA971" s="832">
        <v>0</v>
      </c>
      <c r="AB971" s="832">
        <v>0</v>
      </c>
      <c r="AC971" s="832">
        <v>0</v>
      </c>
      <c r="AD971" s="832">
        <v>0</v>
      </c>
      <c r="AE971" s="832">
        <v>0</v>
      </c>
      <c r="AF971" s="832">
        <v>0</v>
      </c>
      <c r="AG971" s="832">
        <v>0</v>
      </c>
      <c r="AH971" s="832">
        <v>0</v>
      </c>
      <c r="AI971" s="832">
        <v>0</v>
      </c>
    </row>
    <row r="972" spans="1:35" ht="15" customHeight="1">
      <c r="A972" s="832" t="s">
        <v>1150</v>
      </c>
      <c r="B972" s="832">
        <v>2020</v>
      </c>
      <c r="C972" s="832" t="s">
        <v>1714</v>
      </c>
      <c r="D972" s="832" t="s">
        <v>1715</v>
      </c>
      <c r="E972" s="832" t="s">
        <v>333</v>
      </c>
      <c r="F972" s="832" t="s">
        <v>1119</v>
      </c>
      <c r="G972" s="832">
        <v>0</v>
      </c>
      <c r="H972" s="832">
        <v>0</v>
      </c>
      <c r="I972" s="832">
        <v>0</v>
      </c>
      <c r="J972" s="832">
        <v>0</v>
      </c>
      <c r="K972" s="832">
        <v>0</v>
      </c>
      <c r="L972" s="832">
        <v>0</v>
      </c>
      <c r="M972" s="832">
        <v>0</v>
      </c>
      <c r="N972" s="832">
        <v>0</v>
      </c>
      <c r="O972" s="832">
        <v>0</v>
      </c>
      <c r="P972" s="832">
        <v>0</v>
      </c>
      <c r="Q972" s="832">
        <v>0</v>
      </c>
      <c r="R972" s="832">
        <v>0</v>
      </c>
      <c r="S972" s="832">
        <v>0</v>
      </c>
      <c r="T972" s="832">
        <v>0</v>
      </c>
      <c r="U972" s="832">
        <v>0</v>
      </c>
      <c r="V972" s="832">
        <v>0</v>
      </c>
      <c r="W972" s="832">
        <v>0</v>
      </c>
      <c r="X972" s="832">
        <v>0</v>
      </c>
      <c r="Y972" s="832">
        <v>0</v>
      </c>
      <c r="Z972" s="832">
        <v>0</v>
      </c>
      <c r="AA972" s="832">
        <v>0</v>
      </c>
      <c r="AB972" s="832">
        <v>0</v>
      </c>
      <c r="AC972" s="832">
        <v>0</v>
      </c>
      <c r="AD972" s="832">
        <v>0</v>
      </c>
      <c r="AE972" s="832">
        <v>0</v>
      </c>
      <c r="AF972" s="832">
        <v>0</v>
      </c>
      <c r="AG972" s="832">
        <v>0</v>
      </c>
      <c r="AH972" s="832">
        <v>0</v>
      </c>
      <c r="AI972" s="832">
        <v>0</v>
      </c>
    </row>
    <row r="973" spans="1:35" ht="15" customHeight="1">
      <c r="A973" s="832" t="s">
        <v>1150</v>
      </c>
      <c r="B973" s="832">
        <v>2020</v>
      </c>
      <c r="C973" s="832" t="s">
        <v>1716</v>
      </c>
      <c r="D973" s="832" t="s">
        <v>1717</v>
      </c>
      <c r="E973" s="832" t="s">
        <v>333</v>
      </c>
      <c r="F973" s="832" t="s">
        <v>1119</v>
      </c>
      <c r="G973" s="832">
        <v>0</v>
      </c>
      <c r="H973" s="832">
        <v>0</v>
      </c>
      <c r="I973" s="832">
        <v>0</v>
      </c>
      <c r="J973" s="832">
        <v>0</v>
      </c>
      <c r="K973" s="832">
        <v>0</v>
      </c>
      <c r="L973" s="832">
        <v>0</v>
      </c>
      <c r="M973" s="832">
        <v>0</v>
      </c>
      <c r="N973" s="832">
        <v>0</v>
      </c>
      <c r="O973" s="832">
        <v>0</v>
      </c>
      <c r="P973" s="832">
        <v>0</v>
      </c>
      <c r="Q973" s="832">
        <v>0</v>
      </c>
      <c r="R973" s="832">
        <v>0</v>
      </c>
      <c r="S973" s="832">
        <v>0</v>
      </c>
      <c r="T973" s="832">
        <v>0</v>
      </c>
      <c r="U973" s="832">
        <v>0</v>
      </c>
      <c r="V973" s="832">
        <v>0</v>
      </c>
      <c r="W973" s="832">
        <v>0</v>
      </c>
      <c r="X973" s="832">
        <v>0</v>
      </c>
      <c r="Y973" s="832">
        <v>0</v>
      </c>
      <c r="Z973" s="832">
        <v>0</v>
      </c>
      <c r="AA973" s="832">
        <v>0</v>
      </c>
      <c r="AB973" s="832">
        <v>0</v>
      </c>
      <c r="AC973" s="832">
        <v>0</v>
      </c>
      <c r="AD973" s="832">
        <v>0</v>
      </c>
      <c r="AE973" s="832">
        <v>0</v>
      </c>
      <c r="AF973" s="832">
        <v>0</v>
      </c>
      <c r="AG973" s="832">
        <v>0</v>
      </c>
      <c r="AH973" s="832">
        <v>0</v>
      </c>
      <c r="AI973" s="832">
        <v>0</v>
      </c>
    </row>
    <row r="974" spans="1:35" ht="15" customHeight="1">
      <c r="A974" s="832" t="s">
        <v>1150</v>
      </c>
      <c r="B974" s="832">
        <v>2020</v>
      </c>
      <c r="C974" s="832" t="s">
        <v>1718</v>
      </c>
      <c r="D974" s="832" t="s">
        <v>1719</v>
      </c>
      <c r="E974" s="832" t="s">
        <v>333</v>
      </c>
      <c r="F974" s="832" t="s">
        <v>1119</v>
      </c>
      <c r="G974" s="832">
        <v>0</v>
      </c>
      <c r="H974" s="832">
        <v>0</v>
      </c>
      <c r="I974" s="832">
        <v>0</v>
      </c>
      <c r="J974" s="832">
        <v>0</v>
      </c>
      <c r="K974" s="832">
        <v>0</v>
      </c>
      <c r="L974" s="832">
        <v>0</v>
      </c>
      <c r="M974" s="832">
        <v>0</v>
      </c>
      <c r="N974" s="832">
        <v>0</v>
      </c>
      <c r="O974" s="832">
        <v>0</v>
      </c>
      <c r="P974" s="832">
        <v>0</v>
      </c>
      <c r="Q974" s="832">
        <v>0</v>
      </c>
      <c r="R974" s="832">
        <v>0</v>
      </c>
      <c r="S974" s="832">
        <v>0</v>
      </c>
      <c r="T974" s="832">
        <v>0</v>
      </c>
      <c r="U974" s="832">
        <v>0</v>
      </c>
      <c r="V974" s="832">
        <v>0</v>
      </c>
      <c r="W974" s="832">
        <v>0</v>
      </c>
      <c r="X974" s="832">
        <v>0</v>
      </c>
      <c r="Y974" s="832">
        <v>0</v>
      </c>
      <c r="Z974" s="832">
        <v>0</v>
      </c>
      <c r="AA974" s="832">
        <v>0</v>
      </c>
      <c r="AB974" s="832">
        <v>0</v>
      </c>
      <c r="AC974" s="832">
        <v>0</v>
      </c>
      <c r="AD974" s="832">
        <v>0</v>
      </c>
      <c r="AE974" s="832">
        <v>0</v>
      </c>
      <c r="AF974" s="832">
        <v>0</v>
      </c>
      <c r="AG974" s="832">
        <v>0</v>
      </c>
      <c r="AH974" s="832">
        <v>0</v>
      </c>
      <c r="AI974" s="832">
        <v>0</v>
      </c>
    </row>
    <row r="975" spans="1:35" ht="15" customHeight="1">
      <c r="A975" s="832" t="s">
        <v>1150</v>
      </c>
      <c r="B975" s="832">
        <v>2020</v>
      </c>
      <c r="C975" s="832" t="s">
        <v>1720</v>
      </c>
      <c r="D975" s="832" t="s">
        <v>1721</v>
      </c>
      <c r="E975" s="832" t="s">
        <v>333</v>
      </c>
      <c r="F975" s="832" t="s">
        <v>1119</v>
      </c>
      <c r="G975" s="832">
        <v>0</v>
      </c>
      <c r="H975" s="832">
        <v>0</v>
      </c>
      <c r="I975" s="832">
        <v>0</v>
      </c>
      <c r="J975" s="832">
        <v>0</v>
      </c>
      <c r="K975" s="832">
        <v>0</v>
      </c>
      <c r="L975" s="832">
        <v>0</v>
      </c>
      <c r="M975" s="832">
        <v>0</v>
      </c>
      <c r="N975" s="832">
        <v>0</v>
      </c>
      <c r="O975" s="832">
        <v>0</v>
      </c>
      <c r="P975" s="832">
        <v>0</v>
      </c>
      <c r="Q975" s="832">
        <v>0</v>
      </c>
      <c r="R975" s="832">
        <v>0</v>
      </c>
      <c r="S975" s="832">
        <v>0</v>
      </c>
      <c r="T975" s="832">
        <v>0</v>
      </c>
      <c r="U975" s="832">
        <v>0</v>
      </c>
      <c r="V975" s="832">
        <v>0</v>
      </c>
      <c r="W975" s="832">
        <v>0</v>
      </c>
      <c r="X975" s="832">
        <v>0</v>
      </c>
      <c r="Y975" s="832">
        <v>0</v>
      </c>
      <c r="Z975" s="832">
        <v>0</v>
      </c>
      <c r="AA975" s="832">
        <v>0</v>
      </c>
      <c r="AB975" s="832">
        <v>0</v>
      </c>
      <c r="AC975" s="832">
        <v>0</v>
      </c>
      <c r="AD975" s="832">
        <v>0</v>
      </c>
      <c r="AE975" s="832">
        <v>0</v>
      </c>
      <c r="AF975" s="832">
        <v>0</v>
      </c>
      <c r="AG975" s="832">
        <v>0</v>
      </c>
      <c r="AH975" s="832">
        <v>0</v>
      </c>
      <c r="AI975" s="832">
        <v>0</v>
      </c>
    </row>
    <row r="976" spans="1:35" ht="15" customHeight="1">
      <c r="A976" s="832" t="s">
        <v>1150</v>
      </c>
      <c r="B976" s="832">
        <v>2020</v>
      </c>
      <c r="C976" s="832" t="s">
        <v>1722</v>
      </c>
      <c r="D976" s="832" t="s">
        <v>1723</v>
      </c>
      <c r="E976" s="832" t="s">
        <v>333</v>
      </c>
      <c r="F976" s="832" t="s">
        <v>1119</v>
      </c>
      <c r="G976" s="832">
        <v>0</v>
      </c>
      <c r="H976" s="832">
        <v>0</v>
      </c>
      <c r="I976" s="832">
        <v>0</v>
      </c>
      <c r="J976" s="832">
        <v>0</v>
      </c>
      <c r="K976" s="832">
        <v>0</v>
      </c>
      <c r="L976" s="832">
        <v>0</v>
      </c>
      <c r="M976" s="832">
        <v>0</v>
      </c>
      <c r="N976" s="832">
        <v>0</v>
      </c>
      <c r="O976" s="832">
        <v>0</v>
      </c>
      <c r="P976" s="832">
        <v>0</v>
      </c>
      <c r="Q976" s="832">
        <v>0</v>
      </c>
      <c r="R976" s="832">
        <v>0</v>
      </c>
      <c r="S976" s="832">
        <v>0</v>
      </c>
      <c r="T976" s="832">
        <v>0</v>
      </c>
      <c r="U976" s="832">
        <v>0</v>
      </c>
      <c r="V976" s="832">
        <v>0</v>
      </c>
      <c r="W976" s="832">
        <v>0</v>
      </c>
      <c r="X976" s="832">
        <v>0</v>
      </c>
      <c r="Y976" s="832">
        <v>0</v>
      </c>
      <c r="Z976" s="832">
        <v>0</v>
      </c>
      <c r="AA976" s="832">
        <v>0</v>
      </c>
      <c r="AB976" s="832">
        <v>0</v>
      </c>
      <c r="AC976" s="832">
        <v>0</v>
      </c>
      <c r="AD976" s="832">
        <v>0</v>
      </c>
      <c r="AE976" s="832">
        <v>0</v>
      </c>
      <c r="AF976" s="832">
        <v>0</v>
      </c>
      <c r="AG976" s="832">
        <v>0</v>
      </c>
      <c r="AH976" s="832">
        <v>0</v>
      </c>
      <c r="AI976" s="832">
        <v>0</v>
      </c>
    </row>
    <row r="977" spans="1:35" ht="15" customHeight="1">
      <c r="A977" s="832" t="s">
        <v>1150</v>
      </c>
      <c r="B977" s="832">
        <v>2020</v>
      </c>
      <c r="C977" s="832" t="s">
        <v>1724</v>
      </c>
      <c r="D977" s="832" t="s">
        <v>1725</v>
      </c>
      <c r="E977" s="832" t="s">
        <v>333</v>
      </c>
      <c r="F977" s="832" t="s">
        <v>1119</v>
      </c>
      <c r="G977" s="832">
        <v>0</v>
      </c>
      <c r="H977" s="832">
        <v>0</v>
      </c>
      <c r="I977" s="832">
        <v>0</v>
      </c>
      <c r="J977" s="832">
        <v>0</v>
      </c>
      <c r="K977" s="832">
        <v>0</v>
      </c>
      <c r="L977" s="832">
        <v>0</v>
      </c>
      <c r="M977" s="832">
        <v>0</v>
      </c>
      <c r="N977" s="832">
        <v>0</v>
      </c>
      <c r="O977" s="832">
        <v>0</v>
      </c>
      <c r="P977" s="832">
        <v>0</v>
      </c>
      <c r="Q977" s="832">
        <v>0</v>
      </c>
      <c r="R977" s="832">
        <v>0</v>
      </c>
      <c r="S977" s="832">
        <v>0</v>
      </c>
      <c r="T977" s="832">
        <v>0</v>
      </c>
      <c r="U977" s="832">
        <v>0</v>
      </c>
      <c r="V977" s="832">
        <v>0</v>
      </c>
      <c r="W977" s="832">
        <v>0</v>
      </c>
      <c r="X977" s="832">
        <v>0</v>
      </c>
      <c r="Y977" s="832">
        <v>0</v>
      </c>
      <c r="Z977" s="832">
        <v>0</v>
      </c>
      <c r="AA977" s="832">
        <v>0</v>
      </c>
      <c r="AB977" s="832">
        <v>0</v>
      </c>
      <c r="AC977" s="832">
        <v>0</v>
      </c>
      <c r="AD977" s="832">
        <v>0</v>
      </c>
      <c r="AE977" s="832">
        <v>0</v>
      </c>
      <c r="AF977" s="832">
        <v>0</v>
      </c>
      <c r="AG977" s="832">
        <v>0</v>
      </c>
      <c r="AH977" s="832">
        <v>0</v>
      </c>
      <c r="AI977" s="832">
        <v>0</v>
      </c>
    </row>
    <row r="978" spans="1:35" ht="15" customHeight="1">
      <c r="A978" s="832" t="s">
        <v>1150</v>
      </c>
      <c r="B978" s="832">
        <v>2020</v>
      </c>
      <c r="C978" s="832" t="s">
        <v>1726</v>
      </c>
      <c r="D978" s="832" t="s">
        <v>1727</v>
      </c>
      <c r="E978" s="832" t="s">
        <v>333</v>
      </c>
      <c r="F978" s="832" t="s">
        <v>1119</v>
      </c>
      <c r="G978" s="832">
        <v>0</v>
      </c>
      <c r="H978" s="832">
        <v>0</v>
      </c>
      <c r="I978" s="832">
        <v>0</v>
      </c>
      <c r="J978" s="832">
        <v>0</v>
      </c>
      <c r="K978" s="832">
        <v>0</v>
      </c>
      <c r="L978" s="832">
        <v>0</v>
      </c>
      <c r="M978" s="832">
        <v>0</v>
      </c>
      <c r="N978" s="832">
        <v>0</v>
      </c>
      <c r="O978" s="832">
        <v>0</v>
      </c>
      <c r="P978" s="832">
        <v>0</v>
      </c>
      <c r="Q978" s="832">
        <v>0</v>
      </c>
      <c r="R978" s="832">
        <v>0</v>
      </c>
      <c r="S978" s="832">
        <v>0</v>
      </c>
      <c r="T978" s="832">
        <v>0</v>
      </c>
      <c r="U978" s="832">
        <v>0</v>
      </c>
      <c r="V978" s="832">
        <v>0</v>
      </c>
      <c r="W978" s="832">
        <v>0</v>
      </c>
      <c r="X978" s="832">
        <v>0</v>
      </c>
      <c r="Y978" s="832">
        <v>0</v>
      </c>
      <c r="Z978" s="832">
        <v>0</v>
      </c>
      <c r="AA978" s="832">
        <v>0</v>
      </c>
      <c r="AB978" s="832">
        <v>0</v>
      </c>
      <c r="AC978" s="832">
        <v>0</v>
      </c>
      <c r="AD978" s="832">
        <v>0</v>
      </c>
      <c r="AE978" s="832">
        <v>0</v>
      </c>
      <c r="AF978" s="832">
        <v>0</v>
      </c>
      <c r="AG978" s="832">
        <v>0</v>
      </c>
      <c r="AH978" s="832">
        <v>0</v>
      </c>
      <c r="AI978" s="832">
        <v>0</v>
      </c>
    </row>
    <row r="979" spans="1:35" ht="15" customHeight="1">
      <c r="A979" s="832" t="s">
        <v>1150</v>
      </c>
      <c r="B979" s="832">
        <v>2020</v>
      </c>
      <c r="C979" s="832" t="s">
        <v>1728</v>
      </c>
      <c r="D979" s="832" t="s">
        <v>1729</v>
      </c>
      <c r="E979" s="832" t="s">
        <v>333</v>
      </c>
      <c r="F979" s="832" t="s">
        <v>1119</v>
      </c>
      <c r="G979" s="832">
        <v>0</v>
      </c>
      <c r="H979" s="832">
        <v>0</v>
      </c>
      <c r="I979" s="832">
        <v>0</v>
      </c>
      <c r="J979" s="832">
        <v>0</v>
      </c>
      <c r="K979" s="832">
        <v>0</v>
      </c>
      <c r="L979" s="832">
        <v>0</v>
      </c>
      <c r="M979" s="832">
        <v>0</v>
      </c>
      <c r="N979" s="832">
        <v>0</v>
      </c>
      <c r="O979" s="832">
        <v>0</v>
      </c>
      <c r="P979" s="832">
        <v>0</v>
      </c>
      <c r="Q979" s="832">
        <v>0</v>
      </c>
      <c r="R979" s="832">
        <v>0</v>
      </c>
      <c r="S979" s="832">
        <v>0</v>
      </c>
      <c r="T979" s="832">
        <v>0</v>
      </c>
      <c r="U979" s="832">
        <v>0</v>
      </c>
      <c r="V979" s="832">
        <v>0</v>
      </c>
      <c r="W979" s="832">
        <v>0</v>
      </c>
      <c r="X979" s="832">
        <v>0</v>
      </c>
      <c r="Y979" s="832">
        <v>0</v>
      </c>
      <c r="Z979" s="832">
        <v>0</v>
      </c>
      <c r="AA979" s="832">
        <v>0</v>
      </c>
      <c r="AB979" s="832">
        <v>0</v>
      </c>
      <c r="AC979" s="832">
        <v>0</v>
      </c>
      <c r="AD979" s="832">
        <v>0</v>
      </c>
      <c r="AE979" s="832">
        <v>0</v>
      </c>
      <c r="AF979" s="832">
        <v>0</v>
      </c>
      <c r="AG979" s="832">
        <v>0</v>
      </c>
      <c r="AH979" s="832">
        <v>0</v>
      </c>
      <c r="AI979" s="832">
        <v>0</v>
      </c>
    </row>
    <row r="980" spans="1:35" ht="15" customHeight="1">
      <c r="A980" s="832" t="s">
        <v>1150</v>
      </c>
      <c r="B980" s="832">
        <v>2020</v>
      </c>
      <c r="C980" s="832" t="s">
        <v>1730</v>
      </c>
      <c r="D980" s="832" t="s">
        <v>1731</v>
      </c>
      <c r="E980" s="832" t="s">
        <v>333</v>
      </c>
      <c r="F980" s="832" t="s">
        <v>1119</v>
      </c>
      <c r="G980" s="832">
        <v>0</v>
      </c>
      <c r="H980" s="832">
        <v>0</v>
      </c>
      <c r="I980" s="832">
        <v>0</v>
      </c>
      <c r="J980" s="832">
        <v>0</v>
      </c>
      <c r="K980" s="832">
        <v>0</v>
      </c>
      <c r="L980" s="832">
        <v>0</v>
      </c>
      <c r="M980" s="832">
        <v>0</v>
      </c>
      <c r="N980" s="832">
        <v>0</v>
      </c>
      <c r="O980" s="832">
        <v>0</v>
      </c>
      <c r="P980" s="832">
        <v>0</v>
      </c>
      <c r="Q980" s="832">
        <v>0</v>
      </c>
      <c r="R980" s="832">
        <v>0</v>
      </c>
      <c r="S980" s="832">
        <v>0</v>
      </c>
      <c r="T980" s="832">
        <v>0</v>
      </c>
      <c r="U980" s="832">
        <v>0</v>
      </c>
      <c r="V980" s="832">
        <v>0</v>
      </c>
      <c r="W980" s="832">
        <v>0</v>
      </c>
      <c r="X980" s="832">
        <v>0</v>
      </c>
      <c r="Y980" s="832">
        <v>0</v>
      </c>
      <c r="Z980" s="832">
        <v>0</v>
      </c>
      <c r="AA980" s="832">
        <v>0</v>
      </c>
      <c r="AB980" s="832">
        <v>0</v>
      </c>
      <c r="AC980" s="832">
        <v>0</v>
      </c>
      <c r="AD980" s="832">
        <v>0</v>
      </c>
      <c r="AE980" s="832">
        <v>0</v>
      </c>
      <c r="AF980" s="832">
        <v>0</v>
      </c>
      <c r="AG980" s="832">
        <v>0</v>
      </c>
      <c r="AH980" s="832">
        <v>0</v>
      </c>
      <c r="AI980" s="832">
        <v>0</v>
      </c>
    </row>
    <row r="981" spans="1:35" ht="15" customHeight="1">
      <c r="A981" s="832" t="s">
        <v>1150</v>
      </c>
      <c r="B981" s="832">
        <v>2020</v>
      </c>
      <c r="C981" s="832" t="s">
        <v>1732</v>
      </c>
      <c r="D981" s="832" t="s">
        <v>1733</v>
      </c>
      <c r="E981" s="832" t="s">
        <v>333</v>
      </c>
      <c r="F981" s="832" t="s">
        <v>1119</v>
      </c>
      <c r="G981" s="832">
        <v>0</v>
      </c>
      <c r="H981" s="832">
        <v>0</v>
      </c>
      <c r="I981" s="832">
        <v>0</v>
      </c>
      <c r="J981" s="832">
        <v>0</v>
      </c>
      <c r="K981" s="832">
        <v>0</v>
      </c>
      <c r="L981" s="832">
        <v>0</v>
      </c>
      <c r="M981" s="832">
        <v>0</v>
      </c>
      <c r="N981" s="832">
        <v>0</v>
      </c>
      <c r="O981" s="832">
        <v>0</v>
      </c>
      <c r="P981" s="832">
        <v>0</v>
      </c>
      <c r="Q981" s="832">
        <v>0</v>
      </c>
      <c r="R981" s="832">
        <v>0</v>
      </c>
      <c r="S981" s="832">
        <v>0</v>
      </c>
      <c r="T981" s="832">
        <v>0</v>
      </c>
      <c r="U981" s="832">
        <v>0</v>
      </c>
      <c r="V981" s="832">
        <v>0</v>
      </c>
      <c r="W981" s="832">
        <v>0</v>
      </c>
      <c r="X981" s="832">
        <v>0</v>
      </c>
      <c r="Y981" s="832">
        <v>0</v>
      </c>
      <c r="Z981" s="832">
        <v>0</v>
      </c>
      <c r="AA981" s="832">
        <v>0</v>
      </c>
      <c r="AB981" s="832">
        <v>0</v>
      </c>
      <c r="AC981" s="832">
        <v>0</v>
      </c>
      <c r="AD981" s="832">
        <v>0</v>
      </c>
      <c r="AE981" s="832">
        <v>0</v>
      </c>
      <c r="AF981" s="832">
        <v>0</v>
      </c>
      <c r="AG981" s="832">
        <v>0</v>
      </c>
      <c r="AH981" s="832">
        <v>0</v>
      </c>
      <c r="AI981" s="832">
        <v>0</v>
      </c>
    </row>
    <row r="982" spans="1:35" ht="15" customHeight="1">
      <c r="A982" s="832" t="s">
        <v>1150</v>
      </c>
      <c r="B982" s="832">
        <v>2020</v>
      </c>
      <c r="C982" s="832" t="s">
        <v>1734</v>
      </c>
      <c r="D982" s="832" t="s">
        <v>1735</v>
      </c>
      <c r="E982" s="832" t="s">
        <v>333</v>
      </c>
      <c r="F982" s="832" t="s">
        <v>1119</v>
      </c>
      <c r="G982" s="832">
        <v>0</v>
      </c>
      <c r="H982" s="832">
        <v>0</v>
      </c>
      <c r="I982" s="832">
        <v>0</v>
      </c>
      <c r="J982" s="832">
        <v>0</v>
      </c>
      <c r="K982" s="832">
        <v>0</v>
      </c>
      <c r="L982" s="832">
        <v>0</v>
      </c>
      <c r="M982" s="832">
        <v>0</v>
      </c>
      <c r="N982" s="832">
        <v>0</v>
      </c>
      <c r="O982" s="832">
        <v>0</v>
      </c>
      <c r="P982" s="832">
        <v>0</v>
      </c>
      <c r="Q982" s="832">
        <v>0</v>
      </c>
      <c r="R982" s="832">
        <v>0</v>
      </c>
      <c r="S982" s="832">
        <v>0</v>
      </c>
      <c r="T982" s="832">
        <v>0</v>
      </c>
      <c r="U982" s="832">
        <v>0</v>
      </c>
      <c r="V982" s="832">
        <v>0</v>
      </c>
      <c r="W982" s="832">
        <v>0</v>
      </c>
      <c r="X982" s="832">
        <v>0</v>
      </c>
      <c r="Y982" s="832">
        <v>0</v>
      </c>
      <c r="Z982" s="832">
        <v>0</v>
      </c>
      <c r="AA982" s="832">
        <v>0</v>
      </c>
      <c r="AB982" s="832">
        <v>0</v>
      </c>
      <c r="AC982" s="832">
        <v>0</v>
      </c>
      <c r="AD982" s="832">
        <v>0</v>
      </c>
      <c r="AE982" s="832">
        <v>0</v>
      </c>
      <c r="AF982" s="832">
        <v>0</v>
      </c>
      <c r="AG982" s="832">
        <v>0</v>
      </c>
      <c r="AH982" s="832">
        <v>0</v>
      </c>
      <c r="AI982" s="832">
        <v>0</v>
      </c>
    </row>
    <row r="983" spans="1:35" ht="15" customHeight="1">
      <c r="A983" s="832" t="s">
        <v>1150</v>
      </c>
      <c r="B983" s="832">
        <v>2020</v>
      </c>
      <c r="C983" s="832" t="s">
        <v>1736</v>
      </c>
      <c r="D983" s="832" t="s">
        <v>1737</v>
      </c>
      <c r="E983" s="832" t="s">
        <v>333</v>
      </c>
      <c r="F983" s="832" t="s">
        <v>1119</v>
      </c>
      <c r="G983" s="832">
        <v>0</v>
      </c>
      <c r="H983" s="832">
        <v>0</v>
      </c>
      <c r="I983" s="832">
        <v>0</v>
      </c>
      <c r="J983" s="832">
        <v>0</v>
      </c>
      <c r="K983" s="832">
        <v>0</v>
      </c>
      <c r="L983" s="832">
        <v>0</v>
      </c>
      <c r="M983" s="832">
        <v>0</v>
      </c>
      <c r="N983" s="832">
        <v>0</v>
      </c>
      <c r="O983" s="832">
        <v>0</v>
      </c>
      <c r="P983" s="832">
        <v>0</v>
      </c>
      <c r="Q983" s="832">
        <v>0</v>
      </c>
      <c r="R983" s="832">
        <v>0</v>
      </c>
      <c r="S983" s="832">
        <v>0</v>
      </c>
      <c r="T983" s="832">
        <v>0</v>
      </c>
      <c r="U983" s="832">
        <v>0</v>
      </c>
      <c r="V983" s="832">
        <v>0</v>
      </c>
      <c r="W983" s="832">
        <v>0</v>
      </c>
      <c r="X983" s="832">
        <v>0</v>
      </c>
      <c r="Y983" s="832">
        <v>0</v>
      </c>
      <c r="Z983" s="832">
        <v>0</v>
      </c>
      <c r="AA983" s="832">
        <v>0</v>
      </c>
      <c r="AB983" s="832">
        <v>0</v>
      </c>
      <c r="AC983" s="832">
        <v>0</v>
      </c>
      <c r="AD983" s="832">
        <v>0</v>
      </c>
      <c r="AE983" s="832">
        <v>0</v>
      </c>
      <c r="AF983" s="832">
        <v>0</v>
      </c>
      <c r="AG983" s="832">
        <v>0</v>
      </c>
      <c r="AH983" s="832">
        <v>0</v>
      </c>
      <c r="AI983" s="832">
        <v>0</v>
      </c>
    </row>
    <row r="984" spans="1:35" ht="15" customHeight="1">
      <c r="A984" s="832" t="s">
        <v>1150</v>
      </c>
      <c r="B984" s="832">
        <v>2020</v>
      </c>
      <c r="C984" s="832" t="s">
        <v>1738</v>
      </c>
      <c r="D984" s="832" t="s">
        <v>1739</v>
      </c>
      <c r="E984" s="832" t="s">
        <v>333</v>
      </c>
      <c r="F984" s="832" t="s">
        <v>1119</v>
      </c>
      <c r="G984" s="832">
        <v>0</v>
      </c>
      <c r="H984" s="832">
        <v>0</v>
      </c>
      <c r="I984" s="832">
        <v>0</v>
      </c>
      <c r="J984" s="832">
        <v>0</v>
      </c>
      <c r="K984" s="832">
        <v>0</v>
      </c>
      <c r="L984" s="832">
        <v>0</v>
      </c>
      <c r="M984" s="832">
        <v>0</v>
      </c>
      <c r="N984" s="832">
        <v>0</v>
      </c>
      <c r="O984" s="832">
        <v>0</v>
      </c>
      <c r="P984" s="832">
        <v>0</v>
      </c>
      <c r="Q984" s="832">
        <v>0</v>
      </c>
      <c r="R984" s="832">
        <v>0</v>
      </c>
      <c r="S984" s="832">
        <v>0</v>
      </c>
      <c r="T984" s="832">
        <v>0</v>
      </c>
      <c r="U984" s="832">
        <v>0</v>
      </c>
      <c r="V984" s="832">
        <v>0</v>
      </c>
      <c r="W984" s="832">
        <v>0</v>
      </c>
      <c r="X984" s="832">
        <v>0</v>
      </c>
      <c r="Y984" s="832">
        <v>0</v>
      </c>
      <c r="Z984" s="832">
        <v>0</v>
      </c>
      <c r="AA984" s="832">
        <v>0</v>
      </c>
      <c r="AB984" s="832">
        <v>0</v>
      </c>
      <c r="AC984" s="832">
        <v>0</v>
      </c>
      <c r="AD984" s="832">
        <v>0</v>
      </c>
      <c r="AE984" s="832">
        <v>0</v>
      </c>
      <c r="AF984" s="832">
        <v>0</v>
      </c>
      <c r="AG984" s="832">
        <v>0</v>
      </c>
      <c r="AH984" s="832">
        <v>0</v>
      </c>
      <c r="AI984" s="832">
        <v>0</v>
      </c>
    </row>
    <row r="985" spans="1:35" ht="15" customHeight="1">
      <c r="A985" s="832" t="s">
        <v>1150</v>
      </c>
      <c r="B985" s="832">
        <v>2020</v>
      </c>
      <c r="C985" s="832" t="s">
        <v>1740</v>
      </c>
      <c r="D985" s="832" t="s">
        <v>1741</v>
      </c>
      <c r="E985" s="832" t="s">
        <v>333</v>
      </c>
      <c r="F985" s="832" t="s">
        <v>1119</v>
      </c>
      <c r="G985" s="832">
        <v>0</v>
      </c>
      <c r="H985" s="832">
        <v>0</v>
      </c>
      <c r="I985" s="832">
        <v>0</v>
      </c>
      <c r="J985" s="832">
        <v>0</v>
      </c>
      <c r="K985" s="832">
        <v>0</v>
      </c>
      <c r="L985" s="832">
        <v>0</v>
      </c>
      <c r="M985" s="832">
        <v>0</v>
      </c>
      <c r="N985" s="832">
        <v>0</v>
      </c>
      <c r="O985" s="832">
        <v>0</v>
      </c>
      <c r="P985" s="832">
        <v>0</v>
      </c>
      <c r="Q985" s="832">
        <v>0</v>
      </c>
      <c r="R985" s="832">
        <v>0</v>
      </c>
      <c r="S985" s="832">
        <v>0</v>
      </c>
      <c r="T985" s="832">
        <v>0</v>
      </c>
      <c r="U985" s="832">
        <v>0</v>
      </c>
      <c r="V985" s="832">
        <v>0</v>
      </c>
      <c r="W985" s="832">
        <v>0</v>
      </c>
      <c r="X985" s="832">
        <v>0</v>
      </c>
      <c r="Y985" s="832">
        <v>0</v>
      </c>
      <c r="Z985" s="832">
        <v>0</v>
      </c>
      <c r="AA985" s="832">
        <v>0</v>
      </c>
      <c r="AB985" s="832">
        <v>0</v>
      </c>
      <c r="AC985" s="832">
        <v>0</v>
      </c>
      <c r="AD985" s="832">
        <v>0</v>
      </c>
      <c r="AE985" s="832">
        <v>0</v>
      </c>
      <c r="AF985" s="832">
        <v>0</v>
      </c>
      <c r="AG985" s="832">
        <v>0</v>
      </c>
      <c r="AH985" s="832">
        <v>0</v>
      </c>
      <c r="AI985" s="832">
        <v>0</v>
      </c>
    </row>
    <row r="986" spans="1:35" ht="15" customHeight="1">
      <c r="A986" s="832" t="s">
        <v>1150</v>
      </c>
      <c r="B986" s="832">
        <v>2020</v>
      </c>
      <c r="C986" s="832" t="s">
        <v>1742</v>
      </c>
      <c r="D986" s="832" t="s">
        <v>1743</v>
      </c>
      <c r="E986" s="832" t="s">
        <v>333</v>
      </c>
      <c r="F986" s="832" t="s">
        <v>1119</v>
      </c>
      <c r="G986" s="832">
        <v>0</v>
      </c>
      <c r="H986" s="832">
        <v>0</v>
      </c>
      <c r="I986" s="832">
        <v>0</v>
      </c>
      <c r="J986" s="832">
        <v>0</v>
      </c>
      <c r="K986" s="832">
        <v>0</v>
      </c>
      <c r="L986" s="832">
        <v>0</v>
      </c>
      <c r="M986" s="832">
        <v>0</v>
      </c>
      <c r="N986" s="832">
        <v>0</v>
      </c>
      <c r="O986" s="832">
        <v>0</v>
      </c>
      <c r="P986" s="832">
        <v>0</v>
      </c>
      <c r="Q986" s="832">
        <v>0</v>
      </c>
      <c r="R986" s="832">
        <v>0</v>
      </c>
      <c r="S986" s="832">
        <v>0</v>
      </c>
      <c r="T986" s="832">
        <v>0</v>
      </c>
      <c r="U986" s="832">
        <v>0</v>
      </c>
      <c r="V986" s="832">
        <v>0</v>
      </c>
      <c r="W986" s="832">
        <v>0</v>
      </c>
      <c r="X986" s="832">
        <v>0</v>
      </c>
      <c r="Y986" s="832">
        <v>0</v>
      </c>
      <c r="Z986" s="832">
        <v>0</v>
      </c>
      <c r="AA986" s="832">
        <v>0</v>
      </c>
      <c r="AB986" s="832">
        <v>0</v>
      </c>
      <c r="AC986" s="832">
        <v>0</v>
      </c>
      <c r="AD986" s="832">
        <v>0</v>
      </c>
      <c r="AE986" s="832">
        <v>0</v>
      </c>
      <c r="AF986" s="832">
        <v>0</v>
      </c>
      <c r="AG986" s="832">
        <v>0</v>
      </c>
      <c r="AH986" s="832">
        <v>0</v>
      </c>
      <c r="AI986" s="832">
        <v>0</v>
      </c>
    </row>
    <row r="987" spans="1:35" ht="15" customHeight="1">
      <c r="A987" s="832" t="s">
        <v>1150</v>
      </c>
      <c r="B987" s="832">
        <v>2020</v>
      </c>
      <c r="C987" s="832" t="s">
        <v>1744</v>
      </c>
      <c r="D987" s="832" t="s">
        <v>1745</v>
      </c>
      <c r="E987" s="832" t="s">
        <v>333</v>
      </c>
      <c r="F987" s="832" t="s">
        <v>1119</v>
      </c>
      <c r="G987" s="832">
        <v>0</v>
      </c>
      <c r="H987" s="832">
        <v>0</v>
      </c>
      <c r="I987" s="832">
        <v>0</v>
      </c>
      <c r="J987" s="832">
        <v>0</v>
      </c>
      <c r="K987" s="832">
        <v>0</v>
      </c>
      <c r="L987" s="832">
        <v>0</v>
      </c>
      <c r="M987" s="832">
        <v>0</v>
      </c>
      <c r="N987" s="832">
        <v>0</v>
      </c>
      <c r="O987" s="832">
        <v>0</v>
      </c>
      <c r="P987" s="832">
        <v>0</v>
      </c>
      <c r="Q987" s="832">
        <v>0</v>
      </c>
      <c r="R987" s="832">
        <v>0</v>
      </c>
      <c r="S987" s="832">
        <v>0</v>
      </c>
      <c r="T987" s="832">
        <v>0</v>
      </c>
      <c r="U987" s="832">
        <v>0</v>
      </c>
      <c r="V987" s="832">
        <v>0</v>
      </c>
      <c r="W987" s="832">
        <v>0</v>
      </c>
      <c r="X987" s="832">
        <v>0</v>
      </c>
      <c r="Y987" s="832">
        <v>0</v>
      </c>
      <c r="Z987" s="832">
        <v>0</v>
      </c>
      <c r="AA987" s="832">
        <v>0</v>
      </c>
      <c r="AB987" s="832">
        <v>0</v>
      </c>
      <c r="AC987" s="832">
        <v>0</v>
      </c>
      <c r="AD987" s="832">
        <v>0</v>
      </c>
      <c r="AE987" s="832">
        <v>0</v>
      </c>
      <c r="AF987" s="832">
        <v>0</v>
      </c>
      <c r="AG987" s="832">
        <v>0</v>
      </c>
      <c r="AH987" s="832">
        <v>0</v>
      </c>
      <c r="AI987" s="832">
        <v>0</v>
      </c>
    </row>
    <row r="988" spans="1:35" ht="15" customHeight="1">
      <c r="A988" s="832" t="s">
        <v>1150</v>
      </c>
      <c r="B988" s="832">
        <v>2020</v>
      </c>
      <c r="C988" s="832" t="s">
        <v>1746</v>
      </c>
      <c r="D988" s="832" t="s">
        <v>1747</v>
      </c>
      <c r="E988" s="832" t="s">
        <v>333</v>
      </c>
      <c r="F988" s="832" t="s">
        <v>1119</v>
      </c>
      <c r="G988" s="832">
        <v>0</v>
      </c>
      <c r="H988" s="832">
        <v>0</v>
      </c>
      <c r="I988" s="832">
        <v>0</v>
      </c>
      <c r="J988" s="832">
        <v>0</v>
      </c>
      <c r="K988" s="832">
        <v>0</v>
      </c>
      <c r="L988" s="832">
        <v>0</v>
      </c>
      <c r="M988" s="832">
        <v>0</v>
      </c>
      <c r="N988" s="832">
        <v>0</v>
      </c>
      <c r="O988" s="832">
        <v>0</v>
      </c>
      <c r="P988" s="832">
        <v>0</v>
      </c>
      <c r="Q988" s="832">
        <v>0</v>
      </c>
      <c r="R988" s="832">
        <v>0</v>
      </c>
      <c r="S988" s="832">
        <v>0</v>
      </c>
      <c r="T988" s="832">
        <v>0</v>
      </c>
      <c r="U988" s="832">
        <v>0</v>
      </c>
      <c r="V988" s="832">
        <v>0</v>
      </c>
      <c r="W988" s="832">
        <v>0</v>
      </c>
      <c r="X988" s="832">
        <v>0</v>
      </c>
      <c r="Y988" s="832">
        <v>0</v>
      </c>
      <c r="Z988" s="832">
        <v>0</v>
      </c>
      <c r="AA988" s="832">
        <v>0</v>
      </c>
      <c r="AB988" s="832">
        <v>0</v>
      </c>
      <c r="AC988" s="832">
        <v>0</v>
      </c>
      <c r="AD988" s="832">
        <v>0</v>
      </c>
      <c r="AE988" s="832">
        <v>0</v>
      </c>
      <c r="AF988" s="832">
        <v>0</v>
      </c>
      <c r="AG988" s="832">
        <v>0</v>
      </c>
      <c r="AH988" s="832">
        <v>0</v>
      </c>
      <c r="AI988" s="832">
        <v>0</v>
      </c>
    </row>
    <row r="989" spans="1:35" ht="15" customHeight="1">
      <c r="A989" s="832" t="s">
        <v>1150</v>
      </c>
      <c r="B989" s="832">
        <v>2020</v>
      </c>
      <c r="C989" s="832" t="s">
        <v>1749</v>
      </c>
      <c r="D989" s="832" t="s">
        <v>1750</v>
      </c>
      <c r="E989" s="832" t="s">
        <v>333</v>
      </c>
      <c r="F989" s="832" t="s">
        <v>1119</v>
      </c>
      <c r="G989" s="832">
        <v>0</v>
      </c>
      <c r="H989" s="832">
        <v>0</v>
      </c>
      <c r="I989" s="832">
        <v>0</v>
      </c>
      <c r="J989" s="832">
        <v>0</v>
      </c>
      <c r="K989" s="832">
        <v>0</v>
      </c>
      <c r="L989" s="832">
        <v>0</v>
      </c>
      <c r="M989" s="832">
        <v>0</v>
      </c>
      <c r="N989" s="832">
        <v>0</v>
      </c>
      <c r="O989" s="832">
        <v>0</v>
      </c>
      <c r="P989" s="832">
        <v>0</v>
      </c>
      <c r="Q989" s="832">
        <v>0</v>
      </c>
      <c r="R989" s="832">
        <v>0</v>
      </c>
      <c r="S989" s="832">
        <v>0</v>
      </c>
      <c r="T989" s="832">
        <v>0</v>
      </c>
      <c r="U989" s="832">
        <v>0</v>
      </c>
      <c r="V989" s="832">
        <v>0</v>
      </c>
      <c r="W989" s="832">
        <v>0</v>
      </c>
      <c r="X989" s="832">
        <v>0</v>
      </c>
      <c r="Y989" s="832">
        <v>0</v>
      </c>
      <c r="Z989" s="832">
        <v>0</v>
      </c>
      <c r="AA989" s="832">
        <v>0</v>
      </c>
      <c r="AB989" s="832">
        <v>0</v>
      </c>
      <c r="AC989" s="832">
        <v>0</v>
      </c>
      <c r="AD989" s="832">
        <v>0</v>
      </c>
      <c r="AE989" s="832">
        <v>0</v>
      </c>
      <c r="AF989" s="832">
        <v>0</v>
      </c>
      <c r="AG989" s="832">
        <v>0</v>
      </c>
      <c r="AH989" s="832">
        <v>0</v>
      </c>
      <c r="AI989" s="832">
        <v>0</v>
      </c>
    </row>
    <row r="990" spans="1:35" ht="15" customHeight="1">
      <c r="A990" s="832" t="s">
        <v>1150</v>
      </c>
      <c r="B990" s="832">
        <v>2020</v>
      </c>
      <c r="C990" s="832" t="s">
        <v>1751</v>
      </c>
      <c r="D990" s="832" t="s">
        <v>1752</v>
      </c>
      <c r="E990" s="832" t="s">
        <v>333</v>
      </c>
      <c r="F990" s="832" t="s">
        <v>1119</v>
      </c>
      <c r="G990" s="832">
        <v>0</v>
      </c>
      <c r="H990" s="832">
        <v>0</v>
      </c>
      <c r="I990" s="832">
        <v>0</v>
      </c>
      <c r="J990" s="832">
        <v>0</v>
      </c>
      <c r="K990" s="832">
        <v>0</v>
      </c>
      <c r="L990" s="832">
        <v>0</v>
      </c>
      <c r="M990" s="832">
        <v>0</v>
      </c>
      <c r="N990" s="832">
        <v>0</v>
      </c>
      <c r="O990" s="832">
        <v>0</v>
      </c>
      <c r="P990" s="832">
        <v>0</v>
      </c>
      <c r="Q990" s="832">
        <v>0</v>
      </c>
      <c r="R990" s="832">
        <v>0</v>
      </c>
      <c r="S990" s="832">
        <v>0</v>
      </c>
      <c r="T990" s="832">
        <v>0</v>
      </c>
      <c r="U990" s="832">
        <v>0</v>
      </c>
      <c r="V990" s="832">
        <v>0</v>
      </c>
      <c r="W990" s="832">
        <v>0</v>
      </c>
      <c r="X990" s="832">
        <v>0</v>
      </c>
      <c r="Y990" s="832">
        <v>0</v>
      </c>
      <c r="Z990" s="832">
        <v>0</v>
      </c>
      <c r="AA990" s="832">
        <v>0</v>
      </c>
      <c r="AB990" s="832">
        <v>0</v>
      </c>
      <c r="AC990" s="832">
        <v>0</v>
      </c>
      <c r="AD990" s="832">
        <v>0</v>
      </c>
      <c r="AE990" s="832">
        <v>0</v>
      </c>
      <c r="AF990" s="832">
        <v>0</v>
      </c>
      <c r="AG990" s="832">
        <v>0</v>
      </c>
      <c r="AH990" s="832">
        <v>0</v>
      </c>
      <c r="AI990" s="832">
        <v>0</v>
      </c>
    </row>
    <row r="991" spans="1:35" ht="15" customHeight="1">
      <c r="A991" s="832" t="s">
        <v>1150</v>
      </c>
      <c r="B991" s="832">
        <v>2020</v>
      </c>
      <c r="C991" s="832" t="s">
        <v>1753</v>
      </c>
      <c r="D991" s="832" t="s">
        <v>1754</v>
      </c>
      <c r="E991" s="832" t="s">
        <v>333</v>
      </c>
      <c r="F991" s="832" t="s">
        <v>1119</v>
      </c>
      <c r="G991" s="832">
        <v>0</v>
      </c>
      <c r="H991" s="832">
        <v>0</v>
      </c>
      <c r="I991" s="832">
        <v>0</v>
      </c>
      <c r="J991" s="832">
        <v>0</v>
      </c>
      <c r="K991" s="832">
        <v>0</v>
      </c>
      <c r="L991" s="832">
        <v>0</v>
      </c>
      <c r="M991" s="832">
        <v>0</v>
      </c>
      <c r="N991" s="832">
        <v>0</v>
      </c>
      <c r="O991" s="832">
        <v>0</v>
      </c>
      <c r="P991" s="832">
        <v>0</v>
      </c>
      <c r="Q991" s="832">
        <v>0</v>
      </c>
      <c r="R991" s="832">
        <v>0</v>
      </c>
      <c r="S991" s="832">
        <v>0</v>
      </c>
      <c r="T991" s="832">
        <v>0</v>
      </c>
      <c r="U991" s="832">
        <v>0</v>
      </c>
      <c r="V991" s="832">
        <v>0</v>
      </c>
      <c r="W991" s="832">
        <v>0</v>
      </c>
      <c r="X991" s="832">
        <v>0</v>
      </c>
      <c r="Y991" s="832">
        <v>0</v>
      </c>
      <c r="Z991" s="832">
        <v>0</v>
      </c>
      <c r="AA991" s="832">
        <v>0</v>
      </c>
      <c r="AB991" s="832">
        <v>0</v>
      </c>
      <c r="AC991" s="832">
        <v>0</v>
      </c>
      <c r="AD991" s="832">
        <v>0</v>
      </c>
      <c r="AE991" s="832">
        <v>0</v>
      </c>
      <c r="AF991" s="832">
        <v>0</v>
      </c>
      <c r="AG991" s="832">
        <v>0</v>
      </c>
      <c r="AH991" s="832">
        <v>0</v>
      </c>
      <c r="AI991" s="832">
        <v>0</v>
      </c>
    </row>
    <row r="992" spans="1:35" ht="15" customHeight="1">
      <c r="A992" s="832" t="s">
        <v>1150</v>
      </c>
      <c r="B992" s="832">
        <v>2020</v>
      </c>
      <c r="C992" s="832" t="s">
        <v>1755</v>
      </c>
      <c r="D992" s="832" t="s">
        <v>1756</v>
      </c>
      <c r="E992" s="832" t="s">
        <v>333</v>
      </c>
      <c r="F992" s="832" t="s">
        <v>1119</v>
      </c>
      <c r="G992" s="832">
        <v>0</v>
      </c>
      <c r="H992" s="832">
        <v>0</v>
      </c>
      <c r="I992" s="832">
        <v>0</v>
      </c>
      <c r="J992" s="832">
        <v>0</v>
      </c>
      <c r="K992" s="832">
        <v>0</v>
      </c>
      <c r="L992" s="832">
        <v>0</v>
      </c>
      <c r="M992" s="832">
        <v>0</v>
      </c>
      <c r="N992" s="832">
        <v>0</v>
      </c>
      <c r="O992" s="832">
        <v>0</v>
      </c>
      <c r="P992" s="832">
        <v>0</v>
      </c>
      <c r="Q992" s="832">
        <v>0</v>
      </c>
      <c r="R992" s="832">
        <v>0</v>
      </c>
      <c r="S992" s="832">
        <v>0</v>
      </c>
      <c r="T992" s="832">
        <v>0</v>
      </c>
      <c r="U992" s="832">
        <v>0</v>
      </c>
      <c r="V992" s="832">
        <v>0</v>
      </c>
      <c r="W992" s="832">
        <v>0</v>
      </c>
      <c r="X992" s="832">
        <v>0</v>
      </c>
      <c r="Y992" s="832">
        <v>0</v>
      </c>
      <c r="Z992" s="832">
        <v>0</v>
      </c>
      <c r="AA992" s="832">
        <v>0</v>
      </c>
      <c r="AB992" s="832">
        <v>0</v>
      </c>
      <c r="AC992" s="832">
        <v>0</v>
      </c>
      <c r="AD992" s="832">
        <v>0</v>
      </c>
      <c r="AE992" s="832">
        <v>0</v>
      </c>
      <c r="AF992" s="832">
        <v>0</v>
      </c>
      <c r="AG992" s="832">
        <v>0</v>
      </c>
      <c r="AH992" s="832">
        <v>0</v>
      </c>
      <c r="AI992" s="832">
        <v>0</v>
      </c>
    </row>
    <row r="993" spans="1:35" ht="15" customHeight="1">
      <c r="A993" s="832" t="s">
        <v>1150</v>
      </c>
      <c r="B993" s="832">
        <v>2020</v>
      </c>
      <c r="C993" s="832" t="s">
        <v>1757</v>
      </c>
      <c r="D993" s="832" t="s">
        <v>1758</v>
      </c>
      <c r="E993" s="832" t="s">
        <v>333</v>
      </c>
      <c r="F993" s="832" t="s">
        <v>1119</v>
      </c>
      <c r="G993" s="832">
        <v>0</v>
      </c>
      <c r="H993" s="832">
        <v>0</v>
      </c>
      <c r="I993" s="832">
        <v>0</v>
      </c>
      <c r="J993" s="832">
        <v>0</v>
      </c>
      <c r="K993" s="832">
        <v>0</v>
      </c>
      <c r="L993" s="832">
        <v>0</v>
      </c>
      <c r="M993" s="832">
        <v>0</v>
      </c>
      <c r="N993" s="832">
        <v>0</v>
      </c>
      <c r="O993" s="832">
        <v>0</v>
      </c>
      <c r="P993" s="832">
        <v>0</v>
      </c>
      <c r="Q993" s="832">
        <v>0</v>
      </c>
      <c r="R993" s="832">
        <v>0</v>
      </c>
      <c r="S993" s="832">
        <v>0</v>
      </c>
      <c r="T993" s="832">
        <v>0</v>
      </c>
      <c r="U993" s="832">
        <v>0</v>
      </c>
      <c r="V993" s="832">
        <v>0</v>
      </c>
      <c r="W993" s="832">
        <v>0</v>
      </c>
      <c r="X993" s="832">
        <v>0</v>
      </c>
      <c r="Y993" s="832">
        <v>0</v>
      </c>
      <c r="Z993" s="832">
        <v>0</v>
      </c>
      <c r="AA993" s="832">
        <v>0</v>
      </c>
      <c r="AB993" s="832">
        <v>0</v>
      </c>
      <c r="AC993" s="832">
        <v>0</v>
      </c>
      <c r="AD993" s="832">
        <v>0</v>
      </c>
      <c r="AE993" s="832">
        <v>0</v>
      </c>
      <c r="AF993" s="832">
        <v>0</v>
      </c>
      <c r="AG993" s="832">
        <v>0</v>
      </c>
      <c r="AH993" s="832">
        <v>0</v>
      </c>
      <c r="AI993" s="832">
        <v>0</v>
      </c>
    </row>
    <row r="994" spans="1:35" ht="15" customHeight="1">
      <c r="A994" s="832" t="s">
        <v>1150</v>
      </c>
      <c r="B994" s="832">
        <v>2020</v>
      </c>
      <c r="C994" s="832" t="s">
        <v>1759</v>
      </c>
      <c r="D994" s="832" t="s">
        <v>1760</v>
      </c>
      <c r="E994" s="832" t="s">
        <v>333</v>
      </c>
      <c r="F994" s="832" t="s">
        <v>1119</v>
      </c>
      <c r="G994" s="832">
        <v>0</v>
      </c>
      <c r="H994" s="832">
        <v>0</v>
      </c>
      <c r="I994" s="832">
        <v>0</v>
      </c>
      <c r="J994" s="832">
        <v>0</v>
      </c>
      <c r="K994" s="832">
        <v>0</v>
      </c>
      <c r="L994" s="832">
        <v>0</v>
      </c>
      <c r="M994" s="832">
        <v>0</v>
      </c>
      <c r="N994" s="832">
        <v>0</v>
      </c>
      <c r="O994" s="832">
        <v>0</v>
      </c>
      <c r="P994" s="832">
        <v>0</v>
      </c>
      <c r="Q994" s="832">
        <v>0</v>
      </c>
      <c r="R994" s="832">
        <v>0</v>
      </c>
      <c r="S994" s="832">
        <v>0</v>
      </c>
      <c r="T994" s="832">
        <v>0</v>
      </c>
      <c r="U994" s="832">
        <v>0</v>
      </c>
      <c r="V994" s="832">
        <v>0</v>
      </c>
      <c r="W994" s="832">
        <v>0</v>
      </c>
      <c r="X994" s="832">
        <v>0</v>
      </c>
      <c r="Y994" s="832">
        <v>0</v>
      </c>
      <c r="Z994" s="832">
        <v>0</v>
      </c>
      <c r="AA994" s="832">
        <v>0</v>
      </c>
      <c r="AB994" s="832">
        <v>0</v>
      </c>
      <c r="AC994" s="832">
        <v>0</v>
      </c>
      <c r="AD994" s="832">
        <v>0</v>
      </c>
      <c r="AE994" s="832">
        <v>0</v>
      </c>
      <c r="AF994" s="832">
        <v>0</v>
      </c>
      <c r="AG994" s="832">
        <v>0</v>
      </c>
      <c r="AH994" s="832">
        <v>0</v>
      </c>
      <c r="AI994" s="832">
        <v>0</v>
      </c>
    </row>
    <row r="995" spans="1:35" ht="15" customHeight="1">
      <c r="A995" s="832" t="s">
        <v>1150</v>
      </c>
      <c r="B995" s="832">
        <v>2020</v>
      </c>
      <c r="C995" s="832" t="s">
        <v>1761</v>
      </c>
      <c r="D995" s="832" t="s">
        <v>1762</v>
      </c>
      <c r="E995" s="832" t="s">
        <v>333</v>
      </c>
      <c r="F995" s="832" t="s">
        <v>1119</v>
      </c>
      <c r="G995" s="832">
        <v>0</v>
      </c>
      <c r="H995" s="832">
        <v>0</v>
      </c>
      <c r="I995" s="832">
        <v>0</v>
      </c>
      <c r="J995" s="832">
        <v>0</v>
      </c>
      <c r="K995" s="832">
        <v>0</v>
      </c>
      <c r="L995" s="832">
        <v>0</v>
      </c>
      <c r="M995" s="832">
        <v>0</v>
      </c>
      <c r="N995" s="832">
        <v>0</v>
      </c>
      <c r="O995" s="832">
        <v>0</v>
      </c>
      <c r="P995" s="832">
        <v>0</v>
      </c>
      <c r="Q995" s="832">
        <v>0</v>
      </c>
      <c r="R995" s="832">
        <v>0</v>
      </c>
      <c r="S995" s="832">
        <v>0</v>
      </c>
      <c r="T995" s="832">
        <v>0</v>
      </c>
      <c r="U995" s="832">
        <v>0</v>
      </c>
      <c r="V995" s="832">
        <v>0</v>
      </c>
      <c r="W995" s="832">
        <v>0</v>
      </c>
      <c r="X995" s="832">
        <v>0</v>
      </c>
      <c r="Y995" s="832">
        <v>0</v>
      </c>
      <c r="Z995" s="832">
        <v>0</v>
      </c>
      <c r="AA995" s="832">
        <v>0</v>
      </c>
      <c r="AB995" s="832">
        <v>0</v>
      </c>
      <c r="AC995" s="832">
        <v>0</v>
      </c>
      <c r="AD995" s="832">
        <v>0</v>
      </c>
      <c r="AE995" s="832">
        <v>0</v>
      </c>
      <c r="AF995" s="832">
        <v>0</v>
      </c>
      <c r="AG995" s="832">
        <v>0</v>
      </c>
      <c r="AH995" s="832">
        <v>0</v>
      </c>
      <c r="AI995" s="832">
        <v>0</v>
      </c>
    </row>
    <row r="996" spans="1:35" ht="15" customHeight="1">
      <c r="A996" s="832" t="s">
        <v>1150</v>
      </c>
      <c r="B996" s="832">
        <v>2020</v>
      </c>
      <c r="C996" s="832" t="s">
        <v>1763</v>
      </c>
      <c r="D996" s="832" t="s">
        <v>1764</v>
      </c>
      <c r="E996" s="832" t="s">
        <v>333</v>
      </c>
      <c r="F996" s="832" t="s">
        <v>1119</v>
      </c>
      <c r="G996" s="832">
        <v>0</v>
      </c>
      <c r="H996" s="832">
        <v>0</v>
      </c>
      <c r="I996" s="832">
        <v>0</v>
      </c>
      <c r="J996" s="832">
        <v>0</v>
      </c>
      <c r="K996" s="832">
        <v>0</v>
      </c>
      <c r="L996" s="832">
        <v>0</v>
      </c>
      <c r="M996" s="832">
        <v>0</v>
      </c>
      <c r="N996" s="832">
        <v>0</v>
      </c>
      <c r="O996" s="832">
        <v>0</v>
      </c>
      <c r="P996" s="832">
        <v>0</v>
      </c>
      <c r="Q996" s="832">
        <v>0</v>
      </c>
      <c r="R996" s="832">
        <v>0</v>
      </c>
      <c r="S996" s="832">
        <v>0</v>
      </c>
      <c r="T996" s="832">
        <v>0</v>
      </c>
      <c r="U996" s="832">
        <v>0</v>
      </c>
      <c r="V996" s="832">
        <v>0</v>
      </c>
      <c r="W996" s="832">
        <v>0</v>
      </c>
      <c r="X996" s="832">
        <v>0</v>
      </c>
      <c r="Y996" s="832">
        <v>0</v>
      </c>
      <c r="Z996" s="832">
        <v>0</v>
      </c>
      <c r="AA996" s="832">
        <v>0</v>
      </c>
      <c r="AB996" s="832">
        <v>0</v>
      </c>
      <c r="AC996" s="832">
        <v>0</v>
      </c>
      <c r="AD996" s="832">
        <v>0</v>
      </c>
      <c r="AE996" s="832">
        <v>0</v>
      </c>
      <c r="AF996" s="832">
        <v>0</v>
      </c>
      <c r="AG996" s="832">
        <v>0</v>
      </c>
      <c r="AH996" s="832">
        <v>0</v>
      </c>
      <c r="AI996" s="832">
        <v>0</v>
      </c>
    </row>
    <row r="997" spans="1:35" ht="15" customHeight="1">
      <c r="A997" s="832" t="s">
        <v>1150</v>
      </c>
      <c r="B997" s="832">
        <v>2020</v>
      </c>
      <c r="C997" s="832" t="s">
        <v>1765</v>
      </c>
      <c r="D997" s="832" t="s">
        <v>1766</v>
      </c>
      <c r="E997" s="832" t="s">
        <v>333</v>
      </c>
      <c r="F997" s="832" t="s">
        <v>1119</v>
      </c>
      <c r="G997" s="832">
        <v>0</v>
      </c>
      <c r="H997" s="832">
        <v>0</v>
      </c>
      <c r="I997" s="832">
        <v>0</v>
      </c>
      <c r="J997" s="832">
        <v>0</v>
      </c>
      <c r="K997" s="832">
        <v>0</v>
      </c>
      <c r="L997" s="832">
        <v>0</v>
      </c>
      <c r="M997" s="832">
        <v>0</v>
      </c>
      <c r="N997" s="832">
        <v>0</v>
      </c>
      <c r="O997" s="832">
        <v>0</v>
      </c>
      <c r="P997" s="832">
        <v>0</v>
      </c>
      <c r="Q997" s="832">
        <v>0</v>
      </c>
      <c r="R997" s="832">
        <v>0</v>
      </c>
      <c r="S997" s="832">
        <v>0</v>
      </c>
      <c r="T997" s="832">
        <v>0</v>
      </c>
      <c r="U997" s="832">
        <v>0</v>
      </c>
      <c r="V997" s="832">
        <v>0</v>
      </c>
      <c r="W997" s="832">
        <v>0</v>
      </c>
      <c r="X997" s="832">
        <v>0</v>
      </c>
      <c r="Y997" s="832">
        <v>0</v>
      </c>
      <c r="Z997" s="832">
        <v>0</v>
      </c>
      <c r="AA997" s="832">
        <v>0</v>
      </c>
      <c r="AB997" s="832">
        <v>0</v>
      </c>
      <c r="AC997" s="832">
        <v>0</v>
      </c>
      <c r="AD997" s="832">
        <v>0</v>
      </c>
      <c r="AE997" s="832">
        <v>0</v>
      </c>
      <c r="AF997" s="832">
        <v>0</v>
      </c>
      <c r="AG997" s="832">
        <v>0</v>
      </c>
      <c r="AH997" s="832">
        <v>0</v>
      </c>
      <c r="AI997" s="832">
        <v>0</v>
      </c>
    </row>
    <row r="998" spans="1:35" ht="15" customHeight="1">
      <c r="A998" s="832" t="s">
        <v>1150</v>
      </c>
      <c r="B998" s="832">
        <v>2020</v>
      </c>
      <c r="C998" s="832" t="s">
        <v>1767</v>
      </c>
      <c r="D998" s="832" t="s">
        <v>1768</v>
      </c>
      <c r="E998" s="832" t="s">
        <v>333</v>
      </c>
      <c r="F998" s="832" t="s">
        <v>1119</v>
      </c>
      <c r="G998" s="832">
        <v>0</v>
      </c>
      <c r="H998" s="832">
        <v>0</v>
      </c>
      <c r="I998" s="832">
        <v>0</v>
      </c>
      <c r="J998" s="832">
        <v>0</v>
      </c>
      <c r="K998" s="832">
        <v>0</v>
      </c>
      <c r="L998" s="832">
        <v>0</v>
      </c>
      <c r="M998" s="832">
        <v>0</v>
      </c>
      <c r="N998" s="832">
        <v>0</v>
      </c>
      <c r="O998" s="832">
        <v>0</v>
      </c>
      <c r="P998" s="832">
        <v>0</v>
      </c>
      <c r="Q998" s="832">
        <v>0</v>
      </c>
      <c r="R998" s="832">
        <v>0</v>
      </c>
      <c r="S998" s="832">
        <v>0</v>
      </c>
      <c r="T998" s="832">
        <v>0</v>
      </c>
      <c r="U998" s="832">
        <v>0</v>
      </c>
      <c r="V998" s="832">
        <v>0</v>
      </c>
      <c r="W998" s="832">
        <v>0</v>
      </c>
      <c r="X998" s="832">
        <v>0</v>
      </c>
      <c r="Y998" s="832">
        <v>0</v>
      </c>
      <c r="Z998" s="832">
        <v>0</v>
      </c>
      <c r="AA998" s="832">
        <v>0</v>
      </c>
      <c r="AB998" s="832">
        <v>0</v>
      </c>
      <c r="AC998" s="832">
        <v>0</v>
      </c>
      <c r="AD998" s="832">
        <v>0</v>
      </c>
      <c r="AE998" s="832">
        <v>0</v>
      </c>
      <c r="AF998" s="832">
        <v>0</v>
      </c>
      <c r="AG998" s="832">
        <v>0</v>
      </c>
      <c r="AH998" s="832">
        <v>0</v>
      </c>
      <c r="AI998" s="832">
        <v>0</v>
      </c>
    </row>
    <row r="999" spans="1:35" ht="15" customHeight="1">
      <c r="A999" s="832" t="s">
        <v>1150</v>
      </c>
      <c r="B999" s="832">
        <v>2020</v>
      </c>
      <c r="C999" s="832" t="s">
        <v>1769</v>
      </c>
      <c r="D999" s="832" t="s">
        <v>1770</v>
      </c>
      <c r="E999" s="832" t="s">
        <v>333</v>
      </c>
      <c r="F999" s="832" t="s">
        <v>1119</v>
      </c>
      <c r="G999" s="832">
        <v>0</v>
      </c>
      <c r="H999" s="832">
        <v>0</v>
      </c>
      <c r="I999" s="832">
        <v>0</v>
      </c>
      <c r="J999" s="832">
        <v>0</v>
      </c>
      <c r="K999" s="832">
        <v>0</v>
      </c>
      <c r="L999" s="832">
        <v>0</v>
      </c>
      <c r="M999" s="832">
        <v>0</v>
      </c>
      <c r="N999" s="832">
        <v>0</v>
      </c>
      <c r="O999" s="832">
        <v>0</v>
      </c>
      <c r="P999" s="832">
        <v>0</v>
      </c>
      <c r="Q999" s="832">
        <v>0</v>
      </c>
      <c r="R999" s="832">
        <v>0</v>
      </c>
      <c r="S999" s="832">
        <v>0</v>
      </c>
      <c r="T999" s="832">
        <v>0</v>
      </c>
      <c r="U999" s="832">
        <v>0</v>
      </c>
      <c r="V999" s="832">
        <v>0</v>
      </c>
      <c r="W999" s="832">
        <v>0</v>
      </c>
      <c r="X999" s="832">
        <v>0</v>
      </c>
      <c r="Y999" s="832">
        <v>0</v>
      </c>
      <c r="Z999" s="832">
        <v>0</v>
      </c>
      <c r="AA999" s="832">
        <v>0</v>
      </c>
      <c r="AB999" s="832">
        <v>0</v>
      </c>
      <c r="AC999" s="832">
        <v>0</v>
      </c>
      <c r="AD999" s="832">
        <v>0</v>
      </c>
      <c r="AE999" s="832">
        <v>0</v>
      </c>
      <c r="AF999" s="832">
        <v>0</v>
      </c>
      <c r="AG999" s="832">
        <v>0</v>
      </c>
      <c r="AH999" s="832">
        <v>0</v>
      </c>
      <c r="AI999" s="832">
        <v>0</v>
      </c>
    </row>
    <row r="1000" spans="1:35" ht="15" customHeight="1">
      <c r="A1000" s="832" t="s">
        <v>1150</v>
      </c>
      <c r="B1000" s="832">
        <v>2020</v>
      </c>
      <c r="C1000" s="832" t="s">
        <v>1771</v>
      </c>
      <c r="D1000" s="832" t="s">
        <v>1772</v>
      </c>
      <c r="E1000" s="832" t="s">
        <v>333</v>
      </c>
      <c r="F1000" s="832" t="s">
        <v>1119</v>
      </c>
      <c r="G1000" s="832">
        <v>0</v>
      </c>
      <c r="H1000" s="832">
        <v>0</v>
      </c>
      <c r="I1000" s="832">
        <v>0</v>
      </c>
      <c r="J1000" s="832">
        <v>0</v>
      </c>
      <c r="K1000" s="832">
        <v>0</v>
      </c>
      <c r="L1000" s="832">
        <v>0</v>
      </c>
      <c r="M1000" s="832">
        <v>0</v>
      </c>
      <c r="N1000" s="832">
        <v>0</v>
      </c>
      <c r="O1000" s="832">
        <v>0</v>
      </c>
      <c r="P1000" s="832">
        <v>0</v>
      </c>
      <c r="Q1000" s="832">
        <v>0</v>
      </c>
      <c r="R1000" s="832">
        <v>0</v>
      </c>
      <c r="S1000" s="832">
        <v>0</v>
      </c>
      <c r="T1000" s="832">
        <v>0</v>
      </c>
      <c r="U1000" s="832">
        <v>0</v>
      </c>
      <c r="V1000" s="832">
        <v>0</v>
      </c>
      <c r="W1000" s="832">
        <v>0</v>
      </c>
      <c r="X1000" s="832">
        <v>0</v>
      </c>
      <c r="Y1000" s="832">
        <v>0</v>
      </c>
      <c r="Z1000" s="832">
        <v>0</v>
      </c>
      <c r="AA1000" s="832">
        <v>0</v>
      </c>
      <c r="AB1000" s="832">
        <v>0</v>
      </c>
      <c r="AC1000" s="832">
        <v>0</v>
      </c>
      <c r="AD1000" s="832">
        <v>0</v>
      </c>
      <c r="AE1000" s="832">
        <v>0</v>
      </c>
      <c r="AF1000" s="832">
        <v>0</v>
      </c>
      <c r="AG1000" s="832">
        <v>0</v>
      </c>
      <c r="AH1000" s="832">
        <v>0</v>
      </c>
      <c r="AI1000" s="832">
        <v>0</v>
      </c>
    </row>
    <row r="1001" spans="1:35" ht="15" customHeight="1">
      <c r="A1001" s="832" t="s">
        <v>1150</v>
      </c>
      <c r="B1001" s="832">
        <v>2020</v>
      </c>
      <c r="C1001" s="832" t="s">
        <v>1773</v>
      </c>
      <c r="D1001" s="832" t="s">
        <v>1774</v>
      </c>
      <c r="E1001" s="832" t="s">
        <v>333</v>
      </c>
      <c r="F1001" s="832" t="s">
        <v>1119</v>
      </c>
      <c r="G1001" s="832">
        <v>0</v>
      </c>
      <c r="H1001" s="832">
        <v>0</v>
      </c>
      <c r="I1001" s="832">
        <v>0</v>
      </c>
      <c r="J1001" s="832">
        <v>0</v>
      </c>
      <c r="K1001" s="832">
        <v>0</v>
      </c>
      <c r="L1001" s="832">
        <v>0</v>
      </c>
      <c r="M1001" s="832">
        <v>0</v>
      </c>
      <c r="N1001" s="832">
        <v>0</v>
      </c>
      <c r="O1001" s="832">
        <v>0</v>
      </c>
      <c r="P1001" s="832">
        <v>0</v>
      </c>
      <c r="Q1001" s="832">
        <v>0</v>
      </c>
      <c r="R1001" s="832">
        <v>0</v>
      </c>
      <c r="S1001" s="832">
        <v>0</v>
      </c>
      <c r="T1001" s="832">
        <v>0</v>
      </c>
      <c r="U1001" s="832">
        <v>0</v>
      </c>
      <c r="V1001" s="832">
        <v>0</v>
      </c>
      <c r="W1001" s="832">
        <v>0</v>
      </c>
      <c r="X1001" s="832">
        <v>0</v>
      </c>
      <c r="Y1001" s="832">
        <v>0</v>
      </c>
      <c r="Z1001" s="832">
        <v>0</v>
      </c>
      <c r="AA1001" s="832">
        <v>0</v>
      </c>
      <c r="AB1001" s="832">
        <v>0</v>
      </c>
      <c r="AC1001" s="832">
        <v>0</v>
      </c>
      <c r="AD1001" s="832">
        <v>0</v>
      </c>
      <c r="AE1001" s="832">
        <v>0</v>
      </c>
      <c r="AF1001" s="832">
        <v>0</v>
      </c>
      <c r="AG1001" s="832">
        <v>0</v>
      </c>
      <c r="AH1001" s="832">
        <v>0</v>
      </c>
      <c r="AI1001" s="832">
        <v>0</v>
      </c>
    </row>
    <row r="1002" spans="1:35" ht="15" customHeight="1">
      <c r="A1002" s="832" t="s">
        <v>1150</v>
      </c>
      <c r="B1002" s="832">
        <v>2020</v>
      </c>
      <c r="C1002" s="832" t="s">
        <v>1775</v>
      </c>
      <c r="D1002" s="832" t="s">
        <v>1776</v>
      </c>
      <c r="E1002" s="832" t="s">
        <v>333</v>
      </c>
      <c r="F1002" s="832" t="s">
        <v>1119</v>
      </c>
      <c r="G1002" s="832">
        <v>0</v>
      </c>
      <c r="H1002" s="832">
        <v>0</v>
      </c>
      <c r="I1002" s="832">
        <v>0</v>
      </c>
      <c r="J1002" s="832">
        <v>0</v>
      </c>
      <c r="K1002" s="832">
        <v>0</v>
      </c>
      <c r="L1002" s="832">
        <v>0</v>
      </c>
      <c r="M1002" s="832">
        <v>0</v>
      </c>
      <c r="N1002" s="832">
        <v>0</v>
      </c>
      <c r="O1002" s="832">
        <v>0</v>
      </c>
      <c r="P1002" s="832">
        <v>0</v>
      </c>
      <c r="Q1002" s="832">
        <v>0</v>
      </c>
      <c r="R1002" s="832">
        <v>0</v>
      </c>
      <c r="S1002" s="832">
        <v>0</v>
      </c>
      <c r="T1002" s="832">
        <v>0</v>
      </c>
      <c r="U1002" s="832">
        <v>0</v>
      </c>
      <c r="V1002" s="832">
        <v>0</v>
      </c>
      <c r="W1002" s="832">
        <v>0</v>
      </c>
      <c r="X1002" s="832">
        <v>0</v>
      </c>
      <c r="Y1002" s="832">
        <v>0</v>
      </c>
      <c r="Z1002" s="832">
        <v>0</v>
      </c>
      <c r="AA1002" s="832">
        <v>0</v>
      </c>
      <c r="AB1002" s="832">
        <v>0</v>
      </c>
      <c r="AC1002" s="832">
        <v>0</v>
      </c>
      <c r="AD1002" s="832">
        <v>0</v>
      </c>
      <c r="AE1002" s="832">
        <v>0</v>
      </c>
      <c r="AF1002" s="832">
        <v>0</v>
      </c>
      <c r="AG1002" s="832">
        <v>0</v>
      </c>
      <c r="AH1002" s="832">
        <v>0</v>
      </c>
      <c r="AI1002" s="832">
        <v>0</v>
      </c>
    </row>
    <row r="1003" spans="1:35" ht="15" customHeight="1">
      <c r="A1003" s="832" t="s">
        <v>1150</v>
      </c>
      <c r="B1003" s="832">
        <v>2020</v>
      </c>
      <c r="C1003" s="832" t="s">
        <v>1777</v>
      </c>
      <c r="D1003" s="832" t="s">
        <v>1778</v>
      </c>
      <c r="E1003" s="832" t="s">
        <v>333</v>
      </c>
      <c r="F1003" s="832" t="s">
        <v>1119</v>
      </c>
      <c r="G1003" s="832">
        <v>0</v>
      </c>
      <c r="H1003" s="832">
        <v>0</v>
      </c>
      <c r="I1003" s="832">
        <v>0</v>
      </c>
      <c r="J1003" s="832">
        <v>0</v>
      </c>
      <c r="K1003" s="832">
        <v>0</v>
      </c>
      <c r="L1003" s="832">
        <v>0</v>
      </c>
      <c r="M1003" s="832">
        <v>0</v>
      </c>
      <c r="N1003" s="832">
        <v>0</v>
      </c>
      <c r="O1003" s="832">
        <v>0</v>
      </c>
      <c r="P1003" s="832">
        <v>0</v>
      </c>
      <c r="Q1003" s="832">
        <v>0</v>
      </c>
      <c r="R1003" s="832">
        <v>0</v>
      </c>
      <c r="S1003" s="832">
        <v>0</v>
      </c>
      <c r="T1003" s="832">
        <v>0</v>
      </c>
      <c r="U1003" s="832">
        <v>0</v>
      </c>
      <c r="V1003" s="832">
        <v>0</v>
      </c>
      <c r="W1003" s="832">
        <v>0</v>
      </c>
      <c r="X1003" s="832">
        <v>0</v>
      </c>
      <c r="Y1003" s="832">
        <v>0</v>
      </c>
      <c r="Z1003" s="832">
        <v>0</v>
      </c>
      <c r="AA1003" s="832">
        <v>0</v>
      </c>
      <c r="AB1003" s="832">
        <v>0</v>
      </c>
      <c r="AC1003" s="832">
        <v>0</v>
      </c>
      <c r="AD1003" s="832">
        <v>0</v>
      </c>
      <c r="AE1003" s="832">
        <v>0</v>
      </c>
      <c r="AF1003" s="832">
        <v>0</v>
      </c>
      <c r="AG1003" s="832">
        <v>0</v>
      </c>
      <c r="AH1003" s="832">
        <v>0</v>
      </c>
      <c r="AI1003" s="832">
        <v>0</v>
      </c>
    </row>
    <row r="1004" spans="1:35" ht="15" customHeight="1">
      <c r="A1004" s="832" t="s">
        <v>1150</v>
      </c>
      <c r="B1004" s="832">
        <v>2020</v>
      </c>
      <c r="C1004" s="832" t="s">
        <v>1779</v>
      </c>
      <c r="D1004" s="832" t="s">
        <v>1780</v>
      </c>
      <c r="E1004" s="832" t="s">
        <v>333</v>
      </c>
      <c r="F1004" s="832" t="s">
        <v>1119</v>
      </c>
      <c r="G1004" s="832">
        <v>0</v>
      </c>
      <c r="H1004" s="832">
        <v>0</v>
      </c>
      <c r="I1004" s="832">
        <v>0</v>
      </c>
      <c r="J1004" s="832">
        <v>0</v>
      </c>
      <c r="K1004" s="832">
        <v>0</v>
      </c>
      <c r="L1004" s="832">
        <v>0</v>
      </c>
      <c r="M1004" s="832">
        <v>0</v>
      </c>
      <c r="N1004" s="832">
        <v>0</v>
      </c>
      <c r="O1004" s="832">
        <v>0</v>
      </c>
      <c r="P1004" s="832">
        <v>0</v>
      </c>
      <c r="Q1004" s="832">
        <v>0</v>
      </c>
      <c r="R1004" s="832">
        <v>0</v>
      </c>
      <c r="S1004" s="832">
        <v>0</v>
      </c>
      <c r="T1004" s="832">
        <v>0</v>
      </c>
      <c r="U1004" s="832">
        <v>0</v>
      </c>
      <c r="V1004" s="832">
        <v>0</v>
      </c>
      <c r="W1004" s="832">
        <v>0</v>
      </c>
      <c r="X1004" s="832">
        <v>0</v>
      </c>
      <c r="Y1004" s="832">
        <v>0</v>
      </c>
      <c r="Z1004" s="832">
        <v>0</v>
      </c>
      <c r="AA1004" s="832">
        <v>0</v>
      </c>
      <c r="AB1004" s="832">
        <v>0</v>
      </c>
      <c r="AC1004" s="832">
        <v>0</v>
      </c>
      <c r="AD1004" s="832">
        <v>0</v>
      </c>
      <c r="AE1004" s="832">
        <v>0</v>
      </c>
      <c r="AF1004" s="832">
        <v>0</v>
      </c>
      <c r="AG1004" s="832">
        <v>0</v>
      </c>
      <c r="AH1004" s="832">
        <v>0</v>
      </c>
      <c r="AI1004" s="832">
        <v>0</v>
      </c>
    </row>
    <row r="1005" spans="1:35" ht="15" customHeight="1">
      <c r="A1005" s="832" t="s">
        <v>1150</v>
      </c>
      <c r="B1005" s="832">
        <v>2020</v>
      </c>
      <c r="C1005" s="832" t="s">
        <v>1781</v>
      </c>
      <c r="D1005" s="832" t="s">
        <v>1782</v>
      </c>
      <c r="E1005" s="832" t="s">
        <v>333</v>
      </c>
      <c r="F1005" s="832" t="s">
        <v>1119</v>
      </c>
      <c r="G1005" s="832">
        <v>0</v>
      </c>
      <c r="H1005" s="832">
        <v>0</v>
      </c>
      <c r="I1005" s="832">
        <v>0</v>
      </c>
      <c r="J1005" s="832">
        <v>0</v>
      </c>
      <c r="K1005" s="832">
        <v>0</v>
      </c>
      <c r="L1005" s="832">
        <v>0</v>
      </c>
      <c r="M1005" s="832">
        <v>0</v>
      </c>
      <c r="N1005" s="832">
        <v>0</v>
      </c>
      <c r="O1005" s="832">
        <v>0</v>
      </c>
      <c r="P1005" s="832">
        <v>0</v>
      </c>
      <c r="Q1005" s="832">
        <v>0</v>
      </c>
      <c r="R1005" s="832">
        <v>0</v>
      </c>
      <c r="S1005" s="832">
        <v>0</v>
      </c>
      <c r="T1005" s="832">
        <v>0</v>
      </c>
      <c r="U1005" s="832">
        <v>0</v>
      </c>
      <c r="V1005" s="832">
        <v>0</v>
      </c>
      <c r="W1005" s="832">
        <v>0</v>
      </c>
      <c r="X1005" s="832">
        <v>0</v>
      </c>
      <c r="Y1005" s="832">
        <v>0</v>
      </c>
      <c r="Z1005" s="832">
        <v>0</v>
      </c>
      <c r="AA1005" s="832">
        <v>0</v>
      </c>
      <c r="AB1005" s="832">
        <v>0</v>
      </c>
      <c r="AC1005" s="832">
        <v>0</v>
      </c>
      <c r="AD1005" s="832">
        <v>0</v>
      </c>
      <c r="AE1005" s="832">
        <v>0</v>
      </c>
      <c r="AF1005" s="832">
        <v>0</v>
      </c>
      <c r="AG1005" s="832">
        <v>0</v>
      </c>
      <c r="AH1005" s="832">
        <v>0</v>
      </c>
      <c r="AI1005" s="832">
        <v>0</v>
      </c>
    </row>
    <row r="1006" spans="1:35" ht="15" customHeight="1">
      <c r="A1006" s="832" t="s">
        <v>1150</v>
      </c>
      <c r="B1006" s="832">
        <v>2020</v>
      </c>
      <c r="C1006" s="832" t="s">
        <v>1783</v>
      </c>
      <c r="D1006" s="832" t="s">
        <v>1784</v>
      </c>
      <c r="E1006" s="832" t="s">
        <v>333</v>
      </c>
      <c r="F1006" s="832" t="s">
        <v>1119</v>
      </c>
      <c r="G1006" s="832">
        <v>0</v>
      </c>
      <c r="H1006" s="832">
        <v>0</v>
      </c>
      <c r="I1006" s="832">
        <v>0</v>
      </c>
      <c r="J1006" s="832">
        <v>0</v>
      </c>
      <c r="K1006" s="832">
        <v>0</v>
      </c>
      <c r="L1006" s="832">
        <v>0</v>
      </c>
      <c r="M1006" s="832">
        <v>0</v>
      </c>
      <c r="N1006" s="832">
        <v>0</v>
      </c>
      <c r="O1006" s="832">
        <v>0</v>
      </c>
      <c r="P1006" s="832">
        <v>0</v>
      </c>
      <c r="Q1006" s="832">
        <v>0</v>
      </c>
      <c r="R1006" s="832">
        <v>0</v>
      </c>
      <c r="S1006" s="832">
        <v>0</v>
      </c>
      <c r="T1006" s="832">
        <v>0</v>
      </c>
      <c r="U1006" s="832">
        <v>0</v>
      </c>
      <c r="V1006" s="832">
        <v>0</v>
      </c>
      <c r="W1006" s="832">
        <v>0</v>
      </c>
      <c r="X1006" s="832">
        <v>0</v>
      </c>
      <c r="Y1006" s="832">
        <v>0</v>
      </c>
      <c r="Z1006" s="832">
        <v>0</v>
      </c>
      <c r="AA1006" s="832">
        <v>0</v>
      </c>
      <c r="AB1006" s="832">
        <v>0</v>
      </c>
      <c r="AC1006" s="832">
        <v>0</v>
      </c>
      <c r="AD1006" s="832">
        <v>0</v>
      </c>
      <c r="AE1006" s="832">
        <v>0</v>
      </c>
      <c r="AF1006" s="832">
        <v>0</v>
      </c>
      <c r="AG1006" s="832">
        <v>0</v>
      </c>
      <c r="AH1006" s="832">
        <v>0</v>
      </c>
      <c r="AI1006" s="832">
        <v>0</v>
      </c>
    </row>
    <row r="1007" spans="1:35" ht="15" customHeight="1">
      <c r="A1007" s="832" t="s">
        <v>1150</v>
      </c>
      <c r="B1007" s="832">
        <v>2020</v>
      </c>
      <c r="C1007" s="832" t="s">
        <v>1785</v>
      </c>
      <c r="D1007" s="832" t="s">
        <v>1786</v>
      </c>
      <c r="E1007" s="832" t="s">
        <v>333</v>
      </c>
      <c r="F1007" s="832" t="s">
        <v>1119</v>
      </c>
      <c r="G1007" s="832">
        <v>0</v>
      </c>
      <c r="H1007" s="832">
        <v>0</v>
      </c>
      <c r="I1007" s="832">
        <v>0</v>
      </c>
      <c r="J1007" s="832">
        <v>0</v>
      </c>
      <c r="K1007" s="832">
        <v>0</v>
      </c>
      <c r="L1007" s="832">
        <v>0</v>
      </c>
      <c r="M1007" s="832">
        <v>0</v>
      </c>
      <c r="N1007" s="832">
        <v>0</v>
      </c>
      <c r="O1007" s="832">
        <v>0</v>
      </c>
      <c r="P1007" s="832">
        <v>0</v>
      </c>
      <c r="Q1007" s="832">
        <v>0</v>
      </c>
      <c r="R1007" s="832">
        <v>0</v>
      </c>
      <c r="S1007" s="832">
        <v>0</v>
      </c>
      <c r="T1007" s="832">
        <v>0</v>
      </c>
      <c r="U1007" s="832">
        <v>0</v>
      </c>
      <c r="V1007" s="832">
        <v>0</v>
      </c>
      <c r="W1007" s="832">
        <v>0</v>
      </c>
      <c r="X1007" s="832">
        <v>0</v>
      </c>
      <c r="Y1007" s="832">
        <v>0</v>
      </c>
      <c r="Z1007" s="832">
        <v>0</v>
      </c>
      <c r="AA1007" s="832">
        <v>0</v>
      </c>
      <c r="AB1007" s="832">
        <v>0</v>
      </c>
      <c r="AC1007" s="832">
        <v>0</v>
      </c>
      <c r="AD1007" s="832">
        <v>0</v>
      </c>
      <c r="AE1007" s="832">
        <v>0</v>
      </c>
      <c r="AF1007" s="832">
        <v>0</v>
      </c>
      <c r="AG1007" s="832">
        <v>0</v>
      </c>
      <c r="AH1007" s="832">
        <v>0</v>
      </c>
      <c r="AI1007" s="832">
        <v>0</v>
      </c>
    </row>
    <row r="1008" spans="1:35" ht="15" customHeight="1">
      <c r="A1008" s="832" t="s">
        <v>1150</v>
      </c>
      <c r="B1008" s="832">
        <v>2020</v>
      </c>
      <c r="C1008" s="832" t="s">
        <v>1787</v>
      </c>
      <c r="D1008" s="832" t="s">
        <v>1788</v>
      </c>
      <c r="E1008" s="832" t="s">
        <v>333</v>
      </c>
      <c r="F1008" s="832" t="s">
        <v>1119</v>
      </c>
      <c r="G1008" s="832">
        <v>0</v>
      </c>
      <c r="H1008" s="832">
        <v>0</v>
      </c>
      <c r="I1008" s="832">
        <v>0</v>
      </c>
      <c r="J1008" s="832">
        <v>0</v>
      </c>
      <c r="K1008" s="832">
        <v>0</v>
      </c>
      <c r="L1008" s="832">
        <v>0</v>
      </c>
      <c r="M1008" s="832">
        <v>0</v>
      </c>
      <c r="N1008" s="832">
        <v>0</v>
      </c>
      <c r="O1008" s="832">
        <v>0</v>
      </c>
      <c r="P1008" s="832">
        <v>0</v>
      </c>
      <c r="Q1008" s="832">
        <v>0</v>
      </c>
      <c r="R1008" s="832">
        <v>0</v>
      </c>
      <c r="S1008" s="832">
        <v>0</v>
      </c>
      <c r="T1008" s="832">
        <v>0</v>
      </c>
      <c r="U1008" s="832">
        <v>0</v>
      </c>
      <c r="V1008" s="832">
        <v>0</v>
      </c>
      <c r="W1008" s="832">
        <v>0</v>
      </c>
      <c r="X1008" s="832">
        <v>0</v>
      </c>
      <c r="Y1008" s="832">
        <v>0</v>
      </c>
      <c r="Z1008" s="832">
        <v>0</v>
      </c>
      <c r="AA1008" s="832">
        <v>0</v>
      </c>
      <c r="AB1008" s="832">
        <v>0</v>
      </c>
      <c r="AC1008" s="832">
        <v>0</v>
      </c>
      <c r="AD1008" s="832">
        <v>0</v>
      </c>
      <c r="AE1008" s="832">
        <v>0</v>
      </c>
      <c r="AF1008" s="832">
        <v>0</v>
      </c>
      <c r="AG1008" s="832">
        <v>0</v>
      </c>
      <c r="AH1008" s="832">
        <v>0</v>
      </c>
      <c r="AI1008" s="832">
        <v>0</v>
      </c>
    </row>
    <row r="1009" spans="1:35" ht="15" customHeight="1">
      <c r="A1009" s="832" t="s">
        <v>1150</v>
      </c>
      <c r="B1009" s="832">
        <v>2020</v>
      </c>
      <c r="C1009" s="832" t="s">
        <v>1789</v>
      </c>
      <c r="D1009" s="832" t="s">
        <v>1790</v>
      </c>
      <c r="E1009" s="832" t="s">
        <v>333</v>
      </c>
      <c r="F1009" s="832" t="s">
        <v>1119</v>
      </c>
      <c r="G1009" s="832">
        <v>0</v>
      </c>
      <c r="H1009" s="832">
        <v>0</v>
      </c>
      <c r="I1009" s="832">
        <v>0</v>
      </c>
      <c r="J1009" s="832">
        <v>0</v>
      </c>
      <c r="K1009" s="832">
        <v>0</v>
      </c>
      <c r="L1009" s="832">
        <v>0</v>
      </c>
      <c r="M1009" s="832">
        <v>0</v>
      </c>
      <c r="N1009" s="832">
        <v>0</v>
      </c>
      <c r="O1009" s="832">
        <v>0</v>
      </c>
      <c r="P1009" s="832">
        <v>0</v>
      </c>
      <c r="Q1009" s="832">
        <v>0</v>
      </c>
      <c r="R1009" s="832">
        <v>0</v>
      </c>
      <c r="S1009" s="832">
        <v>0</v>
      </c>
      <c r="T1009" s="832">
        <v>0</v>
      </c>
      <c r="U1009" s="832">
        <v>0</v>
      </c>
      <c r="V1009" s="832">
        <v>0</v>
      </c>
      <c r="W1009" s="832">
        <v>0</v>
      </c>
      <c r="X1009" s="832">
        <v>0</v>
      </c>
      <c r="Y1009" s="832">
        <v>0</v>
      </c>
      <c r="Z1009" s="832">
        <v>0</v>
      </c>
      <c r="AA1009" s="832">
        <v>0</v>
      </c>
      <c r="AB1009" s="832">
        <v>0</v>
      </c>
      <c r="AC1009" s="832">
        <v>0</v>
      </c>
      <c r="AD1009" s="832">
        <v>0</v>
      </c>
      <c r="AE1009" s="832">
        <v>0</v>
      </c>
      <c r="AF1009" s="832">
        <v>0</v>
      </c>
      <c r="AG1009" s="832">
        <v>0</v>
      </c>
      <c r="AH1009" s="832">
        <v>0</v>
      </c>
      <c r="AI1009" s="832">
        <v>0</v>
      </c>
    </row>
    <row r="1010" spans="1:35" ht="15" customHeight="1">
      <c r="A1010" s="832" t="s">
        <v>1150</v>
      </c>
      <c r="B1010" s="832">
        <v>2020</v>
      </c>
      <c r="C1010" s="832" t="s">
        <v>1791</v>
      </c>
      <c r="D1010" s="832" t="s">
        <v>647</v>
      </c>
      <c r="E1010" s="832" t="s">
        <v>333</v>
      </c>
      <c r="F1010" s="832" t="s">
        <v>1792</v>
      </c>
      <c r="G1010" s="832">
        <v>1200</v>
      </c>
      <c r="H1010" s="832">
        <v>1200</v>
      </c>
      <c r="I1010" s="832">
        <v>1200</v>
      </c>
      <c r="J1010" s="832">
        <v>1200</v>
      </c>
      <c r="K1010" s="832">
        <v>1200</v>
      </c>
      <c r="L1010" s="832">
        <v>1200</v>
      </c>
      <c r="M1010" s="832">
        <v>1200</v>
      </c>
      <c r="N1010" s="832">
        <v>1200</v>
      </c>
      <c r="O1010" s="832">
        <v>1200</v>
      </c>
      <c r="P1010" s="832">
        <v>1200</v>
      </c>
      <c r="Q1010" s="832">
        <v>1200</v>
      </c>
      <c r="R1010" s="832">
        <v>1200</v>
      </c>
      <c r="S1010" s="832">
        <v>0</v>
      </c>
      <c r="T1010" s="832">
        <v>0</v>
      </c>
      <c r="U1010" s="832">
        <v>0</v>
      </c>
      <c r="V1010" s="832">
        <v>0</v>
      </c>
      <c r="W1010" s="832">
        <v>0</v>
      </c>
      <c r="X1010" s="832">
        <v>0</v>
      </c>
      <c r="Y1010" s="832">
        <v>0</v>
      </c>
      <c r="Z1010" s="832">
        <v>0</v>
      </c>
      <c r="AA1010" s="832">
        <v>0</v>
      </c>
      <c r="AB1010" s="832">
        <v>0</v>
      </c>
      <c r="AC1010" s="832">
        <v>0</v>
      </c>
      <c r="AD1010" s="832">
        <v>0</v>
      </c>
      <c r="AE1010" s="832">
        <v>0</v>
      </c>
      <c r="AF1010" s="832">
        <v>0</v>
      </c>
      <c r="AG1010" s="832">
        <v>0</v>
      </c>
      <c r="AH1010" s="832">
        <v>0</v>
      </c>
      <c r="AI1010" s="832">
        <v>0</v>
      </c>
    </row>
    <row r="1011" spans="1:35" ht="15" customHeight="1">
      <c r="A1011" s="832" t="s">
        <v>1150</v>
      </c>
      <c r="B1011" s="832">
        <v>2020</v>
      </c>
      <c r="C1011" s="832" t="s">
        <v>1793</v>
      </c>
      <c r="D1011" s="832" t="s">
        <v>647</v>
      </c>
      <c r="E1011" s="832" t="s">
        <v>333</v>
      </c>
      <c r="F1011" s="832" t="s">
        <v>1792</v>
      </c>
      <c r="G1011" s="832">
        <v>0</v>
      </c>
      <c r="H1011" s="832">
        <v>0</v>
      </c>
      <c r="I1011" s="832">
        <v>0</v>
      </c>
      <c r="J1011" s="832">
        <v>0</v>
      </c>
      <c r="K1011" s="832">
        <v>0</v>
      </c>
      <c r="L1011" s="832">
        <v>0</v>
      </c>
      <c r="M1011" s="832">
        <v>0</v>
      </c>
      <c r="N1011" s="832">
        <v>0</v>
      </c>
      <c r="O1011" s="832">
        <v>0</v>
      </c>
      <c r="P1011" s="832">
        <v>0</v>
      </c>
      <c r="Q1011" s="832">
        <v>0</v>
      </c>
      <c r="R1011" s="832">
        <v>0</v>
      </c>
      <c r="S1011" s="832">
        <v>0</v>
      </c>
      <c r="T1011" s="832">
        <v>0</v>
      </c>
      <c r="U1011" s="832">
        <v>0</v>
      </c>
      <c r="V1011" s="832">
        <v>0</v>
      </c>
      <c r="W1011" s="832">
        <v>0</v>
      </c>
      <c r="X1011" s="832">
        <v>0</v>
      </c>
      <c r="Y1011" s="832">
        <v>0</v>
      </c>
      <c r="Z1011" s="832">
        <v>0</v>
      </c>
      <c r="AA1011" s="832">
        <v>0</v>
      </c>
      <c r="AB1011" s="832">
        <v>0</v>
      </c>
      <c r="AC1011" s="832">
        <v>0</v>
      </c>
      <c r="AD1011" s="832">
        <v>0</v>
      </c>
      <c r="AE1011" s="832">
        <v>0</v>
      </c>
      <c r="AF1011" s="832">
        <v>0</v>
      </c>
      <c r="AG1011" s="832">
        <v>0</v>
      </c>
      <c r="AH1011" s="832">
        <v>0</v>
      </c>
      <c r="AI1011" s="832">
        <v>0</v>
      </c>
    </row>
    <row r="1012" spans="1:35" ht="15" customHeight="1">
      <c r="A1012" s="832" t="s">
        <v>1150</v>
      </c>
      <c r="B1012" s="832">
        <v>2020</v>
      </c>
      <c r="C1012" s="832" t="s">
        <v>1794</v>
      </c>
      <c r="D1012" s="832" t="s">
        <v>1795</v>
      </c>
      <c r="E1012" s="832" t="s">
        <v>333</v>
      </c>
      <c r="F1012" s="832" t="s">
        <v>1792</v>
      </c>
      <c r="G1012" s="832">
        <v>0</v>
      </c>
      <c r="H1012" s="832">
        <v>0</v>
      </c>
      <c r="I1012" s="832">
        <v>0</v>
      </c>
      <c r="J1012" s="832">
        <v>0</v>
      </c>
      <c r="K1012" s="832">
        <v>0</v>
      </c>
      <c r="L1012" s="832">
        <v>0</v>
      </c>
      <c r="M1012" s="832">
        <v>0</v>
      </c>
      <c r="N1012" s="832">
        <v>0</v>
      </c>
      <c r="O1012" s="832">
        <v>0</v>
      </c>
      <c r="P1012" s="832">
        <v>0</v>
      </c>
      <c r="Q1012" s="832">
        <v>0</v>
      </c>
      <c r="R1012" s="832">
        <v>0</v>
      </c>
      <c r="S1012" s="832">
        <v>0</v>
      </c>
      <c r="T1012" s="832">
        <v>0</v>
      </c>
      <c r="U1012" s="832">
        <v>0</v>
      </c>
      <c r="V1012" s="832">
        <v>0</v>
      </c>
      <c r="W1012" s="832">
        <v>0</v>
      </c>
      <c r="X1012" s="832">
        <v>0</v>
      </c>
      <c r="Y1012" s="832">
        <v>0</v>
      </c>
      <c r="Z1012" s="832">
        <v>0</v>
      </c>
      <c r="AA1012" s="832">
        <v>0</v>
      </c>
      <c r="AB1012" s="832">
        <v>0</v>
      </c>
      <c r="AC1012" s="832">
        <v>0</v>
      </c>
      <c r="AD1012" s="832">
        <v>0</v>
      </c>
      <c r="AE1012" s="832">
        <v>0</v>
      </c>
      <c r="AF1012" s="832">
        <v>0</v>
      </c>
      <c r="AG1012" s="832">
        <v>0</v>
      </c>
      <c r="AH1012" s="832">
        <v>0</v>
      </c>
      <c r="AI1012" s="832">
        <v>0</v>
      </c>
    </row>
    <row r="1013" spans="1:35" ht="15" customHeight="1">
      <c r="A1013" s="832" t="s">
        <v>1150</v>
      </c>
      <c r="B1013" s="832">
        <v>2020</v>
      </c>
      <c r="C1013" s="832" t="s">
        <v>1796</v>
      </c>
      <c r="D1013" s="832" t="s">
        <v>1797</v>
      </c>
      <c r="E1013" s="832" t="s">
        <v>333</v>
      </c>
      <c r="F1013" s="832" t="s">
        <v>1792</v>
      </c>
      <c r="G1013" s="832">
        <v>0</v>
      </c>
      <c r="H1013" s="832">
        <v>0</v>
      </c>
      <c r="I1013" s="832">
        <v>0</v>
      </c>
      <c r="J1013" s="832">
        <v>0</v>
      </c>
      <c r="K1013" s="832">
        <v>0</v>
      </c>
      <c r="L1013" s="832">
        <v>0</v>
      </c>
      <c r="M1013" s="832">
        <v>0</v>
      </c>
      <c r="N1013" s="832">
        <v>0</v>
      </c>
      <c r="O1013" s="832">
        <v>0</v>
      </c>
      <c r="P1013" s="832">
        <v>0</v>
      </c>
      <c r="Q1013" s="832">
        <v>0</v>
      </c>
      <c r="R1013" s="832">
        <v>0</v>
      </c>
      <c r="S1013" s="832">
        <v>0</v>
      </c>
      <c r="T1013" s="832">
        <v>0</v>
      </c>
      <c r="U1013" s="832">
        <v>0</v>
      </c>
      <c r="V1013" s="832">
        <v>0</v>
      </c>
      <c r="W1013" s="832">
        <v>0</v>
      </c>
      <c r="X1013" s="832">
        <v>0</v>
      </c>
      <c r="Y1013" s="832">
        <v>0</v>
      </c>
      <c r="Z1013" s="832">
        <v>0</v>
      </c>
      <c r="AA1013" s="832">
        <v>0</v>
      </c>
      <c r="AB1013" s="832">
        <v>0</v>
      </c>
      <c r="AC1013" s="832">
        <v>0</v>
      </c>
      <c r="AD1013" s="832">
        <v>0</v>
      </c>
      <c r="AE1013" s="832">
        <v>0</v>
      </c>
      <c r="AF1013" s="832">
        <v>0</v>
      </c>
      <c r="AG1013" s="832">
        <v>0</v>
      </c>
      <c r="AH1013" s="832">
        <v>0</v>
      </c>
      <c r="AI1013" s="832">
        <v>0</v>
      </c>
    </row>
    <row r="1014" spans="1:35" ht="15" customHeight="1">
      <c r="A1014" s="832" t="s">
        <v>1150</v>
      </c>
      <c r="B1014" s="832">
        <v>2020</v>
      </c>
      <c r="C1014" s="832" t="s">
        <v>1798</v>
      </c>
      <c r="D1014" s="832" t="s">
        <v>1799</v>
      </c>
      <c r="E1014" s="832" t="s">
        <v>333</v>
      </c>
      <c r="F1014" s="832" t="s">
        <v>1792</v>
      </c>
      <c r="G1014" s="832">
        <v>0</v>
      </c>
      <c r="H1014" s="832">
        <v>0</v>
      </c>
      <c r="I1014" s="832">
        <v>0</v>
      </c>
      <c r="J1014" s="832">
        <v>0</v>
      </c>
      <c r="K1014" s="832">
        <v>0</v>
      </c>
      <c r="L1014" s="832">
        <v>0</v>
      </c>
      <c r="M1014" s="832">
        <v>0</v>
      </c>
      <c r="N1014" s="832">
        <v>0</v>
      </c>
      <c r="O1014" s="832">
        <v>0</v>
      </c>
      <c r="P1014" s="832">
        <v>0</v>
      </c>
      <c r="Q1014" s="832">
        <v>0</v>
      </c>
      <c r="R1014" s="832">
        <v>0</v>
      </c>
      <c r="S1014" s="832">
        <v>0</v>
      </c>
      <c r="T1014" s="832">
        <v>0</v>
      </c>
      <c r="U1014" s="832">
        <v>0</v>
      </c>
      <c r="V1014" s="832">
        <v>0</v>
      </c>
      <c r="W1014" s="832">
        <v>0</v>
      </c>
      <c r="X1014" s="832">
        <v>0</v>
      </c>
      <c r="Y1014" s="832">
        <v>0</v>
      </c>
      <c r="Z1014" s="832">
        <v>0</v>
      </c>
      <c r="AA1014" s="832">
        <v>0</v>
      </c>
      <c r="AB1014" s="832">
        <v>0</v>
      </c>
      <c r="AC1014" s="832">
        <v>0</v>
      </c>
      <c r="AD1014" s="832">
        <v>0</v>
      </c>
      <c r="AE1014" s="832">
        <v>0</v>
      </c>
      <c r="AF1014" s="832">
        <v>0</v>
      </c>
      <c r="AG1014" s="832">
        <v>0</v>
      </c>
      <c r="AH1014" s="832">
        <v>0</v>
      </c>
      <c r="AI1014" s="832">
        <v>0</v>
      </c>
    </row>
    <row r="1015" spans="1:35" ht="15" customHeight="1">
      <c r="A1015" s="832" t="s">
        <v>1150</v>
      </c>
      <c r="B1015" s="832">
        <v>2020</v>
      </c>
      <c r="C1015" s="832" t="s">
        <v>1800</v>
      </c>
      <c r="D1015" s="832" t="s">
        <v>1801</v>
      </c>
      <c r="E1015" s="832" t="s">
        <v>333</v>
      </c>
      <c r="F1015" s="832" t="s">
        <v>1792</v>
      </c>
      <c r="G1015" s="832">
        <v>0</v>
      </c>
      <c r="H1015" s="832">
        <v>0</v>
      </c>
      <c r="I1015" s="832">
        <v>0</v>
      </c>
      <c r="J1015" s="832">
        <v>0</v>
      </c>
      <c r="K1015" s="832">
        <v>0</v>
      </c>
      <c r="L1015" s="832">
        <v>0</v>
      </c>
      <c r="M1015" s="832">
        <v>0</v>
      </c>
      <c r="N1015" s="832">
        <v>0</v>
      </c>
      <c r="O1015" s="832">
        <v>0</v>
      </c>
      <c r="P1015" s="832">
        <v>0</v>
      </c>
      <c r="Q1015" s="832">
        <v>0</v>
      </c>
      <c r="R1015" s="832">
        <v>0</v>
      </c>
      <c r="S1015" s="832">
        <v>0</v>
      </c>
      <c r="T1015" s="832">
        <v>0</v>
      </c>
      <c r="U1015" s="832">
        <v>0</v>
      </c>
      <c r="V1015" s="832">
        <v>0</v>
      </c>
      <c r="W1015" s="832">
        <v>0</v>
      </c>
      <c r="X1015" s="832">
        <v>0</v>
      </c>
      <c r="Y1015" s="832">
        <v>0</v>
      </c>
      <c r="Z1015" s="832">
        <v>0</v>
      </c>
      <c r="AA1015" s="832">
        <v>0</v>
      </c>
      <c r="AB1015" s="832">
        <v>0</v>
      </c>
      <c r="AC1015" s="832">
        <v>0</v>
      </c>
      <c r="AD1015" s="832">
        <v>0</v>
      </c>
      <c r="AE1015" s="832">
        <v>0</v>
      </c>
      <c r="AF1015" s="832">
        <v>0</v>
      </c>
      <c r="AG1015" s="832">
        <v>0</v>
      </c>
      <c r="AH1015" s="832">
        <v>0</v>
      </c>
      <c r="AI1015" s="832">
        <v>0</v>
      </c>
    </row>
    <row r="1016" spans="1:35" ht="15" customHeight="1">
      <c r="A1016" s="832" t="s">
        <v>1150</v>
      </c>
      <c r="B1016" s="832">
        <v>2020</v>
      </c>
      <c r="C1016" s="832" t="s">
        <v>1805</v>
      </c>
      <c r="D1016" s="832" t="s">
        <v>2761</v>
      </c>
      <c r="E1016" s="832" t="s">
        <v>1804</v>
      </c>
      <c r="F1016" s="832" t="s">
        <v>1792</v>
      </c>
      <c r="G1016" s="832">
        <v>0</v>
      </c>
      <c r="H1016" s="832">
        <v>0</v>
      </c>
      <c r="I1016" s="832">
        <v>0</v>
      </c>
      <c r="J1016" s="832">
        <v>0</v>
      </c>
      <c r="K1016" s="832">
        <v>0</v>
      </c>
      <c r="L1016" s="832">
        <v>0</v>
      </c>
      <c r="M1016" s="832">
        <v>0</v>
      </c>
      <c r="N1016" s="832">
        <v>0</v>
      </c>
      <c r="O1016" s="832">
        <v>0</v>
      </c>
      <c r="P1016" s="832">
        <v>0</v>
      </c>
      <c r="Q1016" s="832">
        <v>0</v>
      </c>
      <c r="R1016" s="832">
        <v>0</v>
      </c>
      <c r="S1016" s="832">
        <v>0</v>
      </c>
      <c r="T1016" s="832">
        <v>0</v>
      </c>
      <c r="U1016" s="832">
        <v>0</v>
      </c>
      <c r="V1016" s="832">
        <v>0</v>
      </c>
      <c r="W1016" s="832">
        <v>0</v>
      </c>
      <c r="X1016" s="832">
        <v>0</v>
      </c>
      <c r="Y1016" s="832">
        <v>0</v>
      </c>
      <c r="Z1016" s="832">
        <v>0</v>
      </c>
      <c r="AA1016" s="832">
        <v>0</v>
      </c>
      <c r="AB1016" s="832">
        <v>0</v>
      </c>
      <c r="AC1016" s="832">
        <v>0</v>
      </c>
      <c r="AD1016" s="832">
        <v>0</v>
      </c>
      <c r="AE1016" s="832">
        <v>0</v>
      </c>
      <c r="AF1016" s="832">
        <v>0</v>
      </c>
      <c r="AG1016" s="832">
        <v>0</v>
      </c>
      <c r="AH1016" s="832">
        <v>0</v>
      </c>
      <c r="AI1016" s="832">
        <v>0</v>
      </c>
    </row>
    <row r="1017" spans="1:35" ht="15" customHeight="1">
      <c r="A1017" s="832" t="s">
        <v>1150</v>
      </c>
      <c r="B1017" s="832">
        <v>2020</v>
      </c>
      <c r="C1017" s="832" t="s">
        <v>1807</v>
      </c>
      <c r="D1017" s="832" t="s">
        <v>2762</v>
      </c>
      <c r="E1017" s="832" t="s">
        <v>1804</v>
      </c>
      <c r="F1017" s="832" t="s">
        <v>1792</v>
      </c>
      <c r="G1017" s="832">
        <v>64.97</v>
      </c>
      <c r="H1017" s="832">
        <v>64.97</v>
      </c>
      <c r="I1017" s="832">
        <v>64.97</v>
      </c>
      <c r="J1017" s="832">
        <v>64.97</v>
      </c>
      <c r="K1017" s="832">
        <v>64.97</v>
      </c>
      <c r="L1017" s="832">
        <v>64.97</v>
      </c>
      <c r="M1017" s="832">
        <v>64.97</v>
      </c>
      <c r="N1017" s="832">
        <v>64.97</v>
      </c>
      <c r="O1017" s="832">
        <v>64.97</v>
      </c>
      <c r="P1017" s="832">
        <v>64.97</v>
      </c>
      <c r="Q1017" s="832">
        <v>64.97</v>
      </c>
      <c r="R1017" s="832">
        <v>3800064.97</v>
      </c>
      <c r="S1017" s="832">
        <v>0</v>
      </c>
      <c r="T1017" s="832">
        <v>0</v>
      </c>
      <c r="U1017" s="832">
        <v>0</v>
      </c>
      <c r="V1017" s="832">
        <v>0</v>
      </c>
      <c r="W1017" s="832">
        <v>0</v>
      </c>
      <c r="X1017" s="832">
        <v>0</v>
      </c>
      <c r="Y1017" s="832">
        <v>0</v>
      </c>
      <c r="Z1017" s="832">
        <v>0</v>
      </c>
      <c r="AA1017" s="832">
        <v>0</v>
      </c>
      <c r="AB1017" s="832">
        <v>0</v>
      </c>
      <c r="AC1017" s="832">
        <v>0</v>
      </c>
      <c r="AD1017" s="832">
        <v>0</v>
      </c>
      <c r="AE1017" s="832">
        <v>0</v>
      </c>
      <c r="AF1017" s="832">
        <v>0</v>
      </c>
      <c r="AG1017" s="832">
        <v>0</v>
      </c>
      <c r="AH1017" s="832">
        <v>0</v>
      </c>
      <c r="AI1017" s="832">
        <v>0</v>
      </c>
    </row>
    <row r="1018" spans="1:35" ht="15" customHeight="1">
      <c r="A1018" s="832" t="s">
        <v>1150</v>
      </c>
      <c r="B1018" s="832">
        <v>2020</v>
      </c>
      <c r="C1018" s="832" t="s">
        <v>1809</v>
      </c>
      <c r="D1018" s="832" t="s">
        <v>2763</v>
      </c>
      <c r="E1018" s="832" t="s">
        <v>1804</v>
      </c>
      <c r="F1018" s="832" t="s">
        <v>1792</v>
      </c>
      <c r="G1018" s="832">
        <v>945052.42</v>
      </c>
      <c r="H1018" s="832">
        <v>519089.55</v>
      </c>
      <c r="I1018" s="832">
        <v>977325.98</v>
      </c>
      <c r="J1018" s="832">
        <v>840769</v>
      </c>
      <c r="K1018" s="832">
        <v>693959.5</v>
      </c>
      <c r="L1018" s="832">
        <v>-57251.08</v>
      </c>
      <c r="M1018" s="832">
        <v>406526.09</v>
      </c>
      <c r="N1018" s="832">
        <v>571426.93000000005</v>
      </c>
      <c r="O1018" s="832">
        <v>271743.53000000003</v>
      </c>
      <c r="P1018" s="832">
        <v>809069.76</v>
      </c>
      <c r="Q1018" s="832">
        <v>1046380.45</v>
      </c>
      <c r="R1018" s="832">
        <v>1083940.8799999999</v>
      </c>
      <c r="S1018" s="832">
        <v>0</v>
      </c>
      <c r="T1018" s="832">
        <v>0</v>
      </c>
      <c r="U1018" s="832">
        <v>0</v>
      </c>
      <c r="V1018" s="832">
        <v>0</v>
      </c>
      <c r="W1018" s="832">
        <v>0</v>
      </c>
      <c r="X1018" s="832">
        <v>0</v>
      </c>
      <c r="Y1018" s="832">
        <v>0</v>
      </c>
      <c r="Z1018" s="832">
        <v>0</v>
      </c>
      <c r="AA1018" s="832">
        <v>0</v>
      </c>
      <c r="AB1018" s="832">
        <v>0</v>
      </c>
      <c r="AC1018" s="832">
        <v>0</v>
      </c>
      <c r="AD1018" s="832">
        <v>0</v>
      </c>
      <c r="AE1018" s="832">
        <v>0</v>
      </c>
      <c r="AF1018" s="832">
        <v>0</v>
      </c>
      <c r="AG1018" s="832">
        <v>0</v>
      </c>
      <c r="AH1018" s="832">
        <v>0</v>
      </c>
      <c r="AI1018" s="832">
        <v>0</v>
      </c>
    </row>
    <row r="1019" spans="1:35" ht="15" customHeight="1">
      <c r="A1019" s="832" t="s">
        <v>1150</v>
      </c>
      <c r="B1019" s="832">
        <v>2020</v>
      </c>
      <c r="C1019" s="832" t="s">
        <v>1811</v>
      </c>
      <c r="D1019" s="832" t="s">
        <v>1812</v>
      </c>
      <c r="E1019" s="832" t="s">
        <v>1813</v>
      </c>
      <c r="F1019" s="832" t="s">
        <v>1792</v>
      </c>
      <c r="G1019" s="832">
        <v>221209.5</v>
      </c>
      <c r="H1019" s="832">
        <v>309644.65000000002</v>
      </c>
      <c r="I1019" s="832">
        <v>0</v>
      </c>
      <c r="J1019" s="832">
        <v>0</v>
      </c>
      <c r="K1019" s="832">
        <v>309194.88</v>
      </c>
      <c r="L1019" s="832">
        <v>1266480.3400000001</v>
      </c>
      <c r="M1019" s="832">
        <v>622698.15</v>
      </c>
      <c r="N1019" s="832">
        <v>338389.83</v>
      </c>
      <c r="O1019" s="832">
        <v>521598.63</v>
      </c>
      <c r="P1019" s="832">
        <v>450773.31</v>
      </c>
      <c r="Q1019" s="832">
        <v>313768.76</v>
      </c>
      <c r="R1019" s="832">
        <v>154126.20000000001</v>
      </c>
      <c r="S1019" s="832">
        <v>0</v>
      </c>
      <c r="T1019" s="832">
        <v>0</v>
      </c>
      <c r="U1019" s="832">
        <v>0</v>
      </c>
      <c r="V1019" s="832">
        <v>0</v>
      </c>
      <c r="W1019" s="832">
        <v>0</v>
      </c>
      <c r="X1019" s="832">
        <v>0</v>
      </c>
      <c r="Y1019" s="832">
        <v>0</v>
      </c>
      <c r="Z1019" s="832">
        <v>0</v>
      </c>
      <c r="AA1019" s="832">
        <v>0</v>
      </c>
      <c r="AB1019" s="832">
        <v>0</v>
      </c>
      <c r="AC1019" s="832">
        <v>0</v>
      </c>
      <c r="AD1019" s="832">
        <v>0</v>
      </c>
      <c r="AE1019" s="832">
        <v>0</v>
      </c>
      <c r="AF1019" s="832">
        <v>0</v>
      </c>
      <c r="AG1019" s="832">
        <v>0</v>
      </c>
      <c r="AH1019" s="832">
        <v>0</v>
      </c>
      <c r="AI1019" s="832">
        <v>0</v>
      </c>
    </row>
    <row r="1020" spans="1:35" ht="15" customHeight="1">
      <c r="A1020" s="832" t="s">
        <v>1150</v>
      </c>
      <c r="B1020" s="832">
        <v>2020</v>
      </c>
      <c r="C1020" s="832" t="s">
        <v>1814</v>
      </c>
      <c r="D1020" s="832" t="s">
        <v>1815</v>
      </c>
      <c r="E1020" s="832" t="s">
        <v>333</v>
      </c>
      <c r="F1020" s="832" t="s">
        <v>1792</v>
      </c>
      <c r="G1020" s="832">
        <v>0</v>
      </c>
      <c r="H1020" s="832">
        <v>0</v>
      </c>
      <c r="I1020" s="832">
        <v>0</v>
      </c>
      <c r="J1020" s="832">
        <v>0</v>
      </c>
      <c r="K1020" s="832">
        <v>0</v>
      </c>
      <c r="L1020" s="832">
        <v>0</v>
      </c>
      <c r="M1020" s="832">
        <v>0</v>
      </c>
      <c r="N1020" s="832">
        <v>0</v>
      </c>
      <c r="O1020" s="832">
        <v>0</v>
      </c>
      <c r="P1020" s="832">
        <v>0</v>
      </c>
      <c r="Q1020" s="832">
        <v>0</v>
      </c>
      <c r="R1020" s="832">
        <v>0</v>
      </c>
      <c r="S1020" s="832">
        <v>0</v>
      </c>
      <c r="T1020" s="832">
        <v>0</v>
      </c>
      <c r="U1020" s="832">
        <v>0</v>
      </c>
      <c r="V1020" s="832">
        <v>0</v>
      </c>
      <c r="W1020" s="832">
        <v>0</v>
      </c>
      <c r="X1020" s="832">
        <v>0</v>
      </c>
      <c r="Y1020" s="832">
        <v>0</v>
      </c>
      <c r="Z1020" s="832">
        <v>0</v>
      </c>
      <c r="AA1020" s="832">
        <v>0</v>
      </c>
      <c r="AB1020" s="832">
        <v>0</v>
      </c>
      <c r="AC1020" s="832">
        <v>0</v>
      </c>
      <c r="AD1020" s="832">
        <v>0</v>
      </c>
      <c r="AE1020" s="832">
        <v>0</v>
      </c>
      <c r="AF1020" s="832">
        <v>0</v>
      </c>
      <c r="AG1020" s="832">
        <v>0</v>
      </c>
      <c r="AH1020" s="832">
        <v>0</v>
      </c>
      <c r="AI1020" s="832">
        <v>0</v>
      </c>
    </row>
    <row r="1021" spans="1:35" ht="15" customHeight="1">
      <c r="A1021" s="832" t="s">
        <v>1150</v>
      </c>
      <c r="B1021" s="832">
        <v>2020</v>
      </c>
      <c r="C1021" s="832" t="s">
        <v>1816</v>
      </c>
      <c r="D1021" s="832" t="s">
        <v>1817</v>
      </c>
      <c r="E1021" s="832" t="s">
        <v>1792</v>
      </c>
      <c r="F1021" s="832" t="s">
        <v>1792</v>
      </c>
      <c r="G1021" s="832">
        <v>0</v>
      </c>
      <c r="H1021" s="832">
        <v>0</v>
      </c>
      <c r="I1021" s="832">
        <v>0</v>
      </c>
      <c r="J1021" s="832">
        <v>0</v>
      </c>
      <c r="K1021" s="832">
        <v>0</v>
      </c>
      <c r="L1021" s="832">
        <v>0</v>
      </c>
      <c r="M1021" s="832">
        <v>0</v>
      </c>
      <c r="N1021" s="832">
        <v>0</v>
      </c>
      <c r="O1021" s="832">
        <v>0</v>
      </c>
      <c r="P1021" s="832">
        <v>0</v>
      </c>
      <c r="Q1021" s="832">
        <v>0</v>
      </c>
      <c r="R1021" s="832">
        <v>0</v>
      </c>
      <c r="S1021" s="832">
        <v>0</v>
      </c>
      <c r="T1021" s="832">
        <v>0</v>
      </c>
      <c r="U1021" s="832">
        <v>0</v>
      </c>
      <c r="V1021" s="832">
        <v>0</v>
      </c>
      <c r="W1021" s="832">
        <v>0</v>
      </c>
      <c r="X1021" s="832">
        <v>0</v>
      </c>
      <c r="Y1021" s="832">
        <v>0</v>
      </c>
      <c r="Z1021" s="832">
        <v>0</v>
      </c>
      <c r="AA1021" s="832">
        <v>0</v>
      </c>
      <c r="AB1021" s="832">
        <v>0</v>
      </c>
      <c r="AC1021" s="832">
        <v>0</v>
      </c>
      <c r="AD1021" s="832">
        <v>0</v>
      </c>
      <c r="AE1021" s="832">
        <v>0</v>
      </c>
      <c r="AF1021" s="832">
        <v>0</v>
      </c>
      <c r="AG1021" s="832">
        <v>0</v>
      </c>
      <c r="AH1021" s="832">
        <v>0</v>
      </c>
      <c r="AI1021" s="832">
        <v>0</v>
      </c>
    </row>
    <row r="1022" spans="1:35" ht="15" customHeight="1">
      <c r="A1022" s="832" t="s">
        <v>1150</v>
      </c>
      <c r="B1022" s="832">
        <v>2020</v>
      </c>
      <c r="C1022" s="832" t="s">
        <v>1818</v>
      </c>
      <c r="D1022" s="832" t="s">
        <v>1819</v>
      </c>
      <c r="E1022" s="832" t="s">
        <v>333</v>
      </c>
      <c r="F1022" s="832" t="s">
        <v>1792</v>
      </c>
      <c r="G1022" s="832">
        <v>534.89</v>
      </c>
      <c r="H1022" s="832">
        <v>528.22</v>
      </c>
      <c r="I1022" s="832">
        <v>528.22</v>
      </c>
      <c r="J1022" s="832">
        <v>528.22</v>
      </c>
      <c r="K1022" s="832">
        <v>521.36</v>
      </c>
      <c r="L1022" s="832">
        <v>500.78</v>
      </c>
      <c r="M1022" s="832">
        <v>466.48</v>
      </c>
      <c r="N1022" s="832">
        <v>452.76</v>
      </c>
      <c r="O1022" s="832">
        <v>452.76</v>
      </c>
      <c r="P1022" s="832">
        <v>445.9</v>
      </c>
      <c r="Q1022" s="832">
        <v>425.32</v>
      </c>
      <c r="R1022" s="832">
        <v>425.32</v>
      </c>
      <c r="S1022" s="832">
        <v>0</v>
      </c>
      <c r="T1022" s="832">
        <v>0</v>
      </c>
      <c r="U1022" s="832">
        <v>0</v>
      </c>
      <c r="V1022" s="832">
        <v>0</v>
      </c>
      <c r="W1022" s="832">
        <v>0</v>
      </c>
      <c r="X1022" s="832">
        <v>0</v>
      </c>
      <c r="Y1022" s="832">
        <v>0</v>
      </c>
      <c r="Z1022" s="832">
        <v>0</v>
      </c>
      <c r="AA1022" s="832">
        <v>0</v>
      </c>
      <c r="AB1022" s="832">
        <v>0</v>
      </c>
      <c r="AC1022" s="832">
        <v>0</v>
      </c>
      <c r="AD1022" s="832">
        <v>0</v>
      </c>
      <c r="AE1022" s="832">
        <v>0</v>
      </c>
      <c r="AF1022" s="832">
        <v>0</v>
      </c>
      <c r="AG1022" s="832">
        <v>0</v>
      </c>
      <c r="AH1022" s="832">
        <v>0</v>
      </c>
      <c r="AI1022" s="832">
        <v>0</v>
      </c>
    </row>
    <row r="1023" spans="1:35" ht="15" customHeight="1">
      <c r="A1023" s="832" t="s">
        <v>1150</v>
      </c>
      <c r="B1023" s="832">
        <v>2020</v>
      </c>
      <c r="C1023" s="832" t="s">
        <v>1820</v>
      </c>
      <c r="D1023" s="832" t="s">
        <v>2764</v>
      </c>
      <c r="E1023" s="832" t="s">
        <v>333</v>
      </c>
      <c r="F1023" s="832" t="s">
        <v>1792</v>
      </c>
      <c r="G1023" s="832">
        <v>0</v>
      </c>
      <c r="H1023" s="832">
        <v>0</v>
      </c>
      <c r="I1023" s="832">
        <v>0</v>
      </c>
      <c r="J1023" s="832">
        <v>0</v>
      </c>
      <c r="K1023" s="832">
        <v>0</v>
      </c>
      <c r="L1023" s="832">
        <v>0</v>
      </c>
      <c r="M1023" s="832">
        <v>0</v>
      </c>
      <c r="N1023" s="832">
        <v>0</v>
      </c>
      <c r="O1023" s="832">
        <v>0</v>
      </c>
      <c r="P1023" s="832">
        <v>0</v>
      </c>
      <c r="Q1023" s="832">
        <v>0</v>
      </c>
      <c r="R1023" s="832">
        <v>0</v>
      </c>
      <c r="S1023" s="832">
        <v>0</v>
      </c>
      <c r="T1023" s="832">
        <v>0</v>
      </c>
      <c r="U1023" s="832">
        <v>0</v>
      </c>
      <c r="V1023" s="832">
        <v>0</v>
      </c>
      <c r="W1023" s="832">
        <v>0</v>
      </c>
      <c r="X1023" s="832">
        <v>0</v>
      </c>
      <c r="Y1023" s="832">
        <v>0</v>
      </c>
      <c r="Z1023" s="832">
        <v>0</v>
      </c>
      <c r="AA1023" s="832">
        <v>0</v>
      </c>
      <c r="AB1023" s="832">
        <v>0</v>
      </c>
      <c r="AC1023" s="832">
        <v>0</v>
      </c>
      <c r="AD1023" s="832">
        <v>0</v>
      </c>
      <c r="AE1023" s="832">
        <v>0</v>
      </c>
      <c r="AF1023" s="832">
        <v>0</v>
      </c>
      <c r="AG1023" s="832">
        <v>0</v>
      </c>
      <c r="AH1023" s="832">
        <v>0</v>
      </c>
      <c r="AI1023" s="832">
        <v>0</v>
      </c>
    </row>
    <row r="1024" spans="1:35" ht="15" customHeight="1">
      <c r="A1024" s="832" t="s">
        <v>1150</v>
      </c>
      <c r="B1024" s="832">
        <v>2020</v>
      </c>
      <c r="C1024" s="832" t="s">
        <v>1822</v>
      </c>
      <c r="D1024" s="832" t="s">
        <v>1823</v>
      </c>
      <c r="E1024" s="832" t="s">
        <v>336</v>
      </c>
      <c r="F1024" s="832" t="s">
        <v>1792</v>
      </c>
      <c r="G1024" s="832">
        <v>0</v>
      </c>
      <c r="H1024" s="832">
        <v>0</v>
      </c>
      <c r="I1024" s="832">
        <v>0</v>
      </c>
      <c r="J1024" s="832">
        <v>0</v>
      </c>
      <c r="K1024" s="832">
        <v>0</v>
      </c>
      <c r="L1024" s="832">
        <v>0</v>
      </c>
      <c r="M1024" s="832">
        <v>0</v>
      </c>
      <c r="N1024" s="832">
        <v>0</v>
      </c>
      <c r="O1024" s="832">
        <v>0</v>
      </c>
      <c r="P1024" s="832">
        <v>0</v>
      </c>
      <c r="Q1024" s="832">
        <v>0</v>
      </c>
      <c r="R1024" s="832">
        <v>0</v>
      </c>
      <c r="S1024" s="832">
        <v>0</v>
      </c>
      <c r="T1024" s="832">
        <v>0</v>
      </c>
      <c r="U1024" s="832">
        <v>0</v>
      </c>
      <c r="V1024" s="832">
        <v>0</v>
      </c>
      <c r="W1024" s="832">
        <v>0</v>
      </c>
      <c r="X1024" s="832">
        <v>0</v>
      </c>
      <c r="Y1024" s="832">
        <v>0</v>
      </c>
      <c r="Z1024" s="832">
        <v>0</v>
      </c>
      <c r="AA1024" s="832">
        <v>0</v>
      </c>
      <c r="AB1024" s="832">
        <v>0</v>
      </c>
      <c r="AC1024" s="832">
        <v>0</v>
      </c>
      <c r="AD1024" s="832">
        <v>0</v>
      </c>
      <c r="AE1024" s="832">
        <v>0</v>
      </c>
      <c r="AF1024" s="832">
        <v>0</v>
      </c>
      <c r="AG1024" s="832">
        <v>0</v>
      </c>
      <c r="AH1024" s="832">
        <v>0</v>
      </c>
      <c r="AI1024" s="832">
        <v>0</v>
      </c>
    </row>
    <row r="1025" spans="1:35" ht="15" customHeight="1">
      <c r="A1025" s="832" t="s">
        <v>1150</v>
      </c>
      <c r="B1025" s="832">
        <v>2020</v>
      </c>
      <c r="C1025" s="832" t="s">
        <v>1824</v>
      </c>
      <c r="D1025" s="832" t="s">
        <v>1825</v>
      </c>
      <c r="E1025" s="832" t="s">
        <v>333</v>
      </c>
      <c r="F1025" s="832" t="s">
        <v>1792</v>
      </c>
      <c r="G1025" s="832">
        <v>0</v>
      </c>
      <c r="H1025" s="832">
        <v>0</v>
      </c>
      <c r="I1025" s="832">
        <v>0</v>
      </c>
      <c r="J1025" s="832">
        <v>0</v>
      </c>
      <c r="K1025" s="832">
        <v>0</v>
      </c>
      <c r="L1025" s="832">
        <v>0</v>
      </c>
      <c r="M1025" s="832">
        <v>0</v>
      </c>
      <c r="N1025" s="832">
        <v>0</v>
      </c>
      <c r="O1025" s="832">
        <v>0</v>
      </c>
      <c r="P1025" s="832">
        <v>0</v>
      </c>
      <c r="Q1025" s="832">
        <v>0</v>
      </c>
      <c r="R1025" s="832">
        <v>0</v>
      </c>
      <c r="S1025" s="832">
        <v>0</v>
      </c>
      <c r="T1025" s="832">
        <v>0</v>
      </c>
      <c r="U1025" s="832">
        <v>0</v>
      </c>
      <c r="V1025" s="832">
        <v>0</v>
      </c>
      <c r="W1025" s="832">
        <v>0</v>
      </c>
      <c r="X1025" s="832">
        <v>0</v>
      </c>
      <c r="Y1025" s="832">
        <v>0</v>
      </c>
      <c r="Z1025" s="832">
        <v>0</v>
      </c>
      <c r="AA1025" s="832">
        <v>0</v>
      </c>
      <c r="AB1025" s="832">
        <v>0</v>
      </c>
      <c r="AC1025" s="832">
        <v>0</v>
      </c>
      <c r="AD1025" s="832">
        <v>0</v>
      </c>
      <c r="AE1025" s="832">
        <v>0</v>
      </c>
      <c r="AF1025" s="832">
        <v>0</v>
      </c>
      <c r="AG1025" s="832">
        <v>0</v>
      </c>
      <c r="AH1025" s="832">
        <v>0</v>
      </c>
      <c r="AI1025" s="832">
        <v>0</v>
      </c>
    </row>
    <row r="1026" spans="1:35" ht="15" customHeight="1">
      <c r="A1026" s="832" t="s">
        <v>1150</v>
      </c>
      <c r="B1026" s="832">
        <v>2020</v>
      </c>
      <c r="C1026" s="832" t="s">
        <v>1826</v>
      </c>
      <c r="D1026" s="832" t="s">
        <v>2765</v>
      </c>
      <c r="E1026" s="832" t="s">
        <v>1792</v>
      </c>
      <c r="F1026" s="832" t="s">
        <v>1792</v>
      </c>
      <c r="G1026" s="832">
        <v>225023.22</v>
      </c>
      <c r="H1026" s="832">
        <v>208467.36</v>
      </c>
      <c r="I1026" s="832">
        <v>156272.43</v>
      </c>
      <c r="J1026" s="832">
        <v>122792.87</v>
      </c>
      <c r="K1026" s="832">
        <v>102654.65</v>
      </c>
      <c r="L1026" s="832">
        <v>176808.26</v>
      </c>
      <c r="M1026" s="832">
        <v>149343.31</v>
      </c>
      <c r="N1026" s="832">
        <v>124279.09</v>
      </c>
      <c r="O1026" s="832">
        <v>172738.03</v>
      </c>
      <c r="P1026" s="832">
        <v>169627.05</v>
      </c>
      <c r="Q1026" s="832">
        <v>222165.1</v>
      </c>
      <c r="R1026" s="832">
        <v>214907.8</v>
      </c>
      <c r="S1026" s="832">
        <v>0</v>
      </c>
      <c r="T1026" s="832">
        <v>0</v>
      </c>
      <c r="U1026" s="832">
        <v>0</v>
      </c>
      <c r="V1026" s="832">
        <v>0</v>
      </c>
      <c r="W1026" s="832">
        <v>0</v>
      </c>
      <c r="X1026" s="832">
        <v>0</v>
      </c>
      <c r="Y1026" s="832">
        <v>0</v>
      </c>
      <c r="Z1026" s="832">
        <v>0</v>
      </c>
      <c r="AA1026" s="832">
        <v>0</v>
      </c>
      <c r="AB1026" s="832">
        <v>0</v>
      </c>
      <c r="AC1026" s="832">
        <v>0</v>
      </c>
      <c r="AD1026" s="832">
        <v>0</v>
      </c>
      <c r="AE1026" s="832">
        <v>0</v>
      </c>
      <c r="AF1026" s="832">
        <v>0</v>
      </c>
      <c r="AG1026" s="832">
        <v>0</v>
      </c>
      <c r="AH1026" s="832">
        <v>0</v>
      </c>
      <c r="AI1026" s="832">
        <v>0</v>
      </c>
    </row>
    <row r="1027" spans="1:35" ht="15" customHeight="1">
      <c r="A1027" s="832" t="s">
        <v>1150</v>
      </c>
      <c r="B1027" s="832">
        <v>2020</v>
      </c>
      <c r="C1027" s="832" t="s">
        <v>1828</v>
      </c>
      <c r="D1027" s="832" t="s">
        <v>2766</v>
      </c>
      <c r="E1027" s="832" t="s">
        <v>1792</v>
      </c>
      <c r="F1027" s="832" t="s">
        <v>1792</v>
      </c>
      <c r="G1027" s="832">
        <v>0</v>
      </c>
      <c r="H1027" s="832">
        <v>0</v>
      </c>
      <c r="I1027" s="832">
        <v>0</v>
      </c>
      <c r="J1027" s="832">
        <v>0</v>
      </c>
      <c r="K1027" s="832">
        <v>0</v>
      </c>
      <c r="L1027" s="832">
        <v>0</v>
      </c>
      <c r="M1027" s="832">
        <v>0</v>
      </c>
      <c r="N1027" s="832">
        <v>0</v>
      </c>
      <c r="O1027" s="832">
        <v>0</v>
      </c>
      <c r="P1027" s="832">
        <v>0</v>
      </c>
      <c r="Q1027" s="832">
        <v>0</v>
      </c>
      <c r="R1027" s="832">
        <v>0</v>
      </c>
      <c r="S1027" s="832">
        <v>0</v>
      </c>
      <c r="T1027" s="832">
        <v>0</v>
      </c>
      <c r="U1027" s="832">
        <v>0</v>
      </c>
      <c r="V1027" s="832">
        <v>0</v>
      </c>
      <c r="W1027" s="832">
        <v>0</v>
      </c>
      <c r="X1027" s="832">
        <v>0</v>
      </c>
      <c r="Y1027" s="832">
        <v>0</v>
      </c>
      <c r="Z1027" s="832">
        <v>0</v>
      </c>
      <c r="AA1027" s="832">
        <v>0</v>
      </c>
      <c r="AB1027" s="832">
        <v>0</v>
      </c>
      <c r="AC1027" s="832">
        <v>0</v>
      </c>
      <c r="AD1027" s="832">
        <v>0</v>
      </c>
      <c r="AE1027" s="832">
        <v>0</v>
      </c>
      <c r="AF1027" s="832">
        <v>0</v>
      </c>
      <c r="AG1027" s="832">
        <v>0</v>
      </c>
      <c r="AH1027" s="832">
        <v>0</v>
      </c>
      <c r="AI1027" s="832">
        <v>0</v>
      </c>
    </row>
    <row r="1028" spans="1:35" ht="15" customHeight="1">
      <c r="A1028" s="832" t="s">
        <v>1150</v>
      </c>
      <c r="B1028" s="832">
        <v>2020</v>
      </c>
      <c r="C1028" s="832" t="s">
        <v>1830</v>
      </c>
      <c r="D1028" s="832" t="s">
        <v>1831</v>
      </c>
      <c r="E1028" s="832" t="s">
        <v>1792</v>
      </c>
      <c r="F1028" s="832" t="s">
        <v>1792</v>
      </c>
      <c r="G1028" s="832">
        <v>-47587.23</v>
      </c>
      <c r="H1028" s="832">
        <v>-47510.2</v>
      </c>
      <c r="I1028" s="832">
        <v>-46589.33</v>
      </c>
      <c r="J1028" s="832">
        <v>-47121.55</v>
      </c>
      <c r="K1028" s="832">
        <v>-43899.48</v>
      </c>
      <c r="L1028" s="832">
        <v>-43431.85</v>
      </c>
      <c r="M1028" s="832">
        <v>-42911.86</v>
      </c>
      <c r="N1028" s="832">
        <v>-46091.82</v>
      </c>
      <c r="O1028" s="832">
        <v>-53635.17</v>
      </c>
      <c r="P1028" s="832">
        <v>-54610.75</v>
      </c>
      <c r="Q1028" s="832">
        <v>-57362.16</v>
      </c>
      <c r="R1028" s="832">
        <v>-57647.59</v>
      </c>
      <c r="S1028" s="832">
        <v>0</v>
      </c>
      <c r="T1028" s="832">
        <v>0</v>
      </c>
      <c r="U1028" s="832">
        <v>0</v>
      </c>
      <c r="V1028" s="832">
        <v>0</v>
      </c>
      <c r="W1028" s="832">
        <v>0</v>
      </c>
      <c r="X1028" s="832">
        <v>0</v>
      </c>
      <c r="Y1028" s="832">
        <v>0</v>
      </c>
      <c r="Z1028" s="832">
        <v>0</v>
      </c>
      <c r="AA1028" s="832">
        <v>0</v>
      </c>
      <c r="AB1028" s="832">
        <v>0</v>
      </c>
      <c r="AC1028" s="832">
        <v>0</v>
      </c>
      <c r="AD1028" s="832">
        <v>0</v>
      </c>
      <c r="AE1028" s="832">
        <v>0</v>
      </c>
      <c r="AF1028" s="832">
        <v>0</v>
      </c>
      <c r="AG1028" s="832">
        <v>0</v>
      </c>
      <c r="AH1028" s="832">
        <v>0</v>
      </c>
      <c r="AI1028" s="832">
        <v>0</v>
      </c>
    </row>
    <row r="1029" spans="1:35" ht="15" customHeight="1">
      <c r="A1029" s="832" t="s">
        <v>1150</v>
      </c>
      <c r="B1029" s="832">
        <v>2020</v>
      </c>
      <c r="C1029" s="832" t="s">
        <v>1832</v>
      </c>
      <c r="D1029" s="832" t="s">
        <v>1833</v>
      </c>
      <c r="E1029" s="832" t="s">
        <v>1792</v>
      </c>
      <c r="F1029" s="832" t="s">
        <v>1792</v>
      </c>
      <c r="G1029" s="832">
        <v>-652.95000000000005</v>
      </c>
      <c r="H1029" s="832">
        <v>-652.95000000000005</v>
      </c>
      <c r="I1029" s="832">
        <v>-652.95000000000005</v>
      </c>
      <c r="J1029" s="832">
        <v>-652.95000000000005</v>
      </c>
      <c r="K1029" s="832">
        <v>-652.95000000000005</v>
      </c>
      <c r="L1029" s="832">
        <v>-652.95000000000005</v>
      </c>
      <c r="M1029" s="832">
        <v>-652.95000000000005</v>
      </c>
      <c r="N1029" s="832">
        <v>-652.95000000000005</v>
      </c>
      <c r="O1029" s="832">
        <v>-652.95000000000005</v>
      </c>
      <c r="P1029" s="832">
        <v>-652.95000000000005</v>
      </c>
      <c r="Q1029" s="832">
        <v>-652.95000000000005</v>
      </c>
      <c r="R1029" s="832">
        <v>-652.95000000000005</v>
      </c>
      <c r="S1029" s="832">
        <v>0</v>
      </c>
      <c r="T1029" s="832">
        <v>0</v>
      </c>
      <c r="U1029" s="832">
        <v>0</v>
      </c>
      <c r="V1029" s="832">
        <v>0</v>
      </c>
      <c r="W1029" s="832">
        <v>0</v>
      </c>
      <c r="X1029" s="832">
        <v>0</v>
      </c>
      <c r="Y1029" s="832">
        <v>0</v>
      </c>
      <c r="Z1029" s="832">
        <v>0</v>
      </c>
      <c r="AA1029" s="832">
        <v>0</v>
      </c>
      <c r="AB1029" s="832">
        <v>0</v>
      </c>
      <c r="AC1029" s="832">
        <v>0</v>
      </c>
      <c r="AD1029" s="832">
        <v>0</v>
      </c>
      <c r="AE1029" s="832">
        <v>0</v>
      </c>
      <c r="AF1029" s="832">
        <v>0</v>
      </c>
      <c r="AG1029" s="832">
        <v>0</v>
      </c>
      <c r="AH1029" s="832">
        <v>0</v>
      </c>
      <c r="AI1029" s="832">
        <v>0</v>
      </c>
    </row>
    <row r="1030" spans="1:35" ht="15" customHeight="1">
      <c r="A1030" s="832" t="s">
        <v>1150</v>
      </c>
      <c r="B1030" s="832">
        <v>2020</v>
      </c>
      <c r="C1030" s="832" t="s">
        <v>1834</v>
      </c>
      <c r="D1030" s="832" t="s">
        <v>1835</v>
      </c>
      <c r="E1030" s="832" t="s">
        <v>1792</v>
      </c>
      <c r="F1030" s="832" t="s">
        <v>1792</v>
      </c>
      <c r="G1030" s="832">
        <v>-42172.95</v>
      </c>
      <c r="H1030" s="832">
        <v>-25264.34</v>
      </c>
      <c r="I1030" s="832">
        <v>-31137.9</v>
      </c>
      <c r="J1030" s="832">
        <v>-29658.91</v>
      </c>
      <c r="K1030" s="832">
        <v>-25219.96</v>
      </c>
      <c r="L1030" s="832">
        <v>-18831.57</v>
      </c>
      <c r="M1030" s="832">
        <v>-19400</v>
      </c>
      <c r="N1030" s="832">
        <v>-29185.46</v>
      </c>
      <c r="O1030" s="832">
        <v>-31598.3</v>
      </c>
      <c r="P1030" s="832">
        <v>-31377.03</v>
      </c>
      <c r="Q1030" s="832">
        <v>-28563.81</v>
      </c>
      <c r="R1030" s="832">
        <v>-36863.81</v>
      </c>
      <c r="S1030" s="832">
        <v>0</v>
      </c>
      <c r="T1030" s="832">
        <v>0</v>
      </c>
      <c r="U1030" s="832">
        <v>0</v>
      </c>
      <c r="V1030" s="832">
        <v>0</v>
      </c>
      <c r="W1030" s="832">
        <v>0</v>
      </c>
      <c r="X1030" s="832">
        <v>0</v>
      </c>
      <c r="Y1030" s="832">
        <v>0</v>
      </c>
      <c r="Z1030" s="832">
        <v>0</v>
      </c>
      <c r="AA1030" s="832">
        <v>0</v>
      </c>
      <c r="AB1030" s="832">
        <v>0</v>
      </c>
      <c r="AC1030" s="832">
        <v>0</v>
      </c>
      <c r="AD1030" s="832">
        <v>0</v>
      </c>
      <c r="AE1030" s="832">
        <v>0</v>
      </c>
      <c r="AF1030" s="832">
        <v>0</v>
      </c>
      <c r="AG1030" s="832">
        <v>0</v>
      </c>
      <c r="AH1030" s="832">
        <v>0</v>
      </c>
      <c r="AI1030" s="832">
        <v>0</v>
      </c>
    </row>
    <row r="1031" spans="1:35" ht="15" customHeight="1">
      <c r="A1031" s="832" t="s">
        <v>1150</v>
      </c>
      <c r="B1031" s="832">
        <v>2020</v>
      </c>
      <c r="C1031" s="832" t="s">
        <v>1836</v>
      </c>
      <c r="D1031" s="832" t="s">
        <v>1837</v>
      </c>
      <c r="E1031" s="832" t="s">
        <v>1792</v>
      </c>
      <c r="F1031" s="832" t="s">
        <v>1792</v>
      </c>
      <c r="G1031" s="832">
        <v>0</v>
      </c>
      <c r="H1031" s="832">
        <v>0</v>
      </c>
      <c r="I1031" s="832">
        <v>0</v>
      </c>
      <c r="J1031" s="832">
        <v>0</v>
      </c>
      <c r="K1031" s="832">
        <v>0</v>
      </c>
      <c r="L1031" s="832">
        <v>0</v>
      </c>
      <c r="M1031" s="832">
        <v>0</v>
      </c>
      <c r="N1031" s="832">
        <v>0</v>
      </c>
      <c r="O1031" s="832">
        <v>0</v>
      </c>
      <c r="P1031" s="832">
        <v>0</v>
      </c>
      <c r="Q1031" s="832">
        <v>0</v>
      </c>
      <c r="R1031" s="832">
        <v>0</v>
      </c>
      <c r="S1031" s="832">
        <v>0</v>
      </c>
      <c r="T1031" s="832">
        <v>0</v>
      </c>
      <c r="U1031" s="832">
        <v>0</v>
      </c>
      <c r="V1031" s="832">
        <v>0</v>
      </c>
      <c r="W1031" s="832">
        <v>0</v>
      </c>
      <c r="X1031" s="832">
        <v>0</v>
      </c>
      <c r="Y1031" s="832">
        <v>0</v>
      </c>
      <c r="Z1031" s="832">
        <v>0</v>
      </c>
      <c r="AA1031" s="832">
        <v>0</v>
      </c>
      <c r="AB1031" s="832">
        <v>0</v>
      </c>
      <c r="AC1031" s="832">
        <v>0</v>
      </c>
      <c r="AD1031" s="832">
        <v>0</v>
      </c>
      <c r="AE1031" s="832">
        <v>0</v>
      </c>
      <c r="AF1031" s="832">
        <v>0</v>
      </c>
      <c r="AG1031" s="832">
        <v>0</v>
      </c>
      <c r="AH1031" s="832">
        <v>0</v>
      </c>
      <c r="AI1031" s="832">
        <v>0</v>
      </c>
    </row>
    <row r="1032" spans="1:35" ht="15" customHeight="1">
      <c r="A1032" s="832" t="s">
        <v>1150</v>
      </c>
      <c r="B1032" s="832">
        <v>2020</v>
      </c>
      <c r="C1032" s="832" t="s">
        <v>1838</v>
      </c>
      <c r="D1032" s="832" t="s">
        <v>1839</v>
      </c>
      <c r="E1032" s="832" t="s">
        <v>1813</v>
      </c>
      <c r="F1032" s="832" t="s">
        <v>1792</v>
      </c>
      <c r="G1032" s="832">
        <v>-2879.32</v>
      </c>
      <c r="H1032" s="832">
        <v>-38084.25</v>
      </c>
      <c r="I1032" s="832">
        <v>-70711.199999999997</v>
      </c>
      <c r="J1032" s="832">
        <v>-72780.75</v>
      </c>
      <c r="K1032" s="832">
        <v>-5844.68</v>
      </c>
      <c r="L1032" s="832">
        <v>-44689.34</v>
      </c>
      <c r="M1032" s="832">
        <v>-29252.17</v>
      </c>
      <c r="N1032" s="832">
        <v>-38640.629999999997</v>
      </c>
      <c r="O1032" s="832">
        <v>73039.87</v>
      </c>
      <c r="P1032" s="832">
        <v>35089.379999999997</v>
      </c>
      <c r="Q1032" s="832">
        <v>-116829.03</v>
      </c>
      <c r="R1032" s="832">
        <v>-289.95999999999998</v>
      </c>
      <c r="S1032" s="832">
        <v>0</v>
      </c>
      <c r="T1032" s="832">
        <v>0</v>
      </c>
      <c r="U1032" s="832">
        <v>0</v>
      </c>
      <c r="V1032" s="832">
        <v>0</v>
      </c>
      <c r="W1032" s="832">
        <v>0</v>
      </c>
      <c r="X1032" s="832">
        <v>0</v>
      </c>
      <c r="Y1032" s="832">
        <v>0</v>
      </c>
      <c r="Z1032" s="832">
        <v>0</v>
      </c>
      <c r="AA1032" s="832">
        <v>0</v>
      </c>
      <c r="AB1032" s="832">
        <v>0</v>
      </c>
      <c r="AC1032" s="832">
        <v>0</v>
      </c>
      <c r="AD1032" s="832">
        <v>0</v>
      </c>
      <c r="AE1032" s="832">
        <v>0</v>
      </c>
      <c r="AF1032" s="832">
        <v>0</v>
      </c>
      <c r="AG1032" s="832">
        <v>0</v>
      </c>
      <c r="AH1032" s="832">
        <v>0</v>
      </c>
      <c r="AI1032" s="832">
        <v>0</v>
      </c>
    </row>
    <row r="1033" spans="1:35" ht="15" customHeight="1">
      <c r="A1033" s="832" t="s">
        <v>1150</v>
      </c>
      <c r="B1033" s="832">
        <v>2020</v>
      </c>
      <c r="C1033" s="832" t="s">
        <v>1844</v>
      </c>
      <c r="D1033" s="832" t="s">
        <v>1845</v>
      </c>
      <c r="E1033" s="832" t="s">
        <v>1813</v>
      </c>
      <c r="F1033" s="832" t="s">
        <v>1792</v>
      </c>
      <c r="G1033" s="832">
        <v>106850.58</v>
      </c>
      <c r="H1033" s="832">
        <v>244054.52</v>
      </c>
      <c r="I1033" s="832">
        <v>123009.66</v>
      </c>
      <c r="J1033" s="832">
        <v>12872.6</v>
      </c>
      <c r="K1033" s="832">
        <v>91239.61</v>
      </c>
      <c r="L1033" s="832">
        <v>122889.03</v>
      </c>
      <c r="M1033" s="832">
        <v>382459</v>
      </c>
      <c r="N1033" s="832">
        <v>568975.25</v>
      </c>
      <c r="O1033" s="832">
        <v>666327.64</v>
      </c>
      <c r="P1033" s="832">
        <v>542495.01</v>
      </c>
      <c r="Q1033" s="832">
        <v>543957.37</v>
      </c>
      <c r="R1033" s="832">
        <v>309699.23</v>
      </c>
      <c r="S1033" s="832">
        <v>0</v>
      </c>
      <c r="T1033" s="832">
        <v>0</v>
      </c>
      <c r="U1033" s="832">
        <v>0</v>
      </c>
      <c r="V1033" s="832">
        <v>0</v>
      </c>
      <c r="W1033" s="832">
        <v>0</v>
      </c>
      <c r="X1033" s="832">
        <v>0</v>
      </c>
      <c r="Y1033" s="832">
        <v>0</v>
      </c>
      <c r="Z1033" s="832">
        <v>0</v>
      </c>
      <c r="AA1033" s="832">
        <v>0</v>
      </c>
      <c r="AB1033" s="832">
        <v>0</v>
      </c>
      <c r="AC1033" s="832">
        <v>0</v>
      </c>
      <c r="AD1033" s="832">
        <v>0</v>
      </c>
      <c r="AE1033" s="832">
        <v>0</v>
      </c>
      <c r="AF1033" s="832">
        <v>0</v>
      </c>
      <c r="AG1033" s="832">
        <v>0</v>
      </c>
      <c r="AH1033" s="832">
        <v>0</v>
      </c>
      <c r="AI1033" s="832">
        <v>0</v>
      </c>
    </row>
    <row r="1034" spans="1:35" ht="15" customHeight="1">
      <c r="A1034" s="832" t="s">
        <v>1150</v>
      </c>
      <c r="B1034" s="832">
        <v>2020</v>
      </c>
      <c r="C1034" s="832" t="s">
        <v>1852</v>
      </c>
      <c r="D1034" s="832" t="s">
        <v>2767</v>
      </c>
      <c r="E1034" s="832" t="s">
        <v>1854</v>
      </c>
      <c r="F1034" s="832" t="s">
        <v>1792</v>
      </c>
      <c r="G1034" s="832">
        <v>0</v>
      </c>
      <c r="H1034" s="832">
        <v>0</v>
      </c>
      <c r="I1034" s="832">
        <v>0</v>
      </c>
      <c r="J1034" s="832">
        <v>0</v>
      </c>
      <c r="K1034" s="832">
        <v>0</v>
      </c>
      <c r="L1034" s="832">
        <v>0</v>
      </c>
      <c r="M1034" s="832">
        <v>0</v>
      </c>
      <c r="N1034" s="832">
        <v>0</v>
      </c>
      <c r="O1034" s="832">
        <v>0</v>
      </c>
      <c r="P1034" s="832">
        <v>0</v>
      </c>
      <c r="Q1034" s="832">
        <v>0</v>
      </c>
      <c r="R1034" s="832">
        <v>0</v>
      </c>
      <c r="S1034" s="832">
        <v>0</v>
      </c>
      <c r="T1034" s="832">
        <v>0</v>
      </c>
      <c r="U1034" s="832">
        <v>0</v>
      </c>
      <c r="V1034" s="832">
        <v>0</v>
      </c>
      <c r="W1034" s="832">
        <v>0</v>
      </c>
      <c r="X1034" s="832">
        <v>0</v>
      </c>
      <c r="Y1034" s="832">
        <v>0</v>
      </c>
      <c r="Z1034" s="832">
        <v>0</v>
      </c>
      <c r="AA1034" s="832">
        <v>0</v>
      </c>
      <c r="AB1034" s="832">
        <v>0</v>
      </c>
      <c r="AC1034" s="832">
        <v>0</v>
      </c>
      <c r="AD1034" s="832">
        <v>0</v>
      </c>
      <c r="AE1034" s="832">
        <v>0</v>
      </c>
      <c r="AF1034" s="832">
        <v>0</v>
      </c>
      <c r="AG1034" s="832">
        <v>0</v>
      </c>
      <c r="AH1034" s="832">
        <v>0</v>
      </c>
      <c r="AI1034" s="832">
        <v>0</v>
      </c>
    </row>
    <row r="1035" spans="1:35" ht="15" customHeight="1">
      <c r="A1035" s="832" t="s">
        <v>1150</v>
      </c>
      <c r="B1035" s="832">
        <v>2020</v>
      </c>
      <c r="C1035" s="832" t="s">
        <v>1873</v>
      </c>
      <c r="D1035" s="832" t="s">
        <v>1874</v>
      </c>
      <c r="E1035" s="832" t="s">
        <v>1153</v>
      </c>
      <c r="F1035" s="832" t="s">
        <v>1792</v>
      </c>
      <c r="G1035" s="832">
        <v>-984.85</v>
      </c>
      <c r="H1035" s="832">
        <v>1401.86</v>
      </c>
      <c r="I1035" s="832">
        <v>7236.58</v>
      </c>
      <c r="J1035" s="832">
        <v>-1076</v>
      </c>
      <c r="K1035" s="832">
        <v>-321.33999999999997</v>
      </c>
      <c r="L1035" s="832">
        <v>681.15</v>
      </c>
      <c r="M1035" s="832">
        <v>-430.42</v>
      </c>
      <c r="N1035" s="832">
        <v>-366.91</v>
      </c>
      <c r="O1035" s="832">
        <v>-109.52</v>
      </c>
      <c r="P1035" s="832">
        <v>1216.47</v>
      </c>
      <c r="Q1035" s="832">
        <v>11543.31</v>
      </c>
      <c r="R1035" s="832">
        <v>7662.02</v>
      </c>
      <c r="S1035" s="832">
        <v>0</v>
      </c>
      <c r="T1035" s="832">
        <v>0</v>
      </c>
      <c r="U1035" s="832">
        <v>0</v>
      </c>
      <c r="V1035" s="832">
        <v>0</v>
      </c>
      <c r="W1035" s="832">
        <v>0</v>
      </c>
      <c r="X1035" s="832">
        <v>0</v>
      </c>
      <c r="Y1035" s="832">
        <v>0</v>
      </c>
      <c r="Z1035" s="832">
        <v>0</v>
      </c>
      <c r="AA1035" s="832">
        <v>0</v>
      </c>
      <c r="AB1035" s="832">
        <v>0</v>
      </c>
      <c r="AC1035" s="832">
        <v>0</v>
      </c>
      <c r="AD1035" s="832">
        <v>0</v>
      </c>
      <c r="AE1035" s="832">
        <v>0</v>
      </c>
      <c r="AF1035" s="832">
        <v>0</v>
      </c>
      <c r="AG1035" s="832">
        <v>0</v>
      </c>
      <c r="AH1035" s="832">
        <v>0</v>
      </c>
      <c r="AI1035" s="832">
        <v>0</v>
      </c>
    </row>
    <row r="1036" spans="1:35" ht="15" customHeight="1">
      <c r="A1036" s="832" t="s">
        <v>1150</v>
      </c>
      <c r="B1036" s="832">
        <v>2020</v>
      </c>
      <c r="C1036" s="832" t="s">
        <v>1875</v>
      </c>
      <c r="D1036" s="832" t="s">
        <v>1876</v>
      </c>
      <c r="E1036" s="832" t="s">
        <v>1153</v>
      </c>
      <c r="F1036" s="832" t="s">
        <v>1792</v>
      </c>
      <c r="G1036" s="832">
        <v>0</v>
      </c>
      <c r="H1036" s="832">
        <v>0</v>
      </c>
      <c r="I1036" s="832">
        <v>0</v>
      </c>
      <c r="J1036" s="832">
        <v>0</v>
      </c>
      <c r="K1036" s="832">
        <v>0</v>
      </c>
      <c r="L1036" s="832">
        <v>0</v>
      </c>
      <c r="M1036" s="832">
        <v>0</v>
      </c>
      <c r="N1036" s="832">
        <v>0</v>
      </c>
      <c r="O1036" s="832">
        <v>0</v>
      </c>
      <c r="P1036" s="832">
        <v>0</v>
      </c>
      <c r="Q1036" s="832">
        <v>0</v>
      </c>
      <c r="R1036" s="832">
        <v>0</v>
      </c>
      <c r="S1036" s="832">
        <v>0</v>
      </c>
      <c r="T1036" s="832">
        <v>0</v>
      </c>
      <c r="U1036" s="832">
        <v>0</v>
      </c>
      <c r="V1036" s="832">
        <v>0</v>
      </c>
      <c r="W1036" s="832">
        <v>0</v>
      </c>
      <c r="X1036" s="832">
        <v>0</v>
      </c>
      <c r="Y1036" s="832">
        <v>0</v>
      </c>
      <c r="Z1036" s="832">
        <v>0</v>
      </c>
      <c r="AA1036" s="832">
        <v>0</v>
      </c>
      <c r="AB1036" s="832">
        <v>0</v>
      </c>
      <c r="AC1036" s="832">
        <v>0</v>
      </c>
      <c r="AD1036" s="832">
        <v>0</v>
      </c>
      <c r="AE1036" s="832">
        <v>0</v>
      </c>
      <c r="AF1036" s="832">
        <v>0</v>
      </c>
      <c r="AG1036" s="832">
        <v>0</v>
      </c>
      <c r="AH1036" s="832">
        <v>0</v>
      </c>
      <c r="AI1036" s="832">
        <v>0</v>
      </c>
    </row>
    <row r="1037" spans="1:35" ht="15" customHeight="1">
      <c r="A1037" s="832" t="s">
        <v>1150</v>
      </c>
      <c r="B1037" s="832">
        <v>2020</v>
      </c>
      <c r="C1037" s="832" t="s">
        <v>1877</v>
      </c>
      <c r="D1037" s="832" t="s">
        <v>1878</v>
      </c>
      <c r="E1037" s="832" t="s">
        <v>333</v>
      </c>
      <c r="F1037" s="832" t="s">
        <v>1792</v>
      </c>
      <c r="G1037" s="832">
        <v>0</v>
      </c>
      <c r="H1037" s="832">
        <v>0</v>
      </c>
      <c r="I1037" s="832">
        <v>0</v>
      </c>
      <c r="J1037" s="832">
        <v>0</v>
      </c>
      <c r="K1037" s="832">
        <v>0</v>
      </c>
      <c r="L1037" s="832">
        <v>0</v>
      </c>
      <c r="M1037" s="832">
        <v>0</v>
      </c>
      <c r="N1037" s="832">
        <v>0</v>
      </c>
      <c r="O1037" s="832">
        <v>0</v>
      </c>
      <c r="P1037" s="832">
        <v>0</v>
      </c>
      <c r="Q1037" s="832">
        <v>0</v>
      </c>
      <c r="R1037" s="832">
        <v>0</v>
      </c>
      <c r="S1037" s="832">
        <v>0</v>
      </c>
      <c r="T1037" s="832">
        <v>0</v>
      </c>
      <c r="U1037" s="832">
        <v>0</v>
      </c>
      <c r="V1037" s="832">
        <v>0</v>
      </c>
      <c r="W1037" s="832">
        <v>0</v>
      </c>
      <c r="X1037" s="832">
        <v>0</v>
      </c>
      <c r="Y1037" s="832">
        <v>0</v>
      </c>
      <c r="Z1037" s="832">
        <v>0</v>
      </c>
      <c r="AA1037" s="832">
        <v>0</v>
      </c>
      <c r="AB1037" s="832">
        <v>0</v>
      </c>
      <c r="AC1037" s="832">
        <v>0</v>
      </c>
      <c r="AD1037" s="832">
        <v>0</v>
      </c>
      <c r="AE1037" s="832">
        <v>0</v>
      </c>
      <c r="AF1037" s="832">
        <v>0</v>
      </c>
      <c r="AG1037" s="832">
        <v>0</v>
      </c>
      <c r="AH1037" s="832">
        <v>0</v>
      </c>
      <c r="AI1037" s="832">
        <v>0</v>
      </c>
    </row>
    <row r="1038" spans="1:35" ht="15" customHeight="1">
      <c r="A1038" s="832" t="s">
        <v>1150</v>
      </c>
      <c r="B1038" s="832">
        <v>2020</v>
      </c>
      <c r="C1038" s="832" t="s">
        <v>1879</v>
      </c>
      <c r="D1038" s="832" t="s">
        <v>1880</v>
      </c>
      <c r="E1038" s="832" t="s">
        <v>1792</v>
      </c>
      <c r="F1038" s="832" t="s">
        <v>1792</v>
      </c>
      <c r="G1038" s="832">
        <v>0</v>
      </c>
      <c r="H1038" s="832">
        <v>0</v>
      </c>
      <c r="I1038" s="832">
        <v>0</v>
      </c>
      <c r="J1038" s="832">
        <v>0</v>
      </c>
      <c r="K1038" s="832">
        <v>0</v>
      </c>
      <c r="L1038" s="832">
        <v>0</v>
      </c>
      <c r="M1038" s="832">
        <v>0</v>
      </c>
      <c r="N1038" s="832">
        <v>0</v>
      </c>
      <c r="O1038" s="832">
        <v>0</v>
      </c>
      <c r="P1038" s="832">
        <v>0</v>
      </c>
      <c r="Q1038" s="832">
        <v>0</v>
      </c>
      <c r="R1038" s="832">
        <v>0</v>
      </c>
      <c r="S1038" s="832">
        <v>0</v>
      </c>
      <c r="T1038" s="832">
        <v>0</v>
      </c>
      <c r="U1038" s="832">
        <v>0</v>
      </c>
      <c r="V1038" s="832">
        <v>0</v>
      </c>
      <c r="W1038" s="832">
        <v>0</v>
      </c>
      <c r="X1038" s="832">
        <v>0</v>
      </c>
      <c r="Y1038" s="832">
        <v>0</v>
      </c>
      <c r="Z1038" s="832">
        <v>0</v>
      </c>
      <c r="AA1038" s="832">
        <v>0</v>
      </c>
      <c r="AB1038" s="832">
        <v>0</v>
      </c>
      <c r="AC1038" s="832">
        <v>0</v>
      </c>
      <c r="AD1038" s="832">
        <v>0</v>
      </c>
      <c r="AE1038" s="832">
        <v>0</v>
      </c>
      <c r="AF1038" s="832">
        <v>0</v>
      </c>
      <c r="AG1038" s="832">
        <v>0</v>
      </c>
      <c r="AH1038" s="832">
        <v>0</v>
      </c>
      <c r="AI1038" s="832">
        <v>0</v>
      </c>
    </row>
    <row r="1039" spans="1:35" ht="15" customHeight="1">
      <c r="A1039" s="832" t="s">
        <v>1150</v>
      </c>
      <c r="B1039" s="832">
        <v>2020</v>
      </c>
      <c r="C1039" s="832" t="s">
        <v>1881</v>
      </c>
      <c r="D1039" s="832" t="s">
        <v>1882</v>
      </c>
      <c r="E1039" s="832" t="s">
        <v>333</v>
      </c>
      <c r="F1039" s="832" t="s">
        <v>1792</v>
      </c>
      <c r="G1039" s="832">
        <v>0</v>
      </c>
      <c r="H1039" s="832">
        <v>0</v>
      </c>
      <c r="I1039" s="832">
        <v>0</v>
      </c>
      <c r="J1039" s="832">
        <v>0</v>
      </c>
      <c r="K1039" s="832">
        <v>0</v>
      </c>
      <c r="L1039" s="832">
        <v>0</v>
      </c>
      <c r="M1039" s="832">
        <v>0</v>
      </c>
      <c r="N1039" s="832">
        <v>0</v>
      </c>
      <c r="O1039" s="832">
        <v>0</v>
      </c>
      <c r="P1039" s="832">
        <v>0</v>
      </c>
      <c r="Q1039" s="832">
        <v>0</v>
      </c>
      <c r="R1039" s="832">
        <v>0</v>
      </c>
      <c r="S1039" s="832">
        <v>0</v>
      </c>
      <c r="T1039" s="832">
        <v>0</v>
      </c>
      <c r="U1039" s="832">
        <v>0</v>
      </c>
      <c r="V1039" s="832">
        <v>0</v>
      </c>
      <c r="W1039" s="832">
        <v>0</v>
      </c>
      <c r="X1039" s="832">
        <v>0</v>
      </c>
      <c r="Y1039" s="832">
        <v>0</v>
      </c>
      <c r="Z1039" s="832">
        <v>0</v>
      </c>
      <c r="AA1039" s="832">
        <v>0</v>
      </c>
      <c r="AB1039" s="832">
        <v>0</v>
      </c>
      <c r="AC1039" s="832">
        <v>0</v>
      </c>
      <c r="AD1039" s="832">
        <v>0</v>
      </c>
      <c r="AE1039" s="832">
        <v>0</v>
      </c>
      <c r="AF1039" s="832">
        <v>0</v>
      </c>
      <c r="AG1039" s="832">
        <v>0</v>
      </c>
      <c r="AH1039" s="832">
        <v>0</v>
      </c>
      <c r="AI1039" s="832">
        <v>0</v>
      </c>
    </row>
    <row r="1040" spans="1:35" ht="15" customHeight="1">
      <c r="A1040" s="832" t="s">
        <v>1150</v>
      </c>
      <c r="B1040" s="832">
        <v>2020</v>
      </c>
      <c r="C1040" s="832" t="s">
        <v>1883</v>
      </c>
      <c r="D1040" s="832" t="s">
        <v>1884</v>
      </c>
      <c r="E1040" s="832" t="s">
        <v>336</v>
      </c>
      <c r="F1040" s="832" t="s">
        <v>1792</v>
      </c>
      <c r="G1040" s="832">
        <v>0</v>
      </c>
      <c r="H1040" s="832">
        <v>0</v>
      </c>
      <c r="I1040" s="832">
        <v>0</v>
      </c>
      <c r="J1040" s="832">
        <v>0</v>
      </c>
      <c r="K1040" s="832">
        <v>0</v>
      </c>
      <c r="L1040" s="832">
        <v>0</v>
      </c>
      <c r="M1040" s="832">
        <v>0</v>
      </c>
      <c r="N1040" s="832">
        <v>0</v>
      </c>
      <c r="O1040" s="832">
        <v>0</v>
      </c>
      <c r="P1040" s="832">
        <v>0</v>
      </c>
      <c r="Q1040" s="832">
        <v>0</v>
      </c>
      <c r="R1040" s="832">
        <v>0</v>
      </c>
      <c r="S1040" s="832">
        <v>0</v>
      </c>
      <c r="T1040" s="832">
        <v>0</v>
      </c>
      <c r="U1040" s="832">
        <v>0</v>
      </c>
      <c r="V1040" s="832">
        <v>0</v>
      </c>
      <c r="W1040" s="832">
        <v>0</v>
      </c>
      <c r="X1040" s="832">
        <v>0</v>
      </c>
      <c r="Y1040" s="832">
        <v>0</v>
      </c>
      <c r="Z1040" s="832">
        <v>0</v>
      </c>
      <c r="AA1040" s="832">
        <v>0</v>
      </c>
      <c r="AB1040" s="832">
        <v>0</v>
      </c>
      <c r="AC1040" s="832">
        <v>0</v>
      </c>
      <c r="AD1040" s="832">
        <v>0</v>
      </c>
      <c r="AE1040" s="832">
        <v>0</v>
      </c>
      <c r="AF1040" s="832">
        <v>0</v>
      </c>
      <c r="AG1040" s="832">
        <v>0</v>
      </c>
      <c r="AH1040" s="832">
        <v>0</v>
      </c>
      <c r="AI1040" s="832">
        <v>0</v>
      </c>
    </row>
    <row r="1041" spans="1:35" ht="15" customHeight="1">
      <c r="A1041" s="832" t="s">
        <v>1150</v>
      </c>
      <c r="B1041" s="832">
        <v>2020</v>
      </c>
      <c r="C1041" s="832" t="s">
        <v>1885</v>
      </c>
      <c r="D1041" s="832" t="s">
        <v>1886</v>
      </c>
      <c r="E1041" s="832" t="s">
        <v>333</v>
      </c>
      <c r="F1041" s="832" t="s">
        <v>1792</v>
      </c>
      <c r="G1041" s="832">
        <v>0</v>
      </c>
      <c r="H1041" s="832">
        <v>0</v>
      </c>
      <c r="I1041" s="832">
        <v>0</v>
      </c>
      <c r="J1041" s="832">
        <v>0</v>
      </c>
      <c r="K1041" s="832">
        <v>0</v>
      </c>
      <c r="L1041" s="832">
        <v>0</v>
      </c>
      <c r="M1041" s="832">
        <v>0</v>
      </c>
      <c r="N1041" s="832">
        <v>0</v>
      </c>
      <c r="O1041" s="832">
        <v>0</v>
      </c>
      <c r="P1041" s="832">
        <v>0</v>
      </c>
      <c r="Q1041" s="832">
        <v>0</v>
      </c>
      <c r="R1041" s="832">
        <v>0</v>
      </c>
      <c r="S1041" s="832">
        <v>0</v>
      </c>
      <c r="T1041" s="832">
        <v>0</v>
      </c>
      <c r="U1041" s="832">
        <v>0</v>
      </c>
      <c r="V1041" s="832">
        <v>0</v>
      </c>
      <c r="W1041" s="832">
        <v>0</v>
      </c>
      <c r="X1041" s="832">
        <v>0</v>
      </c>
      <c r="Y1041" s="832">
        <v>0</v>
      </c>
      <c r="Z1041" s="832">
        <v>0</v>
      </c>
      <c r="AA1041" s="832">
        <v>0</v>
      </c>
      <c r="AB1041" s="832">
        <v>0</v>
      </c>
      <c r="AC1041" s="832">
        <v>0</v>
      </c>
      <c r="AD1041" s="832">
        <v>0</v>
      </c>
      <c r="AE1041" s="832">
        <v>0</v>
      </c>
      <c r="AF1041" s="832">
        <v>0</v>
      </c>
      <c r="AG1041" s="832">
        <v>0</v>
      </c>
      <c r="AH1041" s="832">
        <v>0</v>
      </c>
      <c r="AI1041" s="832">
        <v>0</v>
      </c>
    </row>
    <row r="1042" spans="1:35" ht="15" customHeight="1">
      <c r="A1042" s="832" t="s">
        <v>1150</v>
      </c>
      <c r="B1042" s="832">
        <v>2020</v>
      </c>
      <c r="C1042" s="832" t="s">
        <v>1887</v>
      </c>
      <c r="D1042" s="832" t="s">
        <v>2768</v>
      </c>
      <c r="E1042" s="832" t="s">
        <v>336</v>
      </c>
      <c r="F1042" s="832" t="s">
        <v>1792</v>
      </c>
      <c r="G1042" s="832">
        <v>2453.31</v>
      </c>
      <c r="H1042" s="832">
        <v>0</v>
      </c>
      <c r="I1042" s="832">
        <v>0</v>
      </c>
      <c r="J1042" s="832">
        <v>0</v>
      </c>
      <c r="K1042" s="832">
        <v>0</v>
      </c>
      <c r="L1042" s="832">
        <v>1642.89</v>
      </c>
      <c r="M1042" s="832">
        <v>727.28</v>
      </c>
      <c r="N1042" s="832">
        <v>626.71</v>
      </c>
      <c r="O1042" s="832">
        <v>1516.74</v>
      </c>
      <c r="P1042" s="832">
        <v>713.56</v>
      </c>
      <c r="Q1042" s="832">
        <v>0.01</v>
      </c>
      <c r="R1042" s="832">
        <v>0</v>
      </c>
      <c r="S1042" s="832">
        <v>0</v>
      </c>
      <c r="T1042" s="832">
        <v>0</v>
      </c>
      <c r="U1042" s="832">
        <v>0</v>
      </c>
      <c r="V1042" s="832">
        <v>0</v>
      </c>
      <c r="W1042" s="832">
        <v>0</v>
      </c>
      <c r="X1042" s="832">
        <v>0</v>
      </c>
      <c r="Y1042" s="832">
        <v>0</v>
      </c>
      <c r="Z1042" s="832">
        <v>0</v>
      </c>
      <c r="AA1042" s="832">
        <v>0</v>
      </c>
      <c r="AB1042" s="832">
        <v>0</v>
      </c>
      <c r="AC1042" s="832">
        <v>0</v>
      </c>
      <c r="AD1042" s="832">
        <v>0</v>
      </c>
      <c r="AE1042" s="832">
        <v>0</v>
      </c>
      <c r="AF1042" s="832">
        <v>0</v>
      </c>
      <c r="AG1042" s="832">
        <v>0</v>
      </c>
      <c r="AH1042" s="832">
        <v>0</v>
      </c>
      <c r="AI1042" s="832">
        <v>0</v>
      </c>
    </row>
    <row r="1043" spans="1:35" ht="15" customHeight="1">
      <c r="A1043" s="832" t="s">
        <v>1150</v>
      </c>
      <c r="B1043" s="832">
        <v>2020</v>
      </c>
      <c r="C1043" s="832" t="s">
        <v>1889</v>
      </c>
      <c r="D1043" s="832" t="s">
        <v>1890</v>
      </c>
      <c r="E1043" s="832" t="s">
        <v>1891</v>
      </c>
      <c r="F1043" s="832" t="s">
        <v>1792</v>
      </c>
      <c r="G1043" s="832">
        <v>347365.08</v>
      </c>
      <c r="H1043" s="832">
        <v>2012575.86</v>
      </c>
      <c r="I1043" s="832">
        <v>2352302</v>
      </c>
      <c r="J1043" s="832">
        <v>2394943</v>
      </c>
      <c r="K1043" s="832">
        <v>3506147.71</v>
      </c>
      <c r="L1043" s="832">
        <v>2885758.02</v>
      </c>
      <c r="M1043" s="832">
        <v>3235819.57</v>
      </c>
      <c r="N1043" s="832">
        <v>2848116.91</v>
      </c>
      <c r="O1043" s="832">
        <v>2827892.85</v>
      </c>
      <c r="P1043" s="832">
        <v>2268278.23</v>
      </c>
      <c r="Q1043" s="832">
        <v>2296228.73</v>
      </c>
      <c r="R1043" s="832">
        <v>2617116.67</v>
      </c>
      <c r="S1043" s="832">
        <v>0</v>
      </c>
      <c r="T1043" s="832">
        <v>0</v>
      </c>
      <c r="U1043" s="832">
        <v>0</v>
      </c>
      <c r="V1043" s="832">
        <v>0</v>
      </c>
      <c r="W1043" s="832">
        <v>0</v>
      </c>
      <c r="X1043" s="832">
        <v>0</v>
      </c>
      <c r="Y1043" s="832">
        <v>0</v>
      </c>
      <c r="Z1043" s="832">
        <v>0</v>
      </c>
      <c r="AA1043" s="832">
        <v>0</v>
      </c>
      <c r="AB1043" s="832">
        <v>0</v>
      </c>
      <c r="AC1043" s="832">
        <v>0</v>
      </c>
      <c r="AD1043" s="832">
        <v>0</v>
      </c>
      <c r="AE1043" s="832">
        <v>0</v>
      </c>
      <c r="AF1043" s="832">
        <v>0</v>
      </c>
      <c r="AG1043" s="832">
        <v>0</v>
      </c>
      <c r="AH1043" s="832">
        <v>0</v>
      </c>
      <c r="AI1043" s="832">
        <v>0</v>
      </c>
    </row>
    <row r="1044" spans="1:35" ht="15" customHeight="1">
      <c r="A1044" s="832" t="s">
        <v>1150</v>
      </c>
      <c r="B1044" s="832">
        <v>2020</v>
      </c>
      <c r="C1044" s="832" t="s">
        <v>1892</v>
      </c>
      <c r="D1044" s="832" t="s">
        <v>2769</v>
      </c>
      <c r="E1044" s="832" t="s">
        <v>1891</v>
      </c>
      <c r="F1044" s="832" t="s">
        <v>1792</v>
      </c>
      <c r="G1044" s="832">
        <v>2333619.69</v>
      </c>
      <c r="H1044" s="832">
        <v>1781575.24</v>
      </c>
      <c r="I1044" s="832">
        <v>2030873</v>
      </c>
      <c r="J1044" s="832">
        <v>2178888</v>
      </c>
      <c r="K1044" s="832">
        <v>1474056.29</v>
      </c>
      <c r="L1044" s="832">
        <v>703804.23</v>
      </c>
      <c r="M1044" s="832">
        <v>1060561.8600000001</v>
      </c>
      <c r="N1044" s="832">
        <v>1587110.52</v>
      </c>
      <c r="O1044" s="832">
        <v>2320240.33</v>
      </c>
      <c r="P1044" s="832">
        <v>2006865.51</v>
      </c>
      <c r="Q1044" s="832">
        <v>2828697.19</v>
      </c>
      <c r="R1044" s="832">
        <v>3514216</v>
      </c>
      <c r="S1044" s="832">
        <v>0</v>
      </c>
      <c r="T1044" s="832">
        <v>0</v>
      </c>
      <c r="U1044" s="832">
        <v>0</v>
      </c>
      <c r="V1044" s="832">
        <v>0</v>
      </c>
      <c r="W1044" s="832">
        <v>0</v>
      </c>
      <c r="X1044" s="832">
        <v>0</v>
      </c>
      <c r="Y1044" s="832">
        <v>0</v>
      </c>
      <c r="Z1044" s="832">
        <v>0</v>
      </c>
      <c r="AA1044" s="832">
        <v>0</v>
      </c>
      <c r="AB1044" s="832">
        <v>0</v>
      </c>
      <c r="AC1044" s="832">
        <v>0</v>
      </c>
      <c r="AD1044" s="832">
        <v>0</v>
      </c>
      <c r="AE1044" s="832">
        <v>0</v>
      </c>
      <c r="AF1044" s="832">
        <v>0</v>
      </c>
      <c r="AG1044" s="832">
        <v>0</v>
      </c>
      <c r="AH1044" s="832">
        <v>0</v>
      </c>
      <c r="AI1044" s="832">
        <v>0</v>
      </c>
    </row>
    <row r="1045" spans="1:35" ht="15" customHeight="1">
      <c r="A1045" s="832" t="s">
        <v>1150</v>
      </c>
      <c r="B1045" s="832">
        <v>2020</v>
      </c>
      <c r="C1045" s="832" t="s">
        <v>1896</v>
      </c>
      <c r="D1045" s="832" t="s">
        <v>1897</v>
      </c>
      <c r="E1045" s="832" t="s">
        <v>1891</v>
      </c>
      <c r="F1045" s="832" t="s">
        <v>1792</v>
      </c>
      <c r="G1045" s="832">
        <v>0</v>
      </c>
      <c r="H1045" s="832">
        <v>0</v>
      </c>
      <c r="I1045" s="832">
        <v>0</v>
      </c>
      <c r="J1045" s="832">
        <v>0</v>
      </c>
      <c r="K1045" s="832">
        <v>0</v>
      </c>
      <c r="L1045" s="832">
        <v>0</v>
      </c>
      <c r="M1045" s="832">
        <v>0</v>
      </c>
      <c r="N1045" s="832">
        <v>0</v>
      </c>
      <c r="O1045" s="832">
        <v>0</v>
      </c>
      <c r="P1045" s="832">
        <v>0</v>
      </c>
      <c r="Q1045" s="832">
        <v>0</v>
      </c>
      <c r="R1045" s="832">
        <v>0</v>
      </c>
      <c r="S1045" s="832">
        <v>0</v>
      </c>
      <c r="T1045" s="832">
        <v>0</v>
      </c>
      <c r="U1045" s="832">
        <v>0</v>
      </c>
      <c r="V1045" s="832">
        <v>0</v>
      </c>
      <c r="W1045" s="832">
        <v>0</v>
      </c>
      <c r="X1045" s="832">
        <v>0</v>
      </c>
      <c r="Y1045" s="832">
        <v>0</v>
      </c>
      <c r="Z1045" s="832">
        <v>0</v>
      </c>
      <c r="AA1045" s="832">
        <v>0</v>
      </c>
      <c r="AB1045" s="832">
        <v>0</v>
      </c>
      <c r="AC1045" s="832">
        <v>0</v>
      </c>
      <c r="AD1045" s="832">
        <v>0</v>
      </c>
      <c r="AE1045" s="832">
        <v>0</v>
      </c>
      <c r="AF1045" s="832">
        <v>0</v>
      </c>
      <c r="AG1045" s="832">
        <v>0</v>
      </c>
      <c r="AH1045" s="832">
        <v>0</v>
      </c>
      <c r="AI1045" s="832">
        <v>0</v>
      </c>
    </row>
    <row r="1046" spans="1:35" ht="15" customHeight="1">
      <c r="A1046" s="832" t="s">
        <v>1150</v>
      </c>
      <c r="B1046" s="832">
        <v>2020</v>
      </c>
      <c r="C1046" s="832" t="s">
        <v>1898</v>
      </c>
      <c r="D1046" s="832" t="s">
        <v>1899</v>
      </c>
      <c r="E1046" s="832" t="s">
        <v>1891</v>
      </c>
      <c r="F1046" s="832" t="s">
        <v>1792</v>
      </c>
      <c r="G1046" s="832">
        <v>72457.490000000005</v>
      </c>
      <c r="H1046" s="832">
        <v>119222.34</v>
      </c>
      <c r="I1046" s="832">
        <v>119222.34</v>
      </c>
      <c r="J1046" s="832">
        <v>119222.34</v>
      </c>
      <c r="K1046" s="832">
        <v>119222.34</v>
      </c>
      <c r="L1046" s="832">
        <v>87601.75</v>
      </c>
      <c r="M1046" s="832">
        <v>62396</v>
      </c>
      <c r="N1046" s="832">
        <v>62396</v>
      </c>
      <c r="O1046" s="832">
        <v>115252</v>
      </c>
      <c r="P1046" s="832">
        <v>135098</v>
      </c>
      <c r="Q1046" s="832">
        <v>40711.5</v>
      </c>
      <c r="R1046" s="832">
        <v>96058.98</v>
      </c>
      <c r="S1046" s="832">
        <v>0</v>
      </c>
      <c r="T1046" s="832">
        <v>0</v>
      </c>
      <c r="U1046" s="832">
        <v>0</v>
      </c>
      <c r="V1046" s="832">
        <v>0</v>
      </c>
      <c r="W1046" s="832">
        <v>0</v>
      </c>
      <c r="X1046" s="832">
        <v>0</v>
      </c>
      <c r="Y1046" s="832">
        <v>0</v>
      </c>
      <c r="Z1046" s="832">
        <v>0</v>
      </c>
      <c r="AA1046" s="832">
        <v>0</v>
      </c>
      <c r="AB1046" s="832">
        <v>0</v>
      </c>
      <c r="AC1046" s="832">
        <v>0</v>
      </c>
      <c r="AD1046" s="832">
        <v>0</v>
      </c>
      <c r="AE1046" s="832">
        <v>0</v>
      </c>
      <c r="AF1046" s="832">
        <v>0</v>
      </c>
      <c r="AG1046" s="832">
        <v>0</v>
      </c>
      <c r="AH1046" s="832">
        <v>0</v>
      </c>
      <c r="AI1046" s="832">
        <v>0</v>
      </c>
    </row>
    <row r="1047" spans="1:35" ht="15" customHeight="1">
      <c r="A1047" s="832" t="s">
        <v>1150</v>
      </c>
      <c r="B1047" s="832">
        <v>2020</v>
      </c>
      <c r="C1047" s="832" t="s">
        <v>1900</v>
      </c>
      <c r="D1047" s="832" t="s">
        <v>1901</v>
      </c>
      <c r="E1047" s="832" t="s">
        <v>1891</v>
      </c>
      <c r="F1047" s="832" t="s">
        <v>1792</v>
      </c>
      <c r="G1047" s="832">
        <v>0</v>
      </c>
      <c r="H1047" s="832">
        <v>0</v>
      </c>
      <c r="I1047" s="832">
        <v>0</v>
      </c>
      <c r="J1047" s="832">
        <v>0</v>
      </c>
      <c r="K1047" s="832">
        <v>0</v>
      </c>
      <c r="L1047" s="832">
        <v>0</v>
      </c>
      <c r="M1047" s="832">
        <v>0</v>
      </c>
      <c r="N1047" s="832">
        <v>0</v>
      </c>
      <c r="O1047" s="832">
        <v>0</v>
      </c>
      <c r="P1047" s="832">
        <v>0</v>
      </c>
      <c r="Q1047" s="832">
        <v>0</v>
      </c>
      <c r="R1047" s="832">
        <v>0</v>
      </c>
      <c r="S1047" s="832">
        <v>0</v>
      </c>
      <c r="T1047" s="832">
        <v>0</v>
      </c>
      <c r="U1047" s="832">
        <v>0</v>
      </c>
      <c r="V1047" s="832">
        <v>0</v>
      </c>
      <c r="W1047" s="832">
        <v>0</v>
      </c>
      <c r="X1047" s="832">
        <v>0</v>
      </c>
      <c r="Y1047" s="832">
        <v>0</v>
      </c>
      <c r="Z1047" s="832">
        <v>0</v>
      </c>
      <c r="AA1047" s="832">
        <v>0</v>
      </c>
      <c r="AB1047" s="832">
        <v>0</v>
      </c>
      <c r="AC1047" s="832">
        <v>0</v>
      </c>
      <c r="AD1047" s="832">
        <v>0</v>
      </c>
      <c r="AE1047" s="832">
        <v>0</v>
      </c>
      <c r="AF1047" s="832">
        <v>0</v>
      </c>
      <c r="AG1047" s="832">
        <v>0</v>
      </c>
      <c r="AH1047" s="832">
        <v>0</v>
      </c>
      <c r="AI1047" s="832">
        <v>0</v>
      </c>
    </row>
    <row r="1048" spans="1:35" ht="15" customHeight="1">
      <c r="A1048" s="832" t="s">
        <v>1150</v>
      </c>
      <c r="B1048" s="832">
        <v>2020</v>
      </c>
      <c r="C1048" s="832" t="s">
        <v>1902</v>
      </c>
      <c r="D1048" s="832" t="s">
        <v>1903</v>
      </c>
      <c r="E1048" s="832" t="s">
        <v>1891</v>
      </c>
      <c r="F1048" s="832" t="s">
        <v>1792</v>
      </c>
      <c r="G1048" s="832">
        <v>511843.66</v>
      </c>
      <c r="H1048" s="832">
        <v>557405.74</v>
      </c>
      <c r="I1048" s="832">
        <v>501297.93</v>
      </c>
      <c r="J1048" s="832">
        <v>493526.39</v>
      </c>
      <c r="K1048" s="832">
        <v>483012.31</v>
      </c>
      <c r="L1048" s="832">
        <v>520298.29</v>
      </c>
      <c r="M1048" s="832">
        <v>559879.5</v>
      </c>
      <c r="N1048" s="832">
        <v>595880.13</v>
      </c>
      <c r="O1048" s="832">
        <v>708058.65</v>
      </c>
      <c r="P1048" s="832">
        <v>684804.46</v>
      </c>
      <c r="Q1048" s="832">
        <v>606061.82999999996</v>
      </c>
      <c r="R1048" s="832">
        <v>609047.04000000004</v>
      </c>
      <c r="S1048" s="832">
        <v>0</v>
      </c>
      <c r="T1048" s="832">
        <v>0</v>
      </c>
      <c r="U1048" s="832">
        <v>0</v>
      </c>
      <c r="V1048" s="832">
        <v>0</v>
      </c>
      <c r="W1048" s="832">
        <v>0</v>
      </c>
      <c r="X1048" s="832">
        <v>0</v>
      </c>
      <c r="Y1048" s="832">
        <v>0</v>
      </c>
      <c r="Z1048" s="832">
        <v>0</v>
      </c>
      <c r="AA1048" s="832">
        <v>0</v>
      </c>
      <c r="AB1048" s="832">
        <v>0</v>
      </c>
      <c r="AC1048" s="832">
        <v>0</v>
      </c>
      <c r="AD1048" s="832">
        <v>0</v>
      </c>
      <c r="AE1048" s="832">
        <v>0</v>
      </c>
      <c r="AF1048" s="832">
        <v>0</v>
      </c>
      <c r="AG1048" s="832">
        <v>0</v>
      </c>
      <c r="AH1048" s="832">
        <v>0</v>
      </c>
      <c r="AI1048" s="832">
        <v>0</v>
      </c>
    </row>
    <row r="1049" spans="1:35" ht="15" customHeight="1">
      <c r="A1049" s="832" t="s">
        <v>1150</v>
      </c>
      <c r="B1049" s="832">
        <v>2020</v>
      </c>
      <c r="C1049" s="832" t="s">
        <v>1904</v>
      </c>
      <c r="D1049" s="832" t="s">
        <v>2770</v>
      </c>
      <c r="E1049" s="832" t="s">
        <v>1891</v>
      </c>
      <c r="F1049" s="832" t="s">
        <v>1792</v>
      </c>
      <c r="G1049" s="832">
        <v>0</v>
      </c>
      <c r="H1049" s="832">
        <v>0</v>
      </c>
      <c r="I1049" s="832">
        <v>0</v>
      </c>
      <c r="J1049" s="832">
        <v>0</v>
      </c>
      <c r="K1049" s="832">
        <v>0</v>
      </c>
      <c r="L1049" s="832">
        <v>0</v>
      </c>
      <c r="M1049" s="832">
        <v>0</v>
      </c>
      <c r="N1049" s="832">
        <v>0</v>
      </c>
      <c r="O1049" s="832">
        <v>0</v>
      </c>
      <c r="P1049" s="832">
        <v>0</v>
      </c>
      <c r="Q1049" s="832">
        <v>0</v>
      </c>
      <c r="R1049" s="832">
        <v>0</v>
      </c>
      <c r="S1049" s="832">
        <v>0</v>
      </c>
      <c r="T1049" s="832">
        <v>0</v>
      </c>
      <c r="U1049" s="832">
        <v>0</v>
      </c>
      <c r="V1049" s="832">
        <v>0</v>
      </c>
      <c r="W1049" s="832">
        <v>0</v>
      </c>
      <c r="X1049" s="832">
        <v>0</v>
      </c>
      <c r="Y1049" s="832">
        <v>0</v>
      </c>
      <c r="Z1049" s="832">
        <v>0</v>
      </c>
      <c r="AA1049" s="832">
        <v>0</v>
      </c>
      <c r="AB1049" s="832">
        <v>0</v>
      </c>
      <c r="AC1049" s="832">
        <v>0</v>
      </c>
      <c r="AD1049" s="832">
        <v>0</v>
      </c>
      <c r="AE1049" s="832">
        <v>0</v>
      </c>
      <c r="AF1049" s="832">
        <v>0</v>
      </c>
      <c r="AG1049" s="832">
        <v>0</v>
      </c>
      <c r="AH1049" s="832">
        <v>0</v>
      </c>
      <c r="AI1049" s="832">
        <v>0</v>
      </c>
    </row>
    <row r="1050" spans="1:35" ht="15" customHeight="1">
      <c r="A1050" s="832" t="s">
        <v>1150</v>
      </c>
      <c r="B1050" s="832">
        <v>2020</v>
      </c>
      <c r="C1050" s="832" t="s">
        <v>1908</v>
      </c>
      <c r="D1050" s="832" t="s">
        <v>2771</v>
      </c>
      <c r="E1050" s="832" t="s">
        <v>1891</v>
      </c>
      <c r="F1050" s="832" t="s">
        <v>1792</v>
      </c>
      <c r="G1050" s="832">
        <v>85624.06</v>
      </c>
      <c r="H1050" s="832">
        <v>180350.27</v>
      </c>
      <c r="I1050" s="832">
        <v>225512.55</v>
      </c>
      <c r="J1050" s="832">
        <v>225512.55</v>
      </c>
      <c r="K1050" s="832">
        <v>198884.81</v>
      </c>
      <c r="L1050" s="832">
        <v>152415.28</v>
      </c>
      <c r="M1050" s="832">
        <v>107452.93</v>
      </c>
      <c r="N1050" s="832">
        <v>236081.79</v>
      </c>
      <c r="O1050" s="832">
        <v>214806.79</v>
      </c>
      <c r="P1050" s="832">
        <v>304825.94</v>
      </c>
      <c r="Q1050" s="832">
        <v>367885.27</v>
      </c>
      <c r="R1050" s="832">
        <v>328681.5</v>
      </c>
      <c r="S1050" s="832">
        <v>0</v>
      </c>
      <c r="T1050" s="832">
        <v>0</v>
      </c>
      <c r="U1050" s="832">
        <v>0</v>
      </c>
      <c r="V1050" s="832">
        <v>0</v>
      </c>
      <c r="W1050" s="832">
        <v>0</v>
      </c>
      <c r="X1050" s="832">
        <v>0</v>
      </c>
      <c r="Y1050" s="832">
        <v>0</v>
      </c>
      <c r="Z1050" s="832">
        <v>0</v>
      </c>
      <c r="AA1050" s="832">
        <v>0</v>
      </c>
      <c r="AB1050" s="832">
        <v>0</v>
      </c>
      <c r="AC1050" s="832">
        <v>0</v>
      </c>
      <c r="AD1050" s="832">
        <v>0</v>
      </c>
      <c r="AE1050" s="832">
        <v>0</v>
      </c>
      <c r="AF1050" s="832">
        <v>0</v>
      </c>
      <c r="AG1050" s="832">
        <v>0</v>
      </c>
      <c r="AH1050" s="832">
        <v>0</v>
      </c>
      <c r="AI1050" s="832">
        <v>0</v>
      </c>
    </row>
    <row r="1051" spans="1:35" ht="15" customHeight="1">
      <c r="A1051" s="832" t="s">
        <v>1150</v>
      </c>
      <c r="B1051" s="832">
        <v>2020</v>
      </c>
      <c r="C1051" s="832" t="s">
        <v>1910</v>
      </c>
      <c r="D1051" s="832" t="s">
        <v>1911</v>
      </c>
      <c r="E1051" s="832" t="s">
        <v>333</v>
      </c>
      <c r="F1051" s="832" t="s">
        <v>1792</v>
      </c>
      <c r="G1051" s="832">
        <v>11506.16</v>
      </c>
      <c r="H1051" s="832">
        <v>8534.92</v>
      </c>
      <c r="I1051" s="832">
        <v>9563.4</v>
      </c>
      <c r="J1051" s="832">
        <v>9468.85</v>
      </c>
      <c r="K1051" s="832">
        <v>10809.62</v>
      </c>
      <c r="L1051" s="832">
        <v>11384.28</v>
      </c>
      <c r="M1051" s="832">
        <v>11507.91</v>
      </c>
      <c r="N1051" s="832">
        <v>11841.53</v>
      </c>
      <c r="O1051" s="832">
        <v>14788.3</v>
      </c>
      <c r="P1051" s="832">
        <v>14498.52</v>
      </c>
      <c r="Q1051" s="832">
        <v>15997.32</v>
      </c>
      <c r="R1051" s="832">
        <v>18738.75</v>
      </c>
      <c r="S1051" s="832">
        <v>0</v>
      </c>
      <c r="T1051" s="832">
        <v>0</v>
      </c>
      <c r="U1051" s="832">
        <v>0</v>
      </c>
      <c r="V1051" s="832">
        <v>0</v>
      </c>
      <c r="W1051" s="832">
        <v>0</v>
      </c>
      <c r="X1051" s="832">
        <v>0</v>
      </c>
      <c r="Y1051" s="832">
        <v>0</v>
      </c>
      <c r="Z1051" s="832">
        <v>0</v>
      </c>
      <c r="AA1051" s="832">
        <v>0</v>
      </c>
      <c r="AB1051" s="832">
        <v>0</v>
      </c>
      <c r="AC1051" s="832">
        <v>0</v>
      </c>
      <c r="AD1051" s="832">
        <v>0</v>
      </c>
      <c r="AE1051" s="832">
        <v>0</v>
      </c>
      <c r="AF1051" s="832">
        <v>0</v>
      </c>
      <c r="AG1051" s="832">
        <v>0</v>
      </c>
      <c r="AH1051" s="832">
        <v>0</v>
      </c>
      <c r="AI1051" s="832">
        <v>0</v>
      </c>
    </row>
    <row r="1052" spans="1:35" ht="15" customHeight="1">
      <c r="A1052" s="832" t="s">
        <v>1150</v>
      </c>
      <c r="B1052" s="832">
        <v>2020</v>
      </c>
      <c r="C1052" s="832" t="s">
        <v>1912</v>
      </c>
      <c r="D1052" s="832" t="s">
        <v>1913</v>
      </c>
      <c r="E1052" s="832" t="s">
        <v>333</v>
      </c>
      <c r="F1052" s="832" t="s">
        <v>1792</v>
      </c>
      <c r="G1052" s="832">
        <v>244927.35</v>
      </c>
      <c r="H1052" s="832">
        <v>239402.43</v>
      </c>
      <c r="I1052" s="832">
        <v>239929.36</v>
      </c>
      <c r="J1052" s="832">
        <v>245714.45</v>
      </c>
      <c r="K1052" s="832">
        <v>244669.57</v>
      </c>
      <c r="L1052" s="832">
        <v>240085.06</v>
      </c>
      <c r="M1052" s="832">
        <v>239401.43</v>
      </c>
      <c r="N1052" s="832">
        <v>261837.17</v>
      </c>
      <c r="O1052" s="832">
        <v>239451.88</v>
      </c>
      <c r="P1052" s="832">
        <v>240885.12</v>
      </c>
      <c r="Q1052" s="832">
        <v>171640.06</v>
      </c>
      <c r="R1052" s="832">
        <v>186825.51</v>
      </c>
      <c r="S1052" s="832">
        <v>0</v>
      </c>
      <c r="T1052" s="832">
        <v>0</v>
      </c>
      <c r="U1052" s="832">
        <v>0</v>
      </c>
      <c r="V1052" s="832">
        <v>0</v>
      </c>
      <c r="W1052" s="832">
        <v>0</v>
      </c>
      <c r="X1052" s="832">
        <v>0</v>
      </c>
      <c r="Y1052" s="832">
        <v>0</v>
      </c>
      <c r="Z1052" s="832">
        <v>0</v>
      </c>
      <c r="AA1052" s="832">
        <v>0</v>
      </c>
      <c r="AB1052" s="832">
        <v>0</v>
      </c>
      <c r="AC1052" s="832">
        <v>0</v>
      </c>
      <c r="AD1052" s="832">
        <v>0</v>
      </c>
      <c r="AE1052" s="832">
        <v>0</v>
      </c>
      <c r="AF1052" s="832">
        <v>0</v>
      </c>
      <c r="AG1052" s="832">
        <v>0</v>
      </c>
      <c r="AH1052" s="832">
        <v>0</v>
      </c>
      <c r="AI1052" s="832">
        <v>0</v>
      </c>
    </row>
    <row r="1053" spans="1:35" ht="15" customHeight="1">
      <c r="A1053" s="832" t="s">
        <v>1150</v>
      </c>
      <c r="B1053" s="832">
        <v>2020</v>
      </c>
      <c r="C1053" s="832" t="s">
        <v>1914</v>
      </c>
      <c r="D1053" s="832" t="s">
        <v>2772</v>
      </c>
      <c r="E1053" s="832" t="s">
        <v>333</v>
      </c>
      <c r="F1053" s="832" t="s">
        <v>1792</v>
      </c>
      <c r="G1053" s="832">
        <v>17933</v>
      </c>
      <c r="H1053" s="832">
        <v>17933</v>
      </c>
      <c r="I1053" s="832">
        <v>17933</v>
      </c>
      <c r="J1053" s="832">
        <v>17933</v>
      </c>
      <c r="K1053" s="832">
        <v>17933</v>
      </c>
      <c r="L1053" s="832">
        <v>17933</v>
      </c>
      <c r="M1053" s="832">
        <v>17933</v>
      </c>
      <c r="N1053" s="832">
        <v>17933</v>
      </c>
      <c r="O1053" s="832">
        <v>17933</v>
      </c>
      <c r="P1053" s="832">
        <v>17933</v>
      </c>
      <c r="Q1053" s="832">
        <v>17933</v>
      </c>
      <c r="R1053" s="832">
        <v>17983.259999999998</v>
      </c>
      <c r="S1053" s="832">
        <v>0</v>
      </c>
      <c r="T1053" s="832">
        <v>0</v>
      </c>
      <c r="U1053" s="832">
        <v>0</v>
      </c>
      <c r="V1053" s="832">
        <v>0</v>
      </c>
      <c r="W1053" s="832">
        <v>0</v>
      </c>
      <c r="X1053" s="832">
        <v>0</v>
      </c>
      <c r="Y1053" s="832">
        <v>0</v>
      </c>
      <c r="Z1053" s="832">
        <v>0</v>
      </c>
      <c r="AA1053" s="832">
        <v>0</v>
      </c>
      <c r="AB1053" s="832">
        <v>0</v>
      </c>
      <c r="AC1053" s="832">
        <v>0</v>
      </c>
      <c r="AD1053" s="832">
        <v>0</v>
      </c>
      <c r="AE1053" s="832">
        <v>0</v>
      </c>
      <c r="AF1053" s="832">
        <v>0</v>
      </c>
      <c r="AG1053" s="832">
        <v>0</v>
      </c>
      <c r="AH1053" s="832">
        <v>0</v>
      </c>
      <c r="AI1053" s="832">
        <v>0</v>
      </c>
    </row>
    <row r="1054" spans="1:35" ht="15" customHeight="1">
      <c r="A1054" s="832" t="s">
        <v>1150</v>
      </c>
      <c r="B1054" s="832">
        <v>2020</v>
      </c>
      <c r="C1054" s="832" t="s">
        <v>1916</v>
      </c>
      <c r="D1054" s="832" t="s">
        <v>1917</v>
      </c>
      <c r="E1054" s="832" t="s">
        <v>336</v>
      </c>
      <c r="F1054" s="832" t="s">
        <v>1792</v>
      </c>
      <c r="G1054" s="832">
        <v>0</v>
      </c>
      <c r="H1054" s="832">
        <v>0</v>
      </c>
      <c r="I1054" s="832">
        <v>0</v>
      </c>
      <c r="J1054" s="832">
        <v>0</v>
      </c>
      <c r="K1054" s="832">
        <v>0</v>
      </c>
      <c r="L1054" s="832">
        <v>0</v>
      </c>
      <c r="M1054" s="832">
        <v>0</v>
      </c>
      <c r="N1054" s="832">
        <v>0</v>
      </c>
      <c r="O1054" s="832">
        <v>0</v>
      </c>
      <c r="P1054" s="832">
        <v>0</v>
      </c>
      <c r="Q1054" s="832">
        <v>-7526.96</v>
      </c>
      <c r="R1054" s="832">
        <v>-9884.5300000000007</v>
      </c>
      <c r="S1054" s="832">
        <v>0</v>
      </c>
      <c r="T1054" s="832">
        <v>0</v>
      </c>
      <c r="U1054" s="832">
        <v>0</v>
      </c>
      <c r="V1054" s="832">
        <v>0</v>
      </c>
      <c r="W1054" s="832">
        <v>0</v>
      </c>
      <c r="X1054" s="832">
        <v>0</v>
      </c>
      <c r="Y1054" s="832">
        <v>0</v>
      </c>
      <c r="Z1054" s="832">
        <v>0</v>
      </c>
      <c r="AA1054" s="832">
        <v>0</v>
      </c>
      <c r="AB1054" s="832">
        <v>0</v>
      </c>
      <c r="AC1054" s="832">
        <v>0</v>
      </c>
      <c r="AD1054" s="832">
        <v>0</v>
      </c>
      <c r="AE1054" s="832">
        <v>0</v>
      </c>
      <c r="AF1054" s="832">
        <v>0</v>
      </c>
      <c r="AG1054" s="832">
        <v>0</v>
      </c>
      <c r="AH1054" s="832">
        <v>0</v>
      </c>
      <c r="AI1054" s="832">
        <v>0</v>
      </c>
    </row>
    <row r="1055" spans="1:35" ht="15" customHeight="1">
      <c r="A1055" s="832" t="s">
        <v>1150</v>
      </c>
      <c r="B1055" s="832">
        <v>2020</v>
      </c>
      <c r="C1055" s="832" t="s">
        <v>1918</v>
      </c>
      <c r="D1055" s="832" t="s">
        <v>1919</v>
      </c>
      <c r="E1055" s="832" t="s">
        <v>333</v>
      </c>
      <c r="F1055" s="832" t="s">
        <v>1792</v>
      </c>
      <c r="G1055" s="832">
        <v>0</v>
      </c>
      <c r="H1055" s="832">
        <v>0</v>
      </c>
      <c r="I1055" s="832">
        <v>0</v>
      </c>
      <c r="J1055" s="832">
        <v>0</v>
      </c>
      <c r="K1055" s="832">
        <v>0</v>
      </c>
      <c r="L1055" s="832">
        <v>0</v>
      </c>
      <c r="M1055" s="832">
        <v>0</v>
      </c>
      <c r="N1055" s="832">
        <v>0</v>
      </c>
      <c r="O1055" s="832">
        <v>0</v>
      </c>
      <c r="P1055" s="832">
        <v>0</v>
      </c>
      <c r="Q1055" s="832">
        <v>0</v>
      </c>
      <c r="R1055" s="832">
        <v>0</v>
      </c>
      <c r="S1055" s="832">
        <v>0</v>
      </c>
      <c r="T1055" s="832">
        <v>0</v>
      </c>
      <c r="U1055" s="832">
        <v>0</v>
      </c>
      <c r="V1055" s="832">
        <v>0</v>
      </c>
      <c r="W1055" s="832">
        <v>0</v>
      </c>
      <c r="X1055" s="832">
        <v>0</v>
      </c>
      <c r="Y1055" s="832">
        <v>0</v>
      </c>
      <c r="Z1055" s="832">
        <v>0</v>
      </c>
      <c r="AA1055" s="832">
        <v>0</v>
      </c>
      <c r="AB1055" s="832">
        <v>0</v>
      </c>
      <c r="AC1055" s="832">
        <v>0</v>
      </c>
      <c r="AD1055" s="832">
        <v>0</v>
      </c>
      <c r="AE1055" s="832">
        <v>0</v>
      </c>
      <c r="AF1055" s="832">
        <v>0</v>
      </c>
      <c r="AG1055" s="832">
        <v>0</v>
      </c>
      <c r="AH1055" s="832">
        <v>0</v>
      </c>
      <c r="AI1055" s="832">
        <v>0</v>
      </c>
    </row>
    <row r="1056" spans="1:35" ht="15" customHeight="1">
      <c r="A1056" s="832" t="s">
        <v>1150</v>
      </c>
      <c r="B1056" s="832">
        <v>2020</v>
      </c>
      <c r="C1056" s="832" t="s">
        <v>1920</v>
      </c>
      <c r="D1056" s="832" t="s">
        <v>650</v>
      </c>
      <c r="E1056" s="832" t="s">
        <v>333</v>
      </c>
      <c r="F1056" s="832" t="s">
        <v>1792</v>
      </c>
      <c r="G1056" s="832">
        <v>12060.44</v>
      </c>
      <c r="H1056" s="832">
        <v>10227.74</v>
      </c>
      <c r="I1056" s="832">
        <v>11008.9</v>
      </c>
      <c r="J1056" s="832">
        <v>11264.38</v>
      </c>
      <c r="K1056" s="832">
        <v>8574.64</v>
      </c>
      <c r="L1056" s="832">
        <v>6786.8</v>
      </c>
      <c r="M1056" s="832">
        <v>6203.09</v>
      </c>
      <c r="N1056" s="832">
        <v>7643.08</v>
      </c>
      <c r="O1056" s="832">
        <v>7269.04</v>
      </c>
      <c r="P1056" s="832">
        <v>9657.7099999999991</v>
      </c>
      <c r="Q1056" s="832">
        <v>12435.97</v>
      </c>
      <c r="R1056" s="832">
        <v>9931.18</v>
      </c>
      <c r="S1056" s="832">
        <v>0</v>
      </c>
      <c r="T1056" s="832">
        <v>0</v>
      </c>
      <c r="U1056" s="832">
        <v>0</v>
      </c>
      <c r="V1056" s="832">
        <v>0</v>
      </c>
      <c r="W1056" s="832">
        <v>0</v>
      </c>
      <c r="X1056" s="832">
        <v>0</v>
      </c>
      <c r="Y1056" s="832">
        <v>0</v>
      </c>
      <c r="Z1056" s="832">
        <v>0</v>
      </c>
      <c r="AA1056" s="832">
        <v>0</v>
      </c>
      <c r="AB1056" s="832">
        <v>0</v>
      </c>
      <c r="AC1056" s="832">
        <v>0</v>
      </c>
      <c r="AD1056" s="832">
        <v>0</v>
      </c>
      <c r="AE1056" s="832">
        <v>0</v>
      </c>
      <c r="AF1056" s="832">
        <v>0</v>
      </c>
      <c r="AG1056" s="832">
        <v>0</v>
      </c>
      <c r="AH1056" s="832">
        <v>0</v>
      </c>
      <c r="AI1056" s="832">
        <v>0</v>
      </c>
    </row>
    <row r="1057" spans="1:35" ht="15" customHeight="1">
      <c r="A1057" s="832" t="s">
        <v>1150</v>
      </c>
      <c r="B1057" s="832">
        <v>2020</v>
      </c>
      <c r="C1057" s="832" t="s">
        <v>1921</v>
      </c>
      <c r="D1057" s="832" t="s">
        <v>2773</v>
      </c>
      <c r="E1057" s="832" t="s">
        <v>1842</v>
      </c>
      <c r="F1057" s="832" t="s">
        <v>1792</v>
      </c>
      <c r="G1057" s="832">
        <v>644.21</v>
      </c>
      <c r="H1057" s="832">
        <v>1597.13</v>
      </c>
      <c r="I1057" s="832">
        <v>746.86</v>
      </c>
      <c r="J1057" s="832">
        <v>0</v>
      </c>
      <c r="K1057" s="832">
        <v>1838.71</v>
      </c>
      <c r="L1057" s="832">
        <v>4683.29</v>
      </c>
      <c r="M1057" s="832">
        <v>2526.73</v>
      </c>
      <c r="N1057" s="832">
        <v>4751.46</v>
      </c>
      <c r="O1057" s="832">
        <v>4362.96</v>
      </c>
      <c r="P1057" s="832">
        <v>763.86</v>
      </c>
      <c r="Q1057" s="832">
        <v>1205.46</v>
      </c>
      <c r="R1057" s="832">
        <v>1647.53</v>
      </c>
      <c r="S1057" s="832">
        <v>0</v>
      </c>
      <c r="T1057" s="832">
        <v>0</v>
      </c>
      <c r="U1057" s="832">
        <v>0</v>
      </c>
      <c r="V1057" s="832">
        <v>0</v>
      </c>
      <c r="W1057" s="832">
        <v>0</v>
      </c>
      <c r="X1057" s="832">
        <v>0</v>
      </c>
      <c r="Y1057" s="832">
        <v>0</v>
      </c>
      <c r="Z1057" s="832">
        <v>0</v>
      </c>
      <c r="AA1057" s="832">
        <v>0</v>
      </c>
      <c r="AB1057" s="832">
        <v>0</v>
      </c>
      <c r="AC1057" s="832">
        <v>0</v>
      </c>
      <c r="AD1057" s="832">
        <v>0</v>
      </c>
      <c r="AE1057" s="832">
        <v>0</v>
      </c>
      <c r="AF1057" s="832">
        <v>0</v>
      </c>
      <c r="AG1057" s="832">
        <v>0</v>
      </c>
      <c r="AH1057" s="832">
        <v>0</v>
      </c>
      <c r="AI1057" s="832">
        <v>0</v>
      </c>
    </row>
    <row r="1058" spans="1:35" ht="15" customHeight="1">
      <c r="A1058" s="832" t="s">
        <v>1150</v>
      </c>
      <c r="B1058" s="832">
        <v>2020</v>
      </c>
      <c r="C1058" s="832" t="s">
        <v>1923</v>
      </c>
      <c r="D1058" s="832" t="s">
        <v>2774</v>
      </c>
      <c r="E1058" s="832" t="s">
        <v>333</v>
      </c>
      <c r="F1058" s="832" t="s">
        <v>1792</v>
      </c>
      <c r="G1058" s="832">
        <v>4177.32</v>
      </c>
      <c r="H1058" s="832">
        <v>3527.32</v>
      </c>
      <c r="I1058" s="832">
        <v>3547.05</v>
      </c>
      <c r="J1058" s="832">
        <v>5270.32</v>
      </c>
      <c r="K1058" s="832">
        <v>3464.4</v>
      </c>
      <c r="L1058" s="832">
        <v>2234.6999999999998</v>
      </c>
      <c r="M1058" s="832">
        <v>3088.35</v>
      </c>
      <c r="N1058" s="832">
        <v>4276.05</v>
      </c>
      <c r="O1058" s="832">
        <v>6121.59</v>
      </c>
      <c r="P1058" s="832">
        <v>6108.7</v>
      </c>
      <c r="Q1058" s="832">
        <v>8686.43</v>
      </c>
      <c r="R1058" s="832">
        <v>13306.86</v>
      </c>
      <c r="S1058" s="832">
        <v>0</v>
      </c>
      <c r="T1058" s="832">
        <v>0</v>
      </c>
      <c r="U1058" s="832">
        <v>0</v>
      </c>
      <c r="V1058" s="832">
        <v>0</v>
      </c>
      <c r="W1058" s="832">
        <v>0</v>
      </c>
      <c r="X1058" s="832">
        <v>0</v>
      </c>
      <c r="Y1058" s="832">
        <v>0</v>
      </c>
      <c r="Z1058" s="832">
        <v>0</v>
      </c>
      <c r="AA1058" s="832">
        <v>0</v>
      </c>
      <c r="AB1058" s="832">
        <v>0</v>
      </c>
      <c r="AC1058" s="832">
        <v>0</v>
      </c>
      <c r="AD1058" s="832">
        <v>0</v>
      </c>
      <c r="AE1058" s="832">
        <v>0</v>
      </c>
      <c r="AF1058" s="832">
        <v>0</v>
      </c>
      <c r="AG1058" s="832">
        <v>0</v>
      </c>
      <c r="AH1058" s="832">
        <v>0</v>
      </c>
      <c r="AI1058" s="832">
        <v>0</v>
      </c>
    </row>
    <row r="1059" spans="1:35" ht="15" customHeight="1">
      <c r="A1059" s="832" t="s">
        <v>1150</v>
      </c>
      <c r="B1059" s="832">
        <v>2020</v>
      </c>
      <c r="C1059" s="832" t="s">
        <v>1925</v>
      </c>
      <c r="D1059" s="832" t="s">
        <v>1926</v>
      </c>
      <c r="E1059" s="832" t="s">
        <v>333</v>
      </c>
      <c r="F1059" s="832" t="s">
        <v>1792</v>
      </c>
      <c r="G1059" s="832">
        <v>11217.53</v>
      </c>
      <c r="H1059" s="832">
        <v>9998.5</v>
      </c>
      <c r="I1059" s="832">
        <v>8276.68</v>
      </c>
      <c r="J1059" s="832">
        <v>8830.35</v>
      </c>
      <c r="K1059" s="832">
        <v>10071.200000000001</v>
      </c>
      <c r="L1059" s="832">
        <v>9237.6200000000008</v>
      </c>
      <c r="M1059" s="832">
        <v>10132.66</v>
      </c>
      <c r="N1059" s="832">
        <v>6790.24</v>
      </c>
      <c r="O1059" s="832">
        <v>8289.0400000000009</v>
      </c>
      <c r="P1059" s="832">
        <v>8334.81</v>
      </c>
      <c r="Q1059" s="832">
        <v>6094.31</v>
      </c>
      <c r="R1059" s="832">
        <v>8160.48</v>
      </c>
      <c r="S1059" s="832">
        <v>0</v>
      </c>
      <c r="T1059" s="832">
        <v>0</v>
      </c>
      <c r="U1059" s="832">
        <v>0</v>
      </c>
      <c r="V1059" s="832">
        <v>0</v>
      </c>
      <c r="W1059" s="832">
        <v>0</v>
      </c>
      <c r="X1059" s="832">
        <v>0</v>
      </c>
      <c r="Y1059" s="832">
        <v>0</v>
      </c>
      <c r="Z1059" s="832">
        <v>0</v>
      </c>
      <c r="AA1059" s="832">
        <v>0</v>
      </c>
      <c r="AB1059" s="832">
        <v>0</v>
      </c>
      <c r="AC1059" s="832">
        <v>0</v>
      </c>
      <c r="AD1059" s="832">
        <v>0</v>
      </c>
      <c r="AE1059" s="832">
        <v>0</v>
      </c>
      <c r="AF1059" s="832">
        <v>0</v>
      </c>
      <c r="AG1059" s="832">
        <v>0</v>
      </c>
      <c r="AH1059" s="832">
        <v>0</v>
      </c>
      <c r="AI1059" s="832">
        <v>0</v>
      </c>
    </row>
    <row r="1060" spans="1:35" ht="15" customHeight="1">
      <c r="A1060" s="832" t="s">
        <v>1150</v>
      </c>
      <c r="B1060" s="832">
        <v>2020</v>
      </c>
      <c r="C1060" s="832" t="s">
        <v>1927</v>
      </c>
      <c r="D1060" s="832" t="s">
        <v>1928</v>
      </c>
      <c r="E1060" s="832" t="s">
        <v>333</v>
      </c>
      <c r="F1060" s="832" t="s">
        <v>1792</v>
      </c>
      <c r="G1060" s="832">
        <v>0</v>
      </c>
      <c r="H1060" s="832">
        <v>0</v>
      </c>
      <c r="I1060" s="832">
        <v>0</v>
      </c>
      <c r="J1060" s="832">
        <v>0</v>
      </c>
      <c r="K1060" s="832">
        <v>0</v>
      </c>
      <c r="L1060" s="832">
        <v>0</v>
      </c>
      <c r="M1060" s="832">
        <v>0</v>
      </c>
      <c r="N1060" s="832">
        <v>0</v>
      </c>
      <c r="O1060" s="832">
        <v>0</v>
      </c>
      <c r="P1060" s="832">
        <v>0</v>
      </c>
      <c r="Q1060" s="832">
        <v>0</v>
      </c>
      <c r="R1060" s="832">
        <v>0</v>
      </c>
      <c r="S1060" s="832">
        <v>0</v>
      </c>
      <c r="T1060" s="832">
        <v>0</v>
      </c>
      <c r="U1060" s="832">
        <v>0</v>
      </c>
      <c r="V1060" s="832">
        <v>0</v>
      </c>
      <c r="W1060" s="832">
        <v>0</v>
      </c>
      <c r="X1060" s="832">
        <v>0</v>
      </c>
      <c r="Y1060" s="832">
        <v>0</v>
      </c>
      <c r="Z1060" s="832">
        <v>0</v>
      </c>
      <c r="AA1060" s="832">
        <v>0</v>
      </c>
      <c r="AB1060" s="832">
        <v>0</v>
      </c>
      <c r="AC1060" s="832">
        <v>0</v>
      </c>
      <c r="AD1060" s="832">
        <v>0</v>
      </c>
      <c r="AE1060" s="832">
        <v>0</v>
      </c>
      <c r="AF1060" s="832">
        <v>0</v>
      </c>
      <c r="AG1060" s="832">
        <v>0</v>
      </c>
      <c r="AH1060" s="832">
        <v>0</v>
      </c>
      <c r="AI1060" s="832">
        <v>0</v>
      </c>
    </row>
    <row r="1061" spans="1:35" ht="15" customHeight="1">
      <c r="A1061" s="832" t="s">
        <v>1150</v>
      </c>
      <c r="B1061" s="832">
        <v>2020</v>
      </c>
      <c r="C1061" s="832" t="s">
        <v>1929</v>
      </c>
      <c r="D1061" s="832" t="s">
        <v>2775</v>
      </c>
      <c r="E1061" s="832" t="s">
        <v>333</v>
      </c>
      <c r="F1061" s="832" t="s">
        <v>1792</v>
      </c>
      <c r="G1061" s="832">
        <v>0</v>
      </c>
      <c r="H1061" s="832">
        <v>0</v>
      </c>
      <c r="I1061" s="832">
        <v>0</v>
      </c>
      <c r="J1061" s="832">
        <v>0</v>
      </c>
      <c r="K1061" s="832">
        <v>0</v>
      </c>
      <c r="L1061" s="832">
        <v>0</v>
      </c>
      <c r="M1061" s="832">
        <v>0</v>
      </c>
      <c r="N1061" s="832">
        <v>0</v>
      </c>
      <c r="O1061" s="832">
        <v>0</v>
      </c>
      <c r="P1061" s="832">
        <v>0</v>
      </c>
      <c r="Q1061" s="832">
        <v>-185.26</v>
      </c>
      <c r="R1061" s="832">
        <v>-185.26</v>
      </c>
      <c r="S1061" s="832">
        <v>0</v>
      </c>
      <c r="T1061" s="832">
        <v>0</v>
      </c>
      <c r="U1061" s="832">
        <v>0</v>
      </c>
      <c r="V1061" s="832">
        <v>0</v>
      </c>
      <c r="W1061" s="832">
        <v>0</v>
      </c>
      <c r="X1061" s="832">
        <v>0</v>
      </c>
      <c r="Y1061" s="832">
        <v>0</v>
      </c>
      <c r="Z1061" s="832">
        <v>0</v>
      </c>
      <c r="AA1061" s="832">
        <v>0</v>
      </c>
      <c r="AB1061" s="832">
        <v>0</v>
      </c>
      <c r="AC1061" s="832">
        <v>0</v>
      </c>
      <c r="AD1061" s="832">
        <v>0</v>
      </c>
      <c r="AE1061" s="832">
        <v>0</v>
      </c>
      <c r="AF1061" s="832">
        <v>0</v>
      </c>
      <c r="AG1061" s="832">
        <v>0</v>
      </c>
      <c r="AH1061" s="832">
        <v>0</v>
      </c>
      <c r="AI1061" s="832">
        <v>0</v>
      </c>
    </row>
    <row r="1062" spans="1:35" ht="15" customHeight="1">
      <c r="A1062" s="832" t="s">
        <v>1150</v>
      </c>
      <c r="B1062" s="832">
        <v>2020</v>
      </c>
      <c r="C1062" s="832" t="s">
        <v>1931</v>
      </c>
      <c r="D1062" s="832" t="s">
        <v>2776</v>
      </c>
      <c r="E1062" s="832" t="s">
        <v>333</v>
      </c>
      <c r="F1062" s="832" t="s">
        <v>1792</v>
      </c>
      <c r="G1062" s="832">
        <v>285415.01</v>
      </c>
      <c r="H1062" s="832">
        <v>285415.01</v>
      </c>
      <c r="I1062" s="832">
        <v>249049.92</v>
      </c>
      <c r="J1062" s="832">
        <v>212684.83</v>
      </c>
      <c r="K1062" s="832">
        <v>176319.74</v>
      </c>
      <c r="L1062" s="832">
        <v>139954.65</v>
      </c>
      <c r="M1062" s="832">
        <v>117860.04</v>
      </c>
      <c r="N1062" s="832">
        <v>82025.75</v>
      </c>
      <c r="O1062" s="832">
        <v>46191.46</v>
      </c>
      <c r="P1062" s="832">
        <v>10357.17</v>
      </c>
      <c r="Q1062" s="832">
        <v>-61489.120000000003</v>
      </c>
      <c r="R1062" s="832">
        <v>-97323.41</v>
      </c>
      <c r="S1062" s="832">
        <v>0</v>
      </c>
      <c r="T1062" s="832">
        <v>0</v>
      </c>
      <c r="U1062" s="832">
        <v>0</v>
      </c>
      <c r="V1062" s="832">
        <v>0</v>
      </c>
      <c r="W1062" s="832">
        <v>0</v>
      </c>
      <c r="X1062" s="832">
        <v>0</v>
      </c>
      <c r="Y1062" s="832">
        <v>0</v>
      </c>
      <c r="Z1062" s="832">
        <v>0</v>
      </c>
      <c r="AA1062" s="832">
        <v>0</v>
      </c>
      <c r="AB1062" s="832">
        <v>0</v>
      </c>
      <c r="AC1062" s="832">
        <v>0</v>
      </c>
      <c r="AD1062" s="832">
        <v>0</v>
      </c>
      <c r="AE1062" s="832">
        <v>0</v>
      </c>
      <c r="AF1062" s="832">
        <v>0</v>
      </c>
      <c r="AG1062" s="832">
        <v>0</v>
      </c>
      <c r="AH1062" s="832">
        <v>0</v>
      </c>
      <c r="AI1062" s="832">
        <v>0</v>
      </c>
    </row>
    <row r="1063" spans="1:35" ht="15" customHeight="1">
      <c r="A1063" s="832" t="s">
        <v>1150</v>
      </c>
      <c r="B1063" s="832">
        <v>2020</v>
      </c>
      <c r="C1063" s="832" t="s">
        <v>1933</v>
      </c>
      <c r="D1063" s="832" t="s">
        <v>2103</v>
      </c>
      <c r="E1063" s="832" t="s">
        <v>333</v>
      </c>
      <c r="F1063" s="832" t="s">
        <v>1153</v>
      </c>
      <c r="G1063" s="832">
        <v>373425.38</v>
      </c>
      <c r="H1063" s="832">
        <v>269482.40999999997</v>
      </c>
      <c r="I1063" s="832">
        <v>269482.40999999997</v>
      </c>
      <c r="J1063" s="832">
        <v>165539.44</v>
      </c>
      <c r="K1063" s="832">
        <v>165539.44</v>
      </c>
      <c r="L1063" s="832">
        <v>61596.47</v>
      </c>
      <c r="M1063" s="832">
        <v>75336.179999999993</v>
      </c>
      <c r="N1063" s="832">
        <v>-35726.660000000003</v>
      </c>
      <c r="O1063" s="832">
        <v>-35726.660000000003</v>
      </c>
      <c r="P1063" s="832">
        <v>-42846.51</v>
      </c>
      <c r="Q1063" s="832">
        <v>-104442.98</v>
      </c>
      <c r="R1063" s="832">
        <v>-104442.98</v>
      </c>
      <c r="S1063" s="832">
        <v>0</v>
      </c>
      <c r="T1063" s="832">
        <v>0</v>
      </c>
      <c r="U1063" s="832">
        <v>0</v>
      </c>
      <c r="V1063" s="832">
        <v>0</v>
      </c>
      <c r="W1063" s="832">
        <v>0</v>
      </c>
      <c r="X1063" s="832">
        <v>0</v>
      </c>
      <c r="Y1063" s="832">
        <v>0</v>
      </c>
      <c r="Z1063" s="832">
        <v>0</v>
      </c>
      <c r="AA1063" s="832">
        <v>0</v>
      </c>
      <c r="AB1063" s="832">
        <v>0</v>
      </c>
      <c r="AC1063" s="832">
        <v>0</v>
      </c>
      <c r="AD1063" s="832">
        <v>0</v>
      </c>
      <c r="AE1063" s="832">
        <v>0</v>
      </c>
      <c r="AF1063" s="832">
        <v>0</v>
      </c>
      <c r="AG1063" s="832">
        <v>0</v>
      </c>
      <c r="AH1063" s="832">
        <v>0</v>
      </c>
      <c r="AI1063" s="832">
        <v>0</v>
      </c>
    </row>
    <row r="1064" spans="1:35" ht="15" customHeight="1">
      <c r="A1064" s="832" t="s">
        <v>1150</v>
      </c>
      <c r="B1064" s="832">
        <v>2020</v>
      </c>
      <c r="C1064" s="832" t="s">
        <v>1935</v>
      </c>
      <c r="D1064" s="832" t="s">
        <v>2777</v>
      </c>
      <c r="E1064" s="832" t="s">
        <v>333</v>
      </c>
      <c r="F1064" s="832" t="s">
        <v>1792</v>
      </c>
      <c r="G1064" s="832">
        <v>0</v>
      </c>
      <c r="H1064" s="832">
        <v>0</v>
      </c>
      <c r="I1064" s="832">
        <v>0</v>
      </c>
      <c r="J1064" s="832">
        <v>0</v>
      </c>
      <c r="K1064" s="832">
        <v>0</v>
      </c>
      <c r="L1064" s="832">
        <v>0</v>
      </c>
      <c r="M1064" s="832">
        <v>0</v>
      </c>
      <c r="N1064" s="832">
        <v>0</v>
      </c>
      <c r="O1064" s="832">
        <v>0</v>
      </c>
      <c r="P1064" s="832">
        <v>0</v>
      </c>
      <c r="Q1064" s="832">
        <v>0</v>
      </c>
      <c r="R1064" s="832">
        <v>0</v>
      </c>
      <c r="S1064" s="832">
        <v>0</v>
      </c>
      <c r="T1064" s="832">
        <v>0</v>
      </c>
      <c r="U1064" s="832">
        <v>0</v>
      </c>
      <c r="V1064" s="832">
        <v>0</v>
      </c>
      <c r="W1064" s="832">
        <v>0</v>
      </c>
      <c r="X1064" s="832">
        <v>0</v>
      </c>
      <c r="Y1064" s="832">
        <v>0</v>
      </c>
      <c r="Z1064" s="832">
        <v>0</v>
      </c>
      <c r="AA1064" s="832">
        <v>0</v>
      </c>
      <c r="AB1064" s="832">
        <v>0</v>
      </c>
      <c r="AC1064" s="832">
        <v>0</v>
      </c>
      <c r="AD1064" s="832">
        <v>0</v>
      </c>
      <c r="AE1064" s="832">
        <v>0</v>
      </c>
      <c r="AF1064" s="832">
        <v>0</v>
      </c>
      <c r="AG1064" s="832">
        <v>0</v>
      </c>
      <c r="AH1064" s="832">
        <v>0</v>
      </c>
      <c r="AI1064" s="832">
        <v>0</v>
      </c>
    </row>
    <row r="1065" spans="1:35" ht="15" customHeight="1">
      <c r="A1065" s="832" t="s">
        <v>1150</v>
      </c>
      <c r="B1065" s="832">
        <v>2020</v>
      </c>
      <c r="C1065" s="832" t="s">
        <v>1937</v>
      </c>
      <c r="D1065" s="832" t="s">
        <v>1938</v>
      </c>
      <c r="E1065" s="832" t="s">
        <v>333</v>
      </c>
      <c r="F1065" s="832" t="s">
        <v>1153</v>
      </c>
      <c r="G1065" s="832">
        <v>0</v>
      </c>
      <c r="H1065" s="832">
        <v>0</v>
      </c>
      <c r="I1065" s="832">
        <v>0</v>
      </c>
      <c r="J1065" s="832">
        <v>0</v>
      </c>
      <c r="K1065" s="832">
        <v>0</v>
      </c>
      <c r="L1065" s="832">
        <v>0</v>
      </c>
      <c r="M1065" s="832">
        <v>0</v>
      </c>
      <c r="N1065" s="832">
        <v>0</v>
      </c>
      <c r="O1065" s="832">
        <v>0</v>
      </c>
      <c r="P1065" s="832">
        <v>0</v>
      </c>
      <c r="Q1065" s="832">
        <v>0</v>
      </c>
      <c r="R1065" s="832">
        <v>0</v>
      </c>
      <c r="S1065" s="832">
        <v>0</v>
      </c>
      <c r="T1065" s="832">
        <v>0</v>
      </c>
      <c r="U1065" s="832">
        <v>0</v>
      </c>
      <c r="V1065" s="832">
        <v>0</v>
      </c>
      <c r="W1065" s="832">
        <v>0</v>
      </c>
      <c r="X1065" s="832">
        <v>0</v>
      </c>
      <c r="Y1065" s="832">
        <v>0</v>
      </c>
      <c r="Z1065" s="832">
        <v>0</v>
      </c>
      <c r="AA1065" s="832">
        <v>0</v>
      </c>
      <c r="AB1065" s="832">
        <v>0</v>
      </c>
      <c r="AC1065" s="832">
        <v>0</v>
      </c>
      <c r="AD1065" s="832">
        <v>0</v>
      </c>
      <c r="AE1065" s="832">
        <v>0</v>
      </c>
      <c r="AF1065" s="832">
        <v>0</v>
      </c>
      <c r="AG1065" s="832">
        <v>0</v>
      </c>
      <c r="AH1065" s="832">
        <v>0</v>
      </c>
      <c r="AI1065" s="832">
        <v>0</v>
      </c>
    </row>
    <row r="1066" spans="1:35" ht="15" customHeight="1">
      <c r="A1066" s="832" t="s">
        <v>1150</v>
      </c>
      <c r="B1066" s="832">
        <v>2020</v>
      </c>
      <c r="C1066" s="832" t="s">
        <v>1939</v>
      </c>
      <c r="D1066" s="832" t="s">
        <v>1940</v>
      </c>
      <c r="E1066" s="832" t="s">
        <v>333</v>
      </c>
      <c r="F1066" s="832" t="s">
        <v>1792</v>
      </c>
      <c r="G1066" s="832">
        <v>0</v>
      </c>
      <c r="H1066" s="832">
        <v>0</v>
      </c>
      <c r="I1066" s="832">
        <v>0</v>
      </c>
      <c r="J1066" s="832">
        <v>0</v>
      </c>
      <c r="K1066" s="832">
        <v>0</v>
      </c>
      <c r="L1066" s="832">
        <v>0</v>
      </c>
      <c r="M1066" s="832">
        <v>0</v>
      </c>
      <c r="N1066" s="832">
        <v>0</v>
      </c>
      <c r="O1066" s="832">
        <v>0</v>
      </c>
      <c r="P1066" s="832">
        <v>0</v>
      </c>
      <c r="Q1066" s="832">
        <v>0</v>
      </c>
      <c r="R1066" s="832">
        <v>0</v>
      </c>
      <c r="S1066" s="832">
        <v>0</v>
      </c>
      <c r="T1066" s="832">
        <v>0</v>
      </c>
      <c r="U1066" s="832">
        <v>0</v>
      </c>
      <c r="V1066" s="832">
        <v>0</v>
      </c>
      <c r="W1066" s="832">
        <v>0</v>
      </c>
      <c r="X1066" s="832">
        <v>0</v>
      </c>
      <c r="Y1066" s="832">
        <v>0</v>
      </c>
      <c r="Z1066" s="832">
        <v>0</v>
      </c>
      <c r="AA1066" s="832">
        <v>0</v>
      </c>
      <c r="AB1066" s="832">
        <v>0</v>
      </c>
      <c r="AC1066" s="832">
        <v>0</v>
      </c>
      <c r="AD1066" s="832">
        <v>0</v>
      </c>
      <c r="AE1066" s="832">
        <v>0</v>
      </c>
      <c r="AF1066" s="832">
        <v>0</v>
      </c>
      <c r="AG1066" s="832">
        <v>0</v>
      </c>
      <c r="AH1066" s="832">
        <v>0</v>
      </c>
      <c r="AI1066" s="832">
        <v>0</v>
      </c>
    </row>
    <row r="1067" spans="1:35" ht="15" customHeight="1">
      <c r="A1067" s="832" t="s">
        <v>1150</v>
      </c>
      <c r="B1067" s="832">
        <v>2020</v>
      </c>
      <c r="C1067" s="832" t="s">
        <v>1941</v>
      </c>
      <c r="D1067" s="832" t="s">
        <v>2778</v>
      </c>
      <c r="E1067" s="832" t="s">
        <v>333</v>
      </c>
      <c r="F1067" s="832" t="s">
        <v>1792</v>
      </c>
      <c r="G1067" s="832">
        <v>-420.34</v>
      </c>
      <c r="H1067" s="832">
        <v>2395.0100000000002</v>
      </c>
      <c r="I1067" s="832">
        <v>6056.24</v>
      </c>
      <c r="J1067" s="832">
        <v>5797.86</v>
      </c>
      <c r="K1067" s="832">
        <v>5111</v>
      </c>
      <c r="L1067" s="832">
        <v>4436.7299999999996</v>
      </c>
      <c r="M1067" s="832">
        <v>3823.46</v>
      </c>
      <c r="N1067" s="832">
        <v>3210.22</v>
      </c>
      <c r="O1067" s="832">
        <v>3286.88</v>
      </c>
      <c r="P1067" s="832">
        <v>2705.58</v>
      </c>
      <c r="Q1067" s="832">
        <v>6756.71</v>
      </c>
      <c r="R1067" s="832">
        <v>8868.59</v>
      </c>
      <c r="S1067" s="832">
        <v>0</v>
      </c>
      <c r="T1067" s="832">
        <v>0</v>
      </c>
      <c r="U1067" s="832">
        <v>0</v>
      </c>
      <c r="V1067" s="832">
        <v>0</v>
      </c>
      <c r="W1067" s="832">
        <v>0</v>
      </c>
      <c r="X1067" s="832">
        <v>0</v>
      </c>
      <c r="Y1067" s="832">
        <v>0</v>
      </c>
      <c r="Z1067" s="832">
        <v>0</v>
      </c>
      <c r="AA1067" s="832">
        <v>0</v>
      </c>
      <c r="AB1067" s="832">
        <v>0</v>
      </c>
      <c r="AC1067" s="832">
        <v>0</v>
      </c>
      <c r="AD1067" s="832">
        <v>0</v>
      </c>
      <c r="AE1067" s="832">
        <v>0</v>
      </c>
      <c r="AF1067" s="832">
        <v>0</v>
      </c>
      <c r="AG1067" s="832">
        <v>0</v>
      </c>
      <c r="AH1067" s="832">
        <v>0</v>
      </c>
      <c r="AI1067" s="832">
        <v>0</v>
      </c>
    </row>
    <row r="1068" spans="1:35" ht="15" customHeight="1">
      <c r="A1068" s="832" t="s">
        <v>1150</v>
      </c>
      <c r="B1068" s="832">
        <v>2020</v>
      </c>
      <c r="C1068" s="832" t="s">
        <v>1949</v>
      </c>
      <c r="D1068" s="832" t="s">
        <v>1950</v>
      </c>
      <c r="E1068" s="832" t="s">
        <v>333</v>
      </c>
      <c r="F1068" s="832" t="s">
        <v>1792</v>
      </c>
      <c r="G1068" s="832">
        <v>0</v>
      </c>
      <c r="H1068" s="832">
        <v>0</v>
      </c>
      <c r="I1068" s="832">
        <v>0</v>
      </c>
      <c r="J1068" s="832">
        <v>0</v>
      </c>
      <c r="K1068" s="832">
        <v>0</v>
      </c>
      <c r="L1068" s="832">
        <v>0</v>
      </c>
      <c r="M1068" s="832">
        <v>0</v>
      </c>
      <c r="N1068" s="832">
        <v>0</v>
      </c>
      <c r="O1068" s="832">
        <v>0</v>
      </c>
      <c r="P1068" s="832">
        <v>0</v>
      </c>
      <c r="Q1068" s="832">
        <v>0</v>
      </c>
      <c r="R1068" s="832">
        <v>0</v>
      </c>
      <c r="S1068" s="832">
        <v>0</v>
      </c>
      <c r="T1068" s="832">
        <v>0</v>
      </c>
      <c r="U1068" s="832">
        <v>0</v>
      </c>
      <c r="V1068" s="832">
        <v>0</v>
      </c>
      <c r="W1068" s="832">
        <v>0</v>
      </c>
      <c r="X1068" s="832">
        <v>0</v>
      </c>
      <c r="Y1068" s="832">
        <v>0</v>
      </c>
      <c r="Z1068" s="832">
        <v>0</v>
      </c>
      <c r="AA1068" s="832">
        <v>0</v>
      </c>
      <c r="AB1068" s="832">
        <v>0</v>
      </c>
      <c r="AC1068" s="832">
        <v>0</v>
      </c>
      <c r="AD1068" s="832">
        <v>0</v>
      </c>
      <c r="AE1068" s="832">
        <v>0</v>
      </c>
      <c r="AF1068" s="832">
        <v>0</v>
      </c>
      <c r="AG1068" s="832">
        <v>0</v>
      </c>
      <c r="AH1068" s="832">
        <v>0</v>
      </c>
      <c r="AI1068" s="832">
        <v>0</v>
      </c>
    </row>
    <row r="1069" spans="1:35" ht="15" customHeight="1">
      <c r="A1069" s="832" t="s">
        <v>1150</v>
      </c>
      <c r="B1069" s="832">
        <v>2020</v>
      </c>
      <c r="C1069" s="832" t="s">
        <v>1951</v>
      </c>
      <c r="D1069" s="832" t="s">
        <v>1952</v>
      </c>
      <c r="E1069" s="832" t="s">
        <v>333</v>
      </c>
      <c r="F1069" s="832" t="s">
        <v>1792</v>
      </c>
      <c r="G1069" s="832">
        <v>0</v>
      </c>
      <c r="H1069" s="832">
        <v>0</v>
      </c>
      <c r="I1069" s="832">
        <v>0</v>
      </c>
      <c r="J1069" s="832">
        <v>0</v>
      </c>
      <c r="K1069" s="832">
        <v>0</v>
      </c>
      <c r="L1069" s="832">
        <v>0</v>
      </c>
      <c r="M1069" s="832">
        <v>0</v>
      </c>
      <c r="N1069" s="832">
        <v>0</v>
      </c>
      <c r="O1069" s="832">
        <v>0</v>
      </c>
      <c r="P1069" s="832">
        <v>0</v>
      </c>
      <c r="Q1069" s="832">
        <v>0</v>
      </c>
      <c r="R1069" s="832">
        <v>0</v>
      </c>
      <c r="S1069" s="832">
        <v>0</v>
      </c>
      <c r="T1069" s="832">
        <v>0</v>
      </c>
      <c r="U1069" s="832">
        <v>0</v>
      </c>
      <c r="V1069" s="832">
        <v>0</v>
      </c>
      <c r="W1069" s="832">
        <v>0</v>
      </c>
      <c r="X1069" s="832">
        <v>0</v>
      </c>
      <c r="Y1069" s="832">
        <v>0</v>
      </c>
      <c r="Z1069" s="832">
        <v>0</v>
      </c>
      <c r="AA1069" s="832">
        <v>0</v>
      </c>
      <c r="AB1069" s="832">
        <v>0</v>
      </c>
      <c r="AC1069" s="832">
        <v>0</v>
      </c>
      <c r="AD1069" s="832">
        <v>0</v>
      </c>
      <c r="AE1069" s="832">
        <v>0</v>
      </c>
      <c r="AF1069" s="832">
        <v>0</v>
      </c>
      <c r="AG1069" s="832">
        <v>0</v>
      </c>
      <c r="AH1069" s="832">
        <v>0</v>
      </c>
      <c r="AI1069" s="832">
        <v>0</v>
      </c>
    </row>
    <row r="1070" spans="1:35" ht="15" customHeight="1">
      <c r="A1070" s="832" t="s">
        <v>1150</v>
      </c>
      <c r="B1070" s="832">
        <v>2020</v>
      </c>
      <c r="C1070" s="832" t="s">
        <v>1953</v>
      </c>
      <c r="D1070" s="832" t="s">
        <v>1954</v>
      </c>
      <c r="E1070" s="832" t="s">
        <v>333</v>
      </c>
      <c r="F1070" s="832" t="s">
        <v>1792</v>
      </c>
      <c r="G1070" s="832">
        <v>0</v>
      </c>
      <c r="H1070" s="832">
        <v>0</v>
      </c>
      <c r="I1070" s="832">
        <v>0</v>
      </c>
      <c r="J1070" s="832">
        <v>0</v>
      </c>
      <c r="K1070" s="832">
        <v>0</v>
      </c>
      <c r="L1070" s="832">
        <v>0</v>
      </c>
      <c r="M1070" s="832">
        <v>0</v>
      </c>
      <c r="N1070" s="832">
        <v>0</v>
      </c>
      <c r="O1070" s="832">
        <v>0</v>
      </c>
      <c r="P1070" s="832">
        <v>0</v>
      </c>
      <c r="Q1070" s="832">
        <v>0</v>
      </c>
      <c r="R1070" s="832">
        <v>0</v>
      </c>
      <c r="S1070" s="832">
        <v>0</v>
      </c>
      <c r="T1070" s="832">
        <v>0</v>
      </c>
      <c r="U1070" s="832">
        <v>0</v>
      </c>
      <c r="V1070" s="832">
        <v>0</v>
      </c>
      <c r="W1070" s="832">
        <v>0</v>
      </c>
      <c r="X1070" s="832">
        <v>0</v>
      </c>
      <c r="Y1070" s="832">
        <v>0</v>
      </c>
      <c r="Z1070" s="832">
        <v>0</v>
      </c>
      <c r="AA1070" s="832">
        <v>0</v>
      </c>
      <c r="AB1070" s="832">
        <v>0</v>
      </c>
      <c r="AC1070" s="832">
        <v>0</v>
      </c>
      <c r="AD1070" s="832">
        <v>0</v>
      </c>
      <c r="AE1070" s="832">
        <v>0</v>
      </c>
      <c r="AF1070" s="832">
        <v>0</v>
      </c>
      <c r="AG1070" s="832">
        <v>0</v>
      </c>
      <c r="AH1070" s="832">
        <v>0</v>
      </c>
      <c r="AI1070" s="832">
        <v>0</v>
      </c>
    </row>
    <row r="1071" spans="1:35" ht="15" customHeight="1">
      <c r="A1071" s="832" t="s">
        <v>1150</v>
      </c>
      <c r="B1071" s="832">
        <v>2020</v>
      </c>
      <c r="C1071" s="832" t="s">
        <v>1955</v>
      </c>
      <c r="D1071" s="832" t="s">
        <v>1956</v>
      </c>
      <c r="E1071" s="832" t="s">
        <v>333</v>
      </c>
      <c r="F1071" s="832" t="s">
        <v>1792</v>
      </c>
      <c r="G1071" s="832">
        <v>0</v>
      </c>
      <c r="H1071" s="832">
        <v>0</v>
      </c>
      <c r="I1071" s="832">
        <v>0</v>
      </c>
      <c r="J1071" s="832">
        <v>0</v>
      </c>
      <c r="K1071" s="832">
        <v>0</v>
      </c>
      <c r="L1071" s="832">
        <v>0</v>
      </c>
      <c r="M1071" s="832">
        <v>0</v>
      </c>
      <c r="N1071" s="832">
        <v>0</v>
      </c>
      <c r="O1071" s="832">
        <v>0</v>
      </c>
      <c r="P1071" s="832">
        <v>0</v>
      </c>
      <c r="Q1071" s="832">
        <v>0</v>
      </c>
      <c r="R1071" s="832">
        <v>0</v>
      </c>
      <c r="S1071" s="832">
        <v>0</v>
      </c>
      <c r="T1071" s="832">
        <v>0</v>
      </c>
      <c r="U1071" s="832">
        <v>0</v>
      </c>
      <c r="V1071" s="832">
        <v>0</v>
      </c>
      <c r="W1071" s="832">
        <v>0</v>
      </c>
      <c r="X1071" s="832">
        <v>0</v>
      </c>
      <c r="Y1071" s="832">
        <v>0</v>
      </c>
      <c r="Z1071" s="832">
        <v>0</v>
      </c>
      <c r="AA1071" s="832">
        <v>0</v>
      </c>
      <c r="AB1071" s="832">
        <v>0</v>
      </c>
      <c r="AC1071" s="832">
        <v>0</v>
      </c>
      <c r="AD1071" s="832">
        <v>0</v>
      </c>
      <c r="AE1071" s="832">
        <v>0</v>
      </c>
      <c r="AF1071" s="832">
        <v>0</v>
      </c>
      <c r="AG1071" s="832">
        <v>0</v>
      </c>
      <c r="AH1071" s="832">
        <v>0</v>
      </c>
      <c r="AI1071" s="832">
        <v>0</v>
      </c>
    </row>
    <row r="1072" spans="1:35" ht="15" customHeight="1">
      <c r="A1072" s="832" t="s">
        <v>1150</v>
      </c>
      <c r="B1072" s="832">
        <v>2020</v>
      </c>
      <c r="C1072" s="832" t="s">
        <v>1957</v>
      </c>
      <c r="D1072" s="832" t="s">
        <v>1958</v>
      </c>
      <c r="E1072" s="832" t="s">
        <v>333</v>
      </c>
      <c r="F1072" s="832" t="s">
        <v>1792</v>
      </c>
      <c r="G1072" s="832">
        <v>0</v>
      </c>
      <c r="H1072" s="832">
        <v>0</v>
      </c>
      <c r="I1072" s="832">
        <v>0</v>
      </c>
      <c r="J1072" s="832">
        <v>0</v>
      </c>
      <c r="K1072" s="832">
        <v>0</v>
      </c>
      <c r="L1072" s="832">
        <v>0</v>
      </c>
      <c r="M1072" s="832">
        <v>0</v>
      </c>
      <c r="N1072" s="832">
        <v>0</v>
      </c>
      <c r="O1072" s="832">
        <v>0</v>
      </c>
      <c r="P1072" s="832">
        <v>0</v>
      </c>
      <c r="Q1072" s="832">
        <v>0</v>
      </c>
      <c r="R1072" s="832">
        <v>0</v>
      </c>
      <c r="S1072" s="832">
        <v>0</v>
      </c>
      <c r="T1072" s="832">
        <v>0</v>
      </c>
      <c r="U1072" s="832">
        <v>0</v>
      </c>
      <c r="V1072" s="832">
        <v>0</v>
      </c>
      <c r="W1072" s="832">
        <v>0</v>
      </c>
      <c r="X1072" s="832">
        <v>0</v>
      </c>
      <c r="Y1072" s="832">
        <v>0</v>
      </c>
      <c r="Z1072" s="832">
        <v>0</v>
      </c>
      <c r="AA1072" s="832">
        <v>0</v>
      </c>
      <c r="AB1072" s="832">
        <v>0</v>
      </c>
      <c r="AC1072" s="832">
        <v>0</v>
      </c>
      <c r="AD1072" s="832">
        <v>0</v>
      </c>
      <c r="AE1072" s="832">
        <v>0</v>
      </c>
      <c r="AF1072" s="832">
        <v>0</v>
      </c>
      <c r="AG1072" s="832">
        <v>0</v>
      </c>
      <c r="AH1072" s="832">
        <v>0</v>
      </c>
      <c r="AI1072" s="832">
        <v>0</v>
      </c>
    </row>
    <row r="1073" spans="1:35" ht="15" customHeight="1">
      <c r="A1073" s="832" t="s">
        <v>1150</v>
      </c>
      <c r="B1073" s="832">
        <v>2020</v>
      </c>
      <c r="C1073" s="832" t="s">
        <v>1959</v>
      </c>
      <c r="D1073" s="832" t="s">
        <v>1960</v>
      </c>
      <c r="E1073" s="832" t="s">
        <v>333</v>
      </c>
      <c r="F1073" s="832" t="s">
        <v>1792</v>
      </c>
      <c r="G1073" s="832">
        <v>0</v>
      </c>
      <c r="H1073" s="832">
        <v>0</v>
      </c>
      <c r="I1073" s="832">
        <v>0</v>
      </c>
      <c r="J1073" s="832">
        <v>0</v>
      </c>
      <c r="K1073" s="832">
        <v>0</v>
      </c>
      <c r="L1073" s="832">
        <v>0</v>
      </c>
      <c r="M1073" s="832">
        <v>0</v>
      </c>
      <c r="N1073" s="832">
        <v>0</v>
      </c>
      <c r="O1073" s="832">
        <v>0</v>
      </c>
      <c r="P1073" s="832">
        <v>0</v>
      </c>
      <c r="Q1073" s="832">
        <v>0</v>
      </c>
      <c r="R1073" s="832">
        <v>0</v>
      </c>
      <c r="S1073" s="832">
        <v>0</v>
      </c>
      <c r="T1073" s="832">
        <v>0</v>
      </c>
      <c r="U1073" s="832">
        <v>0</v>
      </c>
      <c r="V1073" s="832">
        <v>0</v>
      </c>
      <c r="W1073" s="832">
        <v>0</v>
      </c>
      <c r="X1073" s="832">
        <v>0</v>
      </c>
      <c r="Y1073" s="832">
        <v>0</v>
      </c>
      <c r="Z1073" s="832">
        <v>0</v>
      </c>
      <c r="AA1073" s="832">
        <v>0</v>
      </c>
      <c r="AB1073" s="832">
        <v>0</v>
      </c>
      <c r="AC1073" s="832">
        <v>0</v>
      </c>
      <c r="AD1073" s="832">
        <v>0</v>
      </c>
      <c r="AE1073" s="832">
        <v>0</v>
      </c>
      <c r="AF1073" s="832">
        <v>0</v>
      </c>
      <c r="AG1073" s="832">
        <v>0</v>
      </c>
      <c r="AH1073" s="832">
        <v>0</v>
      </c>
      <c r="AI1073" s="832">
        <v>0</v>
      </c>
    </row>
    <row r="1074" spans="1:35" ht="15" customHeight="1">
      <c r="A1074" s="832" t="s">
        <v>1150</v>
      </c>
      <c r="B1074" s="832">
        <v>2020</v>
      </c>
      <c r="C1074" s="832" t="s">
        <v>1961</v>
      </c>
      <c r="D1074" s="832" t="s">
        <v>1962</v>
      </c>
      <c r="E1074" s="832" t="s">
        <v>333</v>
      </c>
      <c r="F1074" s="832" t="s">
        <v>1792</v>
      </c>
      <c r="G1074" s="832">
        <v>81998.05</v>
      </c>
      <c r="H1074" s="832">
        <v>81998.05</v>
      </c>
      <c r="I1074" s="832">
        <v>81998.05</v>
      </c>
      <c r="J1074" s="832">
        <v>81998.05</v>
      </c>
      <c r="K1074" s="832">
        <v>81998.05</v>
      </c>
      <c r="L1074" s="832">
        <v>81998.05</v>
      </c>
      <c r="M1074" s="832">
        <v>81998.05</v>
      </c>
      <c r="N1074" s="832">
        <v>81998.05</v>
      </c>
      <c r="O1074" s="832">
        <v>81998.05</v>
      </c>
      <c r="P1074" s="832">
        <v>81998.05</v>
      </c>
      <c r="Q1074" s="832">
        <v>81998.05</v>
      </c>
      <c r="R1074" s="832">
        <v>81998.05</v>
      </c>
      <c r="S1074" s="832">
        <v>0</v>
      </c>
      <c r="T1074" s="832">
        <v>0</v>
      </c>
      <c r="U1074" s="832">
        <v>0</v>
      </c>
      <c r="V1074" s="832">
        <v>0</v>
      </c>
      <c r="W1074" s="832">
        <v>0</v>
      </c>
      <c r="X1074" s="832">
        <v>0</v>
      </c>
      <c r="Y1074" s="832">
        <v>0</v>
      </c>
      <c r="Z1074" s="832">
        <v>0</v>
      </c>
      <c r="AA1074" s="832">
        <v>0</v>
      </c>
      <c r="AB1074" s="832">
        <v>0</v>
      </c>
      <c r="AC1074" s="832">
        <v>0</v>
      </c>
      <c r="AD1074" s="832">
        <v>0</v>
      </c>
      <c r="AE1074" s="832">
        <v>0</v>
      </c>
      <c r="AF1074" s="832">
        <v>0</v>
      </c>
      <c r="AG1074" s="832">
        <v>0</v>
      </c>
      <c r="AH1074" s="832">
        <v>0</v>
      </c>
      <c r="AI1074" s="832">
        <v>0</v>
      </c>
    </row>
    <row r="1075" spans="1:35" ht="15" customHeight="1">
      <c r="A1075" s="832" t="s">
        <v>1150</v>
      </c>
      <c r="B1075" s="832">
        <v>2020</v>
      </c>
      <c r="C1075" s="832" t="s">
        <v>1963</v>
      </c>
      <c r="D1075" s="832" t="s">
        <v>2779</v>
      </c>
      <c r="E1075" s="832" t="s">
        <v>333</v>
      </c>
      <c r="F1075" s="832" t="s">
        <v>1792</v>
      </c>
      <c r="G1075" s="832">
        <v>-65001.96</v>
      </c>
      <c r="H1075" s="832">
        <v>-65001.96</v>
      </c>
      <c r="I1075" s="832">
        <v>-65322.64</v>
      </c>
      <c r="J1075" s="832">
        <v>-65643.320000000007</v>
      </c>
      <c r="K1075" s="832">
        <v>-65964</v>
      </c>
      <c r="L1075" s="832">
        <v>-66284.679999999993</v>
      </c>
      <c r="M1075" s="832">
        <v>-66546.559999999998</v>
      </c>
      <c r="N1075" s="832">
        <v>-66808.44</v>
      </c>
      <c r="O1075" s="832">
        <v>-67070.320000000007</v>
      </c>
      <c r="P1075" s="832">
        <v>-67332.2</v>
      </c>
      <c r="Q1075" s="832">
        <v>-67594.080000000002</v>
      </c>
      <c r="R1075" s="832">
        <v>-67855.960000000006</v>
      </c>
      <c r="S1075" s="832">
        <v>0</v>
      </c>
      <c r="T1075" s="832">
        <v>0</v>
      </c>
      <c r="U1075" s="832">
        <v>0</v>
      </c>
      <c r="V1075" s="832">
        <v>0</v>
      </c>
      <c r="W1075" s="832">
        <v>0</v>
      </c>
      <c r="X1075" s="832">
        <v>0</v>
      </c>
      <c r="Y1075" s="832">
        <v>0</v>
      </c>
      <c r="Z1075" s="832">
        <v>0</v>
      </c>
      <c r="AA1075" s="832">
        <v>0</v>
      </c>
      <c r="AB1075" s="832">
        <v>0</v>
      </c>
      <c r="AC1075" s="832">
        <v>0</v>
      </c>
      <c r="AD1075" s="832">
        <v>0</v>
      </c>
      <c r="AE1075" s="832">
        <v>0</v>
      </c>
      <c r="AF1075" s="832">
        <v>0</v>
      </c>
      <c r="AG1075" s="832">
        <v>0</v>
      </c>
      <c r="AH1075" s="832">
        <v>0</v>
      </c>
      <c r="AI1075" s="832">
        <v>0</v>
      </c>
    </row>
    <row r="1076" spans="1:35" ht="15" customHeight="1">
      <c r="A1076" s="832" t="s">
        <v>1150</v>
      </c>
      <c r="B1076" s="832">
        <v>2020</v>
      </c>
      <c r="C1076" s="832" t="s">
        <v>1965</v>
      </c>
      <c r="D1076" s="832" t="s">
        <v>1966</v>
      </c>
      <c r="E1076" s="832" t="s">
        <v>333</v>
      </c>
      <c r="F1076" s="832" t="s">
        <v>1792</v>
      </c>
      <c r="G1076" s="832">
        <v>277152.38</v>
      </c>
      <c r="H1076" s="832">
        <v>277152.38</v>
      </c>
      <c r="I1076" s="832">
        <v>277152.38</v>
      </c>
      <c r="J1076" s="832">
        <v>277152.38</v>
      </c>
      <c r="K1076" s="832">
        <v>277152.38</v>
      </c>
      <c r="L1076" s="832">
        <v>277152.38</v>
      </c>
      <c r="M1076" s="832">
        <v>279432.32000000001</v>
      </c>
      <c r="N1076" s="832">
        <v>279432.32000000001</v>
      </c>
      <c r="O1076" s="832">
        <v>279432.32000000001</v>
      </c>
      <c r="P1076" s="832">
        <v>279432.32000000001</v>
      </c>
      <c r="Q1076" s="832">
        <v>279432.32000000001</v>
      </c>
      <c r="R1076" s="832">
        <v>279432.32000000001</v>
      </c>
      <c r="S1076" s="832">
        <v>0</v>
      </c>
      <c r="T1076" s="832">
        <v>0</v>
      </c>
      <c r="U1076" s="832">
        <v>0</v>
      </c>
      <c r="V1076" s="832">
        <v>0</v>
      </c>
      <c r="W1076" s="832">
        <v>0</v>
      </c>
      <c r="X1076" s="832">
        <v>0</v>
      </c>
      <c r="Y1076" s="832">
        <v>0</v>
      </c>
      <c r="Z1076" s="832">
        <v>0</v>
      </c>
      <c r="AA1076" s="832">
        <v>0</v>
      </c>
      <c r="AB1076" s="832">
        <v>0</v>
      </c>
      <c r="AC1076" s="832">
        <v>0</v>
      </c>
      <c r="AD1076" s="832">
        <v>0</v>
      </c>
      <c r="AE1076" s="832">
        <v>0</v>
      </c>
      <c r="AF1076" s="832">
        <v>0</v>
      </c>
      <c r="AG1076" s="832">
        <v>0</v>
      </c>
      <c r="AH1076" s="832">
        <v>0</v>
      </c>
      <c r="AI1076" s="832">
        <v>0</v>
      </c>
    </row>
    <row r="1077" spans="1:35" ht="15" customHeight="1">
      <c r="A1077" s="832" t="s">
        <v>1150</v>
      </c>
      <c r="B1077" s="832">
        <v>2020</v>
      </c>
      <c r="C1077" s="832" t="s">
        <v>1967</v>
      </c>
      <c r="D1077" s="832" t="s">
        <v>2780</v>
      </c>
      <c r="E1077" s="832" t="s">
        <v>333</v>
      </c>
      <c r="F1077" s="832" t="s">
        <v>1792</v>
      </c>
      <c r="G1077" s="832">
        <v>-189319.22</v>
      </c>
      <c r="H1077" s="832">
        <v>-189319.22</v>
      </c>
      <c r="I1077" s="832">
        <v>-191009.83</v>
      </c>
      <c r="J1077" s="832">
        <v>-192700.44</v>
      </c>
      <c r="K1077" s="832">
        <v>-194391.05</v>
      </c>
      <c r="L1077" s="832">
        <v>-196081.66</v>
      </c>
      <c r="M1077" s="832">
        <v>-197470.83</v>
      </c>
      <c r="N1077" s="832">
        <v>-198860</v>
      </c>
      <c r="O1077" s="832">
        <v>-200249.17</v>
      </c>
      <c r="P1077" s="832">
        <v>-201638.34</v>
      </c>
      <c r="Q1077" s="832">
        <v>-203027.51</v>
      </c>
      <c r="R1077" s="832">
        <v>-204416.68</v>
      </c>
      <c r="S1077" s="832">
        <v>0</v>
      </c>
      <c r="T1077" s="832">
        <v>0</v>
      </c>
      <c r="U1077" s="832">
        <v>0</v>
      </c>
      <c r="V1077" s="832">
        <v>0</v>
      </c>
      <c r="W1077" s="832">
        <v>0</v>
      </c>
      <c r="X1077" s="832">
        <v>0</v>
      </c>
      <c r="Y1077" s="832">
        <v>0</v>
      </c>
      <c r="Z1077" s="832">
        <v>0</v>
      </c>
      <c r="AA1077" s="832">
        <v>0</v>
      </c>
      <c r="AB1077" s="832">
        <v>0</v>
      </c>
      <c r="AC1077" s="832">
        <v>0</v>
      </c>
      <c r="AD1077" s="832">
        <v>0</v>
      </c>
      <c r="AE1077" s="832">
        <v>0</v>
      </c>
      <c r="AF1077" s="832">
        <v>0</v>
      </c>
      <c r="AG1077" s="832">
        <v>0</v>
      </c>
      <c r="AH1077" s="832">
        <v>0</v>
      </c>
      <c r="AI1077" s="832">
        <v>0</v>
      </c>
    </row>
    <row r="1078" spans="1:35" ht="15" customHeight="1">
      <c r="A1078" s="832" t="s">
        <v>1150</v>
      </c>
      <c r="B1078" s="832">
        <v>2020</v>
      </c>
      <c r="C1078" s="832" t="s">
        <v>1969</v>
      </c>
      <c r="D1078" s="832" t="s">
        <v>1970</v>
      </c>
      <c r="E1078" s="832" t="s">
        <v>333</v>
      </c>
      <c r="F1078" s="832" t="s">
        <v>1792</v>
      </c>
      <c r="G1078" s="832">
        <v>12656.55</v>
      </c>
      <c r="H1078" s="832">
        <v>12656.55</v>
      </c>
      <c r="I1078" s="832">
        <v>12656.55</v>
      </c>
      <c r="J1078" s="832">
        <v>12656.55</v>
      </c>
      <c r="K1078" s="832">
        <v>12656.55</v>
      </c>
      <c r="L1078" s="832">
        <v>12656.55</v>
      </c>
      <c r="M1078" s="832">
        <v>12656.55</v>
      </c>
      <c r="N1078" s="832">
        <v>12656.55</v>
      </c>
      <c r="O1078" s="832">
        <v>12656.55</v>
      </c>
      <c r="P1078" s="832">
        <v>12656.55</v>
      </c>
      <c r="Q1078" s="832">
        <v>12656.55</v>
      </c>
      <c r="R1078" s="832">
        <v>12656.55</v>
      </c>
      <c r="S1078" s="832">
        <v>0</v>
      </c>
      <c r="T1078" s="832">
        <v>0</v>
      </c>
      <c r="U1078" s="832">
        <v>0</v>
      </c>
      <c r="V1078" s="832">
        <v>0</v>
      </c>
      <c r="W1078" s="832">
        <v>0</v>
      </c>
      <c r="X1078" s="832">
        <v>0</v>
      </c>
      <c r="Y1078" s="832">
        <v>0</v>
      </c>
      <c r="Z1078" s="832">
        <v>0</v>
      </c>
      <c r="AA1078" s="832">
        <v>0</v>
      </c>
      <c r="AB1078" s="832">
        <v>0</v>
      </c>
      <c r="AC1078" s="832">
        <v>0</v>
      </c>
      <c r="AD1078" s="832">
        <v>0</v>
      </c>
      <c r="AE1078" s="832">
        <v>0</v>
      </c>
      <c r="AF1078" s="832">
        <v>0</v>
      </c>
      <c r="AG1078" s="832">
        <v>0</v>
      </c>
      <c r="AH1078" s="832">
        <v>0</v>
      </c>
      <c r="AI1078" s="832">
        <v>0</v>
      </c>
    </row>
    <row r="1079" spans="1:35" ht="15" customHeight="1">
      <c r="A1079" s="832" t="s">
        <v>1150</v>
      </c>
      <c r="B1079" s="832">
        <v>2020</v>
      </c>
      <c r="C1079" s="832" t="s">
        <v>1971</v>
      </c>
      <c r="D1079" s="832" t="s">
        <v>1972</v>
      </c>
      <c r="E1079" s="832" t="s">
        <v>333</v>
      </c>
      <c r="F1079" s="832" t="s">
        <v>1792</v>
      </c>
      <c r="G1079" s="832">
        <v>-12588.05</v>
      </c>
      <c r="H1079" s="832">
        <v>-12588.05</v>
      </c>
      <c r="I1079" s="832">
        <v>-12589.38</v>
      </c>
      <c r="J1079" s="832">
        <v>-12590.71</v>
      </c>
      <c r="K1079" s="832">
        <v>-12592.04</v>
      </c>
      <c r="L1079" s="832">
        <v>-12593.37</v>
      </c>
      <c r="M1079" s="832">
        <v>-12594.44</v>
      </c>
      <c r="N1079" s="832">
        <v>-12595.51</v>
      </c>
      <c r="O1079" s="832">
        <v>-12596.58</v>
      </c>
      <c r="P1079" s="832">
        <v>-12597.65</v>
      </c>
      <c r="Q1079" s="832">
        <v>-12598.72</v>
      </c>
      <c r="R1079" s="832">
        <v>-12599.79</v>
      </c>
      <c r="S1079" s="832">
        <v>0</v>
      </c>
      <c r="T1079" s="832">
        <v>0</v>
      </c>
      <c r="U1079" s="832">
        <v>0</v>
      </c>
      <c r="V1079" s="832">
        <v>0</v>
      </c>
      <c r="W1079" s="832">
        <v>0</v>
      </c>
      <c r="X1079" s="832">
        <v>0</v>
      </c>
      <c r="Y1079" s="832">
        <v>0</v>
      </c>
      <c r="Z1079" s="832">
        <v>0</v>
      </c>
      <c r="AA1079" s="832">
        <v>0</v>
      </c>
      <c r="AB1079" s="832">
        <v>0</v>
      </c>
      <c r="AC1079" s="832">
        <v>0</v>
      </c>
      <c r="AD1079" s="832">
        <v>0</v>
      </c>
      <c r="AE1079" s="832">
        <v>0</v>
      </c>
      <c r="AF1079" s="832">
        <v>0</v>
      </c>
      <c r="AG1079" s="832">
        <v>0</v>
      </c>
      <c r="AH1079" s="832">
        <v>0</v>
      </c>
      <c r="AI1079" s="832">
        <v>0</v>
      </c>
    </row>
    <row r="1080" spans="1:35" ht="15" customHeight="1">
      <c r="A1080" s="832" t="s">
        <v>1150</v>
      </c>
      <c r="B1080" s="832">
        <v>2020</v>
      </c>
      <c r="C1080" s="832" t="s">
        <v>1973</v>
      </c>
      <c r="D1080" s="832" t="s">
        <v>1974</v>
      </c>
      <c r="E1080" s="832" t="s">
        <v>333</v>
      </c>
      <c r="F1080" s="832" t="s">
        <v>1792</v>
      </c>
      <c r="G1080" s="832">
        <v>621238.92000000004</v>
      </c>
      <c r="H1080" s="832">
        <v>623078.92000000004</v>
      </c>
      <c r="I1080" s="832">
        <v>623078.92000000004</v>
      </c>
      <c r="J1080" s="832">
        <v>623078.92000000004</v>
      </c>
      <c r="K1080" s="832">
        <v>623078.92000000004</v>
      </c>
      <c r="L1080" s="832">
        <v>623078.92000000004</v>
      </c>
      <c r="M1080" s="832">
        <v>623078.92000000004</v>
      </c>
      <c r="N1080" s="832">
        <v>623078.92000000004</v>
      </c>
      <c r="O1080" s="832">
        <v>623078.92000000004</v>
      </c>
      <c r="P1080" s="832">
        <v>623078.92000000004</v>
      </c>
      <c r="Q1080" s="832">
        <v>623078.92000000004</v>
      </c>
      <c r="R1080" s="832">
        <v>623078.92000000004</v>
      </c>
      <c r="S1080" s="832">
        <v>0</v>
      </c>
      <c r="T1080" s="832">
        <v>0</v>
      </c>
      <c r="U1080" s="832">
        <v>0</v>
      </c>
      <c r="V1080" s="832">
        <v>0</v>
      </c>
      <c r="W1080" s="832">
        <v>0</v>
      </c>
      <c r="X1080" s="832">
        <v>0</v>
      </c>
      <c r="Y1080" s="832">
        <v>0</v>
      </c>
      <c r="Z1080" s="832">
        <v>0</v>
      </c>
      <c r="AA1080" s="832">
        <v>0</v>
      </c>
      <c r="AB1080" s="832">
        <v>0</v>
      </c>
      <c r="AC1080" s="832">
        <v>0</v>
      </c>
      <c r="AD1080" s="832">
        <v>0</v>
      </c>
      <c r="AE1080" s="832">
        <v>0</v>
      </c>
      <c r="AF1080" s="832">
        <v>0</v>
      </c>
      <c r="AG1080" s="832">
        <v>0</v>
      </c>
      <c r="AH1080" s="832">
        <v>0</v>
      </c>
      <c r="AI1080" s="832">
        <v>0</v>
      </c>
    </row>
    <row r="1081" spans="1:35" ht="15" customHeight="1">
      <c r="A1081" s="832" t="s">
        <v>1150</v>
      </c>
      <c r="B1081" s="832">
        <v>2020</v>
      </c>
      <c r="C1081" s="832" t="s">
        <v>1975</v>
      </c>
      <c r="D1081" s="832" t="s">
        <v>2781</v>
      </c>
      <c r="E1081" s="832" t="s">
        <v>333</v>
      </c>
      <c r="F1081" s="832" t="s">
        <v>1792</v>
      </c>
      <c r="G1081" s="832">
        <v>-529827.22</v>
      </c>
      <c r="H1081" s="832">
        <v>-529827.22</v>
      </c>
      <c r="I1081" s="832">
        <v>-531580.66</v>
      </c>
      <c r="J1081" s="832">
        <v>-533334.1</v>
      </c>
      <c r="K1081" s="832">
        <v>-535087.54</v>
      </c>
      <c r="L1081" s="832">
        <v>-536840.98</v>
      </c>
      <c r="M1081" s="832">
        <v>-538278.28</v>
      </c>
      <c r="N1081" s="832">
        <v>-539715.57999999996</v>
      </c>
      <c r="O1081" s="832">
        <v>-541152.88</v>
      </c>
      <c r="P1081" s="832">
        <v>-542590.18000000005</v>
      </c>
      <c r="Q1081" s="832">
        <v>-544027.48</v>
      </c>
      <c r="R1081" s="832">
        <v>-545464.78</v>
      </c>
      <c r="S1081" s="832">
        <v>0</v>
      </c>
      <c r="T1081" s="832">
        <v>0</v>
      </c>
      <c r="U1081" s="832">
        <v>0</v>
      </c>
      <c r="V1081" s="832">
        <v>0</v>
      </c>
      <c r="W1081" s="832">
        <v>0</v>
      </c>
      <c r="X1081" s="832">
        <v>0</v>
      </c>
      <c r="Y1081" s="832">
        <v>0</v>
      </c>
      <c r="Z1081" s="832">
        <v>0</v>
      </c>
      <c r="AA1081" s="832">
        <v>0</v>
      </c>
      <c r="AB1081" s="832">
        <v>0</v>
      </c>
      <c r="AC1081" s="832">
        <v>0</v>
      </c>
      <c r="AD1081" s="832">
        <v>0</v>
      </c>
      <c r="AE1081" s="832">
        <v>0</v>
      </c>
      <c r="AF1081" s="832">
        <v>0</v>
      </c>
      <c r="AG1081" s="832">
        <v>0</v>
      </c>
      <c r="AH1081" s="832">
        <v>0</v>
      </c>
      <c r="AI1081" s="832">
        <v>0</v>
      </c>
    </row>
    <row r="1082" spans="1:35" ht="15" customHeight="1">
      <c r="A1082" s="832" t="s">
        <v>1150</v>
      </c>
      <c r="B1082" s="832">
        <v>2020</v>
      </c>
      <c r="C1082" s="832" t="s">
        <v>1977</v>
      </c>
      <c r="D1082" s="832" t="s">
        <v>652</v>
      </c>
      <c r="E1082" s="832" t="s">
        <v>333</v>
      </c>
      <c r="F1082" s="832" t="s">
        <v>1792</v>
      </c>
      <c r="G1082" s="832">
        <v>77476.800000000003</v>
      </c>
      <c r="H1082" s="832">
        <v>77476.800000000003</v>
      </c>
      <c r="I1082" s="832">
        <v>77476.800000000003</v>
      </c>
      <c r="J1082" s="832">
        <v>77476.800000000003</v>
      </c>
      <c r="K1082" s="832">
        <v>77476.800000000003</v>
      </c>
      <c r="L1082" s="832">
        <v>77476.800000000003</v>
      </c>
      <c r="M1082" s="832">
        <v>77476.800000000003</v>
      </c>
      <c r="N1082" s="832">
        <v>77476.800000000003</v>
      </c>
      <c r="O1082" s="832">
        <v>77476.800000000003</v>
      </c>
      <c r="P1082" s="832">
        <v>77476.800000000003</v>
      </c>
      <c r="Q1082" s="832">
        <v>77476.800000000003</v>
      </c>
      <c r="R1082" s="832">
        <v>77476.800000000003</v>
      </c>
      <c r="S1082" s="832">
        <v>0</v>
      </c>
      <c r="T1082" s="832">
        <v>0</v>
      </c>
      <c r="U1082" s="832">
        <v>0</v>
      </c>
      <c r="V1082" s="832">
        <v>0</v>
      </c>
      <c r="W1082" s="832">
        <v>0</v>
      </c>
      <c r="X1082" s="832">
        <v>0</v>
      </c>
      <c r="Y1082" s="832">
        <v>0</v>
      </c>
      <c r="Z1082" s="832">
        <v>0</v>
      </c>
      <c r="AA1082" s="832">
        <v>0</v>
      </c>
      <c r="AB1082" s="832">
        <v>0</v>
      </c>
      <c r="AC1082" s="832">
        <v>0</v>
      </c>
      <c r="AD1082" s="832">
        <v>0</v>
      </c>
      <c r="AE1082" s="832">
        <v>0</v>
      </c>
      <c r="AF1082" s="832">
        <v>0</v>
      </c>
      <c r="AG1082" s="832">
        <v>0</v>
      </c>
      <c r="AH1082" s="832">
        <v>0</v>
      </c>
      <c r="AI1082" s="832">
        <v>0</v>
      </c>
    </row>
    <row r="1083" spans="1:35" ht="15" customHeight="1">
      <c r="A1083" s="832" t="s">
        <v>1150</v>
      </c>
      <c r="B1083" s="832">
        <v>2020</v>
      </c>
      <c r="C1083" s="832" t="s">
        <v>1978</v>
      </c>
      <c r="D1083" s="832" t="s">
        <v>2782</v>
      </c>
      <c r="E1083" s="832" t="s">
        <v>333</v>
      </c>
      <c r="F1083" s="832" t="s">
        <v>1792</v>
      </c>
      <c r="G1083" s="832">
        <v>-42618.43</v>
      </c>
      <c r="H1083" s="832">
        <v>-42618.43</v>
      </c>
      <c r="I1083" s="832">
        <v>-43288.800000000003</v>
      </c>
      <c r="J1083" s="832">
        <v>-43959.17</v>
      </c>
      <c r="K1083" s="832">
        <v>-44629.54</v>
      </c>
      <c r="L1083" s="832">
        <v>-45299.91</v>
      </c>
      <c r="M1083" s="832">
        <v>-45836.19</v>
      </c>
      <c r="N1083" s="832">
        <v>-46372.47</v>
      </c>
      <c r="O1083" s="832">
        <v>-46908.75</v>
      </c>
      <c r="P1083" s="832">
        <v>-47445.03</v>
      </c>
      <c r="Q1083" s="832">
        <v>-47981.31</v>
      </c>
      <c r="R1083" s="832">
        <v>-48517.59</v>
      </c>
      <c r="S1083" s="832">
        <v>0</v>
      </c>
      <c r="T1083" s="832">
        <v>0</v>
      </c>
      <c r="U1083" s="832">
        <v>0</v>
      </c>
      <c r="V1083" s="832">
        <v>0</v>
      </c>
      <c r="W1083" s="832">
        <v>0</v>
      </c>
      <c r="X1083" s="832">
        <v>0</v>
      </c>
      <c r="Y1083" s="832">
        <v>0</v>
      </c>
      <c r="Z1083" s="832">
        <v>0</v>
      </c>
      <c r="AA1083" s="832">
        <v>0</v>
      </c>
      <c r="AB1083" s="832">
        <v>0</v>
      </c>
      <c r="AC1083" s="832">
        <v>0</v>
      </c>
      <c r="AD1083" s="832">
        <v>0</v>
      </c>
      <c r="AE1083" s="832">
        <v>0</v>
      </c>
      <c r="AF1083" s="832">
        <v>0</v>
      </c>
      <c r="AG1083" s="832">
        <v>0</v>
      </c>
      <c r="AH1083" s="832">
        <v>0</v>
      </c>
      <c r="AI1083" s="832">
        <v>0</v>
      </c>
    </row>
    <row r="1084" spans="1:35" ht="15" customHeight="1">
      <c r="A1084" s="832" t="s">
        <v>1150</v>
      </c>
      <c r="B1084" s="832">
        <v>2020</v>
      </c>
      <c r="C1084" s="832" t="s">
        <v>1980</v>
      </c>
      <c r="D1084" s="832" t="s">
        <v>1981</v>
      </c>
      <c r="E1084" s="832" t="s">
        <v>333</v>
      </c>
      <c r="F1084" s="832" t="s">
        <v>1792</v>
      </c>
      <c r="G1084" s="832">
        <v>0</v>
      </c>
      <c r="H1084" s="832">
        <v>0</v>
      </c>
      <c r="I1084" s="832">
        <v>0</v>
      </c>
      <c r="J1084" s="832">
        <v>0</v>
      </c>
      <c r="K1084" s="832">
        <v>0</v>
      </c>
      <c r="L1084" s="832">
        <v>0</v>
      </c>
      <c r="M1084" s="832">
        <v>0</v>
      </c>
      <c r="N1084" s="832">
        <v>0</v>
      </c>
      <c r="O1084" s="832">
        <v>0</v>
      </c>
      <c r="P1084" s="832">
        <v>0</v>
      </c>
      <c r="Q1084" s="832">
        <v>0</v>
      </c>
      <c r="R1084" s="832">
        <v>0</v>
      </c>
      <c r="S1084" s="832">
        <v>0</v>
      </c>
      <c r="T1084" s="832">
        <v>0</v>
      </c>
      <c r="U1084" s="832">
        <v>0</v>
      </c>
      <c r="V1084" s="832">
        <v>0</v>
      </c>
      <c r="W1084" s="832">
        <v>0</v>
      </c>
      <c r="X1084" s="832">
        <v>0</v>
      </c>
      <c r="Y1084" s="832">
        <v>0</v>
      </c>
      <c r="Z1084" s="832">
        <v>0</v>
      </c>
      <c r="AA1084" s="832">
        <v>0</v>
      </c>
      <c r="AB1084" s="832">
        <v>0</v>
      </c>
      <c r="AC1084" s="832">
        <v>0</v>
      </c>
      <c r="AD1084" s="832">
        <v>0</v>
      </c>
      <c r="AE1084" s="832">
        <v>0</v>
      </c>
      <c r="AF1084" s="832">
        <v>0</v>
      </c>
      <c r="AG1084" s="832">
        <v>0</v>
      </c>
      <c r="AH1084" s="832">
        <v>0</v>
      </c>
      <c r="AI1084" s="832">
        <v>0</v>
      </c>
    </row>
    <row r="1085" spans="1:35" ht="15" customHeight="1">
      <c r="A1085" s="832" t="s">
        <v>1150</v>
      </c>
      <c r="B1085" s="832">
        <v>2020</v>
      </c>
      <c r="C1085" s="832" t="s">
        <v>1982</v>
      </c>
      <c r="D1085" s="832" t="s">
        <v>1983</v>
      </c>
      <c r="E1085" s="832" t="s">
        <v>333</v>
      </c>
      <c r="F1085" s="832" t="s">
        <v>1792</v>
      </c>
      <c r="G1085" s="832">
        <v>0</v>
      </c>
      <c r="H1085" s="832">
        <v>0</v>
      </c>
      <c r="I1085" s="832">
        <v>0</v>
      </c>
      <c r="J1085" s="832">
        <v>0</v>
      </c>
      <c r="K1085" s="832">
        <v>0</v>
      </c>
      <c r="L1085" s="832">
        <v>0</v>
      </c>
      <c r="M1085" s="832">
        <v>0</v>
      </c>
      <c r="N1085" s="832">
        <v>0</v>
      </c>
      <c r="O1085" s="832">
        <v>0</v>
      </c>
      <c r="P1085" s="832">
        <v>0</v>
      </c>
      <c r="Q1085" s="832">
        <v>0</v>
      </c>
      <c r="R1085" s="832">
        <v>0</v>
      </c>
      <c r="S1085" s="832">
        <v>0</v>
      </c>
      <c r="T1085" s="832">
        <v>0</v>
      </c>
      <c r="U1085" s="832">
        <v>0</v>
      </c>
      <c r="V1085" s="832">
        <v>0</v>
      </c>
      <c r="W1085" s="832">
        <v>0</v>
      </c>
      <c r="X1085" s="832">
        <v>0</v>
      </c>
      <c r="Y1085" s="832">
        <v>0</v>
      </c>
      <c r="Z1085" s="832">
        <v>0</v>
      </c>
      <c r="AA1085" s="832">
        <v>0</v>
      </c>
      <c r="AB1085" s="832">
        <v>0</v>
      </c>
      <c r="AC1085" s="832">
        <v>0</v>
      </c>
      <c r="AD1085" s="832">
        <v>0</v>
      </c>
      <c r="AE1085" s="832">
        <v>0</v>
      </c>
      <c r="AF1085" s="832">
        <v>0</v>
      </c>
      <c r="AG1085" s="832">
        <v>0</v>
      </c>
      <c r="AH1085" s="832">
        <v>0</v>
      </c>
      <c r="AI1085" s="832">
        <v>0</v>
      </c>
    </row>
    <row r="1086" spans="1:35" ht="15" customHeight="1">
      <c r="A1086" s="832" t="s">
        <v>1150</v>
      </c>
      <c r="B1086" s="832">
        <v>2020</v>
      </c>
      <c r="C1086" s="832" t="s">
        <v>1984</v>
      </c>
      <c r="D1086" s="832" t="s">
        <v>651</v>
      </c>
      <c r="E1086" s="832" t="s">
        <v>333</v>
      </c>
      <c r="F1086" s="832" t="s">
        <v>1792</v>
      </c>
      <c r="G1086" s="832">
        <v>152778.04999999999</v>
      </c>
      <c r="H1086" s="832">
        <v>172353.37</v>
      </c>
      <c r="I1086" s="832">
        <v>172353.37</v>
      </c>
      <c r="J1086" s="832">
        <v>201716.35</v>
      </c>
      <c r="K1086" s="832">
        <v>201716.35</v>
      </c>
      <c r="L1086" s="832">
        <v>206470.95</v>
      </c>
      <c r="M1086" s="832">
        <v>206470.95</v>
      </c>
      <c r="N1086" s="832">
        <v>206470.95</v>
      </c>
      <c r="O1086" s="832">
        <v>206470.95</v>
      </c>
      <c r="P1086" s="832">
        <v>206470.95</v>
      </c>
      <c r="Q1086" s="832">
        <v>201716.35</v>
      </c>
      <c r="R1086" s="832">
        <v>230360.14</v>
      </c>
      <c r="S1086" s="832">
        <v>0</v>
      </c>
      <c r="T1086" s="832">
        <v>0</v>
      </c>
      <c r="U1086" s="832">
        <v>0</v>
      </c>
      <c r="V1086" s="832">
        <v>0</v>
      </c>
      <c r="W1086" s="832">
        <v>0</v>
      </c>
      <c r="X1086" s="832">
        <v>0</v>
      </c>
      <c r="Y1086" s="832">
        <v>0</v>
      </c>
      <c r="Z1086" s="832">
        <v>0</v>
      </c>
      <c r="AA1086" s="832">
        <v>0</v>
      </c>
      <c r="AB1086" s="832">
        <v>0</v>
      </c>
      <c r="AC1086" s="832">
        <v>0</v>
      </c>
      <c r="AD1086" s="832">
        <v>0</v>
      </c>
      <c r="AE1086" s="832">
        <v>0</v>
      </c>
      <c r="AF1086" s="832">
        <v>0</v>
      </c>
      <c r="AG1086" s="832">
        <v>0</v>
      </c>
      <c r="AH1086" s="832">
        <v>0</v>
      </c>
      <c r="AI1086" s="832">
        <v>0</v>
      </c>
    </row>
    <row r="1087" spans="1:35" ht="15" customHeight="1">
      <c r="A1087" s="832" t="s">
        <v>1150</v>
      </c>
      <c r="B1087" s="832">
        <v>2020</v>
      </c>
      <c r="C1087" s="832" t="s">
        <v>1985</v>
      </c>
      <c r="D1087" s="832" t="s">
        <v>2783</v>
      </c>
      <c r="E1087" s="832" t="s">
        <v>333</v>
      </c>
      <c r="F1087" s="832" t="s">
        <v>1792</v>
      </c>
      <c r="G1087" s="832">
        <v>-139944.84</v>
      </c>
      <c r="H1087" s="832">
        <v>-140434.22</v>
      </c>
      <c r="I1087" s="832">
        <v>-141324.63</v>
      </c>
      <c r="J1087" s="832">
        <v>-142215.04000000001</v>
      </c>
      <c r="K1087" s="832">
        <v>-143839.51999999999</v>
      </c>
      <c r="L1087" s="832">
        <v>-145464</v>
      </c>
      <c r="M1087" s="832">
        <v>-146989.18</v>
      </c>
      <c r="N1087" s="832">
        <v>-148514.35999999999</v>
      </c>
      <c r="O1087" s="832">
        <v>-150039.54</v>
      </c>
      <c r="P1087" s="832">
        <v>-151564.72</v>
      </c>
      <c r="Q1087" s="832">
        <v>-152971.04</v>
      </c>
      <c r="R1087" s="832">
        <v>-154377.35999999999</v>
      </c>
      <c r="S1087" s="832">
        <v>0</v>
      </c>
      <c r="T1087" s="832">
        <v>0</v>
      </c>
      <c r="U1087" s="832">
        <v>0</v>
      </c>
      <c r="V1087" s="832">
        <v>0</v>
      </c>
      <c r="W1087" s="832">
        <v>0</v>
      </c>
      <c r="X1087" s="832">
        <v>0</v>
      </c>
      <c r="Y1087" s="832">
        <v>0</v>
      </c>
      <c r="Z1087" s="832">
        <v>0</v>
      </c>
      <c r="AA1087" s="832">
        <v>0</v>
      </c>
      <c r="AB1087" s="832">
        <v>0</v>
      </c>
      <c r="AC1087" s="832">
        <v>0</v>
      </c>
      <c r="AD1087" s="832">
        <v>0</v>
      </c>
      <c r="AE1087" s="832">
        <v>0</v>
      </c>
      <c r="AF1087" s="832">
        <v>0</v>
      </c>
      <c r="AG1087" s="832">
        <v>0</v>
      </c>
      <c r="AH1087" s="832">
        <v>0</v>
      </c>
      <c r="AI1087" s="832">
        <v>0</v>
      </c>
    </row>
    <row r="1088" spans="1:35" ht="15" customHeight="1">
      <c r="A1088" s="832" t="s">
        <v>1150</v>
      </c>
      <c r="B1088" s="832">
        <v>2020</v>
      </c>
      <c r="C1088" s="832" t="s">
        <v>1987</v>
      </c>
      <c r="D1088" s="832" t="s">
        <v>1988</v>
      </c>
      <c r="E1088" s="832" t="s">
        <v>333</v>
      </c>
      <c r="F1088" s="832" t="s">
        <v>1792</v>
      </c>
      <c r="G1088" s="832">
        <v>0</v>
      </c>
      <c r="H1088" s="832">
        <v>0</v>
      </c>
      <c r="I1088" s="832">
        <v>0</v>
      </c>
      <c r="J1088" s="832">
        <v>0</v>
      </c>
      <c r="K1088" s="832">
        <v>0</v>
      </c>
      <c r="L1088" s="832">
        <v>0</v>
      </c>
      <c r="M1088" s="832">
        <v>0</v>
      </c>
      <c r="N1088" s="832">
        <v>0</v>
      </c>
      <c r="O1088" s="832">
        <v>0</v>
      </c>
      <c r="P1088" s="832">
        <v>0</v>
      </c>
      <c r="Q1088" s="832">
        <v>0</v>
      </c>
      <c r="R1088" s="832">
        <v>0</v>
      </c>
      <c r="S1088" s="832">
        <v>0</v>
      </c>
      <c r="T1088" s="832">
        <v>0</v>
      </c>
      <c r="U1088" s="832">
        <v>0</v>
      </c>
      <c r="V1088" s="832">
        <v>0</v>
      </c>
      <c r="W1088" s="832">
        <v>0</v>
      </c>
      <c r="X1088" s="832">
        <v>0</v>
      </c>
      <c r="Y1088" s="832">
        <v>0</v>
      </c>
      <c r="Z1088" s="832">
        <v>0</v>
      </c>
      <c r="AA1088" s="832">
        <v>0</v>
      </c>
      <c r="AB1088" s="832">
        <v>0</v>
      </c>
      <c r="AC1088" s="832">
        <v>0</v>
      </c>
      <c r="AD1088" s="832">
        <v>0</v>
      </c>
      <c r="AE1088" s="832">
        <v>0</v>
      </c>
      <c r="AF1088" s="832">
        <v>0</v>
      </c>
      <c r="AG1088" s="832">
        <v>0</v>
      </c>
      <c r="AH1088" s="832">
        <v>0</v>
      </c>
      <c r="AI1088" s="832">
        <v>0</v>
      </c>
    </row>
    <row r="1089" spans="1:35" ht="15" customHeight="1">
      <c r="A1089" s="832" t="s">
        <v>1150</v>
      </c>
      <c r="B1089" s="832">
        <v>2020</v>
      </c>
      <c r="C1089" s="832" t="s">
        <v>1989</v>
      </c>
      <c r="D1089" s="832" t="s">
        <v>2784</v>
      </c>
      <c r="E1089" s="832" t="s">
        <v>333</v>
      </c>
      <c r="F1089" s="832" t="s">
        <v>1792</v>
      </c>
      <c r="G1089" s="832">
        <v>0</v>
      </c>
      <c r="H1089" s="832">
        <v>0</v>
      </c>
      <c r="I1089" s="832">
        <v>0</v>
      </c>
      <c r="J1089" s="832">
        <v>0</v>
      </c>
      <c r="K1089" s="832">
        <v>0</v>
      </c>
      <c r="L1089" s="832">
        <v>0</v>
      </c>
      <c r="M1089" s="832">
        <v>0</v>
      </c>
      <c r="N1089" s="832">
        <v>0</v>
      </c>
      <c r="O1089" s="832">
        <v>0</v>
      </c>
      <c r="P1089" s="832">
        <v>0</v>
      </c>
      <c r="Q1089" s="832">
        <v>0</v>
      </c>
      <c r="R1089" s="832">
        <v>0</v>
      </c>
      <c r="S1089" s="832">
        <v>0</v>
      </c>
      <c r="T1089" s="832">
        <v>0</v>
      </c>
      <c r="U1089" s="832">
        <v>0</v>
      </c>
      <c r="V1089" s="832">
        <v>0</v>
      </c>
      <c r="W1089" s="832">
        <v>0</v>
      </c>
      <c r="X1089" s="832">
        <v>0</v>
      </c>
      <c r="Y1089" s="832">
        <v>0</v>
      </c>
      <c r="Z1089" s="832">
        <v>0</v>
      </c>
      <c r="AA1089" s="832">
        <v>0</v>
      </c>
      <c r="AB1089" s="832">
        <v>0</v>
      </c>
      <c r="AC1089" s="832">
        <v>0</v>
      </c>
      <c r="AD1089" s="832">
        <v>0</v>
      </c>
      <c r="AE1089" s="832">
        <v>0</v>
      </c>
      <c r="AF1089" s="832">
        <v>0</v>
      </c>
      <c r="AG1089" s="832">
        <v>0</v>
      </c>
      <c r="AH1089" s="832">
        <v>0</v>
      </c>
      <c r="AI1089" s="832">
        <v>0</v>
      </c>
    </row>
    <row r="1090" spans="1:35" ht="15" customHeight="1">
      <c r="A1090" s="832" t="s">
        <v>1150</v>
      </c>
      <c r="B1090" s="832">
        <v>2020</v>
      </c>
      <c r="C1090" s="832" t="s">
        <v>1991</v>
      </c>
      <c r="D1090" s="832" t="s">
        <v>1992</v>
      </c>
      <c r="E1090" s="832" t="s">
        <v>333</v>
      </c>
      <c r="F1090" s="832" t="s">
        <v>1792</v>
      </c>
      <c r="G1090" s="832">
        <v>0</v>
      </c>
      <c r="H1090" s="832">
        <v>0</v>
      </c>
      <c r="I1090" s="832">
        <v>0</v>
      </c>
      <c r="J1090" s="832">
        <v>0</v>
      </c>
      <c r="K1090" s="832">
        <v>0</v>
      </c>
      <c r="L1090" s="832">
        <v>0</v>
      </c>
      <c r="M1090" s="832">
        <v>0</v>
      </c>
      <c r="N1090" s="832">
        <v>0</v>
      </c>
      <c r="O1090" s="832">
        <v>0</v>
      </c>
      <c r="P1090" s="832">
        <v>0</v>
      </c>
      <c r="Q1090" s="832">
        <v>0</v>
      </c>
      <c r="R1090" s="832">
        <v>0</v>
      </c>
      <c r="S1090" s="832">
        <v>0</v>
      </c>
      <c r="T1090" s="832">
        <v>0</v>
      </c>
      <c r="U1090" s="832">
        <v>0</v>
      </c>
      <c r="V1090" s="832">
        <v>0</v>
      </c>
      <c r="W1090" s="832">
        <v>0</v>
      </c>
      <c r="X1090" s="832">
        <v>0</v>
      </c>
      <c r="Y1090" s="832">
        <v>0</v>
      </c>
      <c r="Z1090" s="832">
        <v>0</v>
      </c>
      <c r="AA1090" s="832">
        <v>0</v>
      </c>
      <c r="AB1090" s="832">
        <v>0</v>
      </c>
      <c r="AC1090" s="832">
        <v>0</v>
      </c>
      <c r="AD1090" s="832">
        <v>0</v>
      </c>
      <c r="AE1090" s="832">
        <v>0</v>
      </c>
      <c r="AF1090" s="832">
        <v>0</v>
      </c>
      <c r="AG1090" s="832">
        <v>0</v>
      </c>
      <c r="AH1090" s="832">
        <v>0</v>
      </c>
      <c r="AI1090" s="832">
        <v>0</v>
      </c>
    </row>
    <row r="1091" spans="1:35" ht="15" customHeight="1">
      <c r="A1091" s="832" t="s">
        <v>1150</v>
      </c>
      <c r="B1091" s="832">
        <v>2020</v>
      </c>
      <c r="C1091" s="832" t="s">
        <v>1993</v>
      </c>
      <c r="D1091" s="832" t="s">
        <v>1994</v>
      </c>
      <c r="E1091" s="832" t="s">
        <v>333</v>
      </c>
      <c r="F1091" s="832" t="s">
        <v>1792</v>
      </c>
      <c r="G1091" s="832">
        <v>0</v>
      </c>
      <c r="H1091" s="832">
        <v>0</v>
      </c>
      <c r="I1091" s="832">
        <v>0</v>
      </c>
      <c r="J1091" s="832">
        <v>0</v>
      </c>
      <c r="K1091" s="832">
        <v>0</v>
      </c>
      <c r="L1091" s="832">
        <v>0</v>
      </c>
      <c r="M1091" s="832">
        <v>0</v>
      </c>
      <c r="N1091" s="832">
        <v>0</v>
      </c>
      <c r="O1091" s="832">
        <v>0</v>
      </c>
      <c r="P1091" s="832">
        <v>0</v>
      </c>
      <c r="Q1091" s="832">
        <v>0</v>
      </c>
      <c r="R1091" s="832">
        <v>0</v>
      </c>
      <c r="S1091" s="832">
        <v>0</v>
      </c>
      <c r="T1091" s="832">
        <v>0</v>
      </c>
      <c r="U1091" s="832">
        <v>0</v>
      </c>
      <c r="V1091" s="832">
        <v>0</v>
      </c>
      <c r="W1091" s="832">
        <v>0</v>
      </c>
      <c r="X1091" s="832">
        <v>0</v>
      </c>
      <c r="Y1091" s="832">
        <v>0</v>
      </c>
      <c r="Z1091" s="832">
        <v>0</v>
      </c>
      <c r="AA1091" s="832">
        <v>0</v>
      </c>
      <c r="AB1091" s="832">
        <v>0</v>
      </c>
      <c r="AC1091" s="832">
        <v>0</v>
      </c>
      <c r="AD1091" s="832">
        <v>0</v>
      </c>
      <c r="AE1091" s="832">
        <v>0</v>
      </c>
      <c r="AF1091" s="832">
        <v>0</v>
      </c>
      <c r="AG1091" s="832">
        <v>0</v>
      </c>
      <c r="AH1091" s="832">
        <v>0</v>
      </c>
      <c r="AI1091" s="832">
        <v>0</v>
      </c>
    </row>
    <row r="1092" spans="1:35" ht="15" customHeight="1">
      <c r="A1092" s="832" t="s">
        <v>1150</v>
      </c>
      <c r="B1092" s="832">
        <v>2020</v>
      </c>
      <c r="C1092" s="832" t="s">
        <v>1995</v>
      </c>
      <c r="D1092" s="832" t="s">
        <v>1996</v>
      </c>
      <c r="E1092" s="832" t="s">
        <v>333</v>
      </c>
      <c r="F1092" s="832" t="s">
        <v>1792</v>
      </c>
      <c r="G1092" s="832">
        <v>0</v>
      </c>
      <c r="H1092" s="832">
        <v>0</v>
      </c>
      <c r="I1092" s="832">
        <v>0</v>
      </c>
      <c r="J1092" s="832">
        <v>0</v>
      </c>
      <c r="K1092" s="832">
        <v>0</v>
      </c>
      <c r="L1092" s="832">
        <v>0</v>
      </c>
      <c r="M1092" s="832">
        <v>0</v>
      </c>
      <c r="N1092" s="832">
        <v>0</v>
      </c>
      <c r="O1092" s="832">
        <v>0</v>
      </c>
      <c r="P1092" s="832">
        <v>0</v>
      </c>
      <c r="Q1092" s="832">
        <v>0</v>
      </c>
      <c r="R1092" s="832">
        <v>0</v>
      </c>
      <c r="S1092" s="832">
        <v>0</v>
      </c>
      <c r="T1092" s="832">
        <v>0</v>
      </c>
      <c r="U1092" s="832">
        <v>0</v>
      </c>
      <c r="V1092" s="832">
        <v>0</v>
      </c>
      <c r="W1092" s="832">
        <v>0</v>
      </c>
      <c r="X1092" s="832">
        <v>0</v>
      </c>
      <c r="Y1092" s="832">
        <v>0</v>
      </c>
      <c r="Z1092" s="832">
        <v>0</v>
      </c>
      <c r="AA1092" s="832">
        <v>0</v>
      </c>
      <c r="AB1092" s="832">
        <v>0</v>
      </c>
      <c r="AC1092" s="832">
        <v>0</v>
      </c>
      <c r="AD1092" s="832">
        <v>0</v>
      </c>
      <c r="AE1092" s="832">
        <v>0</v>
      </c>
      <c r="AF1092" s="832">
        <v>0</v>
      </c>
      <c r="AG1092" s="832">
        <v>0</v>
      </c>
      <c r="AH1092" s="832">
        <v>0</v>
      </c>
      <c r="AI1092" s="832">
        <v>0</v>
      </c>
    </row>
    <row r="1093" spans="1:35" ht="15" customHeight="1">
      <c r="A1093" s="832" t="s">
        <v>1150</v>
      </c>
      <c r="B1093" s="832">
        <v>2020</v>
      </c>
      <c r="C1093" s="832" t="s">
        <v>1997</v>
      </c>
      <c r="D1093" s="832" t="s">
        <v>1998</v>
      </c>
      <c r="E1093" s="832" t="s">
        <v>333</v>
      </c>
      <c r="F1093" s="832" t="s">
        <v>1792</v>
      </c>
      <c r="G1093" s="832">
        <v>0</v>
      </c>
      <c r="H1093" s="832">
        <v>0</v>
      </c>
      <c r="I1093" s="832">
        <v>0</v>
      </c>
      <c r="J1093" s="832">
        <v>0</v>
      </c>
      <c r="K1093" s="832">
        <v>0</v>
      </c>
      <c r="L1093" s="832">
        <v>0</v>
      </c>
      <c r="M1093" s="832">
        <v>0</v>
      </c>
      <c r="N1093" s="832">
        <v>0</v>
      </c>
      <c r="O1093" s="832">
        <v>0</v>
      </c>
      <c r="P1093" s="832">
        <v>0</v>
      </c>
      <c r="Q1093" s="832">
        <v>0</v>
      </c>
      <c r="R1093" s="832">
        <v>0</v>
      </c>
      <c r="S1093" s="832">
        <v>0</v>
      </c>
      <c r="T1093" s="832">
        <v>0</v>
      </c>
      <c r="U1093" s="832">
        <v>0</v>
      </c>
      <c r="V1093" s="832">
        <v>0</v>
      </c>
      <c r="W1093" s="832">
        <v>0</v>
      </c>
      <c r="X1093" s="832">
        <v>0</v>
      </c>
      <c r="Y1093" s="832">
        <v>0</v>
      </c>
      <c r="Z1093" s="832">
        <v>0</v>
      </c>
      <c r="AA1093" s="832">
        <v>0</v>
      </c>
      <c r="AB1093" s="832">
        <v>0</v>
      </c>
      <c r="AC1093" s="832">
        <v>0</v>
      </c>
      <c r="AD1093" s="832">
        <v>0</v>
      </c>
      <c r="AE1093" s="832">
        <v>0</v>
      </c>
      <c r="AF1093" s="832">
        <v>0</v>
      </c>
      <c r="AG1093" s="832">
        <v>0</v>
      </c>
      <c r="AH1093" s="832">
        <v>0</v>
      </c>
      <c r="AI1093" s="832">
        <v>0</v>
      </c>
    </row>
    <row r="1094" spans="1:35" ht="15" customHeight="1">
      <c r="A1094" s="832" t="s">
        <v>1150</v>
      </c>
      <c r="B1094" s="832">
        <v>2020</v>
      </c>
      <c r="C1094" s="832" t="s">
        <v>1999</v>
      </c>
      <c r="D1094" s="832" t="s">
        <v>1115</v>
      </c>
      <c r="E1094" s="832" t="s">
        <v>333</v>
      </c>
      <c r="F1094" s="832" t="s">
        <v>1792</v>
      </c>
      <c r="G1094" s="832">
        <v>0</v>
      </c>
      <c r="H1094" s="832">
        <v>0</v>
      </c>
      <c r="I1094" s="832">
        <v>0</v>
      </c>
      <c r="J1094" s="832">
        <v>0</v>
      </c>
      <c r="K1094" s="832">
        <v>0</v>
      </c>
      <c r="L1094" s="832">
        <v>0</v>
      </c>
      <c r="M1094" s="832">
        <v>0</v>
      </c>
      <c r="N1094" s="832">
        <v>0</v>
      </c>
      <c r="O1094" s="832">
        <v>0</v>
      </c>
      <c r="P1094" s="832">
        <v>0</v>
      </c>
      <c r="Q1094" s="832">
        <v>0</v>
      </c>
      <c r="R1094" s="832">
        <v>0</v>
      </c>
      <c r="S1094" s="832">
        <v>0</v>
      </c>
      <c r="T1094" s="832">
        <v>0</v>
      </c>
      <c r="U1094" s="832">
        <v>0</v>
      </c>
      <c r="V1094" s="832">
        <v>0</v>
      </c>
      <c r="W1094" s="832">
        <v>0</v>
      </c>
      <c r="X1094" s="832">
        <v>0</v>
      </c>
      <c r="Y1094" s="832">
        <v>0</v>
      </c>
      <c r="Z1094" s="832">
        <v>0</v>
      </c>
      <c r="AA1094" s="832">
        <v>0</v>
      </c>
      <c r="AB1094" s="832">
        <v>0</v>
      </c>
      <c r="AC1094" s="832">
        <v>0</v>
      </c>
      <c r="AD1094" s="832">
        <v>0</v>
      </c>
      <c r="AE1094" s="832">
        <v>0</v>
      </c>
      <c r="AF1094" s="832">
        <v>0</v>
      </c>
      <c r="AG1094" s="832">
        <v>0</v>
      </c>
      <c r="AH1094" s="832">
        <v>0</v>
      </c>
      <c r="AI1094" s="832">
        <v>0</v>
      </c>
    </row>
    <row r="1095" spans="1:35" ht="15" customHeight="1">
      <c r="A1095" s="832" t="s">
        <v>1150</v>
      </c>
      <c r="B1095" s="832">
        <v>2020</v>
      </c>
      <c r="C1095" s="832" t="s">
        <v>2000</v>
      </c>
      <c r="D1095" s="832" t="s">
        <v>2001</v>
      </c>
      <c r="E1095" s="832" t="s">
        <v>333</v>
      </c>
      <c r="F1095" s="832" t="s">
        <v>1792</v>
      </c>
      <c r="G1095" s="832">
        <v>0</v>
      </c>
      <c r="H1095" s="832">
        <v>0</v>
      </c>
      <c r="I1095" s="832">
        <v>0</v>
      </c>
      <c r="J1095" s="832">
        <v>0</v>
      </c>
      <c r="K1095" s="832">
        <v>0</v>
      </c>
      <c r="L1095" s="832">
        <v>0</v>
      </c>
      <c r="M1095" s="832">
        <v>0</v>
      </c>
      <c r="N1095" s="832">
        <v>0</v>
      </c>
      <c r="O1095" s="832">
        <v>0</v>
      </c>
      <c r="P1095" s="832">
        <v>0</v>
      </c>
      <c r="Q1095" s="832">
        <v>0</v>
      </c>
      <c r="R1095" s="832">
        <v>0</v>
      </c>
      <c r="S1095" s="832">
        <v>0</v>
      </c>
      <c r="T1095" s="832">
        <v>0</v>
      </c>
      <c r="U1095" s="832">
        <v>0</v>
      </c>
      <c r="V1095" s="832">
        <v>0</v>
      </c>
      <c r="W1095" s="832">
        <v>0</v>
      </c>
      <c r="X1095" s="832">
        <v>0</v>
      </c>
      <c r="Y1095" s="832">
        <v>0</v>
      </c>
      <c r="Z1095" s="832">
        <v>0</v>
      </c>
      <c r="AA1095" s="832">
        <v>0</v>
      </c>
      <c r="AB1095" s="832">
        <v>0</v>
      </c>
      <c r="AC1095" s="832">
        <v>0</v>
      </c>
      <c r="AD1095" s="832">
        <v>0</v>
      </c>
      <c r="AE1095" s="832">
        <v>0</v>
      </c>
      <c r="AF1095" s="832">
        <v>0</v>
      </c>
      <c r="AG1095" s="832">
        <v>0</v>
      </c>
      <c r="AH1095" s="832">
        <v>0</v>
      </c>
      <c r="AI1095" s="832">
        <v>0</v>
      </c>
    </row>
    <row r="1096" spans="1:35" ht="15" customHeight="1">
      <c r="A1096" s="832" t="s">
        <v>1150</v>
      </c>
      <c r="B1096" s="832">
        <v>2020</v>
      </c>
      <c r="C1096" s="832" t="s">
        <v>2002</v>
      </c>
      <c r="D1096" s="832" t="s">
        <v>2003</v>
      </c>
      <c r="E1096" s="832" t="s">
        <v>333</v>
      </c>
      <c r="F1096" s="832" t="s">
        <v>1792</v>
      </c>
      <c r="G1096" s="832">
        <v>-755300</v>
      </c>
      <c r="H1096" s="832">
        <v>-755300</v>
      </c>
      <c r="I1096" s="832">
        <v>-755300</v>
      </c>
      <c r="J1096" s="832">
        <v>-778550</v>
      </c>
      <c r="K1096" s="832">
        <v>-778550</v>
      </c>
      <c r="L1096" s="832">
        <v>-778550</v>
      </c>
      <c r="M1096" s="832">
        <v>-802250</v>
      </c>
      <c r="N1096" s="832">
        <v>-802250</v>
      </c>
      <c r="O1096" s="832">
        <v>-802250</v>
      </c>
      <c r="P1096" s="832">
        <v>-862400</v>
      </c>
      <c r="Q1096" s="832">
        <v>-78450</v>
      </c>
      <c r="R1096" s="832">
        <v>50550</v>
      </c>
      <c r="S1096" s="832">
        <v>0</v>
      </c>
      <c r="T1096" s="832">
        <v>0</v>
      </c>
      <c r="U1096" s="832">
        <v>0</v>
      </c>
      <c r="V1096" s="832">
        <v>0</v>
      </c>
      <c r="W1096" s="832">
        <v>0</v>
      </c>
      <c r="X1096" s="832">
        <v>0</v>
      </c>
      <c r="Y1096" s="832">
        <v>0</v>
      </c>
      <c r="Z1096" s="832">
        <v>0</v>
      </c>
      <c r="AA1096" s="832">
        <v>0</v>
      </c>
      <c r="AB1096" s="832">
        <v>0</v>
      </c>
      <c r="AC1096" s="832">
        <v>0</v>
      </c>
      <c r="AD1096" s="832">
        <v>0</v>
      </c>
      <c r="AE1096" s="832">
        <v>0</v>
      </c>
      <c r="AF1096" s="832">
        <v>0</v>
      </c>
      <c r="AG1096" s="832">
        <v>0</v>
      </c>
      <c r="AH1096" s="832">
        <v>0</v>
      </c>
      <c r="AI1096" s="832">
        <v>0</v>
      </c>
    </row>
    <row r="1097" spans="1:35" ht="15" customHeight="1">
      <c r="A1097" s="832" t="s">
        <v>1150</v>
      </c>
      <c r="B1097" s="832">
        <v>2020</v>
      </c>
      <c r="C1097" s="832" t="s">
        <v>2006</v>
      </c>
      <c r="D1097" s="832" t="s">
        <v>2007</v>
      </c>
      <c r="E1097" s="832" t="s">
        <v>333</v>
      </c>
      <c r="F1097" s="832" t="s">
        <v>1153</v>
      </c>
      <c r="G1097" s="832">
        <v>0</v>
      </c>
      <c r="H1097" s="832">
        <v>0</v>
      </c>
      <c r="I1097" s="832">
        <v>0</v>
      </c>
      <c r="J1097" s="832">
        <v>0</v>
      </c>
      <c r="K1097" s="832">
        <v>0</v>
      </c>
      <c r="L1097" s="832">
        <v>0</v>
      </c>
      <c r="M1097" s="832">
        <v>0</v>
      </c>
      <c r="N1097" s="832">
        <v>0</v>
      </c>
      <c r="O1097" s="832">
        <v>0</v>
      </c>
      <c r="P1097" s="832">
        <v>0</v>
      </c>
      <c r="Q1097" s="832">
        <v>0</v>
      </c>
      <c r="R1097" s="832">
        <v>0</v>
      </c>
      <c r="S1097" s="832">
        <v>0</v>
      </c>
      <c r="T1097" s="832">
        <v>0</v>
      </c>
      <c r="U1097" s="832">
        <v>0</v>
      </c>
      <c r="V1097" s="832">
        <v>0</v>
      </c>
      <c r="W1097" s="832">
        <v>0</v>
      </c>
      <c r="X1097" s="832">
        <v>0</v>
      </c>
      <c r="Y1097" s="832">
        <v>0</v>
      </c>
      <c r="Z1097" s="832">
        <v>0</v>
      </c>
      <c r="AA1097" s="832">
        <v>0</v>
      </c>
      <c r="AB1097" s="832">
        <v>0</v>
      </c>
      <c r="AC1097" s="832">
        <v>0</v>
      </c>
      <c r="AD1097" s="832">
        <v>0</v>
      </c>
      <c r="AE1097" s="832">
        <v>0</v>
      </c>
      <c r="AF1097" s="832">
        <v>0</v>
      </c>
      <c r="AG1097" s="832">
        <v>0</v>
      </c>
      <c r="AH1097" s="832">
        <v>0</v>
      </c>
      <c r="AI1097" s="832">
        <v>0</v>
      </c>
    </row>
    <row r="1098" spans="1:35" ht="15" customHeight="1">
      <c r="A1098" s="832" t="s">
        <v>1150</v>
      </c>
      <c r="B1098" s="832">
        <v>2020</v>
      </c>
      <c r="C1098" s="832" t="s">
        <v>2008</v>
      </c>
      <c r="D1098" s="832" t="s">
        <v>2764</v>
      </c>
      <c r="E1098" s="832" t="s">
        <v>333</v>
      </c>
      <c r="F1098" s="832" t="s">
        <v>1153</v>
      </c>
      <c r="G1098" s="832">
        <v>0</v>
      </c>
      <c r="H1098" s="832">
        <v>0</v>
      </c>
      <c r="I1098" s="832">
        <v>0</v>
      </c>
      <c r="J1098" s="832">
        <v>0</v>
      </c>
      <c r="K1098" s="832">
        <v>0</v>
      </c>
      <c r="L1098" s="832">
        <v>0</v>
      </c>
      <c r="M1098" s="832">
        <v>0</v>
      </c>
      <c r="N1098" s="832">
        <v>0</v>
      </c>
      <c r="O1098" s="832">
        <v>0</v>
      </c>
      <c r="P1098" s="832">
        <v>0</v>
      </c>
      <c r="Q1098" s="832">
        <v>0</v>
      </c>
      <c r="R1098" s="832">
        <v>0</v>
      </c>
      <c r="S1098" s="832">
        <v>0</v>
      </c>
      <c r="T1098" s="832">
        <v>0</v>
      </c>
      <c r="U1098" s="832">
        <v>0</v>
      </c>
      <c r="V1098" s="832">
        <v>0</v>
      </c>
      <c r="W1098" s="832">
        <v>0</v>
      </c>
      <c r="X1098" s="832">
        <v>0</v>
      </c>
      <c r="Y1098" s="832">
        <v>0</v>
      </c>
      <c r="Z1098" s="832">
        <v>0</v>
      </c>
      <c r="AA1098" s="832">
        <v>0</v>
      </c>
      <c r="AB1098" s="832">
        <v>0</v>
      </c>
      <c r="AC1098" s="832">
        <v>0</v>
      </c>
      <c r="AD1098" s="832">
        <v>0</v>
      </c>
      <c r="AE1098" s="832">
        <v>0</v>
      </c>
      <c r="AF1098" s="832">
        <v>0</v>
      </c>
      <c r="AG1098" s="832">
        <v>0</v>
      </c>
      <c r="AH1098" s="832">
        <v>0</v>
      </c>
      <c r="AI1098" s="832">
        <v>0</v>
      </c>
    </row>
    <row r="1099" spans="1:35" ht="15" customHeight="1">
      <c r="A1099" s="832" t="s">
        <v>1150</v>
      </c>
      <c r="B1099" s="832">
        <v>2020</v>
      </c>
      <c r="C1099" s="832" t="s">
        <v>2011</v>
      </c>
      <c r="D1099" s="832" t="s">
        <v>2785</v>
      </c>
      <c r="E1099" s="832" t="s">
        <v>2013</v>
      </c>
      <c r="F1099" s="832" t="s">
        <v>1153</v>
      </c>
      <c r="G1099" s="832">
        <v>-871430.18</v>
      </c>
      <c r="H1099" s="832">
        <v>230266</v>
      </c>
      <c r="I1099" s="832">
        <v>847302.25</v>
      </c>
      <c r="J1099" s="832">
        <v>1049048.3500000001</v>
      </c>
      <c r="K1099" s="832">
        <v>1480664.55</v>
      </c>
      <c r="L1099" s="832">
        <v>18109.509999999998</v>
      </c>
      <c r="M1099" s="832">
        <v>758788.05</v>
      </c>
      <c r="N1099" s="832">
        <v>904394.59</v>
      </c>
      <c r="O1099" s="832">
        <v>1680192.43</v>
      </c>
      <c r="P1099" s="832">
        <v>779702.23</v>
      </c>
      <c r="Q1099" s="832">
        <v>1636060.69</v>
      </c>
      <c r="R1099" s="832">
        <v>6514153.9500000002</v>
      </c>
      <c r="S1099" s="832">
        <v>0</v>
      </c>
      <c r="T1099" s="832">
        <v>0</v>
      </c>
      <c r="U1099" s="832">
        <v>0</v>
      </c>
      <c r="V1099" s="832">
        <v>0</v>
      </c>
      <c r="W1099" s="832">
        <v>0</v>
      </c>
      <c r="X1099" s="832">
        <v>0</v>
      </c>
      <c r="Y1099" s="832">
        <v>0</v>
      </c>
      <c r="Z1099" s="832">
        <v>0</v>
      </c>
      <c r="AA1099" s="832">
        <v>0</v>
      </c>
      <c r="AB1099" s="832">
        <v>0</v>
      </c>
      <c r="AC1099" s="832">
        <v>0</v>
      </c>
      <c r="AD1099" s="832">
        <v>0</v>
      </c>
      <c r="AE1099" s="832">
        <v>0</v>
      </c>
      <c r="AF1099" s="832">
        <v>0</v>
      </c>
      <c r="AG1099" s="832">
        <v>0</v>
      </c>
      <c r="AH1099" s="832">
        <v>0</v>
      </c>
      <c r="AI1099" s="832">
        <v>0</v>
      </c>
    </row>
    <row r="1100" spans="1:35" ht="15" customHeight="1">
      <c r="A1100" s="832" t="s">
        <v>1150</v>
      </c>
      <c r="B1100" s="832">
        <v>2020</v>
      </c>
      <c r="C1100" s="832" t="s">
        <v>2014</v>
      </c>
      <c r="D1100" s="832" t="s">
        <v>2786</v>
      </c>
      <c r="E1100" s="832" t="s">
        <v>2013</v>
      </c>
      <c r="F1100" s="832" t="s">
        <v>1153</v>
      </c>
      <c r="G1100" s="832">
        <v>0</v>
      </c>
      <c r="H1100" s="832">
        <v>0</v>
      </c>
      <c r="I1100" s="832">
        <v>0</v>
      </c>
      <c r="J1100" s="832">
        <v>0</v>
      </c>
      <c r="K1100" s="832">
        <v>0</v>
      </c>
      <c r="L1100" s="832">
        <v>0</v>
      </c>
      <c r="M1100" s="832">
        <v>0</v>
      </c>
      <c r="N1100" s="832">
        <v>0</v>
      </c>
      <c r="O1100" s="832">
        <v>0</v>
      </c>
      <c r="P1100" s="832">
        <v>0</v>
      </c>
      <c r="Q1100" s="832">
        <v>0</v>
      </c>
      <c r="R1100" s="832">
        <v>0</v>
      </c>
      <c r="S1100" s="832">
        <v>0</v>
      </c>
      <c r="T1100" s="832">
        <v>0</v>
      </c>
      <c r="U1100" s="832">
        <v>0</v>
      </c>
      <c r="V1100" s="832">
        <v>0</v>
      </c>
      <c r="W1100" s="832">
        <v>0</v>
      </c>
      <c r="X1100" s="832">
        <v>0</v>
      </c>
      <c r="Y1100" s="832">
        <v>0</v>
      </c>
      <c r="Z1100" s="832">
        <v>0</v>
      </c>
      <c r="AA1100" s="832">
        <v>0</v>
      </c>
      <c r="AB1100" s="832">
        <v>0</v>
      </c>
      <c r="AC1100" s="832">
        <v>0</v>
      </c>
      <c r="AD1100" s="832">
        <v>0</v>
      </c>
      <c r="AE1100" s="832">
        <v>0</v>
      </c>
      <c r="AF1100" s="832">
        <v>0</v>
      </c>
      <c r="AG1100" s="832">
        <v>0</v>
      </c>
      <c r="AH1100" s="832">
        <v>0</v>
      </c>
      <c r="AI1100" s="832">
        <v>0</v>
      </c>
    </row>
    <row r="1101" spans="1:35" ht="15" customHeight="1">
      <c r="A1101" s="832" t="s">
        <v>1150</v>
      </c>
      <c r="B1101" s="832">
        <v>2020</v>
      </c>
      <c r="C1101" s="832" t="s">
        <v>2016</v>
      </c>
      <c r="D1101" s="832" t="s">
        <v>2787</v>
      </c>
      <c r="E1101" s="832" t="s">
        <v>2013</v>
      </c>
      <c r="F1101" s="832" t="s">
        <v>1153</v>
      </c>
      <c r="G1101" s="832">
        <v>166288.92000000001</v>
      </c>
      <c r="H1101" s="832">
        <v>311774.96999999997</v>
      </c>
      <c r="I1101" s="832">
        <v>358566.39</v>
      </c>
      <c r="J1101" s="832">
        <v>358566.39</v>
      </c>
      <c r="K1101" s="832">
        <v>335055.18</v>
      </c>
      <c r="L1101" s="832">
        <v>256270.65</v>
      </c>
      <c r="M1101" s="832">
        <v>202367.58</v>
      </c>
      <c r="N1101" s="832">
        <v>317137.71000000002</v>
      </c>
      <c r="O1101" s="832">
        <v>327522.21000000002</v>
      </c>
      <c r="P1101" s="832">
        <v>443159.64</v>
      </c>
      <c r="Q1101" s="832">
        <v>409260.78</v>
      </c>
      <c r="R1101" s="832">
        <v>386626.32</v>
      </c>
      <c r="S1101" s="832">
        <v>0</v>
      </c>
      <c r="T1101" s="832">
        <v>0</v>
      </c>
      <c r="U1101" s="832">
        <v>0</v>
      </c>
      <c r="V1101" s="832">
        <v>0</v>
      </c>
      <c r="W1101" s="832">
        <v>0</v>
      </c>
      <c r="X1101" s="832">
        <v>0</v>
      </c>
      <c r="Y1101" s="832">
        <v>0</v>
      </c>
      <c r="Z1101" s="832">
        <v>0</v>
      </c>
      <c r="AA1101" s="832">
        <v>0</v>
      </c>
      <c r="AB1101" s="832">
        <v>0</v>
      </c>
      <c r="AC1101" s="832">
        <v>0</v>
      </c>
      <c r="AD1101" s="832">
        <v>0</v>
      </c>
      <c r="AE1101" s="832">
        <v>0</v>
      </c>
      <c r="AF1101" s="832">
        <v>0</v>
      </c>
      <c r="AG1101" s="832">
        <v>0</v>
      </c>
      <c r="AH1101" s="832">
        <v>0</v>
      </c>
      <c r="AI1101" s="832">
        <v>0</v>
      </c>
    </row>
    <row r="1102" spans="1:35" ht="15" customHeight="1">
      <c r="A1102" s="832" t="s">
        <v>1150</v>
      </c>
      <c r="B1102" s="832">
        <v>2020</v>
      </c>
      <c r="C1102" s="832" t="s">
        <v>2018</v>
      </c>
      <c r="D1102" s="832" t="s">
        <v>2788</v>
      </c>
      <c r="E1102" s="832" t="s">
        <v>2013</v>
      </c>
      <c r="F1102" s="832" t="s">
        <v>1153</v>
      </c>
      <c r="G1102" s="832">
        <v>0</v>
      </c>
      <c r="H1102" s="832">
        <v>0</v>
      </c>
      <c r="I1102" s="832">
        <v>0</v>
      </c>
      <c r="J1102" s="832">
        <v>0</v>
      </c>
      <c r="K1102" s="832">
        <v>0</v>
      </c>
      <c r="L1102" s="832">
        <v>0</v>
      </c>
      <c r="M1102" s="832">
        <v>0</v>
      </c>
      <c r="N1102" s="832">
        <v>0</v>
      </c>
      <c r="O1102" s="832">
        <v>0</v>
      </c>
      <c r="P1102" s="832">
        <v>0</v>
      </c>
      <c r="Q1102" s="832">
        <v>0</v>
      </c>
      <c r="R1102" s="832">
        <v>0</v>
      </c>
      <c r="S1102" s="832">
        <v>0</v>
      </c>
      <c r="T1102" s="832">
        <v>0</v>
      </c>
      <c r="U1102" s="832">
        <v>0</v>
      </c>
      <c r="V1102" s="832">
        <v>0</v>
      </c>
      <c r="W1102" s="832">
        <v>0</v>
      </c>
      <c r="X1102" s="832">
        <v>0</v>
      </c>
      <c r="Y1102" s="832">
        <v>0</v>
      </c>
      <c r="Z1102" s="832">
        <v>0</v>
      </c>
      <c r="AA1102" s="832">
        <v>0</v>
      </c>
      <c r="AB1102" s="832">
        <v>0</v>
      </c>
      <c r="AC1102" s="832">
        <v>0</v>
      </c>
      <c r="AD1102" s="832">
        <v>0</v>
      </c>
      <c r="AE1102" s="832">
        <v>0</v>
      </c>
      <c r="AF1102" s="832">
        <v>0</v>
      </c>
      <c r="AG1102" s="832">
        <v>0</v>
      </c>
      <c r="AH1102" s="832">
        <v>0</v>
      </c>
      <c r="AI1102" s="832">
        <v>0</v>
      </c>
    </row>
    <row r="1103" spans="1:35" ht="15" customHeight="1">
      <c r="A1103" s="832" t="s">
        <v>1150</v>
      </c>
      <c r="B1103" s="832">
        <v>2020</v>
      </c>
      <c r="C1103" s="832" t="s">
        <v>2020</v>
      </c>
      <c r="D1103" s="832" t="s">
        <v>2021</v>
      </c>
      <c r="E1103" s="832" t="s">
        <v>333</v>
      </c>
      <c r="F1103" s="832" t="s">
        <v>1153</v>
      </c>
      <c r="G1103" s="832">
        <v>0</v>
      </c>
      <c r="H1103" s="832">
        <v>0</v>
      </c>
      <c r="I1103" s="832">
        <v>0</v>
      </c>
      <c r="J1103" s="832">
        <v>0</v>
      </c>
      <c r="K1103" s="832">
        <v>0</v>
      </c>
      <c r="L1103" s="832">
        <v>0</v>
      </c>
      <c r="M1103" s="832">
        <v>0</v>
      </c>
      <c r="N1103" s="832">
        <v>0</v>
      </c>
      <c r="O1103" s="832">
        <v>0</v>
      </c>
      <c r="P1103" s="832">
        <v>0</v>
      </c>
      <c r="Q1103" s="832">
        <v>0</v>
      </c>
      <c r="R1103" s="832">
        <v>13036.91</v>
      </c>
      <c r="S1103" s="832">
        <v>0</v>
      </c>
      <c r="T1103" s="832">
        <v>0</v>
      </c>
      <c r="U1103" s="832">
        <v>0</v>
      </c>
      <c r="V1103" s="832">
        <v>0</v>
      </c>
      <c r="W1103" s="832">
        <v>0</v>
      </c>
      <c r="X1103" s="832">
        <v>0</v>
      </c>
      <c r="Y1103" s="832">
        <v>0</v>
      </c>
      <c r="Z1103" s="832">
        <v>0</v>
      </c>
      <c r="AA1103" s="832">
        <v>0</v>
      </c>
      <c r="AB1103" s="832">
        <v>0</v>
      </c>
      <c r="AC1103" s="832">
        <v>0</v>
      </c>
      <c r="AD1103" s="832">
        <v>0</v>
      </c>
      <c r="AE1103" s="832">
        <v>0</v>
      </c>
      <c r="AF1103" s="832">
        <v>0</v>
      </c>
      <c r="AG1103" s="832">
        <v>0</v>
      </c>
      <c r="AH1103" s="832">
        <v>0</v>
      </c>
      <c r="AI1103" s="832">
        <v>0</v>
      </c>
    </row>
    <row r="1104" spans="1:35" ht="15" customHeight="1">
      <c r="A1104" s="832" t="s">
        <v>1150</v>
      </c>
      <c r="B1104" s="832">
        <v>2020</v>
      </c>
      <c r="C1104" s="832" t="s">
        <v>2022</v>
      </c>
      <c r="D1104" s="832" t="s">
        <v>2023</v>
      </c>
      <c r="E1104" s="832" t="s">
        <v>333</v>
      </c>
      <c r="F1104" s="832" t="s">
        <v>1153</v>
      </c>
      <c r="G1104" s="832">
        <v>0</v>
      </c>
      <c r="H1104" s="832">
        <v>0</v>
      </c>
      <c r="I1104" s="832">
        <v>0</v>
      </c>
      <c r="J1104" s="832">
        <v>0</v>
      </c>
      <c r="K1104" s="832">
        <v>0</v>
      </c>
      <c r="L1104" s="832">
        <v>0</v>
      </c>
      <c r="M1104" s="832">
        <v>0</v>
      </c>
      <c r="N1104" s="832">
        <v>0</v>
      </c>
      <c r="O1104" s="832">
        <v>0</v>
      </c>
      <c r="P1104" s="832">
        <v>0</v>
      </c>
      <c r="Q1104" s="832">
        <v>0</v>
      </c>
      <c r="R1104" s="832">
        <v>0</v>
      </c>
      <c r="S1104" s="832">
        <v>0</v>
      </c>
      <c r="T1104" s="832">
        <v>0</v>
      </c>
      <c r="U1104" s="832">
        <v>0</v>
      </c>
      <c r="V1104" s="832">
        <v>0</v>
      </c>
      <c r="W1104" s="832">
        <v>0</v>
      </c>
      <c r="X1104" s="832">
        <v>0</v>
      </c>
      <c r="Y1104" s="832">
        <v>0</v>
      </c>
      <c r="Z1104" s="832">
        <v>0</v>
      </c>
      <c r="AA1104" s="832">
        <v>0</v>
      </c>
      <c r="AB1104" s="832">
        <v>0</v>
      </c>
      <c r="AC1104" s="832">
        <v>0</v>
      </c>
      <c r="AD1104" s="832">
        <v>0</v>
      </c>
      <c r="AE1104" s="832">
        <v>0</v>
      </c>
      <c r="AF1104" s="832">
        <v>0</v>
      </c>
      <c r="AG1104" s="832">
        <v>0</v>
      </c>
      <c r="AH1104" s="832">
        <v>0</v>
      </c>
      <c r="AI1104" s="832">
        <v>0</v>
      </c>
    </row>
    <row r="1105" spans="1:35" ht="15" customHeight="1">
      <c r="A1105" s="832" t="s">
        <v>1150</v>
      </c>
      <c r="B1105" s="832">
        <v>2020</v>
      </c>
      <c r="C1105" s="832" t="s">
        <v>2024</v>
      </c>
      <c r="D1105" s="832" t="s">
        <v>2025</v>
      </c>
      <c r="E1105" s="832" t="s">
        <v>333</v>
      </c>
      <c r="F1105" s="832" t="s">
        <v>1153</v>
      </c>
      <c r="G1105" s="832">
        <v>0</v>
      </c>
      <c r="H1105" s="832">
        <v>0</v>
      </c>
      <c r="I1105" s="832">
        <v>0</v>
      </c>
      <c r="J1105" s="832">
        <v>0</v>
      </c>
      <c r="K1105" s="832">
        <v>0</v>
      </c>
      <c r="L1105" s="832">
        <v>0</v>
      </c>
      <c r="M1105" s="832">
        <v>0</v>
      </c>
      <c r="N1105" s="832">
        <v>0</v>
      </c>
      <c r="O1105" s="832">
        <v>0</v>
      </c>
      <c r="P1105" s="832">
        <v>0</v>
      </c>
      <c r="Q1105" s="832">
        <v>0</v>
      </c>
      <c r="R1105" s="832">
        <v>0</v>
      </c>
      <c r="S1105" s="832">
        <v>0</v>
      </c>
      <c r="T1105" s="832">
        <v>0</v>
      </c>
      <c r="U1105" s="832">
        <v>0</v>
      </c>
      <c r="V1105" s="832">
        <v>0</v>
      </c>
      <c r="W1105" s="832">
        <v>0</v>
      </c>
      <c r="X1105" s="832">
        <v>0</v>
      </c>
      <c r="Y1105" s="832">
        <v>0</v>
      </c>
      <c r="Z1105" s="832">
        <v>0</v>
      </c>
      <c r="AA1105" s="832">
        <v>0</v>
      </c>
      <c r="AB1105" s="832">
        <v>0</v>
      </c>
      <c r="AC1105" s="832">
        <v>0</v>
      </c>
      <c r="AD1105" s="832">
        <v>0</v>
      </c>
      <c r="AE1105" s="832">
        <v>0</v>
      </c>
      <c r="AF1105" s="832">
        <v>0</v>
      </c>
      <c r="AG1105" s="832">
        <v>0</v>
      </c>
      <c r="AH1105" s="832">
        <v>0</v>
      </c>
      <c r="AI1105" s="832">
        <v>0</v>
      </c>
    </row>
    <row r="1106" spans="1:35" ht="15" customHeight="1">
      <c r="A1106" s="832" t="s">
        <v>1150</v>
      </c>
      <c r="B1106" s="832">
        <v>2020</v>
      </c>
      <c r="C1106" s="832" t="s">
        <v>2026</v>
      </c>
      <c r="D1106" s="832" t="s">
        <v>2027</v>
      </c>
      <c r="E1106" s="832" t="s">
        <v>1813</v>
      </c>
      <c r="F1106" s="832" t="s">
        <v>1153</v>
      </c>
      <c r="G1106" s="832">
        <v>0</v>
      </c>
      <c r="H1106" s="832">
        <v>0</v>
      </c>
      <c r="I1106" s="832">
        <v>0</v>
      </c>
      <c r="J1106" s="832">
        <v>0</v>
      </c>
      <c r="K1106" s="832">
        <v>0</v>
      </c>
      <c r="L1106" s="832">
        <v>0</v>
      </c>
      <c r="M1106" s="832">
        <v>0</v>
      </c>
      <c r="N1106" s="832">
        <v>0</v>
      </c>
      <c r="O1106" s="832">
        <v>0</v>
      </c>
      <c r="P1106" s="832">
        <v>0</v>
      </c>
      <c r="Q1106" s="832">
        <v>0</v>
      </c>
      <c r="R1106" s="832">
        <v>0</v>
      </c>
      <c r="S1106" s="832">
        <v>0</v>
      </c>
      <c r="T1106" s="832">
        <v>0</v>
      </c>
      <c r="U1106" s="832">
        <v>0</v>
      </c>
      <c r="V1106" s="832">
        <v>0</v>
      </c>
      <c r="W1106" s="832">
        <v>0</v>
      </c>
      <c r="X1106" s="832">
        <v>0</v>
      </c>
      <c r="Y1106" s="832">
        <v>0</v>
      </c>
      <c r="Z1106" s="832">
        <v>0</v>
      </c>
      <c r="AA1106" s="832">
        <v>0</v>
      </c>
      <c r="AB1106" s="832">
        <v>0</v>
      </c>
      <c r="AC1106" s="832">
        <v>0</v>
      </c>
      <c r="AD1106" s="832">
        <v>0</v>
      </c>
      <c r="AE1106" s="832">
        <v>0</v>
      </c>
      <c r="AF1106" s="832">
        <v>0</v>
      </c>
      <c r="AG1106" s="832">
        <v>0</v>
      </c>
      <c r="AH1106" s="832">
        <v>0</v>
      </c>
      <c r="AI1106" s="832">
        <v>0</v>
      </c>
    </row>
    <row r="1107" spans="1:35" ht="15" customHeight="1">
      <c r="A1107" s="832" t="s">
        <v>1150</v>
      </c>
      <c r="B1107" s="832">
        <v>2020</v>
      </c>
      <c r="C1107" s="832" t="s">
        <v>2028</v>
      </c>
      <c r="D1107" s="832" t="s">
        <v>2029</v>
      </c>
      <c r="E1107" s="832" t="s">
        <v>333</v>
      </c>
      <c r="F1107" s="832" t="s">
        <v>1153</v>
      </c>
      <c r="G1107" s="832">
        <v>0</v>
      </c>
      <c r="H1107" s="832">
        <v>0</v>
      </c>
      <c r="I1107" s="832">
        <v>0</v>
      </c>
      <c r="J1107" s="832">
        <v>0</v>
      </c>
      <c r="K1107" s="832">
        <v>0</v>
      </c>
      <c r="L1107" s="832">
        <v>0</v>
      </c>
      <c r="M1107" s="832">
        <v>0</v>
      </c>
      <c r="N1107" s="832">
        <v>0</v>
      </c>
      <c r="O1107" s="832">
        <v>0</v>
      </c>
      <c r="P1107" s="832">
        <v>0</v>
      </c>
      <c r="Q1107" s="832">
        <v>0</v>
      </c>
      <c r="R1107" s="832">
        <v>0</v>
      </c>
      <c r="S1107" s="832">
        <v>0</v>
      </c>
      <c r="T1107" s="832">
        <v>0</v>
      </c>
      <c r="U1107" s="832">
        <v>0</v>
      </c>
      <c r="V1107" s="832">
        <v>0</v>
      </c>
      <c r="W1107" s="832">
        <v>0</v>
      </c>
      <c r="X1107" s="832">
        <v>0</v>
      </c>
      <c r="Y1107" s="832">
        <v>0</v>
      </c>
      <c r="Z1107" s="832">
        <v>0</v>
      </c>
      <c r="AA1107" s="832">
        <v>0</v>
      </c>
      <c r="AB1107" s="832">
        <v>0</v>
      </c>
      <c r="AC1107" s="832">
        <v>0</v>
      </c>
      <c r="AD1107" s="832">
        <v>0</v>
      </c>
      <c r="AE1107" s="832">
        <v>0</v>
      </c>
      <c r="AF1107" s="832">
        <v>0</v>
      </c>
      <c r="AG1107" s="832">
        <v>0</v>
      </c>
      <c r="AH1107" s="832">
        <v>0</v>
      </c>
      <c r="AI1107" s="832">
        <v>0</v>
      </c>
    </row>
    <row r="1108" spans="1:35" ht="15" customHeight="1">
      <c r="A1108" s="832" t="s">
        <v>1150</v>
      </c>
      <c r="B1108" s="832">
        <v>2020</v>
      </c>
      <c r="C1108" s="832" t="s">
        <v>2030</v>
      </c>
      <c r="D1108" s="832" t="s">
        <v>2789</v>
      </c>
      <c r="E1108" s="832" t="s">
        <v>2032</v>
      </c>
      <c r="F1108" s="832" t="s">
        <v>1153</v>
      </c>
      <c r="G1108" s="832">
        <v>68549.31</v>
      </c>
      <c r="H1108" s="832">
        <v>65638.33</v>
      </c>
      <c r="I1108" s="832">
        <v>52463.72</v>
      </c>
      <c r="J1108" s="832">
        <v>22550.639999999999</v>
      </c>
      <c r="K1108" s="832">
        <v>56214.43</v>
      </c>
      <c r="L1108" s="832">
        <v>111201.4</v>
      </c>
      <c r="M1108" s="832">
        <v>104023.02</v>
      </c>
      <c r="N1108" s="832">
        <v>108044.11</v>
      </c>
      <c r="O1108" s="832">
        <v>132819.88</v>
      </c>
      <c r="P1108" s="832">
        <v>128370.72</v>
      </c>
      <c r="Q1108" s="832">
        <v>143181.76000000001</v>
      </c>
      <c r="R1108" s="832">
        <v>85956.3</v>
      </c>
      <c r="S1108" s="832">
        <v>0</v>
      </c>
      <c r="T1108" s="832">
        <v>0</v>
      </c>
      <c r="U1108" s="832">
        <v>0</v>
      </c>
      <c r="V1108" s="832">
        <v>0</v>
      </c>
      <c r="W1108" s="832">
        <v>0</v>
      </c>
      <c r="X1108" s="832">
        <v>0</v>
      </c>
      <c r="Y1108" s="832">
        <v>0</v>
      </c>
      <c r="Z1108" s="832">
        <v>0</v>
      </c>
      <c r="AA1108" s="832">
        <v>0</v>
      </c>
      <c r="AB1108" s="832">
        <v>0</v>
      </c>
      <c r="AC1108" s="832">
        <v>0</v>
      </c>
      <c r="AD1108" s="832">
        <v>0</v>
      </c>
      <c r="AE1108" s="832">
        <v>0</v>
      </c>
      <c r="AF1108" s="832">
        <v>0</v>
      </c>
      <c r="AG1108" s="832">
        <v>0</v>
      </c>
      <c r="AH1108" s="832">
        <v>0</v>
      </c>
      <c r="AI1108" s="832">
        <v>0</v>
      </c>
    </row>
    <row r="1109" spans="1:35" ht="15" customHeight="1">
      <c r="A1109" s="832" t="s">
        <v>1150</v>
      </c>
      <c r="B1109" s="832">
        <v>2020</v>
      </c>
      <c r="C1109" s="832" t="s">
        <v>2033</v>
      </c>
      <c r="D1109" s="832" t="s">
        <v>2790</v>
      </c>
      <c r="E1109" s="832" t="s">
        <v>2032</v>
      </c>
      <c r="F1109" s="832" t="s">
        <v>1153</v>
      </c>
      <c r="G1109" s="832">
        <v>0</v>
      </c>
      <c r="H1109" s="832">
        <v>0</v>
      </c>
      <c r="I1109" s="832">
        <v>0</v>
      </c>
      <c r="J1109" s="832">
        <v>0</v>
      </c>
      <c r="K1109" s="832">
        <v>5485.72</v>
      </c>
      <c r="L1109" s="832">
        <v>0</v>
      </c>
      <c r="M1109" s="832">
        <v>123.16</v>
      </c>
      <c r="N1109" s="832">
        <v>2950</v>
      </c>
      <c r="O1109" s="832">
        <v>0</v>
      </c>
      <c r="P1109" s="832">
        <v>7900</v>
      </c>
      <c r="Q1109" s="832">
        <v>-14455.85</v>
      </c>
      <c r="R1109" s="832">
        <v>-23503.91</v>
      </c>
      <c r="S1109" s="832">
        <v>0</v>
      </c>
      <c r="T1109" s="832">
        <v>0</v>
      </c>
      <c r="U1109" s="832">
        <v>0</v>
      </c>
      <c r="V1109" s="832">
        <v>0</v>
      </c>
      <c r="W1109" s="832">
        <v>0</v>
      </c>
      <c r="X1109" s="832">
        <v>0</v>
      </c>
      <c r="Y1109" s="832">
        <v>0</v>
      </c>
      <c r="Z1109" s="832">
        <v>0</v>
      </c>
      <c r="AA1109" s="832">
        <v>0</v>
      </c>
      <c r="AB1109" s="832">
        <v>0</v>
      </c>
      <c r="AC1109" s="832">
        <v>0</v>
      </c>
      <c r="AD1109" s="832">
        <v>0</v>
      </c>
      <c r="AE1109" s="832">
        <v>0</v>
      </c>
      <c r="AF1109" s="832">
        <v>0</v>
      </c>
      <c r="AG1109" s="832">
        <v>0</v>
      </c>
      <c r="AH1109" s="832">
        <v>0</v>
      </c>
      <c r="AI1109" s="832">
        <v>0</v>
      </c>
    </row>
    <row r="1110" spans="1:35" ht="15" customHeight="1">
      <c r="A1110" s="832" t="s">
        <v>1150</v>
      </c>
      <c r="B1110" s="832">
        <v>2020</v>
      </c>
      <c r="C1110" s="832" t="s">
        <v>2039</v>
      </c>
      <c r="D1110" s="832" t="s">
        <v>2791</v>
      </c>
      <c r="E1110" s="832" t="s">
        <v>2032</v>
      </c>
      <c r="F1110" s="832" t="s">
        <v>1153</v>
      </c>
      <c r="G1110" s="832">
        <v>97472</v>
      </c>
      <c r="H1110" s="832">
        <v>32278.06</v>
      </c>
      <c r="I1110" s="832">
        <v>-4141.87</v>
      </c>
      <c r="J1110" s="832">
        <v>-20407.68</v>
      </c>
      <c r="K1110" s="832">
        <v>-21379.15</v>
      </c>
      <c r="L1110" s="832">
        <v>-5230.1499999999996</v>
      </c>
      <c r="M1110" s="832">
        <v>-116293.38</v>
      </c>
      <c r="N1110" s="832">
        <v>-101097.68</v>
      </c>
      <c r="O1110" s="832">
        <v>-132585.04</v>
      </c>
      <c r="P1110" s="832">
        <v>-87114.14</v>
      </c>
      <c r="Q1110" s="832">
        <v>-23446.19</v>
      </c>
      <c r="R1110" s="832">
        <v>-395.42</v>
      </c>
      <c r="S1110" s="832">
        <v>0</v>
      </c>
      <c r="T1110" s="832">
        <v>0</v>
      </c>
      <c r="U1110" s="832">
        <v>0</v>
      </c>
      <c r="V1110" s="832">
        <v>0</v>
      </c>
      <c r="W1110" s="832">
        <v>0</v>
      </c>
      <c r="X1110" s="832">
        <v>0</v>
      </c>
      <c r="Y1110" s="832">
        <v>0</v>
      </c>
      <c r="Z1110" s="832">
        <v>0</v>
      </c>
      <c r="AA1110" s="832">
        <v>0</v>
      </c>
      <c r="AB1110" s="832">
        <v>0</v>
      </c>
      <c r="AC1110" s="832">
        <v>0</v>
      </c>
      <c r="AD1110" s="832">
        <v>0</v>
      </c>
      <c r="AE1110" s="832">
        <v>0</v>
      </c>
      <c r="AF1110" s="832">
        <v>0</v>
      </c>
      <c r="AG1110" s="832">
        <v>0</v>
      </c>
      <c r="AH1110" s="832">
        <v>0</v>
      </c>
      <c r="AI1110" s="832">
        <v>0</v>
      </c>
    </row>
    <row r="1111" spans="1:35" ht="15" customHeight="1">
      <c r="A1111" s="832" t="s">
        <v>1150</v>
      </c>
      <c r="B1111" s="832">
        <v>2020</v>
      </c>
      <c r="C1111" s="832" t="s">
        <v>2041</v>
      </c>
      <c r="D1111" s="832" t="s">
        <v>2792</v>
      </c>
      <c r="E1111" s="832" t="s">
        <v>2032</v>
      </c>
      <c r="F1111" s="832" t="s">
        <v>1153</v>
      </c>
      <c r="G1111" s="832">
        <v>0</v>
      </c>
      <c r="H1111" s="832">
        <v>0</v>
      </c>
      <c r="I1111" s="832">
        <v>0</v>
      </c>
      <c r="J1111" s="832">
        <v>0</v>
      </c>
      <c r="K1111" s="832">
        <v>0</v>
      </c>
      <c r="L1111" s="832">
        <v>0</v>
      </c>
      <c r="M1111" s="832">
        <v>0</v>
      </c>
      <c r="N1111" s="832">
        <v>0</v>
      </c>
      <c r="O1111" s="832">
        <v>0</v>
      </c>
      <c r="P1111" s="832">
        <v>0</v>
      </c>
      <c r="Q1111" s="832">
        <v>0</v>
      </c>
      <c r="R1111" s="832">
        <v>0</v>
      </c>
      <c r="S1111" s="832">
        <v>0</v>
      </c>
      <c r="T1111" s="832">
        <v>0</v>
      </c>
      <c r="U1111" s="832">
        <v>0</v>
      </c>
      <c r="V1111" s="832">
        <v>0</v>
      </c>
      <c r="W1111" s="832">
        <v>0</v>
      </c>
      <c r="X1111" s="832">
        <v>0</v>
      </c>
      <c r="Y1111" s="832">
        <v>0</v>
      </c>
      <c r="Z1111" s="832">
        <v>0</v>
      </c>
      <c r="AA1111" s="832">
        <v>0</v>
      </c>
      <c r="AB1111" s="832">
        <v>0</v>
      </c>
      <c r="AC1111" s="832">
        <v>0</v>
      </c>
      <c r="AD1111" s="832">
        <v>0</v>
      </c>
      <c r="AE1111" s="832">
        <v>0</v>
      </c>
      <c r="AF1111" s="832">
        <v>0</v>
      </c>
      <c r="AG1111" s="832">
        <v>0</v>
      </c>
      <c r="AH1111" s="832">
        <v>0</v>
      </c>
      <c r="AI1111" s="832">
        <v>0</v>
      </c>
    </row>
    <row r="1112" spans="1:35" ht="15" customHeight="1">
      <c r="A1112" s="832" t="s">
        <v>1150</v>
      </c>
      <c r="B1112" s="832">
        <v>2020</v>
      </c>
      <c r="C1112" s="832" t="s">
        <v>2043</v>
      </c>
      <c r="D1112" s="832" t="s">
        <v>2793</v>
      </c>
      <c r="E1112" s="832" t="s">
        <v>333</v>
      </c>
      <c r="F1112" s="832" t="s">
        <v>1153</v>
      </c>
      <c r="G1112" s="832">
        <v>62974.69</v>
      </c>
      <c r="H1112" s="832">
        <v>49467.7</v>
      </c>
      <c r="I1112" s="832">
        <v>53480.67</v>
      </c>
      <c r="J1112" s="832">
        <v>19008.03</v>
      </c>
      <c r="K1112" s="832">
        <v>35851.410000000003</v>
      </c>
      <c r="L1112" s="832">
        <v>53461.91</v>
      </c>
      <c r="M1112" s="832">
        <v>108792.41</v>
      </c>
      <c r="N1112" s="832">
        <v>78768.679999999993</v>
      </c>
      <c r="O1112" s="832">
        <v>105406.27</v>
      </c>
      <c r="P1112" s="832">
        <v>65318.080000000002</v>
      </c>
      <c r="Q1112" s="832">
        <v>64454.8</v>
      </c>
      <c r="R1112" s="832">
        <v>52782.61</v>
      </c>
      <c r="S1112" s="832">
        <v>0</v>
      </c>
      <c r="T1112" s="832">
        <v>0</v>
      </c>
      <c r="U1112" s="832">
        <v>0</v>
      </c>
      <c r="V1112" s="832">
        <v>0</v>
      </c>
      <c r="W1112" s="832">
        <v>0</v>
      </c>
      <c r="X1112" s="832">
        <v>0</v>
      </c>
      <c r="Y1112" s="832">
        <v>0</v>
      </c>
      <c r="Z1112" s="832">
        <v>0</v>
      </c>
      <c r="AA1112" s="832">
        <v>0</v>
      </c>
      <c r="AB1112" s="832">
        <v>0</v>
      </c>
      <c r="AC1112" s="832">
        <v>0</v>
      </c>
      <c r="AD1112" s="832">
        <v>0</v>
      </c>
      <c r="AE1112" s="832">
        <v>0</v>
      </c>
      <c r="AF1112" s="832">
        <v>0</v>
      </c>
      <c r="AG1112" s="832">
        <v>0</v>
      </c>
      <c r="AH1112" s="832">
        <v>0</v>
      </c>
      <c r="AI1112" s="832">
        <v>0</v>
      </c>
    </row>
    <row r="1113" spans="1:35" ht="15" customHeight="1">
      <c r="A1113" s="832" t="s">
        <v>1150</v>
      </c>
      <c r="B1113" s="832">
        <v>2020</v>
      </c>
      <c r="C1113" s="832" t="s">
        <v>2045</v>
      </c>
      <c r="D1113" s="832" t="s">
        <v>2046</v>
      </c>
      <c r="E1113" s="832" t="s">
        <v>333</v>
      </c>
      <c r="F1113" s="832" t="s">
        <v>1153</v>
      </c>
      <c r="G1113" s="832">
        <v>0</v>
      </c>
      <c r="H1113" s="832">
        <v>0</v>
      </c>
      <c r="I1113" s="832">
        <v>0</v>
      </c>
      <c r="J1113" s="832">
        <v>0</v>
      </c>
      <c r="K1113" s="832">
        <v>0</v>
      </c>
      <c r="L1113" s="832">
        <v>0</v>
      </c>
      <c r="M1113" s="832">
        <v>0</v>
      </c>
      <c r="N1113" s="832">
        <v>0</v>
      </c>
      <c r="O1113" s="832">
        <v>0</v>
      </c>
      <c r="P1113" s="832">
        <v>0</v>
      </c>
      <c r="Q1113" s="832">
        <v>0</v>
      </c>
      <c r="R1113" s="832">
        <v>0</v>
      </c>
      <c r="S1113" s="832">
        <v>0</v>
      </c>
      <c r="T1113" s="832">
        <v>0</v>
      </c>
      <c r="U1113" s="832">
        <v>0</v>
      </c>
      <c r="V1113" s="832">
        <v>0</v>
      </c>
      <c r="W1113" s="832">
        <v>0</v>
      </c>
      <c r="X1113" s="832">
        <v>0</v>
      </c>
      <c r="Y1113" s="832">
        <v>0</v>
      </c>
      <c r="Z1113" s="832">
        <v>0</v>
      </c>
      <c r="AA1113" s="832">
        <v>0</v>
      </c>
      <c r="AB1113" s="832">
        <v>0</v>
      </c>
      <c r="AC1113" s="832">
        <v>0</v>
      </c>
      <c r="AD1113" s="832">
        <v>0</v>
      </c>
      <c r="AE1113" s="832">
        <v>0</v>
      </c>
      <c r="AF1113" s="832">
        <v>0</v>
      </c>
      <c r="AG1113" s="832">
        <v>0</v>
      </c>
      <c r="AH1113" s="832">
        <v>0</v>
      </c>
      <c r="AI1113" s="832">
        <v>0</v>
      </c>
    </row>
    <row r="1114" spans="1:35" ht="15" customHeight="1">
      <c r="A1114" s="832" t="s">
        <v>1150</v>
      </c>
      <c r="B1114" s="832">
        <v>2020</v>
      </c>
      <c r="C1114" s="832" t="s">
        <v>2047</v>
      </c>
      <c r="D1114" s="832" t="s">
        <v>2048</v>
      </c>
      <c r="E1114" s="832" t="s">
        <v>333</v>
      </c>
      <c r="F1114" s="832" t="s">
        <v>1153</v>
      </c>
      <c r="G1114" s="832">
        <v>407.1</v>
      </c>
      <c r="H1114" s="832">
        <v>407.1</v>
      </c>
      <c r="I1114" s="832">
        <v>0</v>
      </c>
      <c r="J1114" s="832">
        <v>359.7</v>
      </c>
      <c r="K1114" s="832">
        <v>407.1</v>
      </c>
      <c r="L1114" s="832">
        <v>0</v>
      </c>
      <c r="M1114" s="832">
        <v>407.1</v>
      </c>
      <c r="N1114" s="832">
        <v>0</v>
      </c>
      <c r="O1114" s="832">
        <v>407.1</v>
      </c>
      <c r="P1114" s="832">
        <v>407.1</v>
      </c>
      <c r="Q1114" s="832">
        <v>407.1</v>
      </c>
      <c r="R1114" s="832">
        <v>-106.16</v>
      </c>
      <c r="S1114" s="832">
        <v>0</v>
      </c>
      <c r="T1114" s="832">
        <v>0</v>
      </c>
      <c r="U1114" s="832">
        <v>0</v>
      </c>
      <c r="V1114" s="832">
        <v>0</v>
      </c>
      <c r="W1114" s="832">
        <v>0</v>
      </c>
      <c r="X1114" s="832">
        <v>0</v>
      </c>
      <c r="Y1114" s="832">
        <v>0</v>
      </c>
      <c r="Z1114" s="832">
        <v>0</v>
      </c>
      <c r="AA1114" s="832">
        <v>0</v>
      </c>
      <c r="AB1114" s="832">
        <v>0</v>
      </c>
      <c r="AC1114" s="832">
        <v>0</v>
      </c>
      <c r="AD1114" s="832">
        <v>0</v>
      </c>
      <c r="AE1114" s="832">
        <v>0</v>
      </c>
      <c r="AF1114" s="832">
        <v>0</v>
      </c>
      <c r="AG1114" s="832">
        <v>0</v>
      </c>
      <c r="AH1114" s="832">
        <v>0</v>
      </c>
      <c r="AI1114" s="832">
        <v>0</v>
      </c>
    </row>
    <row r="1115" spans="1:35" ht="15" customHeight="1">
      <c r="A1115" s="832" t="s">
        <v>1150</v>
      </c>
      <c r="B1115" s="832">
        <v>2020</v>
      </c>
      <c r="C1115" s="832" t="s">
        <v>2049</v>
      </c>
      <c r="D1115" s="832" t="s">
        <v>2050</v>
      </c>
      <c r="E1115" s="832" t="s">
        <v>333</v>
      </c>
      <c r="F1115" s="832" t="s">
        <v>1153</v>
      </c>
      <c r="G1115" s="832">
        <v>1000</v>
      </c>
      <c r="H1115" s="832">
        <v>1000</v>
      </c>
      <c r="I1115" s="832">
        <v>1000</v>
      </c>
      <c r="J1115" s="832">
        <v>1000</v>
      </c>
      <c r="K1115" s="832">
        <v>1000</v>
      </c>
      <c r="L1115" s="832">
        <v>1000</v>
      </c>
      <c r="M1115" s="832">
        <v>1000</v>
      </c>
      <c r="N1115" s="832">
        <v>1000</v>
      </c>
      <c r="O1115" s="832">
        <v>1000</v>
      </c>
      <c r="P1115" s="832">
        <v>1000</v>
      </c>
      <c r="Q1115" s="832">
        <v>1000</v>
      </c>
      <c r="R1115" s="832">
        <v>1000</v>
      </c>
      <c r="S1115" s="832">
        <v>0</v>
      </c>
      <c r="T1115" s="832">
        <v>0</v>
      </c>
      <c r="U1115" s="832">
        <v>0</v>
      </c>
      <c r="V1115" s="832">
        <v>0</v>
      </c>
      <c r="W1115" s="832">
        <v>0</v>
      </c>
      <c r="X1115" s="832">
        <v>0</v>
      </c>
      <c r="Y1115" s="832">
        <v>0</v>
      </c>
      <c r="Z1115" s="832">
        <v>0</v>
      </c>
      <c r="AA1115" s="832">
        <v>0</v>
      </c>
      <c r="AB1115" s="832">
        <v>0</v>
      </c>
      <c r="AC1115" s="832">
        <v>0</v>
      </c>
      <c r="AD1115" s="832">
        <v>0</v>
      </c>
      <c r="AE1115" s="832">
        <v>0</v>
      </c>
      <c r="AF1115" s="832">
        <v>0</v>
      </c>
      <c r="AG1115" s="832">
        <v>0</v>
      </c>
      <c r="AH1115" s="832">
        <v>0</v>
      </c>
      <c r="AI1115" s="832">
        <v>0</v>
      </c>
    </row>
    <row r="1116" spans="1:35" ht="15" customHeight="1">
      <c r="A1116" s="832" t="s">
        <v>1150</v>
      </c>
      <c r="B1116" s="832">
        <v>2020</v>
      </c>
      <c r="C1116" s="832" t="s">
        <v>2051</v>
      </c>
      <c r="D1116" s="832" t="s">
        <v>2052</v>
      </c>
      <c r="E1116" s="832" t="s">
        <v>333</v>
      </c>
      <c r="F1116" s="832" t="s">
        <v>1153</v>
      </c>
      <c r="G1116" s="832">
        <v>374.8</v>
      </c>
      <c r="H1116" s="832">
        <v>315.8</v>
      </c>
      <c r="I1116" s="832">
        <v>268.16000000000003</v>
      </c>
      <c r="J1116" s="832">
        <v>153.36000000000001</v>
      </c>
      <c r="K1116" s="832">
        <v>401.22</v>
      </c>
      <c r="L1116" s="832">
        <v>304.44</v>
      </c>
      <c r="M1116" s="832">
        <v>450.84</v>
      </c>
      <c r="N1116" s="832">
        <v>350.42</v>
      </c>
      <c r="O1116" s="832">
        <v>477.12</v>
      </c>
      <c r="P1116" s="832">
        <v>428.92</v>
      </c>
      <c r="Q1116" s="832">
        <v>389.5</v>
      </c>
      <c r="R1116" s="832">
        <v>443.78</v>
      </c>
      <c r="S1116" s="832">
        <v>0</v>
      </c>
      <c r="T1116" s="832">
        <v>0</v>
      </c>
      <c r="U1116" s="832">
        <v>0</v>
      </c>
      <c r="V1116" s="832">
        <v>0</v>
      </c>
      <c r="W1116" s="832">
        <v>0</v>
      </c>
      <c r="X1116" s="832">
        <v>0</v>
      </c>
      <c r="Y1116" s="832">
        <v>0</v>
      </c>
      <c r="Z1116" s="832">
        <v>0</v>
      </c>
      <c r="AA1116" s="832">
        <v>0</v>
      </c>
      <c r="AB1116" s="832">
        <v>0</v>
      </c>
      <c r="AC1116" s="832">
        <v>0</v>
      </c>
      <c r="AD1116" s="832">
        <v>0</v>
      </c>
      <c r="AE1116" s="832">
        <v>0</v>
      </c>
      <c r="AF1116" s="832">
        <v>0</v>
      </c>
      <c r="AG1116" s="832">
        <v>0</v>
      </c>
      <c r="AH1116" s="832">
        <v>0</v>
      </c>
      <c r="AI1116" s="832">
        <v>0</v>
      </c>
    </row>
    <row r="1117" spans="1:35" ht="15" customHeight="1">
      <c r="A1117" s="832" t="s">
        <v>1150</v>
      </c>
      <c r="B1117" s="832">
        <v>2020</v>
      </c>
      <c r="C1117" s="832" t="s">
        <v>2053</v>
      </c>
      <c r="D1117" s="832" t="s">
        <v>2794</v>
      </c>
      <c r="E1117" s="832" t="s">
        <v>333</v>
      </c>
      <c r="F1117" s="832" t="s">
        <v>1153</v>
      </c>
      <c r="G1117" s="832">
        <v>9465.31</v>
      </c>
      <c r="H1117" s="832">
        <v>10067.61</v>
      </c>
      <c r="I1117" s="832">
        <v>6811.9</v>
      </c>
      <c r="J1117" s="832">
        <v>7069.51</v>
      </c>
      <c r="K1117" s="832">
        <v>11900.1</v>
      </c>
      <c r="L1117" s="832">
        <v>11330.36</v>
      </c>
      <c r="M1117" s="832">
        <v>13008.7</v>
      </c>
      <c r="N1117" s="832">
        <v>12882.47</v>
      </c>
      <c r="O1117" s="832">
        <v>14525.83</v>
      </c>
      <c r="P1117" s="832">
        <v>14110.24</v>
      </c>
      <c r="Q1117" s="832">
        <v>14462.44</v>
      </c>
      <c r="R1117" s="832">
        <v>4372.9399999999996</v>
      </c>
      <c r="S1117" s="832">
        <v>0</v>
      </c>
      <c r="T1117" s="832">
        <v>0</v>
      </c>
      <c r="U1117" s="832">
        <v>0</v>
      </c>
      <c r="V1117" s="832">
        <v>0</v>
      </c>
      <c r="W1117" s="832">
        <v>0</v>
      </c>
      <c r="X1117" s="832">
        <v>0</v>
      </c>
      <c r="Y1117" s="832">
        <v>0</v>
      </c>
      <c r="Z1117" s="832">
        <v>0</v>
      </c>
      <c r="AA1117" s="832">
        <v>0</v>
      </c>
      <c r="AB1117" s="832">
        <v>0</v>
      </c>
      <c r="AC1117" s="832">
        <v>0</v>
      </c>
      <c r="AD1117" s="832">
        <v>0</v>
      </c>
      <c r="AE1117" s="832">
        <v>0</v>
      </c>
      <c r="AF1117" s="832">
        <v>0</v>
      </c>
      <c r="AG1117" s="832">
        <v>0</v>
      </c>
      <c r="AH1117" s="832">
        <v>0</v>
      </c>
      <c r="AI1117" s="832">
        <v>0</v>
      </c>
    </row>
    <row r="1118" spans="1:35" ht="15" customHeight="1">
      <c r="A1118" s="832" t="s">
        <v>1150</v>
      </c>
      <c r="B1118" s="832">
        <v>2020</v>
      </c>
      <c r="C1118" s="832" t="s">
        <v>2054</v>
      </c>
      <c r="D1118" s="832" t="s">
        <v>2795</v>
      </c>
      <c r="E1118" s="832" t="s">
        <v>333</v>
      </c>
      <c r="F1118" s="832" t="s">
        <v>1153</v>
      </c>
      <c r="G1118" s="832">
        <v>0</v>
      </c>
      <c r="H1118" s="832">
        <v>0</v>
      </c>
      <c r="I1118" s="832">
        <v>0</v>
      </c>
      <c r="J1118" s="832">
        <v>0</v>
      </c>
      <c r="K1118" s="832">
        <v>0</v>
      </c>
      <c r="L1118" s="832">
        <v>0</v>
      </c>
      <c r="M1118" s="832">
        <v>0</v>
      </c>
      <c r="N1118" s="832">
        <v>0</v>
      </c>
      <c r="O1118" s="832">
        <v>0</v>
      </c>
      <c r="P1118" s="832">
        <v>0</v>
      </c>
      <c r="Q1118" s="832">
        <v>70448.56</v>
      </c>
      <c r="R1118" s="832">
        <v>70448.56</v>
      </c>
      <c r="S1118" s="832">
        <v>0</v>
      </c>
      <c r="T1118" s="832">
        <v>0</v>
      </c>
      <c r="U1118" s="832">
        <v>0</v>
      </c>
      <c r="V1118" s="832">
        <v>0</v>
      </c>
      <c r="W1118" s="832">
        <v>0</v>
      </c>
      <c r="X1118" s="832">
        <v>0</v>
      </c>
      <c r="Y1118" s="832">
        <v>0</v>
      </c>
      <c r="Z1118" s="832">
        <v>0</v>
      </c>
      <c r="AA1118" s="832">
        <v>0</v>
      </c>
      <c r="AB1118" s="832">
        <v>0</v>
      </c>
      <c r="AC1118" s="832">
        <v>0</v>
      </c>
      <c r="AD1118" s="832">
        <v>0</v>
      </c>
      <c r="AE1118" s="832">
        <v>0</v>
      </c>
      <c r="AF1118" s="832">
        <v>0</v>
      </c>
      <c r="AG1118" s="832">
        <v>0</v>
      </c>
      <c r="AH1118" s="832">
        <v>0</v>
      </c>
      <c r="AI1118" s="832">
        <v>0</v>
      </c>
    </row>
    <row r="1119" spans="1:35" ht="15" customHeight="1">
      <c r="A1119" s="832" t="s">
        <v>1150</v>
      </c>
      <c r="B1119" s="832">
        <v>2020</v>
      </c>
      <c r="C1119" s="832" t="s">
        <v>2055</v>
      </c>
      <c r="D1119" s="832" t="s">
        <v>2796</v>
      </c>
      <c r="E1119" s="832" t="s">
        <v>333</v>
      </c>
      <c r="F1119" s="832" t="s">
        <v>1153</v>
      </c>
      <c r="G1119" s="832">
        <v>0</v>
      </c>
      <c r="H1119" s="832">
        <v>0</v>
      </c>
      <c r="I1119" s="832">
        <v>0</v>
      </c>
      <c r="J1119" s="832">
        <v>0</v>
      </c>
      <c r="K1119" s="832">
        <v>0</v>
      </c>
      <c r="L1119" s="832">
        <v>0</v>
      </c>
      <c r="M1119" s="832">
        <v>0</v>
      </c>
      <c r="N1119" s="832">
        <v>0</v>
      </c>
      <c r="O1119" s="832">
        <v>0</v>
      </c>
      <c r="P1119" s="832">
        <v>0</v>
      </c>
      <c r="Q1119" s="832">
        <v>-89052.65</v>
      </c>
      <c r="R1119" s="832">
        <v>-89052.65</v>
      </c>
      <c r="S1119" s="832">
        <v>0</v>
      </c>
      <c r="T1119" s="832">
        <v>0</v>
      </c>
      <c r="U1119" s="832">
        <v>0</v>
      </c>
      <c r="V1119" s="832">
        <v>0</v>
      </c>
      <c r="W1119" s="832">
        <v>0</v>
      </c>
      <c r="X1119" s="832">
        <v>0</v>
      </c>
      <c r="Y1119" s="832">
        <v>0</v>
      </c>
      <c r="Z1119" s="832">
        <v>0</v>
      </c>
      <c r="AA1119" s="832">
        <v>0</v>
      </c>
      <c r="AB1119" s="832">
        <v>0</v>
      </c>
      <c r="AC1119" s="832">
        <v>0</v>
      </c>
      <c r="AD1119" s="832">
        <v>0</v>
      </c>
      <c r="AE1119" s="832">
        <v>0</v>
      </c>
      <c r="AF1119" s="832">
        <v>0</v>
      </c>
      <c r="AG1119" s="832">
        <v>0</v>
      </c>
      <c r="AH1119" s="832">
        <v>0</v>
      </c>
      <c r="AI1119" s="832">
        <v>0</v>
      </c>
    </row>
    <row r="1120" spans="1:35" ht="15" customHeight="1">
      <c r="A1120" s="832" t="s">
        <v>1150</v>
      </c>
      <c r="B1120" s="832">
        <v>2020</v>
      </c>
      <c r="C1120" s="832" t="s">
        <v>2057</v>
      </c>
      <c r="D1120" s="832" t="s">
        <v>2797</v>
      </c>
      <c r="E1120" s="832" t="s">
        <v>333</v>
      </c>
      <c r="F1120" s="832" t="s">
        <v>1153</v>
      </c>
      <c r="G1120" s="832">
        <v>1704</v>
      </c>
      <c r="H1120" s="832">
        <v>1527</v>
      </c>
      <c r="I1120" s="832">
        <v>840</v>
      </c>
      <c r="J1120" s="832">
        <v>63</v>
      </c>
      <c r="K1120" s="832">
        <v>1212</v>
      </c>
      <c r="L1120" s="832">
        <v>2667</v>
      </c>
      <c r="M1120" s="832">
        <v>2895</v>
      </c>
      <c r="N1120" s="832">
        <v>3027</v>
      </c>
      <c r="O1120" s="832">
        <v>2712</v>
      </c>
      <c r="P1120" s="832">
        <v>2700</v>
      </c>
      <c r="Q1120" s="832">
        <v>2757</v>
      </c>
      <c r="R1120" s="832">
        <v>1371</v>
      </c>
      <c r="S1120" s="832">
        <v>0</v>
      </c>
      <c r="T1120" s="832">
        <v>0</v>
      </c>
      <c r="U1120" s="832">
        <v>0</v>
      </c>
      <c r="V1120" s="832">
        <v>0</v>
      </c>
      <c r="W1120" s="832">
        <v>0</v>
      </c>
      <c r="X1120" s="832">
        <v>0</v>
      </c>
      <c r="Y1120" s="832">
        <v>0</v>
      </c>
      <c r="Z1120" s="832">
        <v>0</v>
      </c>
      <c r="AA1120" s="832">
        <v>0</v>
      </c>
      <c r="AB1120" s="832">
        <v>0</v>
      </c>
      <c r="AC1120" s="832">
        <v>0</v>
      </c>
      <c r="AD1120" s="832">
        <v>0</v>
      </c>
      <c r="AE1120" s="832">
        <v>0</v>
      </c>
      <c r="AF1120" s="832">
        <v>0</v>
      </c>
      <c r="AG1120" s="832">
        <v>0</v>
      </c>
      <c r="AH1120" s="832">
        <v>0</v>
      </c>
      <c r="AI1120" s="832">
        <v>0</v>
      </c>
    </row>
    <row r="1121" spans="1:35" ht="15" customHeight="1">
      <c r="A1121" s="832" t="s">
        <v>1150</v>
      </c>
      <c r="B1121" s="832">
        <v>2020</v>
      </c>
      <c r="C1121" s="832" t="s">
        <v>2059</v>
      </c>
      <c r="D1121" s="832" t="s">
        <v>2798</v>
      </c>
      <c r="E1121" s="832" t="s">
        <v>333</v>
      </c>
      <c r="F1121" s="832" t="s">
        <v>1153</v>
      </c>
      <c r="G1121" s="832">
        <v>0</v>
      </c>
      <c r="H1121" s="832">
        <v>-1401.99</v>
      </c>
      <c r="I1121" s="832">
        <v>-1401.99</v>
      </c>
      <c r="J1121" s="832">
        <v>-7732.44</v>
      </c>
      <c r="K1121" s="832">
        <v>0</v>
      </c>
      <c r="L1121" s="832">
        <v>0</v>
      </c>
      <c r="M1121" s="832">
        <v>0</v>
      </c>
      <c r="N1121" s="832">
        <v>0</v>
      </c>
      <c r="O1121" s="832">
        <v>0</v>
      </c>
      <c r="P1121" s="832">
        <v>0</v>
      </c>
      <c r="Q1121" s="832">
        <v>0</v>
      </c>
      <c r="R1121" s="832">
        <v>-6070.68</v>
      </c>
      <c r="S1121" s="832">
        <v>0</v>
      </c>
      <c r="T1121" s="832">
        <v>0</v>
      </c>
      <c r="U1121" s="832">
        <v>0</v>
      </c>
      <c r="V1121" s="832">
        <v>0</v>
      </c>
      <c r="W1121" s="832">
        <v>0</v>
      </c>
      <c r="X1121" s="832">
        <v>0</v>
      </c>
      <c r="Y1121" s="832">
        <v>0</v>
      </c>
      <c r="Z1121" s="832">
        <v>0</v>
      </c>
      <c r="AA1121" s="832">
        <v>0</v>
      </c>
      <c r="AB1121" s="832">
        <v>0</v>
      </c>
      <c r="AC1121" s="832">
        <v>0</v>
      </c>
      <c r="AD1121" s="832">
        <v>0</v>
      </c>
      <c r="AE1121" s="832">
        <v>0</v>
      </c>
      <c r="AF1121" s="832">
        <v>0</v>
      </c>
      <c r="AG1121" s="832">
        <v>0</v>
      </c>
      <c r="AH1121" s="832">
        <v>0</v>
      </c>
      <c r="AI1121" s="832">
        <v>0</v>
      </c>
    </row>
    <row r="1122" spans="1:35" ht="15" customHeight="1">
      <c r="A1122" s="832" t="s">
        <v>1150</v>
      </c>
      <c r="B1122" s="832">
        <v>2020</v>
      </c>
      <c r="C1122" s="832" t="s">
        <v>2061</v>
      </c>
      <c r="D1122" s="832" t="s">
        <v>655</v>
      </c>
      <c r="E1122" s="832" t="s">
        <v>333</v>
      </c>
      <c r="F1122" s="832" t="s">
        <v>1153</v>
      </c>
      <c r="G1122" s="832">
        <v>7054.48</v>
      </c>
      <c r="H1122" s="832">
        <v>0</v>
      </c>
      <c r="I1122" s="832">
        <v>155.88</v>
      </c>
      <c r="J1122" s="832">
        <v>155.88</v>
      </c>
      <c r="K1122" s="832">
        <v>5440.15</v>
      </c>
      <c r="L1122" s="832">
        <v>13814.43</v>
      </c>
      <c r="M1122" s="832">
        <v>9693.99</v>
      </c>
      <c r="N1122" s="832">
        <v>11624.94</v>
      </c>
      <c r="O1122" s="832">
        <v>8106.88</v>
      </c>
      <c r="P1122" s="832">
        <v>18267.240000000002</v>
      </c>
      <c r="Q1122" s="832">
        <v>0</v>
      </c>
      <c r="R1122" s="832">
        <v>0</v>
      </c>
      <c r="S1122" s="832">
        <v>0</v>
      </c>
      <c r="T1122" s="832">
        <v>0</v>
      </c>
      <c r="U1122" s="832">
        <v>0</v>
      </c>
      <c r="V1122" s="832">
        <v>0</v>
      </c>
      <c r="W1122" s="832">
        <v>0</v>
      </c>
      <c r="X1122" s="832">
        <v>0</v>
      </c>
      <c r="Y1122" s="832">
        <v>0</v>
      </c>
      <c r="Z1122" s="832">
        <v>0</v>
      </c>
      <c r="AA1122" s="832">
        <v>0</v>
      </c>
      <c r="AB1122" s="832">
        <v>0</v>
      </c>
      <c r="AC1122" s="832">
        <v>0</v>
      </c>
      <c r="AD1122" s="832">
        <v>0</v>
      </c>
      <c r="AE1122" s="832">
        <v>0</v>
      </c>
      <c r="AF1122" s="832">
        <v>0</v>
      </c>
      <c r="AG1122" s="832">
        <v>0</v>
      </c>
      <c r="AH1122" s="832">
        <v>0</v>
      </c>
      <c r="AI1122" s="832">
        <v>0</v>
      </c>
    </row>
    <row r="1123" spans="1:35" ht="15" customHeight="1">
      <c r="A1123" s="832" t="s">
        <v>1150</v>
      </c>
      <c r="B1123" s="832">
        <v>2020</v>
      </c>
      <c r="C1123" s="832" t="s">
        <v>2063</v>
      </c>
      <c r="D1123" s="832" t="s">
        <v>2799</v>
      </c>
      <c r="E1123" s="832" t="s">
        <v>333</v>
      </c>
      <c r="F1123" s="832" t="s">
        <v>1153</v>
      </c>
      <c r="G1123" s="832">
        <v>1737.38</v>
      </c>
      <c r="H1123" s="832">
        <v>1390.34</v>
      </c>
      <c r="I1123" s="832">
        <v>2279.75</v>
      </c>
      <c r="J1123" s="832">
        <v>2279.75</v>
      </c>
      <c r="K1123" s="832">
        <v>1945.67</v>
      </c>
      <c r="L1123" s="832">
        <v>6293.99</v>
      </c>
      <c r="M1123" s="832">
        <v>4602.58</v>
      </c>
      <c r="N1123" s="832">
        <v>5730.62</v>
      </c>
      <c r="O1123" s="832">
        <v>4670.92</v>
      </c>
      <c r="P1123" s="832">
        <v>3971.92</v>
      </c>
      <c r="Q1123" s="832">
        <v>3910.89</v>
      </c>
      <c r="R1123" s="832">
        <v>1238.3699999999999</v>
      </c>
      <c r="S1123" s="832">
        <v>0</v>
      </c>
      <c r="T1123" s="832">
        <v>0</v>
      </c>
      <c r="U1123" s="832">
        <v>0</v>
      </c>
      <c r="V1123" s="832">
        <v>0</v>
      </c>
      <c r="W1123" s="832">
        <v>0</v>
      </c>
      <c r="X1123" s="832">
        <v>0</v>
      </c>
      <c r="Y1123" s="832">
        <v>0</v>
      </c>
      <c r="Z1123" s="832">
        <v>0</v>
      </c>
      <c r="AA1123" s="832">
        <v>0</v>
      </c>
      <c r="AB1123" s="832">
        <v>0</v>
      </c>
      <c r="AC1123" s="832">
        <v>0</v>
      </c>
      <c r="AD1123" s="832">
        <v>0</v>
      </c>
      <c r="AE1123" s="832">
        <v>0</v>
      </c>
      <c r="AF1123" s="832">
        <v>0</v>
      </c>
      <c r="AG1123" s="832">
        <v>0</v>
      </c>
      <c r="AH1123" s="832">
        <v>0</v>
      </c>
      <c r="AI1123" s="832">
        <v>0</v>
      </c>
    </row>
    <row r="1124" spans="1:35" ht="15" customHeight="1">
      <c r="A1124" s="832" t="s">
        <v>1150</v>
      </c>
      <c r="B1124" s="832">
        <v>2020</v>
      </c>
      <c r="C1124" s="832" t="s">
        <v>2065</v>
      </c>
      <c r="D1124" s="832" t="s">
        <v>2800</v>
      </c>
      <c r="E1124" s="832" t="s">
        <v>336</v>
      </c>
      <c r="F1124" s="832" t="s">
        <v>1153</v>
      </c>
      <c r="G1124" s="832">
        <v>0</v>
      </c>
      <c r="H1124" s="832">
        <v>0</v>
      </c>
      <c r="I1124" s="832">
        <v>0</v>
      </c>
      <c r="J1124" s="832">
        <v>0</v>
      </c>
      <c r="K1124" s="832">
        <v>0</v>
      </c>
      <c r="L1124" s="832">
        <v>0</v>
      </c>
      <c r="M1124" s="832">
        <v>4771.83</v>
      </c>
      <c r="N1124" s="832">
        <v>0</v>
      </c>
      <c r="O1124" s="832">
        <v>0</v>
      </c>
      <c r="P1124" s="832">
        <v>0</v>
      </c>
      <c r="Q1124" s="832">
        <v>0</v>
      </c>
      <c r="R1124" s="832">
        <v>0</v>
      </c>
      <c r="S1124" s="832">
        <v>0</v>
      </c>
      <c r="T1124" s="832">
        <v>0</v>
      </c>
      <c r="U1124" s="832">
        <v>0</v>
      </c>
      <c r="V1124" s="832">
        <v>0</v>
      </c>
      <c r="W1124" s="832">
        <v>0</v>
      </c>
      <c r="X1124" s="832">
        <v>0</v>
      </c>
      <c r="Y1124" s="832">
        <v>0</v>
      </c>
      <c r="Z1124" s="832">
        <v>0</v>
      </c>
      <c r="AA1124" s="832">
        <v>0</v>
      </c>
      <c r="AB1124" s="832">
        <v>0</v>
      </c>
      <c r="AC1124" s="832">
        <v>0</v>
      </c>
      <c r="AD1124" s="832">
        <v>0</v>
      </c>
      <c r="AE1124" s="832">
        <v>0</v>
      </c>
      <c r="AF1124" s="832">
        <v>0</v>
      </c>
      <c r="AG1124" s="832">
        <v>0</v>
      </c>
      <c r="AH1124" s="832">
        <v>0</v>
      </c>
      <c r="AI1124" s="832">
        <v>0</v>
      </c>
    </row>
    <row r="1125" spans="1:35" ht="15" customHeight="1">
      <c r="A1125" s="832" t="s">
        <v>1150</v>
      </c>
      <c r="B1125" s="832">
        <v>2020</v>
      </c>
      <c r="C1125" s="832" t="s">
        <v>2067</v>
      </c>
      <c r="D1125" s="832" t="s">
        <v>2068</v>
      </c>
      <c r="E1125" s="832" t="s">
        <v>2032</v>
      </c>
      <c r="F1125" s="832" t="s">
        <v>1153</v>
      </c>
      <c r="G1125" s="832">
        <v>6163.99</v>
      </c>
      <c r="H1125" s="832">
        <v>10921.57</v>
      </c>
      <c r="I1125" s="832">
        <v>0</v>
      </c>
      <c r="J1125" s="832">
        <v>0</v>
      </c>
      <c r="K1125" s="832">
        <v>8354.36</v>
      </c>
      <c r="L1125" s="832">
        <v>21069.41</v>
      </c>
      <c r="M1125" s="832">
        <v>21222.880000000001</v>
      </c>
      <c r="N1125" s="832">
        <v>20352.71</v>
      </c>
      <c r="O1125" s="832">
        <v>15664.1</v>
      </c>
      <c r="P1125" s="832">
        <v>14366.78</v>
      </c>
      <c r="Q1125" s="832">
        <v>12453.19</v>
      </c>
      <c r="R1125" s="832">
        <v>8946.02</v>
      </c>
      <c r="S1125" s="832">
        <v>0</v>
      </c>
      <c r="T1125" s="832">
        <v>0</v>
      </c>
      <c r="U1125" s="832">
        <v>0</v>
      </c>
      <c r="V1125" s="832">
        <v>0</v>
      </c>
      <c r="W1125" s="832">
        <v>0</v>
      </c>
      <c r="X1125" s="832">
        <v>0</v>
      </c>
      <c r="Y1125" s="832">
        <v>0</v>
      </c>
      <c r="Z1125" s="832">
        <v>0</v>
      </c>
      <c r="AA1125" s="832">
        <v>0</v>
      </c>
      <c r="AB1125" s="832">
        <v>0</v>
      </c>
      <c r="AC1125" s="832">
        <v>0</v>
      </c>
      <c r="AD1125" s="832">
        <v>0</v>
      </c>
      <c r="AE1125" s="832">
        <v>0</v>
      </c>
      <c r="AF1125" s="832">
        <v>0</v>
      </c>
      <c r="AG1125" s="832">
        <v>0</v>
      </c>
      <c r="AH1125" s="832">
        <v>0</v>
      </c>
      <c r="AI1125" s="832">
        <v>0</v>
      </c>
    </row>
    <row r="1126" spans="1:35" ht="15" customHeight="1">
      <c r="A1126" s="832" t="s">
        <v>1150</v>
      </c>
      <c r="B1126" s="832">
        <v>2020</v>
      </c>
      <c r="C1126" s="832" t="s">
        <v>2071</v>
      </c>
      <c r="D1126" s="832" t="s">
        <v>2801</v>
      </c>
      <c r="E1126" s="832" t="s">
        <v>2032</v>
      </c>
      <c r="F1126" s="832" t="s">
        <v>1153</v>
      </c>
      <c r="G1126" s="832">
        <v>2525.23</v>
      </c>
      <c r="H1126" s="832">
        <v>3701.74</v>
      </c>
      <c r="I1126" s="832">
        <v>0</v>
      </c>
      <c r="J1126" s="832">
        <v>-279.29000000000002</v>
      </c>
      <c r="K1126" s="832">
        <v>2746.09</v>
      </c>
      <c r="L1126" s="832">
        <v>10240.11</v>
      </c>
      <c r="M1126" s="832">
        <v>9864.82</v>
      </c>
      <c r="N1126" s="832">
        <v>11557.58</v>
      </c>
      <c r="O1126" s="832">
        <v>5040.3599999999997</v>
      </c>
      <c r="P1126" s="832">
        <v>7038.45</v>
      </c>
      <c r="Q1126" s="832">
        <v>9044.57</v>
      </c>
      <c r="R1126" s="832">
        <v>1136.47</v>
      </c>
      <c r="S1126" s="832">
        <v>0</v>
      </c>
      <c r="T1126" s="832">
        <v>0</v>
      </c>
      <c r="U1126" s="832">
        <v>0</v>
      </c>
      <c r="V1126" s="832">
        <v>0</v>
      </c>
      <c r="W1126" s="832">
        <v>0</v>
      </c>
      <c r="X1126" s="832">
        <v>0</v>
      </c>
      <c r="Y1126" s="832">
        <v>0</v>
      </c>
      <c r="Z1126" s="832">
        <v>0</v>
      </c>
      <c r="AA1126" s="832">
        <v>0</v>
      </c>
      <c r="AB1126" s="832">
        <v>0</v>
      </c>
      <c r="AC1126" s="832">
        <v>0</v>
      </c>
      <c r="AD1126" s="832">
        <v>0</v>
      </c>
      <c r="AE1126" s="832">
        <v>0</v>
      </c>
      <c r="AF1126" s="832">
        <v>0</v>
      </c>
      <c r="AG1126" s="832">
        <v>0</v>
      </c>
      <c r="AH1126" s="832">
        <v>0</v>
      </c>
      <c r="AI1126" s="832">
        <v>0</v>
      </c>
    </row>
    <row r="1127" spans="1:35" ht="15" customHeight="1">
      <c r="A1127" s="832" t="s">
        <v>1150</v>
      </c>
      <c r="B1127" s="832">
        <v>2020</v>
      </c>
      <c r="C1127" s="832" t="s">
        <v>2073</v>
      </c>
      <c r="D1127" s="832" t="s">
        <v>2074</v>
      </c>
      <c r="E1127" s="832" t="s">
        <v>2032</v>
      </c>
      <c r="F1127" s="832" t="s">
        <v>1153</v>
      </c>
      <c r="G1127" s="832">
        <v>0</v>
      </c>
      <c r="H1127" s="832">
        <v>0</v>
      </c>
      <c r="I1127" s="832">
        <v>0</v>
      </c>
      <c r="J1127" s="832">
        <v>0</v>
      </c>
      <c r="K1127" s="832">
        <v>0</v>
      </c>
      <c r="L1127" s="832">
        <v>0</v>
      </c>
      <c r="M1127" s="832">
        <v>0</v>
      </c>
      <c r="N1127" s="832">
        <v>0</v>
      </c>
      <c r="O1127" s="832">
        <v>0</v>
      </c>
      <c r="P1127" s="832">
        <v>0</v>
      </c>
      <c r="Q1127" s="832">
        <v>0</v>
      </c>
      <c r="R1127" s="832">
        <v>0</v>
      </c>
      <c r="S1127" s="832">
        <v>0</v>
      </c>
      <c r="T1127" s="832">
        <v>0</v>
      </c>
      <c r="U1127" s="832">
        <v>0</v>
      </c>
      <c r="V1127" s="832">
        <v>0</v>
      </c>
      <c r="W1127" s="832">
        <v>0</v>
      </c>
      <c r="X1127" s="832">
        <v>0</v>
      </c>
      <c r="Y1127" s="832">
        <v>0</v>
      </c>
      <c r="Z1127" s="832">
        <v>0</v>
      </c>
      <c r="AA1127" s="832">
        <v>0</v>
      </c>
      <c r="AB1127" s="832">
        <v>0</v>
      </c>
      <c r="AC1127" s="832">
        <v>0</v>
      </c>
      <c r="AD1127" s="832">
        <v>0</v>
      </c>
      <c r="AE1127" s="832">
        <v>0</v>
      </c>
      <c r="AF1127" s="832">
        <v>0</v>
      </c>
      <c r="AG1127" s="832">
        <v>0</v>
      </c>
      <c r="AH1127" s="832">
        <v>0</v>
      </c>
      <c r="AI1127" s="832">
        <v>0</v>
      </c>
    </row>
    <row r="1128" spans="1:35" ht="15" customHeight="1">
      <c r="A1128" s="832" t="s">
        <v>1150</v>
      </c>
      <c r="B1128" s="832">
        <v>2020</v>
      </c>
      <c r="C1128" s="832" t="s">
        <v>2075</v>
      </c>
      <c r="D1128" s="832" t="s">
        <v>2076</v>
      </c>
      <c r="E1128" s="832" t="s">
        <v>1854</v>
      </c>
      <c r="F1128" s="832" t="s">
        <v>1153</v>
      </c>
      <c r="G1128" s="832">
        <v>0</v>
      </c>
      <c r="H1128" s="832">
        <v>0</v>
      </c>
      <c r="I1128" s="832">
        <v>0</v>
      </c>
      <c r="J1128" s="832">
        <v>0</v>
      </c>
      <c r="K1128" s="832">
        <v>0</v>
      </c>
      <c r="L1128" s="832">
        <v>0</v>
      </c>
      <c r="M1128" s="832">
        <v>0</v>
      </c>
      <c r="N1128" s="832">
        <v>0</v>
      </c>
      <c r="O1128" s="832">
        <v>0</v>
      </c>
      <c r="P1128" s="832">
        <v>0</v>
      </c>
      <c r="Q1128" s="832">
        <v>130</v>
      </c>
      <c r="R1128" s="832">
        <v>179.13</v>
      </c>
      <c r="S1128" s="832">
        <v>0</v>
      </c>
      <c r="T1128" s="832">
        <v>0</v>
      </c>
      <c r="U1128" s="832">
        <v>0</v>
      </c>
      <c r="V1128" s="832">
        <v>0</v>
      </c>
      <c r="W1128" s="832">
        <v>0</v>
      </c>
      <c r="X1128" s="832">
        <v>0</v>
      </c>
      <c r="Y1128" s="832">
        <v>0</v>
      </c>
      <c r="Z1128" s="832">
        <v>0</v>
      </c>
      <c r="AA1128" s="832">
        <v>0</v>
      </c>
      <c r="AB1128" s="832">
        <v>0</v>
      </c>
      <c r="AC1128" s="832">
        <v>0</v>
      </c>
      <c r="AD1128" s="832">
        <v>0</v>
      </c>
      <c r="AE1128" s="832">
        <v>0</v>
      </c>
      <c r="AF1128" s="832">
        <v>0</v>
      </c>
      <c r="AG1128" s="832">
        <v>0</v>
      </c>
      <c r="AH1128" s="832">
        <v>0</v>
      </c>
      <c r="AI1128" s="832">
        <v>0</v>
      </c>
    </row>
    <row r="1129" spans="1:35" ht="15" customHeight="1">
      <c r="A1129" s="832" t="s">
        <v>1150</v>
      </c>
      <c r="B1129" s="832">
        <v>2020</v>
      </c>
      <c r="C1129" s="832" t="s">
        <v>2077</v>
      </c>
      <c r="D1129" s="832" t="s">
        <v>656</v>
      </c>
      <c r="E1129" s="832" t="s">
        <v>333</v>
      </c>
      <c r="F1129" s="832" t="s">
        <v>1153</v>
      </c>
      <c r="G1129" s="832">
        <v>0</v>
      </c>
      <c r="H1129" s="832">
        <v>0</v>
      </c>
      <c r="I1129" s="832">
        <v>0</v>
      </c>
      <c r="J1129" s="832">
        <v>0</v>
      </c>
      <c r="K1129" s="832">
        <v>0</v>
      </c>
      <c r="L1129" s="832">
        <v>0</v>
      </c>
      <c r="M1129" s="832">
        <v>0</v>
      </c>
      <c r="N1129" s="832">
        <v>0</v>
      </c>
      <c r="O1129" s="832">
        <v>0</v>
      </c>
      <c r="P1129" s="832">
        <v>0</v>
      </c>
      <c r="Q1129" s="832">
        <v>196629.66</v>
      </c>
      <c r="R1129" s="832">
        <v>196629.66</v>
      </c>
      <c r="S1129" s="832">
        <v>0</v>
      </c>
      <c r="T1129" s="832">
        <v>0</v>
      </c>
      <c r="U1129" s="832">
        <v>0</v>
      </c>
      <c r="V1129" s="832">
        <v>0</v>
      </c>
      <c r="W1129" s="832">
        <v>0</v>
      </c>
      <c r="X1129" s="832">
        <v>0</v>
      </c>
      <c r="Y1129" s="832">
        <v>0</v>
      </c>
      <c r="Z1129" s="832">
        <v>0</v>
      </c>
      <c r="AA1129" s="832">
        <v>0</v>
      </c>
      <c r="AB1129" s="832">
        <v>0</v>
      </c>
      <c r="AC1129" s="832">
        <v>0</v>
      </c>
      <c r="AD1129" s="832">
        <v>0</v>
      </c>
      <c r="AE1129" s="832">
        <v>0</v>
      </c>
      <c r="AF1129" s="832">
        <v>0</v>
      </c>
      <c r="AG1129" s="832">
        <v>0</v>
      </c>
      <c r="AH1129" s="832">
        <v>0</v>
      </c>
      <c r="AI1129" s="832">
        <v>0</v>
      </c>
    </row>
    <row r="1130" spans="1:35" ht="15" customHeight="1">
      <c r="A1130" s="832" t="s">
        <v>1150</v>
      </c>
      <c r="B1130" s="832">
        <v>2020</v>
      </c>
      <c r="C1130" s="832" t="s">
        <v>2078</v>
      </c>
      <c r="D1130" s="832" t="s">
        <v>2802</v>
      </c>
      <c r="E1130" s="832" t="s">
        <v>333</v>
      </c>
      <c r="F1130" s="832" t="s">
        <v>1153</v>
      </c>
      <c r="G1130" s="832">
        <v>0</v>
      </c>
      <c r="H1130" s="832">
        <v>0</v>
      </c>
      <c r="I1130" s="832">
        <v>0</v>
      </c>
      <c r="J1130" s="832">
        <v>0</v>
      </c>
      <c r="K1130" s="832">
        <v>0</v>
      </c>
      <c r="L1130" s="832">
        <v>0</v>
      </c>
      <c r="M1130" s="832">
        <v>0</v>
      </c>
      <c r="N1130" s="832">
        <v>0</v>
      </c>
      <c r="O1130" s="832">
        <v>0</v>
      </c>
      <c r="P1130" s="832">
        <v>0</v>
      </c>
      <c r="Q1130" s="832">
        <v>-227127.17</v>
      </c>
      <c r="R1130" s="832">
        <v>-227127.17</v>
      </c>
      <c r="S1130" s="832">
        <v>0</v>
      </c>
      <c r="T1130" s="832">
        <v>0</v>
      </c>
      <c r="U1130" s="832">
        <v>0</v>
      </c>
      <c r="V1130" s="832">
        <v>0</v>
      </c>
      <c r="W1130" s="832">
        <v>0</v>
      </c>
      <c r="X1130" s="832">
        <v>0</v>
      </c>
      <c r="Y1130" s="832">
        <v>0</v>
      </c>
      <c r="Z1130" s="832">
        <v>0</v>
      </c>
      <c r="AA1130" s="832">
        <v>0</v>
      </c>
      <c r="AB1130" s="832">
        <v>0</v>
      </c>
      <c r="AC1130" s="832">
        <v>0</v>
      </c>
      <c r="AD1130" s="832">
        <v>0</v>
      </c>
      <c r="AE1130" s="832">
        <v>0</v>
      </c>
      <c r="AF1130" s="832">
        <v>0</v>
      </c>
      <c r="AG1130" s="832">
        <v>0</v>
      </c>
      <c r="AH1130" s="832">
        <v>0</v>
      </c>
      <c r="AI1130" s="832">
        <v>0</v>
      </c>
    </row>
    <row r="1131" spans="1:35" ht="15" customHeight="1">
      <c r="A1131" s="832" t="s">
        <v>1150</v>
      </c>
      <c r="B1131" s="832">
        <v>2020</v>
      </c>
      <c r="C1131" s="832" t="s">
        <v>2082</v>
      </c>
      <c r="D1131" s="832" t="s">
        <v>657</v>
      </c>
      <c r="E1131" s="832" t="s">
        <v>333</v>
      </c>
      <c r="F1131" s="832" t="s">
        <v>1153</v>
      </c>
      <c r="G1131" s="832">
        <v>-4097.6400000000003</v>
      </c>
      <c r="H1131" s="832">
        <v>-51508.99</v>
      </c>
      <c r="I1131" s="832">
        <v>-73294.7</v>
      </c>
      <c r="J1131" s="832">
        <v>-33936.230000000003</v>
      </c>
      <c r="K1131" s="832">
        <v>-6668.57</v>
      </c>
      <c r="L1131" s="832">
        <v>0</v>
      </c>
      <c r="M1131" s="832">
        <v>-5712.16</v>
      </c>
      <c r="N1131" s="832">
        <v>0</v>
      </c>
      <c r="O1131" s="832">
        <v>-16565.669999999998</v>
      </c>
      <c r="P1131" s="832">
        <v>0</v>
      </c>
      <c r="Q1131" s="832">
        <v>0</v>
      </c>
      <c r="R1131" s="832">
        <v>-30618.06</v>
      </c>
      <c r="S1131" s="832">
        <v>0</v>
      </c>
      <c r="T1131" s="832">
        <v>0</v>
      </c>
      <c r="U1131" s="832">
        <v>0</v>
      </c>
      <c r="V1131" s="832">
        <v>0</v>
      </c>
      <c r="W1131" s="832">
        <v>0</v>
      </c>
      <c r="X1131" s="832">
        <v>0</v>
      </c>
      <c r="Y1131" s="832">
        <v>0</v>
      </c>
      <c r="Z1131" s="832">
        <v>0</v>
      </c>
      <c r="AA1131" s="832">
        <v>0</v>
      </c>
      <c r="AB1131" s="832">
        <v>0</v>
      </c>
      <c r="AC1131" s="832">
        <v>0</v>
      </c>
      <c r="AD1131" s="832">
        <v>0</v>
      </c>
      <c r="AE1131" s="832">
        <v>0</v>
      </c>
      <c r="AF1131" s="832">
        <v>0</v>
      </c>
      <c r="AG1131" s="832">
        <v>0</v>
      </c>
      <c r="AH1131" s="832">
        <v>0</v>
      </c>
      <c r="AI1131" s="832">
        <v>0</v>
      </c>
    </row>
    <row r="1132" spans="1:35" ht="15" customHeight="1">
      <c r="A1132" s="832" t="s">
        <v>1150</v>
      </c>
      <c r="B1132" s="832">
        <v>2020</v>
      </c>
      <c r="C1132" s="832" t="s">
        <v>2083</v>
      </c>
      <c r="D1132" s="832" t="s">
        <v>656</v>
      </c>
      <c r="E1132" s="832" t="s">
        <v>333</v>
      </c>
      <c r="F1132" s="832" t="s">
        <v>1153</v>
      </c>
      <c r="G1132" s="832">
        <v>0</v>
      </c>
      <c r="H1132" s="832">
        <v>0</v>
      </c>
      <c r="I1132" s="832">
        <v>0</v>
      </c>
      <c r="J1132" s="832">
        <v>0</v>
      </c>
      <c r="K1132" s="832">
        <v>0</v>
      </c>
      <c r="L1132" s="832">
        <v>91652.88</v>
      </c>
      <c r="M1132" s="832">
        <v>0</v>
      </c>
      <c r="N1132" s="832">
        <v>1687.75</v>
      </c>
      <c r="O1132" s="832">
        <v>0</v>
      </c>
      <c r="P1132" s="832">
        <v>68006.33</v>
      </c>
      <c r="Q1132" s="832">
        <v>0</v>
      </c>
      <c r="R1132" s="832">
        <v>-14368.55</v>
      </c>
      <c r="S1132" s="832">
        <v>0</v>
      </c>
      <c r="T1132" s="832">
        <v>0</v>
      </c>
      <c r="U1132" s="832">
        <v>0</v>
      </c>
      <c r="V1132" s="832">
        <v>0</v>
      </c>
      <c r="W1132" s="832">
        <v>0</v>
      </c>
      <c r="X1132" s="832">
        <v>0</v>
      </c>
      <c r="Y1132" s="832">
        <v>0</v>
      </c>
      <c r="Z1132" s="832">
        <v>0</v>
      </c>
      <c r="AA1132" s="832">
        <v>0</v>
      </c>
      <c r="AB1132" s="832">
        <v>0</v>
      </c>
      <c r="AC1132" s="832">
        <v>0</v>
      </c>
      <c r="AD1132" s="832">
        <v>0</v>
      </c>
      <c r="AE1132" s="832">
        <v>0</v>
      </c>
      <c r="AF1132" s="832">
        <v>0</v>
      </c>
      <c r="AG1132" s="832">
        <v>0</v>
      </c>
      <c r="AH1132" s="832">
        <v>0</v>
      </c>
      <c r="AI1132" s="832">
        <v>0</v>
      </c>
    </row>
    <row r="1133" spans="1:35" ht="15" customHeight="1">
      <c r="A1133" s="832" t="s">
        <v>1150</v>
      </c>
      <c r="B1133" s="832">
        <v>2020</v>
      </c>
      <c r="C1133" s="832" t="s">
        <v>2084</v>
      </c>
      <c r="D1133" s="832" t="s">
        <v>2803</v>
      </c>
      <c r="E1133" s="832" t="s">
        <v>333</v>
      </c>
      <c r="F1133" s="832" t="s">
        <v>1153</v>
      </c>
      <c r="G1133" s="832">
        <v>0</v>
      </c>
      <c r="H1133" s="832">
        <v>0</v>
      </c>
      <c r="I1133" s="832">
        <v>0</v>
      </c>
      <c r="J1133" s="832">
        <v>-2279.75</v>
      </c>
      <c r="K1133" s="832">
        <v>0</v>
      </c>
      <c r="L1133" s="832">
        <v>0</v>
      </c>
      <c r="M1133" s="832">
        <v>0</v>
      </c>
      <c r="N1133" s="832">
        <v>0</v>
      </c>
      <c r="O1133" s="832">
        <v>0</v>
      </c>
      <c r="P1133" s="832">
        <v>0</v>
      </c>
      <c r="Q1133" s="832">
        <v>0</v>
      </c>
      <c r="R1133" s="832">
        <v>-42.36</v>
      </c>
      <c r="S1133" s="832">
        <v>0</v>
      </c>
      <c r="T1133" s="832">
        <v>0</v>
      </c>
      <c r="U1133" s="832">
        <v>0</v>
      </c>
      <c r="V1133" s="832">
        <v>0</v>
      </c>
      <c r="W1133" s="832">
        <v>0</v>
      </c>
      <c r="X1133" s="832">
        <v>0</v>
      </c>
      <c r="Y1133" s="832">
        <v>0</v>
      </c>
      <c r="Z1133" s="832">
        <v>0</v>
      </c>
      <c r="AA1133" s="832">
        <v>0</v>
      </c>
      <c r="AB1133" s="832">
        <v>0</v>
      </c>
      <c r="AC1133" s="832">
        <v>0</v>
      </c>
      <c r="AD1133" s="832">
        <v>0</v>
      </c>
      <c r="AE1133" s="832">
        <v>0</v>
      </c>
      <c r="AF1133" s="832">
        <v>0</v>
      </c>
      <c r="AG1133" s="832">
        <v>0</v>
      </c>
      <c r="AH1133" s="832">
        <v>0</v>
      </c>
      <c r="AI1133" s="832">
        <v>0</v>
      </c>
    </row>
    <row r="1134" spans="1:35" ht="15" customHeight="1">
      <c r="A1134" s="832" t="s">
        <v>1150</v>
      </c>
      <c r="B1134" s="832">
        <v>2020</v>
      </c>
      <c r="C1134" s="832" t="s">
        <v>2086</v>
      </c>
      <c r="D1134" s="832" t="s">
        <v>2087</v>
      </c>
      <c r="E1134" s="832" t="s">
        <v>1813</v>
      </c>
      <c r="F1134" s="832" t="s">
        <v>1153</v>
      </c>
      <c r="G1134" s="832">
        <v>0</v>
      </c>
      <c r="H1134" s="832">
        <v>835</v>
      </c>
      <c r="I1134" s="832">
        <v>0</v>
      </c>
      <c r="J1134" s="832">
        <v>0</v>
      </c>
      <c r="K1134" s="832">
        <v>995</v>
      </c>
      <c r="L1134" s="832">
        <v>2590</v>
      </c>
      <c r="M1134" s="832">
        <v>5200</v>
      </c>
      <c r="N1134" s="832">
        <v>3840</v>
      </c>
      <c r="O1134" s="832">
        <v>6325</v>
      </c>
      <c r="P1134" s="832">
        <v>7485</v>
      </c>
      <c r="Q1134" s="832">
        <v>1059.51</v>
      </c>
      <c r="R1134" s="832">
        <v>459.51</v>
      </c>
      <c r="S1134" s="832">
        <v>0</v>
      </c>
      <c r="T1134" s="832">
        <v>0</v>
      </c>
      <c r="U1134" s="832">
        <v>0</v>
      </c>
      <c r="V1134" s="832">
        <v>0</v>
      </c>
      <c r="W1134" s="832">
        <v>0</v>
      </c>
      <c r="X1134" s="832">
        <v>0</v>
      </c>
      <c r="Y1134" s="832">
        <v>0</v>
      </c>
      <c r="Z1134" s="832">
        <v>0</v>
      </c>
      <c r="AA1134" s="832">
        <v>0</v>
      </c>
      <c r="AB1134" s="832">
        <v>0</v>
      </c>
      <c r="AC1134" s="832">
        <v>0</v>
      </c>
      <c r="AD1134" s="832">
        <v>0</v>
      </c>
      <c r="AE1134" s="832">
        <v>0</v>
      </c>
      <c r="AF1134" s="832">
        <v>0</v>
      </c>
      <c r="AG1134" s="832">
        <v>0</v>
      </c>
      <c r="AH1134" s="832">
        <v>0</v>
      </c>
      <c r="AI1134" s="832">
        <v>0</v>
      </c>
    </row>
    <row r="1135" spans="1:35" ht="15" customHeight="1">
      <c r="A1135" s="832" t="s">
        <v>1150</v>
      </c>
      <c r="B1135" s="832">
        <v>2020</v>
      </c>
      <c r="C1135" s="832" t="s">
        <v>2096</v>
      </c>
      <c r="D1135" s="832" t="s">
        <v>2097</v>
      </c>
      <c r="E1135" s="832" t="s">
        <v>1813</v>
      </c>
      <c r="F1135" s="832" t="s">
        <v>1153</v>
      </c>
      <c r="G1135" s="832">
        <v>1376.38</v>
      </c>
      <c r="H1135" s="832">
        <v>1376.38</v>
      </c>
      <c r="I1135" s="832">
        <v>1376.38</v>
      </c>
      <c r="J1135" s="832">
        <v>1376.38</v>
      </c>
      <c r="K1135" s="832">
        <v>1376.38</v>
      </c>
      <c r="L1135" s="832">
        <v>1376.38</v>
      </c>
      <c r="M1135" s="832">
        <v>1376.38</v>
      </c>
      <c r="N1135" s="832">
        <v>1376.38</v>
      </c>
      <c r="O1135" s="832">
        <v>1376.38</v>
      </c>
      <c r="P1135" s="832">
        <v>1376.38</v>
      </c>
      <c r="Q1135" s="832">
        <v>1376.38</v>
      </c>
      <c r="R1135" s="832">
        <v>1376.38</v>
      </c>
      <c r="S1135" s="832">
        <v>0</v>
      </c>
      <c r="T1135" s="832">
        <v>0</v>
      </c>
      <c r="U1135" s="832">
        <v>0</v>
      </c>
      <c r="V1135" s="832">
        <v>0</v>
      </c>
      <c r="W1135" s="832">
        <v>0</v>
      </c>
      <c r="X1135" s="832">
        <v>0</v>
      </c>
      <c r="Y1135" s="832">
        <v>0</v>
      </c>
      <c r="Z1135" s="832">
        <v>0</v>
      </c>
      <c r="AA1135" s="832">
        <v>0</v>
      </c>
      <c r="AB1135" s="832">
        <v>0</v>
      </c>
      <c r="AC1135" s="832">
        <v>0</v>
      </c>
      <c r="AD1135" s="832">
        <v>0</v>
      </c>
      <c r="AE1135" s="832">
        <v>0</v>
      </c>
      <c r="AF1135" s="832">
        <v>0</v>
      </c>
      <c r="AG1135" s="832">
        <v>0</v>
      </c>
      <c r="AH1135" s="832">
        <v>0</v>
      </c>
      <c r="AI1135" s="832">
        <v>0</v>
      </c>
    </row>
    <row r="1136" spans="1:35" ht="15" customHeight="1">
      <c r="A1136" s="832" t="s">
        <v>1150</v>
      </c>
      <c r="B1136" s="832">
        <v>2020</v>
      </c>
      <c r="C1136" s="832" t="s">
        <v>2098</v>
      </c>
      <c r="D1136" s="832" t="s">
        <v>2099</v>
      </c>
      <c r="E1136" s="832" t="s">
        <v>333</v>
      </c>
      <c r="F1136" s="832" t="s">
        <v>1153</v>
      </c>
      <c r="G1136" s="832">
        <v>0</v>
      </c>
      <c r="H1136" s="832">
        <v>0</v>
      </c>
      <c r="I1136" s="832">
        <v>0</v>
      </c>
      <c r="J1136" s="832">
        <v>0</v>
      </c>
      <c r="K1136" s="832">
        <v>0</v>
      </c>
      <c r="L1136" s="832">
        <v>0</v>
      </c>
      <c r="M1136" s="832">
        <v>0</v>
      </c>
      <c r="N1136" s="832">
        <v>0</v>
      </c>
      <c r="O1136" s="832">
        <v>0</v>
      </c>
      <c r="P1136" s="832">
        <v>0</v>
      </c>
      <c r="Q1136" s="832">
        <v>0</v>
      </c>
      <c r="R1136" s="832">
        <v>0</v>
      </c>
      <c r="S1136" s="832">
        <v>0</v>
      </c>
      <c r="T1136" s="832">
        <v>0</v>
      </c>
      <c r="U1136" s="832">
        <v>0</v>
      </c>
      <c r="V1136" s="832">
        <v>0</v>
      </c>
      <c r="W1136" s="832">
        <v>0</v>
      </c>
      <c r="X1136" s="832">
        <v>0</v>
      </c>
      <c r="Y1136" s="832">
        <v>0</v>
      </c>
      <c r="Z1136" s="832">
        <v>0</v>
      </c>
      <c r="AA1136" s="832">
        <v>0</v>
      </c>
      <c r="AB1136" s="832">
        <v>0</v>
      </c>
      <c r="AC1136" s="832">
        <v>0</v>
      </c>
      <c r="AD1136" s="832">
        <v>0</v>
      </c>
      <c r="AE1136" s="832">
        <v>0</v>
      </c>
      <c r="AF1136" s="832">
        <v>0</v>
      </c>
      <c r="AG1136" s="832">
        <v>0</v>
      </c>
      <c r="AH1136" s="832">
        <v>0</v>
      </c>
      <c r="AI1136" s="832">
        <v>0</v>
      </c>
    </row>
    <row r="1137" spans="1:35" ht="15" customHeight="1">
      <c r="A1137" s="832" t="s">
        <v>1150</v>
      </c>
      <c r="B1137" s="832">
        <v>2020</v>
      </c>
      <c r="C1137" s="832" t="s">
        <v>2100</v>
      </c>
      <c r="D1137" s="832" t="s">
        <v>2804</v>
      </c>
      <c r="E1137" s="832" t="s">
        <v>1854</v>
      </c>
      <c r="F1137" s="832" t="s">
        <v>1153</v>
      </c>
      <c r="G1137" s="832">
        <v>281.8</v>
      </c>
      <c r="H1137" s="832">
        <v>507.24</v>
      </c>
      <c r="I1137" s="832">
        <v>732.68</v>
      </c>
      <c r="J1137" s="832">
        <v>1014.48</v>
      </c>
      <c r="K1137" s="832">
        <v>1239.92</v>
      </c>
      <c r="L1137" s="832">
        <v>1465.36</v>
      </c>
      <c r="M1137" s="832">
        <v>1747.16</v>
      </c>
      <c r="N1137" s="832">
        <v>1972.6</v>
      </c>
      <c r="O1137" s="832">
        <v>2254.4</v>
      </c>
      <c r="P1137" s="832">
        <v>2479.84</v>
      </c>
      <c r="Q1137" s="832">
        <v>2705.28</v>
      </c>
      <c r="R1137" s="832">
        <v>2871.18</v>
      </c>
      <c r="S1137" s="832">
        <v>0</v>
      </c>
      <c r="T1137" s="832">
        <v>0</v>
      </c>
      <c r="U1137" s="832">
        <v>0</v>
      </c>
      <c r="V1137" s="832">
        <v>0</v>
      </c>
      <c r="W1137" s="832">
        <v>0</v>
      </c>
      <c r="X1137" s="832">
        <v>0</v>
      </c>
      <c r="Y1137" s="832">
        <v>0</v>
      </c>
      <c r="Z1137" s="832">
        <v>0</v>
      </c>
      <c r="AA1137" s="832">
        <v>0</v>
      </c>
      <c r="AB1137" s="832">
        <v>0</v>
      </c>
      <c r="AC1137" s="832">
        <v>0</v>
      </c>
      <c r="AD1137" s="832">
        <v>0</v>
      </c>
      <c r="AE1137" s="832">
        <v>0</v>
      </c>
      <c r="AF1137" s="832">
        <v>0</v>
      </c>
      <c r="AG1137" s="832">
        <v>0</v>
      </c>
      <c r="AH1137" s="832">
        <v>0</v>
      </c>
      <c r="AI1137" s="832">
        <v>0</v>
      </c>
    </row>
    <row r="1138" spans="1:35" ht="15" customHeight="1">
      <c r="A1138" s="832" t="s">
        <v>1150</v>
      </c>
      <c r="B1138" s="832">
        <v>2020</v>
      </c>
      <c r="C1138" s="832" t="s">
        <v>2102</v>
      </c>
      <c r="D1138" s="832" t="s">
        <v>2103</v>
      </c>
      <c r="E1138" s="832" t="s">
        <v>333</v>
      </c>
      <c r="F1138" s="832" t="s">
        <v>1153</v>
      </c>
      <c r="G1138" s="832">
        <v>0</v>
      </c>
      <c r="H1138" s="832">
        <v>0</v>
      </c>
      <c r="I1138" s="832">
        <v>0</v>
      </c>
      <c r="J1138" s="832">
        <v>0</v>
      </c>
      <c r="K1138" s="832">
        <v>0</v>
      </c>
      <c r="L1138" s="832">
        <v>0</v>
      </c>
      <c r="M1138" s="832">
        <v>0</v>
      </c>
      <c r="N1138" s="832">
        <v>0</v>
      </c>
      <c r="O1138" s="832">
        <v>0</v>
      </c>
      <c r="P1138" s="832">
        <v>0</v>
      </c>
      <c r="Q1138" s="832">
        <v>0</v>
      </c>
      <c r="R1138" s="832">
        <v>0</v>
      </c>
      <c r="S1138" s="832">
        <v>0</v>
      </c>
      <c r="T1138" s="832">
        <v>0</v>
      </c>
      <c r="U1138" s="832">
        <v>0</v>
      </c>
      <c r="V1138" s="832">
        <v>0</v>
      </c>
      <c r="W1138" s="832">
        <v>0</v>
      </c>
      <c r="X1138" s="832">
        <v>0</v>
      </c>
      <c r="Y1138" s="832">
        <v>0</v>
      </c>
      <c r="Z1138" s="832">
        <v>0</v>
      </c>
      <c r="AA1138" s="832">
        <v>0</v>
      </c>
      <c r="AB1138" s="832">
        <v>0</v>
      </c>
      <c r="AC1138" s="832">
        <v>0</v>
      </c>
      <c r="AD1138" s="832">
        <v>0</v>
      </c>
      <c r="AE1138" s="832">
        <v>0</v>
      </c>
      <c r="AF1138" s="832">
        <v>0</v>
      </c>
      <c r="AG1138" s="832">
        <v>0</v>
      </c>
      <c r="AH1138" s="832">
        <v>0</v>
      </c>
      <c r="AI1138" s="832">
        <v>0</v>
      </c>
    </row>
    <row r="1139" spans="1:35" ht="15" customHeight="1">
      <c r="A1139" s="832" t="s">
        <v>1150</v>
      </c>
      <c r="B1139" s="832">
        <v>2020</v>
      </c>
      <c r="C1139" s="832" t="s">
        <v>2104</v>
      </c>
      <c r="D1139" s="832" t="s">
        <v>2105</v>
      </c>
      <c r="E1139" s="832" t="s">
        <v>333</v>
      </c>
      <c r="F1139" s="832" t="s">
        <v>1153</v>
      </c>
      <c r="G1139" s="832">
        <v>0</v>
      </c>
      <c r="H1139" s="832">
        <v>0</v>
      </c>
      <c r="I1139" s="832">
        <v>0</v>
      </c>
      <c r="J1139" s="832">
        <v>0</v>
      </c>
      <c r="K1139" s="832">
        <v>0</v>
      </c>
      <c r="L1139" s="832">
        <v>0</v>
      </c>
      <c r="M1139" s="832">
        <v>0</v>
      </c>
      <c r="N1139" s="832">
        <v>0</v>
      </c>
      <c r="O1139" s="832">
        <v>0</v>
      </c>
      <c r="P1139" s="832">
        <v>0</v>
      </c>
      <c r="Q1139" s="832">
        <v>0</v>
      </c>
      <c r="R1139" s="832">
        <v>0</v>
      </c>
      <c r="S1139" s="832">
        <v>0</v>
      </c>
      <c r="T1139" s="832">
        <v>0</v>
      </c>
      <c r="U1139" s="832">
        <v>0</v>
      </c>
      <c r="V1139" s="832">
        <v>0</v>
      </c>
      <c r="W1139" s="832">
        <v>0</v>
      </c>
      <c r="X1139" s="832">
        <v>0</v>
      </c>
      <c r="Y1139" s="832">
        <v>0</v>
      </c>
      <c r="Z1139" s="832">
        <v>0</v>
      </c>
      <c r="AA1139" s="832">
        <v>0</v>
      </c>
      <c r="AB1139" s="832">
        <v>0</v>
      </c>
      <c r="AC1139" s="832">
        <v>0</v>
      </c>
      <c r="AD1139" s="832">
        <v>0</v>
      </c>
      <c r="AE1139" s="832">
        <v>0</v>
      </c>
      <c r="AF1139" s="832">
        <v>0</v>
      </c>
      <c r="AG1139" s="832">
        <v>0</v>
      </c>
      <c r="AH1139" s="832">
        <v>0</v>
      </c>
      <c r="AI1139" s="832">
        <v>0</v>
      </c>
    </row>
    <row r="1140" spans="1:35" ht="15" customHeight="1">
      <c r="A1140" s="832" t="s">
        <v>1150</v>
      </c>
      <c r="B1140" s="832">
        <v>2020</v>
      </c>
      <c r="C1140" s="832" t="s">
        <v>2106</v>
      </c>
      <c r="D1140" s="832" t="s">
        <v>2805</v>
      </c>
      <c r="E1140" s="832" t="s">
        <v>1813</v>
      </c>
      <c r="F1140" s="832" t="s">
        <v>1153</v>
      </c>
      <c r="G1140" s="832">
        <v>97</v>
      </c>
      <c r="H1140" s="832">
        <v>131.94999999999999</v>
      </c>
      <c r="I1140" s="832">
        <v>131.94999999999999</v>
      </c>
      <c r="J1140" s="832">
        <v>131.94999999999999</v>
      </c>
      <c r="K1140" s="832">
        <v>131.94999999999999</v>
      </c>
      <c r="L1140" s="832">
        <v>131.94999999999999</v>
      </c>
      <c r="M1140" s="832">
        <v>0</v>
      </c>
      <c r="N1140" s="832">
        <v>0</v>
      </c>
      <c r="O1140" s="832">
        <v>987.78</v>
      </c>
      <c r="P1140" s="832">
        <v>458.28</v>
      </c>
      <c r="Q1140" s="832">
        <v>11.58</v>
      </c>
      <c r="R1140" s="832">
        <v>-5128.95</v>
      </c>
      <c r="S1140" s="832">
        <v>0</v>
      </c>
      <c r="T1140" s="832">
        <v>0</v>
      </c>
      <c r="U1140" s="832">
        <v>0</v>
      </c>
      <c r="V1140" s="832">
        <v>0</v>
      </c>
      <c r="W1140" s="832">
        <v>0</v>
      </c>
      <c r="X1140" s="832">
        <v>0</v>
      </c>
      <c r="Y1140" s="832">
        <v>0</v>
      </c>
      <c r="Z1140" s="832">
        <v>0</v>
      </c>
      <c r="AA1140" s="832">
        <v>0</v>
      </c>
      <c r="AB1140" s="832">
        <v>0</v>
      </c>
      <c r="AC1140" s="832">
        <v>0</v>
      </c>
      <c r="AD1140" s="832">
        <v>0</v>
      </c>
      <c r="AE1140" s="832">
        <v>0</v>
      </c>
      <c r="AF1140" s="832">
        <v>0</v>
      </c>
      <c r="AG1140" s="832">
        <v>0</v>
      </c>
      <c r="AH1140" s="832">
        <v>0</v>
      </c>
      <c r="AI1140" s="832">
        <v>0</v>
      </c>
    </row>
    <row r="1141" spans="1:35" ht="15" customHeight="1">
      <c r="A1141" s="832" t="s">
        <v>1150</v>
      </c>
      <c r="B1141" s="832">
        <v>2020</v>
      </c>
      <c r="C1141" s="832" t="s">
        <v>2108</v>
      </c>
      <c r="D1141" s="832" t="s">
        <v>2109</v>
      </c>
      <c r="E1141" s="832" t="s">
        <v>333</v>
      </c>
      <c r="F1141" s="832" t="s">
        <v>1153</v>
      </c>
      <c r="G1141" s="832">
        <v>0</v>
      </c>
      <c r="H1141" s="832">
        <v>0</v>
      </c>
      <c r="I1141" s="832">
        <v>0</v>
      </c>
      <c r="J1141" s="832">
        <v>-1440</v>
      </c>
      <c r="K1141" s="832">
        <v>0</v>
      </c>
      <c r="L1141" s="832">
        <v>3394.5</v>
      </c>
      <c r="M1141" s="832">
        <v>0</v>
      </c>
      <c r="N1141" s="832">
        <v>2144.16</v>
      </c>
      <c r="O1141" s="832">
        <v>-4288.32</v>
      </c>
      <c r="P1141" s="832">
        <v>0</v>
      </c>
      <c r="Q1141" s="832">
        <v>2144.16</v>
      </c>
      <c r="R1141" s="832">
        <v>-56.79</v>
      </c>
      <c r="S1141" s="832">
        <v>0</v>
      </c>
      <c r="T1141" s="832">
        <v>0</v>
      </c>
      <c r="U1141" s="832">
        <v>0</v>
      </c>
      <c r="V1141" s="832">
        <v>0</v>
      </c>
      <c r="W1141" s="832">
        <v>0</v>
      </c>
      <c r="X1141" s="832">
        <v>0</v>
      </c>
      <c r="Y1141" s="832">
        <v>0</v>
      </c>
      <c r="Z1141" s="832">
        <v>0</v>
      </c>
      <c r="AA1141" s="832">
        <v>0</v>
      </c>
      <c r="AB1141" s="832">
        <v>0</v>
      </c>
      <c r="AC1141" s="832">
        <v>0</v>
      </c>
      <c r="AD1141" s="832">
        <v>0</v>
      </c>
      <c r="AE1141" s="832">
        <v>0</v>
      </c>
      <c r="AF1141" s="832">
        <v>0</v>
      </c>
      <c r="AG1141" s="832">
        <v>0</v>
      </c>
      <c r="AH1141" s="832">
        <v>0</v>
      </c>
      <c r="AI1141" s="832">
        <v>0</v>
      </c>
    </row>
    <row r="1142" spans="1:35" ht="15" customHeight="1">
      <c r="A1142" s="832" t="s">
        <v>1150</v>
      </c>
      <c r="B1142" s="832">
        <v>2020</v>
      </c>
      <c r="C1142" s="832" t="s">
        <v>2115</v>
      </c>
      <c r="D1142" s="832" t="s">
        <v>2116</v>
      </c>
      <c r="E1142" s="832" t="s">
        <v>1854</v>
      </c>
      <c r="F1142" s="832" t="s">
        <v>1153</v>
      </c>
      <c r="G1142" s="832">
        <v>106468.59</v>
      </c>
      <c r="H1142" s="832">
        <v>111179.68</v>
      </c>
      <c r="I1142" s="832">
        <v>112615.3</v>
      </c>
      <c r="J1142" s="832">
        <v>114363.67</v>
      </c>
      <c r="K1142" s="832">
        <v>117022.68</v>
      </c>
      <c r="L1142" s="832">
        <v>125583.23</v>
      </c>
      <c r="M1142" s="832">
        <v>121478.52</v>
      </c>
      <c r="N1142" s="832">
        <v>111501.17</v>
      </c>
      <c r="O1142" s="832">
        <v>114691.36</v>
      </c>
      <c r="P1142" s="832">
        <v>121631.07</v>
      </c>
      <c r="Q1142" s="832">
        <v>131588.87</v>
      </c>
      <c r="R1142" s="832">
        <v>120711.19</v>
      </c>
      <c r="S1142" s="832">
        <v>0</v>
      </c>
      <c r="T1142" s="832">
        <v>0</v>
      </c>
      <c r="U1142" s="832">
        <v>0</v>
      </c>
      <c r="V1142" s="832">
        <v>0</v>
      </c>
      <c r="W1142" s="832">
        <v>0</v>
      </c>
      <c r="X1142" s="832">
        <v>0</v>
      </c>
      <c r="Y1142" s="832">
        <v>0</v>
      </c>
      <c r="Z1142" s="832">
        <v>0</v>
      </c>
      <c r="AA1142" s="832">
        <v>0</v>
      </c>
      <c r="AB1142" s="832">
        <v>0</v>
      </c>
      <c r="AC1142" s="832">
        <v>0</v>
      </c>
      <c r="AD1142" s="832">
        <v>0</v>
      </c>
      <c r="AE1142" s="832">
        <v>0</v>
      </c>
      <c r="AF1142" s="832">
        <v>0</v>
      </c>
      <c r="AG1142" s="832">
        <v>0</v>
      </c>
      <c r="AH1142" s="832">
        <v>0</v>
      </c>
      <c r="AI1142" s="832">
        <v>0</v>
      </c>
    </row>
    <row r="1143" spans="1:35" ht="15" customHeight="1">
      <c r="A1143" s="832" t="s">
        <v>1150</v>
      </c>
      <c r="B1143" s="832">
        <v>2020</v>
      </c>
      <c r="C1143" s="832" t="s">
        <v>2117</v>
      </c>
      <c r="D1143" s="832" t="s">
        <v>2118</v>
      </c>
      <c r="E1143" s="832" t="s">
        <v>333</v>
      </c>
      <c r="F1143" s="832" t="s">
        <v>1153</v>
      </c>
      <c r="G1143" s="832">
        <v>0</v>
      </c>
      <c r="H1143" s="832">
        <v>0</v>
      </c>
      <c r="I1143" s="832">
        <v>0</v>
      </c>
      <c r="J1143" s="832">
        <v>0</v>
      </c>
      <c r="K1143" s="832">
        <v>0</v>
      </c>
      <c r="L1143" s="832">
        <v>0</v>
      </c>
      <c r="M1143" s="832">
        <v>0</v>
      </c>
      <c r="N1143" s="832">
        <v>0</v>
      </c>
      <c r="O1143" s="832">
        <v>0</v>
      </c>
      <c r="P1143" s="832">
        <v>0</v>
      </c>
      <c r="Q1143" s="832">
        <v>0</v>
      </c>
      <c r="R1143" s="832">
        <v>0</v>
      </c>
      <c r="S1143" s="832">
        <v>0</v>
      </c>
      <c r="T1143" s="832">
        <v>0</v>
      </c>
      <c r="U1143" s="832">
        <v>0</v>
      </c>
      <c r="V1143" s="832">
        <v>0</v>
      </c>
      <c r="W1143" s="832">
        <v>0</v>
      </c>
      <c r="X1143" s="832">
        <v>0</v>
      </c>
      <c r="Y1143" s="832">
        <v>0</v>
      </c>
      <c r="Z1143" s="832">
        <v>0</v>
      </c>
      <c r="AA1143" s="832">
        <v>0</v>
      </c>
      <c r="AB1143" s="832">
        <v>0</v>
      </c>
      <c r="AC1143" s="832">
        <v>0</v>
      </c>
      <c r="AD1143" s="832">
        <v>0</v>
      </c>
      <c r="AE1143" s="832">
        <v>0</v>
      </c>
      <c r="AF1143" s="832">
        <v>0</v>
      </c>
      <c r="AG1143" s="832">
        <v>0</v>
      </c>
      <c r="AH1143" s="832">
        <v>0</v>
      </c>
      <c r="AI1143" s="832">
        <v>0</v>
      </c>
    </row>
    <row r="1144" spans="1:35" ht="15" customHeight="1">
      <c r="A1144" s="832" t="s">
        <v>1150</v>
      </c>
      <c r="B1144" s="832">
        <v>2020</v>
      </c>
      <c r="C1144" s="832" t="s">
        <v>2119</v>
      </c>
      <c r="D1144" s="832" t="s">
        <v>2806</v>
      </c>
      <c r="E1144" s="832" t="s">
        <v>333</v>
      </c>
      <c r="F1144" s="832" t="s">
        <v>1153</v>
      </c>
      <c r="G1144" s="832">
        <v>262214.78000000003</v>
      </c>
      <c r="H1144" s="832">
        <v>264238.07</v>
      </c>
      <c r="I1144" s="832">
        <v>267056</v>
      </c>
      <c r="J1144" s="832">
        <v>270644.01</v>
      </c>
      <c r="K1144" s="832">
        <v>283462.62</v>
      </c>
      <c r="L1144" s="832">
        <v>213008.62</v>
      </c>
      <c r="M1144" s="832">
        <v>212898.87</v>
      </c>
      <c r="N1144" s="832">
        <v>215842.73</v>
      </c>
      <c r="O1144" s="832">
        <v>204797.66</v>
      </c>
      <c r="P1144" s="832">
        <v>207223.95</v>
      </c>
      <c r="Q1144" s="832">
        <v>195772.93</v>
      </c>
      <c r="R1144" s="832">
        <v>197074.17</v>
      </c>
      <c r="S1144" s="832">
        <v>0</v>
      </c>
      <c r="T1144" s="832">
        <v>0</v>
      </c>
      <c r="U1144" s="832">
        <v>0</v>
      </c>
      <c r="V1144" s="832">
        <v>0</v>
      </c>
      <c r="W1144" s="832">
        <v>0</v>
      </c>
      <c r="X1144" s="832">
        <v>0</v>
      </c>
      <c r="Y1144" s="832">
        <v>0</v>
      </c>
      <c r="Z1144" s="832">
        <v>0</v>
      </c>
      <c r="AA1144" s="832">
        <v>0</v>
      </c>
      <c r="AB1144" s="832">
        <v>0</v>
      </c>
      <c r="AC1144" s="832">
        <v>0</v>
      </c>
      <c r="AD1144" s="832">
        <v>0</v>
      </c>
      <c r="AE1144" s="832">
        <v>0</v>
      </c>
      <c r="AF1144" s="832">
        <v>0</v>
      </c>
      <c r="AG1144" s="832">
        <v>0</v>
      </c>
      <c r="AH1144" s="832">
        <v>0</v>
      </c>
      <c r="AI1144" s="832">
        <v>0</v>
      </c>
    </row>
    <row r="1145" spans="1:35" ht="15" customHeight="1">
      <c r="A1145" s="832" t="s">
        <v>1150</v>
      </c>
      <c r="B1145" s="832">
        <v>2020</v>
      </c>
      <c r="C1145" s="832" t="s">
        <v>2121</v>
      </c>
      <c r="D1145" s="832" t="s">
        <v>2807</v>
      </c>
      <c r="E1145" s="832" t="s">
        <v>1813</v>
      </c>
      <c r="F1145" s="832" t="s">
        <v>1153</v>
      </c>
      <c r="G1145" s="832">
        <v>127900</v>
      </c>
      <c r="H1145" s="832">
        <v>127400</v>
      </c>
      <c r="I1145" s="832">
        <v>126900</v>
      </c>
      <c r="J1145" s="832">
        <v>126900</v>
      </c>
      <c r="K1145" s="832">
        <v>126900</v>
      </c>
      <c r="L1145" s="832">
        <v>126400</v>
      </c>
      <c r="M1145" s="832">
        <v>126400</v>
      </c>
      <c r="N1145" s="832">
        <v>126400</v>
      </c>
      <c r="O1145" s="832">
        <v>126400</v>
      </c>
      <c r="P1145" s="832">
        <v>126400</v>
      </c>
      <c r="Q1145" s="832">
        <v>126400</v>
      </c>
      <c r="R1145" s="832">
        <v>126400</v>
      </c>
      <c r="S1145" s="832">
        <v>0</v>
      </c>
      <c r="T1145" s="832">
        <v>0</v>
      </c>
      <c r="U1145" s="832">
        <v>0</v>
      </c>
      <c r="V1145" s="832">
        <v>0</v>
      </c>
      <c r="W1145" s="832">
        <v>0</v>
      </c>
      <c r="X1145" s="832">
        <v>0</v>
      </c>
      <c r="Y1145" s="832">
        <v>0</v>
      </c>
      <c r="Z1145" s="832">
        <v>0</v>
      </c>
      <c r="AA1145" s="832">
        <v>0</v>
      </c>
      <c r="AB1145" s="832">
        <v>0</v>
      </c>
      <c r="AC1145" s="832">
        <v>0</v>
      </c>
      <c r="AD1145" s="832">
        <v>0</v>
      </c>
      <c r="AE1145" s="832">
        <v>0</v>
      </c>
      <c r="AF1145" s="832">
        <v>0</v>
      </c>
      <c r="AG1145" s="832">
        <v>0</v>
      </c>
      <c r="AH1145" s="832">
        <v>0</v>
      </c>
      <c r="AI1145" s="832">
        <v>0</v>
      </c>
    </row>
    <row r="1146" spans="1:35" ht="15" customHeight="1">
      <c r="A1146" s="832" t="s">
        <v>1150</v>
      </c>
      <c r="B1146" s="832">
        <v>2020</v>
      </c>
      <c r="C1146" s="832" t="s">
        <v>2123</v>
      </c>
      <c r="D1146" s="832" t="s">
        <v>2808</v>
      </c>
      <c r="E1146" s="832" t="s">
        <v>1813</v>
      </c>
      <c r="F1146" s="832" t="s">
        <v>1153</v>
      </c>
      <c r="G1146" s="832">
        <v>2126.8000000000002</v>
      </c>
      <c r="H1146" s="832">
        <v>2126.8000000000002</v>
      </c>
      <c r="I1146" s="832">
        <v>2126.8000000000002</v>
      </c>
      <c r="J1146" s="832">
        <v>2071.8000000000002</v>
      </c>
      <c r="K1146" s="832">
        <v>2071.8000000000002</v>
      </c>
      <c r="L1146" s="832">
        <v>2071.8000000000002</v>
      </c>
      <c r="M1146" s="832">
        <v>2012.2</v>
      </c>
      <c r="N1146" s="832">
        <v>2012.2</v>
      </c>
      <c r="O1146" s="832">
        <v>2012.2</v>
      </c>
      <c r="P1146" s="832">
        <v>2012.2</v>
      </c>
      <c r="Q1146" s="832">
        <v>2012.2</v>
      </c>
      <c r="R1146" s="832">
        <v>2012.2</v>
      </c>
      <c r="S1146" s="832">
        <v>0</v>
      </c>
      <c r="T1146" s="832">
        <v>0</v>
      </c>
      <c r="U1146" s="832">
        <v>0</v>
      </c>
      <c r="V1146" s="832">
        <v>0</v>
      </c>
      <c r="W1146" s="832">
        <v>0</v>
      </c>
      <c r="X1146" s="832">
        <v>0</v>
      </c>
      <c r="Y1146" s="832">
        <v>0</v>
      </c>
      <c r="Z1146" s="832">
        <v>0</v>
      </c>
      <c r="AA1146" s="832">
        <v>0</v>
      </c>
      <c r="AB1146" s="832">
        <v>0</v>
      </c>
      <c r="AC1146" s="832">
        <v>0</v>
      </c>
      <c r="AD1146" s="832">
        <v>0</v>
      </c>
      <c r="AE1146" s="832">
        <v>0</v>
      </c>
      <c r="AF1146" s="832">
        <v>0</v>
      </c>
      <c r="AG1146" s="832">
        <v>0</v>
      </c>
      <c r="AH1146" s="832">
        <v>0</v>
      </c>
      <c r="AI1146" s="832">
        <v>0</v>
      </c>
    </row>
    <row r="1147" spans="1:35" ht="15" customHeight="1">
      <c r="A1147" s="832" t="s">
        <v>1150</v>
      </c>
      <c r="B1147" s="832">
        <v>2020</v>
      </c>
      <c r="C1147" s="832" t="s">
        <v>2125</v>
      </c>
      <c r="D1147" s="832" t="s">
        <v>2809</v>
      </c>
      <c r="E1147" s="832" t="s">
        <v>336</v>
      </c>
      <c r="F1147" s="832" t="s">
        <v>1153</v>
      </c>
      <c r="G1147" s="832">
        <v>2940.04</v>
      </c>
      <c r="H1147" s="832">
        <v>2940.04</v>
      </c>
      <c r="I1147" s="832">
        <v>2940.04</v>
      </c>
      <c r="J1147" s="832">
        <v>2940.04</v>
      </c>
      <c r="K1147" s="832">
        <v>2940.04</v>
      </c>
      <c r="L1147" s="832">
        <v>2940.04</v>
      </c>
      <c r="M1147" s="832">
        <v>0</v>
      </c>
      <c r="N1147" s="832">
        <v>0</v>
      </c>
      <c r="O1147" s="832">
        <v>0</v>
      </c>
      <c r="P1147" s="832">
        <v>0</v>
      </c>
      <c r="Q1147" s="832">
        <v>0</v>
      </c>
      <c r="R1147" s="832">
        <v>0</v>
      </c>
      <c r="S1147" s="832">
        <v>0</v>
      </c>
      <c r="T1147" s="832">
        <v>0</v>
      </c>
      <c r="U1147" s="832">
        <v>0</v>
      </c>
      <c r="V1147" s="832">
        <v>0</v>
      </c>
      <c r="W1147" s="832">
        <v>0</v>
      </c>
      <c r="X1147" s="832">
        <v>0</v>
      </c>
      <c r="Y1147" s="832">
        <v>0</v>
      </c>
      <c r="Z1147" s="832">
        <v>0</v>
      </c>
      <c r="AA1147" s="832">
        <v>0</v>
      </c>
      <c r="AB1147" s="832">
        <v>0</v>
      </c>
      <c r="AC1147" s="832">
        <v>0</v>
      </c>
      <c r="AD1147" s="832">
        <v>0</v>
      </c>
      <c r="AE1147" s="832">
        <v>0</v>
      </c>
      <c r="AF1147" s="832">
        <v>0</v>
      </c>
      <c r="AG1147" s="832">
        <v>0</v>
      </c>
      <c r="AH1147" s="832">
        <v>0</v>
      </c>
      <c r="AI1147" s="832">
        <v>0</v>
      </c>
    </row>
    <row r="1148" spans="1:35" ht="15" customHeight="1">
      <c r="A1148" s="832" t="s">
        <v>1150</v>
      </c>
      <c r="B1148" s="832">
        <v>2020</v>
      </c>
      <c r="C1148" s="832" t="s">
        <v>2127</v>
      </c>
      <c r="D1148" s="832" t="s">
        <v>2810</v>
      </c>
      <c r="E1148" s="832" t="s">
        <v>1813</v>
      </c>
      <c r="F1148" s="832" t="s">
        <v>1153</v>
      </c>
      <c r="G1148" s="832">
        <v>6650</v>
      </c>
      <c r="H1148" s="832">
        <v>6650</v>
      </c>
      <c r="I1148" s="832">
        <v>6650</v>
      </c>
      <c r="J1148" s="832">
        <v>6650</v>
      </c>
      <c r="K1148" s="832">
        <v>6650</v>
      </c>
      <c r="L1148" s="832">
        <v>6650</v>
      </c>
      <c r="M1148" s="832">
        <v>6650</v>
      </c>
      <c r="N1148" s="832">
        <v>6650</v>
      </c>
      <c r="O1148" s="832">
        <v>6650</v>
      </c>
      <c r="P1148" s="832">
        <v>6650</v>
      </c>
      <c r="Q1148" s="832">
        <v>6650</v>
      </c>
      <c r="R1148" s="832">
        <v>6650</v>
      </c>
      <c r="S1148" s="832">
        <v>0</v>
      </c>
      <c r="T1148" s="832">
        <v>0</v>
      </c>
      <c r="U1148" s="832">
        <v>0</v>
      </c>
      <c r="V1148" s="832">
        <v>0</v>
      </c>
      <c r="W1148" s="832">
        <v>0</v>
      </c>
      <c r="X1148" s="832">
        <v>0</v>
      </c>
      <c r="Y1148" s="832">
        <v>0</v>
      </c>
      <c r="Z1148" s="832">
        <v>0</v>
      </c>
      <c r="AA1148" s="832">
        <v>0</v>
      </c>
      <c r="AB1148" s="832">
        <v>0</v>
      </c>
      <c r="AC1148" s="832">
        <v>0</v>
      </c>
      <c r="AD1148" s="832">
        <v>0</v>
      </c>
      <c r="AE1148" s="832">
        <v>0</v>
      </c>
      <c r="AF1148" s="832">
        <v>0</v>
      </c>
      <c r="AG1148" s="832">
        <v>0</v>
      </c>
      <c r="AH1148" s="832">
        <v>0</v>
      </c>
      <c r="AI1148" s="832">
        <v>0</v>
      </c>
    </row>
    <row r="1149" spans="1:35" ht="15" customHeight="1">
      <c r="A1149" s="832" t="s">
        <v>1150</v>
      </c>
      <c r="B1149" s="832">
        <v>2020</v>
      </c>
      <c r="C1149" s="832" t="s">
        <v>2129</v>
      </c>
      <c r="D1149" s="832" t="s">
        <v>2811</v>
      </c>
      <c r="E1149" s="832" t="s">
        <v>1813</v>
      </c>
      <c r="F1149" s="832" t="s">
        <v>1153</v>
      </c>
      <c r="G1149" s="832">
        <v>425.35</v>
      </c>
      <c r="H1149" s="832">
        <v>725.12</v>
      </c>
      <c r="I1149" s="832">
        <v>625.16999999999996</v>
      </c>
      <c r="J1149" s="832">
        <v>396.12</v>
      </c>
      <c r="K1149" s="832">
        <v>381.12</v>
      </c>
      <c r="L1149" s="832">
        <v>481.02</v>
      </c>
      <c r="M1149" s="832">
        <v>980.52</v>
      </c>
      <c r="N1149" s="832">
        <v>1130.3699999999999</v>
      </c>
      <c r="O1149" s="832">
        <v>1074.02</v>
      </c>
      <c r="P1149" s="832">
        <v>1373.72</v>
      </c>
      <c r="Q1149" s="832">
        <v>1273.82</v>
      </c>
      <c r="R1149" s="832">
        <v>1273.82</v>
      </c>
      <c r="S1149" s="832">
        <v>0</v>
      </c>
      <c r="T1149" s="832">
        <v>0</v>
      </c>
      <c r="U1149" s="832">
        <v>0</v>
      </c>
      <c r="V1149" s="832">
        <v>0</v>
      </c>
      <c r="W1149" s="832">
        <v>0</v>
      </c>
      <c r="X1149" s="832">
        <v>0</v>
      </c>
      <c r="Y1149" s="832">
        <v>0</v>
      </c>
      <c r="Z1149" s="832">
        <v>0</v>
      </c>
      <c r="AA1149" s="832">
        <v>0</v>
      </c>
      <c r="AB1149" s="832">
        <v>0</v>
      </c>
      <c r="AC1149" s="832">
        <v>0</v>
      </c>
      <c r="AD1149" s="832">
        <v>0</v>
      </c>
      <c r="AE1149" s="832">
        <v>0</v>
      </c>
      <c r="AF1149" s="832">
        <v>0</v>
      </c>
      <c r="AG1149" s="832">
        <v>0</v>
      </c>
      <c r="AH1149" s="832">
        <v>0</v>
      </c>
      <c r="AI1149" s="832">
        <v>0</v>
      </c>
    </row>
    <row r="1150" spans="1:35" ht="15" customHeight="1">
      <c r="A1150" s="832" t="s">
        <v>1150</v>
      </c>
      <c r="B1150" s="832">
        <v>2020</v>
      </c>
      <c r="C1150" s="832" t="s">
        <v>2131</v>
      </c>
      <c r="D1150" s="832" t="s">
        <v>2812</v>
      </c>
      <c r="E1150" s="832" t="s">
        <v>333</v>
      </c>
      <c r="F1150" s="832" t="s">
        <v>1153</v>
      </c>
      <c r="G1150" s="832">
        <v>-16500</v>
      </c>
      <c r="H1150" s="832">
        <v>-19500</v>
      </c>
      <c r="I1150" s="832">
        <v>0</v>
      </c>
      <c r="J1150" s="832">
        <v>0</v>
      </c>
      <c r="K1150" s="832">
        <v>-14000</v>
      </c>
      <c r="L1150" s="832">
        <v>-27775</v>
      </c>
      <c r="M1150" s="832">
        <v>-35750</v>
      </c>
      <c r="N1150" s="832">
        <v>-40700</v>
      </c>
      <c r="O1150" s="832">
        <v>-33825</v>
      </c>
      <c r="P1150" s="832">
        <v>-29150</v>
      </c>
      <c r="Q1150" s="832">
        <v>5775</v>
      </c>
      <c r="R1150" s="832">
        <v>29150</v>
      </c>
      <c r="S1150" s="832">
        <v>0</v>
      </c>
      <c r="T1150" s="832">
        <v>0</v>
      </c>
      <c r="U1150" s="832">
        <v>0</v>
      </c>
      <c r="V1150" s="832">
        <v>0</v>
      </c>
      <c r="W1150" s="832">
        <v>0</v>
      </c>
      <c r="X1150" s="832">
        <v>0</v>
      </c>
      <c r="Y1150" s="832">
        <v>0</v>
      </c>
      <c r="Z1150" s="832">
        <v>0</v>
      </c>
      <c r="AA1150" s="832">
        <v>0</v>
      </c>
      <c r="AB1150" s="832">
        <v>0</v>
      </c>
      <c r="AC1150" s="832">
        <v>0</v>
      </c>
      <c r="AD1150" s="832">
        <v>0</v>
      </c>
      <c r="AE1150" s="832">
        <v>0</v>
      </c>
      <c r="AF1150" s="832">
        <v>0</v>
      </c>
      <c r="AG1150" s="832">
        <v>0</v>
      </c>
      <c r="AH1150" s="832">
        <v>0</v>
      </c>
      <c r="AI1150" s="832">
        <v>0</v>
      </c>
    </row>
    <row r="1151" spans="1:35" ht="15" customHeight="1">
      <c r="A1151" s="832" t="s">
        <v>1150</v>
      </c>
      <c r="B1151" s="832">
        <v>2020</v>
      </c>
      <c r="C1151" s="832" t="s">
        <v>2133</v>
      </c>
      <c r="D1151" s="832" t="s">
        <v>2813</v>
      </c>
      <c r="E1151" s="832" t="s">
        <v>1813</v>
      </c>
      <c r="F1151" s="832" t="s">
        <v>1153</v>
      </c>
      <c r="G1151" s="832">
        <v>1000</v>
      </c>
      <c r="H1151" s="832">
        <v>1000</v>
      </c>
      <c r="I1151" s="832">
        <v>1000</v>
      </c>
      <c r="J1151" s="832">
        <v>1000</v>
      </c>
      <c r="K1151" s="832">
        <v>1000</v>
      </c>
      <c r="L1151" s="832">
        <v>1000</v>
      </c>
      <c r="M1151" s="832">
        <v>1000</v>
      </c>
      <c r="N1151" s="832">
        <v>1000</v>
      </c>
      <c r="O1151" s="832">
        <v>1000</v>
      </c>
      <c r="P1151" s="832">
        <v>1000</v>
      </c>
      <c r="Q1151" s="832">
        <v>1000</v>
      </c>
      <c r="R1151" s="832">
        <v>1000</v>
      </c>
      <c r="S1151" s="832">
        <v>0</v>
      </c>
      <c r="T1151" s="832">
        <v>0</v>
      </c>
      <c r="U1151" s="832">
        <v>0</v>
      </c>
      <c r="V1151" s="832">
        <v>0</v>
      </c>
      <c r="W1151" s="832">
        <v>0</v>
      </c>
      <c r="X1151" s="832">
        <v>0</v>
      </c>
      <c r="Y1151" s="832">
        <v>0</v>
      </c>
      <c r="Z1151" s="832">
        <v>0</v>
      </c>
      <c r="AA1151" s="832">
        <v>0</v>
      </c>
      <c r="AB1151" s="832">
        <v>0</v>
      </c>
      <c r="AC1151" s="832">
        <v>0</v>
      </c>
      <c r="AD1151" s="832">
        <v>0</v>
      </c>
      <c r="AE1151" s="832">
        <v>0</v>
      </c>
      <c r="AF1151" s="832">
        <v>0</v>
      </c>
      <c r="AG1151" s="832">
        <v>0</v>
      </c>
      <c r="AH1151" s="832">
        <v>0</v>
      </c>
      <c r="AI1151" s="832">
        <v>0</v>
      </c>
    </row>
    <row r="1152" spans="1:35" ht="15" customHeight="1">
      <c r="A1152" s="832" t="s">
        <v>1150</v>
      </c>
      <c r="B1152" s="832">
        <v>2020</v>
      </c>
      <c r="C1152" s="832" t="s">
        <v>2135</v>
      </c>
      <c r="D1152" s="832" t="s">
        <v>2814</v>
      </c>
      <c r="E1152" s="832" t="s">
        <v>333</v>
      </c>
      <c r="F1152" s="832" t="s">
        <v>1153</v>
      </c>
      <c r="G1152" s="832">
        <v>-6462.93</v>
      </c>
      <c r="H1152" s="832">
        <v>-6551.45</v>
      </c>
      <c r="I1152" s="832">
        <v>-7053.14</v>
      </c>
      <c r="J1152" s="832">
        <v>-7053.14</v>
      </c>
      <c r="K1152" s="832">
        <v>-7069.1</v>
      </c>
      <c r="L1152" s="832">
        <v>-6683.34</v>
      </c>
      <c r="M1152" s="832">
        <v>-6572.28</v>
      </c>
      <c r="N1152" s="832">
        <v>-7444.17</v>
      </c>
      <c r="O1152" s="832">
        <v>-7655.52</v>
      </c>
      <c r="P1152" s="832">
        <v>-8075.84</v>
      </c>
      <c r="Q1152" s="832">
        <v>-8560.69</v>
      </c>
      <c r="R1152" s="832">
        <v>-8630.69</v>
      </c>
      <c r="S1152" s="832">
        <v>0</v>
      </c>
      <c r="T1152" s="832">
        <v>0</v>
      </c>
      <c r="U1152" s="832">
        <v>0</v>
      </c>
      <c r="V1152" s="832">
        <v>0</v>
      </c>
      <c r="W1152" s="832">
        <v>0</v>
      </c>
      <c r="X1152" s="832">
        <v>0</v>
      </c>
      <c r="Y1152" s="832">
        <v>0</v>
      </c>
      <c r="Z1152" s="832">
        <v>0</v>
      </c>
      <c r="AA1152" s="832">
        <v>0</v>
      </c>
      <c r="AB1152" s="832">
        <v>0</v>
      </c>
      <c r="AC1152" s="832">
        <v>0</v>
      </c>
      <c r="AD1152" s="832">
        <v>0</v>
      </c>
      <c r="AE1152" s="832">
        <v>0</v>
      </c>
      <c r="AF1152" s="832">
        <v>0</v>
      </c>
      <c r="AG1152" s="832">
        <v>0</v>
      </c>
      <c r="AH1152" s="832">
        <v>0</v>
      </c>
      <c r="AI1152" s="832">
        <v>0</v>
      </c>
    </row>
    <row r="1153" spans="1:35" ht="15" customHeight="1">
      <c r="A1153" s="832" t="s">
        <v>1150</v>
      </c>
      <c r="B1153" s="832">
        <v>2020</v>
      </c>
      <c r="C1153" s="832" t="s">
        <v>2139</v>
      </c>
      <c r="D1153" s="832" t="s">
        <v>2815</v>
      </c>
      <c r="E1153" s="832" t="s">
        <v>333</v>
      </c>
      <c r="F1153" s="832" t="s">
        <v>1153</v>
      </c>
      <c r="G1153" s="832">
        <v>0</v>
      </c>
      <c r="H1153" s="832">
        <v>0</v>
      </c>
      <c r="I1153" s="832">
        <v>0</v>
      </c>
      <c r="J1153" s="832">
        <v>0</v>
      </c>
      <c r="K1153" s="832">
        <v>0</v>
      </c>
      <c r="L1153" s="832">
        <v>0</v>
      </c>
      <c r="M1153" s="832">
        <v>0</v>
      </c>
      <c r="N1153" s="832">
        <v>0</v>
      </c>
      <c r="O1153" s="832">
        <v>0</v>
      </c>
      <c r="P1153" s="832">
        <v>0</v>
      </c>
      <c r="Q1153" s="832">
        <v>0</v>
      </c>
      <c r="R1153" s="832">
        <v>0</v>
      </c>
      <c r="S1153" s="832">
        <v>0</v>
      </c>
      <c r="T1153" s="832">
        <v>0</v>
      </c>
      <c r="U1153" s="832">
        <v>0</v>
      </c>
      <c r="V1153" s="832">
        <v>0</v>
      </c>
      <c r="W1153" s="832">
        <v>0</v>
      </c>
      <c r="X1153" s="832">
        <v>0</v>
      </c>
      <c r="Y1153" s="832">
        <v>0</v>
      </c>
      <c r="Z1153" s="832">
        <v>0</v>
      </c>
      <c r="AA1153" s="832">
        <v>0</v>
      </c>
      <c r="AB1153" s="832">
        <v>0</v>
      </c>
      <c r="AC1153" s="832">
        <v>0</v>
      </c>
      <c r="AD1153" s="832">
        <v>0</v>
      </c>
      <c r="AE1153" s="832">
        <v>0</v>
      </c>
      <c r="AF1153" s="832">
        <v>0</v>
      </c>
      <c r="AG1153" s="832">
        <v>0</v>
      </c>
      <c r="AH1153" s="832">
        <v>0</v>
      </c>
      <c r="AI1153" s="832">
        <v>0</v>
      </c>
    </row>
    <row r="1154" spans="1:35" ht="15" customHeight="1">
      <c r="A1154" s="832" t="s">
        <v>1150</v>
      </c>
      <c r="B1154" s="832">
        <v>2020</v>
      </c>
      <c r="C1154" s="832" t="s">
        <v>2145</v>
      </c>
      <c r="D1154" s="832" t="s">
        <v>2146</v>
      </c>
      <c r="E1154" s="832" t="s">
        <v>333</v>
      </c>
      <c r="F1154" s="832" t="s">
        <v>1153</v>
      </c>
      <c r="G1154" s="832">
        <v>10240.5</v>
      </c>
      <c r="H1154" s="832">
        <v>10240.5</v>
      </c>
      <c r="I1154" s="832">
        <v>10240.5</v>
      </c>
      <c r="J1154" s="832">
        <v>10240.5</v>
      </c>
      <c r="K1154" s="832">
        <v>10240.5</v>
      </c>
      <c r="L1154" s="832">
        <v>-189361.5</v>
      </c>
      <c r="M1154" s="832">
        <v>-189361.5</v>
      </c>
      <c r="N1154" s="832">
        <v>-189361.5</v>
      </c>
      <c r="O1154" s="832">
        <v>-189361.5</v>
      </c>
      <c r="P1154" s="832">
        <v>-189361.5</v>
      </c>
      <c r="Q1154" s="832">
        <v>-91613</v>
      </c>
      <c r="R1154" s="832">
        <v>20176</v>
      </c>
      <c r="S1154" s="832">
        <v>0</v>
      </c>
      <c r="T1154" s="832">
        <v>0</v>
      </c>
      <c r="U1154" s="832">
        <v>0</v>
      </c>
      <c r="V1154" s="832">
        <v>0</v>
      </c>
      <c r="W1154" s="832">
        <v>0</v>
      </c>
      <c r="X1154" s="832">
        <v>0</v>
      </c>
      <c r="Y1154" s="832">
        <v>0</v>
      </c>
      <c r="Z1154" s="832">
        <v>0</v>
      </c>
      <c r="AA1154" s="832">
        <v>0</v>
      </c>
      <c r="AB1154" s="832">
        <v>0</v>
      </c>
      <c r="AC1154" s="832">
        <v>0</v>
      </c>
      <c r="AD1154" s="832">
        <v>0</v>
      </c>
      <c r="AE1154" s="832">
        <v>0</v>
      </c>
      <c r="AF1154" s="832">
        <v>0</v>
      </c>
      <c r="AG1154" s="832">
        <v>0</v>
      </c>
      <c r="AH1154" s="832">
        <v>0</v>
      </c>
      <c r="AI1154" s="832">
        <v>0</v>
      </c>
    </row>
    <row r="1155" spans="1:35" ht="15" customHeight="1">
      <c r="A1155" s="832" t="s">
        <v>1150</v>
      </c>
      <c r="B1155" s="832">
        <v>2020</v>
      </c>
      <c r="C1155" s="832" t="s">
        <v>2147</v>
      </c>
      <c r="D1155" s="832" t="s">
        <v>2148</v>
      </c>
      <c r="E1155" s="832" t="s">
        <v>333</v>
      </c>
      <c r="F1155" s="832" t="s">
        <v>1153</v>
      </c>
      <c r="G1155" s="832">
        <v>-48086</v>
      </c>
      <c r="H1155" s="832">
        <v>-56014</v>
      </c>
      <c r="I1155" s="832">
        <v>-63942</v>
      </c>
      <c r="J1155" s="832">
        <v>-71870</v>
      </c>
      <c r="K1155" s="832">
        <v>-79798</v>
      </c>
      <c r="L1155" s="832">
        <v>0</v>
      </c>
      <c r="M1155" s="832">
        <v>-7311</v>
      </c>
      <c r="N1155" s="832">
        <v>-14622</v>
      </c>
      <c r="O1155" s="832">
        <v>-21933</v>
      </c>
      <c r="P1155" s="832">
        <v>-29244</v>
      </c>
      <c r="Q1155" s="832">
        <v>-36555</v>
      </c>
      <c r="R1155" s="832">
        <v>-36555</v>
      </c>
      <c r="S1155" s="832">
        <v>0</v>
      </c>
      <c r="T1155" s="832">
        <v>0</v>
      </c>
      <c r="U1155" s="832">
        <v>0</v>
      </c>
      <c r="V1155" s="832">
        <v>0</v>
      </c>
      <c r="W1155" s="832">
        <v>0</v>
      </c>
      <c r="X1155" s="832">
        <v>0</v>
      </c>
      <c r="Y1155" s="832">
        <v>0</v>
      </c>
      <c r="Z1155" s="832">
        <v>0</v>
      </c>
      <c r="AA1155" s="832">
        <v>0</v>
      </c>
      <c r="AB1155" s="832">
        <v>0</v>
      </c>
      <c r="AC1155" s="832">
        <v>0</v>
      </c>
      <c r="AD1155" s="832">
        <v>0</v>
      </c>
      <c r="AE1155" s="832">
        <v>0</v>
      </c>
      <c r="AF1155" s="832">
        <v>0</v>
      </c>
      <c r="AG1155" s="832">
        <v>0</v>
      </c>
      <c r="AH1155" s="832">
        <v>0</v>
      </c>
      <c r="AI1155" s="832">
        <v>0</v>
      </c>
    </row>
    <row r="1156" spans="1:35" ht="15" customHeight="1">
      <c r="A1156" s="832" t="s">
        <v>1150</v>
      </c>
      <c r="B1156" s="832">
        <v>2020</v>
      </c>
      <c r="C1156" s="832" t="s">
        <v>2149</v>
      </c>
      <c r="D1156" s="832" t="s">
        <v>2150</v>
      </c>
      <c r="E1156" s="832" t="s">
        <v>333</v>
      </c>
      <c r="F1156" s="832" t="s">
        <v>1153</v>
      </c>
      <c r="G1156" s="832">
        <v>-61242</v>
      </c>
      <c r="H1156" s="832">
        <v>-71370</v>
      </c>
      <c r="I1156" s="832">
        <v>-81498</v>
      </c>
      <c r="J1156" s="832">
        <v>-91626</v>
      </c>
      <c r="K1156" s="832">
        <v>-101754</v>
      </c>
      <c r="L1156" s="832">
        <v>0</v>
      </c>
      <c r="M1156" s="832">
        <v>-9324</v>
      </c>
      <c r="N1156" s="832">
        <v>-18648</v>
      </c>
      <c r="O1156" s="832">
        <v>-27972</v>
      </c>
      <c r="P1156" s="832">
        <v>-37296</v>
      </c>
      <c r="Q1156" s="832">
        <v>-46620</v>
      </c>
      <c r="R1156" s="832">
        <v>-46620</v>
      </c>
      <c r="S1156" s="832">
        <v>0</v>
      </c>
      <c r="T1156" s="832">
        <v>0</v>
      </c>
      <c r="U1156" s="832">
        <v>0</v>
      </c>
      <c r="V1156" s="832">
        <v>0</v>
      </c>
      <c r="W1156" s="832">
        <v>0</v>
      </c>
      <c r="X1156" s="832">
        <v>0</v>
      </c>
      <c r="Y1156" s="832">
        <v>0</v>
      </c>
      <c r="Z1156" s="832">
        <v>0</v>
      </c>
      <c r="AA1156" s="832">
        <v>0</v>
      </c>
      <c r="AB1156" s="832">
        <v>0</v>
      </c>
      <c r="AC1156" s="832">
        <v>0</v>
      </c>
      <c r="AD1156" s="832">
        <v>0</v>
      </c>
      <c r="AE1156" s="832">
        <v>0</v>
      </c>
      <c r="AF1156" s="832">
        <v>0</v>
      </c>
      <c r="AG1156" s="832">
        <v>0</v>
      </c>
      <c r="AH1156" s="832">
        <v>0</v>
      </c>
      <c r="AI1156" s="832">
        <v>0</v>
      </c>
    </row>
    <row r="1157" spans="1:35" ht="15" customHeight="1">
      <c r="A1157" s="832" t="s">
        <v>1150</v>
      </c>
      <c r="B1157" s="832">
        <v>2020</v>
      </c>
      <c r="C1157" s="832" t="s">
        <v>2153</v>
      </c>
      <c r="D1157" s="832" t="s">
        <v>2154</v>
      </c>
      <c r="E1157" s="832" t="s">
        <v>333</v>
      </c>
      <c r="F1157" s="832" t="s">
        <v>1153</v>
      </c>
      <c r="G1157" s="832">
        <v>0</v>
      </c>
      <c r="H1157" s="832">
        <v>0</v>
      </c>
      <c r="I1157" s="832">
        <v>0</v>
      </c>
      <c r="J1157" s="832">
        <v>0</v>
      </c>
      <c r="K1157" s="832">
        <v>0</v>
      </c>
      <c r="L1157" s="832">
        <v>0</v>
      </c>
      <c r="M1157" s="832">
        <v>0</v>
      </c>
      <c r="N1157" s="832">
        <v>0</v>
      </c>
      <c r="O1157" s="832">
        <v>0</v>
      </c>
      <c r="P1157" s="832">
        <v>0</v>
      </c>
      <c r="Q1157" s="832">
        <v>0</v>
      </c>
      <c r="R1157" s="832">
        <v>0</v>
      </c>
      <c r="S1157" s="832">
        <v>0</v>
      </c>
      <c r="T1157" s="832">
        <v>0</v>
      </c>
      <c r="U1157" s="832">
        <v>0</v>
      </c>
      <c r="V1157" s="832">
        <v>0</v>
      </c>
      <c r="W1157" s="832">
        <v>0</v>
      </c>
      <c r="X1157" s="832">
        <v>0</v>
      </c>
      <c r="Y1157" s="832">
        <v>0</v>
      </c>
      <c r="Z1157" s="832">
        <v>0</v>
      </c>
      <c r="AA1157" s="832">
        <v>0</v>
      </c>
      <c r="AB1157" s="832">
        <v>0</v>
      </c>
      <c r="AC1157" s="832">
        <v>0</v>
      </c>
      <c r="AD1157" s="832">
        <v>0</v>
      </c>
      <c r="AE1157" s="832">
        <v>0</v>
      </c>
      <c r="AF1157" s="832">
        <v>0</v>
      </c>
      <c r="AG1157" s="832">
        <v>0</v>
      </c>
      <c r="AH1157" s="832">
        <v>0</v>
      </c>
      <c r="AI1157" s="832">
        <v>0</v>
      </c>
    </row>
    <row r="1158" spans="1:35" ht="15" customHeight="1">
      <c r="A1158" s="832" t="s">
        <v>1150</v>
      </c>
      <c r="B1158" s="832">
        <v>2020</v>
      </c>
      <c r="C1158" s="832" t="s">
        <v>2155</v>
      </c>
      <c r="D1158" s="832" t="s">
        <v>2156</v>
      </c>
      <c r="E1158" s="832" t="s">
        <v>333</v>
      </c>
      <c r="F1158" s="832" t="s">
        <v>1153</v>
      </c>
      <c r="G1158" s="832">
        <v>0</v>
      </c>
      <c r="H1158" s="832">
        <v>0</v>
      </c>
      <c r="I1158" s="832">
        <v>0</v>
      </c>
      <c r="J1158" s="832">
        <v>0</v>
      </c>
      <c r="K1158" s="832">
        <v>0</v>
      </c>
      <c r="L1158" s="832">
        <v>0</v>
      </c>
      <c r="M1158" s="832">
        <v>0</v>
      </c>
      <c r="N1158" s="832">
        <v>0</v>
      </c>
      <c r="O1158" s="832">
        <v>0</v>
      </c>
      <c r="P1158" s="832">
        <v>0</v>
      </c>
      <c r="Q1158" s="832">
        <v>0</v>
      </c>
      <c r="R1158" s="832">
        <v>0</v>
      </c>
      <c r="S1158" s="832">
        <v>0</v>
      </c>
      <c r="T1158" s="832">
        <v>0</v>
      </c>
      <c r="U1158" s="832">
        <v>0</v>
      </c>
      <c r="V1158" s="832">
        <v>0</v>
      </c>
      <c r="W1158" s="832">
        <v>0</v>
      </c>
      <c r="X1158" s="832">
        <v>0</v>
      </c>
      <c r="Y1158" s="832">
        <v>0</v>
      </c>
      <c r="Z1158" s="832">
        <v>0</v>
      </c>
      <c r="AA1158" s="832">
        <v>0</v>
      </c>
      <c r="AB1158" s="832">
        <v>0</v>
      </c>
      <c r="AC1158" s="832">
        <v>0</v>
      </c>
      <c r="AD1158" s="832">
        <v>0</v>
      </c>
      <c r="AE1158" s="832">
        <v>0</v>
      </c>
      <c r="AF1158" s="832">
        <v>0</v>
      </c>
      <c r="AG1158" s="832">
        <v>0</v>
      </c>
      <c r="AH1158" s="832">
        <v>0</v>
      </c>
      <c r="AI1158" s="832">
        <v>0</v>
      </c>
    </row>
    <row r="1159" spans="1:35" ht="15" customHeight="1">
      <c r="A1159" s="832" t="s">
        <v>1150</v>
      </c>
      <c r="B1159" s="832">
        <v>2020</v>
      </c>
      <c r="C1159" s="832" t="s">
        <v>2157</v>
      </c>
      <c r="D1159" s="832" t="s">
        <v>2158</v>
      </c>
      <c r="E1159" s="832" t="s">
        <v>333</v>
      </c>
      <c r="F1159" s="832" t="s">
        <v>1153</v>
      </c>
      <c r="G1159" s="832">
        <v>0</v>
      </c>
      <c r="H1159" s="832">
        <v>0</v>
      </c>
      <c r="I1159" s="832">
        <v>0</v>
      </c>
      <c r="J1159" s="832">
        <v>0</v>
      </c>
      <c r="K1159" s="832">
        <v>0</v>
      </c>
      <c r="L1159" s="832">
        <v>0</v>
      </c>
      <c r="M1159" s="832">
        <v>0</v>
      </c>
      <c r="N1159" s="832">
        <v>0</v>
      </c>
      <c r="O1159" s="832">
        <v>0</v>
      </c>
      <c r="P1159" s="832">
        <v>0</v>
      </c>
      <c r="Q1159" s="832">
        <v>0</v>
      </c>
      <c r="R1159" s="832">
        <v>0</v>
      </c>
      <c r="S1159" s="832">
        <v>0</v>
      </c>
      <c r="T1159" s="832">
        <v>0</v>
      </c>
      <c r="U1159" s="832">
        <v>0</v>
      </c>
      <c r="V1159" s="832">
        <v>0</v>
      </c>
      <c r="W1159" s="832">
        <v>0</v>
      </c>
      <c r="X1159" s="832">
        <v>0</v>
      </c>
      <c r="Y1159" s="832">
        <v>0</v>
      </c>
      <c r="Z1159" s="832">
        <v>0</v>
      </c>
      <c r="AA1159" s="832">
        <v>0</v>
      </c>
      <c r="AB1159" s="832">
        <v>0</v>
      </c>
      <c r="AC1159" s="832">
        <v>0</v>
      </c>
      <c r="AD1159" s="832">
        <v>0</v>
      </c>
      <c r="AE1159" s="832">
        <v>0</v>
      </c>
      <c r="AF1159" s="832">
        <v>0</v>
      </c>
      <c r="AG1159" s="832">
        <v>0</v>
      </c>
      <c r="AH1159" s="832">
        <v>0</v>
      </c>
      <c r="AI1159" s="832">
        <v>0</v>
      </c>
    </row>
    <row r="1160" spans="1:35" ht="15" customHeight="1">
      <c r="A1160" s="832" t="s">
        <v>1150</v>
      </c>
      <c r="B1160" s="832">
        <v>2020</v>
      </c>
      <c r="C1160" s="832" t="s">
        <v>2159</v>
      </c>
      <c r="D1160" s="832" t="s">
        <v>2160</v>
      </c>
      <c r="E1160" s="832" t="s">
        <v>333</v>
      </c>
      <c r="F1160" s="832" t="s">
        <v>1153</v>
      </c>
      <c r="G1160" s="832">
        <v>0</v>
      </c>
      <c r="H1160" s="832">
        <v>0</v>
      </c>
      <c r="I1160" s="832">
        <v>0</v>
      </c>
      <c r="J1160" s="832">
        <v>0</v>
      </c>
      <c r="K1160" s="832">
        <v>0</v>
      </c>
      <c r="L1160" s="832">
        <v>0</v>
      </c>
      <c r="M1160" s="832">
        <v>0</v>
      </c>
      <c r="N1160" s="832">
        <v>0</v>
      </c>
      <c r="O1160" s="832">
        <v>0</v>
      </c>
      <c r="P1160" s="832">
        <v>0</v>
      </c>
      <c r="Q1160" s="832">
        <v>0</v>
      </c>
      <c r="R1160" s="832">
        <v>0</v>
      </c>
      <c r="S1160" s="832">
        <v>0</v>
      </c>
      <c r="T1160" s="832">
        <v>0</v>
      </c>
      <c r="U1160" s="832">
        <v>0</v>
      </c>
      <c r="V1160" s="832">
        <v>0</v>
      </c>
      <c r="W1160" s="832">
        <v>0</v>
      </c>
      <c r="X1160" s="832">
        <v>0</v>
      </c>
      <c r="Y1160" s="832">
        <v>0</v>
      </c>
      <c r="Z1160" s="832">
        <v>0</v>
      </c>
      <c r="AA1160" s="832">
        <v>0</v>
      </c>
      <c r="AB1160" s="832">
        <v>0</v>
      </c>
      <c r="AC1160" s="832">
        <v>0</v>
      </c>
      <c r="AD1160" s="832">
        <v>0</v>
      </c>
      <c r="AE1160" s="832">
        <v>0</v>
      </c>
      <c r="AF1160" s="832">
        <v>0</v>
      </c>
      <c r="AG1160" s="832">
        <v>0</v>
      </c>
      <c r="AH1160" s="832">
        <v>0</v>
      </c>
      <c r="AI1160" s="832">
        <v>0</v>
      </c>
    </row>
    <row r="1161" spans="1:35" ht="15" customHeight="1">
      <c r="A1161" s="832" t="s">
        <v>1150</v>
      </c>
      <c r="B1161" s="832">
        <v>2020</v>
      </c>
      <c r="C1161" s="832" t="s">
        <v>2161</v>
      </c>
      <c r="D1161" s="832" t="s">
        <v>2162</v>
      </c>
      <c r="E1161" s="832" t="s">
        <v>333</v>
      </c>
      <c r="F1161" s="832" t="s">
        <v>1153</v>
      </c>
      <c r="G1161" s="832">
        <v>0</v>
      </c>
      <c r="H1161" s="832">
        <v>0</v>
      </c>
      <c r="I1161" s="832">
        <v>0</v>
      </c>
      <c r="J1161" s="832">
        <v>0</v>
      </c>
      <c r="K1161" s="832">
        <v>0</v>
      </c>
      <c r="L1161" s="832">
        <v>0</v>
      </c>
      <c r="M1161" s="832">
        <v>0</v>
      </c>
      <c r="N1161" s="832">
        <v>0</v>
      </c>
      <c r="O1161" s="832">
        <v>0</v>
      </c>
      <c r="P1161" s="832">
        <v>0</v>
      </c>
      <c r="Q1161" s="832">
        <v>0</v>
      </c>
      <c r="R1161" s="832">
        <v>0</v>
      </c>
      <c r="S1161" s="832">
        <v>0</v>
      </c>
      <c r="T1161" s="832">
        <v>0</v>
      </c>
      <c r="U1161" s="832">
        <v>0</v>
      </c>
      <c r="V1161" s="832">
        <v>0</v>
      </c>
      <c r="W1161" s="832">
        <v>0</v>
      </c>
      <c r="X1161" s="832">
        <v>0</v>
      </c>
      <c r="Y1161" s="832">
        <v>0</v>
      </c>
      <c r="Z1161" s="832">
        <v>0</v>
      </c>
      <c r="AA1161" s="832">
        <v>0</v>
      </c>
      <c r="AB1161" s="832">
        <v>0</v>
      </c>
      <c r="AC1161" s="832">
        <v>0</v>
      </c>
      <c r="AD1161" s="832">
        <v>0</v>
      </c>
      <c r="AE1161" s="832">
        <v>0</v>
      </c>
      <c r="AF1161" s="832">
        <v>0</v>
      </c>
      <c r="AG1161" s="832">
        <v>0</v>
      </c>
      <c r="AH1161" s="832">
        <v>0</v>
      </c>
      <c r="AI1161" s="832">
        <v>0</v>
      </c>
    </row>
    <row r="1162" spans="1:35" ht="15" customHeight="1">
      <c r="A1162" s="832" t="s">
        <v>1150</v>
      </c>
      <c r="B1162" s="832">
        <v>2020</v>
      </c>
      <c r="C1162" s="832" t="s">
        <v>2163</v>
      </c>
      <c r="D1162" s="832" t="s">
        <v>2164</v>
      </c>
      <c r="E1162" s="832" t="s">
        <v>333</v>
      </c>
      <c r="F1162" s="832" t="s">
        <v>1153</v>
      </c>
      <c r="G1162" s="832">
        <v>0</v>
      </c>
      <c r="H1162" s="832">
        <v>0</v>
      </c>
      <c r="I1162" s="832">
        <v>0</v>
      </c>
      <c r="J1162" s="832">
        <v>0</v>
      </c>
      <c r="K1162" s="832">
        <v>0</v>
      </c>
      <c r="L1162" s="832">
        <v>0</v>
      </c>
      <c r="M1162" s="832">
        <v>0</v>
      </c>
      <c r="N1162" s="832">
        <v>0</v>
      </c>
      <c r="O1162" s="832">
        <v>0</v>
      </c>
      <c r="P1162" s="832">
        <v>0</v>
      </c>
      <c r="Q1162" s="832">
        <v>0</v>
      </c>
      <c r="R1162" s="832">
        <v>0</v>
      </c>
      <c r="S1162" s="832">
        <v>0</v>
      </c>
      <c r="T1162" s="832">
        <v>0</v>
      </c>
      <c r="U1162" s="832">
        <v>0</v>
      </c>
      <c r="V1162" s="832">
        <v>0</v>
      </c>
      <c r="W1162" s="832">
        <v>0</v>
      </c>
      <c r="X1162" s="832">
        <v>0</v>
      </c>
      <c r="Y1162" s="832">
        <v>0</v>
      </c>
      <c r="Z1162" s="832">
        <v>0</v>
      </c>
      <c r="AA1162" s="832">
        <v>0</v>
      </c>
      <c r="AB1162" s="832">
        <v>0</v>
      </c>
      <c r="AC1162" s="832">
        <v>0</v>
      </c>
      <c r="AD1162" s="832">
        <v>0</v>
      </c>
      <c r="AE1162" s="832">
        <v>0</v>
      </c>
      <c r="AF1162" s="832">
        <v>0</v>
      </c>
      <c r="AG1162" s="832">
        <v>0</v>
      </c>
      <c r="AH1162" s="832">
        <v>0</v>
      </c>
      <c r="AI1162" s="832">
        <v>0</v>
      </c>
    </row>
    <row r="1163" spans="1:35" ht="15" customHeight="1">
      <c r="A1163" s="832" t="s">
        <v>1150</v>
      </c>
      <c r="B1163" s="832">
        <v>2020</v>
      </c>
      <c r="C1163" s="832" t="s">
        <v>2165</v>
      </c>
      <c r="D1163" s="832" t="s">
        <v>2166</v>
      </c>
      <c r="E1163" s="832" t="s">
        <v>333</v>
      </c>
      <c r="F1163" s="832" t="s">
        <v>1153</v>
      </c>
      <c r="G1163" s="832">
        <v>0</v>
      </c>
      <c r="H1163" s="832">
        <v>0</v>
      </c>
      <c r="I1163" s="832">
        <v>0</v>
      </c>
      <c r="J1163" s="832">
        <v>0</v>
      </c>
      <c r="K1163" s="832">
        <v>0</v>
      </c>
      <c r="L1163" s="832">
        <v>0</v>
      </c>
      <c r="M1163" s="832">
        <v>0</v>
      </c>
      <c r="N1163" s="832">
        <v>0</v>
      </c>
      <c r="O1163" s="832">
        <v>0</v>
      </c>
      <c r="P1163" s="832">
        <v>0</v>
      </c>
      <c r="Q1163" s="832">
        <v>0</v>
      </c>
      <c r="R1163" s="832">
        <v>0</v>
      </c>
      <c r="S1163" s="832">
        <v>0</v>
      </c>
      <c r="T1163" s="832">
        <v>0</v>
      </c>
      <c r="U1163" s="832">
        <v>0</v>
      </c>
      <c r="V1163" s="832">
        <v>0</v>
      </c>
      <c r="W1163" s="832">
        <v>0</v>
      </c>
      <c r="X1163" s="832">
        <v>0</v>
      </c>
      <c r="Y1163" s="832">
        <v>0</v>
      </c>
      <c r="Z1163" s="832">
        <v>0</v>
      </c>
      <c r="AA1163" s="832">
        <v>0</v>
      </c>
      <c r="AB1163" s="832">
        <v>0</v>
      </c>
      <c r="AC1163" s="832">
        <v>0</v>
      </c>
      <c r="AD1163" s="832">
        <v>0</v>
      </c>
      <c r="AE1163" s="832">
        <v>0</v>
      </c>
      <c r="AF1163" s="832">
        <v>0</v>
      </c>
      <c r="AG1163" s="832">
        <v>0</v>
      </c>
      <c r="AH1163" s="832">
        <v>0</v>
      </c>
      <c r="AI1163" s="832">
        <v>0</v>
      </c>
    </row>
    <row r="1164" spans="1:35" ht="15" customHeight="1">
      <c r="A1164" s="832" t="s">
        <v>1150</v>
      </c>
      <c r="B1164" s="832">
        <v>2020</v>
      </c>
      <c r="C1164" s="832" t="s">
        <v>2167</v>
      </c>
      <c r="D1164" s="832" t="s">
        <v>2168</v>
      </c>
      <c r="E1164" s="832" t="s">
        <v>333</v>
      </c>
      <c r="F1164" s="832" t="s">
        <v>1153</v>
      </c>
      <c r="G1164" s="832">
        <v>-4975</v>
      </c>
      <c r="H1164" s="832">
        <v>-7875</v>
      </c>
      <c r="I1164" s="832">
        <v>-10775</v>
      </c>
      <c r="J1164" s="832">
        <v>-14400</v>
      </c>
      <c r="K1164" s="832">
        <v>-17300</v>
      </c>
      <c r="L1164" s="832">
        <v>-20200</v>
      </c>
      <c r="M1164" s="832">
        <v>-23825</v>
      </c>
      <c r="N1164" s="832">
        <v>-26725</v>
      </c>
      <c r="O1164" s="832">
        <v>-30350</v>
      </c>
      <c r="P1164" s="832">
        <v>-33250</v>
      </c>
      <c r="Q1164" s="832">
        <v>1550</v>
      </c>
      <c r="R1164" s="832">
        <v>1550</v>
      </c>
      <c r="S1164" s="832">
        <v>0</v>
      </c>
      <c r="T1164" s="832">
        <v>0</v>
      </c>
      <c r="U1164" s="832">
        <v>0</v>
      </c>
      <c r="V1164" s="832">
        <v>0</v>
      </c>
      <c r="W1164" s="832">
        <v>0</v>
      </c>
      <c r="X1164" s="832">
        <v>0</v>
      </c>
      <c r="Y1164" s="832">
        <v>0</v>
      </c>
      <c r="Z1164" s="832">
        <v>0</v>
      </c>
      <c r="AA1164" s="832">
        <v>0</v>
      </c>
      <c r="AB1164" s="832">
        <v>0</v>
      </c>
      <c r="AC1164" s="832">
        <v>0</v>
      </c>
      <c r="AD1164" s="832">
        <v>0</v>
      </c>
      <c r="AE1164" s="832">
        <v>0</v>
      </c>
      <c r="AF1164" s="832">
        <v>0</v>
      </c>
      <c r="AG1164" s="832">
        <v>0</v>
      </c>
      <c r="AH1164" s="832">
        <v>0</v>
      </c>
      <c r="AI1164" s="832">
        <v>0</v>
      </c>
    </row>
    <row r="1165" spans="1:35" ht="15" customHeight="1">
      <c r="A1165" s="832" t="s">
        <v>1150</v>
      </c>
      <c r="B1165" s="832">
        <v>2020</v>
      </c>
      <c r="C1165" s="832" t="s">
        <v>2169</v>
      </c>
      <c r="D1165" s="832" t="s">
        <v>2170</v>
      </c>
      <c r="E1165" s="832" t="s">
        <v>333</v>
      </c>
      <c r="F1165" s="832" t="s">
        <v>1153</v>
      </c>
      <c r="G1165" s="832">
        <v>-23585.31</v>
      </c>
      <c r="H1165" s="832">
        <v>-23585.31</v>
      </c>
      <c r="I1165" s="832">
        <v>-23585.31</v>
      </c>
      <c r="J1165" s="832">
        <v>-23597.31</v>
      </c>
      <c r="K1165" s="832">
        <v>-23597.31</v>
      </c>
      <c r="L1165" s="832">
        <v>-23597.31</v>
      </c>
      <c r="M1165" s="832">
        <v>-23597.31</v>
      </c>
      <c r="N1165" s="832">
        <v>-23597.31</v>
      </c>
      <c r="O1165" s="832">
        <v>-23597.31</v>
      </c>
      <c r="P1165" s="832">
        <v>-23597.31</v>
      </c>
      <c r="Q1165" s="832">
        <v>816437.45</v>
      </c>
      <c r="R1165" s="832">
        <v>816437.45</v>
      </c>
      <c r="S1165" s="832">
        <v>0</v>
      </c>
      <c r="T1165" s="832">
        <v>0</v>
      </c>
      <c r="U1165" s="832">
        <v>0</v>
      </c>
      <c r="V1165" s="832">
        <v>0</v>
      </c>
      <c r="W1165" s="832">
        <v>0</v>
      </c>
      <c r="X1165" s="832">
        <v>0</v>
      </c>
      <c r="Y1165" s="832">
        <v>0</v>
      </c>
      <c r="Z1165" s="832">
        <v>0</v>
      </c>
      <c r="AA1165" s="832">
        <v>0</v>
      </c>
      <c r="AB1165" s="832">
        <v>0</v>
      </c>
      <c r="AC1165" s="832">
        <v>0</v>
      </c>
      <c r="AD1165" s="832">
        <v>0</v>
      </c>
      <c r="AE1165" s="832">
        <v>0</v>
      </c>
      <c r="AF1165" s="832">
        <v>0</v>
      </c>
      <c r="AG1165" s="832">
        <v>0</v>
      </c>
      <c r="AH1165" s="832">
        <v>0</v>
      </c>
      <c r="AI1165" s="832">
        <v>0</v>
      </c>
    </row>
    <row r="1166" spans="1:35" ht="15" customHeight="1">
      <c r="A1166" s="832" t="s">
        <v>1150</v>
      </c>
      <c r="B1166" s="832">
        <v>2020</v>
      </c>
      <c r="C1166" s="832" t="s">
        <v>2173</v>
      </c>
      <c r="D1166" s="832" t="s">
        <v>2174</v>
      </c>
      <c r="E1166" s="832" t="s">
        <v>333</v>
      </c>
      <c r="F1166" s="832" t="s">
        <v>1153</v>
      </c>
      <c r="G1166" s="832">
        <v>61200</v>
      </c>
      <c r="H1166" s="832">
        <v>61200</v>
      </c>
      <c r="I1166" s="832">
        <v>61200</v>
      </c>
      <c r="J1166" s="832">
        <v>61200</v>
      </c>
      <c r="K1166" s="832">
        <v>61200</v>
      </c>
      <c r="L1166" s="832">
        <v>61200</v>
      </c>
      <c r="M1166" s="832">
        <v>61200</v>
      </c>
      <c r="N1166" s="832">
        <v>61200</v>
      </c>
      <c r="O1166" s="832">
        <v>61200</v>
      </c>
      <c r="P1166" s="832">
        <v>61200</v>
      </c>
      <c r="Q1166" s="832">
        <v>61200</v>
      </c>
      <c r="R1166" s="832">
        <v>61200</v>
      </c>
      <c r="S1166" s="832">
        <v>0</v>
      </c>
      <c r="T1166" s="832">
        <v>0</v>
      </c>
      <c r="U1166" s="832">
        <v>0</v>
      </c>
      <c r="V1166" s="832">
        <v>0</v>
      </c>
      <c r="W1166" s="832">
        <v>0</v>
      </c>
      <c r="X1166" s="832">
        <v>0</v>
      </c>
      <c r="Y1166" s="832">
        <v>0</v>
      </c>
      <c r="Z1166" s="832">
        <v>0</v>
      </c>
      <c r="AA1166" s="832">
        <v>0</v>
      </c>
      <c r="AB1166" s="832">
        <v>0</v>
      </c>
      <c r="AC1166" s="832">
        <v>0</v>
      </c>
      <c r="AD1166" s="832">
        <v>0</v>
      </c>
      <c r="AE1166" s="832">
        <v>0</v>
      </c>
      <c r="AF1166" s="832">
        <v>0</v>
      </c>
      <c r="AG1166" s="832">
        <v>0</v>
      </c>
      <c r="AH1166" s="832">
        <v>0</v>
      </c>
      <c r="AI1166" s="832">
        <v>0</v>
      </c>
    </row>
    <row r="1167" spans="1:35" ht="15" customHeight="1">
      <c r="A1167" s="832" t="s">
        <v>1150</v>
      </c>
      <c r="B1167" s="832">
        <v>2020</v>
      </c>
      <c r="C1167" s="832" t="s">
        <v>2177</v>
      </c>
      <c r="D1167" s="832" t="s">
        <v>2178</v>
      </c>
      <c r="E1167" s="832" t="s">
        <v>333</v>
      </c>
      <c r="F1167" s="832" t="s">
        <v>1153</v>
      </c>
      <c r="G1167" s="832">
        <v>0</v>
      </c>
      <c r="H1167" s="832">
        <v>0</v>
      </c>
      <c r="I1167" s="832">
        <v>0</v>
      </c>
      <c r="J1167" s="832">
        <v>0</v>
      </c>
      <c r="K1167" s="832">
        <v>0</v>
      </c>
      <c r="L1167" s="832">
        <v>0</v>
      </c>
      <c r="M1167" s="832">
        <v>0</v>
      </c>
      <c r="N1167" s="832">
        <v>0</v>
      </c>
      <c r="O1167" s="832">
        <v>0</v>
      </c>
      <c r="P1167" s="832">
        <v>0</v>
      </c>
      <c r="Q1167" s="832">
        <v>0</v>
      </c>
      <c r="R1167" s="832">
        <v>0</v>
      </c>
      <c r="S1167" s="832">
        <v>0</v>
      </c>
      <c r="T1167" s="832">
        <v>0</v>
      </c>
      <c r="U1167" s="832">
        <v>0</v>
      </c>
      <c r="V1167" s="832">
        <v>0</v>
      </c>
      <c r="W1167" s="832">
        <v>0</v>
      </c>
      <c r="X1167" s="832">
        <v>0</v>
      </c>
      <c r="Y1167" s="832">
        <v>0</v>
      </c>
      <c r="Z1167" s="832">
        <v>0</v>
      </c>
      <c r="AA1167" s="832">
        <v>0</v>
      </c>
      <c r="AB1167" s="832">
        <v>0</v>
      </c>
      <c r="AC1167" s="832">
        <v>0</v>
      </c>
      <c r="AD1167" s="832">
        <v>0</v>
      </c>
      <c r="AE1167" s="832">
        <v>0</v>
      </c>
      <c r="AF1167" s="832">
        <v>0</v>
      </c>
      <c r="AG1167" s="832">
        <v>0</v>
      </c>
      <c r="AH1167" s="832">
        <v>0</v>
      </c>
      <c r="AI1167" s="832">
        <v>0</v>
      </c>
    </row>
    <row r="1168" spans="1:35" ht="15" customHeight="1">
      <c r="A1168" s="832" t="s">
        <v>1150</v>
      </c>
      <c r="B1168" s="832">
        <v>2020</v>
      </c>
      <c r="C1168" s="832" t="s">
        <v>2179</v>
      </c>
      <c r="D1168" s="832" t="s">
        <v>2180</v>
      </c>
      <c r="E1168" s="832" t="s">
        <v>333</v>
      </c>
      <c r="F1168" s="832" t="s">
        <v>1153</v>
      </c>
      <c r="G1168" s="832">
        <v>0</v>
      </c>
      <c r="H1168" s="832">
        <v>0</v>
      </c>
      <c r="I1168" s="832">
        <v>0</v>
      </c>
      <c r="J1168" s="832">
        <v>0</v>
      </c>
      <c r="K1168" s="832">
        <v>0</v>
      </c>
      <c r="L1168" s="832">
        <v>0</v>
      </c>
      <c r="M1168" s="832">
        <v>0</v>
      </c>
      <c r="N1168" s="832">
        <v>0</v>
      </c>
      <c r="O1168" s="832">
        <v>0</v>
      </c>
      <c r="P1168" s="832">
        <v>0</v>
      </c>
      <c r="Q1168" s="832">
        <v>0</v>
      </c>
      <c r="R1168" s="832">
        <v>0</v>
      </c>
      <c r="S1168" s="832">
        <v>0</v>
      </c>
      <c r="T1168" s="832">
        <v>0</v>
      </c>
      <c r="U1168" s="832">
        <v>0</v>
      </c>
      <c r="V1168" s="832">
        <v>0</v>
      </c>
      <c r="W1168" s="832">
        <v>0</v>
      </c>
      <c r="X1168" s="832">
        <v>0</v>
      </c>
      <c r="Y1168" s="832">
        <v>0</v>
      </c>
      <c r="Z1168" s="832">
        <v>0</v>
      </c>
      <c r="AA1168" s="832">
        <v>0</v>
      </c>
      <c r="AB1168" s="832">
        <v>0</v>
      </c>
      <c r="AC1168" s="832">
        <v>0</v>
      </c>
      <c r="AD1168" s="832">
        <v>0</v>
      </c>
      <c r="AE1168" s="832">
        <v>0</v>
      </c>
      <c r="AF1168" s="832">
        <v>0</v>
      </c>
      <c r="AG1168" s="832">
        <v>0</v>
      </c>
      <c r="AH1168" s="832">
        <v>0</v>
      </c>
      <c r="AI1168" s="832">
        <v>0</v>
      </c>
    </row>
    <row r="1169" spans="1:35" ht="15" customHeight="1">
      <c r="A1169" s="832" t="s">
        <v>1150</v>
      </c>
      <c r="B1169" s="832">
        <v>2020</v>
      </c>
      <c r="C1169" s="832" t="s">
        <v>2181</v>
      </c>
      <c r="D1169" s="832" t="s">
        <v>2182</v>
      </c>
      <c r="E1169" s="832" t="s">
        <v>333</v>
      </c>
      <c r="F1169" s="832" t="s">
        <v>1153</v>
      </c>
      <c r="G1169" s="832">
        <v>33</v>
      </c>
      <c r="H1169" s="832">
        <v>33</v>
      </c>
      <c r="I1169" s="832">
        <v>33</v>
      </c>
      <c r="J1169" s="832">
        <v>33</v>
      </c>
      <c r="K1169" s="832">
        <v>33</v>
      </c>
      <c r="L1169" s="832">
        <v>33</v>
      </c>
      <c r="M1169" s="832">
        <v>33</v>
      </c>
      <c r="N1169" s="832">
        <v>33</v>
      </c>
      <c r="O1169" s="832">
        <v>33</v>
      </c>
      <c r="P1169" s="832">
        <v>33</v>
      </c>
      <c r="Q1169" s="832">
        <v>33</v>
      </c>
      <c r="R1169" s="832">
        <v>33</v>
      </c>
      <c r="S1169" s="832">
        <v>0</v>
      </c>
      <c r="T1169" s="832">
        <v>0</v>
      </c>
      <c r="U1169" s="832">
        <v>0</v>
      </c>
      <c r="V1169" s="832">
        <v>0</v>
      </c>
      <c r="W1169" s="832">
        <v>0</v>
      </c>
      <c r="X1169" s="832">
        <v>0</v>
      </c>
      <c r="Y1169" s="832">
        <v>0</v>
      </c>
      <c r="Z1169" s="832">
        <v>0</v>
      </c>
      <c r="AA1169" s="832">
        <v>0</v>
      </c>
      <c r="AB1169" s="832">
        <v>0</v>
      </c>
      <c r="AC1169" s="832">
        <v>0</v>
      </c>
      <c r="AD1169" s="832">
        <v>0</v>
      </c>
      <c r="AE1169" s="832">
        <v>0</v>
      </c>
      <c r="AF1169" s="832">
        <v>0</v>
      </c>
      <c r="AG1169" s="832">
        <v>0</v>
      </c>
      <c r="AH1169" s="832">
        <v>0</v>
      </c>
      <c r="AI1169" s="832">
        <v>0</v>
      </c>
    </row>
    <row r="1170" spans="1:35" ht="15" customHeight="1">
      <c r="A1170" s="832" t="s">
        <v>1150</v>
      </c>
      <c r="B1170" s="832">
        <v>2020</v>
      </c>
      <c r="C1170" s="832" t="s">
        <v>2187</v>
      </c>
      <c r="D1170" s="832" t="s">
        <v>2188</v>
      </c>
      <c r="E1170" s="832" t="s">
        <v>333</v>
      </c>
      <c r="F1170" s="832" t="s">
        <v>1153</v>
      </c>
      <c r="G1170" s="832">
        <v>-17500</v>
      </c>
      <c r="H1170" s="832">
        <v>-17500</v>
      </c>
      <c r="I1170" s="832">
        <v>-17500</v>
      </c>
      <c r="J1170" s="832">
        <v>-17500</v>
      </c>
      <c r="K1170" s="832">
        <v>-17500</v>
      </c>
      <c r="L1170" s="832">
        <v>-17500</v>
      </c>
      <c r="M1170" s="832">
        <v>-17500</v>
      </c>
      <c r="N1170" s="832">
        <v>-17500</v>
      </c>
      <c r="O1170" s="832">
        <v>-17500</v>
      </c>
      <c r="P1170" s="832">
        <v>-17500</v>
      </c>
      <c r="Q1170" s="832">
        <v>-17500</v>
      </c>
      <c r="R1170" s="832">
        <v>-17500</v>
      </c>
      <c r="S1170" s="832">
        <v>0</v>
      </c>
      <c r="T1170" s="832">
        <v>0</v>
      </c>
      <c r="U1170" s="832">
        <v>0</v>
      </c>
      <c r="V1170" s="832">
        <v>0</v>
      </c>
      <c r="W1170" s="832">
        <v>0</v>
      </c>
      <c r="X1170" s="832">
        <v>0</v>
      </c>
      <c r="Y1170" s="832">
        <v>0</v>
      </c>
      <c r="Z1170" s="832">
        <v>0</v>
      </c>
      <c r="AA1170" s="832">
        <v>0</v>
      </c>
      <c r="AB1170" s="832">
        <v>0</v>
      </c>
      <c r="AC1170" s="832">
        <v>0</v>
      </c>
      <c r="AD1170" s="832">
        <v>0</v>
      </c>
      <c r="AE1170" s="832">
        <v>0</v>
      </c>
      <c r="AF1170" s="832">
        <v>0</v>
      </c>
      <c r="AG1170" s="832">
        <v>0</v>
      </c>
      <c r="AH1170" s="832">
        <v>0</v>
      </c>
      <c r="AI1170" s="832">
        <v>0</v>
      </c>
    </row>
    <row r="1171" spans="1:35" ht="15" customHeight="1">
      <c r="A1171" s="832" t="s">
        <v>1150</v>
      </c>
      <c r="B1171" s="832">
        <v>2020</v>
      </c>
      <c r="C1171" s="832" t="s">
        <v>2189</v>
      </c>
      <c r="D1171" s="832" t="s">
        <v>2190</v>
      </c>
      <c r="E1171" s="832" t="s">
        <v>333</v>
      </c>
      <c r="F1171" s="832" t="s">
        <v>1153</v>
      </c>
      <c r="G1171" s="832">
        <v>-146493</v>
      </c>
      <c r="H1171" s="832">
        <v>-146493</v>
      </c>
      <c r="I1171" s="832">
        <v>-146493</v>
      </c>
      <c r="J1171" s="832">
        <v>-146493</v>
      </c>
      <c r="K1171" s="832">
        <v>-146493</v>
      </c>
      <c r="L1171" s="832">
        <v>-146493</v>
      </c>
      <c r="M1171" s="832">
        <v>-146493</v>
      </c>
      <c r="N1171" s="832">
        <v>-146493</v>
      </c>
      <c r="O1171" s="832">
        <v>-146493</v>
      </c>
      <c r="P1171" s="832">
        <v>-146493</v>
      </c>
      <c r="Q1171" s="832">
        <v>-111493</v>
      </c>
      <c r="R1171" s="832">
        <v>-111493</v>
      </c>
      <c r="S1171" s="832">
        <v>0</v>
      </c>
      <c r="T1171" s="832">
        <v>0</v>
      </c>
      <c r="U1171" s="832">
        <v>0</v>
      </c>
      <c r="V1171" s="832">
        <v>0</v>
      </c>
      <c r="W1171" s="832">
        <v>0</v>
      </c>
      <c r="X1171" s="832">
        <v>0</v>
      </c>
      <c r="Y1171" s="832">
        <v>0</v>
      </c>
      <c r="Z1171" s="832">
        <v>0</v>
      </c>
      <c r="AA1171" s="832">
        <v>0</v>
      </c>
      <c r="AB1171" s="832">
        <v>0</v>
      </c>
      <c r="AC1171" s="832">
        <v>0</v>
      </c>
      <c r="AD1171" s="832">
        <v>0</v>
      </c>
      <c r="AE1171" s="832">
        <v>0</v>
      </c>
      <c r="AF1171" s="832">
        <v>0</v>
      </c>
      <c r="AG1171" s="832">
        <v>0</v>
      </c>
      <c r="AH1171" s="832">
        <v>0</v>
      </c>
      <c r="AI1171" s="832">
        <v>0</v>
      </c>
    </row>
    <row r="1172" spans="1:35" ht="15" customHeight="1">
      <c r="A1172" s="832" t="s">
        <v>1150</v>
      </c>
      <c r="B1172" s="832">
        <v>2020</v>
      </c>
      <c r="C1172" s="832" t="s">
        <v>2191</v>
      </c>
      <c r="D1172" s="832" t="s">
        <v>2192</v>
      </c>
      <c r="E1172" s="832" t="s">
        <v>333</v>
      </c>
      <c r="F1172" s="832" t="s">
        <v>1153</v>
      </c>
      <c r="G1172" s="832">
        <v>67</v>
      </c>
      <c r="H1172" s="832">
        <v>67</v>
      </c>
      <c r="I1172" s="832">
        <v>67</v>
      </c>
      <c r="J1172" s="832">
        <v>67</v>
      </c>
      <c r="K1172" s="832">
        <v>67</v>
      </c>
      <c r="L1172" s="832">
        <v>67</v>
      </c>
      <c r="M1172" s="832">
        <v>67</v>
      </c>
      <c r="N1172" s="832">
        <v>67</v>
      </c>
      <c r="O1172" s="832">
        <v>67</v>
      </c>
      <c r="P1172" s="832">
        <v>67</v>
      </c>
      <c r="Q1172" s="832">
        <v>67</v>
      </c>
      <c r="R1172" s="832">
        <v>67</v>
      </c>
      <c r="S1172" s="832">
        <v>0</v>
      </c>
      <c r="T1172" s="832">
        <v>0</v>
      </c>
      <c r="U1172" s="832">
        <v>0</v>
      </c>
      <c r="V1172" s="832">
        <v>0</v>
      </c>
      <c r="W1172" s="832">
        <v>0</v>
      </c>
      <c r="X1172" s="832">
        <v>0</v>
      </c>
      <c r="Y1172" s="832">
        <v>0</v>
      </c>
      <c r="Z1172" s="832">
        <v>0</v>
      </c>
      <c r="AA1172" s="832">
        <v>0</v>
      </c>
      <c r="AB1172" s="832">
        <v>0</v>
      </c>
      <c r="AC1172" s="832">
        <v>0</v>
      </c>
      <c r="AD1172" s="832">
        <v>0</v>
      </c>
      <c r="AE1172" s="832">
        <v>0</v>
      </c>
      <c r="AF1172" s="832">
        <v>0</v>
      </c>
      <c r="AG1172" s="832">
        <v>0</v>
      </c>
      <c r="AH1172" s="832">
        <v>0</v>
      </c>
      <c r="AI1172" s="832">
        <v>0</v>
      </c>
    </row>
    <row r="1173" spans="1:35" ht="15" customHeight="1">
      <c r="A1173" s="832" t="s">
        <v>1150</v>
      </c>
      <c r="B1173" s="832">
        <v>2020</v>
      </c>
      <c r="C1173" s="832" t="s">
        <v>2193</v>
      </c>
      <c r="D1173" s="832" t="s">
        <v>2194</v>
      </c>
      <c r="E1173" s="832" t="s">
        <v>333</v>
      </c>
      <c r="F1173" s="832" t="s">
        <v>1153</v>
      </c>
      <c r="G1173" s="832">
        <v>-60700</v>
      </c>
      <c r="H1173" s="832">
        <v>-60700</v>
      </c>
      <c r="I1173" s="832">
        <v>-60700</v>
      </c>
      <c r="J1173" s="832">
        <v>-60700</v>
      </c>
      <c r="K1173" s="832">
        <v>-60700</v>
      </c>
      <c r="L1173" s="832">
        <v>-60700</v>
      </c>
      <c r="M1173" s="832">
        <v>-60700</v>
      </c>
      <c r="N1173" s="832">
        <v>-60700</v>
      </c>
      <c r="O1173" s="832">
        <v>-60700</v>
      </c>
      <c r="P1173" s="832">
        <v>-60700</v>
      </c>
      <c r="Q1173" s="832">
        <v>-60700</v>
      </c>
      <c r="R1173" s="832">
        <v>-60700</v>
      </c>
      <c r="S1173" s="832">
        <v>0</v>
      </c>
      <c r="T1173" s="832">
        <v>0</v>
      </c>
      <c r="U1173" s="832">
        <v>0</v>
      </c>
      <c r="V1173" s="832">
        <v>0</v>
      </c>
      <c r="W1173" s="832">
        <v>0</v>
      </c>
      <c r="X1173" s="832">
        <v>0</v>
      </c>
      <c r="Y1173" s="832">
        <v>0</v>
      </c>
      <c r="Z1173" s="832">
        <v>0</v>
      </c>
      <c r="AA1173" s="832">
        <v>0</v>
      </c>
      <c r="AB1173" s="832">
        <v>0</v>
      </c>
      <c r="AC1173" s="832">
        <v>0</v>
      </c>
      <c r="AD1173" s="832">
        <v>0</v>
      </c>
      <c r="AE1173" s="832">
        <v>0</v>
      </c>
      <c r="AF1173" s="832">
        <v>0</v>
      </c>
      <c r="AG1173" s="832">
        <v>0</v>
      </c>
      <c r="AH1173" s="832">
        <v>0</v>
      </c>
      <c r="AI1173" s="832">
        <v>0</v>
      </c>
    </row>
    <row r="1174" spans="1:35" ht="15" customHeight="1">
      <c r="A1174" s="832" t="s">
        <v>1150</v>
      </c>
      <c r="B1174" s="832">
        <v>2020</v>
      </c>
      <c r="C1174" s="832" t="s">
        <v>2195</v>
      </c>
      <c r="D1174" s="832" t="s">
        <v>2196</v>
      </c>
      <c r="E1174" s="832" t="s">
        <v>333</v>
      </c>
      <c r="F1174" s="832" t="s">
        <v>1153</v>
      </c>
      <c r="G1174" s="832">
        <v>475388</v>
      </c>
      <c r="H1174" s="832">
        <v>475388</v>
      </c>
      <c r="I1174" s="832">
        <v>475388</v>
      </c>
      <c r="J1174" s="832">
        <v>475388</v>
      </c>
      <c r="K1174" s="832">
        <v>475388</v>
      </c>
      <c r="L1174" s="832">
        <v>475388</v>
      </c>
      <c r="M1174" s="832">
        <v>475388</v>
      </c>
      <c r="N1174" s="832">
        <v>475388</v>
      </c>
      <c r="O1174" s="832">
        <v>475388</v>
      </c>
      <c r="P1174" s="832">
        <v>475388</v>
      </c>
      <c r="Q1174" s="832">
        <v>475388</v>
      </c>
      <c r="R1174" s="832">
        <v>475388</v>
      </c>
      <c r="S1174" s="832">
        <v>0</v>
      </c>
      <c r="T1174" s="832">
        <v>0</v>
      </c>
      <c r="U1174" s="832">
        <v>0</v>
      </c>
      <c r="V1174" s="832">
        <v>0</v>
      </c>
      <c r="W1174" s="832">
        <v>0</v>
      </c>
      <c r="X1174" s="832">
        <v>0</v>
      </c>
      <c r="Y1174" s="832">
        <v>0</v>
      </c>
      <c r="Z1174" s="832">
        <v>0</v>
      </c>
      <c r="AA1174" s="832">
        <v>0</v>
      </c>
      <c r="AB1174" s="832">
        <v>0</v>
      </c>
      <c r="AC1174" s="832">
        <v>0</v>
      </c>
      <c r="AD1174" s="832">
        <v>0</v>
      </c>
      <c r="AE1174" s="832">
        <v>0</v>
      </c>
      <c r="AF1174" s="832">
        <v>0</v>
      </c>
      <c r="AG1174" s="832">
        <v>0</v>
      </c>
      <c r="AH1174" s="832">
        <v>0</v>
      </c>
      <c r="AI1174" s="832">
        <v>0</v>
      </c>
    </row>
    <row r="1175" spans="1:35" ht="15" customHeight="1">
      <c r="A1175" s="832" t="s">
        <v>1150</v>
      </c>
      <c r="B1175" s="832">
        <v>2020</v>
      </c>
      <c r="C1175" s="832" t="s">
        <v>2197</v>
      </c>
      <c r="D1175" s="832" t="s">
        <v>2816</v>
      </c>
      <c r="E1175" s="832" t="s">
        <v>333</v>
      </c>
      <c r="F1175" s="832" t="s">
        <v>1153</v>
      </c>
      <c r="G1175" s="832">
        <v>2</v>
      </c>
      <c r="H1175" s="832">
        <v>2</v>
      </c>
      <c r="I1175" s="832">
        <v>2</v>
      </c>
      <c r="J1175" s="832">
        <v>2</v>
      </c>
      <c r="K1175" s="832">
        <v>2</v>
      </c>
      <c r="L1175" s="832">
        <v>2</v>
      </c>
      <c r="M1175" s="832">
        <v>2</v>
      </c>
      <c r="N1175" s="832">
        <v>2</v>
      </c>
      <c r="O1175" s="832">
        <v>2</v>
      </c>
      <c r="P1175" s="832">
        <v>2</v>
      </c>
      <c r="Q1175" s="832">
        <v>2</v>
      </c>
      <c r="R1175" s="832">
        <v>2</v>
      </c>
      <c r="S1175" s="832">
        <v>0</v>
      </c>
      <c r="T1175" s="832">
        <v>0</v>
      </c>
      <c r="U1175" s="832">
        <v>0</v>
      </c>
      <c r="V1175" s="832">
        <v>0</v>
      </c>
      <c r="W1175" s="832">
        <v>0</v>
      </c>
      <c r="X1175" s="832">
        <v>0</v>
      </c>
      <c r="Y1175" s="832">
        <v>0</v>
      </c>
      <c r="Z1175" s="832">
        <v>0</v>
      </c>
      <c r="AA1175" s="832">
        <v>0</v>
      </c>
      <c r="AB1175" s="832">
        <v>0</v>
      </c>
      <c r="AC1175" s="832">
        <v>0</v>
      </c>
      <c r="AD1175" s="832">
        <v>0</v>
      </c>
      <c r="AE1175" s="832">
        <v>0</v>
      </c>
      <c r="AF1175" s="832">
        <v>0</v>
      </c>
      <c r="AG1175" s="832">
        <v>0</v>
      </c>
      <c r="AH1175" s="832">
        <v>0</v>
      </c>
      <c r="AI1175" s="832">
        <v>0</v>
      </c>
    </row>
    <row r="1176" spans="1:35" ht="15" customHeight="1">
      <c r="A1176" s="832" t="s">
        <v>1150</v>
      </c>
      <c r="B1176" s="832">
        <v>2020</v>
      </c>
      <c r="C1176" s="832" t="s">
        <v>2199</v>
      </c>
      <c r="D1176" s="832" t="s">
        <v>2200</v>
      </c>
      <c r="E1176" s="832" t="s">
        <v>333</v>
      </c>
      <c r="F1176" s="832" t="s">
        <v>1153</v>
      </c>
      <c r="G1176" s="832">
        <v>238128</v>
      </c>
      <c r="H1176" s="832">
        <v>238128</v>
      </c>
      <c r="I1176" s="832">
        <v>238128</v>
      </c>
      <c r="J1176" s="832">
        <v>238128</v>
      </c>
      <c r="K1176" s="832">
        <v>238128</v>
      </c>
      <c r="L1176" s="832">
        <v>238128</v>
      </c>
      <c r="M1176" s="832">
        <v>238128</v>
      </c>
      <c r="N1176" s="832">
        <v>238128</v>
      </c>
      <c r="O1176" s="832">
        <v>238128</v>
      </c>
      <c r="P1176" s="832">
        <v>238128</v>
      </c>
      <c r="Q1176" s="832">
        <v>238128</v>
      </c>
      <c r="R1176" s="832">
        <v>238128</v>
      </c>
      <c r="S1176" s="832">
        <v>0</v>
      </c>
      <c r="T1176" s="832">
        <v>0</v>
      </c>
      <c r="U1176" s="832">
        <v>0</v>
      </c>
      <c r="V1176" s="832">
        <v>0</v>
      </c>
      <c r="W1176" s="832">
        <v>0</v>
      </c>
      <c r="X1176" s="832">
        <v>0</v>
      </c>
      <c r="Y1176" s="832">
        <v>0</v>
      </c>
      <c r="Z1176" s="832">
        <v>0</v>
      </c>
      <c r="AA1176" s="832">
        <v>0</v>
      </c>
      <c r="AB1176" s="832">
        <v>0</v>
      </c>
      <c r="AC1176" s="832">
        <v>0</v>
      </c>
      <c r="AD1176" s="832">
        <v>0</v>
      </c>
      <c r="AE1176" s="832">
        <v>0</v>
      </c>
      <c r="AF1176" s="832">
        <v>0</v>
      </c>
      <c r="AG1176" s="832">
        <v>0</v>
      </c>
      <c r="AH1176" s="832">
        <v>0</v>
      </c>
      <c r="AI1176" s="832">
        <v>0</v>
      </c>
    </row>
    <row r="1177" spans="1:35" ht="15" customHeight="1">
      <c r="A1177" s="832" t="s">
        <v>1150</v>
      </c>
      <c r="B1177" s="832">
        <v>2020</v>
      </c>
      <c r="C1177" s="832" t="s">
        <v>2201</v>
      </c>
      <c r="D1177" s="832" t="s">
        <v>2817</v>
      </c>
      <c r="E1177" s="832" t="s">
        <v>333</v>
      </c>
      <c r="F1177" s="832" t="s">
        <v>1153</v>
      </c>
      <c r="G1177" s="832">
        <v>998</v>
      </c>
      <c r="H1177" s="832">
        <v>998</v>
      </c>
      <c r="I1177" s="832">
        <v>998</v>
      </c>
      <c r="J1177" s="832">
        <v>998</v>
      </c>
      <c r="K1177" s="832">
        <v>998</v>
      </c>
      <c r="L1177" s="832">
        <v>998</v>
      </c>
      <c r="M1177" s="832">
        <v>998</v>
      </c>
      <c r="N1177" s="832">
        <v>998</v>
      </c>
      <c r="O1177" s="832">
        <v>998</v>
      </c>
      <c r="P1177" s="832">
        <v>998</v>
      </c>
      <c r="Q1177" s="832">
        <v>998</v>
      </c>
      <c r="R1177" s="832">
        <v>998</v>
      </c>
      <c r="S1177" s="832">
        <v>0</v>
      </c>
      <c r="T1177" s="832">
        <v>0</v>
      </c>
      <c r="U1177" s="832">
        <v>0</v>
      </c>
      <c r="V1177" s="832">
        <v>0</v>
      </c>
      <c r="W1177" s="832">
        <v>0</v>
      </c>
      <c r="X1177" s="832">
        <v>0</v>
      </c>
      <c r="Y1177" s="832">
        <v>0</v>
      </c>
      <c r="Z1177" s="832">
        <v>0</v>
      </c>
      <c r="AA1177" s="832">
        <v>0</v>
      </c>
      <c r="AB1177" s="832">
        <v>0</v>
      </c>
      <c r="AC1177" s="832">
        <v>0</v>
      </c>
      <c r="AD1177" s="832">
        <v>0</v>
      </c>
      <c r="AE1177" s="832">
        <v>0</v>
      </c>
      <c r="AF1177" s="832">
        <v>0</v>
      </c>
      <c r="AG1177" s="832">
        <v>0</v>
      </c>
      <c r="AH1177" s="832">
        <v>0</v>
      </c>
      <c r="AI1177" s="832">
        <v>0</v>
      </c>
    </row>
    <row r="1178" spans="1:35" ht="15" customHeight="1">
      <c r="A1178" s="832" t="s">
        <v>1150</v>
      </c>
      <c r="B1178" s="832">
        <v>2020</v>
      </c>
      <c r="C1178" s="832" t="s">
        <v>2203</v>
      </c>
      <c r="D1178" s="832" t="s">
        <v>2204</v>
      </c>
      <c r="E1178" s="832" t="s">
        <v>333</v>
      </c>
      <c r="F1178" s="832" t="s">
        <v>1153</v>
      </c>
      <c r="G1178" s="832">
        <v>1214919</v>
      </c>
      <c r="H1178" s="832">
        <v>1214919</v>
      </c>
      <c r="I1178" s="832">
        <v>1214919</v>
      </c>
      <c r="J1178" s="832">
        <v>1214919</v>
      </c>
      <c r="K1178" s="832">
        <v>1214919</v>
      </c>
      <c r="L1178" s="832">
        <v>1214919</v>
      </c>
      <c r="M1178" s="832">
        <v>1214919</v>
      </c>
      <c r="N1178" s="832">
        <v>1214919</v>
      </c>
      <c r="O1178" s="832">
        <v>1214919</v>
      </c>
      <c r="P1178" s="832">
        <v>1214919</v>
      </c>
      <c r="Q1178" s="832">
        <v>1214919</v>
      </c>
      <c r="R1178" s="832">
        <v>1214919</v>
      </c>
      <c r="S1178" s="832">
        <v>0</v>
      </c>
      <c r="T1178" s="832">
        <v>0</v>
      </c>
      <c r="U1178" s="832">
        <v>0</v>
      </c>
      <c r="V1178" s="832">
        <v>0</v>
      </c>
      <c r="W1178" s="832">
        <v>0</v>
      </c>
      <c r="X1178" s="832">
        <v>0</v>
      </c>
      <c r="Y1178" s="832">
        <v>0</v>
      </c>
      <c r="Z1178" s="832">
        <v>0</v>
      </c>
      <c r="AA1178" s="832">
        <v>0</v>
      </c>
      <c r="AB1178" s="832">
        <v>0</v>
      </c>
      <c r="AC1178" s="832">
        <v>0</v>
      </c>
      <c r="AD1178" s="832">
        <v>0</v>
      </c>
      <c r="AE1178" s="832">
        <v>0</v>
      </c>
      <c r="AF1178" s="832">
        <v>0</v>
      </c>
      <c r="AG1178" s="832">
        <v>0</v>
      </c>
      <c r="AH1178" s="832">
        <v>0</v>
      </c>
      <c r="AI1178" s="832">
        <v>0</v>
      </c>
    </row>
    <row r="1179" spans="1:35" ht="15" customHeight="1">
      <c r="A1179" s="832" t="s">
        <v>1150</v>
      </c>
      <c r="B1179" s="832">
        <v>2020</v>
      </c>
      <c r="C1179" s="832" t="s">
        <v>2205</v>
      </c>
      <c r="D1179" s="832" t="s">
        <v>2206</v>
      </c>
      <c r="E1179" s="832" t="s">
        <v>333</v>
      </c>
      <c r="F1179" s="832" t="s">
        <v>1153</v>
      </c>
      <c r="G1179" s="832">
        <v>0</v>
      </c>
      <c r="H1179" s="832">
        <v>0</v>
      </c>
      <c r="I1179" s="832">
        <v>0</v>
      </c>
      <c r="J1179" s="832">
        <v>0</v>
      </c>
      <c r="K1179" s="832">
        <v>0</v>
      </c>
      <c r="L1179" s="832">
        <v>0</v>
      </c>
      <c r="M1179" s="832">
        <v>0</v>
      </c>
      <c r="N1179" s="832">
        <v>0</v>
      </c>
      <c r="O1179" s="832">
        <v>0</v>
      </c>
      <c r="P1179" s="832">
        <v>0</v>
      </c>
      <c r="Q1179" s="832">
        <v>0</v>
      </c>
      <c r="R1179" s="832">
        <v>0</v>
      </c>
      <c r="S1179" s="832">
        <v>0</v>
      </c>
      <c r="T1179" s="832">
        <v>0</v>
      </c>
      <c r="U1179" s="832">
        <v>0</v>
      </c>
      <c r="V1179" s="832">
        <v>0</v>
      </c>
      <c r="W1179" s="832">
        <v>0</v>
      </c>
      <c r="X1179" s="832">
        <v>0</v>
      </c>
      <c r="Y1179" s="832">
        <v>0</v>
      </c>
      <c r="Z1179" s="832">
        <v>0</v>
      </c>
      <c r="AA1179" s="832">
        <v>0</v>
      </c>
      <c r="AB1179" s="832">
        <v>0</v>
      </c>
      <c r="AC1179" s="832">
        <v>0</v>
      </c>
      <c r="AD1179" s="832">
        <v>0</v>
      </c>
      <c r="AE1179" s="832">
        <v>0</v>
      </c>
      <c r="AF1179" s="832">
        <v>0</v>
      </c>
      <c r="AG1179" s="832">
        <v>0</v>
      </c>
      <c r="AH1179" s="832">
        <v>0</v>
      </c>
      <c r="AI1179" s="832">
        <v>0</v>
      </c>
    </row>
    <row r="1180" spans="1:35" ht="15" customHeight="1">
      <c r="A1180" s="832" t="s">
        <v>1150</v>
      </c>
      <c r="B1180" s="832">
        <v>2020</v>
      </c>
      <c r="C1180" s="832" t="s">
        <v>2207</v>
      </c>
      <c r="D1180" s="832" t="s">
        <v>2202</v>
      </c>
      <c r="E1180" s="832" t="s">
        <v>333</v>
      </c>
      <c r="F1180" s="832" t="s">
        <v>1153</v>
      </c>
      <c r="G1180" s="832">
        <v>0</v>
      </c>
      <c r="H1180" s="832">
        <v>0</v>
      </c>
      <c r="I1180" s="832">
        <v>0</v>
      </c>
      <c r="J1180" s="832">
        <v>0</v>
      </c>
      <c r="K1180" s="832">
        <v>0</v>
      </c>
      <c r="L1180" s="832">
        <v>0</v>
      </c>
      <c r="M1180" s="832">
        <v>0</v>
      </c>
      <c r="N1180" s="832">
        <v>0</v>
      </c>
      <c r="O1180" s="832">
        <v>0</v>
      </c>
      <c r="P1180" s="832">
        <v>0</v>
      </c>
      <c r="Q1180" s="832">
        <v>0</v>
      </c>
      <c r="R1180" s="832">
        <v>0</v>
      </c>
      <c r="S1180" s="832">
        <v>0</v>
      </c>
      <c r="T1180" s="832">
        <v>0</v>
      </c>
      <c r="U1180" s="832">
        <v>0</v>
      </c>
      <c r="V1180" s="832">
        <v>0</v>
      </c>
      <c r="W1180" s="832">
        <v>0</v>
      </c>
      <c r="X1180" s="832">
        <v>0</v>
      </c>
      <c r="Y1180" s="832">
        <v>0</v>
      </c>
      <c r="Z1180" s="832">
        <v>0</v>
      </c>
      <c r="AA1180" s="832">
        <v>0</v>
      </c>
      <c r="AB1180" s="832">
        <v>0</v>
      </c>
      <c r="AC1180" s="832">
        <v>0</v>
      </c>
      <c r="AD1180" s="832">
        <v>0</v>
      </c>
      <c r="AE1180" s="832">
        <v>0</v>
      </c>
      <c r="AF1180" s="832">
        <v>0</v>
      </c>
      <c r="AG1180" s="832">
        <v>0</v>
      </c>
      <c r="AH1180" s="832">
        <v>0</v>
      </c>
      <c r="AI1180" s="832">
        <v>0</v>
      </c>
    </row>
    <row r="1181" spans="1:35" ht="15" customHeight="1">
      <c r="A1181" s="832" t="s">
        <v>1150</v>
      </c>
      <c r="B1181" s="832">
        <v>2020</v>
      </c>
      <c r="C1181" s="832" t="s">
        <v>2208</v>
      </c>
      <c r="D1181" s="832" t="s">
        <v>2818</v>
      </c>
      <c r="E1181" s="832" t="s">
        <v>333</v>
      </c>
      <c r="F1181" s="832" t="s">
        <v>1153</v>
      </c>
      <c r="G1181" s="832">
        <v>2655553.5</v>
      </c>
      <c r="H1181" s="832">
        <v>2655553.5</v>
      </c>
      <c r="I1181" s="832">
        <v>2655553.5</v>
      </c>
      <c r="J1181" s="832">
        <v>2655553.5</v>
      </c>
      <c r="K1181" s="832">
        <v>2655553.5</v>
      </c>
      <c r="L1181" s="832">
        <v>2655553.5</v>
      </c>
      <c r="M1181" s="832">
        <v>3050443.22</v>
      </c>
      <c r="N1181" s="832">
        <v>3050443.22</v>
      </c>
      <c r="O1181" s="832">
        <v>3050443.22</v>
      </c>
      <c r="P1181" s="832">
        <v>3050443.22</v>
      </c>
      <c r="Q1181" s="832">
        <v>2618783.9</v>
      </c>
      <c r="R1181" s="832">
        <v>2618783.9</v>
      </c>
      <c r="S1181" s="832">
        <v>0</v>
      </c>
      <c r="T1181" s="832">
        <v>0</v>
      </c>
      <c r="U1181" s="832">
        <v>0</v>
      </c>
      <c r="V1181" s="832">
        <v>0</v>
      </c>
      <c r="W1181" s="832">
        <v>0</v>
      </c>
      <c r="X1181" s="832">
        <v>0</v>
      </c>
      <c r="Y1181" s="832">
        <v>0</v>
      </c>
      <c r="Z1181" s="832">
        <v>0</v>
      </c>
      <c r="AA1181" s="832">
        <v>0</v>
      </c>
      <c r="AB1181" s="832">
        <v>0</v>
      </c>
      <c r="AC1181" s="832">
        <v>0</v>
      </c>
      <c r="AD1181" s="832">
        <v>0</v>
      </c>
      <c r="AE1181" s="832">
        <v>0</v>
      </c>
      <c r="AF1181" s="832">
        <v>0</v>
      </c>
      <c r="AG1181" s="832">
        <v>0</v>
      </c>
      <c r="AH1181" s="832">
        <v>0</v>
      </c>
      <c r="AI1181" s="832">
        <v>0</v>
      </c>
    </row>
    <row r="1182" spans="1:35" ht="15" customHeight="1">
      <c r="A1182" s="832" t="s">
        <v>1150</v>
      </c>
      <c r="B1182" s="832">
        <v>2020</v>
      </c>
      <c r="C1182" s="832" t="s">
        <v>2210</v>
      </c>
      <c r="D1182" s="832" t="s">
        <v>2211</v>
      </c>
      <c r="E1182" s="832" t="s">
        <v>333</v>
      </c>
      <c r="F1182" s="832" t="s">
        <v>1153</v>
      </c>
      <c r="G1182" s="832">
        <v>0</v>
      </c>
      <c r="H1182" s="832">
        <v>0</v>
      </c>
      <c r="I1182" s="832">
        <v>0</v>
      </c>
      <c r="J1182" s="832">
        <v>0</v>
      </c>
      <c r="K1182" s="832">
        <v>0</v>
      </c>
      <c r="L1182" s="832">
        <v>0</v>
      </c>
      <c r="M1182" s="832">
        <v>0</v>
      </c>
      <c r="N1182" s="832">
        <v>0</v>
      </c>
      <c r="O1182" s="832">
        <v>0</v>
      </c>
      <c r="P1182" s="832">
        <v>0</v>
      </c>
      <c r="Q1182" s="832">
        <v>0</v>
      </c>
      <c r="R1182" s="832">
        <v>0</v>
      </c>
      <c r="S1182" s="832">
        <v>0</v>
      </c>
      <c r="T1182" s="832">
        <v>0</v>
      </c>
      <c r="U1182" s="832">
        <v>0</v>
      </c>
      <c r="V1182" s="832">
        <v>0</v>
      </c>
      <c r="W1182" s="832">
        <v>0</v>
      </c>
      <c r="X1182" s="832">
        <v>0</v>
      </c>
      <c r="Y1182" s="832">
        <v>0</v>
      </c>
      <c r="Z1182" s="832">
        <v>0</v>
      </c>
      <c r="AA1182" s="832">
        <v>0</v>
      </c>
      <c r="AB1182" s="832">
        <v>0</v>
      </c>
      <c r="AC1182" s="832">
        <v>0</v>
      </c>
      <c r="AD1182" s="832">
        <v>0</v>
      </c>
      <c r="AE1182" s="832">
        <v>0</v>
      </c>
      <c r="AF1182" s="832">
        <v>0</v>
      </c>
      <c r="AG1182" s="832">
        <v>0</v>
      </c>
      <c r="AH1182" s="832">
        <v>0</v>
      </c>
      <c r="AI1182" s="832">
        <v>0</v>
      </c>
    </row>
    <row r="1183" spans="1:35" ht="15" customHeight="1">
      <c r="A1183" s="832" t="s">
        <v>1150</v>
      </c>
      <c r="B1183" s="832">
        <v>2020</v>
      </c>
      <c r="C1183" s="832" t="s">
        <v>2212</v>
      </c>
      <c r="D1183" s="832" t="s">
        <v>2213</v>
      </c>
      <c r="E1183" s="832" t="s">
        <v>333</v>
      </c>
      <c r="F1183" s="832" t="s">
        <v>1153</v>
      </c>
      <c r="G1183" s="832">
        <v>0</v>
      </c>
      <c r="H1183" s="832">
        <v>0</v>
      </c>
      <c r="I1183" s="832">
        <v>0</v>
      </c>
      <c r="J1183" s="832">
        <v>0</v>
      </c>
      <c r="K1183" s="832">
        <v>0</v>
      </c>
      <c r="L1183" s="832">
        <v>0</v>
      </c>
      <c r="M1183" s="832">
        <v>0</v>
      </c>
      <c r="N1183" s="832">
        <v>0</v>
      </c>
      <c r="O1183" s="832">
        <v>0</v>
      </c>
      <c r="P1183" s="832">
        <v>0</v>
      </c>
      <c r="Q1183" s="832">
        <v>0</v>
      </c>
      <c r="R1183" s="832">
        <v>0</v>
      </c>
      <c r="S1183" s="832">
        <v>0</v>
      </c>
      <c r="T1183" s="832">
        <v>0</v>
      </c>
      <c r="U1183" s="832">
        <v>0</v>
      </c>
      <c r="V1183" s="832">
        <v>0</v>
      </c>
      <c r="W1183" s="832">
        <v>0</v>
      </c>
      <c r="X1183" s="832">
        <v>0</v>
      </c>
      <c r="Y1183" s="832">
        <v>0</v>
      </c>
      <c r="Z1183" s="832">
        <v>0</v>
      </c>
      <c r="AA1183" s="832">
        <v>0</v>
      </c>
      <c r="AB1183" s="832">
        <v>0</v>
      </c>
      <c r="AC1183" s="832">
        <v>0</v>
      </c>
      <c r="AD1183" s="832">
        <v>0</v>
      </c>
      <c r="AE1183" s="832">
        <v>0</v>
      </c>
      <c r="AF1183" s="832">
        <v>0</v>
      </c>
      <c r="AG1183" s="832">
        <v>0</v>
      </c>
      <c r="AH1183" s="832">
        <v>0</v>
      </c>
      <c r="AI1183" s="832">
        <v>0</v>
      </c>
    </row>
    <row r="1184" spans="1:35" ht="15" customHeight="1">
      <c r="A1184" s="832" t="s">
        <v>1150</v>
      </c>
      <c r="B1184" s="832">
        <v>2020</v>
      </c>
      <c r="C1184" s="832" t="s">
        <v>2220</v>
      </c>
      <c r="D1184" s="832" t="s">
        <v>2221</v>
      </c>
      <c r="E1184" s="832" t="s">
        <v>333</v>
      </c>
      <c r="F1184" s="832" t="s">
        <v>1153</v>
      </c>
      <c r="G1184" s="832">
        <v>0</v>
      </c>
      <c r="H1184" s="832">
        <v>0</v>
      </c>
      <c r="I1184" s="832">
        <v>0</v>
      </c>
      <c r="J1184" s="832">
        <v>0</v>
      </c>
      <c r="K1184" s="832">
        <v>0</v>
      </c>
      <c r="L1184" s="832">
        <v>0</v>
      </c>
      <c r="M1184" s="832">
        <v>0</v>
      </c>
      <c r="N1184" s="832">
        <v>0</v>
      </c>
      <c r="O1184" s="832">
        <v>0</v>
      </c>
      <c r="P1184" s="832">
        <v>0</v>
      </c>
      <c r="Q1184" s="832">
        <v>0</v>
      </c>
      <c r="R1184" s="832">
        <v>0</v>
      </c>
      <c r="S1184" s="832">
        <v>0</v>
      </c>
      <c r="T1184" s="832">
        <v>0</v>
      </c>
      <c r="U1184" s="832">
        <v>0</v>
      </c>
      <c r="V1184" s="832">
        <v>0</v>
      </c>
      <c r="W1184" s="832">
        <v>0</v>
      </c>
      <c r="X1184" s="832">
        <v>0</v>
      </c>
      <c r="Y1184" s="832">
        <v>0</v>
      </c>
      <c r="Z1184" s="832">
        <v>0</v>
      </c>
      <c r="AA1184" s="832">
        <v>0</v>
      </c>
      <c r="AB1184" s="832">
        <v>0</v>
      </c>
      <c r="AC1184" s="832">
        <v>0</v>
      </c>
      <c r="AD1184" s="832">
        <v>0</v>
      </c>
      <c r="AE1184" s="832">
        <v>0</v>
      </c>
      <c r="AF1184" s="832">
        <v>0</v>
      </c>
      <c r="AG1184" s="832">
        <v>0</v>
      </c>
      <c r="AH1184" s="832">
        <v>0</v>
      </c>
      <c r="AI1184" s="832">
        <v>0</v>
      </c>
    </row>
    <row r="1185" spans="1:35" ht="15" customHeight="1">
      <c r="A1185" s="832" t="s">
        <v>1150</v>
      </c>
      <c r="B1185" s="832">
        <v>2020</v>
      </c>
      <c r="C1185" s="832" t="s">
        <v>2222</v>
      </c>
      <c r="D1185" s="832" t="s">
        <v>2223</v>
      </c>
      <c r="E1185" s="832" t="s">
        <v>333</v>
      </c>
      <c r="F1185" s="832" t="s">
        <v>1153</v>
      </c>
      <c r="G1185" s="832">
        <v>0</v>
      </c>
      <c r="H1185" s="832">
        <v>0</v>
      </c>
      <c r="I1185" s="832">
        <v>0</v>
      </c>
      <c r="J1185" s="832">
        <v>0</v>
      </c>
      <c r="K1185" s="832">
        <v>0</v>
      </c>
      <c r="L1185" s="832">
        <v>0</v>
      </c>
      <c r="M1185" s="832">
        <v>0</v>
      </c>
      <c r="N1185" s="832">
        <v>0</v>
      </c>
      <c r="O1185" s="832">
        <v>0</v>
      </c>
      <c r="P1185" s="832">
        <v>0</v>
      </c>
      <c r="Q1185" s="832">
        <v>0</v>
      </c>
      <c r="R1185" s="832">
        <v>0</v>
      </c>
      <c r="S1185" s="832">
        <v>0</v>
      </c>
      <c r="T1185" s="832">
        <v>0</v>
      </c>
      <c r="U1185" s="832">
        <v>0</v>
      </c>
      <c r="V1185" s="832">
        <v>0</v>
      </c>
      <c r="W1185" s="832">
        <v>0</v>
      </c>
      <c r="X1185" s="832">
        <v>0</v>
      </c>
      <c r="Y1185" s="832">
        <v>0</v>
      </c>
      <c r="Z1185" s="832">
        <v>0</v>
      </c>
      <c r="AA1185" s="832">
        <v>0</v>
      </c>
      <c r="AB1185" s="832">
        <v>0</v>
      </c>
      <c r="AC1185" s="832">
        <v>0</v>
      </c>
      <c r="AD1185" s="832">
        <v>0</v>
      </c>
      <c r="AE1185" s="832">
        <v>0</v>
      </c>
      <c r="AF1185" s="832">
        <v>0</v>
      </c>
      <c r="AG1185" s="832">
        <v>0</v>
      </c>
      <c r="AH1185" s="832">
        <v>0</v>
      </c>
      <c r="AI1185" s="832">
        <v>0</v>
      </c>
    </row>
    <row r="1186" spans="1:35" ht="15" customHeight="1">
      <c r="A1186" s="832" t="s">
        <v>1150</v>
      </c>
      <c r="B1186" s="832">
        <v>2020</v>
      </c>
      <c r="C1186" s="832" t="s">
        <v>2224</v>
      </c>
      <c r="D1186" s="832" t="s">
        <v>2225</v>
      </c>
      <c r="E1186" s="832" t="s">
        <v>2226</v>
      </c>
      <c r="F1186" s="832" t="s">
        <v>2226</v>
      </c>
      <c r="G1186" s="832">
        <v>19008</v>
      </c>
      <c r="H1186" s="832">
        <v>19008</v>
      </c>
      <c r="I1186" s="832">
        <v>19008</v>
      </c>
      <c r="J1186" s="832">
        <v>19008</v>
      </c>
      <c r="K1186" s="832">
        <v>19008</v>
      </c>
      <c r="L1186" s="832">
        <v>19008</v>
      </c>
      <c r="M1186" s="832">
        <v>0</v>
      </c>
      <c r="N1186" s="832">
        <v>0</v>
      </c>
      <c r="O1186" s="832">
        <v>0</v>
      </c>
      <c r="P1186" s="832">
        <v>0</v>
      </c>
      <c r="Q1186" s="832">
        <v>0</v>
      </c>
      <c r="R1186" s="832">
        <v>0</v>
      </c>
      <c r="S1186" s="832">
        <v>1584</v>
      </c>
      <c r="T1186" s="832">
        <v>0</v>
      </c>
      <c r="U1186" s="832">
        <v>0</v>
      </c>
      <c r="V1186" s="832">
        <v>1</v>
      </c>
      <c r="W1186" s="832">
        <v>1</v>
      </c>
      <c r="X1186" s="832">
        <v>1</v>
      </c>
      <c r="Y1186" s="832">
        <v>1</v>
      </c>
      <c r="Z1186" s="832">
        <v>1</v>
      </c>
      <c r="AA1186" s="832">
        <v>1</v>
      </c>
      <c r="AB1186" s="832">
        <v>0</v>
      </c>
      <c r="AC1186" s="832">
        <v>0</v>
      </c>
      <c r="AD1186" s="832">
        <v>0</v>
      </c>
      <c r="AE1186" s="832">
        <v>0</v>
      </c>
      <c r="AF1186" s="832">
        <v>0</v>
      </c>
      <c r="AG1186" s="832">
        <v>0</v>
      </c>
      <c r="AH1186" s="832">
        <v>0</v>
      </c>
      <c r="AI1186" s="832">
        <v>0</v>
      </c>
    </row>
    <row r="1187" spans="1:35" ht="15" customHeight="1">
      <c r="A1187" s="832" t="s">
        <v>1150</v>
      </c>
      <c r="B1187" s="832">
        <v>2020</v>
      </c>
      <c r="C1187" s="832" t="s">
        <v>2227</v>
      </c>
      <c r="D1187" s="832" t="s">
        <v>2228</v>
      </c>
      <c r="E1187" s="832" t="s">
        <v>2226</v>
      </c>
      <c r="F1187" s="832" t="s">
        <v>2226</v>
      </c>
      <c r="G1187" s="832">
        <v>0</v>
      </c>
      <c r="H1187" s="832">
        <v>0</v>
      </c>
      <c r="I1187" s="832">
        <v>0</v>
      </c>
      <c r="J1187" s="832">
        <v>0</v>
      </c>
      <c r="K1187" s="832">
        <v>0</v>
      </c>
      <c r="L1187" s="832">
        <v>0</v>
      </c>
      <c r="M1187" s="832">
        <v>0</v>
      </c>
      <c r="N1187" s="832">
        <v>0</v>
      </c>
      <c r="O1187" s="832">
        <v>0</v>
      </c>
      <c r="P1187" s="832">
        <v>0</v>
      </c>
      <c r="Q1187" s="832">
        <v>0</v>
      </c>
      <c r="R1187" s="832">
        <v>0</v>
      </c>
      <c r="S1187" s="832">
        <v>0</v>
      </c>
      <c r="T1187" s="832">
        <v>0</v>
      </c>
      <c r="U1187" s="832">
        <v>0</v>
      </c>
      <c r="V1187" s="832">
        <v>0</v>
      </c>
      <c r="W1187" s="832">
        <v>0</v>
      </c>
      <c r="X1187" s="832">
        <v>0</v>
      </c>
      <c r="Y1187" s="832">
        <v>0</v>
      </c>
      <c r="Z1187" s="832">
        <v>0</v>
      </c>
      <c r="AA1187" s="832">
        <v>0</v>
      </c>
      <c r="AB1187" s="832">
        <v>0</v>
      </c>
      <c r="AC1187" s="832">
        <v>0</v>
      </c>
      <c r="AD1187" s="832">
        <v>0</v>
      </c>
      <c r="AE1187" s="832">
        <v>0</v>
      </c>
      <c r="AF1187" s="832">
        <v>0</v>
      </c>
      <c r="AG1187" s="832">
        <v>0</v>
      </c>
      <c r="AH1187" s="832">
        <v>0</v>
      </c>
      <c r="AI1187" s="832">
        <v>0</v>
      </c>
    </row>
    <row r="1188" spans="1:35" ht="15" customHeight="1">
      <c r="A1188" s="832" t="s">
        <v>1150</v>
      </c>
      <c r="B1188" s="832">
        <v>2020</v>
      </c>
      <c r="C1188" s="832" t="s">
        <v>2229</v>
      </c>
      <c r="D1188" s="832" t="s">
        <v>2230</v>
      </c>
      <c r="E1188" s="832" t="s">
        <v>2226</v>
      </c>
      <c r="F1188" s="832" t="s">
        <v>2226</v>
      </c>
      <c r="G1188" s="832">
        <v>661097.38</v>
      </c>
      <c r="H1188" s="832">
        <v>680857.38</v>
      </c>
      <c r="I1188" s="832">
        <v>741515.17</v>
      </c>
      <c r="J1188" s="832">
        <v>741515.17</v>
      </c>
      <c r="K1188" s="832">
        <v>821046.95</v>
      </c>
      <c r="L1188" s="832">
        <v>997831.68000000005</v>
      </c>
      <c r="M1188" s="832">
        <v>176811.78</v>
      </c>
      <c r="N1188" s="832">
        <v>197324.78</v>
      </c>
      <c r="O1188" s="832">
        <v>197324.78</v>
      </c>
      <c r="P1188" s="832">
        <v>197324.78</v>
      </c>
      <c r="Q1188" s="832">
        <v>197324.78</v>
      </c>
      <c r="R1188" s="832">
        <v>197324.78</v>
      </c>
      <c r="S1188" s="832">
        <v>83152.639999999999</v>
      </c>
      <c r="T1188" s="832">
        <v>51300.160000000003</v>
      </c>
      <c r="U1188" s="832">
        <v>0</v>
      </c>
      <c r="V1188" s="832">
        <v>32</v>
      </c>
      <c r="W1188" s="832">
        <v>33</v>
      </c>
      <c r="X1188" s="832">
        <v>36</v>
      </c>
      <c r="Y1188" s="832">
        <v>36</v>
      </c>
      <c r="Z1188" s="832">
        <v>40</v>
      </c>
      <c r="AA1188" s="832">
        <v>49</v>
      </c>
      <c r="AB1188" s="832">
        <v>9</v>
      </c>
      <c r="AC1188" s="832">
        <v>10</v>
      </c>
      <c r="AD1188" s="832">
        <v>10</v>
      </c>
      <c r="AE1188" s="832">
        <v>10</v>
      </c>
      <c r="AF1188" s="832">
        <v>10</v>
      </c>
      <c r="AG1188" s="832">
        <v>10</v>
      </c>
      <c r="AH1188" s="832">
        <v>4</v>
      </c>
      <c r="AI1188" s="832">
        <v>3</v>
      </c>
    </row>
    <row r="1189" spans="1:35" ht="15" customHeight="1">
      <c r="A1189" s="832" t="s">
        <v>1150</v>
      </c>
      <c r="B1189" s="832">
        <v>2020</v>
      </c>
      <c r="C1189" s="832" t="s">
        <v>2231</v>
      </c>
      <c r="D1189" s="832" t="s">
        <v>2232</v>
      </c>
      <c r="E1189" s="832" t="s">
        <v>2226</v>
      </c>
      <c r="F1189" s="832" t="s">
        <v>2226</v>
      </c>
      <c r="G1189" s="832">
        <v>0</v>
      </c>
      <c r="H1189" s="832">
        <v>0</v>
      </c>
      <c r="I1189" s="832">
        <v>0</v>
      </c>
      <c r="J1189" s="832">
        <v>0</v>
      </c>
      <c r="K1189" s="832">
        <v>0</v>
      </c>
      <c r="L1189" s="832">
        <v>0</v>
      </c>
      <c r="M1189" s="832">
        <v>0</v>
      </c>
      <c r="N1189" s="832">
        <v>0</v>
      </c>
      <c r="O1189" s="832">
        <v>0</v>
      </c>
      <c r="P1189" s="832">
        <v>0</v>
      </c>
      <c r="Q1189" s="832">
        <v>0</v>
      </c>
      <c r="R1189" s="832">
        <v>0</v>
      </c>
      <c r="S1189" s="832">
        <v>0</v>
      </c>
      <c r="T1189" s="832">
        <v>0</v>
      </c>
      <c r="U1189" s="832">
        <v>0</v>
      </c>
      <c r="V1189" s="832">
        <v>0</v>
      </c>
      <c r="W1189" s="832">
        <v>0</v>
      </c>
      <c r="X1189" s="832">
        <v>0</v>
      </c>
      <c r="Y1189" s="832">
        <v>0</v>
      </c>
      <c r="Z1189" s="832">
        <v>0</v>
      </c>
      <c r="AA1189" s="832">
        <v>0</v>
      </c>
      <c r="AB1189" s="832">
        <v>0</v>
      </c>
      <c r="AC1189" s="832">
        <v>0</v>
      </c>
      <c r="AD1189" s="832">
        <v>0</v>
      </c>
      <c r="AE1189" s="832">
        <v>0</v>
      </c>
      <c r="AF1189" s="832">
        <v>0</v>
      </c>
      <c r="AG1189" s="832">
        <v>0</v>
      </c>
      <c r="AH1189" s="832">
        <v>0</v>
      </c>
      <c r="AI1189" s="832">
        <v>0</v>
      </c>
    </row>
    <row r="1190" spans="1:35" ht="15" customHeight="1">
      <c r="A1190" s="832" t="s">
        <v>1150</v>
      </c>
      <c r="B1190" s="832">
        <v>2020</v>
      </c>
      <c r="C1190" s="832" t="s">
        <v>2233</v>
      </c>
      <c r="D1190" s="832" t="s">
        <v>2234</v>
      </c>
      <c r="E1190" s="832" t="s">
        <v>2226</v>
      </c>
      <c r="F1190" s="832" t="s">
        <v>2226</v>
      </c>
      <c r="G1190" s="832">
        <v>1040982.86</v>
      </c>
      <c r="H1190" s="832">
        <v>1226075.75</v>
      </c>
      <c r="I1190" s="832">
        <v>1259043.25</v>
      </c>
      <c r="J1190" s="832">
        <v>1259043.25</v>
      </c>
      <c r="K1190" s="832">
        <v>1377985.82</v>
      </c>
      <c r="L1190" s="832">
        <v>1685931.9</v>
      </c>
      <c r="M1190" s="832">
        <v>65943</v>
      </c>
      <c r="N1190" s="832">
        <v>305027.42</v>
      </c>
      <c r="O1190" s="832">
        <v>873210.33</v>
      </c>
      <c r="P1190" s="832">
        <v>1165389.17</v>
      </c>
      <c r="Q1190" s="832">
        <v>1236254.01</v>
      </c>
      <c r="R1190" s="832">
        <v>1282275.42</v>
      </c>
      <c r="S1190" s="832">
        <v>140494.32999999999</v>
      </c>
      <c r="T1190" s="832">
        <v>165971.71</v>
      </c>
      <c r="U1190" s="832">
        <v>0</v>
      </c>
      <c r="V1190" s="832">
        <v>29</v>
      </c>
      <c r="W1190" s="832">
        <v>34</v>
      </c>
      <c r="X1190" s="832">
        <v>37</v>
      </c>
      <c r="Y1190" s="832">
        <v>37</v>
      </c>
      <c r="Z1190" s="832">
        <v>40</v>
      </c>
      <c r="AA1190" s="832">
        <v>49</v>
      </c>
      <c r="AB1190" s="832">
        <v>2</v>
      </c>
      <c r="AC1190" s="832">
        <v>9</v>
      </c>
      <c r="AD1190" s="832">
        <v>26</v>
      </c>
      <c r="AE1190" s="832">
        <v>34</v>
      </c>
      <c r="AF1190" s="832">
        <v>36</v>
      </c>
      <c r="AG1190" s="832">
        <v>37</v>
      </c>
      <c r="AH1190" s="832">
        <v>4</v>
      </c>
      <c r="AI1190" s="832">
        <v>5</v>
      </c>
    </row>
    <row r="1191" spans="1:35" ht="15" customHeight="1">
      <c r="A1191" s="832" t="s">
        <v>1150</v>
      </c>
      <c r="B1191" s="832">
        <v>2020</v>
      </c>
      <c r="C1191" s="832" t="s">
        <v>2235</v>
      </c>
      <c r="D1191" s="832" t="s">
        <v>2236</v>
      </c>
      <c r="E1191" s="832" t="s">
        <v>2226</v>
      </c>
      <c r="F1191" s="832" t="s">
        <v>2226</v>
      </c>
      <c r="G1191" s="832">
        <v>37318</v>
      </c>
      <c r="H1191" s="832">
        <v>37318</v>
      </c>
      <c r="I1191" s="832">
        <v>37318</v>
      </c>
      <c r="J1191" s="832">
        <v>37318</v>
      </c>
      <c r="K1191" s="832">
        <v>37318</v>
      </c>
      <c r="L1191" s="832">
        <v>37318</v>
      </c>
      <c r="M1191" s="832">
        <v>0</v>
      </c>
      <c r="N1191" s="832">
        <v>0</v>
      </c>
      <c r="O1191" s="832">
        <v>0</v>
      </c>
      <c r="P1191" s="832">
        <v>0</v>
      </c>
      <c r="Q1191" s="832">
        <v>0</v>
      </c>
      <c r="R1191" s="832">
        <v>0</v>
      </c>
      <c r="S1191" s="832">
        <v>3109.83</v>
      </c>
      <c r="T1191" s="832">
        <v>0</v>
      </c>
      <c r="U1191" s="832">
        <v>0</v>
      </c>
      <c r="V1191" s="832">
        <v>1</v>
      </c>
      <c r="W1191" s="832">
        <v>1</v>
      </c>
      <c r="X1191" s="832">
        <v>1</v>
      </c>
      <c r="Y1191" s="832">
        <v>1</v>
      </c>
      <c r="Z1191" s="832">
        <v>1</v>
      </c>
      <c r="AA1191" s="832">
        <v>1</v>
      </c>
      <c r="AB1191" s="832">
        <v>0</v>
      </c>
      <c r="AC1191" s="832">
        <v>0</v>
      </c>
      <c r="AD1191" s="832">
        <v>0</v>
      </c>
      <c r="AE1191" s="832">
        <v>0</v>
      </c>
      <c r="AF1191" s="832">
        <v>0</v>
      </c>
      <c r="AG1191" s="832">
        <v>0</v>
      </c>
      <c r="AH1191" s="832">
        <v>0</v>
      </c>
      <c r="AI1191" s="832">
        <v>0</v>
      </c>
    </row>
    <row r="1192" spans="1:35" ht="15" customHeight="1">
      <c r="A1192" s="832" t="s">
        <v>1150</v>
      </c>
      <c r="B1192" s="832">
        <v>2020</v>
      </c>
      <c r="C1192" s="832" t="s">
        <v>2241</v>
      </c>
      <c r="D1192" s="832" t="s">
        <v>2242</v>
      </c>
      <c r="E1192" s="832" t="s">
        <v>2226</v>
      </c>
      <c r="F1192" s="832" t="s">
        <v>2226</v>
      </c>
      <c r="G1192" s="832">
        <v>0</v>
      </c>
      <c r="H1192" s="832">
        <v>0</v>
      </c>
      <c r="I1192" s="832">
        <v>0</v>
      </c>
      <c r="J1192" s="832">
        <v>0</v>
      </c>
      <c r="K1192" s="832">
        <v>0</v>
      </c>
      <c r="L1192" s="832">
        <v>0</v>
      </c>
      <c r="M1192" s="832">
        <v>0</v>
      </c>
      <c r="N1192" s="832">
        <v>0</v>
      </c>
      <c r="O1192" s="832">
        <v>0</v>
      </c>
      <c r="P1192" s="832">
        <v>0</v>
      </c>
      <c r="Q1192" s="832">
        <v>0</v>
      </c>
      <c r="R1192" s="832">
        <v>0</v>
      </c>
      <c r="S1192" s="832">
        <v>0</v>
      </c>
      <c r="T1192" s="832">
        <v>0</v>
      </c>
      <c r="U1192" s="832">
        <v>0</v>
      </c>
      <c r="V1192" s="832">
        <v>0</v>
      </c>
      <c r="W1192" s="832">
        <v>0</v>
      </c>
      <c r="X1192" s="832">
        <v>0</v>
      </c>
      <c r="Y1192" s="832">
        <v>0</v>
      </c>
      <c r="Z1192" s="832">
        <v>0</v>
      </c>
      <c r="AA1192" s="832">
        <v>0</v>
      </c>
      <c r="AB1192" s="832">
        <v>0</v>
      </c>
      <c r="AC1192" s="832">
        <v>0</v>
      </c>
      <c r="AD1192" s="832">
        <v>0</v>
      </c>
      <c r="AE1192" s="832">
        <v>0</v>
      </c>
      <c r="AF1192" s="832">
        <v>0</v>
      </c>
      <c r="AG1192" s="832">
        <v>0</v>
      </c>
      <c r="AH1192" s="832">
        <v>0</v>
      </c>
      <c r="AI1192" s="832">
        <v>0</v>
      </c>
    </row>
    <row r="1193" spans="1:35" ht="15" customHeight="1">
      <c r="A1193" s="832" t="s">
        <v>1150</v>
      </c>
      <c r="B1193" s="832">
        <v>2020</v>
      </c>
      <c r="C1193" s="832" t="s">
        <v>2243</v>
      </c>
      <c r="D1193" s="832" t="s">
        <v>2244</v>
      </c>
      <c r="E1193" s="832" t="s">
        <v>2226</v>
      </c>
      <c r="F1193" s="832" t="s">
        <v>2226</v>
      </c>
      <c r="G1193" s="832">
        <v>30300</v>
      </c>
      <c r="H1193" s="832">
        <v>30300</v>
      </c>
      <c r="I1193" s="832">
        <v>30300</v>
      </c>
      <c r="J1193" s="832">
        <v>30300</v>
      </c>
      <c r="K1193" s="832">
        <v>30300</v>
      </c>
      <c r="L1193" s="832">
        <v>30300</v>
      </c>
      <c r="M1193" s="832">
        <v>0</v>
      </c>
      <c r="N1193" s="832">
        <v>0</v>
      </c>
      <c r="O1193" s="832">
        <v>0</v>
      </c>
      <c r="P1193" s="832">
        <v>0</v>
      </c>
      <c r="Q1193" s="832">
        <v>0</v>
      </c>
      <c r="R1193" s="832">
        <v>0</v>
      </c>
      <c r="S1193" s="832">
        <v>2525</v>
      </c>
      <c r="T1193" s="832">
        <v>0</v>
      </c>
      <c r="U1193" s="832">
        <v>0</v>
      </c>
      <c r="V1193" s="832">
        <v>1</v>
      </c>
      <c r="W1193" s="832">
        <v>1</v>
      </c>
      <c r="X1193" s="832">
        <v>1</v>
      </c>
      <c r="Y1193" s="832">
        <v>1</v>
      </c>
      <c r="Z1193" s="832">
        <v>1</v>
      </c>
      <c r="AA1193" s="832">
        <v>1</v>
      </c>
      <c r="AB1193" s="832">
        <v>0</v>
      </c>
      <c r="AC1193" s="832">
        <v>0</v>
      </c>
      <c r="AD1193" s="832">
        <v>0</v>
      </c>
      <c r="AE1193" s="832">
        <v>0</v>
      </c>
      <c r="AF1193" s="832">
        <v>0</v>
      </c>
      <c r="AG1193" s="832">
        <v>0</v>
      </c>
      <c r="AH1193" s="832">
        <v>0</v>
      </c>
      <c r="AI1193" s="832">
        <v>0</v>
      </c>
    </row>
    <row r="1194" spans="1:35" ht="15" customHeight="1">
      <c r="A1194" s="832" t="s">
        <v>1150</v>
      </c>
      <c r="B1194" s="832">
        <v>2020</v>
      </c>
      <c r="C1194" s="832" t="s">
        <v>2245</v>
      </c>
      <c r="D1194" s="832" t="s">
        <v>2246</v>
      </c>
      <c r="E1194" s="832" t="s">
        <v>2226</v>
      </c>
      <c r="F1194" s="832" t="s">
        <v>2226</v>
      </c>
      <c r="G1194" s="832">
        <v>0</v>
      </c>
      <c r="H1194" s="832">
        <v>0</v>
      </c>
      <c r="I1194" s="832">
        <v>0</v>
      </c>
      <c r="J1194" s="832">
        <v>0</v>
      </c>
      <c r="K1194" s="832">
        <v>0</v>
      </c>
      <c r="L1194" s="832">
        <v>0</v>
      </c>
      <c r="M1194" s="832">
        <v>0</v>
      </c>
      <c r="N1194" s="832">
        <v>0</v>
      </c>
      <c r="O1194" s="832">
        <v>0</v>
      </c>
      <c r="P1194" s="832">
        <v>0</v>
      </c>
      <c r="Q1194" s="832">
        <v>0</v>
      </c>
      <c r="R1194" s="832">
        <v>0</v>
      </c>
      <c r="S1194" s="832">
        <v>0</v>
      </c>
      <c r="T1194" s="832">
        <v>0</v>
      </c>
      <c r="U1194" s="832">
        <v>0</v>
      </c>
      <c r="V1194" s="832">
        <v>153</v>
      </c>
      <c r="W1194" s="832">
        <v>161</v>
      </c>
      <c r="X1194" s="832">
        <v>164</v>
      </c>
      <c r="Y1194" s="832">
        <v>164</v>
      </c>
      <c r="Z1194" s="832">
        <v>173</v>
      </c>
      <c r="AA1194" s="832">
        <v>203</v>
      </c>
      <c r="AB1194" s="832">
        <v>30</v>
      </c>
      <c r="AC1194" s="832">
        <v>51</v>
      </c>
      <c r="AD1194" s="832">
        <v>74</v>
      </c>
      <c r="AE1194" s="832">
        <v>86</v>
      </c>
      <c r="AF1194" s="832">
        <v>86</v>
      </c>
      <c r="AG1194" s="832">
        <v>86</v>
      </c>
      <c r="AH1194" s="832">
        <v>17</v>
      </c>
      <c r="AI1194" s="832">
        <v>12</v>
      </c>
    </row>
    <row r="1195" spans="1:35" ht="15" customHeight="1">
      <c r="A1195" s="832" t="s">
        <v>1150</v>
      </c>
      <c r="B1195" s="832">
        <v>2020</v>
      </c>
      <c r="C1195" s="832" t="s">
        <v>2247</v>
      </c>
      <c r="D1195" s="832" t="s">
        <v>2819</v>
      </c>
      <c r="E1195" s="832" t="s">
        <v>2226</v>
      </c>
      <c r="F1195" s="832" t="s">
        <v>2226</v>
      </c>
      <c r="G1195" s="832">
        <v>3206594.48</v>
      </c>
      <c r="H1195" s="832">
        <v>3380140.68</v>
      </c>
      <c r="I1195" s="832">
        <v>3446825.18</v>
      </c>
      <c r="J1195" s="832">
        <v>3446825.18</v>
      </c>
      <c r="K1195" s="832">
        <v>3642150.41</v>
      </c>
      <c r="L1195" s="832">
        <v>4287148.8600000003</v>
      </c>
      <c r="M1195" s="832">
        <v>671489.27</v>
      </c>
      <c r="N1195" s="832">
        <v>1124326.6100000001</v>
      </c>
      <c r="O1195" s="832">
        <v>1629450.3</v>
      </c>
      <c r="P1195" s="832">
        <v>1903780.01</v>
      </c>
      <c r="Q1195" s="832">
        <v>1925165.01</v>
      </c>
      <c r="R1195" s="832">
        <v>2057851.9</v>
      </c>
      <c r="S1195" s="832">
        <v>357262.41</v>
      </c>
      <c r="T1195" s="832">
        <v>276421.3</v>
      </c>
      <c r="U1195" s="832">
        <v>0</v>
      </c>
      <c r="V1195" s="832">
        <v>153</v>
      </c>
      <c r="W1195" s="832">
        <v>161</v>
      </c>
      <c r="X1195" s="832">
        <v>164</v>
      </c>
      <c r="Y1195" s="832">
        <v>164</v>
      </c>
      <c r="Z1195" s="832">
        <v>172</v>
      </c>
      <c r="AA1195" s="832">
        <v>202</v>
      </c>
      <c r="AB1195" s="832">
        <v>30</v>
      </c>
      <c r="AC1195" s="832">
        <v>52</v>
      </c>
      <c r="AD1195" s="832">
        <v>75</v>
      </c>
      <c r="AE1195" s="832">
        <v>87</v>
      </c>
      <c r="AF1195" s="832">
        <v>88</v>
      </c>
      <c r="AG1195" s="832">
        <v>93</v>
      </c>
      <c r="AH1195" s="832">
        <v>17</v>
      </c>
      <c r="AI1195" s="832">
        <v>13</v>
      </c>
    </row>
    <row r="1196" spans="1:35" ht="15" customHeight="1">
      <c r="A1196" s="832" t="s">
        <v>1150</v>
      </c>
      <c r="B1196" s="832">
        <v>2020</v>
      </c>
      <c r="C1196" s="832" t="s">
        <v>2249</v>
      </c>
      <c r="D1196" s="832" t="s">
        <v>2250</v>
      </c>
      <c r="E1196" s="832" t="s">
        <v>2226</v>
      </c>
      <c r="F1196" s="832" t="s">
        <v>2226</v>
      </c>
      <c r="G1196" s="832">
        <v>0</v>
      </c>
      <c r="H1196" s="832">
        <v>0</v>
      </c>
      <c r="I1196" s="832">
        <v>0</v>
      </c>
      <c r="J1196" s="832">
        <v>0</v>
      </c>
      <c r="K1196" s="832">
        <v>0</v>
      </c>
      <c r="L1196" s="832">
        <v>0</v>
      </c>
      <c r="M1196" s="832">
        <v>0</v>
      </c>
      <c r="N1196" s="832">
        <v>0</v>
      </c>
      <c r="O1196" s="832">
        <v>0</v>
      </c>
      <c r="P1196" s="832">
        <v>0</v>
      </c>
      <c r="Q1196" s="832">
        <v>0</v>
      </c>
      <c r="R1196" s="832">
        <v>0</v>
      </c>
      <c r="S1196" s="832">
        <v>0</v>
      </c>
      <c r="T1196" s="832">
        <v>0</v>
      </c>
      <c r="U1196" s="832">
        <v>0</v>
      </c>
      <c r="V1196" s="832">
        <v>25</v>
      </c>
      <c r="W1196" s="832">
        <v>25</v>
      </c>
      <c r="X1196" s="832">
        <v>28</v>
      </c>
      <c r="Y1196" s="832">
        <v>28</v>
      </c>
      <c r="Z1196" s="832">
        <v>34</v>
      </c>
      <c r="AA1196" s="832">
        <v>40</v>
      </c>
      <c r="AB1196" s="832">
        <v>4</v>
      </c>
      <c r="AC1196" s="832">
        <v>4</v>
      </c>
      <c r="AD1196" s="832">
        <v>4</v>
      </c>
      <c r="AE1196" s="832">
        <v>4</v>
      </c>
      <c r="AF1196" s="832">
        <v>4</v>
      </c>
      <c r="AG1196" s="832">
        <v>4</v>
      </c>
      <c r="AH1196" s="832">
        <v>3</v>
      </c>
      <c r="AI1196" s="832">
        <v>2</v>
      </c>
    </row>
    <row r="1197" spans="1:35" ht="15" customHeight="1">
      <c r="A1197" s="832" t="s">
        <v>1150</v>
      </c>
      <c r="B1197" s="832">
        <v>2020</v>
      </c>
      <c r="C1197" s="832" t="s">
        <v>2251</v>
      </c>
      <c r="D1197" s="832" t="s">
        <v>2252</v>
      </c>
      <c r="E1197" s="832" t="s">
        <v>2226</v>
      </c>
      <c r="F1197" s="832" t="s">
        <v>2226</v>
      </c>
      <c r="G1197" s="832">
        <v>596244.96</v>
      </c>
      <c r="H1197" s="832">
        <v>596244.96</v>
      </c>
      <c r="I1197" s="832">
        <v>667280.46</v>
      </c>
      <c r="J1197" s="832">
        <v>667280.46</v>
      </c>
      <c r="K1197" s="832">
        <v>816605.27</v>
      </c>
      <c r="L1197" s="832">
        <v>960066.2</v>
      </c>
      <c r="M1197" s="832">
        <v>100669.77</v>
      </c>
      <c r="N1197" s="832">
        <v>100669.77</v>
      </c>
      <c r="O1197" s="832">
        <v>100669.77</v>
      </c>
      <c r="P1197" s="832">
        <v>100669.77</v>
      </c>
      <c r="Q1197" s="832">
        <v>100669.77</v>
      </c>
      <c r="R1197" s="832">
        <v>100669.77</v>
      </c>
      <c r="S1197" s="832">
        <v>80005.52</v>
      </c>
      <c r="T1197" s="832">
        <v>38707.58</v>
      </c>
      <c r="U1197" s="832">
        <v>0</v>
      </c>
      <c r="V1197" s="832">
        <v>6</v>
      </c>
      <c r="W1197" s="832">
        <v>6</v>
      </c>
      <c r="X1197" s="832">
        <v>7</v>
      </c>
      <c r="Y1197" s="832">
        <v>7</v>
      </c>
      <c r="Z1197" s="832">
        <v>8</v>
      </c>
      <c r="AA1197" s="832">
        <v>9</v>
      </c>
      <c r="AB1197" s="832">
        <v>1</v>
      </c>
      <c r="AC1197" s="832">
        <v>1</v>
      </c>
      <c r="AD1197" s="832">
        <v>1</v>
      </c>
      <c r="AE1197" s="832">
        <v>1</v>
      </c>
      <c r="AF1197" s="832">
        <v>1</v>
      </c>
      <c r="AG1197" s="832">
        <v>1</v>
      </c>
      <c r="AH1197" s="832">
        <v>1</v>
      </c>
      <c r="AI1197" s="832">
        <v>0</v>
      </c>
    </row>
    <row r="1198" spans="1:35" ht="15" customHeight="1">
      <c r="A1198" s="832" t="s">
        <v>1150</v>
      </c>
      <c r="B1198" s="832">
        <v>2020</v>
      </c>
      <c r="C1198" s="832" t="s">
        <v>2255</v>
      </c>
      <c r="D1198" s="832" t="s">
        <v>2250</v>
      </c>
      <c r="E1198" s="832" t="s">
        <v>2226</v>
      </c>
      <c r="F1198" s="832" t="s">
        <v>2226</v>
      </c>
      <c r="G1198" s="832">
        <v>0</v>
      </c>
      <c r="H1198" s="832">
        <v>0</v>
      </c>
      <c r="I1198" s="832">
        <v>0</v>
      </c>
      <c r="J1198" s="832">
        <v>0</v>
      </c>
      <c r="K1198" s="832">
        <v>0</v>
      </c>
      <c r="L1198" s="832">
        <v>0</v>
      </c>
      <c r="M1198" s="832">
        <v>0</v>
      </c>
      <c r="N1198" s="832">
        <v>0</v>
      </c>
      <c r="O1198" s="832">
        <v>0</v>
      </c>
      <c r="P1198" s="832">
        <v>0</v>
      </c>
      <c r="Q1198" s="832">
        <v>0</v>
      </c>
      <c r="R1198" s="832">
        <v>0</v>
      </c>
      <c r="S1198" s="832">
        <v>0</v>
      </c>
      <c r="T1198" s="832">
        <v>0</v>
      </c>
      <c r="U1198" s="832">
        <v>0</v>
      </c>
      <c r="V1198" s="832">
        <v>0</v>
      </c>
      <c r="W1198" s="832">
        <v>0</v>
      </c>
      <c r="X1198" s="832">
        <v>0</v>
      </c>
      <c r="Y1198" s="832">
        <v>0</v>
      </c>
      <c r="Z1198" s="832">
        <v>0</v>
      </c>
      <c r="AA1198" s="832">
        <v>0</v>
      </c>
      <c r="AB1198" s="832">
        <v>0</v>
      </c>
      <c r="AC1198" s="832">
        <v>0</v>
      </c>
      <c r="AD1198" s="832">
        <v>0</v>
      </c>
      <c r="AE1198" s="832">
        <v>0</v>
      </c>
      <c r="AF1198" s="832">
        <v>0</v>
      </c>
      <c r="AG1198" s="832">
        <v>0</v>
      </c>
      <c r="AH1198" s="832">
        <v>0</v>
      </c>
      <c r="AI1198" s="832">
        <v>0</v>
      </c>
    </row>
    <row r="1199" spans="1:35" ht="15" customHeight="1">
      <c r="A1199" s="832" t="s">
        <v>1150</v>
      </c>
      <c r="B1199" s="832">
        <v>2020</v>
      </c>
      <c r="C1199" s="832" t="s">
        <v>2256</v>
      </c>
      <c r="D1199" s="832" t="s">
        <v>2257</v>
      </c>
      <c r="E1199" s="832" t="s">
        <v>2226</v>
      </c>
      <c r="F1199" s="832" t="s">
        <v>2226</v>
      </c>
      <c r="G1199" s="832">
        <v>0</v>
      </c>
      <c r="H1199" s="832">
        <v>0</v>
      </c>
      <c r="I1199" s="832">
        <v>0</v>
      </c>
      <c r="J1199" s="832">
        <v>0</v>
      </c>
      <c r="K1199" s="832">
        <v>0</v>
      </c>
      <c r="L1199" s="832">
        <v>0</v>
      </c>
      <c r="M1199" s="832">
        <v>0</v>
      </c>
      <c r="N1199" s="832">
        <v>0</v>
      </c>
      <c r="O1199" s="832">
        <v>0</v>
      </c>
      <c r="P1199" s="832">
        <v>0</v>
      </c>
      <c r="Q1199" s="832">
        <v>0</v>
      </c>
      <c r="R1199" s="832">
        <v>0</v>
      </c>
      <c r="S1199" s="832">
        <v>0</v>
      </c>
      <c r="T1199" s="832">
        <v>0</v>
      </c>
      <c r="U1199" s="832">
        <v>0</v>
      </c>
      <c r="V1199" s="832">
        <v>0</v>
      </c>
      <c r="W1199" s="832">
        <v>0</v>
      </c>
      <c r="X1199" s="832">
        <v>0</v>
      </c>
      <c r="Y1199" s="832">
        <v>0</v>
      </c>
      <c r="Z1199" s="832">
        <v>0</v>
      </c>
      <c r="AA1199" s="832">
        <v>0</v>
      </c>
      <c r="AB1199" s="832">
        <v>0</v>
      </c>
      <c r="AC1199" s="832">
        <v>0</v>
      </c>
      <c r="AD1199" s="832">
        <v>0</v>
      </c>
      <c r="AE1199" s="832">
        <v>0</v>
      </c>
      <c r="AF1199" s="832">
        <v>0</v>
      </c>
      <c r="AG1199" s="832">
        <v>0</v>
      </c>
      <c r="AH1199" s="832">
        <v>0</v>
      </c>
      <c r="AI1199" s="832">
        <v>0</v>
      </c>
    </row>
    <row r="1200" spans="1:35" ht="15" customHeight="1">
      <c r="A1200" s="832" t="s">
        <v>1150</v>
      </c>
      <c r="B1200" s="832">
        <v>2020</v>
      </c>
      <c r="C1200" s="832" t="s">
        <v>2258</v>
      </c>
      <c r="D1200" s="832" t="s">
        <v>2820</v>
      </c>
      <c r="E1200" s="832" t="s">
        <v>2226</v>
      </c>
      <c r="F1200" s="832" t="s">
        <v>2226</v>
      </c>
      <c r="G1200" s="832">
        <v>1392772.85</v>
      </c>
      <c r="H1200" s="832">
        <v>1772188.91</v>
      </c>
      <c r="I1200" s="832">
        <v>1978464.42</v>
      </c>
      <c r="J1200" s="832">
        <v>1978464.42</v>
      </c>
      <c r="K1200" s="832">
        <v>2005330.42</v>
      </c>
      <c r="L1200" s="832">
        <v>2233219.39</v>
      </c>
      <c r="M1200" s="832">
        <v>338613.87</v>
      </c>
      <c r="N1200" s="832">
        <v>613009.68000000005</v>
      </c>
      <c r="O1200" s="832">
        <v>965692.96</v>
      </c>
      <c r="P1200" s="832">
        <v>1344498.15</v>
      </c>
      <c r="Q1200" s="832">
        <v>1648046.0800000001</v>
      </c>
      <c r="R1200" s="832">
        <v>1849820.84</v>
      </c>
      <c r="S1200" s="832">
        <v>186101.62</v>
      </c>
      <c r="T1200" s="832">
        <v>226577.12</v>
      </c>
      <c r="U1200" s="832">
        <v>0</v>
      </c>
      <c r="V1200" s="832">
        <v>51</v>
      </c>
      <c r="W1200" s="832">
        <v>64</v>
      </c>
      <c r="X1200" s="832">
        <v>71</v>
      </c>
      <c r="Y1200" s="832">
        <v>71</v>
      </c>
      <c r="Z1200" s="832">
        <v>72</v>
      </c>
      <c r="AA1200" s="832">
        <v>80</v>
      </c>
      <c r="AB1200" s="832">
        <v>12</v>
      </c>
      <c r="AC1200" s="832">
        <v>22</v>
      </c>
      <c r="AD1200" s="832">
        <v>35</v>
      </c>
      <c r="AE1200" s="832">
        <v>49</v>
      </c>
      <c r="AF1200" s="832">
        <v>60</v>
      </c>
      <c r="AG1200" s="832">
        <v>65</v>
      </c>
      <c r="AH1200" s="832">
        <v>7</v>
      </c>
      <c r="AI1200" s="832">
        <v>8</v>
      </c>
    </row>
    <row r="1201" spans="1:35" ht="15" customHeight="1">
      <c r="A1201" s="832" t="s">
        <v>1150</v>
      </c>
      <c r="B1201" s="832">
        <v>2020</v>
      </c>
      <c r="C1201" s="832" t="s">
        <v>2260</v>
      </c>
      <c r="D1201" s="832" t="s">
        <v>2821</v>
      </c>
      <c r="E1201" s="832" t="s">
        <v>2226</v>
      </c>
      <c r="F1201" s="832" t="s">
        <v>2226</v>
      </c>
      <c r="G1201" s="832">
        <v>76178.41</v>
      </c>
      <c r="H1201" s="832">
        <v>76178.41</v>
      </c>
      <c r="I1201" s="832">
        <v>76178.41</v>
      </c>
      <c r="J1201" s="832">
        <v>76178.41</v>
      </c>
      <c r="K1201" s="832">
        <v>76178.41</v>
      </c>
      <c r="L1201" s="832">
        <v>76178.41</v>
      </c>
      <c r="M1201" s="832">
        <v>51773</v>
      </c>
      <c r="N1201" s="832">
        <v>51773</v>
      </c>
      <c r="O1201" s="832">
        <v>76488</v>
      </c>
      <c r="P1201" s="832">
        <v>76488</v>
      </c>
      <c r="Q1201" s="832">
        <v>160502.82</v>
      </c>
      <c r="R1201" s="832">
        <v>194448.56</v>
      </c>
      <c r="S1201" s="832">
        <v>6348.2</v>
      </c>
      <c r="T1201" s="832">
        <v>18410.96</v>
      </c>
      <c r="U1201" s="832">
        <v>0</v>
      </c>
      <c r="V1201" s="832">
        <v>4</v>
      </c>
      <c r="W1201" s="832">
        <v>4</v>
      </c>
      <c r="X1201" s="832">
        <v>4</v>
      </c>
      <c r="Y1201" s="832">
        <v>4</v>
      </c>
      <c r="Z1201" s="832">
        <v>4</v>
      </c>
      <c r="AA1201" s="832">
        <v>4</v>
      </c>
      <c r="AB1201" s="832">
        <v>2</v>
      </c>
      <c r="AC1201" s="832">
        <v>2</v>
      </c>
      <c r="AD1201" s="832">
        <v>3</v>
      </c>
      <c r="AE1201" s="832">
        <v>3</v>
      </c>
      <c r="AF1201" s="832">
        <v>6</v>
      </c>
      <c r="AG1201" s="832">
        <v>7</v>
      </c>
      <c r="AH1201" s="832">
        <v>0</v>
      </c>
      <c r="AI1201" s="832">
        <v>1</v>
      </c>
    </row>
    <row r="1202" spans="1:35" ht="15" customHeight="1">
      <c r="A1202" s="832" t="s">
        <v>1150</v>
      </c>
      <c r="B1202" s="832">
        <v>2020</v>
      </c>
      <c r="C1202" s="832" t="s">
        <v>2262</v>
      </c>
      <c r="D1202" s="832" t="s">
        <v>2263</v>
      </c>
      <c r="E1202" s="832" t="s">
        <v>2226</v>
      </c>
      <c r="F1202" s="832" t="s">
        <v>2226</v>
      </c>
      <c r="G1202" s="832">
        <v>3264833.79</v>
      </c>
      <c r="H1202" s="832">
        <v>3705548.6</v>
      </c>
      <c r="I1202" s="832">
        <v>3948645.79</v>
      </c>
      <c r="J1202" s="832">
        <v>3948645.79</v>
      </c>
      <c r="K1202" s="832">
        <v>4365305.66</v>
      </c>
      <c r="L1202" s="832">
        <v>5025713.3600000003</v>
      </c>
      <c r="M1202" s="832">
        <v>890717.44</v>
      </c>
      <c r="N1202" s="832">
        <v>1921931.43</v>
      </c>
      <c r="O1202" s="832">
        <v>2593413.2400000002</v>
      </c>
      <c r="P1202" s="832">
        <v>3177637.56</v>
      </c>
      <c r="Q1202" s="832">
        <v>3737909.52</v>
      </c>
      <c r="R1202" s="832">
        <v>3842924.4</v>
      </c>
      <c r="S1202" s="832">
        <v>418809.45</v>
      </c>
      <c r="T1202" s="832">
        <v>506538.85</v>
      </c>
      <c r="U1202" s="832">
        <v>0</v>
      </c>
      <c r="V1202" s="832">
        <v>196</v>
      </c>
      <c r="W1202" s="832">
        <v>214</v>
      </c>
      <c r="X1202" s="832">
        <v>224</v>
      </c>
      <c r="Y1202" s="832">
        <v>224</v>
      </c>
      <c r="Z1202" s="832">
        <v>241</v>
      </c>
      <c r="AA1202" s="832">
        <v>264</v>
      </c>
      <c r="AB1202" s="832">
        <v>35</v>
      </c>
      <c r="AC1202" s="832">
        <v>75</v>
      </c>
      <c r="AD1202" s="832">
        <v>101</v>
      </c>
      <c r="AE1202" s="832">
        <v>124</v>
      </c>
      <c r="AF1202" s="832">
        <v>144</v>
      </c>
      <c r="AG1202" s="832">
        <v>148</v>
      </c>
      <c r="AH1202" s="832">
        <v>22</v>
      </c>
      <c r="AI1202" s="832">
        <v>20</v>
      </c>
    </row>
    <row r="1203" spans="1:35" ht="15" customHeight="1">
      <c r="A1203" s="832" t="s">
        <v>1150</v>
      </c>
      <c r="B1203" s="832">
        <v>2020</v>
      </c>
      <c r="C1203" s="832" t="s">
        <v>2264</v>
      </c>
      <c r="D1203" s="832" t="s">
        <v>2265</v>
      </c>
      <c r="E1203" s="832" t="s">
        <v>2226</v>
      </c>
      <c r="F1203" s="832" t="s">
        <v>2226</v>
      </c>
      <c r="G1203" s="832">
        <v>1661426.77</v>
      </c>
      <c r="H1203" s="832">
        <v>1703883.27</v>
      </c>
      <c r="I1203" s="832">
        <v>1771477.27</v>
      </c>
      <c r="J1203" s="832">
        <v>1771477.27</v>
      </c>
      <c r="K1203" s="832">
        <v>1966099.7</v>
      </c>
      <c r="L1203" s="832">
        <v>1966099.7</v>
      </c>
      <c r="M1203" s="832">
        <v>460639.89</v>
      </c>
      <c r="N1203" s="832">
        <v>1347703.91</v>
      </c>
      <c r="O1203" s="832">
        <v>2286521.63</v>
      </c>
      <c r="P1203" s="832">
        <v>2945679.5</v>
      </c>
      <c r="Q1203" s="832">
        <v>3557636.04</v>
      </c>
      <c r="R1203" s="832">
        <v>3752899.37</v>
      </c>
      <c r="S1203" s="832">
        <v>163841.64000000001</v>
      </c>
      <c r="T1203" s="832">
        <v>354951.53</v>
      </c>
      <c r="U1203" s="832">
        <v>0</v>
      </c>
      <c r="V1203" s="832">
        <v>49</v>
      </c>
      <c r="W1203" s="832">
        <v>50</v>
      </c>
      <c r="X1203" s="832">
        <v>52</v>
      </c>
      <c r="Y1203" s="832">
        <v>52</v>
      </c>
      <c r="Z1203" s="832">
        <v>57</v>
      </c>
      <c r="AA1203" s="832">
        <v>57</v>
      </c>
      <c r="AB1203" s="832">
        <v>13</v>
      </c>
      <c r="AC1203" s="832">
        <v>38</v>
      </c>
      <c r="AD1203" s="832">
        <v>64</v>
      </c>
      <c r="AE1203" s="832">
        <v>82</v>
      </c>
      <c r="AF1203" s="832">
        <v>99</v>
      </c>
      <c r="AG1203" s="832">
        <v>103</v>
      </c>
      <c r="AH1203" s="832">
        <v>5</v>
      </c>
      <c r="AI1203" s="832">
        <v>10</v>
      </c>
    </row>
    <row r="1204" spans="1:35" ht="15" customHeight="1">
      <c r="A1204" s="832" t="s">
        <v>1150</v>
      </c>
      <c r="B1204" s="832">
        <v>2020</v>
      </c>
      <c r="C1204" s="832" t="s">
        <v>2266</v>
      </c>
      <c r="D1204" s="832" t="s">
        <v>2267</v>
      </c>
      <c r="E1204" s="832" t="s">
        <v>2226</v>
      </c>
      <c r="F1204" s="832" t="s">
        <v>2226</v>
      </c>
      <c r="G1204" s="832">
        <v>50081</v>
      </c>
      <c r="H1204" s="832">
        <v>78020</v>
      </c>
      <c r="I1204" s="832">
        <v>78020</v>
      </c>
      <c r="J1204" s="832">
        <v>78020</v>
      </c>
      <c r="K1204" s="832">
        <v>116428</v>
      </c>
      <c r="L1204" s="832">
        <v>186016.26</v>
      </c>
      <c r="M1204" s="832">
        <v>0</v>
      </c>
      <c r="N1204" s="832">
        <v>0</v>
      </c>
      <c r="O1204" s="832">
        <v>0</v>
      </c>
      <c r="P1204" s="832">
        <v>27932.52</v>
      </c>
      <c r="Q1204" s="832">
        <v>27932.52</v>
      </c>
      <c r="R1204" s="832">
        <v>57049.2</v>
      </c>
      <c r="S1204" s="832">
        <v>15501.36</v>
      </c>
      <c r="T1204" s="832">
        <v>16082.04</v>
      </c>
      <c r="U1204" s="832">
        <v>0</v>
      </c>
      <c r="V1204" s="832">
        <v>2</v>
      </c>
      <c r="W1204" s="832">
        <v>3</v>
      </c>
      <c r="X1204" s="832">
        <v>3</v>
      </c>
      <c r="Y1204" s="832">
        <v>3</v>
      </c>
      <c r="Z1204" s="832">
        <v>4</v>
      </c>
      <c r="AA1204" s="832">
        <v>6</v>
      </c>
      <c r="AB1204" s="832">
        <v>0</v>
      </c>
      <c r="AC1204" s="832">
        <v>0</v>
      </c>
      <c r="AD1204" s="832">
        <v>0</v>
      </c>
      <c r="AE1204" s="832">
        <v>1</v>
      </c>
      <c r="AF1204" s="832">
        <v>1</v>
      </c>
      <c r="AG1204" s="832">
        <v>2</v>
      </c>
      <c r="AH1204" s="832">
        <v>1</v>
      </c>
      <c r="AI1204" s="832">
        <v>1</v>
      </c>
    </row>
    <row r="1205" spans="1:35" ht="15" customHeight="1">
      <c r="A1205" s="832" t="s">
        <v>1150</v>
      </c>
      <c r="B1205" s="832">
        <v>2020</v>
      </c>
      <c r="C1205" s="832" t="s">
        <v>2268</v>
      </c>
      <c r="D1205" s="832" t="s">
        <v>2269</v>
      </c>
      <c r="E1205" s="832" t="s">
        <v>2226</v>
      </c>
      <c r="F1205" s="832" t="s">
        <v>2226</v>
      </c>
      <c r="G1205" s="832">
        <v>0</v>
      </c>
      <c r="H1205" s="832">
        <v>0</v>
      </c>
      <c r="I1205" s="832">
        <v>0</v>
      </c>
      <c r="J1205" s="832">
        <v>0</v>
      </c>
      <c r="K1205" s="832">
        <v>0</v>
      </c>
      <c r="L1205" s="832">
        <v>0</v>
      </c>
      <c r="M1205" s="832">
        <v>0</v>
      </c>
      <c r="N1205" s="832">
        <v>0</v>
      </c>
      <c r="O1205" s="832">
        <v>0</v>
      </c>
      <c r="P1205" s="832">
        <v>0</v>
      </c>
      <c r="Q1205" s="832">
        <v>0</v>
      </c>
      <c r="R1205" s="832">
        <v>0</v>
      </c>
      <c r="S1205" s="832">
        <v>0</v>
      </c>
      <c r="T1205" s="832">
        <v>0</v>
      </c>
      <c r="U1205" s="832">
        <v>0</v>
      </c>
      <c r="V1205" s="832">
        <v>0</v>
      </c>
      <c r="W1205" s="832">
        <v>0</v>
      </c>
      <c r="X1205" s="832">
        <v>0</v>
      </c>
      <c r="Y1205" s="832">
        <v>0</v>
      </c>
      <c r="Z1205" s="832">
        <v>0</v>
      </c>
      <c r="AA1205" s="832">
        <v>0</v>
      </c>
      <c r="AB1205" s="832">
        <v>0</v>
      </c>
      <c r="AC1205" s="832">
        <v>0</v>
      </c>
      <c r="AD1205" s="832">
        <v>0</v>
      </c>
      <c r="AE1205" s="832">
        <v>0</v>
      </c>
      <c r="AF1205" s="832">
        <v>0</v>
      </c>
      <c r="AG1205" s="832">
        <v>0</v>
      </c>
      <c r="AH1205" s="832">
        <v>0</v>
      </c>
      <c r="AI1205" s="832">
        <v>0</v>
      </c>
    </row>
    <row r="1206" spans="1:35" ht="15" customHeight="1">
      <c r="A1206" s="832" t="s">
        <v>1150</v>
      </c>
      <c r="B1206" s="832">
        <v>2020</v>
      </c>
      <c r="C1206" s="832" t="s">
        <v>2270</v>
      </c>
      <c r="D1206" s="832" t="s">
        <v>2271</v>
      </c>
      <c r="E1206" s="832" t="s">
        <v>2226</v>
      </c>
      <c r="F1206" s="832" t="s">
        <v>2226</v>
      </c>
      <c r="G1206" s="832">
        <v>0</v>
      </c>
      <c r="H1206" s="832">
        <v>0</v>
      </c>
      <c r="I1206" s="832">
        <v>0</v>
      </c>
      <c r="J1206" s="832">
        <v>0</v>
      </c>
      <c r="K1206" s="832">
        <v>0</v>
      </c>
      <c r="L1206" s="832">
        <v>31358</v>
      </c>
      <c r="M1206" s="832">
        <v>28758</v>
      </c>
      <c r="N1206" s="832">
        <v>28758</v>
      </c>
      <c r="O1206" s="832">
        <v>28758</v>
      </c>
      <c r="P1206" s="832">
        <v>28758</v>
      </c>
      <c r="Q1206" s="832">
        <v>28758</v>
      </c>
      <c r="R1206" s="832">
        <v>28758</v>
      </c>
      <c r="S1206" s="832">
        <v>2613.17</v>
      </c>
      <c r="T1206" s="832">
        <v>5009.67</v>
      </c>
      <c r="U1206" s="832">
        <v>0</v>
      </c>
      <c r="V1206" s="832">
        <v>0</v>
      </c>
      <c r="W1206" s="832">
        <v>0</v>
      </c>
      <c r="X1206" s="832">
        <v>0</v>
      </c>
      <c r="Y1206" s="832">
        <v>0</v>
      </c>
      <c r="Z1206" s="832">
        <v>0</v>
      </c>
      <c r="AA1206" s="832">
        <v>1</v>
      </c>
      <c r="AB1206" s="832">
        <v>1</v>
      </c>
      <c r="AC1206" s="832">
        <v>1</v>
      </c>
      <c r="AD1206" s="832">
        <v>1</v>
      </c>
      <c r="AE1206" s="832">
        <v>1</v>
      </c>
      <c r="AF1206" s="832">
        <v>1</v>
      </c>
      <c r="AG1206" s="832">
        <v>1</v>
      </c>
      <c r="AH1206" s="832">
        <v>0</v>
      </c>
      <c r="AI1206" s="832">
        <v>0</v>
      </c>
    </row>
    <row r="1207" spans="1:35" ht="15" customHeight="1">
      <c r="A1207" s="832" t="s">
        <v>1150</v>
      </c>
      <c r="B1207" s="832">
        <v>2020</v>
      </c>
      <c r="C1207" s="832" t="s">
        <v>2272</v>
      </c>
      <c r="D1207" s="832" t="s">
        <v>2822</v>
      </c>
      <c r="E1207" s="832" t="s">
        <v>2226</v>
      </c>
      <c r="F1207" s="832" t="s">
        <v>2226</v>
      </c>
      <c r="G1207" s="832">
        <v>2727885.73</v>
      </c>
      <c r="H1207" s="832">
        <v>2881684.54</v>
      </c>
      <c r="I1207" s="832">
        <v>3010557.52</v>
      </c>
      <c r="J1207" s="832">
        <v>3010557.52</v>
      </c>
      <c r="K1207" s="832">
        <v>3201528.5</v>
      </c>
      <c r="L1207" s="832">
        <v>3799073.23</v>
      </c>
      <c r="M1207" s="832">
        <v>399517.98</v>
      </c>
      <c r="N1207" s="832">
        <v>787511.28</v>
      </c>
      <c r="O1207" s="832">
        <v>1174975.6200000001</v>
      </c>
      <c r="P1207" s="832">
        <v>1615260.47</v>
      </c>
      <c r="Q1207" s="832">
        <v>2019184.2</v>
      </c>
      <c r="R1207" s="832">
        <v>2258816.7200000002</v>
      </c>
      <c r="S1207" s="832">
        <v>316589.44</v>
      </c>
      <c r="T1207" s="832">
        <v>294493.37</v>
      </c>
      <c r="U1207" s="832">
        <v>0</v>
      </c>
      <c r="V1207" s="832">
        <v>96</v>
      </c>
      <c r="W1207" s="832">
        <v>101</v>
      </c>
      <c r="X1207" s="832">
        <v>105</v>
      </c>
      <c r="Y1207" s="832">
        <v>105</v>
      </c>
      <c r="Z1207" s="832">
        <v>111</v>
      </c>
      <c r="AA1207" s="832">
        <v>131</v>
      </c>
      <c r="AB1207" s="832">
        <v>13</v>
      </c>
      <c r="AC1207" s="832">
        <v>25</v>
      </c>
      <c r="AD1207" s="832">
        <v>37</v>
      </c>
      <c r="AE1207" s="832">
        <v>51</v>
      </c>
      <c r="AF1207" s="832">
        <v>64</v>
      </c>
      <c r="AG1207" s="832">
        <v>71</v>
      </c>
      <c r="AH1207" s="832">
        <v>11</v>
      </c>
      <c r="AI1207" s="832">
        <v>9</v>
      </c>
    </row>
    <row r="1208" spans="1:35" ht="15" customHeight="1">
      <c r="A1208" s="832" t="s">
        <v>1150</v>
      </c>
      <c r="B1208" s="832">
        <v>2020</v>
      </c>
      <c r="C1208" s="832" t="s">
        <v>2278</v>
      </c>
      <c r="D1208" s="832" t="s">
        <v>2279</v>
      </c>
      <c r="E1208" s="832" t="s">
        <v>333</v>
      </c>
      <c r="F1208" s="832" t="s">
        <v>2226</v>
      </c>
      <c r="G1208" s="832">
        <v>340098.37</v>
      </c>
      <c r="H1208" s="832">
        <v>383617.72</v>
      </c>
      <c r="I1208" s="832">
        <v>396373.25</v>
      </c>
      <c r="J1208" s="832">
        <v>396373.25</v>
      </c>
      <c r="K1208" s="832">
        <v>431502.18</v>
      </c>
      <c r="L1208" s="832">
        <v>503201.55</v>
      </c>
      <c r="M1208" s="832">
        <v>68310.679999999993</v>
      </c>
      <c r="N1208" s="832">
        <v>145908.82</v>
      </c>
      <c r="O1208" s="832">
        <v>211886.51</v>
      </c>
      <c r="P1208" s="832">
        <v>294542.23</v>
      </c>
      <c r="Q1208" s="832">
        <v>344278.75</v>
      </c>
      <c r="R1208" s="832">
        <v>344278.75</v>
      </c>
      <c r="S1208" s="832">
        <v>41933.46</v>
      </c>
      <c r="T1208" s="832">
        <v>46125.34</v>
      </c>
      <c r="U1208" s="832">
        <v>0</v>
      </c>
      <c r="V1208" s="832">
        <v>971</v>
      </c>
      <c r="W1208" s="832">
        <v>1072</v>
      </c>
      <c r="X1208" s="832">
        <v>1123</v>
      </c>
      <c r="Y1208" s="832">
        <v>1123</v>
      </c>
      <c r="Z1208" s="832">
        <v>1236</v>
      </c>
      <c r="AA1208" s="832">
        <v>1431</v>
      </c>
      <c r="AB1208" s="832">
        <v>138</v>
      </c>
      <c r="AC1208" s="832">
        <v>296</v>
      </c>
      <c r="AD1208" s="832">
        <v>423</v>
      </c>
      <c r="AE1208" s="832">
        <v>533</v>
      </c>
      <c r="AF1208" s="832">
        <v>584</v>
      </c>
      <c r="AG1208" s="832">
        <v>584</v>
      </c>
      <c r="AH1208" s="832">
        <v>119</v>
      </c>
      <c r="AI1208" s="832">
        <v>94</v>
      </c>
    </row>
    <row r="1209" spans="1:35" ht="15" customHeight="1">
      <c r="A1209" s="832" t="s">
        <v>1150</v>
      </c>
      <c r="B1209" s="832">
        <v>2020</v>
      </c>
      <c r="C1209" s="832" t="s">
        <v>2280</v>
      </c>
      <c r="D1209" s="832" t="s">
        <v>2281</v>
      </c>
      <c r="E1209" s="832" t="s">
        <v>333</v>
      </c>
      <c r="F1209" s="832" t="s">
        <v>2226</v>
      </c>
      <c r="G1209" s="832">
        <v>165005.25</v>
      </c>
      <c r="H1209" s="832">
        <v>176515.25</v>
      </c>
      <c r="I1209" s="832">
        <v>178805.25</v>
      </c>
      <c r="J1209" s="832">
        <v>178805.25</v>
      </c>
      <c r="K1209" s="832">
        <v>185185.25</v>
      </c>
      <c r="L1209" s="832">
        <v>212355.25</v>
      </c>
      <c r="M1209" s="832">
        <v>48785</v>
      </c>
      <c r="N1209" s="832">
        <v>109380</v>
      </c>
      <c r="O1209" s="832">
        <v>177793</v>
      </c>
      <c r="P1209" s="832">
        <v>245348</v>
      </c>
      <c r="Q1209" s="832">
        <v>307627.11</v>
      </c>
      <c r="R1209" s="832">
        <v>320871.57</v>
      </c>
      <c r="S1209" s="832">
        <v>17696.27</v>
      </c>
      <c r="T1209" s="832">
        <v>31137.21</v>
      </c>
      <c r="U1209" s="832">
        <v>0</v>
      </c>
      <c r="V1209" s="832">
        <v>85</v>
      </c>
      <c r="W1209" s="832">
        <v>92</v>
      </c>
      <c r="X1209" s="832">
        <v>94</v>
      </c>
      <c r="Y1209" s="832">
        <v>94</v>
      </c>
      <c r="Z1209" s="832">
        <v>99</v>
      </c>
      <c r="AA1209" s="832">
        <v>114</v>
      </c>
      <c r="AB1209" s="832">
        <v>24</v>
      </c>
      <c r="AC1209" s="832">
        <v>50</v>
      </c>
      <c r="AD1209" s="832">
        <v>82</v>
      </c>
      <c r="AE1209" s="832">
        <v>113</v>
      </c>
      <c r="AF1209" s="832">
        <v>140</v>
      </c>
      <c r="AG1209" s="832">
        <v>146</v>
      </c>
      <c r="AH1209" s="832">
        <v>10</v>
      </c>
      <c r="AI1209" s="832">
        <v>15</v>
      </c>
    </row>
    <row r="1210" spans="1:35" ht="15" customHeight="1">
      <c r="A1210" s="832" t="s">
        <v>1150</v>
      </c>
      <c r="B1210" s="832">
        <v>2020</v>
      </c>
      <c r="C1210" s="832" t="s">
        <v>2282</v>
      </c>
      <c r="D1210" s="832" t="s">
        <v>2283</v>
      </c>
      <c r="E1210" s="832" t="s">
        <v>333</v>
      </c>
      <c r="F1210" s="832" t="s">
        <v>2226</v>
      </c>
      <c r="G1210" s="832">
        <v>55148.13</v>
      </c>
      <c r="H1210" s="832">
        <v>59862.63</v>
      </c>
      <c r="I1210" s="832">
        <v>61354.239999999998</v>
      </c>
      <c r="J1210" s="832">
        <v>61354.239999999998</v>
      </c>
      <c r="K1210" s="832">
        <v>73787.839999999997</v>
      </c>
      <c r="L1210" s="832">
        <v>75467.17</v>
      </c>
      <c r="M1210" s="832">
        <v>12918.53</v>
      </c>
      <c r="N1210" s="832">
        <v>22339.62</v>
      </c>
      <c r="O1210" s="832">
        <v>28359.03</v>
      </c>
      <c r="P1210" s="832">
        <v>37058.1</v>
      </c>
      <c r="Q1210" s="832">
        <v>39967.370000000003</v>
      </c>
      <c r="R1210" s="832">
        <v>42892.86</v>
      </c>
      <c r="S1210" s="832">
        <v>6288.93</v>
      </c>
      <c r="T1210" s="832">
        <v>5794.26</v>
      </c>
      <c r="U1210" s="832">
        <v>0</v>
      </c>
      <c r="V1210" s="832">
        <v>48</v>
      </c>
      <c r="W1210" s="832">
        <v>51</v>
      </c>
      <c r="X1210" s="832">
        <v>53</v>
      </c>
      <c r="Y1210" s="832">
        <v>53</v>
      </c>
      <c r="Z1210" s="832">
        <v>63</v>
      </c>
      <c r="AA1210" s="832">
        <v>66</v>
      </c>
      <c r="AB1210" s="832">
        <v>19</v>
      </c>
      <c r="AC1210" s="832">
        <v>32</v>
      </c>
      <c r="AD1210" s="832">
        <v>44</v>
      </c>
      <c r="AE1210" s="832">
        <v>53</v>
      </c>
      <c r="AF1210" s="832">
        <v>57</v>
      </c>
      <c r="AG1210" s="832">
        <v>60</v>
      </c>
      <c r="AH1210" s="832">
        <v>6</v>
      </c>
      <c r="AI1210" s="832">
        <v>7</v>
      </c>
    </row>
    <row r="1211" spans="1:35" ht="15" customHeight="1">
      <c r="A1211" s="832" t="s">
        <v>1150</v>
      </c>
      <c r="B1211" s="832">
        <v>2020</v>
      </c>
      <c r="C1211" s="832" t="s">
        <v>2287</v>
      </c>
      <c r="D1211" s="832" t="s">
        <v>2288</v>
      </c>
      <c r="E1211" s="832" t="s">
        <v>333</v>
      </c>
      <c r="F1211" s="832" t="s">
        <v>2226</v>
      </c>
      <c r="G1211" s="832">
        <v>8189.48</v>
      </c>
      <c r="H1211" s="832">
        <v>12613.5</v>
      </c>
      <c r="I1211" s="832">
        <v>13415.13</v>
      </c>
      <c r="J1211" s="832">
        <v>13415.13</v>
      </c>
      <c r="K1211" s="832">
        <v>13415.13</v>
      </c>
      <c r="L1211" s="832">
        <v>15359.24</v>
      </c>
      <c r="M1211" s="832">
        <v>0</v>
      </c>
      <c r="N1211" s="832">
        <v>1022.98</v>
      </c>
      <c r="O1211" s="832">
        <v>1360.97</v>
      </c>
      <c r="P1211" s="832">
        <v>1360.97</v>
      </c>
      <c r="Q1211" s="832">
        <v>1378.97</v>
      </c>
      <c r="R1211" s="832">
        <v>1378.97</v>
      </c>
      <c r="S1211" s="832">
        <v>1279.94</v>
      </c>
      <c r="T1211" s="832">
        <v>887.65</v>
      </c>
      <c r="U1211" s="832">
        <v>0</v>
      </c>
      <c r="V1211" s="832">
        <v>4</v>
      </c>
      <c r="W1211" s="832">
        <v>12</v>
      </c>
      <c r="X1211" s="832">
        <v>15</v>
      </c>
      <c r="Y1211" s="832">
        <v>15</v>
      </c>
      <c r="Z1211" s="832">
        <v>14</v>
      </c>
      <c r="AA1211" s="832">
        <v>16</v>
      </c>
      <c r="AB1211" s="832">
        <v>0</v>
      </c>
      <c r="AC1211" s="832">
        <v>2</v>
      </c>
      <c r="AD1211" s="832">
        <v>3</v>
      </c>
      <c r="AE1211" s="832">
        <v>-6</v>
      </c>
      <c r="AF1211" s="832">
        <v>-5</v>
      </c>
      <c r="AG1211" s="832">
        <v>-5</v>
      </c>
      <c r="AH1211" s="832">
        <v>1</v>
      </c>
      <c r="AI1211" s="832">
        <v>1</v>
      </c>
    </row>
    <row r="1212" spans="1:35" ht="15" customHeight="1">
      <c r="A1212" s="832" t="s">
        <v>1150</v>
      </c>
      <c r="B1212" s="832">
        <v>2020</v>
      </c>
      <c r="C1212" s="832" t="s">
        <v>2289</v>
      </c>
      <c r="D1212" s="832" t="s">
        <v>2290</v>
      </c>
      <c r="E1212" s="832" t="s">
        <v>333</v>
      </c>
      <c r="F1212" s="832" t="s">
        <v>2226</v>
      </c>
      <c r="G1212" s="832">
        <v>285922.14</v>
      </c>
      <c r="H1212" s="832">
        <v>308070.28999999998</v>
      </c>
      <c r="I1212" s="832">
        <v>329102.40999999997</v>
      </c>
      <c r="J1212" s="832">
        <v>329102.40999999997</v>
      </c>
      <c r="K1212" s="832">
        <v>345864.11</v>
      </c>
      <c r="L1212" s="832">
        <v>425880.76</v>
      </c>
      <c r="M1212" s="832">
        <v>61434.33</v>
      </c>
      <c r="N1212" s="832">
        <v>131867.51999999999</v>
      </c>
      <c r="O1212" s="832">
        <v>186490.54</v>
      </c>
      <c r="P1212" s="832">
        <v>234892.13</v>
      </c>
      <c r="Q1212" s="832">
        <v>287261.61</v>
      </c>
      <c r="R1212" s="832">
        <v>311995.15000000002</v>
      </c>
      <c r="S1212" s="832">
        <v>35490.06</v>
      </c>
      <c r="T1212" s="832">
        <v>40247.39</v>
      </c>
      <c r="U1212" s="832">
        <v>0</v>
      </c>
      <c r="V1212" s="832">
        <v>616</v>
      </c>
      <c r="W1212" s="832">
        <v>646</v>
      </c>
      <c r="X1212" s="832">
        <v>670</v>
      </c>
      <c r="Y1212" s="832">
        <v>670</v>
      </c>
      <c r="Z1212" s="832">
        <v>700</v>
      </c>
      <c r="AA1212" s="832">
        <v>807</v>
      </c>
      <c r="AB1212" s="832">
        <v>98</v>
      </c>
      <c r="AC1212" s="832">
        <v>207</v>
      </c>
      <c r="AD1212" s="832">
        <v>297</v>
      </c>
      <c r="AE1212" s="832">
        <v>375</v>
      </c>
      <c r="AF1212" s="832">
        <v>427</v>
      </c>
      <c r="AG1212" s="832">
        <v>447</v>
      </c>
      <c r="AH1212" s="832">
        <v>67</v>
      </c>
      <c r="AI1212" s="832">
        <v>57</v>
      </c>
    </row>
    <row r="1213" spans="1:35" ht="15" customHeight="1">
      <c r="A1213" s="832" t="s">
        <v>1150</v>
      </c>
      <c r="B1213" s="832">
        <v>2020</v>
      </c>
      <c r="C1213" s="832" t="s">
        <v>2291</v>
      </c>
      <c r="D1213" s="832" t="s">
        <v>2823</v>
      </c>
      <c r="E1213" s="832" t="s">
        <v>333</v>
      </c>
      <c r="F1213" s="832" t="s">
        <v>2226</v>
      </c>
      <c r="G1213" s="832">
        <v>0</v>
      </c>
      <c r="H1213" s="832">
        <v>0</v>
      </c>
      <c r="I1213" s="832">
        <v>0</v>
      </c>
      <c r="J1213" s="832">
        <v>0</v>
      </c>
      <c r="K1213" s="832">
        <v>0</v>
      </c>
      <c r="L1213" s="832">
        <v>0</v>
      </c>
      <c r="M1213" s="832">
        <v>0</v>
      </c>
      <c r="N1213" s="832">
        <v>0</v>
      </c>
      <c r="O1213" s="832">
        <v>0</v>
      </c>
      <c r="P1213" s="832">
        <v>0</v>
      </c>
      <c r="Q1213" s="832">
        <v>0</v>
      </c>
      <c r="R1213" s="832">
        <v>0</v>
      </c>
      <c r="S1213" s="832">
        <v>0</v>
      </c>
      <c r="T1213" s="832">
        <v>0</v>
      </c>
      <c r="U1213" s="832">
        <v>0</v>
      </c>
      <c r="V1213" s="832">
        <v>0</v>
      </c>
      <c r="W1213" s="832">
        <v>0</v>
      </c>
      <c r="X1213" s="832">
        <v>0</v>
      </c>
      <c r="Y1213" s="832">
        <v>0</v>
      </c>
      <c r="Z1213" s="832">
        <v>0</v>
      </c>
      <c r="AA1213" s="832">
        <v>0</v>
      </c>
      <c r="AB1213" s="832">
        <v>0</v>
      </c>
      <c r="AC1213" s="832">
        <v>0</v>
      </c>
      <c r="AD1213" s="832">
        <v>0</v>
      </c>
      <c r="AE1213" s="832">
        <v>0</v>
      </c>
      <c r="AF1213" s="832">
        <v>0</v>
      </c>
      <c r="AG1213" s="832">
        <v>0</v>
      </c>
      <c r="AH1213" s="832">
        <v>0</v>
      </c>
      <c r="AI1213" s="832">
        <v>0</v>
      </c>
    </row>
    <row r="1214" spans="1:35" ht="15" customHeight="1">
      <c r="A1214" s="832" t="s">
        <v>1150</v>
      </c>
      <c r="B1214" s="832">
        <v>2020</v>
      </c>
      <c r="C1214" s="832" t="s">
        <v>2293</v>
      </c>
      <c r="D1214" s="832" t="s">
        <v>2824</v>
      </c>
      <c r="E1214" s="832" t="s">
        <v>333</v>
      </c>
      <c r="F1214" s="832" t="s">
        <v>2226</v>
      </c>
      <c r="G1214" s="832">
        <v>0</v>
      </c>
      <c r="H1214" s="832">
        <v>0</v>
      </c>
      <c r="I1214" s="832">
        <v>0</v>
      </c>
      <c r="J1214" s="832">
        <v>0</v>
      </c>
      <c r="K1214" s="832">
        <v>0</v>
      </c>
      <c r="L1214" s="832">
        <v>0</v>
      </c>
      <c r="M1214" s="832">
        <v>0</v>
      </c>
      <c r="N1214" s="832">
        <v>0</v>
      </c>
      <c r="O1214" s="832">
        <v>0</v>
      </c>
      <c r="P1214" s="832">
        <v>0</v>
      </c>
      <c r="Q1214" s="832">
        <v>0</v>
      </c>
      <c r="R1214" s="832">
        <v>0</v>
      </c>
      <c r="S1214" s="832">
        <v>0</v>
      </c>
      <c r="T1214" s="832">
        <v>0</v>
      </c>
      <c r="U1214" s="832">
        <v>0</v>
      </c>
      <c r="V1214" s="832">
        <v>0</v>
      </c>
      <c r="W1214" s="832">
        <v>0</v>
      </c>
      <c r="X1214" s="832">
        <v>0</v>
      </c>
      <c r="Y1214" s="832">
        <v>0</v>
      </c>
      <c r="Z1214" s="832">
        <v>0</v>
      </c>
      <c r="AA1214" s="832">
        <v>0</v>
      </c>
      <c r="AB1214" s="832">
        <v>0</v>
      </c>
      <c r="AC1214" s="832">
        <v>0</v>
      </c>
      <c r="AD1214" s="832">
        <v>0</v>
      </c>
      <c r="AE1214" s="832">
        <v>0</v>
      </c>
      <c r="AF1214" s="832">
        <v>0</v>
      </c>
      <c r="AG1214" s="832">
        <v>0</v>
      </c>
      <c r="AH1214" s="832">
        <v>0</v>
      </c>
      <c r="AI1214" s="832">
        <v>0</v>
      </c>
    </row>
    <row r="1215" spans="1:35" ht="15" customHeight="1">
      <c r="A1215" s="832" t="s">
        <v>1150</v>
      </c>
      <c r="B1215" s="832">
        <v>2020</v>
      </c>
      <c r="C1215" s="832" t="s">
        <v>2295</v>
      </c>
      <c r="D1215" s="832" t="s">
        <v>2296</v>
      </c>
      <c r="E1215" s="832" t="s">
        <v>2226</v>
      </c>
      <c r="F1215" s="832" t="s">
        <v>2226</v>
      </c>
      <c r="G1215" s="832">
        <v>46000</v>
      </c>
      <c r="H1215" s="832">
        <v>46000</v>
      </c>
      <c r="I1215" s="832">
        <v>46000</v>
      </c>
      <c r="J1215" s="832">
        <v>46000</v>
      </c>
      <c r="K1215" s="832">
        <v>46000</v>
      </c>
      <c r="L1215" s="832">
        <v>46000</v>
      </c>
      <c r="M1215" s="832">
        <v>0</v>
      </c>
      <c r="N1215" s="832">
        <v>145785</v>
      </c>
      <c r="O1215" s="832">
        <v>197325.96</v>
      </c>
      <c r="P1215" s="832">
        <v>197325.96</v>
      </c>
      <c r="Q1215" s="832">
        <v>223389.96</v>
      </c>
      <c r="R1215" s="832">
        <v>223389.96</v>
      </c>
      <c r="S1215" s="832">
        <v>3833.33</v>
      </c>
      <c r="T1215" s="832">
        <v>18615.830000000002</v>
      </c>
      <c r="U1215" s="832">
        <v>0</v>
      </c>
      <c r="V1215" s="832">
        <v>1</v>
      </c>
      <c r="W1215" s="832">
        <v>1</v>
      </c>
      <c r="X1215" s="832">
        <v>1</v>
      </c>
      <c r="Y1215" s="832">
        <v>1</v>
      </c>
      <c r="Z1215" s="832">
        <v>1</v>
      </c>
      <c r="AA1215" s="832">
        <v>1</v>
      </c>
      <c r="AB1215" s="832">
        <v>0</v>
      </c>
      <c r="AC1215" s="832">
        <v>7</v>
      </c>
      <c r="AD1215" s="832">
        <v>9</v>
      </c>
      <c r="AE1215" s="832">
        <v>9</v>
      </c>
      <c r="AF1215" s="832">
        <v>10</v>
      </c>
      <c r="AG1215" s="832">
        <v>10</v>
      </c>
      <c r="AH1215" s="832">
        <v>0</v>
      </c>
      <c r="AI1215" s="832">
        <v>1</v>
      </c>
    </row>
    <row r="1216" spans="1:35" ht="15" customHeight="1">
      <c r="A1216" s="832" t="s">
        <v>1150</v>
      </c>
      <c r="B1216" s="832">
        <v>2020</v>
      </c>
      <c r="C1216" s="832" t="s">
        <v>2297</v>
      </c>
      <c r="D1216" s="832" t="s">
        <v>2825</v>
      </c>
      <c r="E1216" s="832" t="s">
        <v>2226</v>
      </c>
      <c r="F1216" s="832" t="s">
        <v>2226</v>
      </c>
      <c r="G1216" s="832">
        <v>0</v>
      </c>
      <c r="H1216" s="832">
        <v>0</v>
      </c>
      <c r="I1216" s="832">
        <v>0</v>
      </c>
      <c r="J1216" s="832">
        <v>0</v>
      </c>
      <c r="K1216" s="832">
        <v>0</v>
      </c>
      <c r="L1216" s="832">
        <v>0</v>
      </c>
      <c r="M1216" s="832">
        <v>0</v>
      </c>
      <c r="N1216" s="832">
        <v>0</v>
      </c>
      <c r="O1216" s="832">
        <v>0</v>
      </c>
      <c r="P1216" s="832">
        <v>0</v>
      </c>
      <c r="Q1216" s="832">
        <v>0</v>
      </c>
      <c r="R1216" s="832">
        <v>0</v>
      </c>
      <c r="S1216" s="832">
        <v>0</v>
      </c>
      <c r="T1216" s="832">
        <v>0</v>
      </c>
      <c r="U1216" s="832">
        <v>0</v>
      </c>
      <c r="V1216" s="832">
        <v>0</v>
      </c>
      <c r="W1216" s="832">
        <v>0</v>
      </c>
      <c r="X1216" s="832">
        <v>0</v>
      </c>
      <c r="Y1216" s="832">
        <v>0</v>
      </c>
      <c r="Z1216" s="832">
        <v>0</v>
      </c>
      <c r="AA1216" s="832">
        <v>0</v>
      </c>
      <c r="AB1216" s="832">
        <v>0</v>
      </c>
      <c r="AC1216" s="832">
        <v>0</v>
      </c>
      <c r="AD1216" s="832">
        <v>0</v>
      </c>
      <c r="AE1216" s="832">
        <v>0</v>
      </c>
      <c r="AF1216" s="832">
        <v>0</v>
      </c>
      <c r="AG1216" s="832">
        <v>0</v>
      </c>
      <c r="AH1216" s="832">
        <v>0</v>
      </c>
      <c r="AI1216" s="832">
        <v>0</v>
      </c>
    </row>
    <row r="1217" spans="1:35" ht="15" customHeight="1">
      <c r="A1217" s="832" t="s">
        <v>1150</v>
      </c>
      <c r="B1217" s="832">
        <v>2020</v>
      </c>
      <c r="C1217" s="832" t="s">
        <v>2299</v>
      </c>
      <c r="D1217" s="832" t="s">
        <v>2826</v>
      </c>
      <c r="E1217" s="832" t="s">
        <v>2226</v>
      </c>
      <c r="F1217" s="832" t="s">
        <v>2226</v>
      </c>
      <c r="G1217" s="832">
        <v>229137.11</v>
      </c>
      <c r="H1217" s="832">
        <v>254129.11</v>
      </c>
      <c r="I1217" s="832">
        <v>307552.11</v>
      </c>
      <c r="J1217" s="832">
        <v>307552.11</v>
      </c>
      <c r="K1217" s="832">
        <v>318766.26</v>
      </c>
      <c r="L1217" s="832">
        <v>437094.46</v>
      </c>
      <c r="M1217" s="832">
        <v>50821.83</v>
      </c>
      <c r="N1217" s="832">
        <v>102253.9</v>
      </c>
      <c r="O1217" s="832">
        <v>163207.9</v>
      </c>
      <c r="P1217" s="832">
        <v>175016.9</v>
      </c>
      <c r="Q1217" s="832">
        <v>193507.9</v>
      </c>
      <c r="R1217" s="832">
        <v>212553.9</v>
      </c>
      <c r="S1217" s="832">
        <v>36424.54</v>
      </c>
      <c r="T1217" s="832">
        <v>37727.22</v>
      </c>
      <c r="U1217" s="832">
        <v>0</v>
      </c>
      <c r="V1217" s="832">
        <v>21</v>
      </c>
      <c r="W1217" s="832">
        <v>24</v>
      </c>
      <c r="X1217" s="832">
        <v>30</v>
      </c>
      <c r="Y1217" s="832">
        <v>30</v>
      </c>
      <c r="Z1217" s="832">
        <v>32</v>
      </c>
      <c r="AA1217" s="832">
        <v>44</v>
      </c>
      <c r="AB1217" s="832">
        <v>4</v>
      </c>
      <c r="AC1217" s="832">
        <v>9</v>
      </c>
      <c r="AD1217" s="832">
        <v>15</v>
      </c>
      <c r="AE1217" s="832">
        <v>16</v>
      </c>
      <c r="AF1217" s="832">
        <v>18</v>
      </c>
      <c r="AG1217" s="832">
        <v>20</v>
      </c>
      <c r="AH1217" s="832">
        <v>4</v>
      </c>
      <c r="AI1217" s="832">
        <v>4</v>
      </c>
    </row>
    <row r="1218" spans="1:35" ht="15" customHeight="1">
      <c r="A1218" s="832" t="s">
        <v>1150</v>
      </c>
      <c r="B1218" s="832">
        <v>2020</v>
      </c>
      <c r="C1218" s="832" t="s">
        <v>2301</v>
      </c>
      <c r="D1218" s="832" t="s">
        <v>2302</v>
      </c>
      <c r="E1218" s="832" t="s">
        <v>2226</v>
      </c>
      <c r="F1218" s="832" t="s">
        <v>2226</v>
      </c>
      <c r="G1218" s="832">
        <v>455924.42</v>
      </c>
      <c r="H1218" s="832">
        <v>565674.42000000004</v>
      </c>
      <c r="I1218" s="832">
        <v>565674.42000000004</v>
      </c>
      <c r="J1218" s="832">
        <v>565674.42000000004</v>
      </c>
      <c r="K1218" s="832">
        <v>659656.06999999995</v>
      </c>
      <c r="L1218" s="832">
        <v>854141.42</v>
      </c>
      <c r="M1218" s="832">
        <v>100727.5</v>
      </c>
      <c r="N1218" s="832">
        <v>302374.25</v>
      </c>
      <c r="O1218" s="832">
        <v>451443.18</v>
      </c>
      <c r="P1218" s="832">
        <v>600268.68000000005</v>
      </c>
      <c r="Q1218" s="832">
        <v>700351.54</v>
      </c>
      <c r="R1218" s="832">
        <v>907737.79</v>
      </c>
      <c r="S1218" s="832">
        <v>71178.45</v>
      </c>
      <c r="T1218" s="832">
        <v>117219.67</v>
      </c>
      <c r="U1218" s="832">
        <v>0</v>
      </c>
      <c r="V1218" s="832">
        <v>11</v>
      </c>
      <c r="W1218" s="832">
        <v>13</v>
      </c>
      <c r="X1218" s="832">
        <v>13</v>
      </c>
      <c r="Y1218" s="832">
        <v>13</v>
      </c>
      <c r="Z1218" s="832">
        <v>15</v>
      </c>
      <c r="AA1218" s="832">
        <v>19</v>
      </c>
      <c r="AB1218" s="832">
        <v>2</v>
      </c>
      <c r="AC1218" s="832">
        <v>6</v>
      </c>
      <c r="AD1218" s="832">
        <v>9</v>
      </c>
      <c r="AE1218" s="832">
        <v>12</v>
      </c>
      <c r="AF1218" s="832">
        <v>14</v>
      </c>
      <c r="AG1218" s="832">
        <v>18</v>
      </c>
      <c r="AH1218" s="832">
        <v>2</v>
      </c>
      <c r="AI1218" s="832">
        <v>2</v>
      </c>
    </row>
    <row r="1219" spans="1:35" ht="15" customHeight="1">
      <c r="A1219" s="832" t="s">
        <v>1150</v>
      </c>
      <c r="B1219" s="832">
        <v>2020</v>
      </c>
      <c r="C1219" s="832" t="s">
        <v>2303</v>
      </c>
      <c r="D1219" s="832" t="s">
        <v>2304</v>
      </c>
      <c r="E1219" s="832" t="s">
        <v>2226</v>
      </c>
      <c r="F1219" s="832" t="s">
        <v>2226</v>
      </c>
      <c r="G1219" s="832">
        <v>50550.06</v>
      </c>
      <c r="H1219" s="832">
        <v>170432.35</v>
      </c>
      <c r="I1219" s="832">
        <v>194532.35</v>
      </c>
      <c r="J1219" s="832">
        <v>194532.35</v>
      </c>
      <c r="K1219" s="832">
        <v>366664.84</v>
      </c>
      <c r="L1219" s="832">
        <v>539474.87</v>
      </c>
      <c r="M1219" s="832">
        <v>295906.53999999998</v>
      </c>
      <c r="N1219" s="832">
        <v>660130.09</v>
      </c>
      <c r="O1219" s="832">
        <v>782270.09</v>
      </c>
      <c r="P1219" s="832">
        <v>964002.51</v>
      </c>
      <c r="Q1219" s="832">
        <v>1153005.71</v>
      </c>
      <c r="R1219" s="832">
        <v>1155705.71</v>
      </c>
      <c r="S1219" s="832">
        <v>44956.24</v>
      </c>
      <c r="T1219" s="832">
        <v>141265.04999999999</v>
      </c>
      <c r="U1219" s="832">
        <v>0</v>
      </c>
      <c r="V1219" s="832">
        <v>2</v>
      </c>
      <c r="W1219" s="832">
        <v>7</v>
      </c>
      <c r="X1219" s="832">
        <v>8</v>
      </c>
      <c r="Y1219" s="832">
        <v>8</v>
      </c>
      <c r="Z1219" s="832">
        <v>15</v>
      </c>
      <c r="AA1219" s="832">
        <v>22</v>
      </c>
      <c r="AB1219" s="832">
        <v>13</v>
      </c>
      <c r="AC1219" s="832">
        <v>30</v>
      </c>
      <c r="AD1219" s="832">
        <v>35</v>
      </c>
      <c r="AE1219" s="832">
        <v>43</v>
      </c>
      <c r="AF1219" s="832">
        <v>51</v>
      </c>
      <c r="AG1219" s="832">
        <v>51</v>
      </c>
      <c r="AH1219" s="832">
        <v>2</v>
      </c>
      <c r="AI1219" s="832">
        <v>6</v>
      </c>
    </row>
    <row r="1220" spans="1:35" ht="15" customHeight="1">
      <c r="A1220" s="832" t="s">
        <v>1150</v>
      </c>
      <c r="B1220" s="832">
        <v>2020</v>
      </c>
      <c r="C1220" s="832" t="s">
        <v>2305</v>
      </c>
      <c r="D1220" s="832" t="s">
        <v>2827</v>
      </c>
      <c r="E1220" s="832" t="s">
        <v>2226</v>
      </c>
      <c r="F1220" s="832" t="s">
        <v>2226</v>
      </c>
      <c r="G1220" s="832">
        <v>0</v>
      </c>
      <c r="H1220" s="832">
        <v>0</v>
      </c>
      <c r="I1220" s="832">
        <v>0</v>
      </c>
      <c r="J1220" s="832">
        <v>0</v>
      </c>
      <c r="K1220" s="832">
        <v>0</v>
      </c>
      <c r="L1220" s="832">
        <v>0</v>
      </c>
      <c r="M1220" s="832">
        <v>0</v>
      </c>
      <c r="N1220" s="832">
        <v>0</v>
      </c>
      <c r="O1220" s="832">
        <v>0</v>
      </c>
      <c r="P1220" s="832">
        <v>0</v>
      </c>
      <c r="Q1220" s="832">
        <v>37914.33</v>
      </c>
      <c r="R1220" s="832">
        <v>37914.33</v>
      </c>
      <c r="S1220" s="832">
        <v>0</v>
      </c>
      <c r="T1220" s="832">
        <v>3159.53</v>
      </c>
      <c r="U1220" s="832">
        <v>0</v>
      </c>
      <c r="V1220" s="832">
        <v>0</v>
      </c>
      <c r="W1220" s="832">
        <v>0</v>
      </c>
      <c r="X1220" s="832">
        <v>0</v>
      </c>
      <c r="Y1220" s="832">
        <v>0</v>
      </c>
      <c r="Z1220" s="832">
        <v>0</v>
      </c>
      <c r="AA1220" s="832">
        <v>0</v>
      </c>
      <c r="AB1220" s="832">
        <v>0</v>
      </c>
      <c r="AC1220" s="832">
        <v>0</v>
      </c>
      <c r="AD1220" s="832">
        <v>0</v>
      </c>
      <c r="AE1220" s="832">
        <v>0</v>
      </c>
      <c r="AF1220" s="832">
        <v>2</v>
      </c>
      <c r="AG1220" s="832">
        <v>2</v>
      </c>
      <c r="AH1220" s="832">
        <v>0</v>
      </c>
      <c r="AI1220" s="832">
        <v>0</v>
      </c>
    </row>
    <row r="1221" spans="1:35" ht="15" customHeight="1">
      <c r="A1221" s="832" t="s">
        <v>1150</v>
      </c>
      <c r="B1221" s="832">
        <v>2020</v>
      </c>
      <c r="C1221" s="832" t="s">
        <v>2307</v>
      </c>
      <c r="D1221" s="832" t="s">
        <v>2828</v>
      </c>
      <c r="E1221" s="832" t="s">
        <v>333</v>
      </c>
      <c r="F1221" s="832" t="s">
        <v>2226</v>
      </c>
      <c r="G1221" s="832">
        <v>0</v>
      </c>
      <c r="H1221" s="832">
        <v>0</v>
      </c>
      <c r="I1221" s="832">
        <v>0</v>
      </c>
      <c r="J1221" s="832">
        <v>0</v>
      </c>
      <c r="K1221" s="832">
        <v>0</v>
      </c>
      <c r="L1221" s="832">
        <v>0</v>
      </c>
      <c r="M1221" s="832">
        <v>0</v>
      </c>
      <c r="N1221" s="832">
        <v>0</v>
      </c>
      <c r="O1221" s="832">
        <v>0</v>
      </c>
      <c r="P1221" s="832">
        <v>0</v>
      </c>
      <c r="Q1221" s="832">
        <v>0</v>
      </c>
      <c r="R1221" s="832">
        <v>0</v>
      </c>
      <c r="S1221" s="832">
        <v>0</v>
      </c>
      <c r="T1221" s="832">
        <v>0</v>
      </c>
      <c r="U1221" s="832">
        <v>0</v>
      </c>
      <c r="V1221" s="832">
        <v>0</v>
      </c>
      <c r="W1221" s="832">
        <v>0</v>
      </c>
      <c r="X1221" s="832">
        <v>0</v>
      </c>
      <c r="Y1221" s="832">
        <v>0</v>
      </c>
      <c r="Z1221" s="832">
        <v>0</v>
      </c>
      <c r="AA1221" s="832">
        <v>0</v>
      </c>
      <c r="AB1221" s="832">
        <v>0</v>
      </c>
      <c r="AC1221" s="832">
        <v>0</v>
      </c>
      <c r="AD1221" s="832">
        <v>0</v>
      </c>
      <c r="AE1221" s="832">
        <v>0</v>
      </c>
      <c r="AF1221" s="832">
        <v>0</v>
      </c>
      <c r="AG1221" s="832">
        <v>0</v>
      </c>
      <c r="AH1221" s="832">
        <v>0</v>
      </c>
      <c r="AI1221" s="832">
        <v>0</v>
      </c>
    </row>
    <row r="1222" spans="1:35" ht="15" customHeight="1">
      <c r="A1222" s="832" t="s">
        <v>1150</v>
      </c>
      <c r="B1222" s="832">
        <v>2020</v>
      </c>
      <c r="C1222" s="832" t="s">
        <v>2309</v>
      </c>
      <c r="D1222" s="832" t="s">
        <v>2829</v>
      </c>
      <c r="E1222" s="832" t="s">
        <v>2226</v>
      </c>
      <c r="F1222" s="832" t="s">
        <v>2226</v>
      </c>
      <c r="G1222" s="832">
        <v>97238.84</v>
      </c>
      <c r="H1222" s="832">
        <v>132332.68</v>
      </c>
      <c r="I1222" s="832">
        <v>146830.68</v>
      </c>
      <c r="J1222" s="832">
        <v>146830.68</v>
      </c>
      <c r="K1222" s="832">
        <v>158730.68</v>
      </c>
      <c r="L1222" s="832">
        <v>214238.16</v>
      </c>
      <c r="M1222" s="832">
        <v>67277.820000000007</v>
      </c>
      <c r="N1222" s="832">
        <v>129749.47</v>
      </c>
      <c r="O1222" s="832">
        <v>172979.27</v>
      </c>
      <c r="P1222" s="832">
        <v>185679.27</v>
      </c>
      <c r="Q1222" s="832">
        <v>198222.02</v>
      </c>
      <c r="R1222" s="832">
        <v>214420.64</v>
      </c>
      <c r="S1222" s="832">
        <v>17853.18</v>
      </c>
      <c r="T1222" s="832">
        <v>29846.080000000002</v>
      </c>
      <c r="U1222" s="832">
        <v>0</v>
      </c>
      <c r="V1222" s="832">
        <v>7</v>
      </c>
      <c r="W1222" s="832">
        <v>9</v>
      </c>
      <c r="X1222" s="832">
        <v>10</v>
      </c>
      <c r="Y1222" s="832">
        <v>10</v>
      </c>
      <c r="Z1222" s="832">
        <v>11</v>
      </c>
      <c r="AA1222" s="832">
        <v>15</v>
      </c>
      <c r="AB1222" s="832">
        <v>5</v>
      </c>
      <c r="AC1222" s="832">
        <v>9</v>
      </c>
      <c r="AD1222" s="832">
        <v>12</v>
      </c>
      <c r="AE1222" s="832">
        <v>13</v>
      </c>
      <c r="AF1222" s="832">
        <v>14</v>
      </c>
      <c r="AG1222" s="832">
        <v>15</v>
      </c>
      <c r="AH1222" s="832">
        <v>1</v>
      </c>
      <c r="AI1222" s="832">
        <v>2</v>
      </c>
    </row>
    <row r="1223" spans="1:35" ht="15" customHeight="1">
      <c r="A1223" s="832" t="s">
        <v>1150</v>
      </c>
      <c r="B1223" s="832">
        <v>2020</v>
      </c>
      <c r="C1223" s="832" t="s">
        <v>2311</v>
      </c>
      <c r="D1223" s="832" t="s">
        <v>2312</v>
      </c>
      <c r="E1223" s="832" t="s">
        <v>333</v>
      </c>
      <c r="F1223" s="832" t="s">
        <v>2226</v>
      </c>
      <c r="G1223" s="832">
        <v>0</v>
      </c>
      <c r="H1223" s="832">
        <v>0</v>
      </c>
      <c r="I1223" s="832">
        <v>0</v>
      </c>
      <c r="J1223" s="832">
        <v>0</v>
      </c>
      <c r="K1223" s="832">
        <v>0</v>
      </c>
      <c r="L1223" s="832">
        <v>0</v>
      </c>
      <c r="M1223" s="832">
        <v>0</v>
      </c>
      <c r="N1223" s="832">
        <v>0</v>
      </c>
      <c r="O1223" s="832">
        <v>0</v>
      </c>
      <c r="P1223" s="832">
        <v>0</v>
      </c>
      <c r="Q1223" s="832">
        <v>0</v>
      </c>
      <c r="R1223" s="832">
        <v>0</v>
      </c>
      <c r="S1223" s="832">
        <v>0</v>
      </c>
      <c r="T1223" s="832">
        <v>0</v>
      </c>
      <c r="U1223" s="832">
        <v>0</v>
      </c>
      <c r="V1223" s="832">
        <v>0</v>
      </c>
      <c r="W1223" s="832">
        <v>0</v>
      </c>
      <c r="X1223" s="832">
        <v>0</v>
      </c>
      <c r="Y1223" s="832">
        <v>0</v>
      </c>
      <c r="Z1223" s="832">
        <v>0</v>
      </c>
      <c r="AA1223" s="832">
        <v>0</v>
      </c>
      <c r="AB1223" s="832">
        <v>0</v>
      </c>
      <c r="AC1223" s="832">
        <v>0</v>
      </c>
      <c r="AD1223" s="832">
        <v>0</v>
      </c>
      <c r="AE1223" s="832">
        <v>0</v>
      </c>
      <c r="AF1223" s="832">
        <v>0</v>
      </c>
      <c r="AG1223" s="832">
        <v>0</v>
      </c>
      <c r="AH1223" s="832">
        <v>0</v>
      </c>
      <c r="AI1223" s="832">
        <v>0</v>
      </c>
    </row>
    <row r="1224" spans="1:35" ht="15" customHeight="1">
      <c r="A1224" s="832" t="s">
        <v>1150</v>
      </c>
      <c r="B1224" s="832">
        <v>2020</v>
      </c>
      <c r="C1224" s="832" t="s">
        <v>2313</v>
      </c>
      <c r="D1224" s="832" t="s">
        <v>2830</v>
      </c>
      <c r="E1224" s="832" t="s">
        <v>2226</v>
      </c>
      <c r="F1224" s="832" t="s">
        <v>2226</v>
      </c>
      <c r="G1224" s="832">
        <v>1108329.69</v>
      </c>
      <c r="H1224" s="832">
        <v>1295568.3600000001</v>
      </c>
      <c r="I1224" s="832">
        <v>1484044.2</v>
      </c>
      <c r="J1224" s="832">
        <v>1484044.2</v>
      </c>
      <c r="K1224" s="832">
        <v>1668381.2</v>
      </c>
      <c r="L1224" s="832">
        <v>1958692.78</v>
      </c>
      <c r="M1224" s="832">
        <v>263125.11</v>
      </c>
      <c r="N1224" s="832">
        <v>484806.59</v>
      </c>
      <c r="O1224" s="832">
        <v>739268.72</v>
      </c>
      <c r="P1224" s="832">
        <v>1003832.78</v>
      </c>
      <c r="Q1224" s="832">
        <v>1252075.25</v>
      </c>
      <c r="R1224" s="832">
        <v>1312953.25</v>
      </c>
      <c r="S1224" s="832">
        <v>163224.4</v>
      </c>
      <c r="T1224" s="832">
        <v>189218.79</v>
      </c>
      <c r="U1224" s="832">
        <v>0</v>
      </c>
      <c r="V1224" s="832">
        <v>89</v>
      </c>
      <c r="W1224" s="832">
        <v>103</v>
      </c>
      <c r="X1224" s="832">
        <v>119</v>
      </c>
      <c r="Y1224" s="832">
        <v>119</v>
      </c>
      <c r="Z1224" s="832">
        <v>133</v>
      </c>
      <c r="AA1224" s="832">
        <v>157</v>
      </c>
      <c r="AB1224" s="832">
        <v>21</v>
      </c>
      <c r="AC1224" s="832">
        <v>37</v>
      </c>
      <c r="AD1224" s="832">
        <v>58</v>
      </c>
      <c r="AE1224" s="832">
        <v>77</v>
      </c>
      <c r="AF1224" s="832">
        <v>92</v>
      </c>
      <c r="AG1224" s="832">
        <v>98</v>
      </c>
      <c r="AH1224" s="832">
        <v>13</v>
      </c>
      <c r="AI1224" s="832">
        <v>15</v>
      </c>
    </row>
    <row r="1225" spans="1:35" ht="15" customHeight="1">
      <c r="A1225" s="832" t="s">
        <v>1150</v>
      </c>
      <c r="B1225" s="832">
        <v>2020</v>
      </c>
      <c r="C1225" s="832" t="s">
        <v>2315</v>
      </c>
      <c r="D1225" s="832" t="s">
        <v>2316</v>
      </c>
      <c r="E1225" s="832" t="s">
        <v>333</v>
      </c>
      <c r="F1225" s="832" t="s">
        <v>2226</v>
      </c>
      <c r="G1225" s="832">
        <v>0</v>
      </c>
      <c r="H1225" s="832">
        <v>0</v>
      </c>
      <c r="I1225" s="832">
        <v>0</v>
      </c>
      <c r="J1225" s="832">
        <v>0</v>
      </c>
      <c r="K1225" s="832">
        <v>0</v>
      </c>
      <c r="L1225" s="832">
        <v>0</v>
      </c>
      <c r="M1225" s="832">
        <v>0</v>
      </c>
      <c r="N1225" s="832">
        <v>0</v>
      </c>
      <c r="O1225" s="832">
        <v>0</v>
      </c>
      <c r="P1225" s="832">
        <v>0</v>
      </c>
      <c r="Q1225" s="832">
        <v>0</v>
      </c>
      <c r="R1225" s="832">
        <v>0</v>
      </c>
      <c r="S1225" s="832">
        <v>0</v>
      </c>
      <c r="T1225" s="832">
        <v>0</v>
      </c>
      <c r="U1225" s="832">
        <v>0</v>
      </c>
      <c r="V1225" s="832">
        <v>0</v>
      </c>
      <c r="W1225" s="832">
        <v>0</v>
      </c>
      <c r="X1225" s="832">
        <v>0</v>
      </c>
      <c r="Y1225" s="832">
        <v>0</v>
      </c>
      <c r="Z1225" s="832">
        <v>0</v>
      </c>
      <c r="AA1225" s="832">
        <v>0</v>
      </c>
      <c r="AB1225" s="832">
        <v>0</v>
      </c>
      <c r="AC1225" s="832">
        <v>0</v>
      </c>
      <c r="AD1225" s="832">
        <v>0</v>
      </c>
      <c r="AE1225" s="832">
        <v>0</v>
      </c>
      <c r="AF1225" s="832">
        <v>0</v>
      </c>
      <c r="AG1225" s="832">
        <v>0</v>
      </c>
      <c r="AH1225" s="832">
        <v>0</v>
      </c>
      <c r="AI1225" s="832">
        <v>0</v>
      </c>
    </row>
    <row r="1226" spans="1:35" ht="15" customHeight="1">
      <c r="A1226" s="832" t="s">
        <v>1150</v>
      </c>
      <c r="B1226" s="832">
        <v>2020</v>
      </c>
      <c r="C1226" s="832" t="s">
        <v>2319</v>
      </c>
      <c r="D1226" s="832" t="s">
        <v>2320</v>
      </c>
      <c r="E1226" s="832" t="s">
        <v>333</v>
      </c>
      <c r="F1226" s="832" t="s">
        <v>2321</v>
      </c>
      <c r="G1226" s="832">
        <v>0</v>
      </c>
      <c r="H1226" s="832">
        <v>0</v>
      </c>
      <c r="I1226" s="832">
        <v>0</v>
      </c>
      <c r="J1226" s="832">
        <v>0</v>
      </c>
      <c r="K1226" s="832">
        <v>0</v>
      </c>
      <c r="L1226" s="832">
        <v>0</v>
      </c>
      <c r="M1226" s="832">
        <v>0</v>
      </c>
      <c r="N1226" s="832">
        <v>0</v>
      </c>
      <c r="O1226" s="832">
        <v>0</v>
      </c>
      <c r="P1226" s="832">
        <v>0</v>
      </c>
      <c r="Q1226" s="832">
        <v>0</v>
      </c>
      <c r="R1226" s="832">
        <v>0</v>
      </c>
      <c r="S1226" s="832">
        <v>0</v>
      </c>
      <c r="T1226" s="832">
        <v>0</v>
      </c>
      <c r="U1226" s="832">
        <v>0</v>
      </c>
      <c r="V1226" s="832">
        <v>0</v>
      </c>
      <c r="W1226" s="832">
        <v>0</v>
      </c>
      <c r="X1226" s="832">
        <v>0</v>
      </c>
      <c r="Y1226" s="832">
        <v>0</v>
      </c>
      <c r="Z1226" s="832">
        <v>0</v>
      </c>
      <c r="AA1226" s="832">
        <v>0</v>
      </c>
      <c r="AB1226" s="832">
        <v>0</v>
      </c>
      <c r="AC1226" s="832">
        <v>0</v>
      </c>
      <c r="AD1226" s="832">
        <v>0</v>
      </c>
      <c r="AE1226" s="832">
        <v>0</v>
      </c>
      <c r="AF1226" s="832">
        <v>0</v>
      </c>
      <c r="AG1226" s="832">
        <v>0</v>
      </c>
      <c r="AH1226" s="832">
        <v>0</v>
      </c>
      <c r="AI1226" s="832">
        <v>0</v>
      </c>
    </row>
    <row r="1227" spans="1:35" ht="15" customHeight="1">
      <c r="A1227" s="832" t="s">
        <v>1150</v>
      </c>
      <c r="B1227" s="832">
        <v>2020</v>
      </c>
      <c r="C1227" s="832" t="s">
        <v>2322</v>
      </c>
      <c r="D1227" s="832" t="s">
        <v>2323</v>
      </c>
      <c r="E1227" s="832" t="s">
        <v>2226</v>
      </c>
      <c r="F1227" s="832" t="s">
        <v>2226</v>
      </c>
      <c r="G1227" s="832">
        <v>0</v>
      </c>
      <c r="H1227" s="832">
        <v>0</v>
      </c>
      <c r="I1227" s="832">
        <v>0</v>
      </c>
      <c r="J1227" s="832">
        <v>0</v>
      </c>
      <c r="K1227" s="832">
        <v>0</v>
      </c>
      <c r="L1227" s="832">
        <v>0</v>
      </c>
      <c r="M1227" s="832">
        <v>0</v>
      </c>
      <c r="N1227" s="832">
        <v>0</v>
      </c>
      <c r="O1227" s="832">
        <v>0</v>
      </c>
      <c r="P1227" s="832">
        <v>0</v>
      </c>
      <c r="Q1227" s="832">
        <v>0</v>
      </c>
      <c r="R1227" s="832">
        <v>0</v>
      </c>
      <c r="S1227" s="832">
        <v>0</v>
      </c>
      <c r="T1227" s="832">
        <v>0</v>
      </c>
      <c r="U1227" s="832">
        <v>0</v>
      </c>
      <c r="V1227" s="832">
        <v>0</v>
      </c>
      <c r="W1227" s="832">
        <v>0</v>
      </c>
      <c r="X1227" s="832">
        <v>0</v>
      </c>
      <c r="Y1227" s="832">
        <v>0</v>
      </c>
      <c r="Z1227" s="832">
        <v>0</v>
      </c>
      <c r="AA1227" s="832">
        <v>0</v>
      </c>
      <c r="AB1227" s="832">
        <v>0</v>
      </c>
      <c r="AC1227" s="832">
        <v>0</v>
      </c>
      <c r="AD1227" s="832">
        <v>0</v>
      </c>
      <c r="AE1227" s="832">
        <v>0</v>
      </c>
      <c r="AF1227" s="832">
        <v>0</v>
      </c>
      <c r="AG1227" s="832">
        <v>1</v>
      </c>
      <c r="AH1227" s="832">
        <v>0</v>
      </c>
      <c r="AI1227" s="832">
        <v>0</v>
      </c>
    </row>
    <row r="1228" spans="1:35" ht="15" customHeight="1">
      <c r="A1228" s="832" t="s">
        <v>1150</v>
      </c>
      <c r="B1228" s="832">
        <v>2020</v>
      </c>
      <c r="C1228" s="832" t="s">
        <v>2324</v>
      </c>
      <c r="D1228" s="832" t="s">
        <v>2868</v>
      </c>
      <c r="E1228" s="832" t="s">
        <v>2226</v>
      </c>
      <c r="F1228" s="832" t="s">
        <v>2226</v>
      </c>
      <c r="G1228" s="832">
        <v>0</v>
      </c>
      <c r="H1228" s="832">
        <v>0</v>
      </c>
      <c r="I1228" s="832">
        <v>0</v>
      </c>
      <c r="J1228" s="832">
        <v>0</v>
      </c>
      <c r="K1228" s="832">
        <v>0</v>
      </c>
      <c r="L1228" s="832">
        <v>0</v>
      </c>
      <c r="M1228" s="832">
        <v>0</v>
      </c>
      <c r="N1228" s="832">
        <v>0</v>
      </c>
      <c r="O1228" s="832">
        <v>0</v>
      </c>
      <c r="P1228" s="832">
        <v>0</v>
      </c>
      <c r="Q1228" s="832">
        <v>0</v>
      </c>
      <c r="R1228" s="832">
        <v>0</v>
      </c>
      <c r="S1228" s="832">
        <v>0</v>
      </c>
      <c r="T1228" s="832">
        <v>0</v>
      </c>
      <c r="U1228" s="832">
        <v>0</v>
      </c>
      <c r="V1228" s="832">
        <v>0</v>
      </c>
      <c r="W1228" s="832">
        <v>0</v>
      </c>
      <c r="X1228" s="832">
        <v>0</v>
      </c>
      <c r="Y1228" s="832">
        <v>0</v>
      </c>
      <c r="Z1228" s="832">
        <v>0</v>
      </c>
      <c r="AA1228" s="832">
        <v>0</v>
      </c>
      <c r="AB1228" s="832">
        <v>0</v>
      </c>
      <c r="AC1228" s="832">
        <v>0</v>
      </c>
      <c r="AD1228" s="832">
        <v>0</v>
      </c>
      <c r="AE1228" s="832">
        <v>0</v>
      </c>
      <c r="AF1228" s="832">
        <v>0</v>
      </c>
      <c r="AG1228" s="832">
        <v>0</v>
      </c>
      <c r="AH1228" s="832">
        <v>0</v>
      </c>
      <c r="AI1228" s="832">
        <v>0</v>
      </c>
    </row>
    <row r="1229" spans="1:35" ht="15" customHeight="1">
      <c r="A1229" s="832" t="s">
        <v>1150</v>
      </c>
      <c r="B1229" s="832">
        <v>2020</v>
      </c>
      <c r="C1229" s="832" t="s">
        <v>2325</v>
      </c>
      <c r="D1229" s="832" t="s">
        <v>2831</v>
      </c>
      <c r="E1229" s="832" t="s">
        <v>2226</v>
      </c>
      <c r="F1229" s="832" t="s">
        <v>2226</v>
      </c>
      <c r="G1229" s="832">
        <v>987985.23</v>
      </c>
      <c r="H1229" s="832">
        <v>1049585.23</v>
      </c>
      <c r="I1229" s="832">
        <v>1093585.23</v>
      </c>
      <c r="J1229" s="832">
        <v>1106485.23</v>
      </c>
      <c r="K1229" s="832">
        <v>1163606.44</v>
      </c>
      <c r="L1229" s="832">
        <v>1309206.44</v>
      </c>
      <c r="M1229" s="832">
        <v>151685.70000000001</v>
      </c>
      <c r="N1229" s="832">
        <v>325185.7</v>
      </c>
      <c r="O1229" s="832">
        <v>503085.7</v>
      </c>
      <c r="P1229" s="832">
        <v>615385.69999999995</v>
      </c>
      <c r="Q1229" s="832">
        <v>828785.7</v>
      </c>
      <c r="R1229" s="832">
        <v>877985.7</v>
      </c>
      <c r="S1229" s="832">
        <v>109100.54</v>
      </c>
      <c r="T1229" s="832">
        <v>107683.91</v>
      </c>
      <c r="U1229" s="832">
        <v>0</v>
      </c>
      <c r="V1229" s="832">
        <v>217</v>
      </c>
      <c r="W1229" s="832">
        <v>233</v>
      </c>
      <c r="X1229" s="832">
        <v>239</v>
      </c>
      <c r="Y1229" s="832">
        <v>244</v>
      </c>
      <c r="Z1229" s="832">
        <v>253</v>
      </c>
      <c r="AA1229" s="832">
        <v>284</v>
      </c>
      <c r="AB1229" s="832">
        <v>45</v>
      </c>
      <c r="AC1229" s="832">
        <v>91</v>
      </c>
      <c r="AD1229" s="832">
        <v>120</v>
      </c>
      <c r="AE1229" s="832">
        <v>150</v>
      </c>
      <c r="AF1229" s="832">
        <v>188</v>
      </c>
      <c r="AG1229" s="832">
        <v>204</v>
      </c>
      <c r="AH1229" s="832">
        <v>24</v>
      </c>
      <c r="AI1229" s="832">
        <v>25</v>
      </c>
    </row>
    <row r="1230" spans="1:35" ht="15" customHeight="1">
      <c r="A1230" s="832" t="s">
        <v>1150</v>
      </c>
      <c r="B1230" s="832">
        <v>2020</v>
      </c>
      <c r="C1230" s="832" t="s">
        <v>2331</v>
      </c>
      <c r="D1230" s="832" t="s">
        <v>2832</v>
      </c>
      <c r="E1230" s="832" t="s">
        <v>2226</v>
      </c>
      <c r="F1230" s="832" t="s">
        <v>2226</v>
      </c>
      <c r="G1230" s="832">
        <v>0</v>
      </c>
      <c r="H1230" s="832">
        <v>0</v>
      </c>
      <c r="I1230" s="832">
        <v>0</v>
      </c>
      <c r="J1230" s="832">
        <v>0</v>
      </c>
      <c r="K1230" s="832">
        <v>0</v>
      </c>
      <c r="L1230" s="832">
        <v>0</v>
      </c>
      <c r="M1230" s="832">
        <v>0</v>
      </c>
      <c r="N1230" s="832">
        <v>0</v>
      </c>
      <c r="O1230" s="832">
        <v>0</v>
      </c>
      <c r="P1230" s="832">
        <v>0</v>
      </c>
      <c r="Q1230" s="832">
        <v>0</v>
      </c>
      <c r="R1230" s="832">
        <v>0</v>
      </c>
      <c r="S1230" s="832">
        <v>0</v>
      </c>
      <c r="T1230" s="832">
        <v>0</v>
      </c>
      <c r="U1230" s="832">
        <v>0</v>
      </c>
      <c r="V1230" s="832">
        <v>0</v>
      </c>
      <c r="W1230" s="832">
        <v>0</v>
      </c>
      <c r="X1230" s="832">
        <v>0</v>
      </c>
      <c r="Y1230" s="832">
        <v>0</v>
      </c>
      <c r="Z1230" s="832">
        <v>0</v>
      </c>
      <c r="AA1230" s="832">
        <v>0</v>
      </c>
      <c r="AB1230" s="832">
        <v>0</v>
      </c>
      <c r="AC1230" s="832">
        <v>0</v>
      </c>
      <c r="AD1230" s="832">
        <v>0</v>
      </c>
      <c r="AE1230" s="832">
        <v>0</v>
      </c>
      <c r="AF1230" s="832">
        <v>0</v>
      </c>
      <c r="AG1230" s="832">
        <v>0</v>
      </c>
      <c r="AH1230" s="832">
        <v>0</v>
      </c>
      <c r="AI1230" s="832">
        <v>0</v>
      </c>
    </row>
    <row r="1231" spans="1:35" ht="15" customHeight="1">
      <c r="A1231" s="832" t="s">
        <v>1150</v>
      </c>
      <c r="B1231" s="832">
        <v>2020</v>
      </c>
      <c r="C1231" s="832" t="s">
        <v>2333</v>
      </c>
      <c r="D1231" s="832" t="s">
        <v>2334</v>
      </c>
      <c r="E1231" s="832" t="s">
        <v>333</v>
      </c>
      <c r="F1231" s="832" t="s">
        <v>2226</v>
      </c>
      <c r="G1231" s="832">
        <v>0</v>
      </c>
      <c r="H1231" s="832">
        <v>0</v>
      </c>
      <c r="I1231" s="832">
        <v>0</v>
      </c>
      <c r="J1231" s="832">
        <v>0</v>
      </c>
      <c r="K1231" s="832">
        <v>0</v>
      </c>
      <c r="L1231" s="832">
        <v>0</v>
      </c>
      <c r="M1231" s="832">
        <v>0</v>
      </c>
      <c r="N1231" s="832">
        <v>0</v>
      </c>
      <c r="O1231" s="832">
        <v>0</v>
      </c>
      <c r="P1231" s="832">
        <v>0</v>
      </c>
      <c r="Q1231" s="832">
        <v>0</v>
      </c>
      <c r="R1231" s="832">
        <v>0</v>
      </c>
      <c r="S1231" s="832">
        <v>0</v>
      </c>
      <c r="T1231" s="832">
        <v>0</v>
      </c>
      <c r="U1231" s="832">
        <v>0</v>
      </c>
      <c r="V1231" s="832">
        <v>0</v>
      </c>
      <c r="W1231" s="832">
        <v>0</v>
      </c>
      <c r="X1231" s="832">
        <v>0</v>
      </c>
      <c r="Y1231" s="832">
        <v>0</v>
      </c>
      <c r="Z1231" s="832">
        <v>0</v>
      </c>
      <c r="AA1231" s="832">
        <v>0</v>
      </c>
      <c r="AB1231" s="832">
        <v>0</v>
      </c>
      <c r="AC1231" s="832">
        <v>0</v>
      </c>
      <c r="AD1231" s="832">
        <v>0</v>
      </c>
      <c r="AE1231" s="832">
        <v>0</v>
      </c>
      <c r="AF1231" s="832">
        <v>0</v>
      </c>
      <c r="AG1231" s="832">
        <v>0</v>
      </c>
      <c r="AH1231" s="832">
        <v>0</v>
      </c>
      <c r="AI1231" s="832">
        <v>0</v>
      </c>
    </row>
    <row r="1232" spans="1:35" ht="15" customHeight="1">
      <c r="A1232" s="832" t="s">
        <v>1150</v>
      </c>
      <c r="B1232" s="832">
        <v>2020</v>
      </c>
      <c r="C1232" s="832" t="s">
        <v>2335</v>
      </c>
      <c r="D1232" s="832" t="s">
        <v>2336</v>
      </c>
      <c r="E1232" s="832" t="s">
        <v>333</v>
      </c>
      <c r="F1232" s="832" t="s">
        <v>2226</v>
      </c>
      <c r="G1232" s="832">
        <v>0</v>
      </c>
      <c r="H1232" s="832">
        <v>0</v>
      </c>
      <c r="I1232" s="832">
        <v>0</v>
      </c>
      <c r="J1232" s="832">
        <v>0</v>
      </c>
      <c r="K1232" s="832">
        <v>0</v>
      </c>
      <c r="L1232" s="832">
        <v>0</v>
      </c>
      <c r="M1232" s="832">
        <v>0</v>
      </c>
      <c r="N1232" s="832">
        <v>0</v>
      </c>
      <c r="O1232" s="832">
        <v>0</v>
      </c>
      <c r="P1232" s="832">
        <v>0</v>
      </c>
      <c r="Q1232" s="832">
        <v>0</v>
      </c>
      <c r="R1232" s="832">
        <v>0</v>
      </c>
      <c r="S1232" s="832">
        <v>0</v>
      </c>
      <c r="T1232" s="832">
        <v>0</v>
      </c>
      <c r="U1232" s="832">
        <v>0</v>
      </c>
      <c r="V1232" s="832">
        <v>0</v>
      </c>
      <c r="W1232" s="832">
        <v>0</v>
      </c>
      <c r="X1232" s="832">
        <v>0</v>
      </c>
      <c r="Y1232" s="832">
        <v>0</v>
      </c>
      <c r="Z1232" s="832">
        <v>0</v>
      </c>
      <c r="AA1232" s="832">
        <v>0</v>
      </c>
      <c r="AB1232" s="832">
        <v>0</v>
      </c>
      <c r="AC1232" s="832">
        <v>0</v>
      </c>
      <c r="AD1232" s="832">
        <v>0</v>
      </c>
      <c r="AE1232" s="832">
        <v>0</v>
      </c>
      <c r="AF1232" s="832">
        <v>0</v>
      </c>
      <c r="AG1232" s="832">
        <v>0</v>
      </c>
      <c r="AH1232" s="832">
        <v>0</v>
      </c>
      <c r="AI1232" s="832">
        <v>0</v>
      </c>
    </row>
    <row r="1233" spans="1:35" ht="15" customHeight="1">
      <c r="A1233" s="832" t="s">
        <v>1150</v>
      </c>
      <c r="B1233" s="832">
        <v>2020</v>
      </c>
      <c r="C1233" s="832" t="s">
        <v>2337</v>
      </c>
      <c r="D1233" s="832" t="s">
        <v>2833</v>
      </c>
      <c r="E1233" s="832" t="s">
        <v>333</v>
      </c>
      <c r="F1233" s="832" t="s">
        <v>2226</v>
      </c>
      <c r="G1233" s="832">
        <v>3</v>
      </c>
      <c r="H1233" s="832">
        <v>3</v>
      </c>
      <c r="I1233" s="832">
        <v>3</v>
      </c>
      <c r="J1233" s="832">
        <v>3</v>
      </c>
      <c r="K1233" s="832">
        <v>3</v>
      </c>
      <c r="L1233" s="832">
        <v>3</v>
      </c>
      <c r="M1233" s="832">
        <v>0</v>
      </c>
      <c r="N1233" s="832">
        <v>0</v>
      </c>
      <c r="O1233" s="832">
        <v>0</v>
      </c>
      <c r="P1233" s="832">
        <v>0</v>
      </c>
      <c r="Q1233" s="832">
        <v>0</v>
      </c>
      <c r="R1233" s="832">
        <v>0</v>
      </c>
      <c r="S1233" s="832">
        <v>0.25</v>
      </c>
      <c r="T1233" s="832">
        <v>0</v>
      </c>
      <c r="U1233" s="832">
        <v>0</v>
      </c>
      <c r="V1233" s="832">
        <v>1</v>
      </c>
      <c r="W1233" s="832">
        <v>1</v>
      </c>
      <c r="X1233" s="832">
        <v>1</v>
      </c>
      <c r="Y1233" s="832">
        <v>1</v>
      </c>
      <c r="Z1233" s="832">
        <v>1</v>
      </c>
      <c r="AA1233" s="832">
        <v>1</v>
      </c>
      <c r="AB1233" s="832">
        <v>0</v>
      </c>
      <c r="AC1233" s="832">
        <v>0</v>
      </c>
      <c r="AD1233" s="832">
        <v>0</v>
      </c>
      <c r="AE1233" s="832">
        <v>0</v>
      </c>
      <c r="AF1233" s="832">
        <v>0</v>
      </c>
      <c r="AG1233" s="832">
        <v>0</v>
      </c>
      <c r="AH1233" s="832">
        <v>0</v>
      </c>
      <c r="AI1233" s="832">
        <v>0</v>
      </c>
    </row>
    <row r="1234" spans="1:35" ht="15" customHeight="1">
      <c r="A1234" s="832" t="s">
        <v>1150</v>
      </c>
      <c r="B1234" s="832">
        <v>2020</v>
      </c>
      <c r="C1234" s="832" t="s">
        <v>2339</v>
      </c>
      <c r="D1234" s="832" t="s">
        <v>2834</v>
      </c>
      <c r="E1234" s="832" t="s">
        <v>333</v>
      </c>
      <c r="F1234" s="832" t="s">
        <v>2226</v>
      </c>
      <c r="G1234" s="832">
        <v>0</v>
      </c>
      <c r="H1234" s="832">
        <v>0</v>
      </c>
      <c r="I1234" s="832">
        <v>0</v>
      </c>
      <c r="J1234" s="832">
        <v>0</v>
      </c>
      <c r="K1234" s="832">
        <v>0</v>
      </c>
      <c r="L1234" s="832">
        <v>0</v>
      </c>
      <c r="M1234" s="832">
        <v>0</v>
      </c>
      <c r="N1234" s="832">
        <v>0</v>
      </c>
      <c r="O1234" s="832">
        <v>0</v>
      </c>
      <c r="P1234" s="832">
        <v>0</v>
      </c>
      <c r="Q1234" s="832">
        <v>0</v>
      </c>
      <c r="R1234" s="832">
        <v>0</v>
      </c>
      <c r="S1234" s="832">
        <v>0</v>
      </c>
      <c r="T1234" s="832">
        <v>0</v>
      </c>
      <c r="U1234" s="832">
        <v>0</v>
      </c>
      <c r="V1234" s="832">
        <v>0</v>
      </c>
      <c r="W1234" s="832">
        <v>0</v>
      </c>
      <c r="X1234" s="832">
        <v>0</v>
      </c>
      <c r="Y1234" s="832">
        <v>0</v>
      </c>
      <c r="Z1234" s="832">
        <v>0</v>
      </c>
      <c r="AA1234" s="832">
        <v>0</v>
      </c>
      <c r="AB1234" s="832">
        <v>0</v>
      </c>
      <c r="AC1234" s="832">
        <v>0</v>
      </c>
      <c r="AD1234" s="832">
        <v>0</v>
      </c>
      <c r="AE1234" s="832">
        <v>0</v>
      </c>
      <c r="AF1234" s="832">
        <v>0</v>
      </c>
      <c r="AG1234" s="832">
        <v>0</v>
      </c>
      <c r="AH1234" s="832">
        <v>0</v>
      </c>
      <c r="AI1234" s="832">
        <v>0</v>
      </c>
    </row>
    <row r="1235" spans="1:35" ht="15" customHeight="1">
      <c r="A1235" s="832" t="s">
        <v>1150</v>
      </c>
      <c r="B1235" s="832">
        <v>2020</v>
      </c>
      <c r="C1235" s="832" t="s">
        <v>2341</v>
      </c>
      <c r="D1235" s="832" t="s">
        <v>2835</v>
      </c>
      <c r="E1235" s="832" t="s">
        <v>333</v>
      </c>
      <c r="F1235" s="832" t="s">
        <v>2226</v>
      </c>
      <c r="G1235" s="832">
        <v>0</v>
      </c>
      <c r="H1235" s="832">
        <v>0</v>
      </c>
      <c r="I1235" s="832">
        <v>0</v>
      </c>
      <c r="J1235" s="832">
        <v>0</v>
      </c>
      <c r="K1235" s="832">
        <v>0</v>
      </c>
      <c r="L1235" s="832">
        <v>0</v>
      </c>
      <c r="M1235" s="832">
        <v>0</v>
      </c>
      <c r="N1235" s="832">
        <v>0</v>
      </c>
      <c r="O1235" s="832">
        <v>0</v>
      </c>
      <c r="P1235" s="832">
        <v>0</v>
      </c>
      <c r="Q1235" s="832">
        <v>0</v>
      </c>
      <c r="R1235" s="832">
        <v>0</v>
      </c>
      <c r="S1235" s="832">
        <v>0</v>
      </c>
      <c r="T1235" s="832">
        <v>0</v>
      </c>
      <c r="U1235" s="832">
        <v>0</v>
      </c>
      <c r="V1235" s="832">
        <v>0</v>
      </c>
      <c r="W1235" s="832">
        <v>0</v>
      </c>
      <c r="X1235" s="832">
        <v>0</v>
      </c>
      <c r="Y1235" s="832">
        <v>0</v>
      </c>
      <c r="Z1235" s="832">
        <v>0</v>
      </c>
      <c r="AA1235" s="832">
        <v>0</v>
      </c>
      <c r="AB1235" s="832">
        <v>0</v>
      </c>
      <c r="AC1235" s="832">
        <v>0</v>
      </c>
      <c r="AD1235" s="832">
        <v>0</v>
      </c>
      <c r="AE1235" s="832">
        <v>0</v>
      </c>
      <c r="AF1235" s="832">
        <v>0</v>
      </c>
      <c r="AG1235" s="832">
        <v>0</v>
      </c>
      <c r="AH1235" s="832">
        <v>0</v>
      </c>
      <c r="AI1235" s="832">
        <v>0</v>
      </c>
    </row>
    <row r="1236" spans="1:35" ht="15" customHeight="1">
      <c r="A1236" s="832" t="s">
        <v>1150</v>
      </c>
      <c r="B1236" s="832">
        <v>2020</v>
      </c>
      <c r="C1236" s="832" t="s">
        <v>2343</v>
      </c>
      <c r="D1236" s="832" t="s">
        <v>2836</v>
      </c>
      <c r="E1236" s="832" t="s">
        <v>333</v>
      </c>
      <c r="F1236" s="832" t="s">
        <v>2226</v>
      </c>
      <c r="G1236" s="832">
        <v>0</v>
      </c>
      <c r="H1236" s="832">
        <v>0</v>
      </c>
      <c r="I1236" s="832">
        <v>0</v>
      </c>
      <c r="J1236" s="832">
        <v>0</v>
      </c>
      <c r="K1236" s="832">
        <v>0</v>
      </c>
      <c r="L1236" s="832">
        <v>0</v>
      </c>
      <c r="M1236" s="832">
        <v>0</v>
      </c>
      <c r="N1236" s="832">
        <v>0</v>
      </c>
      <c r="O1236" s="832">
        <v>0</v>
      </c>
      <c r="P1236" s="832">
        <v>0</v>
      </c>
      <c r="Q1236" s="832">
        <v>0</v>
      </c>
      <c r="R1236" s="832">
        <v>0</v>
      </c>
      <c r="S1236" s="832">
        <v>0</v>
      </c>
      <c r="T1236" s="832">
        <v>0</v>
      </c>
      <c r="U1236" s="832">
        <v>0</v>
      </c>
      <c r="V1236" s="832">
        <v>0</v>
      </c>
      <c r="W1236" s="832">
        <v>0</v>
      </c>
      <c r="X1236" s="832">
        <v>0</v>
      </c>
      <c r="Y1236" s="832">
        <v>0</v>
      </c>
      <c r="Z1236" s="832">
        <v>0</v>
      </c>
      <c r="AA1236" s="832">
        <v>0</v>
      </c>
      <c r="AB1236" s="832">
        <v>0</v>
      </c>
      <c r="AC1236" s="832">
        <v>0</v>
      </c>
      <c r="AD1236" s="832">
        <v>0</v>
      </c>
      <c r="AE1236" s="832">
        <v>0</v>
      </c>
      <c r="AF1236" s="832">
        <v>0</v>
      </c>
      <c r="AG1236" s="832">
        <v>0</v>
      </c>
      <c r="AH1236" s="832">
        <v>0</v>
      </c>
      <c r="AI1236" s="832">
        <v>0</v>
      </c>
    </row>
    <row r="1237" spans="1:35" ht="15" customHeight="1">
      <c r="A1237" s="832" t="s">
        <v>1150</v>
      </c>
      <c r="B1237" s="832">
        <v>2020</v>
      </c>
      <c r="C1237" s="832" t="s">
        <v>2345</v>
      </c>
      <c r="D1237" s="832" t="s">
        <v>2837</v>
      </c>
      <c r="E1237" s="832" t="s">
        <v>2226</v>
      </c>
      <c r="F1237" s="832" t="s">
        <v>2226</v>
      </c>
      <c r="G1237" s="832">
        <v>0</v>
      </c>
      <c r="H1237" s="832">
        <v>0</v>
      </c>
      <c r="I1237" s="832">
        <v>0</v>
      </c>
      <c r="J1237" s="832">
        <v>0</v>
      </c>
      <c r="K1237" s="832">
        <v>0</v>
      </c>
      <c r="L1237" s="832">
        <v>0</v>
      </c>
      <c r="M1237" s="832">
        <v>0</v>
      </c>
      <c r="N1237" s="832">
        <v>0</v>
      </c>
      <c r="O1237" s="832">
        <v>0</v>
      </c>
      <c r="P1237" s="832">
        <v>0</v>
      </c>
      <c r="Q1237" s="832">
        <v>0</v>
      </c>
      <c r="R1237" s="832">
        <v>0</v>
      </c>
      <c r="S1237" s="832">
        <v>0</v>
      </c>
      <c r="T1237" s="832">
        <v>0</v>
      </c>
      <c r="U1237" s="832">
        <v>0</v>
      </c>
      <c r="V1237" s="832">
        <v>0</v>
      </c>
      <c r="W1237" s="832">
        <v>0</v>
      </c>
      <c r="X1237" s="832">
        <v>0</v>
      </c>
      <c r="Y1237" s="832">
        <v>0</v>
      </c>
      <c r="Z1237" s="832">
        <v>0</v>
      </c>
      <c r="AA1237" s="832">
        <v>0</v>
      </c>
      <c r="AB1237" s="832">
        <v>0</v>
      </c>
      <c r="AC1237" s="832">
        <v>0</v>
      </c>
      <c r="AD1237" s="832">
        <v>0</v>
      </c>
      <c r="AE1237" s="832">
        <v>0</v>
      </c>
      <c r="AF1237" s="832">
        <v>0</v>
      </c>
      <c r="AG1237" s="832">
        <v>0</v>
      </c>
      <c r="AH1237" s="832">
        <v>0</v>
      </c>
      <c r="AI1237" s="832">
        <v>0</v>
      </c>
    </row>
    <row r="1238" spans="1:35" ht="15" customHeight="1">
      <c r="A1238" s="832" t="s">
        <v>1150</v>
      </c>
      <c r="B1238" s="832">
        <v>2020</v>
      </c>
      <c r="C1238" s="832" t="s">
        <v>2347</v>
      </c>
      <c r="D1238" s="832" t="s">
        <v>2838</v>
      </c>
      <c r="E1238" s="832" t="s">
        <v>333</v>
      </c>
      <c r="F1238" s="832" t="s">
        <v>2226</v>
      </c>
      <c r="G1238" s="832">
        <v>42608</v>
      </c>
      <c r="H1238" s="832">
        <v>44928</v>
      </c>
      <c r="I1238" s="832">
        <v>44928</v>
      </c>
      <c r="J1238" s="832">
        <v>44928</v>
      </c>
      <c r="K1238" s="832">
        <v>48928</v>
      </c>
      <c r="L1238" s="832">
        <v>65553</v>
      </c>
      <c r="M1238" s="832">
        <v>2808</v>
      </c>
      <c r="N1238" s="832">
        <v>9937.9500000000007</v>
      </c>
      <c r="O1238" s="832">
        <v>12952.95</v>
      </c>
      <c r="P1238" s="832">
        <v>12952.95</v>
      </c>
      <c r="Q1238" s="832">
        <v>36000.949999999997</v>
      </c>
      <c r="R1238" s="832">
        <v>38000.949999999997</v>
      </c>
      <c r="S1238" s="832">
        <v>5462.75</v>
      </c>
      <c r="T1238" s="832">
        <v>5337.16</v>
      </c>
      <c r="U1238" s="832">
        <v>0</v>
      </c>
      <c r="V1238" s="832">
        <v>27</v>
      </c>
      <c r="W1238" s="832">
        <v>28</v>
      </c>
      <c r="X1238" s="832">
        <v>28</v>
      </c>
      <c r="Y1238" s="832">
        <v>28</v>
      </c>
      <c r="Z1238" s="832">
        <v>30</v>
      </c>
      <c r="AA1238" s="832">
        <v>33</v>
      </c>
      <c r="AB1238" s="832">
        <v>2</v>
      </c>
      <c r="AC1238" s="832">
        <v>5</v>
      </c>
      <c r="AD1238" s="832">
        <v>7</v>
      </c>
      <c r="AE1238" s="832">
        <v>7</v>
      </c>
      <c r="AF1238" s="832">
        <v>10</v>
      </c>
      <c r="AG1238" s="832">
        <v>11</v>
      </c>
      <c r="AH1238" s="832">
        <v>3</v>
      </c>
      <c r="AI1238" s="832">
        <v>2</v>
      </c>
    </row>
    <row r="1239" spans="1:35" ht="15" customHeight="1">
      <c r="A1239" s="832" t="s">
        <v>1150</v>
      </c>
      <c r="B1239" s="832">
        <v>2020</v>
      </c>
      <c r="C1239" s="832" t="s">
        <v>2349</v>
      </c>
      <c r="D1239" s="832" t="s">
        <v>2839</v>
      </c>
      <c r="E1239" s="832" t="s">
        <v>333</v>
      </c>
      <c r="F1239" s="832" t="s">
        <v>2226</v>
      </c>
      <c r="G1239" s="832">
        <v>5078.91</v>
      </c>
      <c r="H1239" s="832">
        <v>5200.97</v>
      </c>
      <c r="I1239" s="832">
        <v>5781.82</v>
      </c>
      <c r="J1239" s="832">
        <v>5781.82</v>
      </c>
      <c r="K1239" s="832">
        <v>7413.04</v>
      </c>
      <c r="L1239" s="832">
        <v>12071.37</v>
      </c>
      <c r="M1239" s="832">
        <v>1636.24</v>
      </c>
      <c r="N1239" s="832">
        <v>3518.56</v>
      </c>
      <c r="O1239" s="832">
        <v>4172.5</v>
      </c>
      <c r="P1239" s="832">
        <v>5118.87</v>
      </c>
      <c r="Q1239" s="832">
        <v>7623.41</v>
      </c>
      <c r="R1239" s="832">
        <v>11184.31</v>
      </c>
      <c r="S1239" s="832">
        <v>1005.95</v>
      </c>
      <c r="T1239" s="832">
        <v>1514.73</v>
      </c>
      <c r="U1239" s="832">
        <v>0</v>
      </c>
      <c r="V1239" s="832">
        <v>8</v>
      </c>
      <c r="W1239" s="832">
        <v>10</v>
      </c>
      <c r="X1239" s="832">
        <v>10</v>
      </c>
      <c r="Y1239" s="832">
        <v>10</v>
      </c>
      <c r="Z1239" s="832">
        <v>11</v>
      </c>
      <c r="AA1239" s="832">
        <v>16</v>
      </c>
      <c r="AB1239" s="832">
        <v>3</v>
      </c>
      <c r="AC1239" s="832">
        <v>8</v>
      </c>
      <c r="AD1239" s="832">
        <v>11</v>
      </c>
      <c r="AE1239" s="832">
        <v>14</v>
      </c>
      <c r="AF1239" s="832">
        <v>15</v>
      </c>
      <c r="AG1239" s="832">
        <v>19</v>
      </c>
      <c r="AH1239" s="832">
        <v>1</v>
      </c>
      <c r="AI1239" s="832">
        <v>2</v>
      </c>
    </row>
    <row r="1240" spans="1:35" ht="15" customHeight="1">
      <c r="A1240" s="832" t="s">
        <v>1150</v>
      </c>
      <c r="B1240" s="832">
        <v>2020</v>
      </c>
      <c r="C1240" s="832" t="s">
        <v>2351</v>
      </c>
      <c r="D1240" s="832" t="s">
        <v>2840</v>
      </c>
      <c r="E1240" s="832" t="s">
        <v>333</v>
      </c>
      <c r="F1240" s="832" t="s">
        <v>2226</v>
      </c>
      <c r="G1240" s="832">
        <v>43259.06</v>
      </c>
      <c r="H1240" s="832">
        <v>50704.65</v>
      </c>
      <c r="I1240" s="832">
        <v>57948.29</v>
      </c>
      <c r="J1240" s="832">
        <v>57948.29</v>
      </c>
      <c r="K1240" s="832">
        <v>61645.56</v>
      </c>
      <c r="L1240" s="832">
        <v>71543</v>
      </c>
      <c r="M1240" s="832">
        <v>12718.12</v>
      </c>
      <c r="N1240" s="832">
        <v>23885.98</v>
      </c>
      <c r="O1240" s="832">
        <v>32961.550000000003</v>
      </c>
      <c r="P1240" s="832">
        <v>39839.800000000003</v>
      </c>
      <c r="Q1240" s="832">
        <v>47422.43</v>
      </c>
      <c r="R1240" s="832">
        <v>51033.66</v>
      </c>
      <c r="S1240" s="832">
        <v>5961.92</v>
      </c>
      <c r="T1240" s="832">
        <v>6946.74</v>
      </c>
      <c r="U1240" s="832">
        <v>0</v>
      </c>
      <c r="V1240" s="832">
        <v>60</v>
      </c>
      <c r="W1240" s="832">
        <v>69</v>
      </c>
      <c r="X1240" s="832">
        <v>78</v>
      </c>
      <c r="Y1240" s="832">
        <v>78</v>
      </c>
      <c r="Z1240" s="832">
        <v>84</v>
      </c>
      <c r="AA1240" s="832">
        <v>101</v>
      </c>
      <c r="AB1240" s="832">
        <v>18</v>
      </c>
      <c r="AC1240" s="832">
        <v>32</v>
      </c>
      <c r="AD1240" s="832">
        <v>43</v>
      </c>
      <c r="AE1240" s="832">
        <v>52</v>
      </c>
      <c r="AF1240" s="832">
        <v>54</v>
      </c>
      <c r="AG1240" s="832">
        <v>59</v>
      </c>
      <c r="AH1240" s="832">
        <v>8</v>
      </c>
      <c r="AI1240" s="832">
        <v>9</v>
      </c>
    </row>
    <row r="1241" spans="1:35" ht="15" customHeight="1">
      <c r="A1241" s="832" t="s">
        <v>1150</v>
      </c>
      <c r="B1241" s="832">
        <v>2020</v>
      </c>
      <c r="C1241" s="832" t="s">
        <v>2352</v>
      </c>
      <c r="D1241" s="832" t="s">
        <v>2841</v>
      </c>
      <c r="E1241" s="832" t="s">
        <v>333</v>
      </c>
      <c r="F1241" s="832" t="s">
        <v>2226</v>
      </c>
      <c r="G1241" s="832">
        <v>7362</v>
      </c>
      <c r="H1241" s="832">
        <v>8311</v>
      </c>
      <c r="I1241" s="832">
        <v>11605</v>
      </c>
      <c r="J1241" s="832">
        <v>11605</v>
      </c>
      <c r="K1241" s="832">
        <v>12104</v>
      </c>
      <c r="L1241" s="832">
        <v>15822</v>
      </c>
      <c r="M1241" s="832">
        <v>2047</v>
      </c>
      <c r="N1241" s="832">
        <v>6063</v>
      </c>
      <c r="O1241" s="832">
        <v>10167.16</v>
      </c>
      <c r="P1241" s="832">
        <v>14136.16</v>
      </c>
      <c r="Q1241" s="832">
        <v>20824.16</v>
      </c>
      <c r="R1241" s="832">
        <v>21879.16</v>
      </c>
      <c r="S1241" s="832">
        <v>1318.5</v>
      </c>
      <c r="T1241" s="832">
        <v>2609.35</v>
      </c>
      <c r="U1241" s="832">
        <v>0</v>
      </c>
      <c r="V1241" s="832">
        <v>18</v>
      </c>
      <c r="W1241" s="832">
        <v>20</v>
      </c>
      <c r="X1241" s="832">
        <v>26</v>
      </c>
      <c r="Y1241" s="832">
        <v>26</v>
      </c>
      <c r="Z1241" s="832">
        <v>27</v>
      </c>
      <c r="AA1241" s="832">
        <v>34</v>
      </c>
      <c r="AB1241" s="832">
        <v>4</v>
      </c>
      <c r="AC1241" s="832">
        <v>13</v>
      </c>
      <c r="AD1241" s="832">
        <v>23</v>
      </c>
      <c r="AE1241" s="832">
        <v>32</v>
      </c>
      <c r="AF1241" s="832">
        <v>35</v>
      </c>
      <c r="AG1241" s="832">
        <v>37</v>
      </c>
      <c r="AH1241" s="832">
        <v>3</v>
      </c>
      <c r="AI1241" s="832">
        <v>5</v>
      </c>
    </row>
    <row r="1242" spans="1:35" ht="15" customHeight="1">
      <c r="A1242" s="832" t="s">
        <v>1150</v>
      </c>
      <c r="B1242" s="832">
        <v>2020</v>
      </c>
      <c r="C1242" s="832" t="s">
        <v>2355</v>
      </c>
      <c r="D1242" s="832" t="s">
        <v>2356</v>
      </c>
      <c r="E1242" s="832" t="s">
        <v>333</v>
      </c>
      <c r="F1242" s="832" t="s">
        <v>2226</v>
      </c>
      <c r="G1242" s="832">
        <v>0</v>
      </c>
      <c r="H1242" s="832">
        <v>0</v>
      </c>
      <c r="I1242" s="832">
        <v>0</v>
      </c>
      <c r="J1242" s="832">
        <v>0</v>
      </c>
      <c r="K1242" s="832">
        <v>0</v>
      </c>
      <c r="L1242" s="832">
        <v>0</v>
      </c>
      <c r="M1242" s="832">
        <v>0</v>
      </c>
      <c r="N1242" s="832">
        <v>0</v>
      </c>
      <c r="O1242" s="832">
        <v>0</v>
      </c>
      <c r="P1242" s="832">
        <v>0</v>
      </c>
      <c r="Q1242" s="832">
        <v>0</v>
      </c>
      <c r="R1242" s="832">
        <v>0</v>
      </c>
      <c r="S1242" s="832">
        <v>0</v>
      </c>
      <c r="T1242" s="832">
        <v>0</v>
      </c>
      <c r="U1242" s="832">
        <v>0</v>
      </c>
      <c r="V1242" s="832">
        <v>0</v>
      </c>
      <c r="W1242" s="832">
        <v>0</v>
      </c>
      <c r="X1242" s="832">
        <v>0</v>
      </c>
      <c r="Y1242" s="832">
        <v>0</v>
      </c>
      <c r="Z1242" s="832">
        <v>0</v>
      </c>
      <c r="AA1242" s="832">
        <v>0</v>
      </c>
      <c r="AB1242" s="832">
        <v>0</v>
      </c>
      <c r="AC1242" s="832">
        <v>0</v>
      </c>
      <c r="AD1242" s="832">
        <v>0</v>
      </c>
      <c r="AE1242" s="832">
        <v>0</v>
      </c>
      <c r="AF1242" s="832">
        <v>0</v>
      </c>
      <c r="AG1242" s="832">
        <v>0</v>
      </c>
      <c r="AH1242" s="832">
        <v>0</v>
      </c>
      <c r="AI1242" s="832">
        <v>0</v>
      </c>
    </row>
    <row r="1243" spans="1:35" ht="15" customHeight="1">
      <c r="A1243" s="832" t="s">
        <v>1150</v>
      </c>
      <c r="B1243" s="832">
        <v>2020</v>
      </c>
      <c r="C1243" s="832" t="s">
        <v>2366</v>
      </c>
      <c r="D1243" s="832" t="s">
        <v>2367</v>
      </c>
      <c r="E1243" s="832" t="s">
        <v>2368</v>
      </c>
      <c r="F1243" s="832" t="s">
        <v>2226</v>
      </c>
      <c r="G1243" s="832">
        <v>921112.29</v>
      </c>
      <c r="H1243" s="832">
        <v>1049453.56</v>
      </c>
      <c r="I1243" s="832">
        <v>1135296.23</v>
      </c>
      <c r="J1243" s="832">
        <v>1178018.8799999999</v>
      </c>
      <c r="K1243" s="832">
        <v>1250840.0900000001</v>
      </c>
      <c r="L1243" s="832">
        <v>1362094.27</v>
      </c>
      <c r="M1243" s="832">
        <v>99975.74</v>
      </c>
      <c r="N1243" s="832">
        <v>200411.81</v>
      </c>
      <c r="O1243" s="832">
        <v>328175.11</v>
      </c>
      <c r="P1243" s="832">
        <v>439572.11</v>
      </c>
      <c r="Q1243" s="832">
        <v>562166.64</v>
      </c>
      <c r="R1243" s="832">
        <v>715471.68</v>
      </c>
      <c r="S1243" s="832">
        <v>113507.86</v>
      </c>
      <c r="T1243" s="832">
        <v>111941.27</v>
      </c>
      <c r="U1243" s="832">
        <v>0</v>
      </c>
      <c r="V1243" s="832">
        <v>3532</v>
      </c>
      <c r="W1243" s="832">
        <v>3857</v>
      </c>
      <c r="X1243" s="832">
        <v>4076</v>
      </c>
      <c r="Y1243" s="832">
        <v>4214</v>
      </c>
      <c r="Z1243" s="832">
        <v>4440</v>
      </c>
      <c r="AA1243" s="832">
        <v>4729</v>
      </c>
      <c r="AB1243" s="832">
        <v>287</v>
      </c>
      <c r="AC1243" s="832">
        <v>534</v>
      </c>
      <c r="AD1243" s="832">
        <v>853</v>
      </c>
      <c r="AE1243" s="832">
        <v>1224</v>
      </c>
      <c r="AF1243" s="832">
        <v>1677</v>
      </c>
      <c r="AG1243" s="832">
        <v>2228</v>
      </c>
      <c r="AH1243" s="832">
        <v>394</v>
      </c>
      <c r="AI1243" s="832">
        <v>326</v>
      </c>
    </row>
    <row r="1244" spans="1:35" ht="15" customHeight="1">
      <c r="A1244" s="832" t="s">
        <v>1150</v>
      </c>
      <c r="B1244" s="832">
        <v>2020</v>
      </c>
      <c r="C1244" s="832" t="s">
        <v>2369</v>
      </c>
      <c r="D1244" s="832" t="s">
        <v>2370</v>
      </c>
      <c r="E1244" s="832" t="s">
        <v>2368</v>
      </c>
      <c r="F1244" s="832" t="s">
        <v>2226</v>
      </c>
      <c r="G1244" s="832">
        <v>133784.88</v>
      </c>
      <c r="H1244" s="832">
        <v>158013.19</v>
      </c>
      <c r="I1244" s="832">
        <v>175173.69</v>
      </c>
      <c r="J1244" s="832">
        <v>179935.83</v>
      </c>
      <c r="K1244" s="832">
        <v>194472.38</v>
      </c>
      <c r="L1244" s="832">
        <v>212998.35</v>
      </c>
      <c r="M1244" s="832">
        <v>26393.48</v>
      </c>
      <c r="N1244" s="832">
        <v>45160.92</v>
      </c>
      <c r="O1244" s="832">
        <v>61590.95</v>
      </c>
      <c r="P1244" s="832">
        <v>84606.48</v>
      </c>
      <c r="Q1244" s="832">
        <v>111253.23</v>
      </c>
      <c r="R1244" s="832">
        <v>115747.16</v>
      </c>
      <c r="S1244" s="832">
        <v>17749.86</v>
      </c>
      <c r="T1244" s="832">
        <v>18196.09</v>
      </c>
      <c r="U1244" s="832">
        <v>0</v>
      </c>
      <c r="V1244" s="832">
        <v>1629</v>
      </c>
      <c r="W1244" s="832">
        <v>1735</v>
      </c>
      <c r="X1244" s="832">
        <v>1823</v>
      </c>
      <c r="Y1244" s="832">
        <v>1878</v>
      </c>
      <c r="Z1244" s="832">
        <v>1990</v>
      </c>
      <c r="AA1244" s="832">
        <v>2130</v>
      </c>
      <c r="AB1244" s="832">
        <v>149</v>
      </c>
      <c r="AC1244" s="832">
        <v>285</v>
      </c>
      <c r="AD1244" s="832">
        <v>419</v>
      </c>
      <c r="AE1244" s="832">
        <v>564</v>
      </c>
      <c r="AF1244" s="832">
        <v>752</v>
      </c>
      <c r="AG1244" s="832">
        <v>825</v>
      </c>
      <c r="AH1244" s="832">
        <v>178</v>
      </c>
      <c r="AI1244" s="832">
        <v>122</v>
      </c>
    </row>
    <row r="1245" spans="1:35" ht="15" customHeight="1">
      <c r="A1245" s="832" t="s">
        <v>1150</v>
      </c>
      <c r="B1245" s="832">
        <v>2020</v>
      </c>
      <c r="C1245" s="832" t="s">
        <v>2371</v>
      </c>
      <c r="D1245" s="832" t="s">
        <v>2372</v>
      </c>
      <c r="E1245" s="832" t="s">
        <v>2368</v>
      </c>
      <c r="F1245" s="832" t="s">
        <v>2226</v>
      </c>
      <c r="G1245" s="832">
        <v>0</v>
      </c>
      <c r="H1245" s="832">
        <v>0</v>
      </c>
      <c r="I1245" s="832">
        <v>0</v>
      </c>
      <c r="J1245" s="832">
        <v>0</v>
      </c>
      <c r="K1245" s="832">
        <v>0</v>
      </c>
      <c r="L1245" s="832">
        <v>0</v>
      </c>
      <c r="M1245" s="832">
        <v>0</v>
      </c>
      <c r="N1245" s="832">
        <v>0</v>
      </c>
      <c r="O1245" s="832">
        <v>0</v>
      </c>
      <c r="P1245" s="832">
        <v>0</v>
      </c>
      <c r="Q1245" s="832">
        <v>0</v>
      </c>
      <c r="R1245" s="832">
        <v>0</v>
      </c>
      <c r="S1245" s="832">
        <v>0</v>
      </c>
      <c r="T1245" s="832">
        <v>0</v>
      </c>
      <c r="U1245" s="832">
        <v>0</v>
      </c>
      <c r="V1245" s="832">
        <v>0</v>
      </c>
      <c r="W1245" s="832">
        <v>0</v>
      </c>
      <c r="X1245" s="832">
        <v>0</v>
      </c>
      <c r="Y1245" s="832">
        <v>0</v>
      </c>
      <c r="Z1245" s="832">
        <v>0</v>
      </c>
      <c r="AA1245" s="832">
        <v>0</v>
      </c>
      <c r="AB1245" s="832">
        <v>0</v>
      </c>
      <c r="AC1245" s="832">
        <v>0</v>
      </c>
      <c r="AD1245" s="832">
        <v>0</v>
      </c>
      <c r="AE1245" s="832">
        <v>0</v>
      </c>
      <c r="AF1245" s="832">
        <v>0</v>
      </c>
      <c r="AG1245" s="832">
        <v>0</v>
      </c>
      <c r="AH1245" s="832">
        <v>0</v>
      </c>
      <c r="AI1245" s="832">
        <v>0</v>
      </c>
    </row>
    <row r="1246" spans="1:35" ht="15" customHeight="1">
      <c r="A1246" s="832" t="s">
        <v>1150</v>
      </c>
      <c r="B1246" s="832">
        <v>2020</v>
      </c>
      <c r="C1246" s="832" t="s">
        <v>2373</v>
      </c>
      <c r="D1246" s="832" t="s">
        <v>2374</v>
      </c>
      <c r="E1246" s="832" t="s">
        <v>2368</v>
      </c>
      <c r="F1246" s="832" t="s">
        <v>2226</v>
      </c>
      <c r="G1246" s="832">
        <v>440231.74</v>
      </c>
      <c r="H1246" s="832">
        <v>476032.13</v>
      </c>
      <c r="I1246" s="832">
        <v>506547.85</v>
      </c>
      <c r="J1246" s="832">
        <v>526122.04</v>
      </c>
      <c r="K1246" s="832">
        <v>583473.09</v>
      </c>
      <c r="L1246" s="832">
        <v>646144.15</v>
      </c>
      <c r="M1246" s="832">
        <v>64566.6</v>
      </c>
      <c r="N1246" s="832">
        <v>104724.13</v>
      </c>
      <c r="O1246" s="832">
        <v>159982.57999999999</v>
      </c>
      <c r="P1246" s="832">
        <v>228519.24</v>
      </c>
      <c r="Q1246" s="832">
        <v>315170.96000000002</v>
      </c>
      <c r="R1246" s="832">
        <v>348577.27</v>
      </c>
      <c r="S1246" s="832">
        <v>53845.35</v>
      </c>
      <c r="T1246" s="832">
        <v>49673.42</v>
      </c>
      <c r="U1246" s="832">
        <v>0</v>
      </c>
      <c r="V1246" s="832">
        <v>3686</v>
      </c>
      <c r="W1246" s="832">
        <v>4064</v>
      </c>
      <c r="X1246" s="832">
        <v>4330</v>
      </c>
      <c r="Y1246" s="832">
        <v>4589</v>
      </c>
      <c r="Z1246" s="832">
        <v>5149</v>
      </c>
      <c r="AA1246" s="832">
        <v>5664</v>
      </c>
      <c r="AB1246" s="832">
        <v>516</v>
      </c>
      <c r="AC1246" s="832">
        <v>937</v>
      </c>
      <c r="AD1246" s="832">
        <v>1378</v>
      </c>
      <c r="AE1246" s="832">
        <v>1975</v>
      </c>
      <c r="AF1246" s="832">
        <v>2722</v>
      </c>
      <c r="AG1246" s="832">
        <v>3074</v>
      </c>
      <c r="AH1246" s="832">
        <v>472</v>
      </c>
      <c r="AI1246" s="832">
        <v>456</v>
      </c>
    </row>
    <row r="1247" spans="1:35" ht="15" customHeight="1">
      <c r="A1247" s="832" t="s">
        <v>1150</v>
      </c>
      <c r="B1247" s="832">
        <v>2020</v>
      </c>
      <c r="C1247" s="832" t="s">
        <v>2375</v>
      </c>
      <c r="D1247" s="832" t="s">
        <v>2842</v>
      </c>
      <c r="E1247" s="832" t="s">
        <v>2368</v>
      </c>
      <c r="F1247" s="832" t="s">
        <v>2226</v>
      </c>
      <c r="G1247" s="832">
        <v>0</v>
      </c>
      <c r="H1247" s="832">
        <v>0</v>
      </c>
      <c r="I1247" s="832">
        <v>0</v>
      </c>
      <c r="J1247" s="832">
        <v>0</v>
      </c>
      <c r="K1247" s="832">
        <v>0</v>
      </c>
      <c r="L1247" s="832">
        <v>0</v>
      </c>
      <c r="M1247" s="832">
        <v>0</v>
      </c>
      <c r="N1247" s="832">
        <v>0</v>
      </c>
      <c r="O1247" s="832">
        <v>0</v>
      </c>
      <c r="P1247" s="832">
        <v>0</v>
      </c>
      <c r="Q1247" s="832">
        <v>0</v>
      </c>
      <c r="R1247" s="832">
        <v>0</v>
      </c>
      <c r="S1247" s="832">
        <v>0</v>
      </c>
      <c r="T1247" s="832">
        <v>0</v>
      </c>
      <c r="U1247" s="832">
        <v>0</v>
      </c>
      <c r="V1247" s="832">
        <v>0</v>
      </c>
      <c r="W1247" s="832">
        <v>0</v>
      </c>
      <c r="X1247" s="832">
        <v>0</v>
      </c>
      <c r="Y1247" s="832">
        <v>0</v>
      </c>
      <c r="Z1247" s="832">
        <v>0</v>
      </c>
      <c r="AA1247" s="832">
        <v>0</v>
      </c>
      <c r="AB1247" s="832">
        <v>0</v>
      </c>
      <c r="AC1247" s="832">
        <v>0</v>
      </c>
      <c r="AD1247" s="832">
        <v>0</v>
      </c>
      <c r="AE1247" s="832">
        <v>0</v>
      </c>
      <c r="AF1247" s="832">
        <v>0</v>
      </c>
      <c r="AG1247" s="832">
        <v>0</v>
      </c>
      <c r="AH1247" s="832">
        <v>0</v>
      </c>
      <c r="AI1247" s="832">
        <v>0</v>
      </c>
    </row>
    <row r="1248" spans="1:35" ht="15" customHeight="1">
      <c r="A1248" s="832" t="s">
        <v>1150</v>
      </c>
      <c r="B1248" s="832">
        <v>2020</v>
      </c>
      <c r="C1248" s="832" t="s">
        <v>2377</v>
      </c>
      <c r="D1248" s="832" t="s">
        <v>2378</v>
      </c>
      <c r="E1248" s="832" t="s">
        <v>2368</v>
      </c>
      <c r="F1248" s="832" t="s">
        <v>2226</v>
      </c>
      <c r="G1248" s="832">
        <v>0</v>
      </c>
      <c r="H1248" s="832">
        <v>0</v>
      </c>
      <c r="I1248" s="832">
        <v>0</v>
      </c>
      <c r="J1248" s="832">
        <v>0</v>
      </c>
      <c r="K1248" s="832">
        <v>0</v>
      </c>
      <c r="L1248" s="832">
        <v>0</v>
      </c>
      <c r="M1248" s="832">
        <v>0</v>
      </c>
      <c r="N1248" s="832">
        <v>0</v>
      </c>
      <c r="O1248" s="832">
        <v>0</v>
      </c>
      <c r="P1248" s="832">
        <v>0</v>
      </c>
      <c r="Q1248" s="832">
        <v>0</v>
      </c>
      <c r="R1248" s="832">
        <v>0</v>
      </c>
      <c r="S1248" s="832">
        <v>0</v>
      </c>
      <c r="T1248" s="832">
        <v>0</v>
      </c>
      <c r="U1248" s="832">
        <v>0</v>
      </c>
      <c r="V1248" s="832">
        <v>0</v>
      </c>
      <c r="W1248" s="832">
        <v>0</v>
      </c>
      <c r="X1248" s="832">
        <v>0</v>
      </c>
      <c r="Y1248" s="832">
        <v>0</v>
      </c>
      <c r="Z1248" s="832">
        <v>0</v>
      </c>
      <c r="AA1248" s="832">
        <v>0</v>
      </c>
      <c r="AB1248" s="832">
        <v>0</v>
      </c>
      <c r="AC1248" s="832">
        <v>0</v>
      </c>
      <c r="AD1248" s="832">
        <v>0</v>
      </c>
      <c r="AE1248" s="832">
        <v>0</v>
      </c>
      <c r="AF1248" s="832">
        <v>0</v>
      </c>
      <c r="AG1248" s="832">
        <v>0</v>
      </c>
      <c r="AH1248" s="832">
        <v>0</v>
      </c>
      <c r="AI1248" s="832">
        <v>0</v>
      </c>
    </row>
    <row r="1249" spans="1:35" ht="15" customHeight="1">
      <c r="A1249" s="832" t="s">
        <v>1150</v>
      </c>
      <c r="B1249" s="832">
        <v>2020</v>
      </c>
      <c r="C1249" s="832" t="s">
        <v>2379</v>
      </c>
      <c r="D1249" s="832" t="s">
        <v>2380</v>
      </c>
      <c r="E1249" s="832" t="s">
        <v>2368</v>
      </c>
      <c r="F1249" s="832" t="s">
        <v>2226</v>
      </c>
      <c r="G1249" s="832">
        <v>313720.34000000003</v>
      </c>
      <c r="H1249" s="832">
        <v>360244.25</v>
      </c>
      <c r="I1249" s="832">
        <v>412136.91</v>
      </c>
      <c r="J1249" s="832">
        <v>439479.06</v>
      </c>
      <c r="K1249" s="832">
        <v>488790.27</v>
      </c>
      <c r="L1249" s="832">
        <v>521866.58</v>
      </c>
      <c r="M1249" s="832">
        <v>54537.120000000003</v>
      </c>
      <c r="N1249" s="832">
        <v>99082.17</v>
      </c>
      <c r="O1249" s="832">
        <v>161111.04999999999</v>
      </c>
      <c r="P1249" s="832">
        <v>204655.69</v>
      </c>
      <c r="Q1249" s="832">
        <v>247208.86</v>
      </c>
      <c r="R1249" s="832">
        <v>293266.39</v>
      </c>
      <c r="S1249" s="832">
        <v>43488.88</v>
      </c>
      <c r="T1249" s="832">
        <v>45828.31</v>
      </c>
      <c r="U1249" s="832">
        <v>0</v>
      </c>
      <c r="V1249" s="832">
        <v>990</v>
      </c>
      <c r="W1249" s="832">
        <v>1096</v>
      </c>
      <c r="X1249" s="832">
        <v>1169</v>
      </c>
      <c r="Y1249" s="832">
        <v>1219</v>
      </c>
      <c r="Z1249" s="832">
        <v>1345</v>
      </c>
      <c r="AA1249" s="832">
        <v>1478</v>
      </c>
      <c r="AB1249" s="832">
        <v>134</v>
      </c>
      <c r="AC1249" s="832">
        <v>240</v>
      </c>
      <c r="AD1249" s="832">
        <v>394</v>
      </c>
      <c r="AE1249" s="832">
        <v>501</v>
      </c>
      <c r="AF1249" s="832">
        <v>603</v>
      </c>
      <c r="AG1249" s="832">
        <v>722</v>
      </c>
      <c r="AH1249" s="832">
        <v>123</v>
      </c>
      <c r="AI1249" s="832">
        <v>114</v>
      </c>
    </row>
    <row r="1250" spans="1:35" ht="15" customHeight="1">
      <c r="A1250" s="832" t="s">
        <v>1150</v>
      </c>
      <c r="B1250" s="832">
        <v>2020</v>
      </c>
      <c r="C1250" s="832" t="s">
        <v>2381</v>
      </c>
      <c r="D1250" s="832" t="s">
        <v>2382</v>
      </c>
      <c r="E1250" s="832" t="s">
        <v>2368</v>
      </c>
      <c r="F1250" s="832" t="s">
        <v>2226</v>
      </c>
      <c r="G1250" s="832">
        <v>167518.17000000001</v>
      </c>
      <c r="H1250" s="832">
        <v>181208.61</v>
      </c>
      <c r="I1250" s="832">
        <v>189671.43</v>
      </c>
      <c r="J1250" s="832">
        <v>191356</v>
      </c>
      <c r="K1250" s="832">
        <v>202396.27</v>
      </c>
      <c r="L1250" s="832">
        <v>228899.15</v>
      </c>
      <c r="M1250" s="832">
        <v>26174.94</v>
      </c>
      <c r="N1250" s="832">
        <v>50155.06</v>
      </c>
      <c r="O1250" s="832">
        <v>79903.73</v>
      </c>
      <c r="P1250" s="832">
        <v>104280.25</v>
      </c>
      <c r="Q1250" s="832">
        <v>131737.54999999999</v>
      </c>
      <c r="R1250" s="832">
        <v>152883.85999999999</v>
      </c>
      <c r="S1250" s="832">
        <v>19074.93</v>
      </c>
      <c r="T1250" s="832">
        <v>19641.3</v>
      </c>
      <c r="U1250" s="832">
        <v>0</v>
      </c>
      <c r="V1250" s="832">
        <v>1212</v>
      </c>
      <c r="W1250" s="832">
        <v>1377</v>
      </c>
      <c r="X1250" s="832">
        <v>1522</v>
      </c>
      <c r="Y1250" s="832">
        <v>1540</v>
      </c>
      <c r="Z1250" s="832">
        <v>1602</v>
      </c>
      <c r="AA1250" s="832">
        <v>1736</v>
      </c>
      <c r="AB1250" s="832">
        <v>195</v>
      </c>
      <c r="AC1250" s="832">
        <v>381</v>
      </c>
      <c r="AD1250" s="832">
        <v>602</v>
      </c>
      <c r="AE1250" s="832">
        <v>796</v>
      </c>
      <c r="AF1250" s="832">
        <v>942</v>
      </c>
      <c r="AG1250" s="832">
        <v>1103</v>
      </c>
      <c r="AH1250" s="832">
        <v>145</v>
      </c>
      <c r="AI1250" s="832">
        <v>148</v>
      </c>
    </row>
    <row r="1251" spans="1:35" ht="15" customHeight="1">
      <c r="A1251" s="832" t="s">
        <v>1150</v>
      </c>
      <c r="B1251" s="832">
        <v>2020</v>
      </c>
      <c r="C1251" s="832" t="s">
        <v>2383</v>
      </c>
      <c r="D1251" s="832" t="s">
        <v>2384</v>
      </c>
      <c r="E1251" s="832" t="s">
        <v>2368</v>
      </c>
      <c r="F1251" s="832" t="s">
        <v>2226</v>
      </c>
      <c r="G1251" s="832">
        <v>0</v>
      </c>
      <c r="H1251" s="832">
        <v>0</v>
      </c>
      <c r="I1251" s="832">
        <v>0</v>
      </c>
      <c r="J1251" s="832">
        <v>0</v>
      </c>
      <c r="K1251" s="832">
        <v>0</v>
      </c>
      <c r="L1251" s="832">
        <v>0</v>
      </c>
      <c r="M1251" s="832">
        <v>0</v>
      </c>
      <c r="N1251" s="832">
        <v>0</v>
      </c>
      <c r="O1251" s="832">
        <v>0</v>
      </c>
      <c r="P1251" s="832">
        <v>0</v>
      </c>
      <c r="Q1251" s="832">
        <v>0</v>
      </c>
      <c r="R1251" s="832">
        <v>0</v>
      </c>
      <c r="S1251" s="832">
        <v>0</v>
      </c>
      <c r="T1251" s="832">
        <v>0</v>
      </c>
      <c r="U1251" s="832">
        <v>0</v>
      </c>
      <c r="V1251" s="832">
        <v>0</v>
      </c>
      <c r="W1251" s="832">
        <v>0</v>
      </c>
      <c r="X1251" s="832">
        <v>0</v>
      </c>
      <c r="Y1251" s="832">
        <v>0</v>
      </c>
      <c r="Z1251" s="832">
        <v>0</v>
      </c>
      <c r="AA1251" s="832">
        <v>0</v>
      </c>
      <c r="AB1251" s="832">
        <v>0</v>
      </c>
      <c r="AC1251" s="832">
        <v>0</v>
      </c>
      <c r="AD1251" s="832">
        <v>0</v>
      </c>
      <c r="AE1251" s="832">
        <v>0</v>
      </c>
      <c r="AF1251" s="832">
        <v>0</v>
      </c>
      <c r="AG1251" s="832">
        <v>0</v>
      </c>
      <c r="AH1251" s="832">
        <v>0</v>
      </c>
      <c r="AI1251" s="832">
        <v>0</v>
      </c>
    </row>
    <row r="1252" spans="1:35" ht="15" customHeight="1">
      <c r="A1252" s="832" t="s">
        <v>1150</v>
      </c>
      <c r="B1252" s="832">
        <v>2020</v>
      </c>
      <c r="C1252" s="832" t="s">
        <v>2385</v>
      </c>
      <c r="D1252" s="832" t="s">
        <v>2386</v>
      </c>
      <c r="E1252" s="832" t="s">
        <v>2368</v>
      </c>
      <c r="F1252" s="832" t="s">
        <v>2226</v>
      </c>
      <c r="G1252" s="832">
        <v>285880.90999999997</v>
      </c>
      <c r="H1252" s="832">
        <v>310896.55</v>
      </c>
      <c r="I1252" s="832">
        <v>324425.95</v>
      </c>
      <c r="J1252" s="832">
        <v>327367.34999999998</v>
      </c>
      <c r="K1252" s="832">
        <v>340426.81</v>
      </c>
      <c r="L1252" s="832">
        <v>376462.14</v>
      </c>
      <c r="M1252" s="832">
        <v>34915.83</v>
      </c>
      <c r="N1252" s="832">
        <v>68648.86</v>
      </c>
      <c r="O1252" s="832">
        <v>103658.82</v>
      </c>
      <c r="P1252" s="832">
        <v>155888.38</v>
      </c>
      <c r="Q1252" s="832">
        <v>219595.23</v>
      </c>
      <c r="R1252" s="832">
        <v>251936.95</v>
      </c>
      <c r="S1252" s="832">
        <v>31371.85</v>
      </c>
      <c r="T1252" s="832">
        <v>31881.53</v>
      </c>
      <c r="U1252" s="832">
        <v>0</v>
      </c>
      <c r="V1252" s="832">
        <v>585</v>
      </c>
      <c r="W1252" s="832">
        <v>638</v>
      </c>
      <c r="X1252" s="832">
        <v>663</v>
      </c>
      <c r="Y1252" s="832">
        <v>669</v>
      </c>
      <c r="Z1252" s="832">
        <v>697</v>
      </c>
      <c r="AA1252" s="832">
        <v>770</v>
      </c>
      <c r="AB1252" s="832">
        <v>67</v>
      </c>
      <c r="AC1252" s="832">
        <v>134</v>
      </c>
      <c r="AD1252" s="832">
        <v>201</v>
      </c>
      <c r="AE1252" s="832">
        <v>294</v>
      </c>
      <c r="AF1252" s="832">
        <v>408</v>
      </c>
      <c r="AG1252" s="832">
        <v>461</v>
      </c>
      <c r="AH1252" s="832">
        <v>64</v>
      </c>
      <c r="AI1252" s="832">
        <v>61</v>
      </c>
    </row>
    <row r="1253" spans="1:35" ht="15" customHeight="1">
      <c r="A1253" s="832" t="s">
        <v>1150</v>
      </c>
      <c r="B1253" s="832">
        <v>2020</v>
      </c>
      <c r="C1253" s="832" t="s">
        <v>2387</v>
      </c>
      <c r="D1253" s="832" t="s">
        <v>2388</v>
      </c>
      <c r="E1253" s="832" t="s">
        <v>333</v>
      </c>
      <c r="F1253" s="832" t="s">
        <v>2226</v>
      </c>
      <c r="G1253" s="832">
        <v>0</v>
      </c>
      <c r="H1253" s="832">
        <v>0</v>
      </c>
      <c r="I1253" s="832">
        <v>0</v>
      </c>
      <c r="J1253" s="832">
        <v>0</v>
      </c>
      <c r="K1253" s="832">
        <v>0</v>
      </c>
      <c r="L1253" s="832">
        <v>0</v>
      </c>
      <c r="M1253" s="832">
        <v>0</v>
      </c>
      <c r="N1253" s="832">
        <v>0</v>
      </c>
      <c r="O1253" s="832">
        <v>0</v>
      </c>
      <c r="P1253" s="832">
        <v>0</v>
      </c>
      <c r="Q1253" s="832">
        <v>0</v>
      </c>
      <c r="R1253" s="832">
        <v>0</v>
      </c>
      <c r="S1253" s="832">
        <v>0</v>
      </c>
      <c r="T1253" s="832">
        <v>0</v>
      </c>
      <c r="U1253" s="832">
        <v>0</v>
      </c>
      <c r="V1253" s="832">
        <v>0</v>
      </c>
      <c r="W1253" s="832">
        <v>0</v>
      </c>
      <c r="X1253" s="832">
        <v>0</v>
      </c>
      <c r="Y1253" s="832">
        <v>0</v>
      </c>
      <c r="Z1253" s="832">
        <v>0</v>
      </c>
      <c r="AA1253" s="832">
        <v>0</v>
      </c>
      <c r="AB1253" s="832">
        <v>0</v>
      </c>
      <c r="AC1253" s="832">
        <v>0</v>
      </c>
      <c r="AD1253" s="832">
        <v>0</v>
      </c>
      <c r="AE1253" s="832">
        <v>0</v>
      </c>
      <c r="AF1253" s="832">
        <v>0</v>
      </c>
      <c r="AG1253" s="832">
        <v>0</v>
      </c>
      <c r="AH1253" s="832">
        <v>0</v>
      </c>
      <c r="AI1253" s="832">
        <v>0</v>
      </c>
    </row>
    <row r="1254" spans="1:35" ht="15" customHeight="1">
      <c r="A1254" s="832" t="s">
        <v>1150</v>
      </c>
      <c r="B1254" s="832">
        <v>2020</v>
      </c>
      <c r="C1254" s="832" t="s">
        <v>2389</v>
      </c>
      <c r="D1254" s="832" t="s">
        <v>2390</v>
      </c>
      <c r="E1254" s="832" t="s">
        <v>333</v>
      </c>
      <c r="F1254" s="832" t="s">
        <v>2226</v>
      </c>
      <c r="G1254" s="832">
        <v>0</v>
      </c>
      <c r="H1254" s="832">
        <v>0</v>
      </c>
      <c r="I1254" s="832">
        <v>0</v>
      </c>
      <c r="J1254" s="832">
        <v>0</v>
      </c>
      <c r="K1254" s="832">
        <v>0</v>
      </c>
      <c r="L1254" s="832">
        <v>0</v>
      </c>
      <c r="M1254" s="832">
        <v>0</v>
      </c>
      <c r="N1254" s="832">
        <v>0</v>
      </c>
      <c r="O1254" s="832">
        <v>0</v>
      </c>
      <c r="P1254" s="832">
        <v>0</v>
      </c>
      <c r="Q1254" s="832">
        <v>0</v>
      </c>
      <c r="R1254" s="832">
        <v>0</v>
      </c>
      <c r="S1254" s="832">
        <v>0</v>
      </c>
      <c r="T1254" s="832">
        <v>0</v>
      </c>
      <c r="U1254" s="832">
        <v>0</v>
      </c>
      <c r="V1254" s="832">
        <v>0</v>
      </c>
      <c r="W1254" s="832">
        <v>0</v>
      </c>
      <c r="X1254" s="832">
        <v>0</v>
      </c>
      <c r="Y1254" s="832">
        <v>0</v>
      </c>
      <c r="Z1254" s="832">
        <v>0</v>
      </c>
      <c r="AA1254" s="832">
        <v>0</v>
      </c>
      <c r="AB1254" s="832">
        <v>0</v>
      </c>
      <c r="AC1254" s="832">
        <v>0</v>
      </c>
      <c r="AD1254" s="832">
        <v>0</v>
      </c>
      <c r="AE1254" s="832">
        <v>0</v>
      </c>
      <c r="AF1254" s="832">
        <v>0</v>
      </c>
      <c r="AG1254" s="832">
        <v>0</v>
      </c>
      <c r="AH1254" s="832">
        <v>0</v>
      </c>
      <c r="AI1254" s="832">
        <v>0</v>
      </c>
    </row>
    <row r="1255" spans="1:35" ht="15" customHeight="1">
      <c r="A1255" s="832" t="s">
        <v>1150</v>
      </c>
      <c r="B1255" s="832">
        <v>2020</v>
      </c>
      <c r="C1255" s="832" t="s">
        <v>2391</v>
      </c>
      <c r="D1255" s="832" t="s">
        <v>2392</v>
      </c>
      <c r="E1255" s="832" t="s">
        <v>2368</v>
      </c>
      <c r="F1255" s="832" t="s">
        <v>2226</v>
      </c>
      <c r="G1255" s="832">
        <v>0</v>
      </c>
      <c r="H1255" s="832">
        <v>0</v>
      </c>
      <c r="I1255" s="832">
        <v>0</v>
      </c>
      <c r="J1255" s="832">
        <v>0</v>
      </c>
      <c r="K1255" s="832">
        <v>0</v>
      </c>
      <c r="L1255" s="832">
        <v>0</v>
      </c>
      <c r="M1255" s="832">
        <v>0</v>
      </c>
      <c r="N1255" s="832">
        <v>0</v>
      </c>
      <c r="O1255" s="832">
        <v>0</v>
      </c>
      <c r="P1255" s="832">
        <v>0</v>
      </c>
      <c r="Q1255" s="832">
        <v>0</v>
      </c>
      <c r="R1255" s="832">
        <v>0</v>
      </c>
      <c r="S1255" s="832">
        <v>0</v>
      </c>
      <c r="T1255" s="832">
        <v>0</v>
      </c>
      <c r="U1255" s="832">
        <v>0</v>
      </c>
      <c r="V1255" s="832">
        <v>0</v>
      </c>
      <c r="W1255" s="832">
        <v>0</v>
      </c>
      <c r="X1255" s="832">
        <v>0</v>
      </c>
      <c r="Y1255" s="832">
        <v>0</v>
      </c>
      <c r="Z1255" s="832">
        <v>0</v>
      </c>
      <c r="AA1255" s="832">
        <v>0</v>
      </c>
      <c r="AB1255" s="832">
        <v>0</v>
      </c>
      <c r="AC1255" s="832">
        <v>0</v>
      </c>
      <c r="AD1255" s="832">
        <v>0</v>
      </c>
      <c r="AE1255" s="832">
        <v>0</v>
      </c>
      <c r="AF1255" s="832">
        <v>0</v>
      </c>
      <c r="AG1255" s="832">
        <v>0</v>
      </c>
      <c r="AH1255" s="832">
        <v>0</v>
      </c>
      <c r="AI1255" s="832">
        <v>0</v>
      </c>
    </row>
    <row r="1256" spans="1:35" ht="15" customHeight="1">
      <c r="A1256" s="832" t="s">
        <v>1150</v>
      </c>
      <c r="B1256" s="832">
        <v>2020</v>
      </c>
      <c r="C1256" s="832" t="s">
        <v>2393</v>
      </c>
      <c r="D1256" s="832" t="s">
        <v>2394</v>
      </c>
      <c r="E1256" s="832" t="s">
        <v>2368</v>
      </c>
      <c r="F1256" s="832" t="s">
        <v>2226</v>
      </c>
      <c r="G1256" s="832">
        <v>487558.27</v>
      </c>
      <c r="H1256" s="832">
        <v>523630.98</v>
      </c>
      <c r="I1256" s="832">
        <v>555290.78</v>
      </c>
      <c r="J1256" s="832">
        <v>587947.99</v>
      </c>
      <c r="K1256" s="832">
        <v>666143.97</v>
      </c>
      <c r="L1256" s="832">
        <v>735371.83</v>
      </c>
      <c r="M1256" s="832">
        <v>64741.120000000003</v>
      </c>
      <c r="N1256" s="832">
        <v>110137.15</v>
      </c>
      <c r="O1256" s="832">
        <v>167070.82999999999</v>
      </c>
      <c r="P1256" s="832">
        <v>258433.57</v>
      </c>
      <c r="Q1256" s="832">
        <v>378262.92</v>
      </c>
      <c r="R1256" s="832">
        <v>423723.29</v>
      </c>
      <c r="S1256" s="832">
        <v>61280.99</v>
      </c>
      <c r="T1256" s="832">
        <v>59369.05</v>
      </c>
      <c r="U1256" s="832">
        <v>0</v>
      </c>
      <c r="V1256" s="832">
        <v>5657</v>
      </c>
      <c r="W1256" s="832">
        <v>6045</v>
      </c>
      <c r="X1256" s="832">
        <v>6330</v>
      </c>
      <c r="Y1256" s="832">
        <v>6655</v>
      </c>
      <c r="Z1256" s="832">
        <v>7326</v>
      </c>
      <c r="AA1256" s="832">
        <v>7929</v>
      </c>
      <c r="AB1256" s="832">
        <v>595</v>
      </c>
      <c r="AC1256" s="832">
        <v>1060</v>
      </c>
      <c r="AD1256" s="832">
        <v>1553</v>
      </c>
      <c r="AE1256" s="832">
        <v>2262</v>
      </c>
      <c r="AF1256" s="832">
        <v>3202</v>
      </c>
      <c r="AG1256" s="832">
        <v>3666</v>
      </c>
      <c r="AH1256" s="832">
        <v>661</v>
      </c>
      <c r="AI1256" s="832">
        <v>531</v>
      </c>
    </row>
    <row r="1257" spans="1:35" ht="15" customHeight="1">
      <c r="A1257" s="832" t="s">
        <v>1150</v>
      </c>
      <c r="B1257" s="832">
        <v>2020</v>
      </c>
      <c r="C1257" s="832" t="s">
        <v>2395</v>
      </c>
      <c r="D1257" s="832" t="s">
        <v>2843</v>
      </c>
      <c r="E1257" s="832" t="s">
        <v>2368</v>
      </c>
      <c r="F1257" s="832" t="s">
        <v>2226</v>
      </c>
      <c r="G1257" s="832">
        <v>0</v>
      </c>
      <c r="H1257" s="832">
        <v>0</v>
      </c>
      <c r="I1257" s="832">
        <v>0</v>
      </c>
      <c r="J1257" s="832">
        <v>0</v>
      </c>
      <c r="K1257" s="832">
        <v>0</v>
      </c>
      <c r="L1257" s="832">
        <v>0</v>
      </c>
      <c r="M1257" s="832">
        <v>0</v>
      </c>
      <c r="N1257" s="832">
        <v>0</v>
      </c>
      <c r="O1257" s="832">
        <v>0</v>
      </c>
      <c r="P1257" s="832">
        <v>0</v>
      </c>
      <c r="Q1257" s="832">
        <v>0</v>
      </c>
      <c r="R1257" s="832">
        <v>0</v>
      </c>
      <c r="S1257" s="832">
        <v>0</v>
      </c>
      <c r="T1257" s="832">
        <v>0</v>
      </c>
      <c r="U1257" s="832">
        <v>0</v>
      </c>
      <c r="V1257" s="832">
        <v>0</v>
      </c>
      <c r="W1257" s="832">
        <v>0</v>
      </c>
      <c r="X1257" s="832">
        <v>0</v>
      </c>
      <c r="Y1257" s="832">
        <v>0</v>
      </c>
      <c r="Z1257" s="832">
        <v>0</v>
      </c>
      <c r="AA1257" s="832">
        <v>0</v>
      </c>
      <c r="AB1257" s="832">
        <v>0</v>
      </c>
      <c r="AC1257" s="832">
        <v>0</v>
      </c>
      <c r="AD1257" s="832">
        <v>0</v>
      </c>
      <c r="AE1257" s="832">
        <v>0</v>
      </c>
      <c r="AF1257" s="832">
        <v>0</v>
      </c>
      <c r="AG1257" s="832">
        <v>0</v>
      </c>
      <c r="AH1257" s="832">
        <v>0</v>
      </c>
      <c r="AI1257" s="832">
        <v>0</v>
      </c>
    </row>
    <row r="1258" spans="1:35" ht="15" customHeight="1">
      <c r="A1258" s="832" t="s">
        <v>1150</v>
      </c>
      <c r="B1258" s="832">
        <v>2020</v>
      </c>
      <c r="C1258" s="832" t="s">
        <v>2397</v>
      </c>
      <c r="D1258" s="832" t="s">
        <v>2398</v>
      </c>
      <c r="E1258" s="832" t="s">
        <v>2368</v>
      </c>
      <c r="F1258" s="832" t="s">
        <v>2226</v>
      </c>
      <c r="G1258" s="832">
        <v>0</v>
      </c>
      <c r="H1258" s="832">
        <v>0</v>
      </c>
      <c r="I1258" s="832">
        <v>0</v>
      </c>
      <c r="J1258" s="832">
        <v>0</v>
      </c>
      <c r="K1258" s="832">
        <v>0</v>
      </c>
      <c r="L1258" s="832">
        <v>0</v>
      </c>
      <c r="M1258" s="832">
        <v>0</v>
      </c>
      <c r="N1258" s="832">
        <v>0</v>
      </c>
      <c r="O1258" s="832">
        <v>0</v>
      </c>
      <c r="P1258" s="832">
        <v>0</v>
      </c>
      <c r="Q1258" s="832">
        <v>0</v>
      </c>
      <c r="R1258" s="832">
        <v>0</v>
      </c>
      <c r="S1258" s="832">
        <v>0</v>
      </c>
      <c r="T1258" s="832">
        <v>0</v>
      </c>
      <c r="U1258" s="832">
        <v>0</v>
      </c>
      <c r="V1258" s="832">
        <v>0</v>
      </c>
      <c r="W1258" s="832">
        <v>0</v>
      </c>
      <c r="X1258" s="832">
        <v>0</v>
      </c>
      <c r="Y1258" s="832">
        <v>0</v>
      </c>
      <c r="Z1258" s="832">
        <v>0</v>
      </c>
      <c r="AA1258" s="832">
        <v>0</v>
      </c>
      <c r="AB1258" s="832">
        <v>0</v>
      </c>
      <c r="AC1258" s="832">
        <v>0</v>
      </c>
      <c r="AD1258" s="832">
        <v>0</v>
      </c>
      <c r="AE1258" s="832">
        <v>0</v>
      </c>
      <c r="AF1258" s="832">
        <v>0</v>
      </c>
      <c r="AG1258" s="832">
        <v>0</v>
      </c>
      <c r="AH1258" s="832">
        <v>0</v>
      </c>
      <c r="AI1258" s="832">
        <v>0</v>
      </c>
    </row>
    <row r="1259" spans="1:35" ht="15" customHeight="1">
      <c r="A1259" s="832" t="s">
        <v>1150</v>
      </c>
      <c r="B1259" s="832">
        <v>2020</v>
      </c>
      <c r="C1259" s="832" t="s">
        <v>2399</v>
      </c>
      <c r="D1259" s="832" t="s">
        <v>2400</v>
      </c>
      <c r="E1259" s="832" t="s">
        <v>2368</v>
      </c>
      <c r="F1259" s="832" t="s">
        <v>2226</v>
      </c>
      <c r="G1259" s="832">
        <v>165250.89000000001</v>
      </c>
      <c r="H1259" s="832">
        <v>185095.8</v>
      </c>
      <c r="I1259" s="832">
        <v>205164.65</v>
      </c>
      <c r="J1259" s="832">
        <v>217134.45</v>
      </c>
      <c r="K1259" s="832">
        <v>236265.12</v>
      </c>
      <c r="L1259" s="832">
        <v>256208.32</v>
      </c>
      <c r="M1259" s="832">
        <v>22851.49</v>
      </c>
      <c r="N1259" s="832">
        <v>43532.07</v>
      </c>
      <c r="O1259" s="832">
        <v>69758.61</v>
      </c>
      <c r="P1259" s="832">
        <v>88225.66</v>
      </c>
      <c r="Q1259" s="832">
        <v>105326.29</v>
      </c>
      <c r="R1259" s="832">
        <v>128321.61</v>
      </c>
      <c r="S1259" s="832">
        <v>21350.69</v>
      </c>
      <c r="T1259" s="832">
        <v>20599.02</v>
      </c>
      <c r="U1259" s="832">
        <v>0</v>
      </c>
      <c r="V1259" s="832">
        <v>1476</v>
      </c>
      <c r="W1259" s="832">
        <v>1619</v>
      </c>
      <c r="X1259" s="832">
        <v>1715</v>
      </c>
      <c r="Y1259" s="832">
        <v>1774</v>
      </c>
      <c r="Z1259" s="832">
        <v>1955</v>
      </c>
      <c r="AA1259" s="832">
        <v>2172</v>
      </c>
      <c r="AB1259" s="832">
        <v>217</v>
      </c>
      <c r="AC1259" s="832">
        <v>384</v>
      </c>
      <c r="AD1259" s="832">
        <v>579</v>
      </c>
      <c r="AE1259" s="832">
        <v>722</v>
      </c>
      <c r="AF1259" s="832">
        <v>873</v>
      </c>
      <c r="AG1259" s="832">
        <v>1087</v>
      </c>
      <c r="AH1259" s="832">
        <v>181</v>
      </c>
      <c r="AI1259" s="832">
        <v>171</v>
      </c>
    </row>
    <row r="1260" spans="1:35" ht="15" customHeight="1">
      <c r="A1260" s="832" t="s">
        <v>1150</v>
      </c>
      <c r="B1260" s="832">
        <v>2020</v>
      </c>
      <c r="C1260" s="832" t="s">
        <v>2401</v>
      </c>
      <c r="D1260" s="832" t="s">
        <v>2402</v>
      </c>
      <c r="E1260" s="832" t="s">
        <v>2368</v>
      </c>
      <c r="F1260" s="832" t="s">
        <v>2226</v>
      </c>
      <c r="G1260" s="832">
        <v>203345.1</v>
      </c>
      <c r="H1260" s="832">
        <v>230097.25</v>
      </c>
      <c r="I1260" s="832">
        <v>254187.33</v>
      </c>
      <c r="J1260" s="832">
        <v>256195.57</v>
      </c>
      <c r="K1260" s="832">
        <v>267838.24</v>
      </c>
      <c r="L1260" s="832">
        <v>289292.31</v>
      </c>
      <c r="M1260" s="832">
        <v>34371.74</v>
      </c>
      <c r="N1260" s="832">
        <v>66386.69</v>
      </c>
      <c r="O1260" s="832">
        <v>105285.3</v>
      </c>
      <c r="P1260" s="832">
        <v>136045.41</v>
      </c>
      <c r="Q1260" s="832">
        <v>162030.74</v>
      </c>
      <c r="R1260" s="832">
        <v>185233.09</v>
      </c>
      <c r="S1260" s="832">
        <v>24107.69</v>
      </c>
      <c r="T1260" s="832">
        <v>24611.05</v>
      </c>
      <c r="U1260" s="832">
        <v>0</v>
      </c>
      <c r="V1260" s="832">
        <v>1829</v>
      </c>
      <c r="W1260" s="832">
        <v>1979</v>
      </c>
      <c r="X1260" s="832">
        <v>2121</v>
      </c>
      <c r="Y1260" s="832">
        <v>2142</v>
      </c>
      <c r="Z1260" s="832">
        <v>2200</v>
      </c>
      <c r="AA1260" s="832">
        <v>2334</v>
      </c>
      <c r="AB1260" s="832">
        <v>193</v>
      </c>
      <c r="AC1260" s="832">
        <v>370</v>
      </c>
      <c r="AD1260" s="832">
        <v>575</v>
      </c>
      <c r="AE1260" s="832">
        <v>766</v>
      </c>
      <c r="AF1260" s="832">
        <v>931</v>
      </c>
      <c r="AG1260" s="832">
        <v>1070</v>
      </c>
      <c r="AH1260" s="832">
        <v>195</v>
      </c>
      <c r="AI1260" s="832">
        <v>144</v>
      </c>
    </row>
    <row r="1261" spans="1:35" ht="15" customHeight="1">
      <c r="A1261" s="832" t="s">
        <v>1150</v>
      </c>
      <c r="B1261" s="832">
        <v>2020</v>
      </c>
      <c r="C1261" s="832" t="s">
        <v>2403</v>
      </c>
      <c r="D1261" s="832" t="s">
        <v>2404</v>
      </c>
      <c r="E1261" s="832" t="s">
        <v>2368</v>
      </c>
      <c r="F1261" s="832" t="s">
        <v>2226</v>
      </c>
      <c r="G1261" s="832">
        <v>0</v>
      </c>
      <c r="H1261" s="832">
        <v>0</v>
      </c>
      <c r="I1261" s="832">
        <v>0</v>
      </c>
      <c r="J1261" s="832">
        <v>0</v>
      </c>
      <c r="K1261" s="832">
        <v>0</v>
      </c>
      <c r="L1261" s="832">
        <v>0</v>
      </c>
      <c r="M1261" s="832">
        <v>0</v>
      </c>
      <c r="N1261" s="832">
        <v>0</v>
      </c>
      <c r="O1261" s="832">
        <v>0</v>
      </c>
      <c r="P1261" s="832">
        <v>0</v>
      </c>
      <c r="Q1261" s="832">
        <v>0</v>
      </c>
      <c r="R1261" s="832">
        <v>0</v>
      </c>
      <c r="S1261" s="832">
        <v>0</v>
      </c>
      <c r="T1261" s="832">
        <v>0</v>
      </c>
      <c r="U1261" s="832">
        <v>0</v>
      </c>
      <c r="V1261" s="832">
        <v>0</v>
      </c>
      <c r="W1261" s="832">
        <v>0</v>
      </c>
      <c r="X1261" s="832">
        <v>0</v>
      </c>
      <c r="Y1261" s="832">
        <v>0</v>
      </c>
      <c r="Z1261" s="832">
        <v>0</v>
      </c>
      <c r="AA1261" s="832">
        <v>0</v>
      </c>
      <c r="AB1261" s="832">
        <v>0</v>
      </c>
      <c r="AC1261" s="832">
        <v>0</v>
      </c>
      <c r="AD1261" s="832">
        <v>0</v>
      </c>
      <c r="AE1261" s="832">
        <v>0</v>
      </c>
      <c r="AF1261" s="832">
        <v>0</v>
      </c>
      <c r="AG1261" s="832">
        <v>0</v>
      </c>
      <c r="AH1261" s="832">
        <v>0</v>
      </c>
      <c r="AI1261" s="832">
        <v>0</v>
      </c>
    </row>
    <row r="1262" spans="1:35" ht="15" customHeight="1">
      <c r="A1262" s="832" t="s">
        <v>1150</v>
      </c>
      <c r="B1262" s="832">
        <v>2020</v>
      </c>
      <c r="C1262" s="832" t="s">
        <v>2405</v>
      </c>
      <c r="D1262" s="832" t="s">
        <v>2406</v>
      </c>
      <c r="E1262" s="832" t="s">
        <v>2368</v>
      </c>
      <c r="F1262" s="832" t="s">
        <v>2226</v>
      </c>
      <c r="G1262" s="832">
        <v>0</v>
      </c>
      <c r="H1262" s="832">
        <v>0</v>
      </c>
      <c r="I1262" s="832">
        <v>0</v>
      </c>
      <c r="J1262" s="832">
        <v>0</v>
      </c>
      <c r="K1262" s="832">
        <v>0</v>
      </c>
      <c r="L1262" s="832">
        <v>0</v>
      </c>
      <c r="M1262" s="832">
        <v>0</v>
      </c>
      <c r="N1262" s="832">
        <v>0</v>
      </c>
      <c r="O1262" s="832">
        <v>0</v>
      </c>
      <c r="P1262" s="832">
        <v>0</v>
      </c>
      <c r="Q1262" s="832">
        <v>0</v>
      </c>
      <c r="R1262" s="832">
        <v>0</v>
      </c>
      <c r="S1262" s="832">
        <v>0</v>
      </c>
      <c r="T1262" s="832">
        <v>0</v>
      </c>
      <c r="U1262" s="832">
        <v>0</v>
      </c>
      <c r="V1262" s="832">
        <v>0</v>
      </c>
      <c r="W1262" s="832">
        <v>0</v>
      </c>
      <c r="X1262" s="832">
        <v>0</v>
      </c>
      <c r="Y1262" s="832">
        <v>0</v>
      </c>
      <c r="Z1262" s="832">
        <v>0</v>
      </c>
      <c r="AA1262" s="832">
        <v>0</v>
      </c>
      <c r="AB1262" s="832">
        <v>0</v>
      </c>
      <c r="AC1262" s="832">
        <v>0</v>
      </c>
      <c r="AD1262" s="832">
        <v>0</v>
      </c>
      <c r="AE1262" s="832">
        <v>0</v>
      </c>
      <c r="AF1262" s="832">
        <v>0</v>
      </c>
      <c r="AG1262" s="832">
        <v>0</v>
      </c>
      <c r="AH1262" s="832">
        <v>0</v>
      </c>
      <c r="AI1262" s="832">
        <v>0</v>
      </c>
    </row>
    <row r="1263" spans="1:35" ht="15" customHeight="1">
      <c r="A1263" s="832" t="s">
        <v>1150</v>
      </c>
      <c r="B1263" s="832">
        <v>2020</v>
      </c>
      <c r="C1263" s="832" t="s">
        <v>2407</v>
      </c>
      <c r="D1263" s="832" t="s">
        <v>2408</v>
      </c>
      <c r="E1263" s="832" t="s">
        <v>2368</v>
      </c>
      <c r="F1263" s="832" t="s">
        <v>2226</v>
      </c>
      <c r="G1263" s="832">
        <v>0</v>
      </c>
      <c r="H1263" s="832">
        <v>0</v>
      </c>
      <c r="I1263" s="832">
        <v>0</v>
      </c>
      <c r="J1263" s="832">
        <v>0</v>
      </c>
      <c r="K1263" s="832">
        <v>0</v>
      </c>
      <c r="L1263" s="832">
        <v>0</v>
      </c>
      <c r="M1263" s="832">
        <v>0</v>
      </c>
      <c r="N1263" s="832">
        <v>0</v>
      </c>
      <c r="O1263" s="832">
        <v>0</v>
      </c>
      <c r="P1263" s="832">
        <v>0</v>
      </c>
      <c r="Q1263" s="832">
        <v>0</v>
      </c>
      <c r="R1263" s="832">
        <v>0</v>
      </c>
      <c r="S1263" s="832">
        <v>0</v>
      </c>
      <c r="T1263" s="832">
        <v>0</v>
      </c>
      <c r="U1263" s="832">
        <v>0</v>
      </c>
      <c r="V1263" s="832">
        <v>0</v>
      </c>
      <c r="W1263" s="832">
        <v>0</v>
      </c>
      <c r="X1263" s="832">
        <v>0</v>
      </c>
      <c r="Y1263" s="832">
        <v>0</v>
      </c>
      <c r="Z1263" s="832">
        <v>0</v>
      </c>
      <c r="AA1263" s="832">
        <v>0</v>
      </c>
      <c r="AB1263" s="832">
        <v>0</v>
      </c>
      <c r="AC1263" s="832">
        <v>0</v>
      </c>
      <c r="AD1263" s="832">
        <v>0</v>
      </c>
      <c r="AE1263" s="832">
        <v>0</v>
      </c>
      <c r="AF1263" s="832">
        <v>0</v>
      </c>
      <c r="AG1263" s="832">
        <v>0</v>
      </c>
      <c r="AH1263" s="832">
        <v>0</v>
      </c>
      <c r="AI1263" s="832">
        <v>0</v>
      </c>
    </row>
    <row r="1264" spans="1:35" ht="15" customHeight="1">
      <c r="A1264" s="832" t="s">
        <v>1150</v>
      </c>
      <c r="B1264" s="832">
        <v>2020</v>
      </c>
      <c r="C1264" s="832" t="s">
        <v>2409</v>
      </c>
      <c r="D1264" s="832" t="s">
        <v>2410</v>
      </c>
      <c r="E1264" s="832" t="s">
        <v>2368</v>
      </c>
      <c r="F1264" s="832" t="s">
        <v>2226</v>
      </c>
      <c r="G1264" s="832">
        <v>0</v>
      </c>
      <c r="H1264" s="832">
        <v>0</v>
      </c>
      <c r="I1264" s="832">
        <v>0</v>
      </c>
      <c r="J1264" s="832">
        <v>0</v>
      </c>
      <c r="K1264" s="832">
        <v>0</v>
      </c>
      <c r="L1264" s="832">
        <v>0</v>
      </c>
      <c r="M1264" s="832">
        <v>0</v>
      </c>
      <c r="N1264" s="832">
        <v>0</v>
      </c>
      <c r="O1264" s="832">
        <v>0</v>
      </c>
      <c r="P1264" s="832">
        <v>0</v>
      </c>
      <c r="Q1264" s="832">
        <v>0</v>
      </c>
      <c r="R1264" s="832">
        <v>0</v>
      </c>
      <c r="S1264" s="832">
        <v>0</v>
      </c>
      <c r="T1264" s="832">
        <v>0</v>
      </c>
      <c r="U1264" s="832">
        <v>0</v>
      </c>
      <c r="V1264" s="832">
        <v>0</v>
      </c>
      <c r="W1264" s="832">
        <v>0</v>
      </c>
      <c r="X1264" s="832">
        <v>0</v>
      </c>
      <c r="Y1264" s="832">
        <v>0</v>
      </c>
      <c r="Z1264" s="832">
        <v>0</v>
      </c>
      <c r="AA1264" s="832">
        <v>0</v>
      </c>
      <c r="AB1264" s="832">
        <v>0</v>
      </c>
      <c r="AC1264" s="832">
        <v>0</v>
      </c>
      <c r="AD1264" s="832">
        <v>0</v>
      </c>
      <c r="AE1264" s="832">
        <v>0</v>
      </c>
      <c r="AF1264" s="832">
        <v>0</v>
      </c>
      <c r="AG1264" s="832">
        <v>0</v>
      </c>
      <c r="AH1264" s="832">
        <v>0</v>
      </c>
      <c r="AI1264" s="832">
        <v>0</v>
      </c>
    </row>
    <row r="1265" spans="1:35" ht="15" customHeight="1">
      <c r="A1265" s="832" t="s">
        <v>1150</v>
      </c>
      <c r="B1265" s="832">
        <v>2020</v>
      </c>
      <c r="C1265" s="832" t="s">
        <v>2411</v>
      </c>
      <c r="D1265" s="832" t="s">
        <v>2412</v>
      </c>
      <c r="E1265" s="832" t="s">
        <v>2368</v>
      </c>
      <c r="F1265" s="832" t="s">
        <v>2226</v>
      </c>
      <c r="G1265" s="832">
        <v>0</v>
      </c>
      <c r="H1265" s="832">
        <v>0</v>
      </c>
      <c r="I1265" s="832">
        <v>0</v>
      </c>
      <c r="J1265" s="832">
        <v>0</v>
      </c>
      <c r="K1265" s="832">
        <v>0</v>
      </c>
      <c r="L1265" s="832">
        <v>0</v>
      </c>
      <c r="M1265" s="832">
        <v>0</v>
      </c>
      <c r="N1265" s="832">
        <v>0</v>
      </c>
      <c r="O1265" s="832">
        <v>0</v>
      </c>
      <c r="P1265" s="832">
        <v>0</v>
      </c>
      <c r="Q1265" s="832">
        <v>0</v>
      </c>
      <c r="R1265" s="832">
        <v>0</v>
      </c>
      <c r="S1265" s="832">
        <v>0</v>
      </c>
      <c r="T1265" s="832">
        <v>0</v>
      </c>
      <c r="U1265" s="832">
        <v>0</v>
      </c>
      <c r="V1265" s="832">
        <v>0</v>
      </c>
      <c r="W1265" s="832">
        <v>0</v>
      </c>
      <c r="X1265" s="832">
        <v>0</v>
      </c>
      <c r="Y1265" s="832">
        <v>0</v>
      </c>
      <c r="Z1265" s="832">
        <v>0</v>
      </c>
      <c r="AA1265" s="832">
        <v>0</v>
      </c>
      <c r="AB1265" s="832">
        <v>0</v>
      </c>
      <c r="AC1265" s="832">
        <v>0</v>
      </c>
      <c r="AD1265" s="832">
        <v>0</v>
      </c>
      <c r="AE1265" s="832">
        <v>0</v>
      </c>
      <c r="AF1265" s="832">
        <v>0</v>
      </c>
      <c r="AG1265" s="832">
        <v>0</v>
      </c>
      <c r="AH1265" s="832">
        <v>0</v>
      </c>
      <c r="AI1265" s="832">
        <v>0</v>
      </c>
    </row>
    <row r="1266" spans="1:35" ht="15" customHeight="1">
      <c r="A1266" s="832" t="s">
        <v>1150</v>
      </c>
      <c r="B1266" s="832">
        <v>2020</v>
      </c>
      <c r="C1266" s="832" t="s">
        <v>2413</v>
      </c>
      <c r="D1266" s="832" t="s">
        <v>2844</v>
      </c>
      <c r="E1266" s="832" t="s">
        <v>333</v>
      </c>
      <c r="F1266" s="832" t="s">
        <v>2226</v>
      </c>
      <c r="G1266" s="832">
        <v>0</v>
      </c>
      <c r="H1266" s="832">
        <v>0</v>
      </c>
      <c r="I1266" s="832">
        <v>0</v>
      </c>
      <c r="J1266" s="832">
        <v>0</v>
      </c>
      <c r="K1266" s="832">
        <v>0</v>
      </c>
      <c r="L1266" s="832">
        <v>0</v>
      </c>
      <c r="M1266" s="832">
        <v>0</v>
      </c>
      <c r="N1266" s="832">
        <v>0</v>
      </c>
      <c r="O1266" s="832">
        <v>0</v>
      </c>
      <c r="P1266" s="832">
        <v>0</v>
      </c>
      <c r="Q1266" s="832">
        <v>0</v>
      </c>
      <c r="R1266" s="832">
        <v>0</v>
      </c>
      <c r="S1266" s="832">
        <v>0</v>
      </c>
      <c r="T1266" s="832">
        <v>0</v>
      </c>
      <c r="U1266" s="832">
        <v>0</v>
      </c>
      <c r="V1266" s="832">
        <v>0</v>
      </c>
      <c r="W1266" s="832">
        <v>0</v>
      </c>
      <c r="X1266" s="832">
        <v>0</v>
      </c>
      <c r="Y1266" s="832">
        <v>0</v>
      </c>
      <c r="Z1266" s="832">
        <v>0</v>
      </c>
      <c r="AA1266" s="832">
        <v>0</v>
      </c>
      <c r="AB1266" s="832">
        <v>0</v>
      </c>
      <c r="AC1266" s="832">
        <v>0</v>
      </c>
      <c r="AD1266" s="832">
        <v>0</v>
      </c>
      <c r="AE1266" s="832">
        <v>0</v>
      </c>
      <c r="AF1266" s="832">
        <v>0</v>
      </c>
      <c r="AG1266" s="832">
        <v>0</v>
      </c>
      <c r="AH1266" s="832">
        <v>0</v>
      </c>
      <c r="AI1266" s="832">
        <v>0</v>
      </c>
    </row>
    <row r="1267" spans="1:35" ht="15" customHeight="1">
      <c r="A1267" s="832" t="s">
        <v>1150</v>
      </c>
      <c r="B1267" s="832">
        <v>2020</v>
      </c>
      <c r="C1267" s="832" t="s">
        <v>2415</v>
      </c>
      <c r="D1267" s="832" t="s">
        <v>2845</v>
      </c>
      <c r="E1267" s="832" t="s">
        <v>333</v>
      </c>
      <c r="F1267" s="832" t="s">
        <v>2226</v>
      </c>
      <c r="G1267" s="832">
        <v>0</v>
      </c>
      <c r="H1267" s="832">
        <v>0</v>
      </c>
      <c r="I1267" s="832">
        <v>0</v>
      </c>
      <c r="J1267" s="832">
        <v>0</v>
      </c>
      <c r="K1267" s="832">
        <v>0</v>
      </c>
      <c r="L1267" s="832">
        <v>0</v>
      </c>
      <c r="M1267" s="832">
        <v>0</v>
      </c>
      <c r="N1267" s="832">
        <v>0</v>
      </c>
      <c r="O1267" s="832">
        <v>0</v>
      </c>
      <c r="P1267" s="832">
        <v>0</v>
      </c>
      <c r="Q1267" s="832">
        <v>0</v>
      </c>
      <c r="R1267" s="832">
        <v>0</v>
      </c>
      <c r="S1267" s="832">
        <v>0</v>
      </c>
      <c r="T1267" s="832">
        <v>0</v>
      </c>
      <c r="U1267" s="832">
        <v>0</v>
      </c>
      <c r="V1267" s="832">
        <v>0</v>
      </c>
      <c r="W1267" s="832">
        <v>0</v>
      </c>
      <c r="X1267" s="832">
        <v>0</v>
      </c>
      <c r="Y1267" s="832">
        <v>0</v>
      </c>
      <c r="Z1267" s="832">
        <v>0</v>
      </c>
      <c r="AA1267" s="832">
        <v>0</v>
      </c>
      <c r="AB1267" s="832">
        <v>0</v>
      </c>
      <c r="AC1267" s="832">
        <v>0</v>
      </c>
      <c r="AD1267" s="832">
        <v>0</v>
      </c>
      <c r="AE1267" s="832">
        <v>0</v>
      </c>
      <c r="AF1267" s="832">
        <v>0</v>
      </c>
      <c r="AG1267" s="832">
        <v>0</v>
      </c>
      <c r="AH1267" s="832">
        <v>0</v>
      </c>
      <c r="AI1267" s="832">
        <v>0</v>
      </c>
    </row>
    <row r="1268" spans="1:35" ht="15" customHeight="1">
      <c r="A1268" s="832" t="s">
        <v>1150</v>
      </c>
      <c r="B1268" s="832">
        <v>2020</v>
      </c>
      <c r="C1268" s="832" t="s">
        <v>2417</v>
      </c>
      <c r="D1268" s="832" t="s">
        <v>2418</v>
      </c>
      <c r="E1268" s="832" t="s">
        <v>2368</v>
      </c>
      <c r="F1268" s="832" t="s">
        <v>2226</v>
      </c>
      <c r="G1268" s="832">
        <v>294991.81</v>
      </c>
      <c r="H1268" s="832">
        <v>323721.19</v>
      </c>
      <c r="I1268" s="832">
        <v>342132.69</v>
      </c>
      <c r="J1268" s="832">
        <v>349216.77</v>
      </c>
      <c r="K1268" s="832">
        <v>365545.37</v>
      </c>
      <c r="L1268" s="832">
        <v>405061.7</v>
      </c>
      <c r="M1268" s="832">
        <v>39838.81</v>
      </c>
      <c r="N1268" s="832">
        <v>81159.33</v>
      </c>
      <c r="O1268" s="832">
        <v>120348.74</v>
      </c>
      <c r="P1268" s="832">
        <v>161967.60999999999</v>
      </c>
      <c r="Q1268" s="832">
        <v>201642.55</v>
      </c>
      <c r="R1268" s="832">
        <v>218753.5</v>
      </c>
      <c r="S1268" s="832">
        <v>33755.14</v>
      </c>
      <c r="T1268" s="832">
        <v>29712.69</v>
      </c>
      <c r="U1268" s="832">
        <v>0</v>
      </c>
      <c r="V1268" s="832">
        <v>2933</v>
      </c>
      <c r="W1268" s="832">
        <v>3120</v>
      </c>
      <c r="X1268" s="832">
        <v>3315</v>
      </c>
      <c r="Y1268" s="832">
        <v>3442</v>
      </c>
      <c r="Z1268" s="832">
        <v>3681</v>
      </c>
      <c r="AA1268" s="832">
        <v>3941</v>
      </c>
      <c r="AB1268" s="832">
        <v>258</v>
      </c>
      <c r="AC1268" s="832">
        <v>473</v>
      </c>
      <c r="AD1268" s="832">
        <v>703</v>
      </c>
      <c r="AE1268" s="832">
        <v>1060</v>
      </c>
      <c r="AF1268" s="832">
        <v>1461</v>
      </c>
      <c r="AG1268" s="832">
        <v>1570</v>
      </c>
      <c r="AH1268" s="832">
        <v>328</v>
      </c>
      <c r="AI1268" s="832">
        <v>229</v>
      </c>
    </row>
    <row r="1269" spans="1:35" ht="15" customHeight="1">
      <c r="A1269" s="832" t="s">
        <v>1150</v>
      </c>
      <c r="B1269" s="832">
        <v>2020</v>
      </c>
      <c r="C1269" s="832" t="s">
        <v>2419</v>
      </c>
      <c r="D1269" s="832" t="s">
        <v>2846</v>
      </c>
      <c r="E1269" s="832" t="s">
        <v>2368</v>
      </c>
      <c r="F1269" s="832" t="s">
        <v>2226</v>
      </c>
      <c r="G1269" s="832">
        <v>0</v>
      </c>
      <c r="H1269" s="832">
        <v>0</v>
      </c>
      <c r="I1269" s="832">
        <v>0</v>
      </c>
      <c r="J1269" s="832">
        <v>0</v>
      </c>
      <c r="K1269" s="832">
        <v>0</v>
      </c>
      <c r="L1269" s="832">
        <v>0</v>
      </c>
      <c r="M1269" s="832">
        <v>0</v>
      </c>
      <c r="N1269" s="832">
        <v>0</v>
      </c>
      <c r="O1269" s="832">
        <v>0</v>
      </c>
      <c r="P1269" s="832">
        <v>0</v>
      </c>
      <c r="Q1269" s="832">
        <v>0</v>
      </c>
      <c r="R1269" s="832">
        <v>0</v>
      </c>
      <c r="S1269" s="832">
        <v>0</v>
      </c>
      <c r="T1269" s="832">
        <v>0</v>
      </c>
      <c r="U1269" s="832">
        <v>0</v>
      </c>
      <c r="V1269" s="832">
        <v>0</v>
      </c>
      <c r="W1269" s="832">
        <v>0</v>
      </c>
      <c r="X1269" s="832">
        <v>0</v>
      </c>
      <c r="Y1269" s="832">
        <v>0</v>
      </c>
      <c r="Z1269" s="832">
        <v>0</v>
      </c>
      <c r="AA1269" s="832">
        <v>0</v>
      </c>
      <c r="AB1269" s="832">
        <v>0</v>
      </c>
      <c r="AC1269" s="832">
        <v>0</v>
      </c>
      <c r="AD1269" s="832">
        <v>0</v>
      </c>
      <c r="AE1269" s="832">
        <v>0</v>
      </c>
      <c r="AF1269" s="832">
        <v>0</v>
      </c>
      <c r="AG1269" s="832">
        <v>0</v>
      </c>
      <c r="AH1269" s="832">
        <v>0</v>
      </c>
      <c r="AI1269" s="832">
        <v>0</v>
      </c>
    </row>
    <row r="1270" spans="1:35" ht="15" customHeight="1">
      <c r="A1270" s="832" t="s">
        <v>1150</v>
      </c>
      <c r="B1270" s="832">
        <v>2020</v>
      </c>
      <c r="C1270" s="832" t="s">
        <v>2423</v>
      </c>
      <c r="D1270" s="832" t="s">
        <v>2847</v>
      </c>
      <c r="E1270" s="832" t="s">
        <v>2368</v>
      </c>
      <c r="F1270" s="832" t="s">
        <v>2226</v>
      </c>
      <c r="G1270" s="832">
        <v>97166.81</v>
      </c>
      <c r="H1270" s="832">
        <v>105764.31</v>
      </c>
      <c r="I1270" s="832">
        <v>113773.26</v>
      </c>
      <c r="J1270" s="832">
        <v>121739.22</v>
      </c>
      <c r="K1270" s="832">
        <v>136483.65</v>
      </c>
      <c r="L1270" s="832">
        <v>150166.93</v>
      </c>
      <c r="M1270" s="832">
        <v>13631.06</v>
      </c>
      <c r="N1270" s="832">
        <v>24685.9</v>
      </c>
      <c r="O1270" s="832">
        <v>37938.199999999997</v>
      </c>
      <c r="P1270" s="832">
        <v>53951.46</v>
      </c>
      <c r="Q1270" s="832">
        <v>73496.61</v>
      </c>
      <c r="R1270" s="832">
        <v>83544.83</v>
      </c>
      <c r="S1270" s="832">
        <v>12513.91</v>
      </c>
      <c r="T1270" s="832">
        <v>12209.71</v>
      </c>
      <c r="U1270" s="832">
        <v>0</v>
      </c>
      <c r="V1270" s="832">
        <v>4312</v>
      </c>
      <c r="W1270" s="832">
        <v>4631</v>
      </c>
      <c r="X1270" s="832">
        <v>4860</v>
      </c>
      <c r="Y1270" s="832">
        <v>5112</v>
      </c>
      <c r="Z1270" s="832">
        <v>5594</v>
      </c>
      <c r="AA1270" s="832">
        <v>6020</v>
      </c>
      <c r="AB1270" s="832">
        <v>427</v>
      </c>
      <c r="AC1270" s="832">
        <v>782</v>
      </c>
      <c r="AD1270" s="832">
        <v>1179</v>
      </c>
      <c r="AE1270" s="832">
        <v>1710</v>
      </c>
      <c r="AF1270" s="832">
        <v>2350</v>
      </c>
      <c r="AG1270" s="832">
        <v>2639</v>
      </c>
      <c r="AH1270" s="832">
        <v>502</v>
      </c>
      <c r="AI1270" s="832">
        <v>392</v>
      </c>
    </row>
    <row r="1271" spans="1:35" ht="15" customHeight="1">
      <c r="A1271" s="832" t="s">
        <v>1150</v>
      </c>
      <c r="B1271" s="832">
        <v>2020</v>
      </c>
      <c r="C1271" s="832" t="s">
        <v>2425</v>
      </c>
      <c r="D1271" s="832" t="s">
        <v>2426</v>
      </c>
      <c r="E1271" s="832" t="s">
        <v>2368</v>
      </c>
      <c r="F1271" s="832" t="s">
        <v>2226</v>
      </c>
      <c r="G1271" s="832">
        <v>32291.79</v>
      </c>
      <c r="H1271" s="832">
        <v>35755.61</v>
      </c>
      <c r="I1271" s="832">
        <v>37778.82</v>
      </c>
      <c r="J1271" s="832">
        <v>37895.46</v>
      </c>
      <c r="K1271" s="832">
        <v>39426.78</v>
      </c>
      <c r="L1271" s="832">
        <v>43534.17</v>
      </c>
      <c r="M1271" s="832">
        <v>4280.5</v>
      </c>
      <c r="N1271" s="832">
        <v>8653.65</v>
      </c>
      <c r="O1271" s="832">
        <v>13152.7</v>
      </c>
      <c r="P1271" s="832">
        <v>17158.66</v>
      </c>
      <c r="Q1271" s="832">
        <v>19477.2</v>
      </c>
      <c r="R1271" s="832">
        <v>21014.2</v>
      </c>
      <c r="S1271" s="832">
        <v>3627.85</v>
      </c>
      <c r="T1271" s="832">
        <v>2987.61</v>
      </c>
      <c r="U1271" s="832">
        <v>0</v>
      </c>
      <c r="V1271" s="832">
        <v>870</v>
      </c>
      <c r="W1271" s="832">
        <v>946</v>
      </c>
      <c r="X1271" s="832">
        <v>991</v>
      </c>
      <c r="Y1271" s="832">
        <v>994</v>
      </c>
      <c r="Z1271" s="832">
        <v>1036</v>
      </c>
      <c r="AA1271" s="832">
        <v>1146</v>
      </c>
      <c r="AB1271" s="832">
        <v>120</v>
      </c>
      <c r="AC1271" s="832">
        <v>228</v>
      </c>
      <c r="AD1271" s="832">
        <v>325</v>
      </c>
      <c r="AE1271" s="832">
        <v>413</v>
      </c>
      <c r="AF1271" s="832">
        <v>470</v>
      </c>
      <c r="AG1271" s="832">
        <v>502</v>
      </c>
      <c r="AH1271" s="832">
        <v>96</v>
      </c>
      <c r="AI1271" s="832">
        <v>71</v>
      </c>
    </row>
    <row r="1272" spans="1:35" ht="15" customHeight="1">
      <c r="A1272" s="832" t="s">
        <v>1150</v>
      </c>
      <c r="B1272" s="832">
        <v>2020</v>
      </c>
      <c r="C1272" s="832" t="s">
        <v>2427</v>
      </c>
      <c r="D1272" s="832" t="s">
        <v>2428</v>
      </c>
      <c r="E1272" s="832" t="s">
        <v>333</v>
      </c>
      <c r="F1272" s="832" t="s">
        <v>2226</v>
      </c>
      <c r="G1272" s="832">
        <v>0</v>
      </c>
      <c r="H1272" s="832">
        <v>0</v>
      </c>
      <c r="I1272" s="832">
        <v>0</v>
      </c>
      <c r="J1272" s="832">
        <v>0</v>
      </c>
      <c r="K1272" s="832">
        <v>0</v>
      </c>
      <c r="L1272" s="832">
        <v>0</v>
      </c>
      <c r="M1272" s="832">
        <v>0</v>
      </c>
      <c r="N1272" s="832">
        <v>0</v>
      </c>
      <c r="O1272" s="832">
        <v>0</v>
      </c>
      <c r="P1272" s="832">
        <v>0</v>
      </c>
      <c r="Q1272" s="832">
        <v>0</v>
      </c>
      <c r="R1272" s="832">
        <v>0</v>
      </c>
      <c r="S1272" s="832">
        <v>0</v>
      </c>
      <c r="T1272" s="832">
        <v>0</v>
      </c>
      <c r="U1272" s="832">
        <v>0</v>
      </c>
      <c r="V1272" s="832">
        <v>0</v>
      </c>
      <c r="W1272" s="832">
        <v>0</v>
      </c>
      <c r="X1272" s="832">
        <v>0</v>
      </c>
      <c r="Y1272" s="832">
        <v>0</v>
      </c>
      <c r="Z1272" s="832">
        <v>0</v>
      </c>
      <c r="AA1272" s="832">
        <v>0</v>
      </c>
      <c r="AB1272" s="832">
        <v>0</v>
      </c>
      <c r="AC1272" s="832">
        <v>0</v>
      </c>
      <c r="AD1272" s="832">
        <v>0</v>
      </c>
      <c r="AE1272" s="832">
        <v>0</v>
      </c>
      <c r="AF1272" s="832">
        <v>0</v>
      </c>
      <c r="AG1272" s="832">
        <v>0</v>
      </c>
      <c r="AH1272" s="832">
        <v>0</v>
      </c>
      <c r="AI1272" s="832">
        <v>0</v>
      </c>
    </row>
    <row r="1273" spans="1:35" ht="15" customHeight="1">
      <c r="A1273" s="832" t="s">
        <v>1150</v>
      </c>
      <c r="B1273" s="832">
        <v>2020</v>
      </c>
      <c r="C1273" s="832" t="s">
        <v>2429</v>
      </c>
      <c r="D1273" s="832" t="s">
        <v>2430</v>
      </c>
      <c r="E1273" s="832" t="s">
        <v>333</v>
      </c>
      <c r="F1273" s="832" t="s">
        <v>2226</v>
      </c>
      <c r="G1273" s="832">
        <v>0</v>
      </c>
      <c r="H1273" s="832">
        <v>0</v>
      </c>
      <c r="I1273" s="832">
        <v>0</v>
      </c>
      <c r="J1273" s="832">
        <v>0</v>
      </c>
      <c r="K1273" s="832">
        <v>0</v>
      </c>
      <c r="L1273" s="832">
        <v>0</v>
      </c>
      <c r="M1273" s="832">
        <v>0</v>
      </c>
      <c r="N1273" s="832">
        <v>0</v>
      </c>
      <c r="O1273" s="832">
        <v>0</v>
      </c>
      <c r="P1273" s="832">
        <v>0</v>
      </c>
      <c r="Q1273" s="832">
        <v>0</v>
      </c>
      <c r="R1273" s="832">
        <v>0</v>
      </c>
      <c r="S1273" s="832">
        <v>0</v>
      </c>
      <c r="T1273" s="832">
        <v>0</v>
      </c>
      <c r="U1273" s="832">
        <v>0</v>
      </c>
      <c r="V1273" s="832">
        <v>0</v>
      </c>
      <c r="W1273" s="832">
        <v>0</v>
      </c>
      <c r="X1273" s="832">
        <v>0</v>
      </c>
      <c r="Y1273" s="832">
        <v>0</v>
      </c>
      <c r="Z1273" s="832">
        <v>0</v>
      </c>
      <c r="AA1273" s="832">
        <v>0</v>
      </c>
      <c r="AB1273" s="832">
        <v>0</v>
      </c>
      <c r="AC1273" s="832">
        <v>0</v>
      </c>
      <c r="AD1273" s="832">
        <v>0</v>
      </c>
      <c r="AE1273" s="832">
        <v>0</v>
      </c>
      <c r="AF1273" s="832">
        <v>0</v>
      </c>
      <c r="AG1273" s="832">
        <v>0</v>
      </c>
      <c r="AH1273" s="832">
        <v>0</v>
      </c>
      <c r="AI1273" s="832">
        <v>0</v>
      </c>
    </row>
    <row r="1274" spans="1:35" ht="15" customHeight="1">
      <c r="A1274" s="832" t="s">
        <v>1150</v>
      </c>
      <c r="B1274" s="832">
        <v>2020</v>
      </c>
      <c r="C1274" s="832" t="s">
        <v>2431</v>
      </c>
      <c r="D1274" s="832" t="s">
        <v>2432</v>
      </c>
      <c r="E1274" s="832" t="s">
        <v>333</v>
      </c>
      <c r="F1274" s="832" t="s">
        <v>2226</v>
      </c>
      <c r="G1274" s="832">
        <v>0</v>
      </c>
      <c r="H1274" s="832">
        <v>0</v>
      </c>
      <c r="I1274" s="832">
        <v>0</v>
      </c>
      <c r="J1274" s="832">
        <v>0</v>
      </c>
      <c r="K1274" s="832">
        <v>0</v>
      </c>
      <c r="L1274" s="832">
        <v>0</v>
      </c>
      <c r="M1274" s="832">
        <v>0</v>
      </c>
      <c r="N1274" s="832">
        <v>0</v>
      </c>
      <c r="O1274" s="832">
        <v>0</v>
      </c>
      <c r="P1274" s="832">
        <v>0</v>
      </c>
      <c r="Q1274" s="832">
        <v>0</v>
      </c>
      <c r="R1274" s="832">
        <v>0</v>
      </c>
      <c r="S1274" s="832">
        <v>0</v>
      </c>
      <c r="T1274" s="832">
        <v>0</v>
      </c>
      <c r="U1274" s="832">
        <v>0</v>
      </c>
      <c r="V1274" s="832">
        <v>0</v>
      </c>
      <c r="W1274" s="832">
        <v>0</v>
      </c>
      <c r="X1274" s="832">
        <v>0</v>
      </c>
      <c r="Y1274" s="832">
        <v>0</v>
      </c>
      <c r="Z1274" s="832">
        <v>0</v>
      </c>
      <c r="AA1274" s="832">
        <v>0</v>
      </c>
      <c r="AB1274" s="832">
        <v>0</v>
      </c>
      <c r="AC1274" s="832">
        <v>0</v>
      </c>
      <c r="AD1274" s="832">
        <v>0</v>
      </c>
      <c r="AE1274" s="832">
        <v>0</v>
      </c>
      <c r="AF1274" s="832">
        <v>0</v>
      </c>
      <c r="AG1274" s="832">
        <v>0</v>
      </c>
      <c r="AH1274" s="832">
        <v>0</v>
      </c>
      <c r="AI1274" s="832">
        <v>0</v>
      </c>
    </row>
    <row r="1275" spans="1:35" ht="15" customHeight="1">
      <c r="A1275" s="832" t="s">
        <v>1150</v>
      </c>
      <c r="B1275" s="832">
        <v>2020</v>
      </c>
      <c r="C1275" s="832" t="s">
        <v>2433</v>
      </c>
      <c r="D1275" s="832" t="s">
        <v>2434</v>
      </c>
      <c r="E1275" s="832" t="s">
        <v>333</v>
      </c>
      <c r="F1275" s="832" t="s">
        <v>2226</v>
      </c>
      <c r="G1275" s="832">
        <v>0</v>
      </c>
      <c r="H1275" s="832">
        <v>0</v>
      </c>
      <c r="I1275" s="832">
        <v>0</v>
      </c>
      <c r="J1275" s="832">
        <v>0</v>
      </c>
      <c r="K1275" s="832">
        <v>0</v>
      </c>
      <c r="L1275" s="832">
        <v>0</v>
      </c>
      <c r="M1275" s="832">
        <v>0</v>
      </c>
      <c r="N1275" s="832">
        <v>0</v>
      </c>
      <c r="O1275" s="832">
        <v>0</v>
      </c>
      <c r="P1275" s="832">
        <v>0</v>
      </c>
      <c r="Q1275" s="832">
        <v>0</v>
      </c>
      <c r="R1275" s="832">
        <v>0</v>
      </c>
      <c r="S1275" s="832">
        <v>0</v>
      </c>
      <c r="T1275" s="832">
        <v>0</v>
      </c>
      <c r="U1275" s="832">
        <v>0</v>
      </c>
      <c r="V1275" s="832">
        <v>0</v>
      </c>
      <c r="W1275" s="832">
        <v>0</v>
      </c>
      <c r="X1275" s="832">
        <v>0</v>
      </c>
      <c r="Y1275" s="832">
        <v>0</v>
      </c>
      <c r="Z1275" s="832">
        <v>0</v>
      </c>
      <c r="AA1275" s="832">
        <v>0</v>
      </c>
      <c r="AB1275" s="832">
        <v>0</v>
      </c>
      <c r="AC1275" s="832">
        <v>0</v>
      </c>
      <c r="AD1275" s="832">
        <v>0</v>
      </c>
      <c r="AE1275" s="832">
        <v>0</v>
      </c>
      <c r="AF1275" s="832">
        <v>0</v>
      </c>
      <c r="AG1275" s="832">
        <v>0</v>
      </c>
      <c r="AH1275" s="832">
        <v>0</v>
      </c>
      <c r="AI1275" s="832">
        <v>0</v>
      </c>
    </row>
    <row r="1276" spans="1:35" ht="15" customHeight="1">
      <c r="A1276" s="832" t="s">
        <v>1150</v>
      </c>
      <c r="B1276" s="832">
        <v>2020</v>
      </c>
      <c r="C1276" s="832" t="s">
        <v>2435</v>
      </c>
      <c r="D1276" s="832" t="s">
        <v>2434</v>
      </c>
      <c r="E1276" s="832" t="s">
        <v>333</v>
      </c>
      <c r="F1276" s="832" t="s">
        <v>2226</v>
      </c>
      <c r="G1276" s="832">
        <v>0</v>
      </c>
      <c r="H1276" s="832">
        <v>0</v>
      </c>
      <c r="I1276" s="832">
        <v>0</v>
      </c>
      <c r="J1276" s="832">
        <v>0</v>
      </c>
      <c r="K1276" s="832">
        <v>0</v>
      </c>
      <c r="L1276" s="832">
        <v>0</v>
      </c>
      <c r="M1276" s="832">
        <v>0</v>
      </c>
      <c r="N1276" s="832">
        <v>0</v>
      </c>
      <c r="O1276" s="832">
        <v>0</v>
      </c>
      <c r="P1276" s="832">
        <v>0</v>
      </c>
      <c r="Q1276" s="832">
        <v>0</v>
      </c>
      <c r="R1276" s="832">
        <v>0</v>
      </c>
      <c r="S1276" s="832">
        <v>0</v>
      </c>
      <c r="T1276" s="832">
        <v>0</v>
      </c>
      <c r="U1276" s="832">
        <v>0</v>
      </c>
      <c r="V1276" s="832">
        <v>0</v>
      </c>
      <c r="W1276" s="832">
        <v>0</v>
      </c>
      <c r="X1276" s="832">
        <v>0</v>
      </c>
      <c r="Y1276" s="832">
        <v>0</v>
      </c>
      <c r="Z1276" s="832">
        <v>0</v>
      </c>
      <c r="AA1276" s="832">
        <v>0</v>
      </c>
      <c r="AB1276" s="832">
        <v>0</v>
      </c>
      <c r="AC1276" s="832">
        <v>0</v>
      </c>
      <c r="AD1276" s="832">
        <v>0</v>
      </c>
      <c r="AE1276" s="832">
        <v>0</v>
      </c>
      <c r="AF1276" s="832">
        <v>0</v>
      </c>
      <c r="AG1276" s="832">
        <v>0</v>
      </c>
      <c r="AH1276" s="832">
        <v>0</v>
      </c>
      <c r="AI1276" s="832">
        <v>0</v>
      </c>
    </row>
    <row r="1277" spans="1:35" ht="15" customHeight="1">
      <c r="A1277" s="832" t="s">
        <v>1150</v>
      </c>
      <c r="B1277" s="832">
        <v>2020</v>
      </c>
      <c r="C1277" s="832" t="s">
        <v>2436</v>
      </c>
      <c r="D1277" s="832" t="s">
        <v>2434</v>
      </c>
      <c r="E1277" s="832" t="s">
        <v>333</v>
      </c>
      <c r="F1277" s="832" t="s">
        <v>2226</v>
      </c>
      <c r="G1277" s="832">
        <v>0</v>
      </c>
      <c r="H1277" s="832">
        <v>0</v>
      </c>
      <c r="I1277" s="832">
        <v>0</v>
      </c>
      <c r="J1277" s="832">
        <v>0</v>
      </c>
      <c r="K1277" s="832">
        <v>0</v>
      </c>
      <c r="L1277" s="832">
        <v>0</v>
      </c>
      <c r="M1277" s="832">
        <v>0</v>
      </c>
      <c r="N1277" s="832">
        <v>0</v>
      </c>
      <c r="O1277" s="832">
        <v>0</v>
      </c>
      <c r="P1277" s="832">
        <v>0</v>
      </c>
      <c r="Q1277" s="832">
        <v>0</v>
      </c>
      <c r="R1277" s="832">
        <v>0</v>
      </c>
      <c r="S1277" s="832">
        <v>0</v>
      </c>
      <c r="T1277" s="832">
        <v>0</v>
      </c>
      <c r="U1277" s="832">
        <v>0</v>
      </c>
      <c r="V1277" s="832">
        <v>0</v>
      </c>
      <c r="W1277" s="832">
        <v>0</v>
      </c>
      <c r="X1277" s="832">
        <v>0</v>
      </c>
      <c r="Y1277" s="832">
        <v>0</v>
      </c>
      <c r="Z1277" s="832">
        <v>0</v>
      </c>
      <c r="AA1277" s="832">
        <v>0</v>
      </c>
      <c r="AB1277" s="832">
        <v>0</v>
      </c>
      <c r="AC1277" s="832">
        <v>0</v>
      </c>
      <c r="AD1277" s="832">
        <v>0</v>
      </c>
      <c r="AE1277" s="832">
        <v>0</v>
      </c>
      <c r="AF1277" s="832">
        <v>0</v>
      </c>
      <c r="AG1277" s="832">
        <v>0</v>
      </c>
      <c r="AH1277" s="832">
        <v>0</v>
      </c>
      <c r="AI1277" s="832">
        <v>0</v>
      </c>
    </row>
    <row r="1278" spans="1:35" ht="15" customHeight="1">
      <c r="A1278" s="832" t="s">
        <v>1150</v>
      </c>
      <c r="B1278" s="832">
        <v>2020</v>
      </c>
      <c r="C1278" s="832" t="s">
        <v>2437</v>
      </c>
      <c r="D1278" s="832" t="s">
        <v>2434</v>
      </c>
      <c r="E1278" s="832" t="s">
        <v>333</v>
      </c>
      <c r="F1278" s="832" t="s">
        <v>2226</v>
      </c>
      <c r="G1278" s="832">
        <v>0</v>
      </c>
      <c r="H1278" s="832">
        <v>0</v>
      </c>
      <c r="I1278" s="832">
        <v>0</v>
      </c>
      <c r="J1278" s="832">
        <v>0</v>
      </c>
      <c r="K1278" s="832">
        <v>0</v>
      </c>
      <c r="L1278" s="832">
        <v>0</v>
      </c>
      <c r="M1278" s="832">
        <v>0</v>
      </c>
      <c r="N1278" s="832">
        <v>0</v>
      </c>
      <c r="O1278" s="832">
        <v>0</v>
      </c>
      <c r="P1278" s="832">
        <v>0</v>
      </c>
      <c r="Q1278" s="832">
        <v>0</v>
      </c>
      <c r="R1278" s="832">
        <v>0</v>
      </c>
      <c r="S1278" s="832">
        <v>0</v>
      </c>
      <c r="T1278" s="832">
        <v>0</v>
      </c>
      <c r="U1278" s="832">
        <v>0</v>
      </c>
      <c r="V1278" s="832">
        <v>0</v>
      </c>
      <c r="W1278" s="832">
        <v>0</v>
      </c>
      <c r="X1278" s="832">
        <v>0</v>
      </c>
      <c r="Y1278" s="832">
        <v>0</v>
      </c>
      <c r="Z1278" s="832">
        <v>0</v>
      </c>
      <c r="AA1278" s="832">
        <v>0</v>
      </c>
      <c r="AB1278" s="832">
        <v>0</v>
      </c>
      <c r="AC1278" s="832">
        <v>0</v>
      </c>
      <c r="AD1278" s="832">
        <v>0</v>
      </c>
      <c r="AE1278" s="832">
        <v>0</v>
      </c>
      <c r="AF1278" s="832">
        <v>0</v>
      </c>
      <c r="AG1278" s="832">
        <v>0</v>
      </c>
      <c r="AH1278" s="832">
        <v>0</v>
      </c>
      <c r="AI1278" s="832">
        <v>0</v>
      </c>
    </row>
    <row r="1279" spans="1:35" ht="15" customHeight="1">
      <c r="A1279" s="832" t="s">
        <v>1150</v>
      </c>
      <c r="B1279" s="832">
        <v>2020</v>
      </c>
      <c r="C1279" s="832" t="s">
        <v>2438</v>
      </c>
      <c r="D1279" s="832" t="s">
        <v>2434</v>
      </c>
      <c r="E1279" s="832" t="s">
        <v>333</v>
      </c>
      <c r="F1279" s="832" t="s">
        <v>2226</v>
      </c>
      <c r="G1279" s="832">
        <v>0</v>
      </c>
      <c r="H1279" s="832">
        <v>0</v>
      </c>
      <c r="I1279" s="832">
        <v>0</v>
      </c>
      <c r="J1279" s="832">
        <v>0</v>
      </c>
      <c r="K1279" s="832">
        <v>0</v>
      </c>
      <c r="L1279" s="832">
        <v>0</v>
      </c>
      <c r="M1279" s="832">
        <v>0</v>
      </c>
      <c r="N1279" s="832">
        <v>0</v>
      </c>
      <c r="O1279" s="832">
        <v>0</v>
      </c>
      <c r="P1279" s="832">
        <v>0</v>
      </c>
      <c r="Q1279" s="832">
        <v>0</v>
      </c>
      <c r="R1279" s="832">
        <v>0</v>
      </c>
      <c r="S1279" s="832">
        <v>0</v>
      </c>
      <c r="T1279" s="832">
        <v>0</v>
      </c>
      <c r="U1279" s="832">
        <v>0</v>
      </c>
      <c r="V1279" s="832">
        <v>0</v>
      </c>
      <c r="W1279" s="832">
        <v>0</v>
      </c>
      <c r="X1279" s="832">
        <v>0</v>
      </c>
      <c r="Y1279" s="832">
        <v>0</v>
      </c>
      <c r="Z1279" s="832">
        <v>0</v>
      </c>
      <c r="AA1279" s="832">
        <v>0</v>
      </c>
      <c r="AB1279" s="832">
        <v>0</v>
      </c>
      <c r="AC1279" s="832">
        <v>0</v>
      </c>
      <c r="AD1279" s="832">
        <v>0</v>
      </c>
      <c r="AE1279" s="832">
        <v>0</v>
      </c>
      <c r="AF1279" s="832">
        <v>0</v>
      </c>
      <c r="AG1279" s="832">
        <v>0</v>
      </c>
      <c r="AH1279" s="832">
        <v>0</v>
      </c>
      <c r="AI1279" s="832">
        <v>0</v>
      </c>
    </row>
    <row r="1280" spans="1:35" ht="15" customHeight="1">
      <c r="A1280" s="832" t="s">
        <v>1150</v>
      </c>
      <c r="B1280" s="832">
        <v>2020</v>
      </c>
      <c r="C1280" s="832" t="s">
        <v>2439</v>
      </c>
      <c r="D1280" s="832" t="s">
        <v>2434</v>
      </c>
      <c r="E1280" s="832" t="s">
        <v>333</v>
      </c>
      <c r="F1280" s="832" t="s">
        <v>2226</v>
      </c>
      <c r="G1280" s="832">
        <v>0</v>
      </c>
      <c r="H1280" s="832">
        <v>0</v>
      </c>
      <c r="I1280" s="832">
        <v>0</v>
      </c>
      <c r="J1280" s="832">
        <v>0</v>
      </c>
      <c r="K1280" s="832">
        <v>0</v>
      </c>
      <c r="L1280" s="832">
        <v>0</v>
      </c>
      <c r="M1280" s="832">
        <v>0</v>
      </c>
      <c r="N1280" s="832">
        <v>0</v>
      </c>
      <c r="O1280" s="832">
        <v>0</v>
      </c>
      <c r="P1280" s="832">
        <v>0</v>
      </c>
      <c r="Q1280" s="832">
        <v>0</v>
      </c>
      <c r="R1280" s="832">
        <v>0</v>
      </c>
      <c r="S1280" s="832">
        <v>0</v>
      </c>
      <c r="T1280" s="832">
        <v>0</v>
      </c>
      <c r="U1280" s="832">
        <v>0</v>
      </c>
      <c r="V1280" s="832">
        <v>0</v>
      </c>
      <c r="W1280" s="832">
        <v>0</v>
      </c>
      <c r="X1280" s="832">
        <v>0</v>
      </c>
      <c r="Y1280" s="832">
        <v>0</v>
      </c>
      <c r="Z1280" s="832">
        <v>0</v>
      </c>
      <c r="AA1280" s="832">
        <v>0</v>
      </c>
      <c r="AB1280" s="832">
        <v>0</v>
      </c>
      <c r="AC1280" s="832">
        <v>0</v>
      </c>
      <c r="AD1280" s="832">
        <v>0</v>
      </c>
      <c r="AE1280" s="832">
        <v>0</v>
      </c>
      <c r="AF1280" s="832">
        <v>0</v>
      </c>
      <c r="AG1280" s="832">
        <v>0</v>
      </c>
      <c r="AH1280" s="832">
        <v>0</v>
      </c>
      <c r="AI1280" s="832">
        <v>0</v>
      </c>
    </row>
    <row r="1281" spans="1:35" ht="15" customHeight="1">
      <c r="A1281" s="832" t="s">
        <v>1150</v>
      </c>
      <c r="B1281" s="832">
        <v>2020</v>
      </c>
      <c r="C1281" s="832" t="s">
        <v>2440</v>
      </c>
      <c r="D1281" s="832" t="s">
        <v>2434</v>
      </c>
      <c r="E1281" s="832" t="s">
        <v>333</v>
      </c>
      <c r="F1281" s="832" t="s">
        <v>2226</v>
      </c>
      <c r="G1281" s="832">
        <v>0</v>
      </c>
      <c r="H1281" s="832">
        <v>0</v>
      </c>
      <c r="I1281" s="832">
        <v>0</v>
      </c>
      <c r="J1281" s="832">
        <v>0</v>
      </c>
      <c r="K1281" s="832">
        <v>0</v>
      </c>
      <c r="L1281" s="832">
        <v>0</v>
      </c>
      <c r="M1281" s="832">
        <v>0</v>
      </c>
      <c r="N1281" s="832">
        <v>0</v>
      </c>
      <c r="O1281" s="832">
        <v>0</v>
      </c>
      <c r="P1281" s="832">
        <v>0</v>
      </c>
      <c r="Q1281" s="832">
        <v>0</v>
      </c>
      <c r="R1281" s="832">
        <v>0</v>
      </c>
      <c r="S1281" s="832">
        <v>0</v>
      </c>
      <c r="T1281" s="832">
        <v>0</v>
      </c>
      <c r="U1281" s="832">
        <v>0</v>
      </c>
      <c r="V1281" s="832">
        <v>0</v>
      </c>
      <c r="W1281" s="832">
        <v>0</v>
      </c>
      <c r="X1281" s="832">
        <v>0</v>
      </c>
      <c r="Y1281" s="832">
        <v>0</v>
      </c>
      <c r="Z1281" s="832">
        <v>0</v>
      </c>
      <c r="AA1281" s="832">
        <v>0</v>
      </c>
      <c r="AB1281" s="832">
        <v>0</v>
      </c>
      <c r="AC1281" s="832">
        <v>0</v>
      </c>
      <c r="AD1281" s="832">
        <v>0</v>
      </c>
      <c r="AE1281" s="832">
        <v>0</v>
      </c>
      <c r="AF1281" s="832">
        <v>0</v>
      </c>
      <c r="AG1281" s="832">
        <v>0</v>
      </c>
      <c r="AH1281" s="832">
        <v>0</v>
      </c>
      <c r="AI1281" s="832">
        <v>0</v>
      </c>
    </row>
    <row r="1282" spans="1:35" ht="15" customHeight="1">
      <c r="A1282" s="832" t="s">
        <v>1150</v>
      </c>
      <c r="B1282" s="832">
        <v>2020</v>
      </c>
      <c r="C1282" s="832" t="s">
        <v>2441</v>
      </c>
      <c r="D1282" s="832" t="s">
        <v>2442</v>
      </c>
      <c r="E1282" s="832" t="s">
        <v>1891</v>
      </c>
      <c r="F1282" s="832" t="s">
        <v>2443</v>
      </c>
      <c r="G1282" s="832">
        <v>18449</v>
      </c>
      <c r="H1282" s="832">
        <v>18449</v>
      </c>
      <c r="I1282" s="832">
        <v>18449</v>
      </c>
      <c r="J1282" s="832">
        <v>18449</v>
      </c>
      <c r="K1282" s="832">
        <v>18449</v>
      </c>
      <c r="L1282" s="832">
        <v>18449</v>
      </c>
      <c r="M1282" s="832">
        <v>0</v>
      </c>
      <c r="N1282" s="832">
        <v>0</v>
      </c>
      <c r="O1282" s="832">
        <v>0</v>
      </c>
      <c r="P1282" s="832">
        <v>0</v>
      </c>
      <c r="Q1282" s="832">
        <v>0</v>
      </c>
      <c r="R1282" s="832">
        <v>0</v>
      </c>
      <c r="S1282" s="832">
        <v>1537.42</v>
      </c>
      <c r="T1282" s="832">
        <v>0</v>
      </c>
      <c r="U1282" s="832">
        <v>0</v>
      </c>
      <c r="V1282" s="832">
        <v>0</v>
      </c>
      <c r="W1282" s="832">
        <v>0</v>
      </c>
      <c r="X1282" s="832">
        <v>0</v>
      </c>
      <c r="Y1282" s="832">
        <v>0</v>
      </c>
      <c r="Z1282" s="832">
        <v>0</v>
      </c>
      <c r="AA1282" s="832">
        <v>0</v>
      </c>
      <c r="AB1282" s="832">
        <v>0</v>
      </c>
      <c r="AC1282" s="832">
        <v>0</v>
      </c>
      <c r="AD1282" s="832">
        <v>0</v>
      </c>
      <c r="AE1282" s="832">
        <v>0</v>
      </c>
      <c r="AF1282" s="832">
        <v>0</v>
      </c>
      <c r="AG1282" s="832">
        <v>0</v>
      </c>
      <c r="AH1282" s="832">
        <v>0</v>
      </c>
      <c r="AI1282" s="832">
        <v>0</v>
      </c>
    </row>
    <row r="1283" spans="1:35" ht="15" customHeight="1">
      <c r="A1283" s="832" t="s">
        <v>1150</v>
      </c>
      <c r="B1283" s="832">
        <v>2020</v>
      </c>
      <c r="C1283" s="832" t="s">
        <v>2444</v>
      </c>
      <c r="D1283" s="832" t="s">
        <v>2445</v>
      </c>
      <c r="E1283" s="832" t="s">
        <v>1891</v>
      </c>
      <c r="F1283" s="832" t="s">
        <v>2443</v>
      </c>
      <c r="G1283" s="832">
        <v>0</v>
      </c>
      <c r="H1283" s="832">
        <v>0</v>
      </c>
      <c r="I1283" s="832">
        <v>0</v>
      </c>
      <c r="J1283" s="832">
        <v>0</v>
      </c>
      <c r="K1283" s="832">
        <v>0</v>
      </c>
      <c r="L1283" s="832">
        <v>0</v>
      </c>
      <c r="M1283" s="832">
        <v>0</v>
      </c>
      <c r="N1283" s="832">
        <v>0</v>
      </c>
      <c r="O1283" s="832">
        <v>0</v>
      </c>
      <c r="P1283" s="832">
        <v>0</v>
      </c>
      <c r="Q1283" s="832">
        <v>0</v>
      </c>
      <c r="R1283" s="832">
        <v>0</v>
      </c>
      <c r="S1283" s="832">
        <v>0</v>
      </c>
      <c r="T1283" s="832">
        <v>0</v>
      </c>
      <c r="U1283" s="832">
        <v>0</v>
      </c>
      <c r="V1283" s="832">
        <v>0</v>
      </c>
      <c r="W1283" s="832">
        <v>0</v>
      </c>
      <c r="X1283" s="832">
        <v>0</v>
      </c>
      <c r="Y1283" s="832">
        <v>0</v>
      </c>
      <c r="Z1283" s="832">
        <v>0</v>
      </c>
      <c r="AA1283" s="832">
        <v>0</v>
      </c>
      <c r="AB1283" s="832">
        <v>0</v>
      </c>
      <c r="AC1283" s="832">
        <v>0</v>
      </c>
      <c r="AD1283" s="832">
        <v>0</v>
      </c>
      <c r="AE1283" s="832">
        <v>0</v>
      </c>
      <c r="AF1283" s="832">
        <v>0</v>
      </c>
      <c r="AG1283" s="832">
        <v>0</v>
      </c>
      <c r="AH1283" s="832">
        <v>0</v>
      </c>
      <c r="AI1283" s="832">
        <v>0</v>
      </c>
    </row>
    <row r="1284" spans="1:35" ht="15" customHeight="1">
      <c r="A1284" s="832" t="s">
        <v>1150</v>
      </c>
      <c r="B1284" s="832">
        <v>2020</v>
      </c>
      <c r="C1284" s="832" t="s">
        <v>2446</v>
      </c>
      <c r="D1284" s="832" t="s">
        <v>2447</v>
      </c>
      <c r="E1284" s="832" t="s">
        <v>1891</v>
      </c>
      <c r="F1284" s="832" t="s">
        <v>2443</v>
      </c>
      <c r="G1284" s="832">
        <v>627889.32999999996</v>
      </c>
      <c r="H1284" s="832">
        <v>646779.32999999996</v>
      </c>
      <c r="I1284" s="832">
        <v>704462.33</v>
      </c>
      <c r="J1284" s="832">
        <v>704462.33</v>
      </c>
      <c r="K1284" s="832">
        <v>778367.33</v>
      </c>
      <c r="L1284" s="832">
        <v>947280.33</v>
      </c>
      <c r="M1284" s="832">
        <v>167085</v>
      </c>
      <c r="N1284" s="832">
        <v>186688</v>
      </c>
      <c r="O1284" s="832">
        <v>186688</v>
      </c>
      <c r="P1284" s="832">
        <v>186688</v>
      </c>
      <c r="Q1284" s="832">
        <v>186688</v>
      </c>
      <c r="R1284" s="832">
        <v>186688</v>
      </c>
      <c r="S1284" s="832">
        <v>78940.03</v>
      </c>
      <c r="T1284" s="832">
        <v>48487.75</v>
      </c>
      <c r="U1284" s="832">
        <v>0</v>
      </c>
      <c r="V1284" s="832">
        <v>0</v>
      </c>
      <c r="W1284" s="832">
        <v>0</v>
      </c>
      <c r="X1284" s="832">
        <v>0</v>
      </c>
      <c r="Y1284" s="832">
        <v>0</v>
      </c>
      <c r="Z1284" s="832">
        <v>0</v>
      </c>
      <c r="AA1284" s="832">
        <v>0</v>
      </c>
      <c r="AB1284" s="832">
        <v>0</v>
      </c>
      <c r="AC1284" s="832">
        <v>0</v>
      </c>
      <c r="AD1284" s="832">
        <v>0</v>
      </c>
      <c r="AE1284" s="832">
        <v>0</v>
      </c>
      <c r="AF1284" s="832">
        <v>0</v>
      </c>
      <c r="AG1284" s="832">
        <v>0</v>
      </c>
      <c r="AH1284" s="832">
        <v>0</v>
      </c>
      <c r="AI1284" s="832">
        <v>0</v>
      </c>
    </row>
    <row r="1285" spans="1:35" ht="15" customHeight="1">
      <c r="A1285" s="832" t="s">
        <v>1150</v>
      </c>
      <c r="B1285" s="832">
        <v>2020</v>
      </c>
      <c r="C1285" s="832" t="s">
        <v>2448</v>
      </c>
      <c r="D1285" s="832" t="s">
        <v>2449</v>
      </c>
      <c r="E1285" s="832" t="s">
        <v>1891</v>
      </c>
      <c r="F1285" s="832" t="s">
        <v>2443</v>
      </c>
      <c r="G1285" s="832">
        <v>0</v>
      </c>
      <c r="H1285" s="832">
        <v>0</v>
      </c>
      <c r="I1285" s="832">
        <v>0</v>
      </c>
      <c r="J1285" s="832">
        <v>0</v>
      </c>
      <c r="K1285" s="832">
        <v>0</v>
      </c>
      <c r="L1285" s="832">
        <v>0</v>
      </c>
      <c r="M1285" s="832">
        <v>0</v>
      </c>
      <c r="N1285" s="832">
        <v>0</v>
      </c>
      <c r="O1285" s="832">
        <v>0</v>
      </c>
      <c r="P1285" s="832">
        <v>0</v>
      </c>
      <c r="Q1285" s="832">
        <v>0</v>
      </c>
      <c r="R1285" s="832">
        <v>0</v>
      </c>
      <c r="S1285" s="832">
        <v>0</v>
      </c>
      <c r="T1285" s="832">
        <v>0</v>
      </c>
      <c r="U1285" s="832">
        <v>0</v>
      </c>
      <c r="V1285" s="832">
        <v>0</v>
      </c>
      <c r="W1285" s="832">
        <v>0</v>
      </c>
      <c r="X1285" s="832">
        <v>0</v>
      </c>
      <c r="Y1285" s="832">
        <v>0</v>
      </c>
      <c r="Z1285" s="832">
        <v>0</v>
      </c>
      <c r="AA1285" s="832">
        <v>0</v>
      </c>
      <c r="AB1285" s="832">
        <v>0</v>
      </c>
      <c r="AC1285" s="832">
        <v>0</v>
      </c>
      <c r="AD1285" s="832">
        <v>0</v>
      </c>
      <c r="AE1285" s="832">
        <v>0</v>
      </c>
      <c r="AF1285" s="832">
        <v>0</v>
      </c>
      <c r="AG1285" s="832">
        <v>0</v>
      </c>
      <c r="AH1285" s="832">
        <v>0</v>
      </c>
      <c r="AI1285" s="832">
        <v>0</v>
      </c>
    </row>
    <row r="1286" spans="1:35" ht="15" customHeight="1">
      <c r="A1286" s="832" t="s">
        <v>1150</v>
      </c>
      <c r="B1286" s="832">
        <v>2020</v>
      </c>
      <c r="C1286" s="832" t="s">
        <v>2450</v>
      </c>
      <c r="D1286" s="832" t="s">
        <v>2451</v>
      </c>
      <c r="E1286" s="832" t="s">
        <v>1891</v>
      </c>
      <c r="F1286" s="832" t="s">
        <v>2443</v>
      </c>
      <c r="G1286" s="832">
        <v>1015614.12</v>
      </c>
      <c r="H1286" s="832">
        <v>1193198.07</v>
      </c>
      <c r="I1286" s="832">
        <v>1226065.07</v>
      </c>
      <c r="J1286" s="832">
        <v>1226065.07</v>
      </c>
      <c r="K1286" s="832">
        <v>1342220.07</v>
      </c>
      <c r="L1286" s="832">
        <v>1643527.44</v>
      </c>
      <c r="M1286" s="832">
        <v>62723</v>
      </c>
      <c r="N1286" s="832">
        <v>296163.84000000003</v>
      </c>
      <c r="O1286" s="832">
        <v>855325.79</v>
      </c>
      <c r="P1286" s="832">
        <v>1136853.79</v>
      </c>
      <c r="Q1286" s="832">
        <v>1205622.79</v>
      </c>
      <c r="R1286" s="832">
        <v>1251019.02</v>
      </c>
      <c r="S1286" s="832">
        <v>136960.62</v>
      </c>
      <c r="T1286" s="832">
        <v>161699.70000000001</v>
      </c>
      <c r="U1286" s="832">
        <v>0</v>
      </c>
      <c r="V1286" s="832">
        <v>0</v>
      </c>
      <c r="W1286" s="832">
        <v>0</v>
      </c>
      <c r="X1286" s="832">
        <v>0</v>
      </c>
      <c r="Y1286" s="832">
        <v>0</v>
      </c>
      <c r="Z1286" s="832">
        <v>0</v>
      </c>
      <c r="AA1286" s="832">
        <v>0</v>
      </c>
      <c r="AB1286" s="832">
        <v>0</v>
      </c>
      <c r="AC1286" s="832">
        <v>0</v>
      </c>
      <c r="AD1286" s="832">
        <v>0</v>
      </c>
      <c r="AE1286" s="832">
        <v>0</v>
      </c>
      <c r="AF1286" s="832">
        <v>0</v>
      </c>
      <c r="AG1286" s="832">
        <v>0</v>
      </c>
      <c r="AH1286" s="832">
        <v>0</v>
      </c>
      <c r="AI1286" s="832">
        <v>0</v>
      </c>
    </row>
    <row r="1287" spans="1:35" ht="15" customHeight="1">
      <c r="A1287" s="832" t="s">
        <v>1150</v>
      </c>
      <c r="B1287" s="832">
        <v>2020</v>
      </c>
      <c r="C1287" s="832" t="s">
        <v>2452</v>
      </c>
      <c r="D1287" s="832" t="s">
        <v>2453</v>
      </c>
      <c r="E1287" s="832" t="s">
        <v>1891</v>
      </c>
      <c r="F1287" s="832" t="s">
        <v>2443</v>
      </c>
      <c r="G1287" s="832">
        <v>36759</v>
      </c>
      <c r="H1287" s="832">
        <v>36759</v>
      </c>
      <c r="I1287" s="832">
        <v>36759</v>
      </c>
      <c r="J1287" s="832">
        <v>36759</v>
      </c>
      <c r="K1287" s="832">
        <v>36759</v>
      </c>
      <c r="L1287" s="832">
        <v>36759</v>
      </c>
      <c r="M1287" s="832">
        <v>0</v>
      </c>
      <c r="N1287" s="832">
        <v>0</v>
      </c>
      <c r="O1287" s="832">
        <v>0</v>
      </c>
      <c r="P1287" s="832">
        <v>0</v>
      </c>
      <c r="Q1287" s="832">
        <v>0</v>
      </c>
      <c r="R1287" s="832">
        <v>0</v>
      </c>
      <c r="S1287" s="832">
        <v>3063.25</v>
      </c>
      <c r="T1287" s="832">
        <v>0</v>
      </c>
      <c r="U1287" s="832">
        <v>0</v>
      </c>
      <c r="V1287" s="832">
        <v>0</v>
      </c>
      <c r="W1287" s="832">
        <v>0</v>
      </c>
      <c r="X1287" s="832">
        <v>0</v>
      </c>
      <c r="Y1287" s="832">
        <v>0</v>
      </c>
      <c r="Z1287" s="832">
        <v>0</v>
      </c>
      <c r="AA1287" s="832">
        <v>0</v>
      </c>
      <c r="AB1287" s="832">
        <v>0</v>
      </c>
      <c r="AC1287" s="832">
        <v>0</v>
      </c>
      <c r="AD1287" s="832">
        <v>0</v>
      </c>
      <c r="AE1287" s="832">
        <v>0</v>
      </c>
      <c r="AF1287" s="832">
        <v>0</v>
      </c>
      <c r="AG1287" s="832">
        <v>0</v>
      </c>
      <c r="AH1287" s="832">
        <v>0</v>
      </c>
      <c r="AI1287" s="832">
        <v>0</v>
      </c>
    </row>
    <row r="1288" spans="1:35" ht="15" customHeight="1">
      <c r="A1288" s="832" t="s">
        <v>1150</v>
      </c>
      <c r="B1288" s="832">
        <v>2020</v>
      </c>
      <c r="C1288" s="832" t="s">
        <v>2458</v>
      </c>
      <c r="D1288" s="832" t="s">
        <v>2459</v>
      </c>
      <c r="E1288" s="832" t="s">
        <v>1891</v>
      </c>
      <c r="F1288" s="832" t="s">
        <v>2443</v>
      </c>
      <c r="G1288" s="832">
        <v>0</v>
      </c>
      <c r="H1288" s="832">
        <v>0</v>
      </c>
      <c r="I1288" s="832">
        <v>0</v>
      </c>
      <c r="J1288" s="832">
        <v>0</v>
      </c>
      <c r="K1288" s="832">
        <v>0</v>
      </c>
      <c r="L1288" s="832">
        <v>0</v>
      </c>
      <c r="M1288" s="832">
        <v>0</v>
      </c>
      <c r="N1288" s="832">
        <v>0</v>
      </c>
      <c r="O1288" s="832">
        <v>0</v>
      </c>
      <c r="P1288" s="832">
        <v>0</v>
      </c>
      <c r="Q1288" s="832">
        <v>0</v>
      </c>
      <c r="R1288" s="832">
        <v>0</v>
      </c>
      <c r="S1288" s="832">
        <v>0</v>
      </c>
      <c r="T1288" s="832">
        <v>0</v>
      </c>
      <c r="U1288" s="832">
        <v>0</v>
      </c>
      <c r="V1288" s="832">
        <v>0</v>
      </c>
      <c r="W1288" s="832">
        <v>0</v>
      </c>
      <c r="X1288" s="832">
        <v>0</v>
      </c>
      <c r="Y1288" s="832">
        <v>0</v>
      </c>
      <c r="Z1288" s="832">
        <v>0</v>
      </c>
      <c r="AA1288" s="832">
        <v>0</v>
      </c>
      <c r="AB1288" s="832">
        <v>0</v>
      </c>
      <c r="AC1288" s="832">
        <v>0</v>
      </c>
      <c r="AD1288" s="832">
        <v>0</v>
      </c>
      <c r="AE1288" s="832">
        <v>0</v>
      </c>
      <c r="AF1288" s="832">
        <v>0</v>
      </c>
      <c r="AG1288" s="832">
        <v>0</v>
      </c>
      <c r="AH1288" s="832">
        <v>0</v>
      </c>
      <c r="AI1288" s="832">
        <v>0</v>
      </c>
    </row>
    <row r="1289" spans="1:35" ht="15" customHeight="1">
      <c r="A1289" s="832" t="s">
        <v>1150</v>
      </c>
      <c r="B1289" s="832">
        <v>2020</v>
      </c>
      <c r="C1289" s="832" t="s">
        <v>2460</v>
      </c>
      <c r="D1289" s="832" t="s">
        <v>2461</v>
      </c>
      <c r="E1289" s="832" t="s">
        <v>1891</v>
      </c>
      <c r="F1289" s="832" t="s">
        <v>2443</v>
      </c>
      <c r="G1289" s="832">
        <v>30158</v>
      </c>
      <c r="H1289" s="832">
        <v>30158</v>
      </c>
      <c r="I1289" s="832">
        <v>30158</v>
      </c>
      <c r="J1289" s="832">
        <v>30158</v>
      </c>
      <c r="K1289" s="832">
        <v>30158</v>
      </c>
      <c r="L1289" s="832">
        <v>30158</v>
      </c>
      <c r="M1289" s="832">
        <v>0</v>
      </c>
      <c r="N1289" s="832">
        <v>0</v>
      </c>
      <c r="O1289" s="832">
        <v>0</v>
      </c>
      <c r="P1289" s="832">
        <v>0</v>
      </c>
      <c r="Q1289" s="832">
        <v>0</v>
      </c>
      <c r="R1289" s="832">
        <v>0</v>
      </c>
      <c r="S1289" s="832">
        <v>2513.17</v>
      </c>
      <c r="T1289" s="832">
        <v>0</v>
      </c>
      <c r="U1289" s="832">
        <v>0</v>
      </c>
      <c r="V1289" s="832">
        <v>0</v>
      </c>
      <c r="W1289" s="832">
        <v>0</v>
      </c>
      <c r="X1289" s="832">
        <v>0</v>
      </c>
      <c r="Y1289" s="832">
        <v>0</v>
      </c>
      <c r="Z1289" s="832">
        <v>0</v>
      </c>
      <c r="AA1289" s="832">
        <v>0</v>
      </c>
      <c r="AB1289" s="832">
        <v>0</v>
      </c>
      <c r="AC1289" s="832">
        <v>0</v>
      </c>
      <c r="AD1289" s="832">
        <v>0</v>
      </c>
      <c r="AE1289" s="832">
        <v>0</v>
      </c>
      <c r="AF1289" s="832">
        <v>0</v>
      </c>
      <c r="AG1289" s="832">
        <v>0</v>
      </c>
      <c r="AH1289" s="832">
        <v>0</v>
      </c>
      <c r="AI1289" s="832">
        <v>0</v>
      </c>
    </row>
    <row r="1290" spans="1:35" ht="15" customHeight="1">
      <c r="A1290" s="832" t="s">
        <v>1150</v>
      </c>
      <c r="B1290" s="832">
        <v>2020</v>
      </c>
      <c r="C1290" s="832" t="s">
        <v>2462</v>
      </c>
      <c r="D1290" s="832" t="s">
        <v>2463</v>
      </c>
      <c r="E1290" s="832" t="s">
        <v>1891</v>
      </c>
      <c r="F1290" s="832" t="s">
        <v>2443</v>
      </c>
      <c r="G1290" s="832">
        <v>0</v>
      </c>
      <c r="H1290" s="832">
        <v>0</v>
      </c>
      <c r="I1290" s="832">
        <v>0</v>
      </c>
      <c r="J1290" s="832">
        <v>0</v>
      </c>
      <c r="K1290" s="832">
        <v>0</v>
      </c>
      <c r="L1290" s="832">
        <v>0</v>
      </c>
      <c r="M1290" s="832">
        <v>0</v>
      </c>
      <c r="N1290" s="832">
        <v>0</v>
      </c>
      <c r="O1290" s="832">
        <v>0</v>
      </c>
      <c r="P1290" s="832">
        <v>0</v>
      </c>
      <c r="Q1290" s="832">
        <v>0</v>
      </c>
      <c r="R1290" s="832">
        <v>0</v>
      </c>
      <c r="S1290" s="832">
        <v>0</v>
      </c>
      <c r="T1290" s="832">
        <v>0</v>
      </c>
      <c r="U1290" s="832">
        <v>0</v>
      </c>
      <c r="V1290" s="832">
        <v>0</v>
      </c>
      <c r="W1290" s="832">
        <v>0</v>
      </c>
      <c r="X1290" s="832">
        <v>0</v>
      </c>
      <c r="Y1290" s="832">
        <v>0</v>
      </c>
      <c r="Z1290" s="832">
        <v>0</v>
      </c>
      <c r="AA1290" s="832">
        <v>0</v>
      </c>
      <c r="AB1290" s="832">
        <v>0</v>
      </c>
      <c r="AC1290" s="832">
        <v>0</v>
      </c>
      <c r="AD1290" s="832">
        <v>0</v>
      </c>
      <c r="AE1290" s="832">
        <v>0</v>
      </c>
      <c r="AF1290" s="832">
        <v>0</v>
      </c>
      <c r="AG1290" s="832">
        <v>0</v>
      </c>
      <c r="AH1290" s="832">
        <v>0</v>
      </c>
      <c r="AI1290" s="832">
        <v>0</v>
      </c>
    </row>
    <row r="1291" spans="1:35" ht="15" customHeight="1">
      <c r="A1291" s="832" t="s">
        <v>1150</v>
      </c>
      <c r="B1291" s="832">
        <v>2020</v>
      </c>
      <c r="C1291" s="832" t="s">
        <v>2464</v>
      </c>
      <c r="D1291" s="832" t="s">
        <v>2465</v>
      </c>
      <c r="E1291" s="832" t="s">
        <v>1891</v>
      </c>
      <c r="F1291" s="832" t="s">
        <v>2443</v>
      </c>
      <c r="G1291" s="832">
        <v>3039945.05</v>
      </c>
      <c r="H1291" s="832">
        <v>3205646.05</v>
      </c>
      <c r="I1291" s="832">
        <v>3270570.05</v>
      </c>
      <c r="J1291" s="832">
        <v>3270570.05</v>
      </c>
      <c r="K1291" s="832">
        <v>3459986.05</v>
      </c>
      <c r="L1291" s="832">
        <v>4071923.51</v>
      </c>
      <c r="M1291" s="832">
        <v>633696.67000000004</v>
      </c>
      <c r="N1291" s="832">
        <v>1058059.67</v>
      </c>
      <c r="O1291" s="832">
        <v>1528271.67</v>
      </c>
      <c r="P1291" s="832">
        <v>1784103.62</v>
      </c>
      <c r="Q1291" s="832">
        <v>1805238.62</v>
      </c>
      <c r="R1291" s="832">
        <v>1931938.8</v>
      </c>
      <c r="S1291" s="832">
        <v>339326.96</v>
      </c>
      <c r="T1291" s="832">
        <v>261229.77</v>
      </c>
      <c r="U1291" s="832">
        <v>0</v>
      </c>
      <c r="V1291" s="832">
        <v>0</v>
      </c>
      <c r="W1291" s="832">
        <v>0</v>
      </c>
      <c r="X1291" s="832">
        <v>0</v>
      </c>
      <c r="Y1291" s="832">
        <v>0</v>
      </c>
      <c r="Z1291" s="832">
        <v>0</v>
      </c>
      <c r="AA1291" s="832">
        <v>0</v>
      </c>
      <c r="AB1291" s="832">
        <v>0</v>
      </c>
      <c r="AC1291" s="832">
        <v>0</v>
      </c>
      <c r="AD1291" s="832">
        <v>0</v>
      </c>
      <c r="AE1291" s="832">
        <v>0</v>
      </c>
      <c r="AF1291" s="832">
        <v>0</v>
      </c>
      <c r="AG1291" s="832">
        <v>0</v>
      </c>
      <c r="AH1291" s="832">
        <v>0</v>
      </c>
      <c r="AI1291" s="832">
        <v>0</v>
      </c>
    </row>
    <row r="1292" spans="1:35" ht="15" customHeight="1">
      <c r="A1292" s="832" t="s">
        <v>1150</v>
      </c>
      <c r="B1292" s="832">
        <v>2020</v>
      </c>
      <c r="C1292" s="832" t="s">
        <v>2466</v>
      </c>
      <c r="D1292" s="832" t="s">
        <v>2467</v>
      </c>
      <c r="E1292" s="832" t="s">
        <v>1891</v>
      </c>
      <c r="F1292" s="832" t="s">
        <v>2443</v>
      </c>
      <c r="G1292" s="832">
        <v>0</v>
      </c>
      <c r="H1292" s="832">
        <v>0</v>
      </c>
      <c r="I1292" s="832">
        <v>0</v>
      </c>
      <c r="J1292" s="832">
        <v>0</v>
      </c>
      <c r="K1292" s="832">
        <v>0</v>
      </c>
      <c r="L1292" s="832">
        <v>0</v>
      </c>
      <c r="M1292" s="832">
        <v>0</v>
      </c>
      <c r="N1292" s="832">
        <v>0</v>
      </c>
      <c r="O1292" s="832">
        <v>0</v>
      </c>
      <c r="P1292" s="832">
        <v>0</v>
      </c>
      <c r="Q1292" s="832">
        <v>0</v>
      </c>
      <c r="R1292" s="832">
        <v>0</v>
      </c>
      <c r="S1292" s="832">
        <v>0</v>
      </c>
      <c r="T1292" s="832">
        <v>0</v>
      </c>
      <c r="U1292" s="832">
        <v>0</v>
      </c>
      <c r="V1292" s="832">
        <v>0</v>
      </c>
      <c r="W1292" s="832">
        <v>0</v>
      </c>
      <c r="X1292" s="832">
        <v>0</v>
      </c>
      <c r="Y1292" s="832">
        <v>0</v>
      </c>
      <c r="Z1292" s="832">
        <v>0</v>
      </c>
      <c r="AA1292" s="832">
        <v>0</v>
      </c>
      <c r="AB1292" s="832">
        <v>0</v>
      </c>
      <c r="AC1292" s="832">
        <v>0</v>
      </c>
      <c r="AD1292" s="832">
        <v>0</v>
      </c>
      <c r="AE1292" s="832">
        <v>0</v>
      </c>
      <c r="AF1292" s="832">
        <v>0</v>
      </c>
      <c r="AG1292" s="832">
        <v>0</v>
      </c>
      <c r="AH1292" s="832">
        <v>0</v>
      </c>
      <c r="AI1292" s="832">
        <v>0</v>
      </c>
    </row>
    <row r="1293" spans="1:35" ht="15" customHeight="1">
      <c r="A1293" s="832" t="s">
        <v>1150</v>
      </c>
      <c r="B1293" s="832">
        <v>2020</v>
      </c>
      <c r="C1293" s="832" t="s">
        <v>2468</v>
      </c>
      <c r="D1293" s="832" t="s">
        <v>2469</v>
      </c>
      <c r="E1293" s="832" t="s">
        <v>1891</v>
      </c>
      <c r="F1293" s="832" t="s">
        <v>2443</v>
      </c>
      <c r="G1293" s="832">
        <v>570312</v>
      </c>
      <c r="H1293" s="832">
        <v>570312</v>
      </c>
      <c r="I1293" s="832">
        <v>639494</v>
      </c>
      <c r="J1293" s="832">
        <v>639494</v>
      </c>
      <c r="K1293" s="832">
        <v>777342.71</v>
      </c>
      <c r="L1293" s="832">
        <v>914943.35</v>
      </c>
      <c r="M1293" s="832">
        <v>92418</v>
      </c>
      <c r="N1293" s="832">
        <v>92418</v>
      </c>
      <c r="O1293" s="832">
        <v>92418</v>
      </c>
      <c r="P1293" s="832">
        <v>92418</v>
      </c>
      <c r="Q1293" s="832">
        <v>92418</v>
      </c>
      <c r="R1293" s="832">
        <v>92418</v>
      </c>
      <c r="S1293" s="832">
        <v>76245.279999999999</v>
      </c>
      <c r="T1293" s="832">
        <v>36420.78</v>
      </c>
      <c r="U1293" s="832">
        <v>0</v>
      </c>
      <c r="V1293" s="832">
        <v>0</v>
      </c>
      <c r="W1293" s="832">
        <v>0</v>
      </c>
      <c r="X1293" s="832">
        <v>0</v>
      </c>
      <c r="Y1293" s="832">
        <v>0</v>
      </c>
      <c r="Z1293" s="832">
        <v>0</v>
      </c>
      <c r="AA1293" s="832">
        <v>0</v>
      </c>
      <c r="AB1293" s="832">
        <v>0</v>
      </c>
      <c r="AC1293" s="832">
        <v>0</v>
      </c>
      <c r="AD1293" s="832">
        <v>0</v>
      </c>
      <c r="AE1293" s="832">
        <v>0</v>
      </c>
      <c r="AF1293" s="832">
        <v>0</v>
      </c>
      <c r="AG1293" s="832">
        <v>0</v>
      </c>
      <c r="AH1293" s="832">
        <v>0</v>
      </c>
      <c r="AI1293" s="832">
        <v>0</v>
      </c>
    </row>
    <row r="1294" spans="1:35" ht="15" customHeight="1">
      <c r="A1294" s="832" t="s">
        <v>1150</v>
      </c>
      <c r="B1294" s="832">
        <v>2020</v>
      </c>
      <c r="C1294" s="832" t="s">
        <v>2472</v>
      </c>
      <c r="D1294" s="832" t="s">
        <v>2467</v>
      </c>
      <c r="E1294" s="832" t="s">
        <v>1891</v>
      </c>
      <c r="F1294" s="832" t="s">
        <v>2443</v>
      </c>
      <c r="G1294" s="832">
        <v>0</v>
      </c>
      <c r="H1294" s="832">
        <v>0</v>
      </c>
      <c r="I1294" s="832">
        <v>0</v>
      </c>
      <c r="J1294" s="832">
        <v>0</v>
      </c>
      <c r="K1294" s="832">
        <v>0</v>
      </c>
      <c r="L1294" s="832">
        <v>0</v>
      </c>
      <c r="M1294" s="832">
        <v>0</v>
      </c>
      <c r="N1294" s="832">
        <v>0</v>
      </c>
      <c r="O1294" s="832">
        <v>0</v>
      </c>
      <c r="P1294" s="832">
        <v>0</v>
      </c>
      <c r="Q1294" s="832">
        <v>0</v>
      </c>
      <c r="R1294" s="832">
        <v>0</v>
      </c>
      <c r="S1294" s="832">
        <v>0</v>
      </c>
      <c r="T1294" s="832">
        <v>0</v>
      </c>
      <c r="U1294" s="832">
        <v>0</v>
      </c>
      <c r="V1294" s="832">
        <v>0</v>
      </c>
      <c r="W1294" s="832">
        <v>0</v>
      </c>
      <c r="X1294" s="832">
        <v>0</v>
      </c>
      <c r="Y1294" s="832">
        <v>0</v>
      </c>
      <c r="Z1294" s="832">
        <v>0</v>
      </c>
      <c r="AA1294" s="832">
        <v>0</v>
      </c>
      <c r="AB1294" s="832">
        <v>0</v>
      </c>
      <c r="AC1294" s="832">
        <v>0</v>
      </c>
      <c r="AD1294" s="832">
        <v>0</v>
      </c>
      <c r="AE1294" s="832">
        <v>0</v>
      </c>
      <c r="AF1294" s="832">
        <v>0</v>
      </c>
      <c r="AG1294" s="832">
        <v>0</v>
      </c>
      <c r="AH1294" s="832">
        <v>0</v>
      </c>
      <c r="AI1294" s="832">
        <v>0</v>
      </c>
    </row>
    <row r="1295" spans="1:35" ht="15" customHeight="1">
      <c r="A1295" s="832" t="s">
        <v>1150</v>
      </c>
      <c r="B1295" s="832">
        <v>2020</v>
      </c>
      <c r="C1295" s="832" t="s">
        <v>2473</v>
      </c>
      <c r="D1295" s="832" t="s">
        <v>2474</v>
      </c>
      <c r="E1295" s="832" t="s">
        <v>1891</v>
      </c>
      <c r="F1295" s="832" t="s">
        <v>2443</v>
      </c>
      <c r="G1295" s="832">
        <v>0</v>
      </c>
      <c r="H1295" s="832">
        <v>0</v>
      </c>
      <c r="I1295" s="832">
        <v>0</v>
      </c>
      <c r="J1295" s="832">
        <v>0</v>
      </c>
      <c r="K1295" s="832">
        <v>0</v>
      </c>
      <c r="L1295" s="832">
        <v>0</v>
      </c>
      <c r="M1295" s="832">
        <v>0</v>
      </c>
      <c r="N1295" s="832">
        <v>0</v>
      </c>
      <c r="O1295" s="832">
        <v>0</v>
      </c>
      <c r="P1295" s="832">
        <v>0</v>
      </c>
      <c r="Q1295" s="832">
        <v>0</v>
      </c>
      <c r="R1295" s="832">
        <v>0</v>
      </c>
      <c r="S1295" s="832">
        <v>0</v>
      </c>
      <c r="T1295" s="832">
        <v>0</v>
      </c>
      <c r="U1295" s="832">
        <v>0</v>
      </c>
      <c r="V1295" s="832">
        <v>0</v>
      </c>
      <c r="W1295" s="832">
        <v>0</v>
      </c>
      <c r="X1295" s="832">
        <v>0</v>
      </c>
      <c r="Y1295" s="832">
        <v>0</v>
      </c>
      <c r="Z1295" s="832">
        <v>0</v>
      </c>
      <c r="AA1295" s="832">
        <v>0</v>
      </c>
      <c r="AB1295" s="832">
        <v>0</v>
      </c>
      <c r="AC1295" s="832">
        <v>0</v>
      </c>
      <c r="AD1295" s="832">
        <v>0</v>
      </c>
      <c r="AE1295" s="832">
        <v>0</v>
      </c>
      <c r="AF1295" s="832">
        <v>0</v>
      </c>
      <c r="AG1295" s="832">
        <v>0</v>
      </c>
      <c r="AH1295" s="832">
        <v>0</v>
      </c>
      <c r="AI1295" s="832">
        <v>0</v>
      </c>
    </row>
    <row r="1296" spans="1:35" ht="15" customHeight="1">
      <c r="A1296" s="832" t="s">
        <v>1150</v>
      </c>
      <c r="B1296" s="832">
        <v>2020</v>
      </c>
      <c r="C1296" s="832" t="s">
        <v>2475</v>
      </c>
      <c r="D1296" s="832" t="s">
        <v>2476</v>
      </c>
      <c r="E1296" s="832" t="s">
        <v>1891</v>
      </c>
      <c r="F1296" s="832" t="s">
        <v>2443</v>
      </c>
      <c r="G1296" s="832">
        <v>1283391.83</v>
      </c>
      <c r="H1296" s="832">
        <v>1648070.83</v>
      </c>
      <c r="I1296" s="832">
        <v>1845013.83</v>
      </c>
      <c r="J1296" s="832">
        <v>1845013.83</v>
      </c>
      <c r="K1296" s="832">
        <v>1871556.73</v>
      </c>
      <c r="L1296" s="832">
        <v>2088216.11</v>
      </c>
      <c r="M1296" s="832">
        <v>315213.73</v>
      </c>
      <c r="N1296" s="832">
        <v>582912.73</v>
      </c>
      <c r="O1296" s="832">
        <v>931746.73</v>
      </c>
      <c r="P1296" s="832">
        <v>1291480.73</v>
      </c>
      <c r="Q1296" s="832">
        <v>1582306.96</v>
      </c>
      <c r="R1296" s="832">
        <v>1780742.6</v>
      </c>
      <c r="S1296" s="832">
        <v>174018.01</v>
      </c>
      <c r="T1296" s="832">
        <v>217651.66</v>
      </c>
      <c r="U1296" s="832">
        <v>0</v>
      </c>
      <c r="V1296" s="832">
        <v>0</v>
      </c>
      <c r="W1296" s="832">
        <v>0</v>
      </c>
      <c r="X1296" s="832">
        <v>0</v>
      </c>
      <c r="Y1296" s="832">
        <v>0</v>
      </c>
      <c r="Z1296" s="832">
        <v>0</v>
      </c>
      <c r="AA1296" s="832">
        <v>0</v>
      </c>
      <c r="AB1296" s="832">
        <v>0</v>
      </c>
      <c r="AC1296" s="832">
        <v>0</v>
      </c>
      <c r="AD1296" s="832">
        <v>0</v>
      </c>
      <c r="AE1296" s="832">
        <v>0</v>
      </c>
      <c r="AF1296" s="832">
        <v>0</v>
      </c>
      <c r="AG1296" s="832">
        <v>0</v>
      </c>
      <c r="AH1296" s="832">
        <v>0</v>
      </c>
      <c r="AI1296" s="832">
        <v>0</v>
      </c>
    </row>
    <row r="1297" spans="1:35" ht="15" customHeight="1">
      <c r="A1297" s="832" t="s">
        <v>1150</v>
      </c>
      <c r="B1297" s="832">
        <v>2020</v>
      </c>
      <c r="C1297" s="832" t="s">
        <v>2477</v>
      </c>
      <c r="D1297" s="832" t="s">
        <v>2478</v>
      </c>
      <c r="E1297" s="832" t="s">
        <v>1891</v>
      </c>
      <c r="F1297" s="832" t="s">
        <v>2443</v>
      </c>
      <c r="G1297" s="832">
        <v>74857</v>
      </c>
      <c r="H1297" s="832">
        <v>74857</v>
      </c>
      <c r="I1297" s="832">
        <v>74857</v>
      </c>
      <c r="J1297" s="832">
        <v>74857</v>
      </c>
      <c r="K1297" s="832">
        <v>74857</v>
      </c>
      <c r="L1297" s="832">
        <v>74857</v>
      </c>
      <c r="M1297" s="832">
        <v>51661</v>
      </c>
      <c r="N1297" s="832">
        <v>51661</v>
      </c>
      <c r="O1297" s="832">
        <v>76126</v>
      </c>
      <c r="P1297" s="832">
        <v>76126</v>
      </c>
      <c r="Q1297" s="832">
        <v>156245.91</v>
      </c>
      <c r="R1297" s="832">
        <v>188374.03</v>
      </c>
      <c r="S1297" s="832">
        <v>6238.08</v>
      </c>
      <c r="T1297" s="832">
        <v>17867.75</v>
      </c>
      <c r="U1297" s="832">
        <v>0</v>
      </c>
      <c r="V1297" s="832">
        <v>0</v>
      </c>
      <c r="W1297" s="832">
        <v>0</v>
      </c>
      <c r="X1297" s="832">
        <v>0</v>
      </c>
      <c r="Y1297" s="832">
        <v>0</v>
      </c>
      <c r="Z1297" s="832">
        <v>0</v>
      </c>
      <c r="AA1297" s="832">
        <v>0</v>
      </c>
      <c r="AB1297" s="832">
        <v>0</v>
      </c>
      <c r="AC1297" s="832">
        <v>0</v>
      </c>
      <c r="AD1297" s="832">
        <v>0</v>
      </c>
      <c r="AE1297" s="832">
        <v>0</v>
      </c>
      <c r="AF1297" s="832">
        <v>0</v>
      </c>
      <c r="AG1297" s="832">
        <v>0</v>
      </c>
      <c r="AH1297" s="832">
        <v>0</v>
      </c>
      <c r="AI1297" s="832">
        <v>0</v>
      </c>
    </row>
    <row r="1298" spans="1:35" ht="15" customHeight="1">
      <c r="A1298" s="832" t="s">
        <v>1150</v>
      </c>
      <c r="B1298" s="832">
        <v>2020</v>
      </c>
      <c r="C1298" s="832" t="s">
        <v>2479</v>
      </c>
      <c r="D1298" s="832" t="s">
        <v>2480</v>
      </c>
      <c r="E1298" s="832" t="s">
        <v>1891</v>
      </c>
      <c r="F1298" s="832" t="s">
        <v>2443</v>
      </c>
      <c r="G1298" s="832">
        <v>3124017.65</v>
      </c>
      <c r="H1298" s="832">
        <v>3549003.89</v>
      </c>
      <c r="I1298" s="832">
        <v>3783915.89</v>
      </c>
      <c r="J1298" s="832">
        <v>3783915.89</v>
      </c>
      <c r="K1298" s="832">
        <v>4185760.77</v>
      </c>
      <c r="L1298" s="832">
        <v>4803896.1100000003</v>
      </c>
      <c r="M1298" s="832">
        <v>839110.14</v>
      </c>
      <c r="N1298" s="832">
        <v>1818458.47</v>
      </c>
      <c r="O1298" s="832">
        <v>2453777.4700000002</v>
      </c>
      <c r="P1298" s="832">
        <v>3011092.47</v>
      </c>
      <c r="Q1298" s="832">
        <v>3537499.62</v>
      </c>
      <c r="R1298" s="832">
        <v>3643687.93</v>
      </c>
      <c r="S1298" s="832">
        <v>400324.68</v>
      </c>
      <c r="T1298" s="832">
        <v>481103.03</v>
      </c>
      <c r="U1298" s="832">
        <v>0</v>
      </c>
      <c r="V1298" s="832">
        <v>0</v>
      </c>
      <c r="W1298" s="832">
        <v>0</v>
      </c>
      <c r="X1298" s="832">
        <v>0</v>
      </c>
      <c r="Y1298" s="832">
        <v>0</v>
      </c>
      <c r="Z1298" s="832">
        <v>0</v>
      </c>
      <c r="AA1298" s="832">
        <v>0</v>
      </c>
      <c r="AB1298" s="832">
        <v>0</v>
      </c>
      <c r="AC1298" s="832">
        <v>0</v>
      </c>
      <c r="AD1298" s="832">
        <v>0</v>
      </c>
      <c r="AE1298" s="832">
        <v>0</v>
      </c>
      <c r="AF1298" s="832">
        <v>0</v>
      </c>
      <c r="AG1298" s="832">
        <v>0</v>
      </c>
      <c r="AH1298" s="832">
        <v>0</v>
      </c>
      <c r="AI1298" s="832">
        <v>0</v>
      </c>
    </row>
    <row r="1299" spans="1:35" ht="15" customHeight="1">
      <c r="A1299" s="832" t="s">
        <v>1150</v>
      </c>
      <c r="B1299" s="832">
        <v>2020</v>
      </c>
      <c r="C1299" s="832" t="s">
        <v>2481</v>
      </c>
      <c r="D1299" s="832" t="s">
        <v>2482</v>
      </c>
      <c r="E1299" s="832" t="s">
        <v>1891</v>
      </c>
      <c r="F1299" s="832" t="s">
        <v>2443</v>
      </c>
      <c r="G1299" s="832">
        <v>1566111</v>
      </c>
      <c r="H1299" s="832">
        <v>1607959</v>
      </c>
      <c r="I1299" s="832">
        <v>1673929</v>
      </c>
      <c r="J1299" s="832">
        <v>1673929</v>
      </c>
      <c r="K1299" s="832">
        <v>1858600</v>
      </c>
      <c r="L1299" s="832">
        <v>1858600</v>
      </c>
      <c r="M1299" s="832">
        <v>437160.1</v>
      </c>
      <c r="N1299" s="832">
        <v>1279713.99</v>
      </c>
      <c r="O1299" s="832">
        <v>2177165.33</v>
      </c>
      <c r="P1299" s="832">
        <v>2820178.33</v>
      </c>
      <c r="Q1299" s="832">
        <v>3421557.98</v>
      </c>
      <c r="R1299" s="832">
        <v>3615817.1</v>
      </c>
      <c r="S1299" s="832">
        <v>154883.32999999999</v>
      </c>
      <c r="T1299" s="832">
        <v>341461.93</v>
      </c>
      <c r="U1299" s="832">
        <v>0</v>
      </c>
      <c r="V1299" s="832">
        <v>0</v>
      </c>
      <c r="W1299" s="832">
        <v>0</v>
      </c>
      <c r="X1299" s="832">
        <v>0</v>
      </c>
      <c r="Y1299" s="832">
        <v>0</v>
      </c>
      <c r="Z1299" s="832">
        <v>0</v>
      </c>
      <c r="AA1299" s="832">
        <v>0</v>
      </c>
      <c r="AB1299" s="832">
        <v>0</v>
      </c>
      <c r="AC1299" s="832">
        <v>0</v>
      </c>
      <c r="AD1299" s="832">
        <v>0</v>
      </c>
      <c r="AE1299" s="832">
        <v>0</v>
      </c>
      <c r="AF1299" s="832">
        <v>0</v>
      </c>
      <c r="AG1299" s="832">
        <v>0</v>
      </c>
      <c r="AH1299" s="832">
        <v>0</v>
      </c>
      <c r="AI1299" s="832">
        <v>0</v>
      </c>
    </row>
    <row r="1300" spans="1:35" ht="15" customHeight="1">
      <c r="A1300" s="832" t="s">
        <v>1150</v>
      </c>
      <c r="B1300" s="832">
        <v>2020</v>
      </c>
      <c r="C1300" s="832" t="s">
        <v>2483</v>
      </c>
      <c r="D1300" s="832" t="s">
        <v>2484</v>
      </c>
      <c r="E1300" s="832" t="s">
        <v>1891</v>
      </c>
      <c r="F1300" s="832" t="s">
        <v>2443</v>
      </c>
      <c r="G1300" s="832">
        <v>48124</v>
      </c>
      <c r="H1300" s="832">
        <v>75102</v>
      </c>
      <c r="I1300" s="832">
        <v>75102</v>
      </c>
      <c r="J1300" s="832">
        <v>75102</v>
      </c>
      <c r="K1300" s="832">
        <v>112400</v>
      </c>
      <c r="L1300" s="832">
        <v>174851.95</v>
      </c>
      <c r="M1300" s="832">
        <v>0</v>
      </c>
      <c r="N1300" s="832">
        <v>0</v>
      </c>
      <c r="O1300" s="832">
        <v>0</v>
      </c>
      <c r="P1300" s="832">
        <v>27079</v>
      </c>
      <c r="Q1300" s="832">
        <v>27079</v>
      </c>
      <c r="R1300" s="832">
        <v>55936</v>
      </c>
      <c r="S1300" s="832">
        <v>14571</v>
      </c>
      <c r="T1300" s="832">
        <v>15222</v>
      </c>
      <c r="U1300" s="832">
        <v>0</v>
      </c>
      <c r="V1300" s="832">
        <v>0</v>
      </c>
      <c r="W1300" s="832">
        <v>0</v>
      </c>
      <c r="X1300" s="832">
        <v>0</v>
      </c>
      <c r="Y1300" s="832">
        <v>0</v>
      </c>
      <c r="Z1300" s="832">
        <v>0</v>
      </c>
      <c r="AA1300" s="832">
        <v>0</v>
      </c>
      <c r="AB1300" s="832">
        <v>0</v>
      </c>
      <c r="AC1300" s="832">
        <v>0</v>
      </c>
      <c r="AD1300" s="832">
        <v>0</v>
      </c>
      <c r="AE1300" s="832">
        <v>0</v>
      </c>
      <c r="AF1300" s="832">
        <v>0</v>
      </c>
      <c r="AG1300" s="832">
        <v>0</v>
      </c>
      <c r="AH1300" s="832">
        <v>0</v>
      </c>
      <c r="AI1300" s="832">
        <v>0</v>
      </c>
    </row>
    <row r="1301" spans="1:35" ht="15" customHeight="1">
      <c r="A1301" s="832" t="s">
        <v>1150</v>
      </c>
      <c r="B1301" s="832">
        <v>2020</v>
      </c>
      <c r="C1301" s="832" t="s">
        <v>2485</v>
      </c>
      <c r="D1301" s="832" t="s">
        <v>2486</v>
      </c>
      <c r="E1301" s="832" t="s">
        <v>1891</v>
      </c>
      <c r="F1301" s="832" t="s">
        <v>2443</v>
      </c>
      <c r="G1301" s="832">
        <v>0</v>
      </c>
      <c r="H1301" s="832">
        <v>0</v>
      </c>
      <c r="I1301" s="832">
        <v>0</v>
      </c>
      <c r="J1301" s="832">
        <v>0</v>
      </c>
      <c r="K1301" s="832">
        <v>0</v>
      </c>
      <c r="L1301" s="832">
        <v>0</v>
      </c>
      <c r="M1301" s="832">
        <v>0</v>
      </c>
      <c r="N1301" s="832">
        <v>0</v>
      </c>
      <c r="O1301" s="832">
        <v>0</v>
      </c>
      <c r="P1301" s="832">
        <v>0</v>
      </c>
      <c r="Q1301" s="832">
        <v>0</v>
      </c>
      <c r="R1301" s="832">
        <v>0</v>
      </c>
      <c r="S1301" s="832">
        <v>0</v>
      </c>
      <c r="T1301" s="832">
        <v>0</v>
      </c>
      <c r="U1301" s="832">
        <v>0</v>
      </c>
      <c r="V1301" s="832">
        <v>0</v>
      </c>
      <c r="W1301" s="832">
        <v>0</v>
      </c>
      <c r="X1301" s="832">
        <v>0</v>
      </c>
      <c r="Y1301" s="832">
        <v>0</v>
      </c>
      <c r="Z1301" s="832">
        <v>0</v>
      </c>
      <c r="AA1301" s="832">
        <v>0</v>
      </c>
      <c r="AB1301" s="832">
        <v>0</v>
      </c>
      <c r="AC1301" s="832">
        <v>0</v>
      </c>
      <c r="AD1301" s="832">
        <v>0</v>
      </c>
      <c r="AE1301" s="832">
        <v>0</v>
      </c>
      <c r="AF1301" s="832">
        <v>0</v>
      </c>
      <c r="AG1301" s="832">
        <v>0</v>
      </c>
      <c r="AH1301" s="832">
        <v>0</v>
      </c>
      <c r="AI1301" s="832">
        <v>0</v>
      </c>
    </row>
    <row r="1302" spans="1:35" ht="15" customHeight="1">
      <c r="A1302" s="832" t="s">
        <v>1150</v>
      </c>
      <c r="B1302" s="832">
        <v>2020</v>
      </c>
      <c r="C1302" s="832" t="s">
        <v>2487</v>
      </c>
      <c r="D1302" s="832" t="s">
        <v>2488</v>
      </c>
      <c r="E1302" s="832" t="s">
        <v>1891</v>
      </c>
      <c r="F1302" s="832" t="s">
        <v>2443</v>
      </c>
      <c r="G1302" s="832">
        <v>0</v>
      </c>
      <c r="H1302" s="832">
        <v>0</v>
      </c>
      <c r="I1302" s="832">
        <v>0</v>
      </c>
      <c r="J1302" s="832">
        <v>0</v>
      </c>
      <c r="K1302" s="832">
        <v>0</v>
      </c>
      <c r="L1302" s="832">
        <v>29467.95</v>
      </c>
      <c r="M1302" s="832">
        <v>25142</v>
      </c>
      <c r="N1302" s="832">
        <v>24867</v>
      </c>
      <c r="O1302" s="832">
        <v>24867</v>
      </c>
      <c r="P1302" s="832">
        <v>24867</v>
      </c>
      <c r="Q1302" s="832">
        <v>24867</v>
      </c>
      <c r="R1302" s="832">
        <v>24867</v>
      </c>
      <c r="S1302" s="832">
        <v>2455.66</v>
      </c>
      <c r="T1302" s="832">
        <v>4527.91</v>
      </c>
      <c r="U1302" s="832">
        <v>0</v>
      </c>
      <c r="V1302" s="832">
        <v>0</v>
      </c>
      <c r="W1302" s="832">
        <v>0</v>
      </c>
      <c r="X1302" s="832">
        <v>0</v>
      </c>
      <c r="Y1302" s="832">
        <v>0</v>
      </c>
      <c r="Z1302" s="832">
        <v>0</v>
      </c>
      <c r="AA1302" s="832">
        <v>0</v>
      </c>
      <c r="AB1302" s="832">
        <v>0</v>
      </c>
      <c r="AC1302" s="832">
        <v>0</v>
      </c>
      <c r="AD1302" s="832">
        <v>0</v>
      </c>
      <c r="AE1302" s="832">
        <v>0</v>
      </c>
      <c r="AF1302" s="832">
        <v>0</v>
      </c>
      <c r="AG1302" s="832">
        <v>0</v>
      </c>
      <c r="AH1302" s="832">
        <v>0</v>
      </c>
      <c r="AI1302" s="832">
        <v>0</v>
      </c>
    </row>
    <row r="1303" spans="1:35" ht="15" customHeight="1">
      <c r="A1303" s="832" t="s">
        <v>1150</v>
      </c>
      <c r="B1303" s="832">
        <v>2020</v>
      </c>
      <c r="C1303" s="832" t="s">
        <v>2489</v>
      </c>
      <c r="D1303" s="832" t="s">
        <v>2490</v>
      </c>
      <c r="E1303" s="832" t="s">
        <v>1891</v>
      </c>
      <c r="F1303" s="832" t="s">
        <v>2443</v>
      </c>
      <c r="G1303" s="832">
        <v>2610028.5099999998</v>
      </c>
      <c r="H1303" s="832">
        <v>2755279.51</v>
      </c>
      <c r="I1303" s="832">
        <v>2878585.97</v>
      </c>
      <c r="J1303" s="832">
        <v>2878585.97</v>
      </c>
      <c r="K1303" s="832">
        <v>3060688.97</v>
      </c>
      <c r="L1303" s="832">
        <v>3630897.24</v>
      </c>
      <c r="M1303" s="832">
        <v>379635.65</v>
      </c>
      <c r="N1303" s="832">
        <v>749561.5</v>
      </c>
      <c r="O1303" s="832">
        <v>1116155.5</v>
      </c>
      <c r="P1303" s="832">
        <v>1534595.5</v>
      </c>
      <c r="Q1303" s="832">
        <v>1926589.71</v>
      </c>
      <c r="R1303" s="832">
        <v>2162923.23</v>
      </c>
      <c r="S1303" s="832">
        <v>302574.77</v>
      </c>
      <c r="T1303" s="832">
        <v>281859.83</v>
      </c>
      <c r="U1303" s="832">
        <v>0</v>
      </c>
      <c r="V1303" s="832">
        <v>0</v>
      </c>
      <c r="W1303" s="832">
        <v>0</v>
      </c>
      <c r="X1303" s="832">
        <v>0</v>
      </c>
      <c r="Y1303" s="832">
        <v>0</v>
      </c>
      <c r="Z1303" s="832">
        <v>0</v>
      </c>
      <c r="AA1303" s="832">
        <v>0</v>
      </c>
      <c r="AB1303" s="832">
        <v>0</v>
      </c>
      <c r="AC1303" s="832">
        <v>0</v>
      </c>
      <c r="AD1303" s="832">
        <v>0</v>
      </c>
      <c r="AE1303" s="832">
        <v>0</v>
      </c>
      <c r="AF1303" s="832">
        <v>0</v>
      </c>
      <c r="AG1303" s="832">
        <v>0</v>
      </c>
      <c r="AH1303" s="832">
        <v>0</v>
      </c>
      <c r="AI1303" s="832">
        <v>0</v>
      </c>
    </row>
    <row r="1304" spans="1:35" ht="15" customHeight="1">
      <c r="A1304" s="832" t="s">
        <v>1150</v>
      </c>
      <c r="B1304" s="832">
        <v>2020</v>
      </c>
      <c r="C1304" s="832" t="s">
        <v>2495</v>
      </c>
      <c r="D1304" s="832" t="s">
        <v>2496</v>
      </c>
      <c r="E1304" s="832" t="s">
        <v>333</v>
      </c>
      <c r="F1304" s="832" t="s">
        <v>2443</v>
      </c>
      <c r="G1304" s="832">
        <v>311670.95</v>
      </c>
      <c r="H1304" s="832">
        <v>350969.26</v>
      </c>
      <c r="I1304" s="832">
        <v>361543.7</v>
      </c>
      <c r="J1304" s="832">
        <v>361543.7</v>
      </c>
      <c r="K1304" s="832">
        <v>391723.53</v>
      </c>
      <c r="L1304" s="832">
        <v>452736.19</v>
      </c>
      <c r="M1304" s="832">
        <v>54521.46</v>
      </c>
      <c r="N1304" s="832">
        <v>117403.44</v>
      </c>
      <c r="O1304" s="832">
        <v>173090.89</v>
      </c>
      <c r="P1304" s="832">
        <v>249725.3</v>
      </c>
      <c r="Q1304" s="832">
        <v>293785.90000000002</v>
      </c>
      <c r="R1304" s="832">
        <v>293785.90000000002</v>
      </c>
      <c r="S1304" s="832">
        <v>37728.019999999997</v>
      </c>
      <c r="T1304" s="832">
        <v>39716.85</v>
      </c>
      <c r="U1304" s="832">
        <v>0</v>
      </c>
      <c r="V1304" s="832">
        <v>0</v>
      </c>
      <c r="W1304" s="832">
        <v>0</v>
      </c>
      <c r="X1304" s="832">
        <v>0</v>
      </c>
      <c r="Y1304" s="832">
        <v>0</v>
      </c>
      <c r="Z1304" s="832">
        <v>0</v>
      </c>
      <c r="AA1304" s="832">
        <v>0</v>
      </c>
      <c r="AB1304" s="832">
        <v>0</v>
      </c>
      <c r="AC1304" s="832">
        <v>0</v>
      </c>
      <c r="AD1304" s="832">
        <v>0</v>
      </c>
      <c r="AE1304" s="832">
        <v>0</v>
      </c>
      <c r="AF1304" s="832">
        <v>0</v>
      </c>
      <c r="AG1304" s="832">
        <v>0</v>
      </c>
      <c r="AH1304" s="832">
        <v>0</v>
      </c>
      <c r="AI1304" s="832">
        <v>0</v>
      </c>
    </row>
    <row r="1305" spans="1:35" ht="15" customHeight="1">
      <c r="A1305" s="832" t="s">
        <v>1150</v>
      </c>
      <c r="B1305" s="832">
        <v>2020</v>
      </c>
      <c r="C1305" s="832" t="s">
        <v>2497</v>
      </c>
      <c r="D1305" s="832" t="s">
        <v>2498</v>
      </c>
      <c r="E1305" s="832" t="s">
        <v>333</v>
      </c>
      <c r="F1305" s="832" t="s">
        <v>2443</v>
      </c>
      <c r="G1305" s="832">
        <v>84122</v>
      </c>
      <c r="H1305" s="832">
        <v>90307</v>
      </c>
      <c r="I1305" s="832">
        <v>91797</v>
      </c>
      <c r="J1305" s="832">
        <v>91797</v>
      </c>
      <c r="K1305" s="832">
        <v>97084.94</v>
      </c>
      <c r="L1305" s="832">
        <v>110204.94</v>
      </c>
      <c r="M1305" s="832">
        <v>22495</v>
      </c>
      <c r="N1305" s="832">
        <v>48850</v>
      </c>
      <c r="O1305" s="832">
        <v>84371.8</v>
      </c>
      <c r="P1305" s="832">
        <v>116301.8</v>
      </c>
      <c r="Q1305" s="832">
        <v>142791.79999999999</v>
      </c>
      <c r="R1305" s="832">
        <v>147916.79999999999</v>
      </c>
      <c r="S1305" s="832">
        <v>9183.75</v>
      </c>
      <c r="T1305" s="832">
        <v>14735.4</v>
      </c>
      <c r="U1305" s="832">
        <v>0</v>
      </c>
      <c r="V1305" s="832">
        <v>0</v>
      </c>
      <c r="W1305" s="832">
        <v>0</v>
      </c>
      <c r="X1305" s="832">
        <v>0</v>
      </c>
      <c r="Y1305" s="832">
        <v>0</v>
      </c>
      <c r="Z1305" s="832">
        <v>0</v>
      </c>
      <c r="AA1305" s="832">
        <v>0</v>
      </c>
      <c r="AB1305" s="832">
        <v>0</v>
      </c>
      <c r="AC1305" s="832">
        <v>0</v>
      </c>
      <c r="AD1305" s="832">
        <v>0</v>
      </c>
      <c r="AE1305" s="832">
        <v>0</v>
      </c>
      <c r="AF1305" s="832">
        <v>0</v>
      </c>
      <c r="AG1305" s="832">
        <v>0</v>
      </c>
      <c r="AH1305" s="832">
        <v>0</v>
      </c>
      <c r="AI1305" s="832">
        <v>0</v>
      </c>
    </row>
    <row r="1306" spans="1:35" ht="15" customHeight="1">
      <c r="A1306" s="832" t="s">
        <v>1150</v>
      </c>
      <c r="B1306" s="832">
        <v>2020</v>
      </c>
      <c r="C1306" s="832" t="s">
        <v>2499</v>
      </c>
      <c r="D1306" s="832" t="s">
        <v>2500</v>
      </c>
      <c r="E1306" s="832" t="s">
        <v>333</v>
      </c>
      <c r="F1306" s="832" t="s">
        <v>2443</v>
      </c>
      <c r="G1306" s="832">
        <v>0</v>
      </c>
      <c r="H1306" s="832">
        <v>0</v>
      </c>
      <c r="I1306" s="832">
        <v>0</v>
      </c>
      <c r="J1306" s="832">
        <v>0</v>
      </c>
      <c r="K1306" s="832">
        <v>0</v>
      </c>
      <c r="L1306" s="832">
        <v>0</v>
      </c>
      <c r="M1306" s="832">
        <v>0</v>
      </c>
      <c r="N1306" s="832">
        <v>0</v>
      </c>
      <c r="O1306" s="832">
        <v>0</v>
      </c>
      <c r="P1306" s="832">
        <v>0</v>
      </c>
      <c r="Q1306" s="832">
        <v>360.55</v>
      </c>
      <c r="R1306" s="832">
        <v>1676.24</v>
      </c>
      <c r="S1306" s="832">
        <v>0</v>
      </c>
      <c r="T1306" s="832">
        <v>139.69</v>
      </c>
      <c r="U1306" s="832">
        <v>0</v>
      </c>
      <c r="V1306" s="832">
        <v>0</v>
      </c>
      <c r="W1306" s="832">
        <v>0</v>
      </c>
      <c r="X1306" s="832">
        <v>0</v>
      </c>
      <c r="Y1306" s="832">
        <v>0</v>
      </c>
      <c r="Z1306" s="832">
        <v>0</v>
      </c>
      <c r="AA1306" s="832">
        <v>0</v>
      </c>
      <c r="AB1306" s="832">
        <v>0</v>
      </c>
      <c r="AC1306" s="832">
        <v>0</v>
      </c>
      <c r="AD1306" s="832">
        <v>0</v>
      </c>
      <c r="AE1306" s="832">
        <v>0</v>
      </c>
      <c r="AF1306" s="832">
        <v>0</v>
      </c>
      <c r="AG1306" s="832">
        <v>0</v>
      </c>
      <c r="AH1306" s="832">
        <v>0</v>
      </c>
      <c r="AI1306" s="832">
        <v>0</v>
      </c>
    </row>
    <row r="1307" spans="1:35" ht="15" customHeight="1">
      <c r="A1307" s="832" t="s">
        <v>1150</v>
      </c>
      <c r="B1307" s="832">
        <v>2020</v>
      </c>
      <c r="C1307" s="832" t="s">
        <v>2504</v>
      </c>
      <c r="D1307" s="832" t="s">
        <v>2505</v>
      </c>
      <c r="E1307" s="832" t="s">
        <v>333</v>
      </c>
      <c r="F1307" s="832" t="s">
        <v>2443</v>
      </c>
      <c r="G1307" s="832">
        <v>0</v>
      </c>
      <c r="H1307" s="832">
        <v>0</v>
      </c>
      <c r="I1307" s="832">
        <v>0</v>
      </c>
      <c r="J1307" s="832">
        <v>0</v>
      </c>
      <c r="K1307" s="832">
        <v>0</v>
      </c>
      <c r="L1307" s="832">
        <v>0</v>
      </c>
      <c r="M1307" s="832">
        <v>0</v>
      </c>
      <c r="N1307" s="832">
        <v>0</v>
      </c>
      <c r="O1307" s="832">
        <v>0</v>
      </c>
      <c r="P1307" s="832">
        <v>0</v>
      </c>
      <c r="Q1307" s="832">
        <v>0</v>
      </c>
      <c r="R1307" s="832">
        <v>0</v>
      </c>
      <c r="S1307" s="832">
        <v>0</v>
      </c>
      <c r="T1307" s="832">
        <v>0</v>
      </c>
      <c r="U1307" s="832">
        <v>0</v>
      </c>
      <c r="V1307" s="832">
        <v>0</v>
      </c>
      <c r="W1307" s="832">
        <v>0</v>
      </c>
      <c r="X1307" s="832">
        <v>0</v>
      </c>
      <c r="Y1307" s="832">
        <v>0</v>
      </c>
      <c r="Z1307" s="832">
        <v>0</v>
      </c>
      <c r="AA1307" s="832">
        <v>0</v>
      </c>
      <c r="AB1307" s="832">
        <v>0</v>
      </c>
      <c r="AC1307" s="832">
        <v>0</v>
      </c>
      <c r="AD1307" s="832">
        <v>0</v>
      </c>
      <c r="AE1307" s="832">
        <v>0</v>
      </c>
      <c r="AF1307" s="832">
        <v>0</v>
      </c>
      <c r="AG1307" s="832">
        <v>0</v>
      </c>
      <c r="AH1307" s="832">
        <v>0</v>
      </c>
      <c r="AI1307" s="832">
        <v>0</v>
      </c>
    </row>
    <row r="1308" spans="1:35" ht="15" customHeight="1">
      <c r="A1308" s="832" t="s">
        <v>1150</v>
      </c>
      <c r="B1308" s="832">
        <v>2020</v>
      </c>
      <c r="C1308" s="832" t="s">
        <v>2506</v>
      </c>
      <c r="D1308" s="832" t="s">
        <v>2507</v>
      </c>
      <c r="E1308" s="832" t="s">
        <v>333</v>
      </c>
      <c r="F1308" s="832" t="s">
        <v>2443</v>
      </c>
      <c r="G1308" s="832">
        <v>98600.22</v>
      </c>
      <c r="H1308" s="832">
        <v>105778.62</v>
      </c>
      <c r="I1308" s="832">
        <v>110626.62</v>
      </c>
      <c r="J1308" s="832">
        <v>110626.62</v>
      </c>
      <c r="K1308" s="832">
        <v>114990.12</v>
      </c>
      <c r="L1308" s="832">
        <v>134062.42000000001</v>
      </c>
      <c r="M1308" s="832">
        <v>24191.96</v>
      </c>
      <c r="N1308" s="832">
        <v>48729.66</v>
      </c>
      <c r="O1308" s="832">
        <v>65937.960000000006</v>
      </c>
      <c r="P1308" s="832">
        <v>82694.759999999995</v>
      </c>
      <c r="Q1308" s="832">
        <v>108270.83</v>
      </c>
      <c r="R1308" s="832">
        <v>121888.56</v>
      </c>
      <c r="S1308" s="832">
        <v>11171.87</v>
      </c>
      <c r="T1308" s="832">
        <v>13947.94</v>
      </c>
      <c r="U1308" s="832">
        <v>0</v>
      </c>
      <c r="V1308" s="832">
        <v>0</v>
      </c>
      <c r="W1308" s="832">
        <v>0</v>
      </c>
      <c r="X1308" s="832">
        <v>0</v>
      </c>
      <c r="Y1308" s="832">
        <v>0</v>
      </c>
      <c r="Z1308" s="832">
        <v>0</v>
      </c>
      <c r="AA1308" s="832">
        <v>0</v>
      </c>
      <c r="AB1308" s="832">
        <v>0</v>
      </c>
      <c r="AC1308" s="832">
        <v>0</v>
      </c>
      <c r="AD1308" s="832">
        <v>0</v>
      </c>
      <c r="AE1308" s="832">
        <v>0</v>
      </c>
      <c r="AF1308" s="832">
        <v>0</v>
      </c>
      <c r="AG1308" s="832">
        <v>0</v>
      </c>
      <c r="AH1308" s="832">
        <v>0</v>
      </c>
      <c r="AI1308" s="832">
        <v>0</v>
      </c>
    </row>
    <row r="1309" spans="1:35" ht="15" customHeight="1">
      <c r="A1309" s="832" t="s">
        <v>1150</v>
      </c>
      <c r="B1309" s="832">
        <v>2020</v>
      </c>
      <c r="C1309" s="832" t="s">
        <v>2508</v>
      </c>
      <c r="D1309" s="832" t="s">
        <v>2509</v>
      </c>
      <c r="E1309" s="832" t="s">
        <v>333</v>
      </c>
      <c r="F1309" s="832" t="s">
        <v>2443</v>
      </c>
      <c r="G1309" s="832">
        <v>0</v>
      </c>
      <c r="H1309" s="832">
        <v>0</v>
      </c>
      <c r="I1309" s="832">
        <v>0</v>
      </c>
      <c r="J1309" s="832">
        <v>0</v>
      </c>
      <c r="K1309" s="832">
        <v>0</v>
      </c>
      <c r="L1309" s="832">
        <v>0</v>
      </c>
      <c r="M1309" s="832">
        <v>0</v>
      </c>
      <c r="N1309" s="832">
        <v>0</v>
      </c>
      <c r="O1309" s="832">
        <v>0</v>
      </c>
      <c r="P1309" s="832">
        <v>0</v>
      </c>
      <c r="Q1309" s="832">
        <v>0</v>
      </c>
      <c r="R1309" s="832">
        <v>0</v>
      </c>
      <c r="S1309" s="832">
        <v>0</v>
      </c>
      <c r="T1309" s="832">
        <v>0</v>
      </c>
      <c r="U1309" s="832">
        <v>0</v>
      </c>
      <c r="V1309" s="832">
        <v>0</v>
      </c>
      <c r="W1309" s="832">
        <v>0</v>
      </c>
      <c r="X1309" s="832">
        <v>0</v>
      </c>
      <c r="Y1309" s="832">
        <v>0</v>
      </c>
      <c r="Z1309" s="832">
        <v>0</v>
      </c>
      <c r="AA1309" s="832">
        <v>0</v>
      </c>
      <c r="AB1309" s="832">
        <v>0</v>
      </c>
      <c r="AC1309" s="832">
        <v>0</v>
      </c>
      <c r="AD1309" s="832">
        <v>0</v>
      </c>
      <c r="AE1309" s="832">
        <v>0</v>
      </c>
      <c r="AF1309" s="832">
        <v>0</v>
      </c>
      <c r="AG1309" s="832">
        <v>0</v>
      </c>
      <c r="AH1309" s="832">
        <v>0</v>
      </c>
      <c r="AI1309" s="832">
        <v>0</v>
      </c>
    </row>
    <row r="1310" spans="1:35" ht="15" customHeight="1">
      <c r="A1310" s="832" t="s">
        <v>1150</v>
      </c>
      <c r="B1310" s="832">
        <v>2020</v>
      </c>
      <c r="C1310" s="832" t="s">
        <v>2510</v>
      </c>
      <c r="D1310" s="832" t="s">
        <v>2848</v>
      </c>
      <c r="E1310" s="832" t="s">
        <v>333</v>
      </c>
      <c r="F1310" s="832" t="s">
        <v>2443</v>
      </c>
      <c r="G1310" s="832">
        <v>0</v>
      </c>
      <c r="H1310" s="832">
        <v>0</v>
      </c>
      <c r="I1310" s="832">
        <v>0</v>
      </c>
      <c r="J1310" s="832">
        <v>0</v>
      </c>
      <c r="K1310" s="832">
        <v>0</v>
      </c>
      <c r="L1310" s="832">
        <v>0</v>
      </c>
      <c r="M1310" s="832">
        <v>0</v>
      </c>
      <c r="N1310" s="832">
        <v>0</v>
      </c>
      <c r="O1310" s="832">
        <v>0</v>
      </c>
      <c r="P1310" s="832">
        <v>0</v>
      </c>
      <c r="Q1310" s="832">
        <v>0</v>
      </c>
      <c r="R1310" s="832">
        <v>0</v>
      </c>
      <c r="S1310" s="832">
        <v>0</v>
      </c>
      <c r="T1310" s="832">
        <v>0</v>
      </c>
      <c r="U1310" s="832">
        <v>0</v>
      </c>
      <c r="V1310" s="832">
        <v>0</v>
      </c>
      <c r="W1310" s="832">
        <v>0</v>
      </c>
      <c r="X1310" s="832">
        <v>0</v>
      </c>
      <c r="Y1310" s="832">
        <v>0</v>
      </c>
      <c r="Z1310" s="832">
        <v>0</v>
      </c>
      <c r="AA1310" s="832">
        <v>0</v>
      </c>
      <c r="AB1310" s="832">
        <v>0</v>
      </c>
      <c r="AC1310" s="832">
        <v>0</v>
      </c>
      <c r="AD1310" s="832">
        <v>0</v>
      </c>
      <c r="AE1310" s="832">
        <v>0</v>
      </c>
      <c r="AF1310" s="832">
        <v>0</v>
      </c>
      <c r="AG1310" s="832">
        <v>0</v>
      </c>
      <c r="AH1310" s="832">
        <v>0</v>
      </c>
      <c r="AI1310" s="832">
        <v>0</v>
      </c>
    </row>
    <row r="1311" spans="1:35" ht="15" customHeight="1">
      <c r="A1311" s="832" t="s">
        <v>1150</v>
      </c>
      <c r="B1311" s="832">
        <v>2020</v>
      </c>
      <c r="C1311" s="832" t="s">
        <v>2512</v>
      </c>
      <c r="D1311" s="832" t="s">
        <v>2513</v>
      </c>
      <c r="E1311" s="832" t="s">
        <v>1891</v>
      </c>
      <c r="F1311" s="832" t="s">
        <v>2443</v>
      </c>
      <c r="G1311" s="832">
        <v>45219</v>
      </c>
      <c r="H1311" s="832">
        <v>45219</v>
      </c>
      <c r="I1311" s="832">
        <v>45219</v>
      </c>
      <c r="J1311" s="832">
        <v>45219</v>
      </c>
      <c r="K1311" s="832">
        <v>45219</v>
      </c>
      <c r="L1311" s="832">
        <v>45219</v>
      </c>
      <c r="M1311" s="832">
        <v>0</v>
      </c>
      <c r="N1311" s="832">
        <v>142425</v>
      </c>
      <c r="O1311" s="832">
        <v>191946.38</v>
      </c>
      <c r="P1311" s="832">
        <v>191946.38</v>
      </c>
      <c r="Q1311" s="832">
        <v>216900.38</v>
      </c>
      <c r="R1311" s="832">
        <v>216900.38</v>
      </c>
      <c r="S1311" s="832">
        <v>3768.25</v>
      </c>
      <c r="T1311" s="832">
        <v>18075.03</v>
      </c>
      <c r="U1311" s="832">
        <v>0</v>
      </c>
      <c r="V1311" s="832">
        <v>0</v>
      </c>
      <c r="W1311" s="832">
        <v>0</v>
      </c>
      <c r="X1311" s="832">
        <v>0</v>
      </c>
      <c r="Y1311" s="832">
        <v>0</v>
      </c>
      <c r="Z1311" s="832">
        <v>0</v>
      </c>
      <c r="AA1311" s="832">
        <v>0</v>
      </c>
      <c r="AB1311" s="832">
        <v>0</v>
      </c>
      <c r="AC1311" s="832">
        <v>0</v>
      </c>
      <c r="AD1311" s="832">
        <v>0</v>
      </c>
      <c r="AE1311" s="832">
        <v>0</v>
      </c>
      <c r="AF1311" s="832">
        <v>0</v>
      </c>
      <c r="AG1311" s="832">
        <v>0</v>
      </c>
      <c r="AH1311" s="832">
        <v>0</v>
      </c>
      <c r="AI1311" s="832">
        <v>0</v>
      </c>
    </row>
    <row r="1312" spans="1:35" ht="15" customHeight="1">
      <c r="A1312" s="832" t="s">
        <v>1150</v>
      </c>
      <c r="B1312" s="832">
        <v>2020</v>
      </c>
      <c r="C1312" s="832" t="s">
        <v>2514</v>
      </c>
      <c r="D1312" s="832" t="s">
        <v>2515</v>
      </c>
      <c r="E1312" s="832" t="s">
        <v>1891</v>
      </c>
      <c r="F1312" s="832" t="s">
        <v>2443</v>
      </c>
      <c r="G1312" s="832">
        <v>0</v>
      </c>
      <c r="H1312" s="832">
        <v>0</v>
      </c>
      <c r="I1312" s="832">
        <v>0</v>
      </c>
      <c r="J1312" s="832">
        <v>0</v>
      </c>
      <c r="K1312" s="832">
        <v>0</v>
      </c>
      <c r="L1312" s="832">
        <v>0</v>
      </c>
      <c r="M1312" s="832">
        <v>0</v>
      </c>
      <c r="N1312" s="832">
        <v>0</v>
      </c>
      <c r="O1312" s="832">
        <v>0</v>
      </c>
      <c r="P1312" s="832">
        <v>0</v>
      </c>
      <c r="Q1312" s="832">
        <v>0</v>
      </c>
      <c r="R1312" s="832">
        <v>0</v>
      </c>
      <c r="S1312" s="832">
        <v>0</v>
      </c>
      <c r="T1312" s="832">
        <v>0</v>
      </c>
      <c r="U1312" s="832">
        <v>0</v>
      </c>
      <c r="V1312" s="832">
        <v>0</v>
      </c>
      <c r="W1312" s="832">
        <v>0</v>
      </c>
      <c r="X1312" s="832">
        <v>0</v>
      </c>
      <c r="Y1312" s="832">
        <v>0</v>
      </c>
      <c r="Z1312" s="832">
        <v>0</v>
      </c>
      <c r="AA1312" s="832">
        <v>0</v>
      </c>
      <c r="AB1312" s="832">
        <v>0</v>
      </c>
      <c r="AC1312" s="832">
        <v>0</v>
      </c>
      <c r="AD1312" s="832">
        <v>0</v>
      </c>
      <c r="AE1312" s="832">
        <v>0</v>
      </c>
      <c r="AF1312" s="832">
        <v>0</v>
      </c>
      <c r="AG1312" s="832">
        <v>0</v>
      </c>
      <c r="AH1312" s="832">
        <v>0</v>
      </c>
      <c r="AI1312" s="832">
        <v>0</v>
      </c>
    </row>
    <row r="1313" spans="1:35" ht="15" customHeight="1">
      <c r="A1313" s="832" t="s">
        <v>1150</v>
      </c>
      <c r="B1313" s="832">
        <v>2020</v>
      </c>
      <c r="C1313" s="832" t="s">
        <v>2516</v>
      </c>
      <c r="D1313" s="832" t="s">
        <v>2517</v>
      </c>
      <c r="E1313" s="832" t="s">
        <v>1891</v>
      </c>
      <c r="F1313" s="832" t="s">
        <v>2443</v>
      </c>
      <c r="G1313" s="832">
        <v>223668.97</v>
      </c>
      <c r="H1313" s="832">
        <v>248640.97</v>
      </c>
      <c r="I1313" s="832">
        <v>300093.96999999997</v>
      </c>
      <c r="J1313" s="832">
        <v>300073.96999999997</v>
      </c>
      <c r="K1313" s="832">
        <v>311268.12</v>
      </c>
      <c r="L1313" s="832">
        <v>429577.79</v>
      </c>
      <c r="M1313" s="832">
        <v>50802.79</v>
      </c>
      <c r="N1313" s="832">
        <v>101214.91</v>
      </c>
      <c r="O1313" s="832">
        <v>162148.91</v>
      </c>
      <c r="P1313" s="832">
        <v>173937.91</v>
      </c>
      <c r="Q1313" s="832">
        <v>192428.91</v>
      </c>
      <c r="R1313" s="832">
        <v>210824.91</v>
      </c>
      <c r="S1313" s="832">
        <v>35798.15</v>
      </c>
      <c r="T1313" s="832">
        <v>37410.76</v>
      </c>
      <c r="U1313" s="832">
        <v>0</v>
      </c>
      <c r="V1313" s="832">
        <v>0</v>
      </c>
      <c r="W1313" s="832">
        <v>0</v>
      </c>
      <c r="X1313" s="832">
        <v>0</v>
      </c>
      <c r="Y1313" s="832">
        <v>0</v>
      </c>
      <c r="Z1313" s="832">
        <v>0</v>
      </c>
      <c r="AA1313" s="832">
        <v>0</v>
      </c>
      <c r="AB1313" s="832">
        <v>0</v>
      </c>
      <c r="AC1313" s="832">
        <v>0</v>
      </c>
      <c r="AD1313" s="832">
        <v>0</v>
      </c>
      <c r="AE1313" s="832">
        <v>0</v>
      </c>
      <c r="AF1313" s="832">
        <v>0</v>
      </c>
      <c r="AG1313" s="832">
        <v>0</v>
      </c>
      <c r="AH1313" s="832">
        <v>0</v>
      </c>
      <c r="AI1313" s="832">
        <v>0</v>
      </c>
    </row>
    <row r="1314" spans="1:35" ht="15" customHeight="1">
      <c r="A1314" s="832" t="s">
        <v>1150</v>
      </c>
      <c r="B1314" s="832">
        <v>2020</v>
      </c>
      <c r="C1314" s="832" t="s">
        <v>2518</v>
      </c>
      <c r="D1314" s="832" t="s">
        <v>2519</v>
      </c>
      <c r="E1314" s="832" t="s">
        <v>1891</v>
      </c>
      <c r="F1314" s="832" t="s">
        <v>2443</v>
      </c>
      <c r="G1314" s="832">
        <v>443827</v>
      </c>
      <c r="H1314" s="832">
        <v>545435</v>
      </c>
      <c r="I1314" s="832">
        <v>545435</v>
      </c>
      <c r="J1314" s="832">
        <v>545435</v>
      </c>
      <c r="K1314" s="832">
        <v>637470</v>
      </c>
      <c r="L1314" s="832">
        <v>817564.31</v>
      </c>
      <c r="M1314" s="832">
        <v>100519</v>
      </c>
      <c r="N1314" s="832">
        <v>297358</v>
      </c>
      <c r="O1314" s="832">
        <v>438936.93</v>
      </c>
      <c r="P1314" s="832">
        <v>586325.93000000005</v>
      </c>
      <c r="Q1314" s="832">
        <v>685177.93</v>
      </c>
      <c r="R1314" s="832">
        <v>891553.21</v>
      </c>
      <c r="S1314" s="832">
        <v>68130.36</v>
      </c>
      <c r="T1314" s="832">
        <v>113788.96</v>
      </c>
      <c r="U1314" s="832">
        <v>0</v>
      </c>
      <c r="V1314" s="832">
        <v>0</v>
      </c>
      <c r="W1314" s="832">
        <v>0</v>
      </c>
      <c r="X1314" s="832">
        <v>0</v>
      </c>
      <c r="Y1314" s="832">
        <v>0</v>
      </c>
      <c r="Z1314" s="832">
        <v>0</v>
      </c>
      <c r="AA1314" s="832">
        <v>0</v>
      </c>
      <c r="AB1314" s="832">
        <v>0</v>
      </c>
      <c r="AC1314" s="832">
        <v>0</v>
      </c>
      <c r="AD1314" s="832">
        <v>0</v>
      </c>
      <c r="AE1314" s="832">
        <v>0</v>
      </c>
      <c r="AF1314" s="832">
        <v>0</v>
      </c>
      <c r="AG1314" s="832">
        <v>0</v>
      </c>
      <c r="AH1314" s="832">
        <v>0</v>
      </c>
      <c r="AI1314" s="832">
        <v>0</v>
      </c>
    </row>
    <row r="1315" spans="1:35" ht="15" customHeight="1">
      <c r="A1315" s="832" t="s">
        <v>1150</v>
      </c>
      <c r="B1315" s="832">
        <v>2020</v>
      </c>
      <c r="C1315" s="832" t="s">
        <v>2520</v>
      </c>
      <c r="D1315" s="832" t="s">
        <v>2521</v>
      </c>
      <c r="E1315" s="832" t="s">
        <v>1891</v>
      </c>
      <c r="F1315" s="832" t="s">
        <v>2443</v>
      </c>
      <c r="G1315" s="832">
        <v>46560</v>
      </c>
      <c r="H1315" s="832">
        <v>156510</v>
      </c>
      <c r="I1315" s="832">
        <v>178506</v>
      </c>
      <c r="J1315" s="832">
        <v>178506</v>
      </c>
      <c r="K1315" s="832">
        <v>338720</v>
      </c>
      <c r="L1315" s="832">
        <v>501260</v>
      </c>
      <c r="M1315" s="832">
        <v>272184</v>
      </c>
      <c r="N1315" s="832">
        <v>613621</v>
      </c>
      <c r="O1315" s="832">
        <v>725598</v>
      </c>
      <c r="P1315" s="832">
        <v>897516</v>
      </c>
      <c r="Q1315" s="832">
        <v>1068853.68</v>
      </c>
      <c r="R1315" s="832">
        <v>1069353.68</v>
      </c>
      <c r="S1315" s="832">
        <v>41771.67</v>
      </c>
      <c r="T1315" s="832">
        <v>130884.47</v>
      </c>
      <c r="U1315" s="832">
        <v>0</v>
      </c>
      <c r="V1315" s="832">
        <v>0</v>
      </c>
      <c r="W1315" s="832">
        <v>0</v>
      </c>
      <c r="X1315" s="832">
        <v>0</v>
      </c>
      <c r="Y1315" s="832">
        <v>0</v>
      </c>
      <c r="Z1315" s="832">
        <v>0</v>
      </c>
      <c r="AA1315" s="832">
        <v>0</v>
      </c>
      <c r="AB1315" s="832">
        <v>0</v>
      </c>
      <c r="AC1315" s="832">
        <v>0</v>
      </c>
      <c r="AD1315" s="832">
        <v>0</v>
      </c>
      <c r="AE1315" s="832">
        <v>0</v>
      </c>
      <c r="AF1315" s="832">
        <v>0</v>
      </c>
      <c r="AG1315" s="832">
        <v>0</v>
      </c>
      <c r="AH1315" s="832">
        <v>0</v>
      </c>
      <c r="AI1315" s="832">
        <v>0</v>
      </c>
    </row>
    <row r="1316" spans="1:35" ht="15" customHeight="1">
      <c r="A1316" s="832" t="s">
        <v>1150</v>
      </c>
      <c r="B1316" s="832">
        <v>2020</v>
      </c>
      <c r="C1316" s="832" t="s">
        <v>2522</v>
      </c>
      <c r="D1316" s="832" t="s">
        <v>2523</v>
      </c>
      <c r="E1316" s="832" t="s">
        <v>1891</v>
      </c>
      <c r="F1316" s="832" t="s">
        <v>2443</v>
      </c>
      <c r="G1316" s="832">
        <v>0</v>
      </c>
      <c r="H1316" s="832">
        <v>0</v>
      </c>
      <c r="I1316" s="832">
        <v>0</v>
      </c>
      <c r="J1316" s="832">
        <v>0</v>
      </c>
      <c r="K1316" s="832">
        <v>0</v>
      </c>
      <c r="L1316" s="832">
        <v>0</v>
      </c>
      <c r="M1316" s="832">
        <v>0</v>
      </c>
      <c r="N1316" s="832">
        <v>0</v>
      </c>
      <c r="O1316" s="832">
        <v>0</v>
      </c>
      <c r="P1316" s="832">
        <v>0</v>
      </c>
      <c r="Q1316" s="832">
        <v>28979</v>
      </c>
      <c r="R1316" s="832">
        <v>28979</v>
      </c>
      <c r="S1316" s="832">
        <v>0</v>
      </c>
      <c r="T1316" s="832">
        <v>2414.92</v>
      </c>
      <c r="U1316" s="832">
        <v>0</v>
      </c>
      <c r="V1316" s="832">
        <v>0</v>
      </c>
      <c r="W1316" s="832">
        <v>0</v>
      </c>
      <c r="X1316" s="832">
        <v>0</v>
      </c>
      <c r="Y1316" s="832">
        <v>0</v>
      </c>
      <c r="Z1316" s="832">
        <v>0</v>
      </c>
      <c r="AA1316" s="832">
        <v>0</v>
      </c>
      <c r="AB1316" s="832">
        <v>0</v>
      </c>
      <c r="AC1316" s="832">
        <v>0</v>
      </c>
      <c r="AD1316" s="832">
        <v>0</v>
      </c>
      <c r="AE1316" s="832">
        <v>0</v>
      </c>
      <c r="AF1316" s="832">
        <v>0</v>
      </c>
      <c r="AG1316" s="832">
        <v>0</v>
      </c>
      <c r="AH1316" s="832">
        <v>0</v>
      </c>
      <c r="AI1316" s="832">
        <v>0</v>
      </c>
    </row>
    <row r="1317" spans="1:35" ht="15" customHeight="1">
      <c r="A1317" s="832" t="s">
        <v>1150</v>
      </c>
      <c r="B1317" s="832">
        <v>2020</v>
      </c>
      <c r="C1317" s="832" t="s">
        <v>2524</v>
      </c>
      <c r="D1317" s="832" t="s">
        <v>2525</v>
      </c>
      <c r="E1317" s="832" t="s">
        <v>2526</v>
      </c>
      <c r="F1317" s="832" t="s">
        <v>2443</v>
      </c>
      <c r="G1317" s="832">
        <v>0</v>
      </c>
      <c r="H1317" s="832">
        <v>0</v>
      </c>
      <c r="I1317" s="832">
        <v>0</v>
      </c>
      <c r="J1317" s="832">
        <v>0</v>
      </c>
      <c r="K1317" s="832">
        <v>0</v>
      </c>
      <c r="L1317" s="832">
        <v>0</v>
      </c>
      <c r="M1317" s="832">
        <v>0</v>
      </c>
      <c r="N1317" s="832">
        <v>0</v>
      </c>
      <c r="O1317" s="832">
        <v>0</v>
      </c>
      <c r="P1317" s="832">
        <v>0</v>
      </c>
      <c r="Q1317" s="832">
        <v>3189.09</v>
      </c>
      <c r="R1317" s="832">
        <v>3189.09</v>
      </c>
      <c r="S1317" s="832">
        <v>0</v>
      </c>
      <c r="T1317" s="832">
        <v>265.76</v>
      </c>
      <c r="U1317" s="832">
        <v>0</v>
      </c>
      <c r="V1317" s="832">
        <v>0</v>
      </c>
      <c r="W1317" s="832">
        <v>0</v>
      </c>
      <c r="X1317" s="832">
        <v>0</v>
      </c>
      <c r="Y1317" s="832">
        <v>0</v>
      </c>
      <c r="Z1317" s="832">
        <v>0</v>
      </c>
      <c r="AA1317" s="832">
        <v>0</v>
      </c>
      <c r="AB1317" s="832">
        <v>0</v>
      </c>
      <c r="AC1317" s="832">
        <v>0</v>
      </c>
      <c r="AD1317" s="832">
        <v>0</v>
      </c>
      <c r="AE1317" s="832">
        <v>0</v>
      </c>
      <c r="AF1317" s="832">
        <v>0</v>
      </c>
      <c r="AG1317" s="832">
        <v>0</v>
      </c>
      <c r="AH1317" s="832">
        <v>0</v>
      </c>
      <c r="AI1317" s="832">
        <v>0</v>
      </c>
    </row>
    <row r="1318" spans="1:35" ht="15" customHeight="1">
      <c r="A1318" s="832" t="s">
        <v>1150</v>
      </c>
      <c r="B1318" s="832">
        <v>2020</v>
      </c>
      <c r="C1318" s="832" t="s">
        <v>2527</v>
      </c>
      <c r="D1318" s="832" t="s">
        <v>2528</v>
      </c>
      <c r="E1318" s="832" t="s">
        <v>1891</v>
      </c>
      <c r="F1318" s="832" t="s">
        <v>2443</v>
      </c>
      <c r="G1318" s="832">
        <v>76533.100000000006</v>
      </c>
      <c r="H1318" s="832">
        <v>104069.1</v>
      </c>
      <c r="I1318" s="832">
        <v>115069.1</v>
      </c>
      <c r="J1318" s="832">
        <v>115069.1</v>
      </c>
      <c r="K1318" s="832">
        <v>123569.1</v>
      </c>
      <c r="L1318" s="832">
        <v>164513.71</v>
      </c>
      <c r="M1318" s="832">
        <v>49903.34</v>
      </c>
      <c r="N1318" s="832">
        <v>98134.34</v>
      </c>
      <c r="O1318" s="832">
        <v>131741.34</v>
      </c>
      <c r="P1318" s="832">
        <v>143341.34</v>
      </c>
      <c r="Q1318" s="832">
        <v>152036.34</v>
      </c>
      <c r="R1318" s="832">
        <v>166956.31</v>
      </c>
      <c r="S1318" s="832">
        <v>13709.48</v>
      </c>
      <c r="T1318" s="832">
        <v>23170.29</v>
      </c>
      <c r="U1318" s="832">
        <v>0</v>
      </c>
      <c r="V1318" s="832">
        <v>0</v>
      </c>
      <c r="W1318" s="832">
        <v>0</v>
      </c>
      <c r="X1318" s="832">
        <v>0</v>
      </c>
      <c r="Y1318" s="832">
        <v>0</v>
      </c>
      <c r="Z1318" s="832">
        <v>0</v>
      </c>
      <c r="AA1318" s="832">
        <v>0</v>
      </c>
      <c r="AB1318" s="832">
        <v>0</v>
      </c>
      <c r="AC1318" s="832">
        <v>0</v>
      </c>
      <c r="AD1318" s="832">
        <v>0</v>
      </c>
      <c r="AE1318" s="832">
        <v>0</v>
      </c>
      <c r="AF1318" s="832">
        <v>0</v>
      </c>
      <c r="AG1318" s="832">
        <v>0</v>
      </c>
      <c r="AH1318" s="832">
        <v>0</v>
      </c>
      <c r="AI1318" s="832">
        <v>0</v>
      </c>
    </row>
    <row r="1319" spans="1:35" ht="15" customHeight="1">
      <c r="A1319" s="832" t="s">
        <v>1150</v>
      </c>
      <c r="B1319" s="832">
        <v>2020</v>
      </c>
      <c r="C1319" s="832" t="s">
        <v>2529</v>
      </c>
      <c r="D1319" s="832" t="s">
        <v>2312</v>
      </c>
      <c r="E1319" s="832" t="s">
        <v>2526</v>
      </c>
      <c r="F1319" s="832" t="s">
        <v>2443</v>
      </c>
      <c r="G1319" s="832">
        <v>5073.0600000000004</v>
      </c>
      <c r="H1319" s="832">
        <v>6514.59</v>
      </c>
      <c r="I1319" s="832">
        <v>7975.38</v>
      </c>
      <c r="J1319" s="832">
        <v>7975.38</v>
      </c>
      <c r="K1319" s="832">
        <v>9451.4500000000007</v>
      </c>
      <c r="L1319" s="832">
        <v>12626.76</v>
      </c>
      <c r="M1319" s="832">
        <v>3401.85</v>
      </c>
      <c r="N1319" s="832">
        <v>6251.66</v>
      </c>
      <c r="O1319" s="832">
        <v>8290.0400000000009</v>
      </c>
      <c r="P1319" s="832">
        <v>8784.41</v>
      </c>
      <c r="Q1319" s="832">
        <v>10087.68</v>
      </c>
      <c r="R1319" s="832">
        <v>10986.18</v>
      </c>
      <c r="S1319" s="832">
        <v>1052.23</v>
      </c>
      <c r="T1319" s="832">
        <v>1658.61</v>
      </c>
      <c r="U1319" s="832">
        <v>0</v>
      </c>
      <c r="V1319" s="832">
        <v>0</v>
      </c>
      <c r="W1319" s="832">
        <v>0</v>
      </c>
      <c r="X1319" s="832">
        <v>0</v>
      </c>
      <c r="Y1319" s="832">
        <v>0</v>
      </c>
      <c r="Z1319" s="832">
        <v>0</v>
      </c>
      <c r="AA1319" s="832">
        <v>0</v>
      </c>
      <c r="AB1319" s="832">
        <v>0</v>
      </c>
      <c r="AC1319" s="832">
        <v>0</v>
      </c>
      <c r="AD1319" s="832">
        <v>0</v>
      </c>
      <c r="AE1319" s="832">
        <v>0</v>
      </c>
      <c r="AF1319" s="832">
        <v>0</v>
      </c>
      <c r="AG1319" s="832">
        <v>0</v>
      </c>
      <c r="AH1319" s="832">
        <v>0</v>
      </c>
      <c r="AI1319" s="832">
        <v>0</v>
      </c>
    </row>
    <row r="1320" spans="1:35" ht="15" customHeight="1">
      <c r="A1320" s="832" t="s">
        <v>1150</v>
      </c>
      <c r="B1320" s="832">
        <v>2020</v>
      </c>
      <c r="C1320" s="832" t="s">
        <v>2530</v>
      </c>
      <c r="D1320" s="832" t="s">
        <v>2531</v>
      </c>
      <c r="E1320" s="832" t="s">
        <v>1891</v>
      </c>
      <c r="F1320" s="832" t="s">
        <v>2443</v>
      </c>
      <c r="G1320" s="832">
        <v>789139.12</v>
      </c>
      <c r="H1320" s="832">
        <v>932819.12</v>
      </c>
      <c r="I1320" s="832">
        <v>1069883.1200000001</v>
      </c>
      <c r="J1320" s="832">
        <v>1069883.1200000001</v>
      </c>
      <c r="K1320" s="832">
        <v>1211013.21</v>
      </c>
      <c r="L1320" s="832">
        <v>1421053.29</v>
      </c>
      <c r="M1320" s="832">
        <v>184115.62</v>
      </c>
      <c r="N1320" s="832">
        <v>342379.62</v>
      </c>
      <c r="O1320" s="832">
        <v>515029.51</v>
      </c>
      <c r="P1320" s="832">
        <v>708729.51</v>
      </c>
      <c r="Q1320" s="832">
        <v>892855.4</v>
      </c>
      <c r="R1320" s="832">
        <v>934960.49</v>
      </c>
      <c r="S1320" s="832">
        <v>118421.11</v>
      </c>
      <c r="T1320" s="832">
        <v>137341.81</v>
      </c>
      <c r="U1320" s="832">
        <v>0</v>
      </c>
      <c r="V1320" s="832">
        <v>0</v>
      </c>
      <c r="W1320" s="832">
        <v>0</v>
      </c>
      <c r="X1320" s="832">
        <v>0</v>
      </c>
      <c r="Y1320" s="832">
        <v>0</v>
      </c>
      <c r="Z1320" s="832">
        <v>0</v>
      </c>
      <c r="AA1320" s="832">
        <v>0</v>
      </c>
      <c r="AB1320" s="832">
        <v>0</v>
      </c>
      <c r="AC1320" s="832">
        <v>0</v>
      </c>
      <c r="AD1320" s="832">
        <v>0</v>
      </c>
      <c r="AE1320" s="832">
        <v>0</v>
      </c>
      <c r="AF1320" s="832">
        <v>0</v>
      </c>
      <c r="AG1320" s="832">
        <v>0</v>
      </c>
      <c r="AH1320" s="832">
        <v>0</v>
      </c>
      <c r="AI1320" s="832">
        <v>0</v>
      </c>
    </row>
    <row r="1321" spans="1:35" ht="15" customHeight="1">
      <c r="A1321" s="832" t="s">
        <v>1150</v>
      </c>
      <c r="B1321" s="832">
        <v>2020</v>
      </c>
      <c r="C1321" s="832" t="s">
        <v>2532</v>
      </c>
      <c r="D1321" s="832" t="s">
        <v>2316</v>
      </c>
      <c r="E1321" s="832" t="s">
        <v>2526</v>
      </c>
      <c r="F1321" s="832" t="s">
        <v>2443</v>
      </c>
      <c r="G1321" s="832">
        <v>110699.34</v>
      </c>
      <c r="H1321" s="832">
        <v>127416.86</v>
      </c>
      <c r="I1321" s="832">
        <v>145679.26999999999</v>
      </c>
      <c r="J1321" s="832">
        <v>145679.26999999999</v>
      </c>
      <c r="K1321" s="832">
        <v>160144.34</v>
      </c>
      <c r="L1321" s="832">
        <v>196121.3</v>
      </c>
      <c r="M1321" s="832">
        <v>23098.1</v>
      </c>
      <c r="N1321" s="832">
        <v>41121.29</v>
      </c>
      <c r="O1321" s="832">
        <v>64656.83</v>
      </c>
      <c r="P1321" s="832">
        <v>89016.8</v>
      </c>
      <c r="Q1321" s="832">
        <v>103224.68</v>
      </c>
      <c r="R1321" s="832">
        <v>106384.16</v>
      </c>
      <c r="S1321" s="832">
        <v>16343.44</v>
      </c>
      <c r="T1321" s="832">
        <v>16917.53</v>
      </c>
      <c r="U1321" s="832">
        <v>0</v>
      </c>
      <c r="V1321" s="832">
        <v>0</v>
      </c>
      <c r="W1321" s="832">
        <v>0</v>
      </c>
      <c r="X1321" s="832">
        <v>0</v>
      </c>
      <c r="Y1321" s="832">
        <v>0</v>
      </c>
      <c r="Z1321" s="832">
        <v>0</v>
      </c>
      <c r="AA1321" s="832">
        <v>0</v>
      </c>
      <c r="AB1321" s="832">
        <v>0</v>
      </c>
      <c r="AC1321" s="832">
        <v>0</v>
      </c>
      <c r="AD1321" s="832">
        <v>0</v>
      </c>
      <c r="AE1321" s="832">
        <v>0</v>
      </c>
      <c r="AF1321" s="832">
        <v>0</v>
      </c>
      <c r="AG1321" s="832">
        <v>0</v>
      </c>
      <c r="AH1321" s="832">
        <v>0</v>
      </c>
      <c r="AI1321" s="832">
        <v>0</v>
      </c>
    </row>
    <row r="1322" spans="1:35" ht="15" customHeight="1">
      <c r="A1322" s="832" t="s">
        <v>1150</v>
      </c>
      <c r="B1322" s="832">
        <v>2020</v>
      </c>
      <c r="C1322" s="832" t="s">
        <v>2535</v>
      </c>
      <c r="D1322" s="832" t="s">
        <v>2536</v>
      </c>
      <c r="E1322" s="832" t="s">
        <v>1891</v>
      </c>
      <c r="F1322" s="832" t="s">
        <v>2443</v>
      </c>
      <c r="G1322" s="832">
        <v>0</v>
      </c>
      <c r="H1322" s="832">
        <v>0</v>
      </c>
      <c r="I1322" s="832">
        <v>0</v>
      </c>
      <c r="J1322" s="832">
        <v>0</v>
      </c>
      <c r="K1322" s="832">
        <v>0</v>
      </c>
      <c r="L1322" s="832">
        <v>0</v>
      </c>
      <c r="M1322" s="832">
        <v>0</v>
      </c>
      <c r="N1322" s="832">
        <v>0</v>
      </c>
      <c r="O1322" s="832">
        <v>0</v>
      </c>
      <c r="P1322" s="832">
        <v>0</v>
      </c>
      <c r="Q1322" s="832">
        <v>0</v>
      </c>
      <c r="R1322" s="832">
        <v>0</v>
      </c>
      <c r="S1322" s="832">
        <v>0</v>
      </c>
      <c r="T1322" s="832">
        <v>0</v>
      </c>
      <c r="U1322" s="832">
        <v>0</v>
      </c>
      <c r="V1322" s="832">
        <v>0</v>
      </c>
      <c r="W1322" s="832">
        <v>0</v>
      </c>
      <c r="X1322" s="832">
        <v>0</v>
      </c>
      <c r="Y1322" s="832">
        <v>0</v>
      </c>
      <c r="Z1322" s="832">
        <v>0</v>
      </c>
      <c r="AA1322" s="832">
        <v>0</v>
      </c>
      <c r="AB1322" s="832">
        <v>0</v>
      </c>
      <c r="AC1322" s="832">
        <v>0</v>
      </c>
      <c r="AD1322" s="832">
        <v>0</v>
      </c>
      <c r="AE1322" s="832">
        <v>0</v>
      </c>
      <c r="AF1322" s="832">
        <v>0</v>
      </c>
      <c r="AG1322" s="832">
        <v>0</v>
      </c>
      <c r="AH1322" s="832">
        <v>0</v>
      </c>
      <c r="AI1322" s="832">
        <v>0</v>
      </c>
    </row>
    <row r="1323" spans="1:35" ht="15" customHeight="1">
      <c r="A1323" s="832" t="s">
        <v>1150</v>
      </c>
      <c r="B1323" s="832">
        <v>2020</v>
      </c>
      <c r="C1323" s="832" t="s">
        <v>2537</v>
      </c>
      <c r="D1323" s="832" t="s">
        <v>2869</v>
      </c>
      <c r="E1323" s="832" t="s">
        <v>1891</v>
      </c>
      <c r="F1323" s="832" t="s">
        <v>2443</v>
      </c>
      <c r="G1323" s="832">
        <v>0</v>
      </c>
      <c r="H1323" s="832">
        <v>0</v>
      </c>
      <c r="I1323" s="832">
        <v>0</v>
      </c>
      <c r="J1323" s="832">
        <v>0</v>
      </c>
      <c r="K1323" s="832">
        <v>0</v>
      </c>
      <c r="L1323" s="832">
        <v>0</v>
      </c>
      <c r="M1323" s="832">
        <v>0</v>
      </c>
      <c r="N1323" s="832">
        <v>0</v>
      </c>
      <c r="O1323" s="832">
        <v>0</v>
      </c>
      <c r="P1323" s="832">
        <v>0</v>
      </c>
      <c r="Q1323" s="832">
        <v>0</v>
      </c>
      <c r="R1323" s="832">
        <v>0</v>
      </c>
      <c r="S1323" s="832">
        <v>0</v>
      </c>
      <c r="T1323" s="832">
        <v>0</v>
      </c>
      <c r="U1323" s="832">
        <v>0</v>
      </c>
      <c r="V1323" s="832">
        <v>0</v>
      </c>
      <c r="W1323" s="832">
        <v>0</v>
      </c>
      <c r="X1323" s="832">
        <v>0</v>
      </c>
      <c r="Y1323" s="832">
        <v>0</v>
      </c>
      <c r="Z1323" s="832">
        <v>0</v>
      </c>
      <c r="AA1323" s="832">
        <v>0</v>
      </c>
      <c r="AB1323" s="832">
        <v>0</v>
      </c>
      <c r="AC1323" s="832">
        <v>0</v>
      </c>
      <c r="AD1323" s="832">
        <v>0</v>
      </c>
      <c r="AE1323" s="832">
        <v>0</v>
      </c>
      <c r="AF1323" s="832">
        <v>0</v>
      </c>
      <c r="AG1323" s="832">
        <v>0</v>
      </c>
      <c r="AH1323" s="832">
        <v>0</v>
      </c>
      <c r="AI1323" s="832">
        <v>0</v>
      </c>
    </row>
    <row r="1324" spans="1:35" ht="15" customHeight="1">
      <c r="A1324" s="832" t="s">
        <v>1150</v>
      </c>
      <c r="B1324" s="832">
        <v>2020</v>
      </c>
      <c r="C1324" s="832" t="s">
        <v>2538</v>
      </c>
      <c r="D1324" s="832" t="s">
        <v>2539</v>
      </c>
      <c r="E1324" s="832" t="s">
        <v>1891</v>
      </c>
      <c r="F1324" s="832" t="s">
        <v>2443</v>
      </c>
      <c r="G1324" s="832">
        <v>902840.92</v>
      </c>
      <c r="H1324" s="832">
        <v>960336.5</v>
      </c>
      <c r="I1324" s="832">
        <v>1001870.5</v>
      </c>
      <c r="J1324" s="832">
        <v>1014765.33</v>
      </c>
      <c r="K1324" s="832">
        <v>1063702.97</v>
      </c>
      <c r="L1324" s="832">
        <v>1199247.56</v>
      </c>
      <c r="M1324" s="832">
        <v>134082.42000000001</v>
      </c>
      <c r="N1324" s="832">
        <v>288721.48</v>
      </c>
      <c r="O1324" s="832">
        <v>453704.9</v>
      </c>
      <c r="P1324" s="832">
        <v>556792.53</v>
      </c>
      <c r="Q1324" s="832">
        <v>755068.53</v>
      </c>
      <c r="R1324" s="832">
        <v>797568.53</v>
      </c>
      <c r="S1324" s="832">
        <v>99937.3</v>
      </c>
      <c r="T1324" s="832">
        <v>98302.59</v>
      </c>
      <c r="U1324" s="832">
        <v>0</v>
      </c>
      <c r="V1324" s="832">
        <v>0</v>
      </c>
      <c r="W1324" s="832">
        <v>0</v>
      </c>
      <c r="X1324" s="832">
        <v>0</v>
      </c>
      <c r="Y1324" s="832">
        <v>0</v>
      </c>
      <c r="Z1324" s="832">
        <v>0</v>
      </c>
      <c r="AA1324" s="832">
        <v>0</v>
      </c>
      <c r="AB1324" s="832">
        <v>0</v>
      </c>
      <c r="AC1324" s="832">
        <v>0</v>
      </c>
      <c r="AD1324" s="832">
        <v>0</v>
      </c>
      <c r="AE1324" s="832">
        <v>0</v>
      </c>
      <c r="AF1324" s="832">
        <v>0</v>
      </c>
      <c r="AG1324" s="832">
        <v>0</v>
      </c>
      <c r="AH1324" s="832">
        <v>0</v>
      </c>
      <c r="AI1324" s="832">
        <v>0</v>
      </c>
    </row>
    <row r="1325" spans="1:35" ht="15" customHeight="1">
      <c r="A1325" s="832" t="s">
        <v>1150</v>
      </c>
      <c r="B1325" s="832">
        <v>2020</v>
      </c>
      <c r="C1325" s="832" t="s">
        <v>2544</v>
      </c>
      <c r="D1325" s="832" t="s">
        <v>2849</v>
      </c>
      <c r="E1325" s="832" t="s">
        <v>1891</v>
      </c>
      <c r="F1325" s="832" t="s">
        <v>2443</v>
      </c>
      <c r="G1325" s="832">
        <v>0</v>
      </c>
      <c r="H1325" s="832">
        <v>0</v>
      </c>
      <c r="I1325" s="832">
        <v>0</v>
      </c>
      <c r="J1325" s="832">
        <v>0</v>
      </c>
      <c r="K1325" s="832">
        <v>0</v>
      </c>
      <c r="L1325" s="832">
        <v>0</v>
      </c>
      <c r="M1325" s="832">
        <v>0</v>
      </c>
      <c r="N1325" s="832">
        <v>0</v>
      </c>
      <c r="O1325" s="832">
        <v>0</v>
      </c>
      <c r="P1325" s="832">
        <v>0</v>
      </c>
      <c r="Q1325" s="832">
        <v>0</v>
      </c>
      <c r="R1325" s="832">
        <v>0</v>
      </c>
      <c r="S1325" s="832">
        <v>0</v>
      </c>
      <c r="T1325" s="832">
        <v>0</v>
      </c>
      <c r="U1325" s="832">
        <v>0</v>
      </c>
      <c r="V1325" s="832">
        <v>0</v>
      </c>
      <c r="W1325" s="832">
        <v>0</v>
      </c>
      <c r="X1325" s="832">
        <v>0</v>
      </c>
      <c r="Y1325" s="832">
        <v>0</v>
      </c>
      <c r="Z1325" s="832">
        <v>0</v>
      </c>
      <c r="AA1325" s="832">
        <v>0</v>
      </c>
      <c r="AB1325" s="832">
        <v>0</v>
      </c>
      <c r="AC1325" s="832">
        <v>0</v>
      </c>
      <c r="AD1325" s="832">
        <v>0</v>
      </c>
      <c r="AE1325" s="832">
        <v>0</v>
      </c>
      <c r="AF1325" s="832">
        <v>0</v>
      </c>
      <c r="AG1325" s="832">
        <v>0</v>
      </c>
      <c r="AH1325" s="832">
        <v>0</v>
      </c>
      <c r="AI1325" s="832">
        <v>0</v>
      </c>
    </row>
    <row r="1326" spans="1:35" ht="15" customHeight="1">
      <c r="A1326" s="832" t="s">
        <v>1150</v>
      </c>
      <c r="B1326" s="832">
        <v>2020</v>
      </c>
      <c r="C1326" s="832" t="s">
        <v>2546</v>
      </c>
      <c r="D1326" s="832" t="s">
        <v>2547</v>
      </c>
      <c r="E1326" s="832" t="s">
        <v>333</v>
      </c>
      <c r="F1326" s="832" t="s">
        <v>2443</v>
      </c>
      <c r="G1326" s="832">
        <v>0</v>
      </c>
      <c r="H1326" s="832">
        <v>0</v>
      </c>
      <c r="I1326" s="832">
        <v>0</v>
      </c>
      <c r="J1326" s="832">
        <v>0</v>
      </c>
      <c r="K1326" s="832">
        <v>0</v>
      </c>
      <c r="L1326" s="832">
        <v>0</v>
      </c>
      <c r="M1326" s="832">
        <v>0</v>
      </c>
      <c r="N1326" s="832">
        <v>0</v>
      </c>
      <c r="O1326" s="832">
        <v>0</v>
      </c>
      <c r="P1326" s="832">
        <v>0</v>
      </c>
      <c r="Q1326" s="832">
        <v>0</v>
      </c>
      <c r="R1326" s="832">
        <v>0</v>
      </c>
      <c r="S1326" s="832">
        <v>0</v>
      </c>
      <c r="T1326" s="832">
        <v>0</v>
      </c>
      <c r="U1326" s="832">
        <v>0</v>
      </c>
      <c r="V1326" s="832">
        <v>0</v>
      </c>
      <c r="W1326" s="832">
        <v>0</v>
      </c>
      <c r="X1326" s="832">
        <v>0</v>
      </c>
      <c r="Y1326" s="832">
        <v>0</v>
      </c>
      <c r="Z1326" s="832">
        <v>0</v>
      </c>
      <c r="AA1326" s="832">
        <v>0</v>
      </c>
      <c r="AB1326" s="832">
        <v>0</v>
      </c>
      <c r="AC1326" s="832">
        <v>0</v>
      </c>
      <c r="AD1326" s="832">
        <v>0</v>
      </c>
      <c r="AE1326" s="832">
        <v>0</v>
      </c>
      <c r="AF1326" s="832">
        <v>0</v>
      </c>
      <c r="AG1326" s="832">
        <v>0</v>
      </c>
      <c r="AH1326" s="832">
        <v>0</v>
      </c>
      <c r="AI1326" s="832">
        <v>0</v>
      </c>
    </row>
    <row r="1327" spans="1:35" ht="15" customHeight="1">
      <c r="A1327" s="832" t="s">
        <v>1150</v>
      </c>
      <c r="B1327" s="832">
        <v>2020</v>
      </c>
      <c r="C1327" s="832" t="s">
        <v>2548</v>
      </c>
      <c r="D1327" s="832" t="s">
        <v>2850</v>
      </c>
      <c r="E1327" s="832" t="s">
        <v>333</v>
      </c>
      <c r="F1327" s="832" t="s">
        <v>2443</v>
      </c>
      <c r="G1327" s="832">
        <v>0</v>
      </c>
      <c r="H1327" s="832">
        <v>0</v>
      </c>
      <c r="I1327" s="832">
        <v>0</v>
      </c>
      <c r="J1327" s="832">
        <v>0</v>
      </c>
      <c r="K1327" s="832">
        <v>0</v>
      </c>
      <c r="L1327" s="832">
        <v>0</v>
      </c>
      <c r="M1327" s="832">
        <v>0</v>
      </c>
      <c r="N1327" s="832">
        <v>0</v>
      </c>
      <c r="O1327" s="832">
        <v>0</v>
      </c>
      <c r="P1327" s="832">
        <v>0</v>
      </c>
      <c r="Q1327" s="832">
        <v>0</v>
      </c>
      <c r="R1327" s="832">
        <v>0</v>
      </c>
      <c r="S1327" s="832">
        <v>0</v>
      </c>
      <c r="T1327" s="832">
        <v>0</v>
      </c>
      <c r="U1327" s="832">
        <v>0</v>
      </c>
      <c r="V1327" s="832">
        <v>0</v>
      </c>
      <c r="W1327" s="832">
        <v>0</v>
      </c>
      <c r="X1327" s="832">
        <v>0</v>
      </c>
      <c r="Y1327" s="832">
        <v>0</v>
      </c>
      <c r="Z1327" s="832">
        <v>0</v>
      </c>
      <c r="AA1327" s="832">
        <v>0</v>
      </c>
      <c r="AB1327" s="832">
        <v>0</v>
      </c>
      <c r="AC1327" s="832">
        <v>0</v>
      </c>
      <c r="AD1327" s="832">
        <v>0</v>
      </c>
      <c r="AE1327" s="832">
        <v>0</v>
      </c>
      <c r="AF1327" s="832">
        <v>0</v>
      </c>
      <c r="AG1327" s="832">
        <v>0</v>
      </c>
      <c r="AH1327" s="832">
        <v>0</v>
      </c>
      <c r="AI1327" s="832">
        <v>0</v>
      </c>
    </row>
    <row r="1328" spans="1:35" ht="15" customHeight="1">
      <c r="A1328" s="832" t="s">
        <v>1150</v>
      </c>
      <c r="B1328" s="832">
        <v>2020</v>
      </c>
      <c r="C1328" s="832" t="s">
        <v>2550</v>
      </c>
      <c r="D1328" s="832" t="s">
        <v>2851</v>
      </c>
      <c r="E1328" s="832" t="s">
        <v>333</v>
      </c>
      <c r="F1328" s="832" t="s">
        <v>2443</v>
      </c>
      <c r="G1328" s="832">
        <v>0</v>
      </c>
      <c r="H1328" s="832">
        <v>0</v>
      </c>
      <c r="I1328" s="832">
        <v>0</v>
      </c>
      <c r="J1328" s="832">
        <v>0</v>
      </c>
      <c r="K1328" s="832">
        <v>0</v>
      </c>
      <c r="L1328" s="832">
        <v>0</v>
      </c>
      <c r="M1328" s="832">
        <v>0</v>
      </c>
      <c r="N1328" s="832">
        <v>0</v>
      </c>
      <c r="O1328" s="832">
        <v>0</v>
      </c>
      <c r="P1328" s="832">
        <v>0</v>
      </c>
      <c r="Q1328" s="832">
        <v>0</v>
      </c>
      <c r="R1328" s="832">
        <v>0</v>
      </c>
      <c r="S1328" s="832">
        <v>0</v>
      </c>
      <c r="T1328" s="832">
        <v>0</v>
      </c>
      <c r="U1328" s="832">
        <v>0</v>
      </c>
      <c r="V1328" s="832">
        <v>0</v>
      </c>
      <c r="W1328" s="832">
        <v>0</v>
      </c>
      <c r="X1328" s="832">
        <v>0</v>
      </c>
      <c r="Y1328" s="832">
        <v>0</v>
      </c>
      <c r="Z1328" s="832">
        <v>0</v>
      </c>
      <c r="AA1328" s="832">
        <v>0</v>
      </c>
      <c r="AB1328" s="832">
        <v>0</v>
      </c>
      <c r="AC1328" s="832">
        <v>0</v>
      </c>
      <c r="AD1328" s="832">
        <v>0</v>
      </c>
      <c r="AE1328" s="832">
        <v>0</v>
      </c>
      <c r="AF1328" s="832">
        <v>0</v>
      </c>
      <c r="AG1328" s="832">
        <v>0</v>
      </c>
      <c r="AH1328" s="832">
        <v>0</v>
      </c>
      <c r="AI1328" s="832">
        <v>0</v>
      </c>
    </row>
    <row r="1329" spans="1:35" ht="15" customHeight="1">
      <c r="A1329" s="832" t="s">
        <v>1150</v>
      </c>
      <c r="B1329" s="832">
        <v>2020</v>
      </c>
      <c r="C1329" s="832" t="s">
        <v>2552</v>
      </c>
      <c r="D1329" s="832" t="s">
        <v>2852</v>
      </c>
      <c r="E1329" s="832" t="s">
        <v>333</v>
      </c>
      <c r="F1329" s="832" t="s">
        <v>2443</v>
      </c>
      <c r="G1329" s="832">
        <v>0</v>
      </c>
      <c r="H1329" s="832">
        <v>0</v>
      </c>
      <c r="I1329" s="832">
        <v>0</v>
      </c>
      <c r="J1329" s="832">
        <v>0</v>
      </c>
      <c r="K1329" s="832">
        <v>0</v>
      </c>
      <c r="L1329" s="832">
        <v>0</v>
      </c>
      <c r="M1329" s="832">
        <v>0</v>
      </c>
      <c r="N1329" s="832">
        <v>0</v>
      </c>
      <c r="O1329" s="832">
        <v>0</v>
      </c>
      <c r="P1329" s="832">
        <v>0</v>
      </c>
      <c r="Q1329" s="832">
        <v>293</v>
      </c>
      <c r="R1329" s="832">
        <v>293</v>
      </c>
      <c r="S1329" s="832">
        <v>0</v>
      </c>
      <c r="T1329" s="832">
        <v>24.42</v>
      </c>
      <c r="U1329" s="832">
        <v>0</v>
      </c>
      <c r="V1329" s="832">
        <v>0</v>
      </c>
      <c r="W1329" s="832">
        <v>0</v>
      </c>
      <c r="X1329" s="832">
        <v>0</v>
      </c>
      <c r="Y1329" s="832">
        <v>0</v>
      </c>
      <c r="Z1329" s="832">
        <v>0</v>
      </c>
      <c r="AA1329" s="832">
        <v>0</v>
      </c>
      <c r="AB1329" s="832">
        <v>0</v>
      </c>
      <c r="AC1329" s="832">
        <v>0</v>
      </c>
      <c r="AD1329" s="832">
        <v>0</v>
      </c>
      <c r="AE1329" s="832">
        <v>0</v>
      </c>
      <c r="AF1329" s="832">
        <v>0</v>
      </c>
      <c r="AG1329" s="832">
        <v>0</v>
      </c>
      <c r="AH1329" s="832">
        <v>0</v>
      </c>
      <c r="AI1329" s="832">
        <v>0</v>
      </c>
    </row>
    <row r="1330" spans="1:35" ht="15" customHeight="1">
      <c r="A1330" s="832" t="s">
        <v>1150</v>
      </c>
      <c r="B1330" s="832">
        <v>2020</v>
      </c>
      <c r="C1330" s="832" t="s">
        <v>2554</v>
      </c>
      <c r="D1330" s="832" t="s">
        <v>2853</v>
      </c>
      <c r="E1330" s="832" t="s">
        <v>333</v>
      </c>
      <c r="F1330" s="832" t="s">
        <v>2443</v>
      </c>
      <c r="G1330" s="832">
        <v>0</v>
      </c>
      <c r="H1330" s="832">
        <v>0</v>
      </c>
      <c r="I1330" s="832">
        <v>0</v>
      </c>
      <c r="J1330" s="832">
        <v>0</v>
      </c>
      <c r="K1330" s="832">
        <v>0</v>
      </c>
      <c r="L1330" s="832">
        <v>0</v>
      </c>
      <c r="M1330" s="832">
        <v>0</v>
      </c>
      <c r="N1330" s="832">
        <v>0</v>
      </c>
      <c r="O1330" s="832">
        <v>0</v>
      </c>
      <c r="P1330" s="832">
        <v>0</v>
      </c>
      <c r="Q1330" s="832">
        <v>0</v>
      </c>
      <c r="R1330" s="832">
        <v>0</v>
      </c>
      <c r="S1330" s="832">
        <v>0</v>
      </c>
      <c r="T1330" s="832">
        <v>0</v>
      </c>
      <c r="U1330" s="832">
        <v>0</v>
      </c>
      <c r="V1330" s="832">
        <v>0</v>
      </c>
      <c r="W1330" s="832">
        <v>0</v>
      </c>
      <c r="X1330" s="832">
        <v>0</v>
      </c>
      <c r="Y1330" s="832">
        <v>0</v>
      </c>
      <c r="Z1330" s="832">
        <v>0</v>
      </c>
      <c r="AA1330" s="832">
        <v>0</v>
      </c>
      <c r="AB1330" s="832">
        <v>0</v>
      </c>
      <c r="AC1330" s="832">
        <v>0</v>
      </c>
      <c r="AD1330" s="832">
        <v>0</v>
      </c>
      <c r="AE1330" s="832">
        <v>0</v>
      </c>
      <c r="AF1330" s="832">
        <v>0</v>
      </c>
      <c r="AG1330" s="832">
        <v>0</v>
      </c>
      <c r="AH1330" s="832">
        <v>0</v>
      </c>
      <c r="AI1330" s="832">
        <v>0</v>
      </c>
    </row>
    <row r="1331" spans="1:35" ht="15" customHeight="1">
      <c r="A1331" s="832" t="s">
        <v>1150</v>
      </c>
      <c r="B1331" s="832">
        <v>2020</v>
      </c>
      <c r="C1331" s="832" t="s">
        <v>2556</v>
      </c>
      <c r="D1331" s="832" t="s">
        <v>2854</v>
      </c>
      <c r="E1331" s="832" t="s">
        <v>333</v>
      </c>
      <c r="F1331" s="832" t="s">
        <v>2443</v>
      </c>
      <c r="G1331" s="832">
        <v>0</v>
      </c>
      <c r="H1331" s="832">
        <v>0</v>
      </c>
      <c r="I1331" s="832">
        <v>0</v>
      </c>
      <c r="J1331" s="832">
        <v>0</v>
      </c>
      <c r="K1331" s="832">
        <v>0</v>
      </c>
      <c r="L1331" s="832">
        <v>0</v>
      </c>
      <c r="M1331" s="832">
        <v>0</v>
      </c>
      <c r="N1331" s="832">
        <v>0</v>
      </c>
      <c r="O1331" s="832">
        <v>0</v>
      </c>
      <c r="P1331" s="832">
        <v>0</v>
      </c>
      <c r="Q1331" s="832">
        <v>0</v>
      </c>
      <c r="R1331" s="832">
        <v>0</v>
      </c>
      <c r="S1331" s="832">
        <v>0</v>
      </c>
      <c r="T1331" s="832">
        <v>0</v>
      </c>
      <c r="U1331" s="832">
        <v>0</v>
      </c>
      <c r="V1331" s="832">
        <v>0</v>
      </c>
      <c r="W1331" s="832">
        <v>0</v>
      </c>
      <c r="X1331" s="832">
        <v>0</v>
      </c>
      <c r="Y1331" s="832">
        <v>0</v>
      </c>
      <c r="Z1331" s="832">
        <v>0</v>
      </c>
      <c r="AA1331" s="832">
        <v>0</v>
      </c>
      <c r="AB1331" s="832">
        <v>0</v>
      </c>
      <c r="AC1331" s="832">
        <v>0</v>
      </c>
      <c r="AD1331" s="832">
        <v>0</v>
      </c>
      <c r="AE1331" s="832">
        <v>0</v>
      </c>
      <c r="AF1331" s="832">
        <v>0</v>
      </c>
      <c r="AG1331" s="832">
        <v>0</v>
      </c>
      <c r="AH1331" s="832">
        <v>0</v>
      </c>
      <c r="AI1331" s="832">
        <v>0</v>
      </c>
    </row>
    <row r="1332" spans="1:35" ht="15" customHeight="1">
      <c r="A1332" s="832" t="s">
        <v>1150</v>
      </c>
      <c r="B1332" s="832">
        <v>2020</v>
      </c>
      <c r="C1332" s="832" t="s">
        <v>2558</v>
      </c>
      <c r="D1332" s="832" t="s">
        <v>2855</v>
      </c>
      <c r="E1332" s="832" t="s">
        <v>1891</v>
      </c>
      <c r="F1332" s="832" t="s">
        <v>2443</v>
      </c>
      <c r="G1332" s="832">
        <v>0</v>
      </c>
      <c r="H1332" s="832">
        <v>0</v>
      </c>
      <c r="I1332" s="832">
        <v>0</v>
      </c>
      <c r="J1332" s="832">
        <v>0</v>
      </c>
      <c r="K1332" s="832">
        <v>0</v>
      </c>
      <c r="L1332" s="832">
        <v>0</v>
      </c>
      <c r="M1332" s="832">
        <v>0</v>
      </c>
      <c r="N1332" s="832">
        <v>0</v>
      </c>
      <c r="O1332" s="832">
        <v>0</v>
      </c>
      <c r="P1332" s="832">
        <v>0</v>
      </c>
      <c r="Q1332" s="832">
        <v>0</v>
      </c>
      <c r="R1332" s="832">
        <v>0</v>
      </c>
      <c r="S1332" s="832">
        <v>0</v>
      </c>
      <c r="T1332" s="832">
        <v>0</v>
      </c>
      <c r="U1332" s="832">
        <v>0</v>
      </c>
      <c r="V1332" s="832">
        <v>0</v>
      </c>
      <c r="W1332" s="832">
        <v>0</v>
      </c>
      <c r="X1332" s="832">
        <v>0</v>
      </c>
      <c r="Y1332" s="832">
        <v>0</v>
      </c>
      <c r="Z1332" s="832">
        <v>0</v>
      </c>
      <c r="AA1332" s="832">
        <v>0</v>
      </c>
      <c r="AB1332" s="832">
        <v>0</v>
      </c>
      <c r="AC1332" s="832">
        <v>0</v>
      </c>
      <c r="AD1332" s="832">
        <v>0</v>
      </c>
      <c r="AE1332" s="832">
        <v>0</v>
      </c>
      <c r="AF1332" s="832">
        <v>0</v>
      </c>
      <c r="AG1332" s="832">
        <v>0</v>
      </c>
      <c r="AH1332" s="832">
        <v>0</v>
      </c>
      <c r="AI1332" s="832">
        <v>0</v>
      </c>
    </row>
    <row r="1333" spans="1:35" ht="15" customHeight="1">
      <c r="A1333" s="832" t="s">
        <v>1150</v>
      </c>
      <c r="B1333" s="832">
        <v>2020</v>
      </c>
      <c r="C1333" s="832" t="s">
        <v>2560</v>
      </c>
      <c r="D1333" s="832" t="s">
        <v>2561</v>
      </c>
      <c r="E1333" s="832" t="s">
        <v>333</v>
      </c>
      <c r="F1333" s="832" t="s">
        <v>2443</v>
      </c>
      <c r="G1333" s="832">
        <v>58.5</v>
      </c>
      <c r="H1333" s="832">
        <v>1328.5</v>
      </c>
      <c r="I1333" s="832">
        <v>1328.5</v>
      </c>
      <c r="J1333" s="832">
        <v>1328.5</v>
      </c>
      <c r="K1333" s="832">
        <v>1328.5</v>
      </c>
      <c r="L1333" s="832">
        <v>2233.5</v>
      </c>
      <c r="M1333" s="832">
        <v>58.5</v>
      </c>
      <c r="N1333" s="832">
        <v>2108.5</v>
      </c>
      <c r="O1333" s="832">
        <v>2108.5</v>
      </c>
      <c r="P1333" s="832">
        <v>2108.5</v>
      </c>
      <c r="Q1333" s="832">
        <v>5853.5</v>
      </c>
      <c r="R1333" s="832">
        <v>5853.5</v>
      </c>
      <c r="S1333" s="832">
        <v>186.13</v>
      </c>
      <c r="T1333" s="832">
        <v>669.04</v>
      </c>
      <c r="U1333" s="832">
        <v>0</v>
      </c>
      <c r="V1333" s="832">
        <v>0</v>
      </c>
      <c r="W1333" s="832">
        <v>0</v>
      </c>
      <c r="X1333" s="832">
        <v>0</v>
      </c>
      <c r="Y1333" s="832">
        <v>0</v>
      </c>
      <c r="Z1333" s="832">
        <v>0</v>
      </c>
      <c r="AA1333" s="832">
        <v>0</v>
      </c>
      <c r="AB1333" s="832">
        <v>0</v>
      </c>
      <c r="AC1333" s="832">
        <v>0</v>
      </c>
      <c r="AD1333" s="832">
        <v>0</v>
      </c>
      <c r="AE1333" s="832">
        <v>0</v>
      </c>
      <c r="AF1333" s="832">
        <v>0</v>
      </c>
      <c r="AG1333" s="832">
        <v>0</v>
      </c>
      <c r="AH1333" s="832">
        <v>0</v>
      </c>
      <c r="AI1333" s="832">
        <v>0</v>
      </c>
    </row>
    <row r="1334" spans="1:35" ht="15" customHeight="1">
      <c r="A1334" s="832" t="s">
        <v>1150</v>
      </c>
      <c r="B1334" s="832">
        <v>2020</v>
      </c>
      <c r="C1334" s="832" t="s">
        <v>2562</v>
      </c>
      <c r="D1334" s="832" t="s">
        <v>2856</v>
      </c>
      <c r="E1334" s="832" t="s">
        <v>333</v>
      </c>
      <c r="F1334" s="832" t="s">
        <v>2443</v>
      </c>
      <c r="G1334" s="832">
        <v>0</v>
      </c>
      <c r="H1334" s="832">
        <v>0</v>
      </c>
      <c r="I1334" s="832">
        <v>0</v>
      </c>
      <c r="J1334" s="832">
        <v>0</v>
      </c>
      <c r="K1334" s="832">
        <v>0</v>
      </c>
      <c r="L1334" s="832">
        <v>0</v>
      </c>
      <c r="M1334" s="832">
        <v>0</v>
      </c>
      <c r="N1334" s="832">
        <v>0</v>
      </c>
      <c r="O1334" s="832">
        <v>0</v>
      </c>
      <c r="P1334" s="832">
        <v>0</v>
      </c>
      <c r="Q1334" s="832">
        <v>0</v>
      </c>
      <c r="R1334" s="832">
        <v>1636.96</v>
      </c>
      <c r="S1334" s="832">
        <v>0</v>
      </c>
      <c r="T1334" s="832">
        <v>136.41</v>
      </c>
      <c r="U1334" s="832">
        <v>0</v>
      </c>
      <c r="V1334" s="832">
        <v>0</v>
      </c>
      <c r="W1334" s="832">
        <v>0</v>
      </c>
      <c r="X1334" s="832">
        <v>0</v>
      </c>
      <c r="Y1334" s="832">
        <v>0</v>
      </c>
      <c r="Z1334" s="832">
        <v>0</v>
      </c>
      <c r="AA1334" s="832">
        <v>0</v>
      </c>
      <c r="AB1334" s="832">
        <v>0</v>
      </c>
      <c r="AC1334" s="832">
        <v>0</v>
      </c>
      <c r="AD1334" s="832">
        <v>0</v>
      </c>
      <c r="AE1334" s="832">
        <v>0</v>
      </c>
      <c r="AF1334" s="832">
        <v>0</v>
      </c>
      <c r="AG1334" s="832">
        <v>0</v>
      </c>
      <c r="AH1334" s="832">
        <v>0</v>
      </c>
      <c r="AI1334" s="832">
        <v>0</v>
      </c>
    </row>
    <row r="1335" spans="1:35" ht="15" customHeight="1">
      <c r="A1335" s="832" t="s">
        <v>1150</v>
      </c>
      <c r="B1335" s="832">
        <v>2020</v>
      </c>
      <c r="C1335" s="832" t="s">
        <v>2564</v>
      </c>
      <c r="D1335" s="832" t="s">
        <v>2857</v>
      </c>
      <c r="E1335" s="832" t="s">
        <v>333</v>
      </c>
      <c r="F1335" s="832" t="s">
        <v>2443</v>
      </c>
      <c r="G1335" s="832">
        <v>0</v>
      </c>
      <c r="H1335" s="832">
        <v>0</v>
      </c>
      <c r="I1335" s="832">
        <v>0</v>
      </c>
      <c r="J1335" s="832">
        <v>0</v>
      </c>
      <c r="K1335" s="832">
        <v>0</v>
      </c>
      <c r="L1335" s="832">
        <v>0</v>
      </c>
      <c r="M1335" s="832">
        <v>0</v>
      </c>
      <c r="N1335" s="832">
        <v>0</v>
      </c>
      <c r="O1335" s="832">
        <v>0</v>
      </c>
      <c r="P1335" s="832">
        <v>0</v>
      </c>
      <c r="Q1335" s="832">
        <v>0</v>
      </c>
      <c r="R1335" s="832">
        <v>0</v>
      </c>
      <c r="S1335" s="832">
        <v>0</v>
      </c>
      <c r="T1335" s="832">
        <v>0</v>
      </c>
      <c r="U1335" s="832">
        <v>0</v>
      </c>
      <c r="V1335" s="832">
        <v>0</v>
      </c>
      <c r="W1335" s="832">
        <v>0</v>
      </c>
      <c r="X1335" s="832">
        <v>0</v>
      </c>
      <c r="Y1335" s="832">
        <v>0</v>
      </c>
      <c r="Z1335" s="832">
        <v>0</v>
      </c>
      <c r="AA1335" s="832">
        <v>0</v>
      </c>
      <c r="AB1335" s="832">
        <v>0</v>
      </c>
      <c r="AC1335" s="832">
        <v>0</v>
      </c>
      <c r="AD1335" s="832">
        <v>0</v>
      </c>
      <c r="AE1335" s="832">
        <v>0</v>
      </c>
      <c r="AF1335" s="832">
        <v>0</v>
      </c>
      <c r="AG1335" s="832">
        <v>0</v>
      </c>
      <c r="AH1335" s="832">
        <v>0</v>
      </c>
      <c r="AI1335" s="832">
        <v>0</v>
      </c>
    </row>
    <row r="1336" spans="1:35" ht="15" customHeight="1">
      <c r="A1336" s="832" t="s">
        <v>1150</v>
      </c>
      <c r="B1336" s="832">
        <v>2020</v>
      </c>
      <c r="C1336" s="832" t="s">
        <v>2566</v>
      </c>
      <c r="D1336" s="832" t="s">
        <v>2858</v>
      </c>
      <c r="E1336" s="832" t="s">
        <v>333</v>
      </c>
      <c r="F1336" s="832" t="s">
        <v>2443</v>
      </c>
      <c r="G1336" s="832">
        <v>1688.45</v>
      </c>
      <c r="H1336" s="832">
        <v>2265.9499999999998</v>
      </c>
      <c r="I1336" s="832">
        <v>3418.45</v>
      </c>
      <c r="J1336" s="832">
        <v>3418.45</v>
      </c>
      <c r="K1336" s="832">
        <v>3541.95</v>
      </c>
      <c r="L1336" s="832">
        <v>4754.95</v>
      </c>
      <c r="M1336" s="832">
        <v>848.5</v>
      </c>
      <c r="N1336" s="832">
        <v>2461</v>
      </c>
      <c r="O1336" s="832">
        <v>3044.75</v>
      </c>
      <c r="P1336" s="832">
        <v>4669.75</v>
      </c>
      <c r="Q1336" s="832">
        <v>6643.75</v>
      </c>
      <c r="R1336" s="832">
        <v>7095.75</v>
      </c>
      <c r="S1336" s="832">
        <v>396.25</v>
      </c>
      <c r="T1336" s="832">
        <v>848.94</v>
      </c>
      <c r="U1336" s="832">
        <v>0</v>
      </c>
      <c r="V1336" s="832">
        <v>0</v>
      </c>
      <c r="W1336" s="832">
        <v>0</v>
      </c>
      <c r="X1336" s="832">
        <v>0</v>
      </c>
      <c r="Y1336" s="832">
        <v>0</v>
      </c>
      <c r="Z1336" s="832">
        <v>0</v>
      </c>
      <c r="AA1336" s="832">
        <v>0</v>
      </c>
      <c r="AB1336" s="832">
        <v>0</v>
      </c>
      <c r="AC1336" s="832">
        <v>0</v>
      </c>
      <c r="AD1336" s="832">
        <v>0</v>
      </c>
      <c r="AE1336" s="832">
        <v>0</v>
      </c>
      <c r="AF1336" s="832">
        <v>0</v>
      </c>
      <c r="AG1336" s="832">
        <v>0</v>
      </c>
      <c r="AH1336" s="832">
        <v>0</v>
      </c>
      <c r="AI1336" s="832">
        <v>0</v>
      </c>
    </row>
    <row r="1337" spans="1:35" ht="15" customHeight="1">
      <c r="A1337" s="832" t="s">
        <v>1150</v>
      </c>
      <c r="B1337" s="832">
        <v>2020</v>
      </c>
      <c r="C1337" s="832" t="s">
        <v>2569</v>
      </c>
      <c r="D1337" s="832" t="s">
        <v>2356</v>
      </c>
      <c r="E1337" s="832" t="s">
        <v>333</v>
      </c>
      <c r="F1337" s="832" t="s">
        <v>2443</v>
      </c>
      <c r="G1337" s="832">
        <v>0</v>
      </c>
      <c r="H1337" s="832">
        <v>0</v>
      </c>
      <c r="I1337" s="832">
        <v>0</v>
      </c>
      <c r="J1337" s="832">
        <v>0</v>
      </c>
      <c r="K1337" s="832">
        <v>0</v>
      </c>
      <c r="L1337" s="832">
        <v>100</v>
      </c>
      <c r="M1337" s="832">
        <v>0</v>
      </c>
      <c r="N1337" s="832">
        <v>0</v>
      </c>
      <c r="O1337" s="832">
        <v>0</v>
      </c>
      <c r="P1337" s="832">
        <v>0</v>
      </c>
      <c r="Q1337" s="832">
        <v>0</v>
      </c>
      <c r="R1337" s="832">
        <v>0</v>
      </c>
      <c r="S1337" s="832">
        <v>8.33</v>
      </c>
      <c r="T1337" s="832">
        <v>8.33</v>
      </c>
      <c r="U1337" s="832">
        <v>0</v>
      </c>
      <c r="V1337" s="832">
        <v>0</v>
      </c>
      <c r="W1337" s="832">
        <v>0</v>
      </c>
      <c r="X1337" s="832">
        <v>0</v>
      </c>
      <c r="Y1337" s="832">
        <v>0</v>
      </c>
      <c r="Z1337" s="832">
        <v>0</v>
      </c>
      <c r="AA1337" s="832">
        <v>0</v>
      </c>
      <c r="AB1337" s="832">
        <v>0</v>
      </c>
      <c r="AC1337" s="832">
        <v>0</v>
      </c>
      <c r="AD1337" s="832">
        <v>0</v>
      </c>
      <c r="AE1337" s="832">
        <v>0</v>
      </c>
      <c r="AF1337" s="832">
        <v>0</v>
      </c>
      <c r="AG1337" s="832">
        <v>0</v>
      </c>
      <c r="AH1337" s="832">
        <v>0</v>
      </c>
      <c r="AI1337" s="832">
        <v>0</v>
      </c>
    </row>
    <row r="1338" spans="1:35" ht="15" customHeight="1">
      <c r="A1338" s="832" t="s">
        <v>1150</v>
      </c>
      <c r="B1338" s="832">
        <v>2020</v>
      </c>
      <c r="C1338" s="832" t="s">
        <v>2579</v>
      </c>
      <c r="D1338" s="832" t="s">
        <v>2580</v>
      </c>
      <c r="E1338" s="832" t="s">
        <v>333</v>
      </c>
      <c r="F1338" s="832" t="s">
        <v>2443</v>
      </c>
      <c r="G1338" s="832">
        <v>748667.14</v>
      </c>
      <c r="H1338" s="832">
        <v>856721.01</v>
      </c>
      <c r="I1338" s="832">
        <v>925611.06</v>
      </c>
      <c r="J1338" s="832">
        <v>968166.73</v>
      </c>
      <c r="K1338" s="832">
        <v>1028953.21</v>
      </c>
      <c r="L1338" s="832">
        <v>1122356.53</v>
      </c>
      <c r="M1338" s="832">
        <v>86424.1</v>
      </c>
      <c r="N1338" s="832">
        <v>171775.83</v>
      </c>
      <c r="O1338" s="832">
        <v>278258.13</v>
      </c>
      <c r="P1338" s="832">
        <v>373893.15</v>
      </c>
      <c r="Q1338" s="832">
        <v>479135.63</v>
      </c>
      <c r="R1338" s="832">
        <v>604948.12</v>
      </c>
      <c r="S1338" s="832">
        <v>93529.71</v>
      </c>
      <c r="T1338" s="832">
        <v>94067.09</v>
      </c>
      <c r="U1338" s="832">
        <v>0</v>
      </c>
      <c r="V1338" s="832">
        <v>0</v>
      </c>
      <c r="W1338" s="832">
        <v>0</v>
      </c>
      <c r="X1338" s="832">
        <v>0</v>
      </c>
      <c r="Y1338" s="832">
        <v>0</v>
      </c>
      <c r="Z1338" s="832">
        <v>0</v>
      </c>
      <c r="AA1338" s="832">
        <v>0</v>
      </c>
      <c r="AB1338" s="832">
        <v>0</v>
      </c>
      <c r="AC1338" s="832">
        <v>0</v>
      </c>
      <c r="AD1338" s="832">
        <v>0</v>
      </c>
      <c r="AE1338" s="832">
        <v>0</v>
      </c>
      <c r="AF1338" s="832">
        <v>0</v>
      </c>
      <c r="AG1338" s="832">
        <v>0</v>
      </c>
      <c r="AH1338" s="832">
        <v>0</v>
      </c>
      <c r="AI1338" s="832">
        <v>0</v>
      </c>
    </row>
    <row r="1339" spans="1:35" ht="15" customHeight="1">
      <c r="A1339" s="832" t="s">
        <v>1150</v>
      </c>
      <c r="B1339" s="832">
        <v>2020</v>
      </c>
      <c r="C1339" s="832" t="s">
        <v>2581</v>
      </c>
      <c r="D1339" s="832" t="s">
        <v>2582</v>
      </c>
      <c r="E1339" s="832" t="s">
        <v>333</v>
      </c>
      <c r="F1339" s="832" t="s">
        <v>2443</v>
      </c>
      <c r="G1339" s="832">
        <v>99170.99</v>
      </c>
      <c r="H1339" s="832">
        <v>117368.03</v>
      </c>
      <c r="I1339" s="832">
        <v>130494.44</v>
      </c>
      <c r="J1339" s="832">
        <v>133987.22</v>
      </c>
      <c r="K1339" s="832">
        <v>145120.85999999999</v>
      </c>
      <c r="L1339" s="832">
        <v>157926.19</v>
      </c>
      <c r="M1339" s="832">
        <v>19562.02</v>
      </c>
      <c r="N1339" s="832">
        <v>33243.050000000003</v>
      </c>
      <c r="O1339" s="832">
        <v>45069.23</v>
      </c>
      <c r="P1339" s="832">
        <v>62043.79</v>
      </c>
      <c r="Q1339" s="832">
        <v>84783.4</v>
      </c>
      <c r="R1339" s="832">
        <v>87713.79</v>
      </c>
      <c r="S1339" s="832">
        <v>13160.52</v>
      </c>
      <c r="T1339" s="832">
        <v>13654.68</v>
      </c>
      <c r="U1339" s="832">
        <v>0</v>
      </c>
      <c r="V1339" s="832">
        <v>0</v>
      </c>
      <c r="W1339" s="832">
        <v>0</v>
      </c>
      <c r="X1339" s="832">
        <v>0</v>
      </c>
      <c r="Y1339" s="832">
        <v>0</v>
      </c>
      <c r="Z1339" s="832">
        <v>0</v>
      </c>
      <c r="AA1339" s="832">
        <v>0</v>
      </c>
      <c r="AB1339" s="832">
        <v>0</v>
      </c>
      <c r="AC1339" s="832">
        <v>0</v>
      </c>
      <c r="AD1339" s="832">
        <v>0</v>
      </c>
      <c r="AE1339" s="832">
        <v>0</v>
      </c>
      <c r="AF1339" s="832">
        <v>0</v>
      </c>
      <c r="AG1339" s="832">
        <v>0</v>
      </c>
      <c r="AH1339" s="832">
        <v>0</v>
      </c>
      <c r="AI1339" s="832">
        <v>0</v>
      </c>
    </row>
    <row r="1340" spans="1:35" ht="15" customHeight="1">
      <c r="A1340" s="832" t="s">
        <v>1150</v>
      </c>
      <c r="B1340" s="832">
        <v>2020</v>
      </c>
      <c r="C1340" s="832" t="s">
        <v>2583</v>
      </c>
      <c r="D1340" s="832" t="s">
        <v>2859</v>
      </c>
      <c r="E1340" s="832" t="s">
        <v>333</v>
      </c>
      <c r="F1340" s="832" t="s">
        <v>2443</v>
      </c>
      <c r="G1340" s="832">
        <v>0</v>
      </c>
      <c r="H1340" s="832">
        <v>0</v>
      </c>
      <c r="I1340" s="832">
        <v>0</v>
      </c>
      <c r="J1340" s="832">
        <v>0</v>
      </c>
      <c r="K1340" s="832">
        <v>0</v>
      </c>
      <c r="L1340" s="832">
        <v>0</v>
      </c>
      <c r="M1340" s="832">
        <v>0</v>
      </c>
      <c r="N1340" s="832">
        <v>0</v>
      </c>
      <c r="O1340" s="832">
        <v>0</v>
      </c>
      <c r="P1340" s="832">
        <v>0</v>
      </c>
      <c r="Q1340" s="832">
        <v>0</v>
      </c>
      <c r="R1340" s="832">
        <v>0</v>
      </c>
      <c r="S1340" s="832">
        <v>0</v>
      </c>
      <c r="T1340" s="832">
        <v>0</v>
      </c>
      <c r="U1340" s="832">
        <v>0</v>
      </c>
      <c r="V1340" s="832">
        <v>0</v>
      </c>
      <c r="W1340" s="832">
        <v>0</v>
      </c>
      <c r="X1340" s="832">
        <v>0</v>
      </c>
      <c r="Y1340" s="832">
        <v>0</v>
      </c>
      <c r="Z1340" s="832">
        <v>0</v>
      </c>
      <c r="AA1340" s="832">
        <v>0</v>
      </c>
      <c r="AB1340" s="832">
        <v>0</v>
      </c>
      <c r="AC1340" s="832">
        <v>0</v>
      </c>
      <c r="AD1340" s="832">
        <v>0</v>
      </c>
      <c r="AE1340" s="832">
        <v>0</v>
      </c>
      <c r="AF1340" s="832">
        <v>0</v>
      </c>
      <c r="AG1340" s="832">
        <v>0</v>
      </c>
      <c r="AH1340" s="832">
        <v>0</v>
      </c>
      <c r="AI1340" s="832">
        <v>0</v>
      </c>
    </row>
    <row r="1341" spans="1:35" ht="15" customHeight="1">
      <c r="A1341" s="832" t="s">
        <v>1150</v>
      </c>
      <c r="B1341" s="832">
        <v>2020</v>
      </c>
      <c r="C1341" s="832" t="s">
        <v>2585</v>
      </c>
      <c r="D1341" s="832" t="s">
        <v>2586</v>
      </c>
      <c r="E1341" s="832" t="s">
        <v>333</v>
      </c>
      <c r="F1341" s="832" t="s">
        <v>2443</v>
      </c>
      <c r="G1341" s="832">
        <v>276743.02</v>
      </c>
      <c r="H1341" s="832">
        <v>299380.76</v>
      </c>
      <c r="I1341" s="832">
        <v>318412.06</v>
      </c>
      <c r="J1341" s="832">
        <v>331548.56</v>
      </c>
      <c r="K1341" s="832">
        <v>367929.97</v>
      </c>
      <c r="L1341" s="832">
        <v>407687.26</v>
      </c>
      <c r="M1341" s="832">
        <v>40506.53</v>
      </c>
      <c r="N1341" s="832">
        <v>65388.92</v>
      </c>
      <c r="O1341" s="832">
        <v>101798.59</v>
      </c>
      <c r="P1341" s="832">
        <v>146627.47</v>
      </c>
      <c r="Q1341" s="832">
        <v>210109.59</v>
      </c>
      <c r="R1341" s="832">
        <v>231853.16</v>
      </c>
      <c r="S1341" s="832">
        <v>33973.94</v>
      </c>
      <c r="T1341" s="832">
        <v>32371.22</v>
      </c>
      <c r="U1341" s="832">
        <v>0</v>
      </c>
      <c r="V1341" s="832">
        <v>0</v>
      </c>
      <c r="W1341" s="832">
        <v>0</v>
      </c>
      <c r="X1341" s="832">
        <v>0</v>
      </c>
      <c r="Y1341" s="832">
        <v>0</v>
      </c>
      <c r="Z1341" s="832">
        <v>0</v>
      </c>
      <c r="AA1341" s="832">
        <v>0</v>
      </c>
      <c r="AB1341" s="832">
        <v>0</v>
      </c>
      <c r="AC1341" s="832">
        <v>0</v>
      </c>
      <c r="AD1341" s="832">
        <v>0</v>
      </c>
      <c r="AE1341" s="832">
        <v>0</v>
      </c>
      <c r="AF1341" s="832">
        <v>0</v>
      </c>
      <c r="AG1341" s="832">
        <v>0</v>
      </c>
      <c r="AH1341" s="832">
        <v>0</v>
      </c>
      <c r="AI1341" s="832">
        <v>0</v>
      </c>
    </row>
    <row r="1342" spans="1:35" ht="15" customHeight="1">
      <c r="A1342" s="832" t="s">
        <v>1150</v>
      </c>
      <c r="B1342" s="832">
        <v>2020</v>
      </c>
      <c r="C1342" s="832" t="s">
        <v>2587</v>
      </c>
      <c r="D1342" s="832" t="s">
        <v>2860</v>
      </c>
      <c r="E1342" s="832" t="s">
        <v>333</v>
      </c>
      <c r="F1342" s="832" t="s">
        <v>2443</v>
      </c>
      <c r="G1342" s="832">
        <v>0</v>
      </c>
      <c r="H1342" s="832">
        <v>0</v>
      </c>
      <c r="I1342" s="832">
        <v>0</v>
      </c>
      <c r="J1342" s="832">
        <v>0</v>
      </c>
      <c r="K1342" s="832">
        <v>0</v>
      </c>
      <c r="L1342" s="832">
        <v>0</v>
      </c>
      <c r="M1342" s="832">
        <v>0</v>
      </c>
      <c r="N1342" s="832">
        <v>0</v>
      </c>
      <c r="O1342" s="832">
        <v>0</v>
      </c>
      <c r="P1342" s="832">
        <v>0</v>
      </c>
      <c r="Q1342" s="832">
        <v>0</v>
      </c>
      <c r="R1342" s="832">
        <v>0</v>
      </c>
      <c r="S1342" s="832">
        <v>0</v>
      </c>
      <c r="T1342" s="832">
        <v>0</v>
      </c>
      <c r="U1342" s="832">
        <v>0</v>
      </c>
      <c r="V1342" s="832">
        <v>0</v>
      </c>
      <c r="W1342" s="832">
        <v>0</v>
      </c>
      <c r="X1342" s="832">
        <v>0</v>
      </c>
      <c r="Y1342" s="832">
        <v>0</v>
      </c>
      <c r="Z1342" s="832">
        <v>0</v>
      </c>
      <c r="AA1342" s="832">
        <v>0</v>
      </c>
      <c r="AB1342" s="832">
        <v>0</v>
      </c>
      <c r="AC1342" s="832">
        <v>0</v>
      </c>
      <c r="AD1342" s="832">
        <v>0</v>
      </c>
      <c r="AE1342" s="832">
        <v>0</v>
      </c>
      <c r="AF1342" s="832">
        <v>0</v>
      </c>
      <c r="AG1342" s="832">
        <v>0</v>
      </c>
      <c r="AH1342" s="832">
        <v>0</v>
      </c>
      <c r="AI1342" s="832">
        <v>0</v>
      </c>
    </row>
    <row r="1343" spans="1:35" ht="15" customHeight="1">
      <c r="A1343" s="832" t="s">
        <v>1150</v>
      </c>
      <c r="B1343" s="832">
        <v>2020</v>
      </c>
      <c r="C1343" s="832" t="s">
        <v>2589</v>
      </c>
      <c r="D1343" s="832" t="s">
        <v>2590</v>
      </c>
      <c r="E1343" s="832" t="s">
        <v>333</v>
      </c>
      <c r="F1343" s="832" t="s">
        <v>2443</v>
      </c>
      <c r="G1343" s="832">
        <v>0</v>
      </c>
      <c r="H1343" s="832">
        <v>0</v>
      </c>
      <c r="I1343" s="832">
        <v>0</v>
      </c>
      <c r="J1343" s="832">
        <v>0</v>
      </c>
      <c r="K1343" s="832">
        <v>0</v>
      </c>
      <c r="L1343" s="832">
        <v>0</v>
      </c>
      <c r="M1343" s="832">
        <v>0</v>
      </c>
      <c r="N1343" s="832">
        <v>0</v>
      </c>
      <c r="O1343" s="832">
        <v>0</v>
      </c>
      <c r="P1343" s="832">
        <v>0</v>
      </c>
      <c r="Q1343" s="832">
        <v>0</v>
      </c>
      <c r="R1343" s="832">
        <v>0</v>
      </c>
      <c r="S1343" s="832">
        <v>0</v>
      </c>
      <c r="T1343" s="832">
        <v>0</v>
      </c>
      <c r="U1343" s="832">
        <v>0</v>
      </c>
      <c r="V1343" s="832">
        <v>0</v>
      </c>
      <c r="W1343" s="832">
        <v>0</v>
      </c>
      <c r="X1343" s="832">
        <v>0</v>
      </c>
      <c r="Y1343" s="832">
        <v>0</v>
      </c>
      <c r="Z1343" s="832">
        <v>0</v>
      </c>
      <c r="AA1343" s="832">
        <v>0</v>
      </c>
      <c r="AB1343" s="832">
        <v>0</v>
      </c>
      <c r="AC1343" s="832">
        <v>0</v>
      </c>
      <c r="AD1343" s="832">
        <v>0</v>
      </c>
      <c r="AE1343" s="832">
        <v>0</v>
      </c>
      <c r="AF1343" s="832">
        <v>0</v>
      </c>
      <c r="AG1343" s="832">
        <v>0</v>
      </c>
      <c r="AH1343" s="832">
        <v>0</v>
      </c>
      <c r="AI1343" s="832">
        <v>0</v>
      </c>
    </row>
    <row r="1344" spans="1:35" ht="15" customHeight="1">
      <c r="A1344" s="832" t="s">
        <v>1150</v>
      </c>
      <c r="B1344" s="832">
        <v>2020</v>
      </c>
      <c r="C1344" s="832" t="s">
        <v>2591</v>
      </c>
      <c r="D1344" s="832" t="s">
        <v>2592</v>
      </c>
      <c r="E1344" s="832" t="s">
        <v>333</v>
      </c>
      <c r="F1344" s="832" t="s">
        <v>2443</v>
      </c>
      <c r="G1344" s="832">
        <v>236709.72</v>
      </c>
      <c r="H1344" s="832">
        <v>271081.06</v>
      </c>
      <c r="I1344" s="832">
        <v>310440.13</v>
      </c>
      <c r="J1344" s="832">
        <v>331152.17</v>
      </c>
      <c r="K1344" s="832">
        <v>370081.35</v>
      </c>
      <c r="L1344" s="832">
        <v>395048.22</v>
      </c>
      <c r="M1344" s="832">
        <v>40657.230000000003</v>
      </c>
      <c r="N1344" s="832">
        <v>74531.86</v>
      </c>
      <c r="O1344" s="832">
        <v>121718.83</v>
      </c>
      <c r="P1344" s="832">
        <v>154975.81</v>
      </c>
      <c r="Q1344" s="832">
        <v>188939.58</v>
      </c>
      <c r="R1344" s="832">
        <v>227106.48</v>
      </c>
      <c r="S1344" s="832">
        <v>32920.69</v>
      </c>
      <c r="T1344" s="832">
        <v>35149.11</v>
      </c>
      <c r="U1344" s="832">
        <v>0</v>
      </c>
      <c r="V1344" s="832">
        <v>0</v>
      </c>
      <c r="W1344" s="832">
        <v>0</v>
      </c>
      <c r="X1344" s="832">
        <v>0</v>
      </c>
      <c r="Y1344" s="832">
        <v>0</v>
      </c>
      <c r="Z1344" s="832">
        <v>0</v>
      </c>
      <c r="AA1344" s="832">
        <v>0</v>
      </c>
      <c r="AB1344" s="832">
        <v>0</v>
      </c>
      <c r="AC1344" s="832">
        <v>0</v>
      </c>
      <c r="AD1344" s="832">
        <v>0</v>
      </c>
      <c r="AE1344" s="832">
        <v>0</v>
      </c>
      <c r="AF1344" s="832">
        <v>0</v>
      </c>
      <c r="AG1344" s="832">
        <v>0</v>
      </c>
      <c r="AH1344" s="832">
        <v>0</v>
      </c>
      <c r="AI1344" s="832">
        <v>0</v>
      </c>
    </row>
    <row r="1345" spans="1:35" ht="15" customHeight="1">
      <c r="A1345" s="832" t="s">
        <v>1150</v>
      </c>
      <c r="B1345" s="832">
        <v>2020</v>
      </c>
      <c r="C1345" s="832" t="s">
        <v>2593</v>
      </c>
      <c r="D1345" s="832" t="s">
        <v>2594</v>
      </c>
      <c r="E1345" s="832" t="s">
        <v>333</v>
      </c>
      <c r="F1345" s="832" t="s">
        <v>2443</v>
      </c>
      <c r="G1345" s="832">
        <v>119136.6</v>
      </c>
      <c r="H1345" s="832">
        <v>129532.12</v>
      </c>
      <c r="I1345" s="832">
        <v>135548.39000000001</v>
      </c>
      <c r="J1345" s="832">
        <v>137254.73000000001</v>
      </c>
      <c r="K1345" s="832">
        <v>146047.56</v>
      </c>
      <c r="L1345" s="832">
        <v>167920.21</v>
      </c>
      <c r="M1345" s="832">
        <v>19586.12</v>
      </c>
      <c r="N1345" s="832">
        <v>38004.019999999997</v>
      </c>
      <c r="O1345" s="832">
        <v>60837.79</v>
      </c>
      <c r="P1345" s="832">
        <v>79292.34</v>
      </c>
      <c r="Q1345" s="832">
        <v>101248.71</v>
      </c>
      <c r="R1345" s="832">
        <v>117352.68</v>
      </c>
      <c r="S1345" s="832">
        <v>13993.35</v>
      </c>
      <c r="T1345" s="832">
        <v>15018.83</v>
      </c>
      <c r="U1345" s="832">
        <v>0</v>
      </c>
      <c r="V1345" s="832">
        <v>0</v>
      </c>
      <c r="W1345" s="832">
        <v>0</v>
      </c>
      <c r="X1345" s="832">
        <v>0</v>
      </c>
      <c r="Y1345" s="832">
        <v>0</v>
      </c>
      <c r="Z1345" s="832">
        <v>0</v>
      </c>
      <c r="AA1345" s="832">
        <v>0</v>
      </c>
      <c r="AB1345" s="832">
        <v>0</v>
      </c>
      <c r="AC1345" s="832">
        <v>0</v>
      </c>
      <c r="AD1345" s="832">
        <v>0</v>
      </c>
      <c r="AE1345" s="832">
        <v>0</v>
      </c>
      <c r="AF1345" s="832">
        <v>0</v>
      </c>
      <c r="AG1345" s="832">
        <v>0</v>
      </c>
      <c r="AH1345" s="832">
        <v>0</v>
      </c>
      <c r="AI1345" s="832">
        <v>0</v>
      </c>
    </row>
    <row r="1346" spans="1:35" ht="15" customHeight="1">
      <c r="A1346" s="832" t="s">
        <v>1150</v>
      </c>
      <c r="B1346" s="832">
        <v>2020</v>
      </c>
      <c r="C1346" s="832" t="s">
        <v>2595</v>
      </c>
      <c r="D1346" s="832" t="s">
        <v>2596</v>
      </c>
      <c r="E1346" s="832" t="s">
        <v>333</v>
      </c>
      <c r="F1346" s="832" t="s">
        <v>2443</v>
      </c>
      <c r="G1346" s="832">
        <v>0</v>
      </c>
      <c r="H1346" s="832">
        <v>0</v>
      </c>
      <c r="I1346" s="832">
        <v>0</v>
      </c>
      <c r="J1346" s="832">
        <v>0</v>
      </c>
      <c r="K1346" s="832">
        <v>0</v>
      </c>
      <c r="L1346" s="832">
        <v>0</v>
      </c>
      <c r="M1346" s="832">
        <v>0</v>
      </c>
      <c r="N1346" s="832">
        <v>0</v>
      </c>
      <c r="O1346" s="832">
        <v>0</v>
      </c>
      <c r="P1346" s="832">
        <v>0</v>
      </c>
      <c r="Q1346" s="832">
        <v>0</v>
      </c>
      <c r="R1346" s="832">
        <v>0</v>
      </c>
      <c r="S1346" s="832">
        <v>0</v>
      </c>
      <c r="T1346" s="832">
        <v>0</v>
      </c>
      <c r="U1346" s="832">
        <v>0</v>
      </c>
      <c r="V1346" s="832">
        <v>0</v>
      </c>
      <c r="W1346" s="832">
        <v>0</v>
      </c>
      <c r="X1346" s="832">
        <v>0</v>
      </c>
      <c r="Y1346" s="832">
        <v>0</v>
      </c>
      <c r="Z1346" s="832">
        <v>0</v>
      </c>
      <c r="AA1346" s="832">
        <v>0</v>
      </c>
      <c r="AB1346" s="832">
        <v>0</v>
      </c>
      <c r="AC1346" s="832">
        <v>0</v>
      </c>
      <c r="AD1346" s="832">
        <v>0</v>
      </c>
      <c r="AE1346" s="832">
        <v>0</v>
      </c>
      <c r="AF1346" s="832">
        <v>0</v>
      </c>
      <c r="AG1346" s="832">
        <v>0</v>
      </c>
      <c r="AH1346" s="832">
        <v>0</v>
      </c>
      <c r="AI1346" s="832">
        <v>0</v>
      </c>
    </row>
    <row r="1347" spans="1:35" ht="15" customHeight="1">
      <c r="A1347" s="832" t="s">
        <v>1150</v>
      </c>
      <c r="B1347" s="832">
        <v>2020</v>
      </c>
      <c r="C1347" s="832" t="s">
        <v>2597</v>
      </c>
      <c r="D1347" s="832" t="s">
        <v>2598</v>
      </c>
      <c r="E1347" s="832" t="s">
        <v>333</v>
      </c>
      <c r="F1347" s="832" t="s">
        <v>2443</v>
      </c>
      <c r="G1347" s="832">
        <v>196062.83</v>
      </c>
      <c r="H1347" s="832">
        <v>213686.75</v>
      </c>
      <c r="I1347" s="832">
        <v>222976.35</v>
      </c>
      <c r="J1347" s="832">
        <v>214782.75</v>
      </c>
      <c r="K1347" s="832">
        <v>223200.68</v>
      </c>
      <c r="L1347" s="832">
        <v>248181.47</v>
      </c>
      <c r="M1347" s="832">
        <v>25691.47</v>
      </c>
      <c r="N1347" s="832">
        <v>46295.29</v>
      </c>
      <c r="O1347" s="832">
        <v>68970.11</v>
      </c>
      <c r="P1347" s="832">
        <v>102608.76</v>
      </c>
      <c r="Q1347" s="832">
        <v>145288.29</v>
      </c>
      <c r="R1347" s="832">
        <v>168037.65</v>
      </c>
      <c r="S1347" s="832">
        <v>20681.79</v>
      </c>
      <c r="T1347" s="832">
        <v>20550.22</v>
      </c>
      <c r="U1347" s="832">
        <v>0</v>
      </c>
      <c r="V1347" s="832">
        <v>0</v>
      </c>
      <c r="W1347" s="832">
        <v>0</v>
      </c>
      <c r="X1347" s="832">
        <v>0</v>
      </c>
      <c r="Y1347" s="832">
        <v>0</v>
      </c>
      <c r="Z1347" s="832">
        <v>0</v>
      </c>
      <c r="AA1347" s="832">
        <v>0</v>
      </c>
      <c r="AB1347" s="832">
        <v>0</v>
      </c>
      <c r="AC1347" s="832">
        <v>0</v>
      </c>
      <c r="AD1347" s="832">
        <v>0</v>
      </c>
      <c r="AE1347" s="832">
        <v>0</v>
      </c>
      <c r="AF1347" s="832">
        <v>0</v>
      </c>
      <c r="AG1347" s="832">
        <v>0</v>
      </c>
      <c r="AH1347" s="832">
        <v>0</v>
      </c>
      <c r="AI1347" s="832">
        <v>0</v>
      </c>
    </row>
    <row r="1348" spans="1:35" ht="15" customHeight="1">
      <c r="A1348" s="832" t="s">
        <v>1150</v>
      </c>
      <c r="B1348" s="832">
        <v>2020</v>
      </c>
      <c r="C1348" s="832" t="s">
        <v>2599</v>
      </c>
      <c r="D1348" s="832" t="s">
        <v>2388</v>
      </c>
      <c r="E1348" s="832" t="s">
        <v>333</v>
      </c>
      <c r="F1348" s="832" t="s">
        <v>2443</v>
      </c>
      <c r="G1348" s="832">
        <v>-37812.730000000003</v>
      </c>
      <c r="H1348" s="832">
        <v>-42721.89</v>
      </c>
      <c r="I1348" s="832">
        <v>-46906.879999999997</v>
      </c>
      <c r="J1348" s="832">
        <v>-49039.96</v>
      </c>
      <c r="K1348" s="832">
        <v>-51395.040000000001</v>
      </c>
      <c r="L1348" s="832">
        <v>-54813.85</v>
      </c>
      <c r="M1348" s="832">
        <v>-3953.27</v>
      </c>
      <c r="N1348" s="832">
        <v>-7851.8</v>
      </c>
      <c r="O1348" s="832">
        <v>-12360.7</v>
      </c>
      <c r="P1348" s="832">
        <v>-16784.439999999999</v>
      </c>
      <c r="Q1348" s="832">
        <v>-20481.939999999999</v>
      </c>
      <c r="R1348" s="832">
        <v>-23689.35</v>
      </c>
      <c r="S1348" s="832">
        <v>-4567.82</v>
      </c>
      <c r="T1348" s="832">
        <v>-3848.33</v>
      </c>
      <c r="U1348" s="832">
        <v>0</v>
      </c>
      <c r="V1348" s="832">
        <v>0</v>
      </c>
      <c r="W1348" s="832">
        <v>0</v>
      </c>
      <c r="X1348" s="832">
        <v>0</v>
      </c>
      <c r="Y1348" s="832">
        <v>0</v>
      </c>
      <c r="Z1348" s="832">
        <v>0</v>
      </c>
      <c r="AA1348" s="832">
        <v>0</v>
      </c>
      <c r="AB1348" s="832">
        <v>0</v>
      </c>
      <c r="AC1348" s="832">
        <v>0</v>
      </c>
      <c r="AD1348" s="832">
        <v>0</v>
      </c>
      <c r="AE1348" s="832">
        <v>0</v>
      </c>
      <c r="AF1348" s="832">
        <v>0</v>
      </c>
      <c r="AG1348" s="832">
        <v>0</v>
      </c>
      <c r="AH1348" s="832">
        <v>0</v>
      </c>
      <c r="AI1348" s="832">
        <v>0</v>
      </c>
    </row>
    <row r="1349" spans="1:35" ht="15" customHeight="1">
      <c r="A1349" s="832" t="s">
        <v>1150</v>
      </c>
      <c r="B1349" s="832">
        <v>2020</v>
      </c>
      <c r="C1349" s="832" t="s">
        <v>2600</v>
      </c>
      <c r="D1349" s="832" t="s">
        <v>2390</v>
      </c>
      <c r="E1349" s="832" t="s">
        <v>333</v>
      </c>
      <c r="F1349" s="832" t="s">
        <v>2443</v>
      </c>
      <c r="G1349" s="832">
        <v>-3406.35</v>
      </c>
      <c r="H1349" s="832">
        <v>-3406.35</v>
      </c>
      <c r="I1349" s="832">
        <v>-3406.35</v>
      </c>
      <c r="J1349" s="832">
        <v>-3406.35</v>
      </c>
      <c r="K1349" s="832">
        <v>-36630.11</v>
      </c>
      <c r="L1349" s="832">
        <v>-37187.339999999997</v>
      </c>
      <c r="M1349" s="832">
        <v>-246.08</v>
      </c>
      <c r="N1349" s="832">
        <v>-246.08</v>
      </c>
      <c r="O1349" s="832">
        <v>-246.08</v>
      </c>
      <c r="P1349" s="832">
        <v>-246.08</v>
      </c>
      <c r="Q1349" s="832">
        <v>1856.12</v>
      </c>
      <c r="R1349" s="832">
        <v>1856.12</v>
      </c>
      <c r="S1349" s="832">
        <v>-3098.95</v>
      </c>
      <c r="T1349" s="832">
        <v>-2660.41</v>
      </c>
      <c r="U1349" s="832">
        <v>0</v>
      </c>
      <c r="V1349" s="832">
        <v>0</v>
      </c>
      <c r="W1349" s="832">
        <v>0</v>
      </c>
      <c r="X1349" s="832">
        <v>0</v>
      </c>
      <c r="Y1349" s="832">
        <v>0</v>
      </c>
      <c r="Z1349" s="832">
        <v>0</v>
      </c>
      <c r="AA1349" s="832">
        <v>0</v>
      </c>
      <c r="AB1349" s="832">
        <v>0</v>
      </c>
      <c r="AC1349" s="832">
        <v>0</v>
      </c>
      <c r="AD1349" s="832">
        <v>0</v>
      </c>
      <c r="AE1349" s="832">
        <v>0</v>
      </c>
      <c r="AF1349" s="832">
        <v>0</v>
      </c>
      <c r="AG1349" s="832">
        <v>0</v>
      </c>
      <c r="AH1349" s="832">
        <v>0</v>
      </c>
      <c r="AI1349" s="832">
        <v>0</v>
      </c>
    </row>
    <row r="1350" spans="1:35" ht="15" customHeight="1">
      <c r="A1350" s="832" t="s">
        <v>1150</v>
      </c>
      <c r="B1350" s="832">
        <v>2020</v>
      </c>
      <c r="C1350" s="832" t="s">
        <v>2601</v>
      </c>
      <c r="D1350" s="832" t="s">
        <v>2602</v>
      </c>
      <c r="E1350" s="832" t="s">
        <v>333</v>
      </c>
      <c r="F1350" s="832" t="s">
        <v>2443</v>
      </c>
      <c r="G1350" s="832">
        <v>0</v>
      </c>
      <c r="H1350" s="832">
        <v>0</v>
      </c>
      <c r="I1350" s="832">
        <v>0</v>
      </c>
      <c r="J1350" s="832">
        <v>0</v>
      </c>
      <c r="K1350" s="832">
        <v>0</v>
      </c>
      <c r="L1350" s="832">
        <v>0</v>
      </c>
      <c r="M1350" s="832">
        <v>0</v>
      </c>
      <c r="N1350" s="832">
        <v>0</v>
      </c>
      <c r="O1350" s="832">
        <v>0</v>
      </c>
      <c r="P1350" s="832">
        <v>0</v>
      </c>
      <c r="Q1350" s="832">
        <v>0</v>
      </c>
      <c r="R1350" s="832">
        <v>0</v>
      </c>
      <c r="S1350" s="832">
        <v>0</v>
      </c>
      <c r="T1350" s="832">
        <v>0</v>
      </c>
      <c r="U1350" s="832">
        <v>0</v>
      </c>
      <c r="V1350" s="832">
        <v>0</v>
      </c>
      <c r="W1350" s="832">
        <v>0</v>
      </c>
      <c r="X1350" s="832">
        <v>0</v>
      </c>
      <c r="Y1350" s="832">
        <v>0</v>
      </c>
      <c r="Z1350" s="832">
        <v>0</v>
      </c>
      <c r="AA1350" s="832">
        <v>0</v>
      </c>
      <c r="AB1350" s="832">
        <v>0</v>
      </c>
      <c r="AC1350" s="832">
        <v>0</v>
      </c>
      <c r="AD1350" s="832">
        <v>0</v>
      </c>
      <c r="AE1350" s="832">
        <v>0</v>
      </c>
      <c r="AF1350" s="832">
        <v>0</v>
      </c>
      <c r="AG1350" s="832">
        <v>0</v>
      </c>
      <c r="AH1350" s="832">
        <v>0</v>
      </c>
      <c r="AI1350" s="832">
        <v>0</v>
      </c>
    </row>
    <row r="1351" spans="1:35" ht="15" customHeight="1">
      <c r="A1351" s="832" t="s">
        <v>1150</v>
      </c>
      <c r="B1351" s="832">
        <v>2020</v>
      </c>
      <c r="C1351" s="832" t="s">
        <v>2603</v>
      </c>
      <c r="D1351" s="832" t="s">
        <v>2604</v>
      </c>
      <c r="E1351" s="832" t="s">
        <v>333</v>
      </c>
      <c r="F1351" s="832" t="s">
        <v>2443</v>
      </c>
      <c r="G1351" s="832">
        <v>115665.94</v>
      </c>
      <c r="H1351" s="832">
        <v>125517.21</v>
      </c>
      <c r="I1351" s="832">
        <v>133934.12</v>
      </c>
      <c r="J1351" s="832">
        <v>143595.81</v>
      </c>
      <c r="K1351" s="832">
        <v>164187.07999999999</v>
      </c>
      <c r="L1351" s="832">
        <v>182494.73</v>
      </c>
      <c r="M1351" s="832">
        <v>16293.12</v>
      </c>
      <c r="N1351" s="832">
        <v>27489.5</v>
      </c>
      <c r="O1351" s="832">
        <v>44601.13</v>
      </c>
      <c r="P1351" s="832">
        <v>69136.84</v>
      </c>
      <c r="Q1351" s="832">
        <v>98484.88</v>
      </c>
      <c r="R1351" s="832">
        <v>111807.58</v>
      </c>
      <c r="S1351" s="832">
        <v>15207.89</v>
      </c>
      <c r="T1351" s="832">
        <v>15757.11</v>
      </c>
      <c r="U1351" s="832">
        <v>0</v>
      </c>
      <c r="V1351" s="832">
        <v>0</v>
      </c>
      <c r="W1351" s="832">
        <v>0</v>
      </c>
      <c r="X1351" s="832">
        <v>0</v>
      </c>
      <c r="Y1351" s="832">
        <v>0</v>
      </c>
      <c r="Z1351" s="832">
        <v>0</v>
      </c>
      <c r="AA1351" s="832">
        <v>0</v>
      </c>
      <c r="AB1351" s="832">
        <v>0</v>
      </c>
      <c r="AC1351" s="832">
        <v>0</v>
      </c>
      <c r="AD1351" s="832">
        <v>0</v>
      </c>
      <c r="AE1351" s="832">
        <v>0</v>
      </c>
      <c r="AF1351" s="832">
        <v>0</v>
      </c>
      <c r="AG1351" s="832">
        <v>0</v>
      </c>
      <c r="AH1351" s="832">
        <v>0</v>
      </c>
      <c r="AI1351" s="832">
        <v>0</v>
      </c>
    </row>
    <row r="1352" spans="1:35" ht="15" customHeight="1">
      <c r="A1352" s="832" t="s">
        <v>1150</v>
      </c>
      <c r="B1352" s="832">
        <v>2020</v>
      </c>
      <c r="C1352" s="832" t="s">
        <v>2605</v>
      </c>
      <c r="D1352" s="832" t="s">
        <v>2861</v>
      </c>
      <c r="E1352" s="832" t="s">
        <v>333</v>
      </c>
      <c r="F1352" s="832" t="s">
        <v>2443</v>
      </c>
      <c r="G1352" s="832">
        <v>0</v>
      </c>
      <c r="H1352" s="832">
        <v>0</v>
      </c>
      <c r="I1352" s="832">
        <v>0</v>
      </c>
      <c r="J1352" s="832">
        <v>0</v>
      </c>
      <c r="K1352" s="832">
        <v>0</v>
      </c>
      <c r="L1352" s="832">
        <v>0</v>
      </c>
      <c r="M1352" s="832">
        <v>0</v>
      </c>
      <c r="N1352" s="832">
        <v>0</v>
      </c>
      <c r="O1352" s="832">
        <v>0</v>
      </c>
      <c r="P1352" s="832">
        <v>0</v>
      </c>
      <c r="Q1352" s="832">
        <v>0</v>
      </c>
      <c r="R1352" s="832">
        <v>0</v>
      </c>
      <c r="S1352" s="832">
        <v>0</v>
      </c>
      <c r="T1352" s="832">
        <v>0</v>
      </c>
      <c r="U1352" s="832">
        <v>0</v>
      </c>
      <c r="V1352" s="832">
        <v>0</v>
      </c>
      <c r="W1352" s="832">
        <v>0</v>
      </c>
      <c r="X1352" s="832">
        <v>0</v>
      </c>
      <c r="Y1352" s="832">
        <v>0</v>
      </c>
      <c r="Z1352" s="832">
        <v>0</v>
      </c>
      <c r="AA1352" s="832">
        <v>0</v>
      </c>
      <c r="AB1352" s="832">
        <v>0</v>
      </c>
      <c r="AC1352" s="832">
        <v>0</v>
      </c>
      <c r="AD1352" s="832">
        <v>0</v>
      </c>
      <c r="AE1352" s="832">
        <v>0</v>
      </c>
      <c r="AF1352" s="832">
        <v>0</v>
      </c>
      <c r="AG1352" s="832">
        <v>0</v>
      </c>
      <c r="AH1352" s="832">
        <v>0</v>
      </c>
      <c r="AI1352" s="832">
        <v>0</v>
      </c>
    </row>
    <row r="1353" spans="1:35" ht="15" customHeight="1">
      <c r="A1353" s="832" t="s">
        <v>1150</v>
      </c>
      <c r="B1353" s="832">
        <v>2020</v>
      </c>
      <c r="C1353" s="832" t="s">
        <v>2607</v>
      </c>
      <c r="D1353" s="832" t="s">
        <v>2608</v>
      </c>
      <c r="E1353" s="832" t="s">
        <v>333</v>
      </c>
      <c r="F1353" s="832" t="s">
        <v>2443</v>
      </c>
      <c r="G1353" s="832">
        <v>0</v>
      </c>
      <c r="H1353" s="832">
        <v>0</v>
      </c>
      <c r="I1353" s="832">
        <v>0</v>
      </c>
      <c r="J1353" s="832">
        <v>0</v>
      </c>
      <c r="K1353" s="832">
        <v>0</v>
      </c>
      <c r="L1353" s="832">
        <v>0</v>
      </c>
      <c r="M1353" s="832">
        <v>0</v>
      </c>
      <c r="N1353" s="832">
        <v>0</v>
      </c>
      <c r="O1353" s="832">
        <v>0</v>
      </c>
      <c r="P1353" s="832">
        <v>0</v>
      </c>
      <c r="Q1353" s="832">
        <v>0</v>
      </c>
      <c r="R1353" s="832">
        <v>0</v>
      </c>
      <c r="S1353" s="832">
        <v>0</v>
      </c>
      <c r="T1353" s="832">
        <v>0</v>
      </c>
      <c r="U1353" s="832">
        <v>0</v>
      </c>
      <c r="V1353" s="832">
        <v>0</v>
      </c>
      <c r="W1353" s="832">
        <v>0</v>
      </c>
      <c r="X1353" s="832">
        <v>0</v>
      </c>
      <c r="Y1353" s="832">
        <v>0</v>
      </c>
      <c r="Z1353" s="832">
        <v>0</v>
      </c>
      <c r="AA1353" s="832">
        <v>0</v>
      </c>
      <c r="AB1353" s="832">
        <v>0</v>
      </c>
      <c r="AC1353" s="832">
        <v>0</v>
      </c>
      <c r="AD1353" s="832">
        <v>0</v>
      </c>
      <c r="AE1353" s="832">
        <v>0</v>
      </c>
      <c r="AF1353" s="832">
        <v>0</v>
      </c>
      <c r="AG1353" s="832">
        <v>0</v>
      </c>
      <c r="AH1353" s="832">
        <v>0</v>
      </c>
      <c r="AI1353" s="832">
        <v>0</v>
      </c>
    </row>
    <row r="1354" spans="1:35" ht="15" customHeight="1">
      <c r="A1354" s="832" t="s">
        <v>1150</v>
      </c>
      <c r="B1354" s="832">
        <v>2020</v>
      </c>
      <c r="C1354" s="832" t="s">
        <v>2609</v>
      </c>
      <c r="D1354" s="832" t="s">
        <v>2610</v>
      </c>
      <c r="E1354" s="832" t="s">
        <v>333</v>
      </c>
      <c r="F1354" s="832" t="s">
        <v>2443</v>
      </c>
      <c r="G1354" s="832">
        <v>58167.58</v>
      </c>
      <c r="H1354" s="832">
        <v>65426.6</v>
      </c>
      <c r="I1354" s="832">
        <v>72518.3</v>
      </c>
      <c r="J1354" s="832">
        <v>76196.97</v>
      </c>
      <c r="K1354" s="832">
        <v>83187.460000000006</v>
      </c>
      <c r="L1354" s="832">
        <v>90374.45</v>
      </c>
      <c r="M1354" s="832">
        <v>8937.4599999999991</v>
      </c>
      <c r="N1354" s="832">
        <v>16458.59</v>
      </c>
      <c r="O1354" s="832">
        <v>26886.65</v>
      </c>
      <c r="P1354" s="832">
        <v>34378.58</v>
      </c>
      <c r="Q1354" s="832">
        <v>41200.589999999997</v>
      </c>
      <c r="R1354" s="832">
        <v>49955.25</v>
      </c>
      <c r="S1354" s="832">
        <v>7531.2</v>
      </c>
      <c r="T1354" s="832">
        <v>7656.51</v>
      </c>
      <c r="U1354" s="832">
        <v>0</v>
      </c>
      <c r="V1354" s="832">
        <v>0</v>
      </c>
      <c r="W1354" s="832">
        <v>0</v>
      </c>
      <c r="X1354" s="832">
        <v>0</v>
      </c>
      <c r="Y1354" s="832">
        <v>0</v>
      </c>
      <c r="Z1354" s="832">
        <v>0</v>
      </c>
      <c r="AA1354" s="832">
        <v>0</v>
      </c>
      <c r="AB1354" s="832">
        <v>0</v>
      </c>
      <c r="AC1354" s="832">
        <v>0</v>
      </c>
      <c r="AD1354" s="832">
        <v>0</v>
      </c>
      <c r="AE1354" s="832">
        <v>0</v>
      </c>
      <c r="AF1354" s="832">
        <v>0</v>
      </c>
      <c r="AG1354" s="832">
        <v>0</v>
      </c>
      <c r="AH1354" s="832">
        <v>0</v>
      </c>
      <c r="AI1354" s="832">
        <v>0</v>
      </c>
    </row>
    <row r="1355" spans="1:35" ht="15" customHeight="1">
      <c r="A1355" s="832" t="s">
        <v>1150</v>
      </c>
      <c r="B1355" s="832">
        <v>2020</v>
      </c>
      <c r="C1355" s="832" t="s">
        <v>2611</v>
      </c>
      <c r="D1355" s="832" t="s">
        <v>2612</v>
      </c>
      <c r="E1355" s="832" t="s">
        <v>333</v>
      </c>
      <c r="F1355" s="832" t="s">
        <v>2443</v>
      </c>
      <c r="G1355" s="832">
        <v>44225.85</v>
      </c>
      <c r="H1355" s="832">
        <v>53288</v>
      </c>
      <c r="I1355" s="832">
        <v>60340.61</v>
      </c>
      <c r="J1355" s="832">
        <v>61919.08</v>
      </c>
      <c r="K1355" s="832">
        <v>64824.83</v>
      </c>
      <c r="L1355" s="832">
        <v>69530.47</v>
      </c>
      <c r="M1355" s="832">
        <v>8660.86</v>
      </c>
      <c r="N1355" s="832">
        <v>14946.98</v>
      </c>
      <c r="O1355" s="832">
        <v>24324.78</v>
      </c>
      <c r="P1355" s="832">
        <v>31562.59</v>
      </c>
      <c r="Q1355" s="832">
        <v>37123.82</v>
      </c>
      <c r="R1355" s="832">
        <v>43546.25</v>
      </c>
      <c r="S1355" s="832">
        <v>5794.21</v>
      </c>
      <c r="T1355" s="832">
        <v>6379.11</v>
      </c>
      <c r="U1355" s="832">
        <v>0</v>
      </c>
      <c r="V1355" s="832">
        <v>0</v>
      </c>
      <c r="W1355" s="832">
        <v>0</v>
      </c>
      <c r="X1355" s="832">
        <v>0</v>
      </c>
      <c r="Y1355" s="832">
        <v>0</v>
      </c>
      <c r="Z1355" s="832">
        <v>0</v>
      </c>
      <c r="AA1355" s="832">
        <v>0</v>
      </c>
      <c r="AB1355" s="832">
        <v>0</v>
      </c>
      <c r="AC1355" s="832">
        <v>0</v>
      </c>
      <c r="AD1355" s="832">
        <v>0</v>
      </c>
      <c r="AE1355" s="832">
        <v>0</v>
      </c>
      <c r="AF1355" s="832">
        <v>0</v>
      </c>
      <c r="AG1355" s="832">
        <v>0</v>
      </c>
      <c r="AH1355" s="832">
        <v>0</v>
      </c>
      <c r="AI1355" s="832">
        <v>0</v>
      </c>
    </row>
    <row r="1356" spans="1:35" ht="15" customHeight="1">
      <c r="A1356" s="832" t="s">
        <v>1150</v>
      </c>
      <c r="B1356" s="832">
        <v>2020</v>
      </c>
      <c r="C1356" s="832" t="s">
        <v>2613</v>
      </c>
      <c r="D1356" s="832" t="s">
        <v>2614</v>
      </c>
      <c r="E1356" s="832" t="s">
        <v>333</v>
      </c>
      <c r="F1356" s="832" t="s">
        <v>2443</v>
      </c>
      <c r="G1356" s="832">
        <v>0</v>
      </c>
      <c r="H1356" s="832">
        <v>0</v>
      </c>
      <c r="I1356" s="832">
        <v>0</v>
      </c>
      <c r="J1356" s="832">
        <v>0</v>
      </c>
      <c r="K1356" s="832">
        <v>0</v>
      </c>
      <c r="L1356" s="832">
        <v>0</v>
      </c>
      <c r="M1356" s="832">
        <v>0</v>
      </c>
      <c r="N1356" s="832">
        <v>0</v>
      </c>
      <c r="O1356" s="832">
        <v>0</v>
      </c>
      <c r="P1356" s="832">
        <v>0</v>
      </c>
      <c r="Q1356" s="832">
        <v>0</v>
      </c>
      <c r="R1356" s="832">
        <v>0</v>
      </c>
      <c r="S1356" s="832">
        <v>0</v>
      </c>
      <c r="T1356" s="832">
        <v>0</v>
      </c>
      <c r="U1356" s="832">
        <v>0</v>
      </c>
      <c r="V1356" s="832">
        <v>0</v>
      </c>
      <c r="W1356" s="832">
        <v>0</v>
      </c>
      <c r="X1356" s="832">
        <v>0</v>
      </c>
      <c r="Y1356" s="832">
        <v>0</v>
      </c>
      <c r="Z1356" s="832">
        <v>0</v>
      </c>
      <c r="AA1356" s="832">
        <v>0</v>
      </c>
      <c r="AB1356" s="832">
        <v>0</v>
      </c>
      <c r="AC1356" s="832">
        <v>0</v>
      </c>
      <c r="AD1356" s="832">
        <v>0</v>
      </c>
      <c r="AE1356" s="832">
        <v>0</v>
      </c>
      <c r="AF1356" s="832">
        <v>0</v>
      </c>
      <c r="AG1356" s="832">
        <v>0</v>
      </c>
      <c r="AH1356" s="832">
        <v>0</v>
      </c>
      <c r="AI1356" s="832">
        <v>0</v>
      </c>
    </row>
    <row r="1357" spans="1:35" ht="15" customHeight="1">
      <c r="A1357" s="832" t="s">
        <v>1150</v>
      </c>
      <c r="B1357" s="832">
        <v>2020</v>
      </c>
      <c r="C1357" s="832" t="s">
        <v>2615</v>
      </c>
      <c r="D1357" s="832" t="s">
        <v>2616</v>
      </c>
      <c r="E1357" s="832" t="s">
        <v>333</v>
      </c>
      <c r="F1357" s="832" t="s">
        <v>2443</v>
      </c>
      <c r="G1357" s="832">
        <v>0</v>
      </c>
      <c r="H1357" s="832">
        <v>0</v>
      </c>
      <c r="I1357" s="832">
        <v>0</v>
      </c>
      <c r="J1357" s="832">
        <v>0</v>
      </c>
      <c r="K1357" s="832">
        <v>0</v>
      </c>
      <c r="L1357" s="832">
        <v>0</v>
      </c>
      <c r="M1357" s="832">
        <v>0</v>
      </c>
      <c r="N1357" s="832">
        <v>0</v>
      </c>
      <c r="O1357" s="832">
        <v>0</v>
      </c>
      <c r="P1357" s="832">
        <v>0</v>
      </c>
      <c r="Q1357" s="832">
        <v>0</v>
      </c>
      <c r="R1357" s="832">
        <v>0</v>
      </c>
      <c r="S1357" s="832">
        <v>0</v>
      </c>
      <c r="T1357" s="832">
        <v>0</v>
      </c>
      <c r="U1357" s="832">
        <v>0</v>
      </c>
      <c r="V1357" s="832">
        <v>0</v>
      </c>
      <c r="W1357" s="832">
        <v>0</v>
      </c>
      <c r="X1357" s="832">
        <v>0</v>
      </c>
      <c r="Y1357" s="832">
        <v>0</v>
      </c>
      <c r="Z1357" s="832">
        <v>0</v>
      </c>
      <c r="AA1357" s="832">
        <v>0</v>
      </c>
      <c r="AB1357" s="832">
        <v>0</v>
      </c>
      <c r="AC1357" s="832">
        <v>0</v>
      </c>
      <c r="AD1357" s="832">
        <v>0</v>
      </c>
      <c r="AE1357" s="832">
        <v>0</v>
      </c>
      <c r="AF1357" s="832">
        <v>0</v>
      </c>
      <c r="AG1357" s="832">
        <v>0</v>
      </c>
      <c r="AH1357" s="832">
        <v>0</v>
      </c>
      <c r="AI1357" s="832">
        <v>0</v>
      </c>
    </row>
    <row r="1358" spans="1:35" ht="15" customHeight="1">
      <c r="A1358" s="832" t="s">
        <v>1150</v>
      </c>
      <c r="B1358" s="832">
        <v>2020</v>
      </c>
      <c r="C1358" s="832" t="s">
        <v>2617</v>
      </c>
      <c r="D1358" s="832" t="s">
        <v>2618</v>
      </c>
      <c r="E1358" s="832" t="s">
        <v>333</v>
      </c>
      <c r="F1358" s="832" t="s">
        <v>2443</v>
      </c>
      <c r="G1358" s="832">
        <v>0</v>
      </c>
      <c r="H1358" s="832">
        <v>0</v>
      </c>
      <c r="I1358" s="832">
        <v>0</v>
      </c>
      <c r="J1358" s="832">
        <v>0</v>
      </c>
      <c r="K1358" s="832">
        <v>0</v>
      </c>
      <c r="L1358" s="832">
        <v>0</v>
      </c>
      <c r="M1358" s="832">
        <v>0</v>
      </c>
      <c r="N1358" s="832">
        <v>0</v>
      </c>
      <c r="O1358" s="832">
        <v>0</v>
      </c>
      <c r="P1358" s="832">
        <v>0</v>
      </c>
      <c r="Q1358" s="832">
        <v>0</v>
      </c>
      <c r="R1358" s="832">
        <v>0</v>
      </c>
      <c r="S1358" s="832">
        <v>0</v>
      </c>
      <c r="T1358" s="832">
        <v>0</v>
      </c>
      <c r="U1358" s="832">
        <v>0</v>
      </c>
      <c r="V1358" s="832">
        <v>0</v>
      </c>
      <c r="W1358" s="832">
        <v>0</v>
      </c>
      <c r="X1358" s="832">
        <v>0</v>
      </c>
      <c r="Y1358" s="832">
        <v>0</v>
      </c>
      <c r="Z1358" s="832">
        <v>0</v>
      </c>
      <c r="AA1358" s="832">
        <v>0</v>
      </c>
      <c r="AB1358" s="832">
        <v>0</v>
      </c>
      <c r="AC1358" s="832">
        <v>0</v>
      </c>
      <c r="AD1358" s="832">
        <v>0</v>
      </c>
      <c r="AE1358" s="832">
        <v>0</v>
      </c>
      <c r="AF1358" s="832">
        <v>0</v>
      </c>
      <c r="AG1358" s="832">
        <v>0</v>
      </c>
      <c r="AH1358" s="832">
        <v>0</v>
      </c>
      <c r="AI1358" s="832">
        <v>0</v>
      </c>
    </row>
    <row r="1359" spans="1:35" ht="15" customHeight="1">
      <c r="A1359" s="832" t="s">
        <v>1150</v>
      </c>
      <c r="B1359" s="832">
        <v>2020</v>
      </c>
      <c r="C1359" s="832" t="s">
        <v>2619</v>
      </c>
      <c r="D1359" s="832" t="s">
        <v>2620</v>
      </c>
      <c r="E1359" s="832" t="s">
        <v>333</v>
      </c>
      <c r="F1359" s="832" t="s">
        <v>2443</v>
      </c>
      <c r="G1359" s="832">
        <v>0</v>
      </c>
      <c r="H1359" s="832">
        <v>0</v>
      </c>
      <c r="I1359" s="832">
        <v>0</v>
      </c>
      <c r="J1359" s="832">
        <v>0</v>
      </c>
      <c r="K1359" s="832">
        <v>0</v>
      </c>
      <c r="L1359" s="832">
        <v>0</v>
      </c>
      <c r="M1359" s="832">
        <v>0</v>
      </c>
      <c r="N1359" s="832">
        <v>0</v>
      </c>
      <c r="O1359" s="832">
        <v>0</v>
      </c>
      <c r="P1359" s="832">
        <v>0</v>
      </c>
      <c r="Q1359" s="832">
        <v>0</v>
      </c>
      <c r="R1359" s="832">
        <v>0</v>
      </c>
      <c r="S1359" s="832">
        <v>0</v>
      </c>
      <c r="T1359" s="832">
        <v>0</v>
      </c>
      <c r="U1359" s="832">
        <v>0</v>
      </c>
      <c r="V1359" s="832">
        <v>0</v>
      </c>
      <c r="W1359" s="832">
        <v>0</v>
      </c>
      <c r="X1359" s="832">
        <v>0</v>
      </c>
      <c r="Y1359" s="832">
        <v>0</v>
      </c>
      <c r="Z1359" s="832">
        <v>0</v>
      </c>
      <c r="AA1359" s="832">
        <v>0</v>
      </c>
      <c r="AB1359" s="832">
        <v>0</v>
      </c>
      <c r="AC1359" s="832">
        <v>0</v>
      </c>
      <c r="AD1359" s="832">
        <v>0</v>
      </c>
      <c r="AE1359" s="832">
        <v>0</v>
      </c>
      <c r="AF1359" s="832">
        <v>0</v>
      </c>
      <c r="AG1359" s="832">
        <v>0</v>
      </c>
      <c r="AH1359" s="832">
        <v>0</v>
      </c>
      <c r="AI1359" s="832">
        <v>0</v>
      </c>
    </row>
    <row r="1360" spans="1:35" ht="15" customHeight="1">
      <c r="A1360" s="832" t="s">
        <v>1150</v>
      </c>
      <c r="B1360" s="832">
        <v>2020</v>
      </c>
      <c r="C1360" s="832" t="s">
        <v>2621</v>
      </c>
      <c r="D1360" s="832" t="s">
        <v>2622</v>
      </c>
      <c r="E1360" s="832" t="s">
        <v>333</v>
      </c>
      <c r="F1360" s="832" t="s">
        <v>2443</v>
      </c>
      <c r="G1360" s="832">
        <v>0</v>
      </c>
      <c r="H1360" s="832">
        <v>0</v>
      </c>
      <c r="I1360" s="832">
        <v>0</v>
      </c>
      <c r="J1360" s="832">
        <v>0</v>
      </c>
      <c r="K1360" s="832">
        <v>0</v>
      </c>
      <c r="L1360" s="832">
        <v>0</v>
      </c>
      <c r="M1360" s="832">
        <v>0</v>
      </c>
      <c r="N1360" s="832">
        <v>0</v>
      </c>
      <c r="O1360" s="832">
        <v>0</v>
      </c>
      <c r="P1360" s="832">
        <v>0</v>
      </c>
      <c r="Q1360" s="832">
        <v>0</v>
      </c>
      <c r="R1360" s="832">
        <v>0</v>
      </c>
      <c r="S1360" s="832">
        <v>0</v>
      </c>
      <c r="T1360" s="832">
        <v>0</v>
      </c>
      <c r="U1360" s="832">
        <v>0</v>
      </c>
      <c r="V1360" s="832">
        <v>0</v>
      </c>
      <c r="W1360" s="832">
        <v>0</v>
      </c>
      <c r="X1360" s="832">
        <v>0</v>
      </c>
      <c r="Y1360" s="832">
        <v>0</v>
      </c>
      <c r="Z1360" s="832">
        <v>0</v>
      </c>
      <c r="AA1360" s="832">
        <v>0</v>
      </c>
      <c r="AB1360" s="832">
        <v>0</v>
      </c>
      <c r="AC1360" s="832">
        <v>0</v>
      </c>
      <c r="AD1360" s="832">
        <v>0</v>
      </c>
      <c r="AE1360" s="832">
        <v>0</v>
      </c>
      <c r="AF1360" s="832">
        <v>0</v>
      </c>
      <c r="AG1360" s="832">
        <v>0</v>
      </c>
      <c r="AH1360" s="832">
        <v>0</v>
      </c>
      <c r="AI1360" s="832">
        <v>0</v>
      </c>
    </row>
    <row r="1361" spans="1:35" ht="15" customHeight="1">
      <c r="A1361" s="832" t="s">
        <v>1150</v>
      </c>
      <c r="B1361" s="832">
        <v>2020</v>
      </c>
      <c r="C1361" s="832" t="s">
        <v>2623</v>
      </c>
      <c r="D1361" s="832" t="s">
        <v>2624</v>
      </c>
      <c r="E1361" s="832" t="s">
        <v>333</v>
      </c>
      <c r="F1361" s="832" t="s">
        <v>2443</v>
      </c>
      <c r="G1361" s="832">
        <v>18309.96</v>
      </c>
      <c r="H1361" s="832">
        <v>21832.15</v>
      </c>
      <c r="I1361" s="832">
        <v>25175.65</v>
      </c>
      <c r="J1361" s="832">
        <v>23586.080000000002</v>
      </c>
      <c r="K1361" s="832">
        <v>27042.92</v>
      </c>
      <c r="L1361" s="832">
        <v>31094.14</v>
      </c>
      <c r="M1361" s="832">
        <v>4314.07</v>
      </c>
      <c r="N1361" s="832">
        <v>8039.33</v>
      </c>
      <c r="O1361" s="832">
        <v>9807.16</v>
      </c>
      <c r="P1361" s="832">
        <v>13999.38</v>
      </c>
      <c r="Q1361" s="832">
        <v>13999.38</v>
      </c>
      <c r="R1361" s="832">
        <v>13999.38</v>
      </c>
      <c r="S1361" s="832">
        <v>2591.1799999999998</v>
      </c>
      <c r="T1361" s="832">
        <v>2327.61</v>
      </c>
      <c r="U1361" s="832">
        <v>0</v>
      </c>
      <c r="V1361" s="832">
        <v>0</v>
      </c>
      <c r="W1361" s="832">
        <v>0</v>
      </c>
      <c r="X1361" s="832">
        <v>0</v>
      </c>
      <c r="Y1361" s="832">
        <v>0</v>
      </c>
      <c r="Z1361" s="832">
        <v>0</v>
      </c>
      <c r="AA1361" s="832">
        <v>0</v>
      </c>
      <c r="AB1361" s="832">
        <v>0</v>
      </c>
      <c r="AC1361" s="832">
        <v>0</v>
      </c>
      <c r="AD1361" s="832">
        <v>0</v>
      </c>
      <c r="AE1361" s="832">
        <v>0</v>
      </c>
      <c r="AF1361" s="832">
        <v>0</v>
      </c>
      <c r="AG1361" s="832">
        <v>0</v>
      </c>
      <c r="AH1361" s="832">
        <v>0</v>
      </c>
      <c r="AI1361" s="832">
        <v>0</v>
      </c>
    </row>
    <row r="1362" spans="1:35" ht="15" customHeight="1">
      <c r="A1362" s="832" t="s">
        <v>1150</v>
      </c>
      <c r="B1362" s="832">
        <v>2020</v>
      </c>
      <c r="C1362" s="832" t="s">
        <v>2625</v>
      </c>
      <c r="D1362" s="832" t="s">
        <v>2626</v>
      </c>
      <c r="E1362" s="832" t="s">
        <v>333</v>
      </c>
      <c r="F1362" s="832" t="s">
        <v>2443</v>
      </c>
      <c r="G1362" s="832">
        <v>0</v>
      </c>
      <c r="H1362" s="832">
        <v>0</v>
      </c>
      <c r="I1362" s="832">
        <v>0</v>
      </c>
      <c r="J1362" s="832">
        <v>0</v>
      </c>
      <c r="K1362" s="832">
        <v>0</v>
      </c>
      <c r="L1362" s="832">
        <v>0</v>
      </c>
      <c r="M1362" s="832">
        <v>0</v>
      </c>
      <c r="N1362" s="832">
        <v>0</v>
      </c>
      <c r="O1362" s="832">
        <v>0</v>
      </c>
      <c r="P1362" s="832">
        <v>0</v>
      </c>
      <c r="Q1362" s="832">
        <v>0</v>
      </c>
      <c r="R1362" s="832">
        <v>0</v>
      </c>
      <c r="S1362" s="832">
        <v>0</v>
      </c>
      <c r="T1362" s="832">
        <v>0</v>
      </c>
      <c r="U1362" s="832">
        <v>0</v>
      </c>
      <c r="V1362" s="832">
        <v>0</v>
      </c>
      <c r="W1362" s="832">
        <v>0</v>
      </c>
      <c r="X1362" s="832">
        <v>0</v>
      </c>
      <c r="Y1362" s="832">
        <v>0</v>
      </c>
      <c r="Z1362" s="832">
        <v>0</v>
      </c>
      <c r="AA1362" s="832">
        <v>0</v>
      </c>
      <c r="AB1362" s="832">
        <v>0</v>
      </c>
      <c r="AC1362" s="832">
        <v>0</v>
      </c>
      <c r="AD1362" s="832">
        <v>0</v>
      </c>
      <c r="AE1362" s="832">
        <v>0</v>
      </c>
      <c r="AF1362" s="832">
        <v>0</v>
      </c>
      <c r="AG1362" s="832">
        <v>0</v>
      </c>
      <c r="AH1362" s="832">
        <v>0</v>
      </c>
      <c r="AI1362" s="832">
        <v>0</v>
      </c>
    </row>
    <row r="1363" spans="1:35" ht="15" customHeight="1">
      <c r="A1363" s="832" t="s">
        <v>1150</v>
      </c>
      <c r="B1363" s="832">
        <v>2020</v>
      </c>
      <c r="C1363" s="832" t="s">
        <v>2627</v>
      </c>
      <c r="D1363" s="832" t="s">
        <v>2628</v>
      </c>
      <c r="E1363" s="832" t="s">
        <v>333</v>
      </c>
      <c r="F1363" s="832" t="s">
        <v>2443</v>
      </c>
      <c r="G1363" s="832">
        <v>228596.44</v>
      </c>
      <c r="H1363" s="832">
        <v>251217.54</v>
      </c>
      <c r="I1363" s="832">
        <v>264186.14</v>
      </c>
      <c r="J1363" s="832">
        <v>270652.13</v>
      </c>
      <c r="K1363" s="832">
        <v>284275.13</v>
      </c>
      <c r="L1363" s="832">
        <v>318593.45</v>
      </c>
      <c r="M1363" s="832">
        <v>34241.870000000003</v>
      </c>
      <c r="N1363" s="832">
        <v>69442.39</v>
      </c>
      <c r="O1363" s="832">
        <v>103308.65</v>
      </c>
      <c r="P1363" s="832">
        <v>139809.22</v>
      </c>
      <c r="Q1363" s="832">
        <v>174506.2</v>
      </c>
      <c r="R1363" s="832">
        <v>188758.84</v>
      </c>
      <c r="S1363" s="832">
        <v>26549.45</v>
      </c>
      <c r="T1363" s="832">
        <v>25109.11</v>
      </c>
      <c r="U1363" s="832">
        <v>0</v>
      </c>
      <c r="V1363" s="832">
        <v>0</v>
      </c>
      <c r="W1363" s="832">
        <v>0</v>
      </c>
      <c r="X1363" s="832">
        <v>0</v>
      </c>
      <c r="Y1363" s="832">
        <v>0</v>
      </c>
      <c r="Z1363" s="832">
        <v>0</v>
      </c>
      <c r="AA1363" s="832">
        <v>0</v>
      </c>
      <c r="AB1363" s="832">
        <v>0</v>
      </c>
      <c r="AC1363" s="832">
        <v>0</v>
      </c>
      <c r="AD1363" s="832">
        <v>0</v>
      </c>
      <c r="AE1363" s="832">
        <v>0</v>
      </c>
      <c r="AF1363" s="832">
        <v>0</v>
      </c>
      <c r="AG1363" s="832">
        <v>0</v>
      </c>
      <c r="AH1363" s="832">
        <v>0</v>
      </c>
      <c r="AI1363" s="832">
        <v>0</v>
      </c>
    </row>
    <row r="1364" spans="1:35" ht="15" customHeight="1">
      <c r="A1364" s="832" t="s">
        <v>1150</v>
      </c>
      <c r="B1364" s="832">
        <v>2020</v>
      </c>
      <c r="C1364" s="832" t="s">
        <v>2629</v>
      </c>
      <c r="D1364" s="832" t="s">
        <v>2862</v>
      </c>
      <c r="E1364" s="832" t="s">
        <v>333</v>
      </c>
      <c r="F1364" s="832" t="s">
        <v>2443</v>
      </c>
      <c r="G1364" s="832">
        <v>0</v>
      </c>
      <c r="H1364" s="832">
        <v>0</v>
      </c>
      <c r="I1364" s="832">
        <v>0</v>
      </c>
      <c r="J1364" s="832">
        <v>0</v>
      </c>
      <c r="K1364" s="832">
        <v>0</v>
      </c>
      <c r="L1364" s="832">
        <v>0</v>
      </c>
      <c r="M1364" s="832">
        <v>0</v>
      </c>
      <c r="N1364" s="832">
        <v>0</v>
      </c>
      <c r="O1364" s="832">
        <v>0</v>
      </c>
      <c r="P1364" s="832">
        <v>0</v>
      </c>
      <c r="Q1364" s="832">
        <v>0</v>
      </c>
      <c r="R1364" s="832">
        <v>0</v>
      </c>
      <c r="S1364" s="832">
        <v>0</v>
      </c>
      <c r="T1364" s="832">
        <v>0</v>
      </c>
      <c r="U1364" s="832">
        <v>0</v>
      </c>
      <c r="V1364" s="832">
        <v>0</v>
      </c>
      <c r="W1364" s="832">
        <v>0</v>
      </c>
      <c r="X1364" s="832">
        <v>0</v>
      </c>
      <c r="Y1364" s="832">
        <v>0</v>
      </c>
      <c r="Z1364" s="832">
        <v>0</v>
      </c>
      <c r="AA1364" s="832">
        <v>0</v>
      </c>
      <c r="AB1364" s="832">
        <v>0</v>
      </c>
      <c r="AC1364" s="832">
        <v>0</v>
      </c>
      <c r="AD1364" s="832">
        <v>0</v>
      </c>
      <c r="AE1364" s="832">
        <v>0</v>
      </c>
      <c r="AF1364" s="832">
        <v>0</v>
      </c>
      <c r="AG1364" s="832">
        <v>0</v>
      </c>
      <c r="AH1364" s="832">
        <v>0</v>
      </c>
      <c r="AI1364" s="832">
        <v>0</v>
      </c>
    </row>
    <row r="1365" spans="1:35" ht="15" customHeight="1">
      <c r="A1365" s="832" t="s">
        <v>1150</v>
      </c>
      <c r="B1365" s="832">
        <v>2020</v>
      </c>
      <c r="C1365" s="832" t="s">
        <v>2633</v>
      </c>
      <c r="D1365" s="832" t="s">
        <v>2634</v>
      </c>
      <c r="E1365" s="832" t="s">
        <v>333</v>
      </c>
      <c r="F1365" s="832" t="s">
        <v>2443</v>
      </c>
      <c r="G1365" s="832">
        <v>46596.24</v>
      </c>
      <c r="H1365" s="832">
        <v>51000.31</v>
      </c>
      <c r="I1365" s="832">
        <v>60033.79</v>
      </c>
      <c r="J1365" s="832">
        <v>65270.879999999997</v>
      </c>
      <c r="K1365" s="832">
        <v>73681.59</v>
      </c>
      <c r="L1365" s="832">
        <v>80222.97</v>
      </c>
      <c r="M1365" s="832">
        <v>8732.34</v>
      </c>
      <c r="N1365" s="832">
        <v>16260.68</v>
      </c>
      <c r="O1365" s="832">
        <v>24131.54</v>
      </c>
      <c r="P1365" s="832">
        <v>31045.65</v>
      </c>
      <c r="Q1365" s="832">
        <v>43251.72</v>
      </c>
      <c r="R1365" s="832">
        <v>50138.19</v>
      </c>
      <c r="S1365" s="832">
        <v>6685.25</v>
      </c>
      <c r="T1365" s="832">
        <v>6892.46</v>
      </c>
      <c r="U1365" s="832">
        <v>0</v>
      </c>
      <c r="V1365" s="832">
        <v>0</v>
      </c>
      <c r="W1365" s="832">
        <v>0</v>
      </c>
      <c r="X1365" s="832">
        <v>0</v>
      </c>
      <c r="Y1365" s="832">
        <v>0</v>
      </c>
      <c r="Z1365" s="832">
        <v>0</v>
      </c>
      <c r="AA1365" s="832">
        <v>0</v>
      </c>
      <c r="AB1365" s="832">
        <v>0</v>
      </c>
      <c r="AC1365" s="832">
        <v>0</v>
      </c>
      <c r="AD1365" s="832">
        <v>0</v>
      </c>
      <c r="AE1365" s="832">
        <v>0</v>
      </c>
      <c r="AF1365" s="832">
        <v>0</v>
      </c>
      <c r="AG1365" s="832">
        <v>0</v>
      </c>
      <c r="AH1365" s="832">
        <v>0</v>
      </c>
      <c r="AI1365" s="832">
        <v>0</v>
      </c>
    </row>
    <row r="1366" spans="1:35" ht="15" customHeight="1">
      <c r="A1366" s="832" t="s">
        <v>1150</v>
      </c>
      <c r="B1366" s="832">
        <v>2020</v>
      </c>
      <c r="C1366" s="832" t="s">
        <v>2635</v>
      </c>
      <c r="D1366" s="832" t="s">
        <v>2636</v>
      </c>
      <c r="E1366" s="832" t="s">
        <v>333</v>
      </c>
      <c r="F1366" s="832" t="s">
        <v>2443</v>
      </c>
      <c r="G1366" s="832">
        <v>27622.29</v>
      </c>
      <c r="H1366" s="832">
        <v>30545.43</v>
      </c>
      <c r="I1366" s="832">
        <v>32240.45</v>
      </c>
      <c r="J1366" s="832">
        <v>32335</v>
      </c>
      <c r="K1366" s="832">
        <v>33596.050000000003</v>
      </c>
      <c r="L1366" s="832">
        <v>36897.15</v>
      </c>
      <c r="M1366" s="832">
        <v>3434.4</v>
      </c>
      <c r="N1366" s="832">
        <v>7010.91</v>
      </c>
      <c r="O1366" s="832">
        <v>10763.9</v>
      </c>
      <c r="P1366" s="832">
        <v>14109.3</v>
      </c>
      <c r="Q1366" s="832">
        <v>16036.74</v>
      </c>
      <c r="R1366" s="832">
        <v>16036.74</v>
      </c>
      <c r="S1366" s="832">
        <v>3074.76</v>
      </c>
      <c r="T1366" s="832">
        <v>2363.86</v>
      </c>
      <c r="U1366" s="832">
        <v>0</v>
      </c>
      <c r="V1366" s="832">
        <v>0</v>
      </c>
      <c r="W1366" s="832">
        <v>0</v>
      </c>
      <c r="X1366" s="832">
        <v>0</v>
      </c>
      <c r="Y1366" s="832">
        <v>0</v>
      </c>
      <c r="Z1366" s="832">
        <v>0</v>
      </c>
      <c r="AA1366" s="832">
        <v>0</v>
      </c>
      <c r="AB1366" s="832">
        <v>0</v>
      </c>
      <c r="AC1366" s="832">
        <v>0</v>
      </c>
      <c r="AD1366" s="832">
        <v>0</v>
      </c>
      <c r="AE1366" s="832">
        <v>0</v>
      </c>
      <c r="AF1366" s="832">
        <v>0</v>
      </c>
      <c r="AG1366" s="832">
        <v>0</v>
      </c>
      <c r="AH1366" s="832">
        <v>0</v>
      </c>
      <c r="AI1366" s="832">
        <v>0</v>
      </c>
    </row>
    <row r="1367" spans="1:35" ht="15" customHeight="1">
      <c r="A1367" s="832" t="s">
        <v>1150</v>
      </c>
      <c r="B1367" s="832">
        <v>2020</v>
      </c>
      <c r="C1367" s="832" t="s">
        <v>2637</v>
      </c>
      <c r="D1367" s="832" t="s">
        <v>2863</v>
      </c>
      <c r="E1367" s="832" t="s">
        <v>333</v>
      </c>
      <c r="F1367" s="832" t="s">
        <v>2443</v>
      </c>
      <c r="G1367" s="832">
        <v>0</v>
      </c>
      <c r="H1367" s="832">
        <v>0</v>
      </c>
      <c r="I1367" s="832">
        <v>0</v>
      </c>
      <c r="J1367" s="832">
        <v>0</v>
      </c>
      <c r="K1367" s="832">
        <v>0</v>
      </c>
      <c r="L1367" s="832">
        <v>0</v>
      </c>
      <c r="M1367" s="832">
        <v>0</v>
      </c>
      <c r="N1367" s="832">
        <v>0</v>
      </c>
      <c r="O1367" s="832">
        <v>0</v>
      </c>
      <c r="P1367" s="832">
        <v>0</v>
      </c>
      <c r="Q1367" s="832">
        <v>0</v>
      </c>
      <c r="R1367" s="832">
        <v>0</v>
      </c>
      <c r="S1367" s="832">
        <v>0</v>
      </c>
      <c r="T1367" s="832">
        <v>0</v>
      </c>
      <c r="U1367" s="832">
        <v>0</v>
      </c>
      <c r="V1367" s="832">
        <v>0</v>
      </c>
      <c r="W1367" s="832">
        <v>0</v>
      </c>
      <c r="X1367" s="832">
        <v>0</v>
      </c>
      <c r="Y1367" s="832">
        <v>0</v>
      </c>
      <c r="Z1367" s="832">
        <v>0</v>
      </c>
      <c r="AA1367" s="832">
        <v>0</v>
      </c>
      <c r="AB1367" s="832">
        <v>0</v>
      </c>
      <c r="AC1367" s="832">
        <v>0</v>
      </c>
      <c r="AD1367" s="832">
        <v>0</v>
      </c>
      <c r="AE1367" s="832">
        <v>0</v>
      </c>
      <c r="AF1367" s="832">
        <v>0</v>
      </c>
      <c r="AG1367" s="832">
        <v>0</v>
      </c>
      <c r="AH1367" s="832">
        <v>0</v>
      </c>
      <c r="AI1367" s="832">
        <v>0</v>
      </c>
    </row>
    <row r="1368" spans="1:35" ht="15" customHeight="1">
      <c r="A1368" s="832" t="s">
        <v>1150</v>
      </c>
      <c r="B1368" s="832">
        <v>2020</v>
      </c>
      <c r="C1368" s="832" t="s">
        <v>2639</v>
      </c>
      <c r="D1368" s="832" t="s">
        <v>2640</v>
      </c>
      <c r="E1368" s="832" t="s">
        <v>333</v>
      </c>
      <c r="F1368" s="832" t="s">
        <v>2443</v>
      </c>
      <c r="G1368" s="832">
        <v>0</v>
      </c>
      <c r="H1368" s="832">
        <v>0</v>
      </c>
      <c r="I1368" s="832">
        <v>0</v>
      </c>
      <c r="J1368" s="832">
        <v>0</v>
      </c>
      <c r="K1368" s="832">
        <v>0</v>
      </c>
      <c r="L1368" s="832">
        <v>0</v>
      </c>
      <c r="M1368" s="832">
        <v>0</v>
      </c>
      <c r="N1368" s="832">
        <v>0</v>
      </c>
      <c r="O1368" s="832">
        <v>0</v>
      </c>
      <c r="P1368" s="832">
        <v>0</v>
      </c>
      <c r="Q1368" s="832">
        <v>0</v>
      </c>
      <c r="R1368" s="832">
        <v>0</v>
      </c>
      <c r="S1368" s="832">
        <v>0</v>
      </c>
      <c r="T1368" s="832">
        <v>0</v>
      </c>
      <c r="U1368" s="832">
        <v>0</v>
      </c>
      <c r="V1368" s="832">
        <v>0</v>
      </c>
      <c r="W1368" s="832">
        <v>0</v>
      </c>
      <c r="X1368" s="832">
        <v>0</v>
      </c>
      <c r="Y1368" s="832">
        <v>0</v>
      </c>
      <c r="Z1368" s="832">
        <v>0</v>
      </c>
      <c r="AA1368" s="832">
        <v>0</v>
      </c>
      <c r="AB1368" s="832">
        <v>0</v>
      </c>
      <c r="AC1368" s="832">
        <v>0</v>
      </c>
      <c r="AD1368" s="832">
        <v>0</v>
      </c>
      <c r="AE1368" s="832">
        <v>0</v>
      </c>
      <c r="AF1368" s="832">
        <v>0</v>
      </c>
      <c r="AG1368" s="832">
        <v>0</v>
      </c>
      <c r="AH1368" s="832">
        <v>0</v>
      </c>
      <c r="AI1368" s="832">
        <v>0</v>
      </c>
    </row>
    <row r="1369" spans="1:35" ht="15" customHeight="1">
      <c r="A1369" s="832" t="s">
        <v>1150</v>
      </c>
      <c r="B1369" s="832">
        <v>2020</v>
      </c>
      <c r="C1369" s="832" t="s">
        <v>2641</v>
      </c>
      <c r="D1369" s="832" t="s">
        <v>2432</v>
      </c>
      <c r="E1369" s="832" t="s">
        <v>333</v>
      </c>
      <c r="F1369" s="832" t="s">
        <v>2443</v>
      </c>
      <c r="G1369" s="832">
        <v>0</v>
      </c>
      <c r="H1369" s="832">
        <v>0</v>
      </c>
      <c r="I1369" s="832">
        <v>0</v>
      </c>
      <c r="J1369" s="832">
        <v>0</v>
      </c>
      <c r="K1369" s="832">
        <v>0</v>
      </c>
      <c r="L1369" s="832">
        <v>0</v>
      </c>
      <c r="M1369" s="832">
        <v>0</v>
      </c>
      <c r="N1369" s="832">
        <v>0</v>
      </c>
      <c r="O1369" s="832">
        <v>0</v>
      </c>
      <c r="P1369" s="832">
        <v>0</v>
      </c>
      <c r="Q1369" s="832">
        <v>0</v>
      </c>
      <c r="R1369" s="832">
        <v>0</v>
      </c>
      <c r="S1369" s="832">
        <v>0</v>
      </c>
      <c r="T1369" s="832">
        <v>0</v>
      </c>
      <c r="U1369" s="832">
        <v>0</v>
      </c>
      <c r="V1369" s="832">
        <v>0</v>
      </c>
      <c r="W1369" s="832">
        <v>0</v>
      </c>
      <c r="X1369" s="832">
        <v>0</v>
      </c>
      <c r="Y1369" s="832">
        <v>0</v>
      </c>
      <c r="Z1369" s="832">
        <v>0</v>
      </c>
      <c r="AA1369" s="832">
        <v>0</v>
      </c>
      <c r="AB1369" s="832">
        <v>0</v>
      </c>
      <c r="AC1369" s="832">
        <v>0</v>
      </c>
      <c r="AD1369" s="832">
        <v>0</v>
      </c>
      <c r="AE1369" s="832">
        <v>0</v>
      </c>
      <c r="AF1369" s="832">
        <v>0</v>
      </c>
      <c r="AG1369" s="832">
        <v>0</v>
      </c>
      <c r="AH1369" s="832">
        <v>0</v>
      </c>
      <c r="AI1369" s="832">
        <v>0</v>
      </c>
    </row>
    <row r="1370" spans="1:35" ht="15" customHeight="1">
      <c r="A1370" s="832" t="s">
        <v>1150</v>
      </c>
      <c r="B1370" s="832">
        <v>2020</v>
      </c>
      <c r="C1370" s="832" t="s">
        <v>2642</v>
      </c>
      <c r="D1370" s="832" t="s">
        <v>2643</v>
      </c>
      <c r="E1370" s="832" t="s">
        <v>333</v>
      </c>
      <c r="F1370" s="832" t="s">
        <v>2443</v>
      </c>
      <c r="G1370" s="832">
        <v>0</v>
      </c>
      <c r="H1370" s="832">
        <v>0</v>
      </c>
      <c r="I1370" s="832">
        <v>0</v>
      </c>
      <c r="J1370" s="832">
        <v>0</v>
      </c>
      <c r="K1370" s="832">
        <v>0</v>
      </c>
      <c r="L1370" s="832">
        <v>0</v>
      </c>
      <c r="M1370" s="832">
        <v>0</v>
      </c>
      <c r="N1370" s="832">
        <v>0</v>
      </c>
      <c r="O1370" s="832">
        <v>0</v>
      </c>
      <c r="P1370" s="832">
        <v>0</v>
      </c>
      <c r="Q1370" s="832">
        <v>0</v>
      </c>
      <c r="R1370" s="832">
        <v>0</v>
      </c>
      <c r="S1370" s="832">
        <v>0</v>
      </c>
      <c r="T1370" s="832">
        <v>0</v>
      </c>
      <c r="U1370" s="832">
        <v>0</v>
      </c>
      <c r="V1370" s="832">
        <v>0</v>
      </c>
      <c r="W1370" s="832">
        <v>0</v>
      </c>
      <c r="X1370" s="832">
        <v>0</v>
      </c>
      <c r="Y1370" s="832">
        <v>0</v>
      </c>
      <c r="Z1370" s="832">
        <v>0</v>
      </c>
      <c r="AA1370" s="832">
        <v>0</v>
      </c>
      <c r="AB1370" s="832">
        <v>0</v>
      </c>
      <c r="AC1370" s="832">
        <v>0</v>
      </c>
      <c r="AD1370" s="832">
        <v>0</v>
      </c>
      <c r="AE1370" s="832">
        <v>0</v>
      </c>
      <c r="AF1370" s="832">
        <v>0</v>
      </c>
      <c r="AG1370" s="832">
        <v>0</v>
      </c>
      <c r="AH1370" s="832">
        <v>0</v>
      </c>
      <c r="AI1370" s="832">
        <v>0</v>
      </c>
    </row>
    <row r="1371" spans="1:35" ht="15" customHeight="1">
      <c r="A1371" s="832" t="s">
        <v>1150</v>
      </c>
      <c r="B1371" s="832">
        <v>2020</v>
      </c>
      <c r="C1371" s="832" t="s">
        <v>2644</v>
      </c>
      <c r="D1371" s="832" t="s">
        <v>2643</v>
      </c>
      <c r="E1371" s="832" t="s">
        <v>333</v>
      </c>
      <c r="F1371" s="832" t="s">
        <v>2443</v>
      </c>
      <c r="G1371" s="832">
        <v>0</v>
      </c>
      <c r="H1371" s="832">
        <v>0</v>
      </c>
      <c r="I1371" s="832">
        <v>0</v>
      </c>
      <c r="J1371" s="832">
        <v>0</v>
      </c>
      <c r="K1371" s="832">
        <v>0</v>
      </c>
      <c r="L1371" s="832">
        <v>0</v>
      </c>
      <c r="M1371" s="832">
        <v>0</v>
      </c>
      <c r="N1371" s="832">
        <v>0</v>
      </c>
      <c r="O1371" s="832">
        <v>0</v>
      </c>
      <c r="P1371" s="832">
        <v>0</v>
      </c>
      <c r="Q1371" s="832">
        <v>0</v>
      </c>
      <c r="R1371" s="832">
        <v>0</v>
      </c>
      <c r="S1371" s="832">
        <v>0</v>
      </c>
      <c r="T1371" s="832">
        <v>0</v>
      </c>
      <c r="U1371" s="832">
        <v>0</v>
      </c>
      <c r="V1371" s="832">
        <v>0</v>
      </c>
      <c r="W1371" s="832">
        <v>0</v>
      </c>
      <c r="X1371" s="832">
        <v>0</v>
      </c>
      <c r="Y1371" s="832">
        <v>0</v>
      </c>
      <c r="Z1371" s="832">
        <v>0</v>
      </c>
      <c r="AA1371" s="832">
        <v>0</v>
      </c>
      <c r="AB1371" s="832">
        <v>0</v>
      </c>
      <c r="AC1371" s="832">
        <v>0</v>
      </c>
      <c r="AD1371" s="832">
        <v>0</v>
      </c>
      <c r="AE1371" s="832">
        <v>0</v>
      </c>
      <c r="AF1371" s="832">
        <v>0</v>
      </c>
      <c r="AG1371" s="832">
        <v>0</v>
      </c>
      <c r="AH1371" s="832">
        <v>0</v>
      </c>
      <c r="AI1371" s="832">
        <v>0</v>
      </c>
    </row>
    <row r="1372" spans="1:35" ht="15" customHeight="1">
      <c r="A1372" s="832" t="s">
        <v>1150</v>
      </c>
      <c r="B1372" s="832">
        <v>2020</v>
      </c>
      <c r="C1372" s="832" t="s">
        <v>2645</v>
      </c>
      <c r="D1372" s="832" t="s">
        <v>2643</v>
      </c>
      <c r="E1372" s="832" t="s">
        <v>333</v>
      </c>
      <c r="F1372" s="832" t="s">
        <v>2443</v>
      </c>
      <c r="G1372" s="832">
        <v>0</v>
      </c>
      <c r="H1372" s="832">
        <v>0</v>
      </c>
      <c r="I1372" s="832">
        <v>0</v>
      </c>
      <c r="J1372" s="832">
        <v>0</v>
      </c>
      <c r="K1372" s="832">
        <v>0</v>
      </c>
      <c r="L1372" s="832">
        <v>0</v>
      </c>
      <c r="M1372" s="832">
        <v>0</v>
      </c>
      <c r="N1372" s="832">
        <v>0</v>
      </c>
      <c r="O1372" s="832">
        <v>0</v>
      </c>
      <c r="P1372" s="832">
        <v>0</v>
      </c>
      <c r="Q1372" s="832">
        <v>0</v>
      </c>
      <c r="R1372" s="832">
        <v>0</v>
      </c>
      <c r="S1372" s="832">
        <v>0</v>
      </c>
      <c r="T1372" s="832">
        <v>0</v>
      </c>
      <c r="U1372" s="832">
        <v>0</v>
      </c>
      <c r="V1372" s="832">
        <v>0</v>
      </c>
      <c r="W1372" s="832">
        <v>0</v>
      </c>
      <c r="X1372" s="832">
        <v>0</v>
      </c>
      <c r="Y1372" s="832">
        <v>0</v>
      </c>
      <c r="Z1372" s="832">
        <v>0</v>
      </c>
      <c r="AA1372" s="832">
        <v>0</v>
      </c>
      <c r="AB1372" s="832">
        <v>0</v>
      </c>
      <c r="AC1372" s="832">
        <v>0</v>
      </c>
      <c r="AD1372" s="832">
        <v>0</v>
      </c>
      <c r="AE1372" s="832">
        <v>0</v>
      </c>
      <c r="AF1372" s="832">
        <v>0</v>
      </c>
      <c r="AG1372" s="832">
        <v>0</v>
      </c>
      <c r="AH1372" s="832">
        <v>0</v>
      </c>
      <c r="AI1372" s="832">
        <v>0</v>
      </c>
    </row>
    <row r="1373" spans="1:35" ht="15" customHeight="1">
      <c r="A1373" s="832" t="s">
        <v>1150</v>
      </c>
      <c r="B1373" s="832">
        <v>2020</v>
      </c>
      <c r="C1373" s="832" t="s">
        <v>2646</v>
      </c>
      <c r="D1373" s="832" t="s">
        <v>2643</v>
      </c>
      <c r="E1373" s="832" t="s">
        <v>333</v>
      </c>
      <c r="F1373" s="832" t="s">
        <v>2443</v>
      </c>
      <c r="G1373" s="832">
        <v>0</v>
      </c>
      <c r="H1373" s="832">
        <v>0</v>
      </c>
      <c r="I1373" s="832">
        <v>0</v>
      </c>
      <c r="J1373" s="832">
        <v>0</v>
      </c>
      <c r="K1373" s="832">
        <v>0</v>
      </c>
      <c r="L1373" s="832">
        <v>0</v>
      </c>
      <c r="M1373" s="832">
        <v>0</v>
      </c>
      <c r="N1373" s="832">
        <v>0</v>
      </c>
      <c r="O1373" s="832">
        <v>0</v>
      </c>
      <c r="P1373" s="832">
        <v>0</v>
      </c>
      <c r="Q1373" s="832">
        <v>0</v>
      </c>
      <c r="R1373" s="832">
        <v>0</v>
      </c>
      <c r="S1373" s="832">
        <v>0</v>
      </c>
      <c r="T1373" s="832">
        <v>0</v>
      </c>
      <c r="U1373" s="832">
        <v>0</v>
      </c>
      <c r="V1373" s="832">
        <v>0</v>
      </c>
      <c r="W1373" s="832">
        <v>0</v>
      </c>
      <c r="X1373" s="832">
        <v>0</v>
      </c>
      <c r="Y1373" s="832">
        <v>0</v>
      </c>
      <c r="Z1373" s="832">
        <v>0</v>
      </c>
      <c r="AA1373" s="832">
        <v>0</v>
      </c>
      <c r="AB1373" s="832">
        <v>0</v>
      </c>
      <c r="AC1373" s="832">
        <v>0</v>
      </c>
      <c r="AD1373" s="832">
        <v>0</v>
      </c>
      <c r="AE1373" s="832">
        <v>0</v>
      </c>
      <c r="AF1373" s="832">
        <v>0</v>
      </c>
      <c r="AG1373" s="832">
        <v>0</v>
      </c>
      <c r="AH1373" s="832">
        <v>0</v>
      </c>
      <c r="AI1373" s="832">
        <v>0</v>
      </c>
    </row>
    <row r="1374" spans="1:35" ht="15" customHeight="1">
      <c r="A1374" s="832" t="s">
        <v>1150</v>
      </c>
      <c r="B1374" s="832">
        <v>2020</v>
      </c>
      <c r="C1374" s="832" t="s">
        <v>2647</v>
      </c>
      <c r="D1374" s="832" t="s">
        <v>2643</v>
      </c>
      <c r="E1374" s="832" t="s">
        <v>333</v>
      </c>
      <c r="F1374" s="832" t="s">
        <v>2443</v>
      </c>
      <c r="G1374" s="832">
        <v>0</v>
      </c>
      <c r="H1374" s="832">
        <v>0</v>
      </c>
      <c r="I1374" s="832">
        <v>0</v>
      </c>
      <c r="J1374" s="832">
        <v>0</v>
      </c>
      <c r="K1374" s="832">
        <v>0</v>
      </c>
      <c r="L1374" s="832">
        <v>0</v>
      </c>
      <c r="M1374" s="832">
        <v>0</v>
      </c>
      <c r="N1374" s="832">
        <v>0</v>
      </c>
      <c r="O1374" s="832">
        <v>0</v>
      </c>
      <c r="P1374" s="832">
        <v>0</v>
      </c>
      <c r="Q1374" s="832">
        <v>0</v>
      </c>
      <c r="R1374" s="832">
        <v>0</v>
      </c>
      <c r="S1374" s="832">
        <v>0</v>
      </c>
      <c r="T1374" s="832">
        <v>0</v>
      </c>
      <c r="U1374" s="832">
        <v>0</v>
      </c>
      <c r="V1374" s="832">
        <v>0</v>
      </c>
      <c r="W1374" s="832">
        <v>0</v>
      </c>
      <c r="X1374" s="832">
        <v>0</v>
      </c>
      <c r="Y1374" s="832">
        <v>0</v>
      </c>
      <c r="Z1374" s="832">
        <v>0</v>
      </c>
      <c r="AA1374" s="832">
        <v>0</v>
      </c>
      <c r="AB1374" s="832">
        <v>0</v>
      </c>
      <c r="AC1374" s="832">
        <v>0</v>
      </c>
      <c r="AD1374" s="832">
        <v>0</v>
      </c>
      <c r="AE1374" s="832">
        <v>0</v>
      </c>
      <c r="AF1374" s="832">
        <v>0</v>
      </c>
      <c r="AG1374" s="832">
        <v>0</v>
      </c>
      <c r="AH1374" s="832">
        <v>0</v>
      </c>
      <c r="AI1374" s="832">
        <v>0</v>
      </c>
    </row>
    <row r="1375" spans="1:35" ht="15" customHeight="1">
      <c r="A1375" s="832" t="s">
        <v>1150</v>
      </c>
      <c r="B1375" s="832">
        <v>2020</v>
      </c>
      <c r="C1375" s="832" t="s">
        <v>2648</v>
      </c>
      <c r="D1375" s="832" t="s">
        <v>2643</v>
      </c>
      <c r="E1375" s="832" t="s">
        <v>333</v>
      </c>
      <c r="F1375" s="832" t="s">
        <v>2443</v>
      </c>
      <c r="G1375" s="832">
        <v>0</v>
      </c>
      <c r="H1375" s="832">
        <v>0</v>
      </c>
      <c r="I1375" s="832">
        <v>0</v>
      </c>
      <c r="J1375" s="832">
        <v>0</v>
      </c>
      <c r="K1375" s="832">
        <v>0</v>
      </c>
      <c r="L1375" s="832">
        <v>0</v>
      </c>
      <c r="M1375" s="832">
        <v>0</v>
      </c>
      <c r="N1375" s="832">
        <v>0</v>
      </c>
      <c r="O1375" s="832">
        <v>0</v>
      </c>
      <c r="P1375" s="832">
        <v>0</v>
      </c>
      <c r="Q1375" s="832">
        <v>0</v>
      </c>
      <c r="R1375" s="832">
        <v>0</v>
      </c>
      <c r="S1375" s="832">
        <v>0</v>
      </c>
      <c r="T1375" s="832">
        <v>0</v>
      </c>
      <c r="U1375" s="832">
        <v>0</v>
      </c>
      <c r="V1375" s="832">
        <v>0</v>
      </c>
      <c r="W1375" s="832">
        <v>0</v>
      </c>
      <c r="X1375" s="832">
        <v>0</v>
      </c>
      <c r="Y1375" s="832">
        <v>0</v>
      </c>
      <c r="Z1375" s="832">
        <v>0</v>
      </c>
      <c r="AA1375" s="832">
        <v>0</v>
      </c>
      <c r="AB1375" s="832">
        <v>0</v>
      </c>
      <c r="AC1375" s="832">
        <v>0</v>
      </c>
      <c r="AD1375" s="832">
        <v>0</v>
      </c>
      <c r="AE1375" s="832">
        <v>0</v>
      </c>
      <c r="AF1375" s="832">
        <v>0</v>
      </c>
      <c r="AG1375" s="832">
        <v>0</v>
      </c>
      <c r="AH1375" s="832">
        <v>0</v>
      </c>
      <c r="AI1375" s="832">
        <v>0</v>
      </c>
    </row>
    <row r="1376" spans="1:35" ht="15" customHeight="1">
      <c r="A1376" s="832" t="s">
        <v>1150</v>
      </c>
      <c r="B1376" s="832">
        <v>2020</v>
      </c>
      <c r="C1376" s="832" t="s">
        <v>2649</v>
      </c>
      <c r="D1376" s="832" t="s">
        <v>2643</v>
      </c>
      <c r="E1376" s="832" t="s">
        <v>333</v>
      </c>
      <c r="F1376" s="832" t="s">
        <v>2443</v>
      </c>
      <c r="G1376" s="832">
        <v>0</v>
      </c>
      <c r="H1376" s="832">
        <v>0</v>
      </c>
      <c r="I1376" s="832">
        <v>0</v>
      </c>
      <c r="J1376" s="832">
        <v>0</v>
      </c>
      <c r="K1376" s="832">
        <v>0</v>
      </c>
      <c r="L1376" s="832">
        <v>0</v>
      </c>
      <c r="M1376" s="832">
        <v>0</v>
      </c>
      <c r="N1376" s="832">
        <v>0</v>
      </c>
      <c r="O1376" s="832">
        <v>0</v>
      </c>
      <c r="P1376" s="832">
        <v>0</v>
      </c>
      <c r="Q1376" s="832">
        <v>0</v>
      </c>
      <c r="R1376" s="832">
        <v>0</v>
      </c>
      <c r="S1376" s="832">
        <v>0</v>
      </c>
      <c r="T1376" s="832">
        <v>0</v>
      </c>
      <c r="U1376" s="832">
        <v>0</v>
      </c>
      <c r="V1376" s="832">
        <v>0</v>
      </c>
      <c r="W1376" s="832">
        <v>0</v>
      </c>
      <c r="X1376" s="832">
        <v>0</v>
      </c>
      <c r="Y1376" s="832">
        <v>0</v>
      </c>
      <c r="Z1376" s="832">
        <v>0</v>
      </c>
      <c r="AA1376" s="832">
        <v>0</v>
      </c>
      <c r="AB1376" s="832">
        <v>0</v>
      </c>
      <c r="AC1376" s="832">
        <v>0</v>
      </c>
      <c r="AD1376" s="832">
        <v>0</v>
      </c>
      <c r="AE1376" s="832">
        <v>0</v>
      </c>
      <c r="AF1376" s="832">
        <v>0</v>
      </c>
      <c r="AG1376" s="832">
        <v>0</v>
      </c>
      <c r="AH1376" s="832">
        <v>0</v>
      </c>
      <c r="AI1376" s="832">
        <v>0</v>
      </c>
    </row>
    <row r="1377" spans="1:35" ht="15" customHeight="1">
      <c r="A1377" s="832" t="s">
        <v>1150</v>
      </c>
      <c r="B1377" s="832">
        <v>2020</v>
      </c>
      <c r="C1377" s="832" t="s">
        <v>2650</v>
      </c>
      <c r="D1377" s="832" t="s">
        <v>2651</v>
      </c>
      <c r="E1377" s="832" t="s">
        <v>333</v>
      </c>
      <c r="F1377" s="832" t="s">
        <v>1119</v>
      </c>
      <c r="G1377" s="832">
        <v>0</v>
      </c>
      <c r="H1377" s="832">
        <v>0</v>
      </c>
      <c r="I1377" s="832">
        <v>0</v>
      </c>
      <c r="J1377" s="832">
        <v>0</v>
      </c>
      <c r="K1377" s="832">
        <v>0</v>
      </c>
      <c r="L1377" s="832">
        <v>0</v>
      </c>
      <c r="M1377" s="832">
        <v>0</v>
      </c>
      <c r="N1377" s="832">
        <v>0</v>
      </c>
      <c r="O1377" s="832">
        <v>0</v>
      </c>
      <c r="P1377" s="832">
        <v>0</v>
      </c>
      <c r="Q1377" s="832">
        <v>0</v>
      </c>
      <c r="R1377" s="832">
        <v>0</v>
      </c>
      <c r="S1377" s="832">
        <v>0</v>
      </c>
      <c r="T1377" s="832">
        <v>0</v>
      </c>
      <c r="U1377" s="832">
        <v>0</v>
      </c>
      <c r="V1377" s="832">
        <v>0</v>
      </c>
      <c r="W1377" s="832">
        <v>0</v>
      </c>
      <c r="X1377" s="832">
        <v>0</v>
      </c>
      <c r="Y1377" s="832">
        <v>0</v>
      </c>
      <c r="Z1377" s="832">
        <v>0</v>
      </c>
      <c r="AA1377" s="832">
        <v>0</v>
      </c>
      <c r="AB1377" s="832">
        <v>0</v>
      </c>
      <c r="AC1377" s="832">
        <v>0</v>
      </c>
      <c r="AD1377" s="832">
        <v>0</v>
      </c>
      <c r="AE1377" s="832">
        <v>0</v>
      </c>
      <c r="AF1377" s="832">
        <v>0</v>
      </c>
      <c r="AG1377" s="832">
        <v>0</v>
      </c>
      <c r="AH1377" s="832">
        <v>0</v>
      </c>
      <c r="AI1377" s="832">
        <v>0</v>
      </c>
    </row>
    <row r="1378" spans="1:35" ht="15" customHeight="1">
      <c r="A1378" s="832" t="s">
        <v>1150</v>
      </c>
      <c r="B1378" s="832">
        <v>2020</v>
      </c>
      <c r="C1378" s="832" t="s">
        <v>2652</v>
      </c>
      <c r="D1378" s="832" t="s">
        <v>2653</v>
      </c>
      <c r="E1378" s="832" t="s">
        <v>333</v>
      </c>
      <c r="F1378" s="832" t="s">
        <v>2321</v>
      </c>
      <c r="G1378" s="832">
        <v>0</v>
      </c>
      <c r="H1378" s="832">
        <v>0</v>
      </c>
      <c r="I1378" s="832">
        <v>0</v>
      </c>
      <c r="J1378" s="832">
        <v>0</v>
      </c>
      <c r="K1378" s="832">
        <v>0</v>
      </c>
      <c r="L1378" s="832">
        <v>0</v>
      </c>
      <c r="M1378" s="832">
        <v>0</v>
      </c>
      <c r="N1378" s="832">
        <v>0</v>
      </c>
      <c r="O1378" s="832">
        <v>0</v>
      </c>
      <c r="P1378" s="832">
        <v>0</v>
      </c>
      <c r="Q1378" s="832">
        <v>0</v>
      </c>
      <c r="R1378" s="832">
        <v>0</v>
      </c>
      <c r="S1378" s="832">
        <v>0</v>
      </c>
      <c r="T1378" s="832">
        <v>0</v>
      </c>
      <c r="U1378" s="832">
        <v>0</v>
      </c>
      <c r="V1378" s="832">
        <v>0</v>
      </c>
      <c r="W1378" s="832">
        <v>0</v>
      </c>
      <c r="X1378" s="832">
        <v>0</v>
      </c>
      <c r="Y1378" s="832">
        <v>0</v>
      </c>
      <c r="Z1378" s="832">
        <v>0</v>
      </c>
      <c r="AA1378" s="832">
        <v>0</v>
      </c>
      <c r="AB1378" s="832">
        <v>0</v>
      </c>
      <c r="AC1378" s="832">
        <v>0</v>
      </c>
      <c r="AD1378" s="832">
        <v>0</v>
      </c>
      <c r="AE1378" s="832">
        <v>0</v>
      </c>
      <c r="AF1378" s="832">
        <v>0</v>
      </c>
      <c r="AG1378" s="832">
        <v>0</v>
      </c>
      <c r="AH1378" s="832">
        <v>0</v>
      </c>
      <c r="AI1378" s="832">
        <v>0</v>
      </c>
    </row>
    <row r="1379" spans="1:35" ht="15" customHeight="1">
      <c r="A1379" s="832" t="s">
        <v>1150</v>
      </c>
      <c r="B1379" s="832">
        <v>2020</v>
      </c>
      <c r="C1379" s="832" t="s">
        <v>2654</v>
      </c>
      <c r="D1379" s="832" t="s">
        <v>2655</v>
      </c>
      <c r="E1379" s="832" t="s">
        <v>333</v>
      </c>
      <c r="F1379" s="832" t="s">
        <v>2321</v>
      </c>
      <c r="G1379" s="832">
        <v>14.25</v>
      </c>
      <c r="H1379" s="832">
        <v>14.25</v>
      </c>
      <c r="I1379" s="832">
        <v>14.25</v>
      </c>
      <c r="J1379" s="832">
        <v>25.51</v>
      </c>
      <c r="K1379" s="832">
        <v>25.51</v>
      </c>
      <c r="L1379" s="832">
        <v>25.51</v>
      </c>
      <c r="M1379" s="832">
        <v>0</v>
      </c>
      <c r="N1379" s="832">
        <v>0</v>
      </c>
      <c r="O1379" s="832">
        <v>0</v>
      </c>
      <c r="P1379" s="832">
        <v>0</v>
      </c>
      <c r="Q1379" s="832">
        <v>0</v>
      </c>
      <c r="R1379" s="832">
        <v>63</v>
      </c>
      <c r="S1379" s="832">
        <v>2.13</v>
      </c>
      <c r="T1379" s="832">
        <v>6.19</v>
      </c>
      <c r="U1379" s="832">
        <v>0</v>
      </c>
      <c r="V1379" s="832">
        <v>1</v>
      </c>
      <c r="W1379" s="832">
        <v>1</v>
      </c>
      <c r="X1379" s="832">
        <v>1</v>
      </c>
      <c r="Y1379" s="832">
        <v>2</v>
      </c>
      <c r="Z1379" s="832">
        <v>2</v>
      </c>
      <c r="AA1379" s="832">
        <v>2</v>
      </c>
      <c r="AB1379" s="832">
        <v>0</v>
      </c>
      <c r="AC1379" s="832">
        <v>0</v>
      </c>
      <c r="AD1379" s="832">
        <v>0</v>
      </c>
      <c r="AE1379" s="832">
        <v>0</v>
      </c>
      <c r="AF1379" s="832">
        <v>0</v>
      </c>
      <c r="AG1379" s="832">
        <v>1</v>
      </c>
      <c r="AH1379" s="832">
        <v>0</v>
      </c>
      <c r="AI1379" s="832">
        <v>0</v>
      </c>
    </row>
    <row r="1380" spans="1:35" ht="15" customHeight="1">
      <c r="A1380" s="832" t="s">
        <v>1150</v>
      </c>
      <c r="B1380" s="832">
        <v>2020</v>
      </c>
      <c r="C1380" s="832" t="s">
        <v>2656</v>
      </c>
      <c r="D1380" s="832" t="s">
        <v>2657</v>
      </c>
      <c r="E1380" s="832" t="s">
        <v>333</v>
      </c>
      <c r="F1380" s="832" t="s">
        <v>2321</v>
      </c>
      <c r="G1380" s="832">
        <v>8080</v>
      </c>
      <c r="H1380" s="832">
        <v>8080</v>
      </c>
      <c r="I1380" s="832">
        <v>8080</v>
      </c>
      <c r="J1380" s="832">
        <v>8080</v>
      </c>
      <c r="K1380" s="832">
        <v>8080</v>
      </c>
      <c r="L1380" s="832">
        <v>8080</v>
      </c>
      <c r="M1380" s="832">
        <v>0</v>
      </c>
      <c r="N1380" s="832">
        <v>0</v>
      </c>
      <c r="O1380" s="832">
        <v>0</v>
      </c>
      <c r="P1380" s="832">
        <v>0</v>
      </c>
      <c r="Q1380" s="832">
        <v>0</v>
      </c>
      <c r="R1380" s="832">
        <v>0</v>
      </c>
      <c r="S1380" s="832">
        <v>673.33</v>
      </c>
      <c r="T1380" s="832">
        <v>0</v>
      </c>
      <c r="U1380" s="832">
        <v>0</v>
      </c>
      <c r="V1380" s="832">
        <v>1</v>
      </c>
      <c r="W1380" s="832">
        <v>1</v>
      </c>
      <c r="X1380" s="832">
        <v>1</v>
      </c>
      <c r="Y1380" s="832">
        <v>1</v>
      </c>
      <c r="Z1380" s="832">
        <v>1</v>
      </c>
      <c r="AA1380" s="832">
        <v>1</v>
      </c>
      <c r="AB1380" s="832">
        <v>0</v>
      </c>
      <c r="AC1380" s="832">
        <v>0</v>
      </c>
      <c r="AD1380" s="832">
        <v>0</v>
      </c>
      <c r="AE1380" s="832">
        <v>0</v>
      </c>
      <c r="AF1380" s="832">
        <v>0</v>
      </c>
      <c r="AG1380" s="832">
        <v>0</v>
      </c>
      <c r="AH1380" s="832">
        <v>0</v>
      </c>
      <c r="AI1380" s="832">
        <v>0</v>
      </c>
    </row>
    <row r="1381" spans="1:35" ht="15" customHeight="1">
      <c r="A1381" s="832" t="s">
        <v>1150</v>
      </c>
      <c r="B1381" s="832">
        <v>2020</v>
      </c>
      <c r="C1381" s="832" t="s">
        <v>2658</v>
      </c>
      <c r="D1381" s="832" t="s">
        <v>2659</v>
      </c>
      <c r="E1381" s="832" t="s">
        <v>333</v>
      </c>
      <c r="F1381" s="832" t="s">
        <v>2321</v>
      </c>
      <c r="G1381" s="832">
        <v>447559</v>
      </c>
      <c r="H1381" s="832">
        <v>543928</v>
      </c>
      <c r="I1381" s="832">
        <v>590596</v>
      </c>
      <c r="J1381" s="832">
        <v>597891</v>
      </c>
      <c r="K1381" s="832">
        <v>640759</v>
      </c>
      <c r="L1381" s="832">
        <v>706870</v>
      </c>
      <c r="M1381" s="832">
        <v>122278</v>
      </c>
      <c r="N1381" s="832">
        <v>247822</v>
      </c>
      <c r="O1381" s="832">
        <v>378490</v>
      </c>
      <c r="P1381" s="832">
        <v>463431</v>
      </c>
      <c r="Q1381" s="832">
        <v>549015</v>
      </c>
      <c r="R1381" s="832">
        <v>618146</v>
      </c>
      <c r="S1381" s="832">
        <v>58905.83</v>
      </c>
      <c r="T1381" s="832">
        <v>78490.25</v>
      </c>
      <c r="U1381" s="832">
        <v>0</v>
      </c>
      <c r="V1381" s="832">
        <v>7</v>
      </c>
      <c r="W1381" s="832">
        <v>8</v>
      </c>
      <c r="X1381" s="832">
        <v>9</v>
      </c>
      <c r="Y1381" s="832">
        <v>10</v>
      </c>
      <c r="Z1381" s="832">
        <v>11</v>
      </c>
      <c r="AA1381" s="832">
        <v>12</v>
      </c>
      <c r="AB1381" s="832">
        <v>1</v>
      </c>
      <c r="AC1381" s="832">
        <v>2</v>
      </c>
      <c r="AD1381" s="832">
        <v>3</v>
      </c>
      <c r="AE1381" s="832">
        <v>4</v>
      </c>
      <c r="AF1381" s="832">
        <v>5</v>
      </c>
      <c r="AG1381" s="832">
        <v>6</v>
      </c>
      <c r="AH1381" s="832">
        <v>1</v>
      </c>
      <c r="AI1381" s="832">
        <v>1</v>
      </c>
    </row>
    <row r="1382" spans="1:35" ht="15" customHeight="1">
      <c r="A1382" s="832" t="s">
        <v>1150</v>
      </c>
      <c r="B1382" s="832">
        <v>2020</v>
      </c>
      <c r="C1382" s="832" t="s">
        <v>2660</v>
      </c>
      <c r="D1382" s="832" t="s">
        <v>2661</v>
      </c>
      <c r="E1382" s="832" t="s">
        <v>333</v>
      </c>
      <c r="F1382" s="832" t="s">
        <v>2321</v>
      </c>
      <c r="G1382" s="832">
        <v>0</v>
      </c>
      <c r="H1382" s="832">
        <v>0</v>
      </c>
      <c r="I1382" s="832">
        <v>0</v>
      </c>
      <c r="J1382" s="832">
        <v>0</v>
      </c>
      <c r="K1382" s="832">
        <v>0</v>
      </c>
      <c r="L1382" s="832">
        <v>0</v>
      </c>
      <c r="M1382" s="832">
        <v>0</v>
      </c>
      <c r="N1382" s="832">
        <v>0</v>
      </c>
      <c r="O1382" s="832">
        <v>0</v>
      </c>
      <c r="P1382" s="832">
        <v>0</v>
      </c>
      <c r="Q1382" s="832">
        <v>0</v>
      </c>
      <c r="R1382" s="832">
        <v>0</v>
      </c>
      <c r="S1382" s="832">
        <v>0</v>
      </c>
      <c r="T1382" s="832">
        <v>0</v>
      </c>
      <c r="U1382" s="832">
        <v>0</v>
      </c>
      <c r="V1382" s="832">
        <v>0</v>
      </c>
      <c r="W1382" s="832">
        <v>0</v>
      </c>
      <c r="X1382" s="832">
        <v>0</v>
      </c>
      <c r="Y1382" s="832">
        <v>0</v>
      </c>
      <c r="Z1382" s="832">
        <v>0</v>
      </c>
      <c r="AA1382" s="832">
        <v>0</v>
      </c>
      <c r="AB1382" s="832">
        <v>0</v>
      </c>
      <c r="AC1382" s="832">
        <v>0</v>
      </c>
      <c r="AD1382" s="832">
        <v>0</v>
      </c>
      <c r="AE1382" s="832">
        <v>0</v>
      </c>
      <c r="AF1382" s="832">
        <v>0</v>
      </c>
      <c r="AG1382" s="832">
        <v>0</v>
      </c>
      <c r="AH1382" s="832">
        <v>0</v>
      </c>
      <c r="AI1382" s="832">
        <v>0</v>
      </c>
    </row>
    <row r="1383" spans="1:35" ht="15" customHeight="1">
      <c r="A1383" s="832" t="s">
        <v>1150</v>
      </c>
      <c r="B1383" s="832">
        <v>2020</v>
      </c>
      <c r="C1383" s="832" t="s">
        <v>2662</v>
      </c>
      <c r="D1383" s="832" t="s">
        <v>2663</v>
      </c>
      <c r="E1383" s="832" t="s">
        <v>333</v>
      </c>
      <c r="F1383" s="832" t="s">
        <v>2321</v>
      </c>
      <c r="G1383" s="832">
        <v>0</v>
      </c>
      <c r="H1383" s="832">
        <v>0</v>
      </c>
      <c r="I1383" s="832">
        <v>0</v>
      </c>
      <c r="J1383" s="832">
        <v>0</v>
      </c>
      <c r="K1383" s="832">
        <v>0</v>
      </c>
      <c r="L1383" s="832">
        <v>0</v>
      </c>
      <c r="M1383" s="832">
        <v>0</v>
      </c>
      <c r="N1383" s="832">
        <v>0</v>
      </c>
      <c r="O1383" s="832">
        <v>0</v>
      </c>
      <c r="P1383" s="832">
        <v>0</v>
      </c>
      <c r="Q1383" s="832">
        <v>0</v>
      </c>
      <c r="R1383" s="832">
        <v>0</v>
      </c>
      <c r="S1383" s="832">
        <v>0</v>
      </c>
      <c r="T1383" s="832">
        <v>0</v>
      </c>
      <c r="U1383" s="832">
        <v>0</v>
      </c>
      <c r="V1383" s="832">
        <v>0</v>
      </c>
      <c r="W1383" s="832">
        <v>0</v>
      </c>
      <c r="X1383" s="832">
        <v>0</v>
      </c>
      <c r="Y1383" s="832">
        <v>0</v>
      </c>
      <c r="Z1383" s="832">
        <v>0</v>
      </c>
      <c r="AA1383" s="832">
        <v>0</v>
      </c>
      <c r="AB1383" s="832">
        <v>0</v>
      </c>
      <c r="AC1383" s="832">
        <v>0</v>
      </c>
      <c r="AD1383" s="832">
        <v>0</v>
      </c>
      <c r="AE1383" s="832">
        <v>0</v>
      </c>
      <c r="AF1383" s="832">
        <v>0</v>
      </c>
      <c r="AG1383" s="832">
        <v>0</v>
      </c>
      <c r="AH1383" s="832">
        <v>0</v>
      </c>
      <c r="AI1383" s="832">
        <v>0</v>
      </c>
    </row>
    <row r="1384" spans="1:35" ht="15" customHeight="1">
      <c r="A1384" s="832" t="s">
        <v>1150</v>
      </c>
      <c r="B1384" s="832">
        <v>2020</v>
      </c>
      <c r="C1384" s="832" t="s">
        <v>2664</v>
      </c>
      <c r="D1384" s="832" t="s">
        <v>2665</v>
      </c>
      <c r="E1384" s="832" t="s">
        <v>333</v>
      </c>
      <c r="F1384" s="832" t="s">
        <v>2321</v>
      </c>
      <c r="G1384" s="832">
        <v>0</v>
      </c>
      <c r="H1384" s="832">
        <v>0</v>
      </c>
      <c r="I1384" s="832">
        <v>0</v>
      </c>
      <c r="J1384" s="832">
        <v>0</v>
      </c>
      <c r="K1384" s="832">
        <v>0</v>
      </c>
      <c r="L1384" s="832">
        <v>0</v>
      </c>
      <c r="M1384" s="832">
        <v>0</v>
      </c>
      <c r="N1384" s="832">
        <v>0</v>
      </c>
      <c r="O1384" s="832">
        <v>0</v>
      </c>
      <c r="P1384" s="832">
        <v>0</v>
      </c>
      <c r="Q1384" s="832">
        <v>0</v>
      </c>
      <c r="R1384" s="832">
        <v>0</v>
      </c>
      <c r="S1384" s="832">
        <v>0</v>
      </c>
      <c r="T1384" s="832">
        <v>0</v>
      </c>
      <c r="U1384" s="832">
        <v>0</v>
      </c>
      <c r="V1384" s="832">
        <v>0</v>
      </c>
      <c r="W1384" s="832">
        <v>0</v>
      </c>
      <c r="X1384" s="832">
        <v>0</v>
      </c>
      <c r="Y1384" s="832">
        <v>0</v>
      </c>
      <c r="Z1384" s="832">
        <v>0</v>
      </c>
      <c r="AA1384" s="832">
        <v>0</v>
      </c>
      <c r="AB1384" s="832">
        <v>0</v>
      </c>
      <c r="AC1384" s="832">
        <v>0</v>
      </c>
      <c r="AD1384" s="832">
        <v>0</v>
      </c>
      <c r="AE1384" s="832">
        <v>0</v>
      </c>
      <c r="AF1384" s="832">
        <v>0</v>
      </c>
      <c r="AG1384" s="832">
        <v>0</v>
      </c>
      <c r="AH1384" s="832">
        <v>0</v>
      </c>
      <c r="AI1384" s="832">
        <v>0</v>
      </c>
    </row>
    <row r="1385" spans="1:35" ht="15" customHeight="1">
      <c r="A1385" s="832" t="s">
        <v>1150</v>
      </c>
      <c r="B1385" s="832">
        <v>2020</v>
      </c>
      <c r="C1385" s="832" t="s">
        <v>2666</v>
      </c>
      <c r="D1385" s="832" t="s">
        <v>2667</v>
      </c>
      <c r="E1385" s="832" t="s">
        <v>333</v>
      </c>
      <c r="F1385" s="832" t="s">
        <v>2321</v>
      </c>
      <c r="G1385" s="832">
        <v>160385.51999999999</v>
      </c>
      <c r="H1385" s="832">
        <v>212689.86</v>
      </c>
      <c r="I1385" s="832">
        <v>213507.94</v>
      </c>
      <c r="J1385" s="832">
        <v>213829.49</v>
      </c>
      <c r="K1385" s="832">
        <v>217850.13</v>
      </c>
      <c r="L1385" s="832">
        <v>379751.05</v>
      </c>
      <c r="M1385" s="832">
        <v>5779.42</v>
      </c>
      <c r="N1385" s="832">
        <v>9787.9</v>
      </c>
      <c r="O1385" s="832">
        <v>122303.8</v>
      </c>
      <c r="P1385" s="832">
        <v>137590.01</v>
      </c>
      <c r="Q1385" s="832">
        <v>139560.87</v>
      </c>
      <c r="R1385" s="832">
        <v>139790.38</v>
      </c>
      <c r="S1385" s="832">
        <v>31645.919999999998</v>
      </c>
      <c r="T1385" s="832">
        <v>34314.589999999997</v>
      </c>
      <c r="U1385" s="832">
        <v>0</v>
      </c>
      <c r="V1385" s="832">
        <v>958</v>
      </c>
      <c r="W1385" s="832">
        <v>1095</v>
      </c>
      <c r="X1385" s="832">
        <v>1158</v>
      </c>
      <c r="Y1385" s="832">
        <v>1168</v>
      </c>
      <c r="Z1385" s="832">
        <v>1267</v>
      </c>
      <c r="AA1385" s="832">
        <v>1470</v>
      </c>
      <c r="AB1385" s="832">
        <v>203</v>
      </c>
      <c r="AC1385" s="832">
        <v>402</v>
      </c>
      <c r="AD1385" s="832">
        <v>589</v>
      </c>
      <c r="AE1385" s="832">
        <v>755</v>
      </c>
      <c r="AF1385" s="832">
        <v>881</v>
      </c>
      <c r="AG1385" s="832">
        <v>908</v>
      </c>
      <c r="AH1385" s="832">
        <v>123</v>
      </c>
      <c r="AI1385" s="832">
        <v>126</v>
      </c>
    </row>
    <row r="1386" spans="1:35" ht="15" customHeight="1">
      <c r="A1386" s="832" t="s">
        <v>1150</v>
      </c>
      <c r="B1386" s="832">
        <v>2020</v>
      </c>
      <c r="C1386" s="832" t="s">
        <v>2670</v>
      </c>
      <c r="D1386" s="832" t="s">
        <v>2671</v>
      </c>
      <c r="E1386" s="832" t="s">
        <v>333</v>
      </c>
      <c r="F1386" s="832" t="s">
        <v>2321</v>
      </c>
      <c r="G1386" s="832">
        <v>0</v>
      </c>
      <c r="H1386" s="832">
        <v>0</v>
      </c>
      <c r="I1386" s="832">
        <v>0</v>
      </c>
      <c r="J1386" s="832">
        <v>0</v>
      </c>
      <c r="K1386" s="832">
        <v>0</v>
      </c>
      <c r="L1386" s="832">
        <v>0</v>
      </c>
      <c r="M1386" s="832">
        <v>0</v>
      </c>
      <c r="N1386" s="832">
        <v>0</v>
      </c>
      <c r="O1386" s="832">
        <v>0</v>
      </c>
      <c r="P1386" s="832">
        <v>0</v>
      </c>
      <c r="Q1386" s="832">
        <v>0</v>
      </c>
      <c r="R1386" s="832">
        <v>0</v>
      </c>
      <c r="S1386" s="832">
        <v>0</v>
      </c>
      <c r="T1386" s="832">
        <v>0</v>
      </c>
      <c r="U1386" s="832">
        <v>0</v>
      </c>
      <c r="V1386" s="832">
        <v>0</v>
      </c>
      <c r="W1386" s="832">
        <v>0</v>
      </c>
      <c r="X1386" s="832">
        <v>0</v>
      </c>
      <c r="Y1386" s="832">
        <v>0</v>
      </c>
      <c r="Z1386" s="832">
        <v>0</v>
      </c>
      <c r="AA1386" s="832">
        <v>0</v>
      </c>
      <c r="AB1386" s="832">
        <v>0</v>
      </c>
      <c r="AC1386" s="832">
        <v>0</v>
      </c>
      <c r="AD1386" s="832">
        <v>0</v>
      </c>
      <c r="AE1386" s="832">
        <v>0</v>
      </c>
      <c r="AF1386" s="832">
        <v>0</v>
      </c>
      <c r="AG1386" s="832">
        <v>0</v>
      </c>
      <c r="AH1386" s="832">
        <v>0</v>
      </c>
      <c r="AI1386" s="832">
        <v>0</v>
      </c>
    </row>
    <row r="1387" spans="1:35" ht="15" customHeight="1">
      <c r="A1387" s="832" t="s">
        <v>1150</v>
      </c>
      <c r="B1387" s="832">
        <v>2020</v>
      </c>
      <c r="C1387" s="832" t="s">
        <v>2672</v>
      </c>
      <c r="D1387" s="832" t="s">
        <v>2864</v>
      </c>
      <c r="E1387" s="832" t="s">
        <v>333</v>
      </c>
      <c r="F1387" s="832" t="s">
        <v>1119</v>
      </c>
      <c r="G1387" s="832">
        <v>36431.65</v>
      </c>
      <c r="H1387" s="832">
        <v>40327.360000000001</v>
      </c>
      <c r="I1387" s="832">
        <v>47074.21</v>
      </c>
      <c r="J1387" s="832">
        <v>48671.83</v>
      </c>
      <c r="K1387" s="832">
        <v>49158.83</v>
      </c>
      <c r="L1387" s="832">
        <v>58325.84</v>
      </c>
      <c r="M1387" s="832">
        <v>4931.03</v>
      </c>
      <c r="N1387" s="832">
        <v>8276.15</v>
      </c>
      <c r="O1387" s="832">
        <v>11658.04</v>
      </c>
      <c r="P1387" s="832">
        <v>12147.04</v>
      </c>
      <c r="Q1387" s="832">
        <v>22116.32</v>
      </c>
      <c r="R1387" s="832">
        <v>24899.18</v>
      </c>
      <c r="S1387" s="832">
        <v>4860.49</v>
      </c>
      <c r="T1387" s="832">
        <v>3940.2</v>
      </c>
      <c r="U1387" s="832">
        <v>0</v>
      </c>
      <c r="V1387" s="832">
        <v>0</v>
      </c>
      <c r="W1387" s="832">
        <v>0</v>
      </c>
      <c r="X1387" s="832">
        <v>0</v>
      </c>
      <c r="Y1387" s="832">
        <v>0</v>
      </c>
      <c r="Z1387" s="832">
        <v>0</v>
      </c>
      <c r="AA1387" s="832">
        <v>0</v>
      </c>
      <c r="AB1387" s="832">
        <v>0</v>
      </c>
      <c r="AC1387" s="832">
        <v>0</v>
      </c>
      <c r="AD1387" s="832">
        <v>0</v>
      </c>
      <c r="AE1387" s="832">
        <v>0</v>
      </c>
      <c r="AF1387" s="832">
        <v>0</v>
      </c>
      <c r="AG1387" s="832">
        <v>0</v>
      </c>
      <c r="AH1387" s="832">
        <v>0</v>
      </c>
      <c r="AI1387" s="832">
        <v>0</v>
      </c>
    </row>
    <row r="1388" spans="1:35" ht="15" customHeight="1">
      <c r="A1388" s="832" t="s">
        <v>1150</v>
      </c>
      <c r="B1388" s="832">
        <v>2020</v>
      </c>
      <c r="C1388" s="832" t="s">
        <v>2676</v>
      </c>
      <c r="D1388" s="832" t="s">
        <v>2865</v>
      </c>
      <c r="E1388" s="832" t="s">
        <v>333</v>
      </c>
      <c r="F1388" s="832" t="s">
        <v>1119</v>
      </c>
      <c r="G1388" s="832">
        <v>0</v>
      </c>
      <c r="H1388" s="832">
        <v>0</v>
      </c>
      <c r="I1388" s="832">
        <v>0</v>
      </c>
      <c r="J1388" s="832">
        <v>0</v>
      </c>
      <c r="K1388" s="832">
        <v>0</v>
      </c>
      <c r="L1388" s="832">
        <v>0</v>
      </c>
      <c r="M1388" s="832">
        <v>0</v>
      </c>
      <c r="N1388" s="832">
        <v>0</v>
      </c>
      <c r="O1388" s="832">
        <v>0</v>
      </c>
      <c r="P1388" s="832">
        <v>0</v>
      </c>
      <c r="Q1388" s="832">
        <v>0</v>
      </c>
      <c r="R1388" s="832">
        <v>0</v>
      </c>
      <c r="S1388" s="832">
        <v>0</v>
      </c>
      <c r="T1388" s="832">
        <v>0</v>
      </c>
      <c r="U1388" s="832">
        <v>0</v>
      </c>
      <c r="V1388" s="832">
        <v>0</v>
      </c>
      <c r="W1388" s="832">
        <v>0</v>
      </c>
      <c r="X1388" s="832">
        <v>0</v>
      </c>
      <c r="Y1388" s="832">
        <v>0</v>
      </c>
      <c r="Z1388" s="832">
        <v>0</v>
      </c>
      <c r="AA1388" s="832">
        <v>0</v>
      </c>
      <c r="AB1388" s="832">
        <v>0</v>
      </c>
      <c r="AC1388" s="832">
        <v>0</v>
      </c>
      <c r="AD1388" s="832">
        <v>0</v>
      </c>
      <c r="AE1388" s="832">
        <v>0</v>
      </c>
      <c r="AF1388" s="832">
        <v>0</v>
      </c>
      <c r="AG1388" s="832">
        <v>0</v>
      </c>
      <c r="AH1388" s="832">
        <v>0</v>
      </c>
      <c r="AI1388" s="832">
        <v>0</v>
      </c>
    </row>
    <row r="1389" spans="1:35" ht="15" customHeight="1">
      <c r="A1389" s="832" t="s">
        <v>1150</v>
      </c>
      <c r="B1389" s="832">
        <v>2020</v>
      </c>
      <c r="C1389" s="832" t="s">
        <v>2678</v>
      </c>
      <c r="D1389" s="832" t="s">
        <v>2679</v>
      </c>
      <c r="E1389" s="832" t="s">
        <v>333</v>
      </c>
      <c r="F1389" s="832" t="s">
        <v>1119</v>
      </c>
      <c r="G1389" s="832">
        <v>0</v>
      </c>
      <c r="H1389" s="832">
        <v>0</v>
      </c>
      <c r="I1389" s="832">
        <v>0</v>
      </c>
      <c r="J1389" s="832">
        <v>0</v>
      </c>
      <c r="K1389" s="832">
        <v>0</v>
      </c>
      <c r="L1389" s="832">
        <v>0</v>
      </c>
      <c r="M1389" s="832">
        <v>0</v>
      </c>
      <c r="N1389" s="832">
        <v>0</v>
      </c>
      <c r="O1389" s="832">
        <v>0</v>
      </c>
      <c r="P1389" s="832">
        <v>0</v>
      </c>
      <c r="Q1389" s="832">
        <v>0</v>
      </c>
      <c r="R1389" s="832">
        <v>0</v>
      </c>
      <c r="S1389" s="832">
        <v>0</v>
      </c>
      <c r="T1389" s="832">
        <v>0</v>
      </c>
      <c r="U1389" s="832">
        <v>0</v>
      </c>
      <c r="V1389" s="832">
        <v>0</v>
      </c>
      <c r="W1389" s="832">
        <v>0</v>
      </c>
      <c r="X1389" s="832">
        <v>0</v>
      </c>
      <c r="Y1389" s="832">
        <v>0</v>
      </c>
      <c r="Z1389" s="832">
        <v>0</v>
      </c>
      <c r="AA1389" s="832">
        <v>0</v>
      </c>
      <c r="AB1389" s="832">
        <v>0</v>
      </c>
      <c r="AC1389" s="832">
        <v>0</v>
      </c>
      <c r="AD1389" s="832">
        <v>0</v>
      </c>
      <c r="AE1389" s="832">
        <v>0</v>
      </c>
      <c r="AF1389" s="832">
        <v>0</v>
      </c>
      <c r="AG1389" s="832">
        <v>0</v>
      </c>
      <c r="AH1389" s="832">
        <v>0</v>
      </c>
      <c r="AI1389" s="832">
        <v>0</v>
      </c>
    </row>
    <row r="1390" spans="1:35" ht="15" customHeight="1">
      <c r="A1390" s="832" t="s">
        <v>1150</v>
      </c>
      <c r="B1390" s="832">
        <v>2020</v>
      </c>
      <c r="C1390" s="832" t="s">
        <v>2680</v>
      </c>
      <c r="D1390" s="832" t="s">
        <v>2681</v>
      </c>
      <c r="E1390" s="832" t="s">
        <v>333</v>
      </c>
      <c r="F1390" s="832" t="s">
        <v>1119</v>
      </c>
      <c r="G1390" s="832">
        <v>0</v>
      </c>
      <c r="H1390" s="832">
        <v>0</v>
      </c>
      <c r="I1390" s="832">
        <v>0</v>
      </c>
      <c r="J1390" s="832">
        <v>0</v>
      </c>
      <c r="K1390" s="832">
        <v>0</v>
      </c>
      <c r="L1390" s="832">
        <v>0</v>
      </c>
      <c r="M1390" s="832">
        <v>0</v>
      </c>
      <c r="N1390" s="832">
        <v>0</v>
      </c>
      <c r="O1390" s="832">
        <v>0</v>
      </c>
      <c r="P1390" s="832">
        <v>0</v>
      </c>
      <c r="Q1390" s="832">
        <v>0</v>
      </c>
      <c r="R1390" s="832">
        <v>0</v>
      </c>
      <c r="S1390" s="832">
        <v>0</v>
      </c>
      <c r="T1390" s="832">
        <v>0</v>
      </c>
      <c r="U1390" s="832">
        <v>0</v>
      </c>
      <c r="V1390" s="832">
        <v>0</v>
      </c>
      <c r="W1390" s="832">
        <v>0</v>
      </c>
      <c r="X1390" s="832">
        <v>0</v>
      </c>
      <c r="Y1390" s="832">
        <v>0</v>
      </c>
      <c r="Z1390" s="832">
        <v>0</v>
      </c>
      <c r="AA1390" s="832">
        <v>0</v>
      </c>
      <c r="AB1390" s="832">
        <v>0</v>
      </c>
      <c r="AC1390" s="832">
        <v>0</v>
      </c>
      <c r="AD1390" s="832">
        <v>0</v>
      </c>
      <c r="AE1390" s="832">
        <v>0</v>
      </c>
      <c r="AF1390" s="832">
        <v>0</v>
      </c>
      <c r="AG1390" s="832">
        <v>0</v>
      </c>
      <c r="AH1390" s="832">
        <v>0</v>
      </c>
      <c r="AI1390" s="832">
        <v>0</v>
      </c>
    </row>
    <row r="1391" spans="1:35" ht="15" customHeight="1">
      <c r="A1391" s="832" t="s">
        <v>1150</v>
      </c>
      <c r="B1391" s="832">
        <v>2020</v>
      </c>
      <c r="C1391" s="832" t="s">
        <v>2682</v>
      </c>
      <c r="D1391" s="832" t="s">
        <v>2683</v>
      </c>
      <c r="E1391" s="832" t="s">
        <v>333</v>
      </c>
      <c r="F1391" s="832" t="s">
        <v>1119</v>
      </c>
      <c r="G1391" s="832">
        <v>0</v>
      </c>
      <c r="H1391" s="832">
        <v>0</v>
      </c>
      <c r="I1391" s="832">
        <v>0</v>
      </c>
      <c r="J1391" s="832">
        <v>0</v>
      </c>
      <c r="K1391" s="832">
        <v>0</v>
      </c>
      <c r="L1391" s="832">
        <v>0</v>
      </c>
      <c r="M1391" s="832">
        <v>0</v>
      </c>
      <c r="N1391" s="832">
        <v>0</v>
      </c>
      <c r="O1391" s="832">
        <v>0</v>
      </c>
      <c r="P1391" s="832">
        <v>0</v>
      </c>
      <c r="Q1391" s="832">
        <v>0</v>
      </c>
      <c r="R1391" s="832">
        <v>0</v>
      </c>
      <c r="S1391" s="832">
        <v>0</v>
      </c>
      <c r="T1391" s="832">
        <v>0</v>
      </c>
      <c r="U1391" s="832">
        <v>0</v>
      </c>
      <c r="V1391" s="832">
        <v>0</v>
      </c>
      <c r="W1391" s="832">
        <v>0</v>
      </c>
      <c r="X1391" s="832">
        <v>0</v>
      </c>
      <c r="Y1391" s="832">
        <v>0</v>
      </c>
      <c r="Z1391" s="832">
        <v>0</v>
      </c>
      <c r="AA1391" s="832">
        <v>0</v>
      </c>
      <c r="AB1391" s="832">
        <v>0</v>
      </c>
      <c r="AC1391" s="832">
        <v>0</v>
      </c>
      <c r="AD1391" s="832">
        <v>0</v>
      </c>
      <c r="AE1391" s="832">
        <v>0</v>
      </c>
      <c r="AF1391" s="832">
        <v>0</v>
      </c>
      <c r="AG1391" s="832">
        <v>0</v>
      </c>
      <c r="AH1391" s="832">
        <v>0</v>
      </c>
      <c r="AI1391" s="832">
        <v>0</v>
      </c>
    </row>
    <row r="1392" spans="1:35" ht="15" customHeight="1">
      <c r="A1392" s="832" t="s">
        <v>1150</v>
      </c>
      <c r="B1392" s="832">
        <v>2020</v>
      </c>
      <c r="C1392" s="832" t="s">
        <v>2684</v>
      </c>
      <c r="D1392" s="832" t="s">
        <v>2685</v>
      </c>
      <c r="E1392" s="832" t="s">
        <v>333</v>
      </c>
      <c r="F1392" s="832" t="s">
        <v>1119</v>
      </c>
      <c r="G1392" s="832">
        <v>0</v>
      </c>
      <c r="H1392" s="832">
        <v>0</v>
      </c>
      <c r="I1392" s="832">
        <v>0</v>
      </c>
      <c r="J1392" s="832">
        <v>0</v>
      </c>
      <c r="K1392" s="832">
        <v>0</v>
      </c>
      <c r="L1392" s="832">
        <v>0</v>
      </c>
      <c r="M1392" s="832">
        <v>0</v>
      </c>
      <c r="N1392" s="832">
        <v>0</v>
      </c>
      <c r="O1392" s="832">
        <v>0</v>
      </c>
      <c r="P1392" s="832">
        <v>0</v>
      </c>
      <c r="Q1392" s="832">
        <v>0</v>
      </c>
      <c r="R1392" s="832">
        <v>0</v>
      </c>
      <c r="S1392" s="832">
        <v>0</v>
      </c>
      <c r="T1392" s="832">
        <v>0</v>
      </c>
      <c r="U1392" s="832">
        <v>0</v>
      </c>
      <c r="V1392" s="832">
        <v>0</v>
      </c>
      <c r="W1392" s="832">
        <v>0</v>
      </c>
      <c r="X1392" s="832">
        <v>0</v>
      </c>
      <c r="Y1392" s="832">
        <v>0</v>
      </c>
      <c r="Z1392" s="832">
        <v>0</v>
      </c>
      <c r="AA1392" s="832">
        <v>0</v>
      </c>
      <c r="AB1392" s="832">
        <v>0</v>
      </c>
      <c r="AC1392" s="832">
        <v>0</v>
      </c>
      <c r="AD1392" s="832">
        <v>0</v>
      </c>
      <c r="AE1392" s="832">
        <v>0</v>
      </c>
      <c r="AF1392" s="832">
        <v>0</v>
      </c>
      <c r="AG1392" s="832">
        <v>0</v>
      </c>
      <c r="AH1392" s="832">
        <v>0</v>
      </c>
      <c r="AI1392" s="832">
        <v>0</v>
      </c>
    </row>
    <row r="1393" spans="1:35" ht="15" customHeight="1">
      <c r="A1393" s="832" t="s">
        <v>1150</v>
      </c>
      <c r="B1393" s="832">
        <v>2020</v>
      </c>
      <c r="C1393" s="832" t="s">
        <v>2686</v>
      </c>
      <c r="D1393" s="832" t="s">
        <v>2866</v>
      </c>
      <c r="E1393" s="832" t="s">
        <v>333</v>
      </c>
      <c r="F1393" s="832" t="s">
        <v>1119</v>
      </c>
      <c r="G1393" s="832">
        <v>0</v>
      </c>
      <c r="H1393" s="832">
        <v>0</v>
      </c>
      <c r="I1393" s="832">
        <v>0</v>
      </c>
      <c r="J1393" s="832">
        <v>0</v>
      </c>
      <c r="K1393" s="832">
        <v>0</v>
      </c>
      <c r="L1393" s="832">
        <v>0</v>
      </c>
      <c r="M1393" s="832">
        <v>0</v>
      </c>
      <c r="N1393" s="832">
        <v>0</v>
      </c>
      <c r="O1393" s="832">
        <v>0</v>
      </c>
      <c r="P1393" s="832">
        <v>0</v>
      </c>
      <c r="Q1393" s="832">
        <v>0</v>
      </c>
      <c r="R1393" s="832">
        <v>0</v>
      </c>
      <c r="S1393" s="832">
        <v>0</v>
      </c>
      <c r="T1393" s="832">
        <v>0</v>
      </c>
      <c r="U1393" s="832">
        <v>0</v>
      </c>
      <c r="V1393" s="832">
        <v>0</v>
      </c>
      <c r="W1393" s="832">
        <v>0</v>
      </c>
      <c r="X1393" s="832">
        <v>0</v>
      </c>
      <c r="Y1393" s="832">
        <v>0</v>
      </c>
      <c r="Z1393" s="832">
        <v>0</v>
      </c>
      <c r="AA1393" s="832">
        <v>0</v>
      </c>
      <c r="AB1393" s="832">
        <v>0</v>
      </c>
      <c r="AC1393" s="832">
        <v>0</v>
      </c>
      <c r="AD1393" s="832">
        <v>0</v>
      </c>
      <c r="AE1393" s="832">
        <v>0</v>
      </c>
      <c r="AF1393" s="832">
        <v>0</v>
      </c>
      <c r="AG1393" s="832">
        <v>0</v>
      </c>
      <c r="AH1393" s="832">
        <v>0</v>
      </c>
      <c r="AI1393" s="832">
        <v>0</v>
      </c>
    </row>
    <row r="1394" spans="1:35" ht="15" customHeight="1">
      <c r="A1394" s="832" t="s">
        <v>1150</v>
      </c>
      <c r="B1394" s="832">
        <v>2020</v>
      </c>
      <c r="C1394" s="832" t="s">
        <v>2690</v>
      </c>
      <c r="D1394" s="832" t="s">
        <v>2691</v>
      </c>
      <c r="E1394" s="832" t="s">
        <v>333</v>
      </c>
      <c r="F1394" s="832" t="s">
        <v>1119</v>
      </c>
      <c r="G1394" s="832">
        <v>0</v>
      </c>
      <c r="H1394" s="832">
        <v>0</v>
      </c>
      <c r="I1394" s="832">
        <v>0</v>
      </c>
      <c r="J1394" s="832">
        <v>0</v>
      </c>
      <c r="K1394" s="832">
        <v>0</v>
      </c>
      <c r="L1394" s="832">
        <v>0</v>
      </c>
      <c r="M1394" s="832">
        <v>0</v>
      </c>
      <c r="N1394" s="832">
        <v>0</v>
      </c>
      <c r="O1394" s="832">
        <v>0</v>
      </c>
      <c r="P1394" s="832">
        <v>0</v>
      </c>
      <c r="Q1394" s="832">
        <v>0</v>
      </c>
      <c r="R1394" s="832">
        <v>0</v>
      </c>
      <c r="S1394" s="832">
        <v>0</v>
      </c>
      <c r="T1394" s="832">
        <v>0</v>
      </c>
      <c r="U1394" s="832">
        <v>0</v>
      </c>
      <c r="V1394" s="832">
        <v>0</v>
      </c>
      <c r="W1394" s="832">
        <v>0</v>
      </c>
      <c r="X1394" s="832">
        <v>0</v>
      </c>
      <c r="Y1394" s="832">
        <v>0</v>
      </c>
      <c r="Z1394" s="832">
        <v>0</v>
      </c>
      <c r="AA1394" s="832">
        <v>0</v>
      </c>
      <c r="AB1394" s="832">
        <v>0</v>
      </c>
      <c r="AC1394" s="832">
        <v>0</v>
      </c>
      <c r="AD1394" s="832">
        <v>0</v>
      </c>
      <c r="AE1394" s="832">
        <v>0</v>
      </c>
      <c r="AF1394" s="832">
        <v>0</v>
      </c>
      <c r="AG1394" s="832">
        <v>0</v>
      </c>
      <c r="AH1394" s="832">
        <v>0</v>
      </c>
      <c r="AI1394" s="832">
        <v>0</v>
      </c>
    </row>
    <row r="1395" spans="1:35" ht="15" customHeight="1">
      <c r="A1395" s="832" t="s">
        <v>1150</v>
      </c>
      <c r="B1395" s="832">
        <v>2020</v>
      </c>
      <c r="C1395" s="832" t="s">
        <v>2692</v>
      </c>
      <c r="D1395" s="832" t="s">
        <v>2693</v>
      </c>
      <c r="E1395" s="832" t="s">
        <v>333</v>
      </c>
      <c r="F1395" s="832" t="s">
        <v>1119</v>
      </c>
      <c r="G1395" s="832">
        <v>3.09</v>
      </c>
      <c r="H1395" s="832">
        <v>3.28</v>
      </c>
      <c r="I1395" s="832">
        <v>3.34</v>
      </c>
      <c r="J1395" s="832">
        <v>3.35</v>
      </c>
      <c r="K1395" s="832">
        <v>3.44</v>
      </c>
      <c r="L1395" s="832">
        <v>4.78</v>
      </c>
      <c r="M1395" s="832">
        <v>0.22</v>
      </c>
      <c r="N1395" s="832">
        <v>0.24</v>
      </c>
      <c r="O1395" s="832">
        <v>1.26</v>
      </c>
      <c r="P1395" s="832">
        <v>2.08</v>
      </c>
      <c r="Q1395" s="832">
        <v>3.8</v>
      </c>
      <c r="R1395" s="832">
        <v>8.9700000000000006</v>
      </c>
      <c r="S1395" s="832">
        <v>0.4</v>
      </c>
      <c r="T1395" s="832">
        <v>0.9</v>
      </c>
      <c r="U1395" s="832">
        <v>0</v>
      </c>
      <c r="V1395" s="832">
        <v>0</v>
      </c>
      <c r="W1395" s="832">
        <v>0</v>
      </c>
      <c r="X1395" s="832">
        <v>0</v>
      </c>
      <c r="Y1395" s="832">
        <v>0</v>
      </c>
      <c r="Z1395" s="832">
        <v>0</v>
      </c>
      <c r="AA1395" s="832">
        <v>0</v>
      </c>
      <c r="AB1395" s="832">
        <v>0</v>
      </c>
      <c r="AC1395" s="832">
        <v>0</v>
      </c>
      <c r="AD1395" s="832">
        <v>0</v>
      </c>
      <c r="AE1395" s="832">
        <v>0</v>
      </c>
      <c r="AF1395" s="832">
        <v>0</v>
      </c>
      <c r="AG1395" s="832">
        <v>0</v>
      </c>
      <c r="AH1395" s="832">
        <v>0</v>
      </c>
      <c r="AI1395" s="832">
        <v>0</v>
      </c>
    </row>
    <row r="1396" spans="1:35" ht="15" customHeight="1">
      <c r="A1396" s="832" t="s">
        <v>1150</v>
      </c>
      <c r="B1396" s="832">
        <v>2020</v>
      </c>
      <c r="C1396" s="832" t="s">
        <v>2696</v>
      </c>
      <c r="D1396" s="832" t="s">
        <v>2697</v>
      </c>
      <c r="E1396" s="832" t="s">
        <v>333</v>
      </c>
      <c r="F1396" s="832" t="s">
        <v>1119</v>
      </c>
      <c r="G1396" s="832">
        <v>0</v>
      </c>
      <c r="H1396" s="832">
        <v>0</v>
      </c>
      <c r="I1396" s="832">
        <v>0</v>
      </c>
      <c r="J1396" s="832">
        <v>0</v>
      </c>
      <c r="K1396" s="832">
        <v>0</v>
      </c>
      <c r="L1396" s="832">
        <v>0</v>
      </c>
      <c r="M1396" s="832">
        <v>0</v>
      </c>
      <c r="N1396" s="832">
        <v>0</v>
      </c>
      <c r="O1396" s="832">
        <v>0</v>
      </c>
      <c r="P1396" s="832">
        <v>0</v>
      </c>
      <c r="Q1396" s="832">
        <v>0</v>
      </c>
      <c r="R1396" s="832">
        <v>0</v>
      </c>
      <c r="S1396" s="832">
        <v>0</v>
      </c>
      <c r="T1396" s="832">
        <v>0</v>
      </c>
      <c r="U1396" s="832">
        <v>0</v>
      </c>
      <c r="V1396" s="832">
        <v>0</v>
      </c>
      <c r="W1396" s="832">
        <v>0</v>
      </c>
      <c r="X1396" s="832">
        <v>0</v>
      </c>
      <c r="Y1396" s="832">
        <v>0</v>
      </c>
      <c r="Z1396" s="832">
        <v>0</v>
      </c>
      <c r="AA1396" s="832">
        <v>0</v>
      </c>
      <c r="AB1396" s="832">
        <v>0</v>
      </c>
      <c r="AC1396" s="832">
        <v>0</v>
      </c>
      <c r="AD1396" s="832">
        <v>0</v>
      </c>
      <c r="AE1396" s="832">
        <v>0</v>
      </c>
      <c r="AF1396" s="832">
        <v>0</v>
      </c>
      <c r="AG1396" s="832">
        <v>0</v>
      </c>
      <c r="AH1396" s="832">
        <v>0</v>
      </c>
      <c r="AI1396" s="832">
        <v>0</v>
      </c>
    </row>
    <row r="1397" spans="1:35" ht="15" customHeight="1">
      <c r="A1397" s="832" t="s">
        <v>1150</v>
      </c>
      <c r="B1397" s="832">
        <v>2020</v>
      </c>
      <c r="C1397" s="832" t="s">
        <v>2702</v>
      </c>
      <c r="D1397" s="832" t="s">
        <v>2703</v>
      </c>
      <c r="E1397" s="832" t="s">
        <v>333</v>
      </c>
      <c r="F1397" s="832" t="s">
        <v>1119</v>
      </c>
      <c r="G1397" s="832">
        <v>0</v>
      </c>
      <c r="H1397" s="832">
        <v>0</v>
      </c>
      <c r="I1397" s="832">
        <v>0</v>
      </c>
      <c r="J1397" s="832">
        <v>0</v>
      </c>
      <c r="K1397" s="832">
        <v>0</v>
      </c>
      <c r="L1397" s="832">
        <v>0</v>
      </c>
      <c r="M1397" s="832">
        <v>0</v>
      </c>
      <c r="N1397" s="832">
        <v>0</v>
      </c>
      <c r="O1397" s="832">
        <v>0</v>
      </c>
      <c r="P1397" s="832">
        <v>0</v>
      </c>
      <c r="Q1397" s="832">
        <v>-10.06</v>
      </c>
      <c r="R1397" s="832">
        <v>-10.06</v>
      </c>
      <c r="S1397" s="832">
        <v>0</v>
      </c>
      <c r="T1397" s="832">
        <v>-0.84</v>
      </c>
      <c r="U1397" s="832">
        <v>0</v>
      </c>
      <c r="V1397" s="832">
        <v>0</v>
      </c>
      <c r="W1397" s="832">
        <v>0</v>
      </c>
      <c r="X1397" s="832">
        <v>0</v>
      </c>
      <c r="Y1397" s="832">
        <v>0</v>
      </c>
      <c r="Z1397" s="832">
        <v>0</v>
      </c>
      <c r="AA1397" s="832">
        <v>0</v>
      </c>
      <c r="AB1397" s="832">
        <v>0</v>
      </c>
      <c r="AC1397" s="832">
        <v>0</v>
      </c>
      <c r="AD1397" s="832">
        <v>0</v>
      </c>
      <c r="AE1397" s="832">
        <v>0</v>
      </c>
      <c r="AF1397" s="832">
        <v>0</v>
      </c>
      <c r="AG1397" s="832">
        <v>0</v>
      </c>
      <c r="AH1397" s="832">
        <v>0</v>
      </c>
      <c r="AI1397" s="832">
        <v>0</v>
      </c>
    </row>
    <row r="1398" spans="1:35" ht="15" customHeight="1">
      <c r="A1398" s="832" t="s">
        <v>1150</v>
      </c>
      <c r="B1398" s="832">
        <v>2020</v>
      </c>
      <c r="C1398" s="832" t="s">
        <v>2704</v>
      </c>
      <c r="D1398" s="832" t="s">
        <v>2705</v>
      </c>
      <c r="E1398" s="832" t="s">
        <v>333</v>
      </c>
      <c r="F1398" s="832" t="s">
        <v>1119</v>
      </c>
      <c r="G1398" s="832">
        <v>0</v>
      </c>
      <c r="H1398" s="832">
        <v>0</v>
      </c>
      <c r="I1398" s="832">
        <v>0</v>
      </c>
      <c r="J1398" s="832">
        <v>0</v>
      </c>
      <c r="K1398" s="832">
        <v>0</v>
      </c>
      <c r="L1398" s="832">
        <v>0</v>
      </c>
      <c r="M1398" s="832">
        <v>0</v>
      </c>
      <c r="N1398" s="832">
        <v>0</v>
      </c>
      <c r="O1398" s="832">
        <v>0</v>
      </c>
      <c r="P1398" s="832">
        <v>0</v>
      </c>
      <c r="Q1398" s="832">
        <v>0</v>
      </c>
      <c r="R1398" s="832">
        <v>0</v>
      </c>
      <c r="S1398" s="832">
        <v>0</v>
      </c>
      <c r="T1398" s="832">
        <v>0</v>
      </c>
      <c r="U1398" s="832">
        <v>0</v>
      </c>
      <c r="V1398" s="832">
        <v>0</v>
      </c>
      <c r="W1398" s="832">
        <v>0</v>
      </c>
      <c r="X1398" s="832">
        <v>0</v>
      </c>
      <c r="Y1398" s="832">
        <v>0</v>
      </c>
      <c r="Z1398" s="832">
        <v>0</v>
      </c>
      <c r="AA1398" s="832">
        <v>0</v>
      </c>
      <c r="AB1398" s="832">
        <v>0</v>
      </c>
      <c r="AC1398" s="832">
        <v>0</v>
      </c>
      <c r="AD1398" s="832">
        <v>0</v>
      </c>
      <c r="AE1398" s="832">
        <v>0</v>
      </c>
      <c r="AF1398" s="832">
        <v>0</v>
      </c>
      <c r="AG1398" s="832">
        <v>0</v>
      </c>
      <c r="AH1398" s="832">
        <v>0</v>
      </c>
      <c r="AI1398" s="832">
        <v>0</v>
      </c>
    </row>
    <row r="1399" spans="1:35" ht="15" customHeight="1">
      <c r="A1399" s="832" t="s">
        <v>1150</v>
      </c>
      <c r="B1399" s="832">
        <v>2021</v>
      </c>
      <c r="C1399" s="832" t="s">
        <v>1162</v>
      </c>
      <c r="D1399" s="832" t="s">
        <v>1163</v>
      </c>
      <c r="E1399" s="832" t="s">
        <v>333</v>
      </c>
      <c r="F1399" s="832" t="s">
        <v>1119</v>
      </c>
      <c r="G1399" s="832">
        <v>199730.05</v>
      </c>
      <c r="H1399" s="832">
        <v>225705.71</v>
      </c>
      <c r="I1399" s="832">
        <v>274472.86</v>
      </c>
      <c r="J1399" s="832">
        <v>335987.73</v>
      </c>
      <c r="K1399" s="832">
        <v>399736.96</v>
      </c>
      <c r="L1399" s="832">
        <v>454619.41</v>
      </c>
      <c r="M1399" s="832">
        <v>67009.899999999994</v>
      </c>
      <c r="N1399" s="832">
        <v>116318.15</v>
      </c>
      <c r="O1399" s="832">
        <v>178401.37</v>
      </c>
      <c r="P1399" s="832">
        <v>239807.84</v>
      </c>
      <c r="Q1399" s="832">
        <v>317458.05</v>
      </c>
      <c r="R1399" s="832">
        <v>396602.45</v>
      </c>
      <c r="S1399" s="832">
        <v>37884.949999999997</v>
      </c>
      <c r="T1399" s="832">
        <v>55588.2</v>
      </c>
      <c r="U1399" s="832">
        <v>0</v>
      </c>
      <c r="V1399" s="832">
        <v>0</v>
      </c>
      <c r="W1399" s="832">
        <v>0</v>
      </c>
      <c r="X1399" s="832">
        <v>0</v>
      </c>
      <c r="Y1399" s="832">
        <v>0</v>
      </c>
      <c r="Z1399" s="832">
        <v>0</v>
      </c>
      <c r="AA1399" s="832">
        <v>0</v>
      </c>
      <c r="AB1399" s="832">
        <v>0</v>
      </c>
      <c r="AC1399" s="832">
        <v>0</v>
      </c>
      <c r="AD1399" s="832">
        <v>0</v>
      </c>
      <c r="AE1399" s="832">
        <v>0</v>
      </c>
      <c r="AF1399" s="832">
        <v>0</v>
      </c>
      <c r="AG1399" s="832">
        <v>0</v>
      </c>
      <c r="AH1399" s="832">
        <v>0</v>
      </c>
      <c r="AI1399" s="832">
        <v>0</v>
      </c>
    </row>
    <row r="1400" spans="1:35" ht="15" customHeight="1">
      <c r="A1400" s="832" t="s">
        <v>1150</v>
      </c>
      <c r="B1400" s="832">
        <v>2021</v>
      </c>
      <c r="C1400" s="832" t="s">
        <v>1164</v>
      </c>
      <c r="D1400" s="832" t="s">
        <v>2726</v>
      </c>
      <c r="E1400" s="832" t="s">
        <v>333</v>
      </c>
      <c r="F1400" s="832" t="s">
        <v>1119</v>
      </c>
      <c r="G1400" s="832">
        <v>245483.14</v>
      </c>
      <c r="H1400" s="832">
        <v>247402.62</v>
      </c>
      <c r="I1400" s="832">
        <v>250661.71</v>
      </c>
      <c r="J1400" s="832">
        <v>253961.79</v>
      </c>
      <c r="K1400" s="832">
        <v>257217.3</v>
      </c>
      <c r="L1400" s="832">
        <v>262170.38</v>
      </c>
      <c r="M1400" s="832">
        <v>2713.4</v>
      </c>
      <c r="N1400" s="832">
        <v>4559.16</v>
      </c>
      <c r="O1400" s="832">
        <v>6314.92</v>
      </c>
      <c r="P1400" s="832">
        <v>10598.66</v>
      </c>
      <c r="Q1400" s="832">
        <v>14359.34</v>
      </c>
      <c r="R1400" s="832">
        <v>21051.17</v>
      </c>
      <c r="S1400" s="832">
        <v>21847.53</v>
      </c>
      <c r="T1400" s="832">
        <v>3144.87</v>
      </c>
      <c r="U1400" s="832">
        <v>0</v>
      </c>
      <c r="V1400" s="832">
        <v>0</v>
      </c>
      <c r="W1400" s="832">
        <v>0</v>
      </c>
      <c r="X1400" s="832">
        <v>0</v>
      </c>
      <c r="Y1400" s="832">
        <v>0</v>
      </c>
      <c r="Z1400" s="832">
        <v>0</v>
      </c>
      <c r="AA1400" s="832">
        <v>0</v>
      </c>
      <c r="AB1400" s="832">
        <v>0</v>
      </c>
      <c r="AC1400" s="832">
        <v>0</v>
      </c>
      <c r="AD1400" s="832">
        <v>0</v>
      </c>
      <c r="AE1400" s="832">
        <v>0</v>
      </c>
      <c r="AF1400" s="832">
        <v>0</v>
      </c>
      <c r="AG1400" s="832">
        <v>0</v>
      </c>
      <c r="AH1400" s="832">
        <v>0</v>
      </c>
      <c r="AI1400" s="832">
        <v>0</v>
      </c>
    </row>
    <row r="1401" spans="1:35" ht="15" customHeight="1">
      <c r="A1401" s="832" t="s">
        <v>1150</v>
      </c>
      <c r="B1401" s="832">
        <v>2021</v>
      </c>
      <c r="C1401" s="832" t="s">
        <v>1166</v>
      </c>
      <c r="D1401" s="832" t="s">
        <v>2727</v>
      </c>
      <c r="E1401" s="832" t="s">
        <v>333</v>
      </c>
      <c r="F1401" s="832" t="s">
        <v>1119</v>
      </c>
      <c r="G1401" s="832">
        <v>153970.04999999999</v>
      </c>
      <c r="H1401" s="832">
        <v>164422.49</v>
      </c>
      <c r="I1401" s="832">
        <v>181602.36</v>
      </c>
      <c r="J1401" s="832">
        <v>203033.3</v>
      </c>
      <c r="K1401" s="832">
        <v>234765.53</v>
      </c>
      <c r="L1401" s="832">
        <v>265333.18</v>
      </c>
      <c r="M1401" s="832">
        <v>26832.27</v>
      </c>
      <c r="N1401" s="832">
        <v>60660.05</v>
      </c>
      <c r="O1401" s="832">
        <v>91096.68</v>
      </c>
      <c r="P1401" s="832">
        <v>127403.66</v>
      </c>
      <c r="Q1401" s="832">
        <v>157904.53</v>
      </c>
      <c r="R1401" s="832">
        <v>183354.51</v>
      </c>
      <c r="S1401" s="832">
        <v>22111.1</v>
      </c>
      <c r="T1401" s="832">
        <v>24847.39</v>
      </c>
      <c r="U1401" s="832">
        <v>0</v>
      </c>
      <c r="V1401" s="832">
        <v>0</v>
      </c>
      <c r="W1401" s="832">
        <v>0</v>
      </c>
      <c r="X1401" s="832">
        <v>0</v>
      </c>
      <c r="Y1401" s="832">
        <v>0</v>
      </c>
      <c r="Z1401" s="832">
        <v>0</v>
      </c>
      <c r="AA1401" s="832">
        <v>0</v>
      </c>
      <c r="AB1401" s="832">
        <v>0</v>
      </c>
      <c r="AC1401" s="832">
        <v>0</v>
      </c>
      <c r="AD1401" s="832">
        <v>0</v>
      </c>
      <c r="AE1401" s="832">
        <v>0</v>
      </c>
      <c r="AF1401" s="832">
        <v>0</v>
      </c>
      <c r="AG1401" s="832">
        <v>0</v>
      </c>
      <c r="AH1401" s="832">
        <v>0</v>
      </c>
      <c r="AI1401" s="832">
        <v>0</v>
      </c>
    </row>
    <row r="1402" spans="1:35" ht="15" customHeight="1">
      <c r="A1402" s="832" t="s">
        <v>1150</v>
      </c>
      <c r="B1402" s="832">
        <v>2021</v>
      </c>
      <c r="C1402" s="832" t="s">
        <v>1168</v>
      </c>
      <c r="D1402" s="832" t="s">
        <v>1169</v>
      </c>
      <c r="E1402" s="832" t="s">
        <v>333</v>
      </c>
      <c r="F1402" s="832" t="s">
        <v>1119</v>
      </c>
      <c r="G1402" s="832">
        <v>138192.87</v>
      </c>
      <c r="H1402" s="832">
        <v>150514.21</v>
      </c>
      <c r="I1402" s="832">
        <v>171532.94</v>
      </c>
      <c r="J1402" s="832">
        <v>201563.06</v>
      </c>
      <c r="K1402" s="832">
        <v>235310.65</v>
      </c>
      <c r="L1402" s="832">
        <v>261729.12</v>
      </c>
      <c r="M1402" s="832">
        <v>27733.67</v>
      </c>
      <c r="N1402" s="832">
        <v>50408.21</v>
      </c>
      <c r="O1402" s="832">
        <v>77058.210000000006</v>
      </c>
      <c r="P1402" s="832">
        <v>96506.69</v>
      </c>
      <c r="Q1402" s="832">
        <v>116480.63</v>
      </c>
      <c r="R1402" s="832">
        <v>122717.35</v>
      </c>
      <c r="S1402" s="832">
        <v>21810.76</v>
      </c>
      <c r="T1402" s="832">
        <v>20339.05</v>
      </c>
      <c r="U1402" s="832">
        <v>0</v>
      </c>
      <c r="V1402" s="832">
        <v>0</v>
      </c>
      <c r="W1402" s="832">
        <v>0</v>
      </c>
      <c r="X1402" s="832">
        <v>0</v>
      </c>
      <c r="Y1402" s="832">
        <v>0</v>
      </c>
      <c r="Z1402" s="832">
        <v>0</v>
      </c>
      <c r="AA1402" s="832">
        <v>0</v>
      </c>
      <c r="AB1402" s="832">
        <v>0</v>
      </c>
      <c r="AC1402" s="832">
        <v>0</v>
      </c>
      <c r="AD1402" s="832">
        <v>0</v>
      </c>
      <c r="AE1402" s="832">
        <v>0</v>
      </c>
      <c r="AF1402" s="832">
        <v>0</v>
      </c>
      <c r="AG1402" s="832">
        <v>0</v>
      </c>
      <c r="AH1402" s="832">
        <v>0</v>
      </c>
      <c r="AI1402" s="832">
        <v>0</v>
      </c>
    </row>
    <row r="1403" spans="1:35" ht="15" customHeight="1">
      <c r="A1403" s="832" t="s">
        <v>1150</v>
      </c>
      <c r="B1403" s="832">
        <v>2021</v>
      </c>
      <c r="C1403" s="832" t="s">
        <v>1170</v>
      </c>
      <c r="D1403" s="832" t="s">
        <v>1171</v>
      </c>
      <c r="E1403" s="832" t="s">
        <v>333</v>
      </c>
      <c r="F1403" s="832" t="s">
        <v>1119</v>
      </c>
      <c r="G1403" s="832">
        <v>1309.07</v>
      </c>
      <c r="H1403" s="832">
        <v>1515.03</v>
      </c>
      <c r="I1403" s="832">
        <v>2729.39</v>
      </c>
      <c r="J1403" s="832">
        <v>3794.33</v>
      </c>
      <c r="K1403" s="832">
        <v>4630.13</v>
      </c>
      <c r="L1403" s="832">
        <v>4809.5600000000004</v>
      </c>
      <c r="M1403" s="832">
        <v>0</v>
      </c>
      <c r="N1403" s="832">
        <v>0</v>
      </c>
      <c r="O1403" s="832">
        <v>116.91</v>
      </c>
      <c r="P1403" s="832">
        <v>238.79</v>
      </c>
      <c r="Q1403" s="832">
        <v>3081.82</v>
      </c>
      <c r="R1403" s="832">
        <v>3092.85</v>
      </c>
      <c r="S1403" s="832">
        <v>400.8</v>
      </c>
      <c r="T1403" s="832">
        <v>549.46</v>
      </c>
      <c r="U1403" s="832">
        <v>0</v>
      </c>
      <c r="V1403" s="832">
        <v>0</v>
      </c>
      <c r="W1403" s="832">
        <v>0</v>
      </c>
      <c r="X1403" s="832">
        <v>0</v>
      </c>
      <c r="Y1403" s="832">
        <v>0</v>
      </c>
      <c r="Z1403" s="832">
        <v>0</v>
      </c>
      <c r="AA1403" s="832">
        <v>0</v>
      </c>
      <c r="AB1403" s="832">
        <v>0</v>
      </c>
      <c r="AC1403" s="832">
        <v>0</v>
      </c>
      <c r="AD1403" s="832">
        <v>0</v>
      </c>
      <c r="AE1403" s="832">
        <v>0</v>
      </c>
      <c r="AF1403" s="832">
        <v>0</v>
      </c>
      <c r="AG1403" s="832">
        <v>0</v>
      </c>
      <c r="AH1403" s="832">
        <v>0</v>
      </c>
      <c r="AI1403" s="832">
        <v>0</v>
      </c>
    </row>
    <row r="1404" spans="1:35" ht="15" customHeight="1">
      <c r="A1404" s="832" t="s">
        <v>1150</v>
      </c>
      <c r="B1404" s="832">
        <v>2021</v>
      </c>
      <c r="C1404" s="832" t="s">
        <v>1172</v>
      </c>
      <c r="D1404" s="832" t="s">
        <v>1173</v>
      </c>
      <c r="E1404" s="832" t="s">
        <v>333</v>
      </c>
      <c r="F1404" s="832" t="s">
        <v>1119</v>
      </c>
      <c r="G1404" s="832">
        <v>110462.5</v>
      </c>
      <c r="H1404" s="832">
        <v>122840.31</v>
      </c>
      <c r="I1404" s="832">
        <v>125441.56</v>
      </c>
      <c r="J1404" s="832">
        <v>126325.37</v>
      </c>
      <c r="K1404" s="832">
        <v>126535.37</v>
      </c>
      <c r="L1404" s="832">
        <v>129527.2</v>
      </c>
      <c r="M1404" s="832">
        <v>1142</v>
      </c>
      <c r="N1404" s="832">
        <v>2364</v>
      </c>
      <c r="O1404" s="832">
        <v>3083.17</v>
      </c>
      <c r="P1404" s="832">
        <v>5042.17</v>
      </c>
      <c r="Q1404" s="832">
        <v>7878.25</v>
      </c>
      <c r="R1404" s="832">
        <v>9045.25</v>
      </c>
      <c r="S1404" s="832">
        <v>10793.93</v>
      </c>
      <c r="T1404" s="832">
        <v>2418.29</v>
      </c>
      <c r="U1404" s="832">
        <v>0</v>
      </c>
      <c r="V1404" s="832">
        <v>0</v>
      </c>
      <c r="W1404" s="832">
        <v>0</v>
      </c>
      <c r="X1404" s="832">
        <v>0</v>
      </c>
      <c r="Y1404" s="832">
        <v>0</v>
      </c>
      <c r="Z1404" s="832">
        <v>0</v>
      </c>
      <c r="AA1404" s="832">
        <v>0</v>
      </c>
      <c r="AB1404" s="832">
        <v>0</v>
      </c>
      <c r="AC1404" s="832">
        <v>0</v>
      </c>
      <c r="AD1404" s="832">
        <v>0</v>
      </c>
      <c r="AE1404" s="832">
        <v>0</v>
      </c>
      <c r="AF1404" s="832">
        <v>0</v>
      </c>
      <c r="AG1404" s="832">
        <v>0</v>
      </c>
      <c r="AH1404" s="832">
        <v>0</v>
      </c>
      <c r="AI1404" s="832">
        <v>0</v>
      </c>
    </row>
    <row r="1405" spans="1:35" ht="15" customHeight="1">
      <c r="A1405" s="832" t="s">
        <v>1150</v>
      </c>
      <c r="B1405" s="832">
        <v>2021</v>
      </c>
      <c r="C1405" s="832" t="s">
        <v>1174</v>
      </c>
      <c r="D1405" s="832" t="s">
        <v>1175</v>
      </c>
      <c r="E1405" s="832" t="s">
        <v>333</v>
      </c>
      <c r="F1405" s="832" t="s">
        <v>1119</v>
      </c>
      <c r="G1405" s="832">
        <v>-36532.83</v>
      </c>
      <c r="H1405" s="832">
        <v>-40662.83</v>
      </c>
      <c r="I1405" s="832">
        <v>-47102.83</v>
      </c>
      <c r="J1405" s="832">
        <v>-53822.83</v>
      </c>
      <c r="K1405" s="832">
        <v>-61172.83</v>
      </c>
      <c r="L1405" s="832">
        <v>-67192.83</v>
      </c>
      <c r="M1405" s="832">
        <v>-6440</v>
      </c>
      <c r="N1405" s="832">
        <v>-12690</v>
      </c>
      <c r="O1405" s="832">
        <v>-18920</v>
      </c>
      <c r="P1405" s="832">
        <v>-24660</v>
      </c>
      <c r="Q1405" s="832">
        <v>-29700</v>
      </c>
      <c r="R1405" s="832">
        <v>-33400</v>
      </c>
      <c r="S1405" s="832">
        <v>-5599.4</v>
      </c>
      <c r="T1405" s="832">
        <v>-5647.5</v>
      </c>
      <c r="U1405" s="832">
        <v>0</v>
      </c>
      <c r="V1405" s="832">
        <v>0</v>
      </c>
      <c r="W1405" s="832">
        <v>0</v>
      </c>
      <c r="X1405" s="832">
        <v>0</v>
      </c>
      <c r="Y1405" s="832">
        <v>0</v>
      </c>
      <c r="Z1405" s="832">
        <v>0</v>
      </c>
      <c r="AA1405" s="832">
        <v>0</v>
      </c>
      <c r="AB1405" s="832">
        <v>0</v>
      </c>
      <c r="AC1405" s="832">
        <v>0</v>
      </c>
      <c r="AD1405" s="832">
        <v>0</v>
      </c>
      <c r="AE1405" s="832">
        <v>0</v>
      </c>
      <c r="AF1405" s="832">
        <v>0</v>
      </c>
      <c r="AG1405" s="832">
        <v>0</v>
      </c>
      <c r="AH1405" s="832">
        <v>0</v>
      </c>
      <c r="AI1405" s="832">
        <v>0</v>
      </c>
    </row>
    <row r="1406" spans="1:35" ht="15" customHeight="1">
      <c r="A1406" s="832" t="s">
        <v>1150</v>
      </c>
      <c r="B1406" s="832">
        <v>2021</v>
      </c>
      <c r="C1406" s="832" t="s">
        <v>1176</v>
      </c>
      <c r="D1406" s="832" t="s">
        <v>1177</v>
      </c>
      <c r="E1406" s="832" t="s">
        <v>333</v>
      </c>
      <c r="F1406" s="832" t="s">
        <v>1119</v>
      </c>
      <c r="G1406" s="832">
        <v>1584.09</v>
      </c>
      <c r="H1406" s="832">
        <v>1584.09</v>
      </c>
      <c r="I1406" s="832">
        <v>1584.09</v>
      </c>
      <c r="J1406" s="832">
        <v>1584.09</v>
      </c>
      <c r="K1406" s="832">
        <v>1584.09</v>
      </c>
      <c r="L1406" s="832">
        <v>1690.09</v>
      </c>
      <c r="M1406" s="832">
        <v>0</v>
      </c>
      <c r="N1406" s="832">
        <v>0</v>
      </c>
      <c r="O1406" s="832">
        <v>0</v>
      </c>
      <c r="P1406" s="832">
        <v>861.19</v>
      </c>
      <c r="Q1406" s="832">
        <v>861.19</v>
      </c>
      <c r="R1406" s="832">
        <v>956.14</v>
      </c>
      <c r="S1406" s="832">
        <v>140.84</v>
      </c>
      <c r="T1406" s="832">
        <v>88.51</v>
      </c>
      <c r="U1406" s="832">
        <v>0</v>
      </c>
      <c r="V1406" s="832">
        <v>0</v>
      </c>
      <c r="W1406" s="832">
        <v>0</v>
      </c>
      <c r="X1406" s="832">
        <v>0</v>
      </c>
      <c r="Y1406" s="832">
        <v>0</v>
      </c>
      <c r="Z1406" s="832">
        <v>0</v>
      </c>
      <c r="AA1406" s="832">
        <v>0</v>
      </c>
      <c r="AB1406" s="832">
        <v>0</v>
      </c>
      <c r="AC1406" s="832">
        <v>0</v>
      </c>
      <c r="AD1406" s="832">
        <v>0</v>
      </c>
      <c r="AE1406" s="832">
        <v>0</v>
      </c>
      <c r="AF1406" s="832">
        <v>0</v>
      </c>
      <c r="AG1406" s="832">
        <v>0</v>
      </c>
      <c r="AH1406" s="832">
        <v>0</v>
      </c>
      <c r="AI1406" s="832">
        <v>0</v>
      </c>
    </row>
    <row r="1407" spans="1:35" ht="15" customHeight="1">
      <c r="A1407" s="832" t="s">
        <v>1150</v>
      </c>
      <c r="B1407" s="832">
        <v>2021</v>
      </c>
      <c r="C1407" s="832" t="s">
        <v>1178</v>
      </c>
      <c r="D1407" s="832" t="s">
        <v>1179</v>
      </c>
      <c r="E1407" s="832" t="s">
        <v>333</v>
      </c>
      <c r="F1407" s="832" t="s">
        <v>1119</v>
      </c>
      <c r="G1407" s="832">
        <v>1482.28</v>
      </c>
      <c r="H1407" s="832">
        <v>2316.1799999999998</v>
      </c>
      <c r="I1407" s="832">
        <v>2316.1799999999998</v>
      </c>
      <c r="J1407" s="832">
        <v>3162.48</v>
      </c>
      <c r="K1407" s="832">
        <v>3562.38</v>
      </c>
      <c r="L1407" s="832">
        <v>4816.1899999999996</v>
      </c>
      <c r="M1407" s="832">
        <v>642.70000000000005</v>
      </c>
      <c r="N1407" s="832">
        <v>1169.9100000000001</v>
      </c>
      <c r="O1407" s="832">
        <v>4108.5600000000004</v>
      </c>
      <c r="P1407" s="832">
        <v>4401.51</v>
      </c>
      <c r="Q1407" s="832">
        <v>4401.51</v>
      </c>
      <c r="R1407" s="832">
        <v>4401.51</v>
      </c>
      <c r="S1407" s="832">
        <v>401.35</v>
      </c>
      <c r="T1407" s="832">
        <v>644.62</v>
      </c>
      <c r="U1407" s="832">
        <v>0</v>
      </c>
      <c r="V1407" s="832">
        <v>0</v>
      </c>
      <c r="W1407" s="832">
        <v>0</v>
      </c>
      <c r="X1407" s="832">
        <v>0</v>
      </c>
      <c r="Y1407" s="832">
        <v>0</v>
      </c>
      <c r="Z1407" s="832">
        <v>0</v>
      </c>
      <c r="AA1407" s="832">
        <v>0</v>
      </c>
      <c r="AB1407" s="832">
        <v>0</v>
      </c>
      <c r="AC1407" s="832">
        <v>0</v>
      </c>
      <c r="AD1407" s="832">
        <v>0</v>
      </c>
      <c r="AE1407" s="832">
        <v>0</v>
      </c>
      <c r="AF1407" s="832">
        <v>0</v>
      </c>
      <c r="AG1407" s="832">
        <v>0</v>
      </c>
      <c r="AH1407" s="832">
        <v>0</v>
      </c>
      <c r="AI1407" s="832">
        <v>0</v>
      </c>
    </row>
    <row r="1408" spans="1:35" ht="15" customHeight="1">
      <c r="A1408" s="832" t="s">
        <v>1150</v>
      </c>
      <c r="B1408" s="832">
        <v>2021</v>
      </c>
      <c r="C1408" s="832" t="s">
        <v>1180</v>
      </c>
      <c r="D1408" s="832" t="s">
        <v>1181</v>
      </c>
      <c r="E1408" s="832" t="s">
        <v>333</v>
      </c>
      <c r="F1408" s="832" t="s">
        <v>1119</v>
      </c>
      <c r="G1408" s="832">
        <v>2790.43</v>
      </c>
      <c r="H1408" s="832">
        <v>2790.43</v>
      </c>
      <c r="I1408" s="832">
        <v>3843.94</v>
      </c>
      <c r="J1408" s="832">
        <v>15871.35</v>
      </c>
      <c r="K1408" s="832">
        <v>17518.2</v>
      </c>
      <c r="L1408" s="832">
        <v>17518.2</v>
      </c>
      <c r="M1408" s="832">
        <v>0</v>
      </c>
      <c r="N1408" s="832">
        <v>0</v>
      </c>
      <c r="O1408" s="832">
        <v>0</v>
      </c>
      <c r="P1408" s="832">
        <v>0</v>
      </c>
      <c r="Q1408" s="832">
        <v>0</v>
      </c>
      <c r="R1408" s="832">
        <v>0</v>
      </c>
      <c r="S1408" s="832">
        <v>1459.85</v>
      </c>
      <c r="T1408" s="832">
        <v>1227.31</v>
      </c>
      <c r="U1408" s="832">
        <v>0</v>
      </c>
      <c r="V1408" s="832">
        <v>0</v>
      </c>
      <c r="W1408" s="832">
        <v>0</v>
      </c>
      <c r="X1408" s="832">
        <v>0</v>
      </c>
      <c r="Y1408" s="832">
        <v>0</v>
      </c>
      <c r="Z1408" s="832">
        <v>0</v>
      </c>
      <c r="AA1408" s="832">
        <v>0</v>
      </c>
      <c r="AB1408" s="832">
        <v>0</v>
      </c>
      <c r="AC1408" s="832">
        <v>0</v>
      </c>
      <c r="AD1408" s="832">
        <v>0</v>
      </c>
      <c r="AE1408" s="832">
        <v>0</v>
      </c>
      <c r="AF1408" s="832">
        <v>0</v>
      </c>
      <c r="AG1408" s="832">
        <v>0</v>
      </c>
      <c r="AH1408" s="832">
        <v>0</v>
      </c>
      <c r="AI1408" s="832">
        <v>0</v>
      </c>
    </row>
    <row r="1409" spans="1:35" ht="15" customHeight="1">
      <c r="A1409" s="832" t="s">
        <v>1150</v>
      </c>
      <c r="B1409" s="832">
        <v>2021</v>
      </c>
      <c r="C1409" s="832" t="s">
        <v>1182</v>
      </c>
      <c r="D1409" s="832" t="s">
        <v>1183</v>
      </c>
      <c r="E1409" s="832" t="s">
        <v>333</v>
      </c>
      <c r="F1409" s="832" t="s">
        <v>1119</v>
      </c>
      <c r="G1409" s="832">
        <v>0</v>
      </c>
      <c r="H1409" s="832">
        <v>0</v>
      </c>
      <c r="I1409" s="832">
        <v>0</v>
      </c>
      <c r="J1409" s="832">
        <v>0</v>
      </c>
      <c r="K1409" s="832">
        <v>0</v>
      </c>
      <c r="L1409" s="832">
        <v>0</v>
      </c>
      <c r="M1409" s="832">
        <v>0</v>
      </c>
      <c r="N1409" s="832">
        <v>0</v>
      </c>
      <c r="O1409" s="832">
        <v>0</v>
      </c>
      <c r="P1409" s="832">
        <v>0</v>
      </c>
      <c r="Q1409" s="832">
        <v>0</v>
      </c>
      <c r="R1409" s="832">
        <v>0</v>
      </c>
      <c r="S1409" s="832">
        <v>0</v>
      </c>
      <c r="T1409" s="832">
        <v>0</v>
      </c>
      <c r="U1409" s="832">
        <v>0</v>
      </c>
      <c r="V1409" s="832">
        <v>0</v>
      </c>
      <c r="W1409" s="832">
        <v>0</v>
      </c>
      <c r="X1409" s="832">
        <v>0</v>
      </c>
      <c r="Y1409" s="832">
        <v>0</v>
      </c>
      <c r="Z1409" s="832">
        <v>0</v>
      </c>
      <c r="AA1409" s="832">
        <v>0</v>
      </c>
      <c r="AB1409" s="832">
        <v>0</v>
      </c>
      <c r="AC1409" s="832">
        <v>0</v>
      </c>
      <c r="AD1409" s="832">
        <v>0</v>
      </c>
      <c r="AE1409" s="832">
        <v>0</v>
      </c>
      <c r="AF1409" s="832">
        <v>0</v>
      </c>
      <c r="AG1409" s="832">
        <v>0</v>
      </c>
      <c r="AH1409" s="832">
        <v>0</v>
      </c>
      <c r="AI1409" s="832">
        <v>0</v>
      </c>
    </row>
    <row r="1410" spans="1:35" ht="15" customHeight="1">
      <c r="A1410" s="832" t="s">
        <v>1150</v>
      </c>
      <c r="B1410" s="832">
        <v>2021</v>
      </c>
      <c r="C1410" s="832" t="s">
        <v>1184</v>
      </c>
      <c r="D1410" s="832" t="s">
        <v>1185</v>
      </c>
      <c r="E1410" s="832" t="s">
        <v>333</v>
      </c>
      <c r="F1410" s="832" t="s">
        <v>1119</v>
      </c>
      <c r="G1410" s="832">
        <v>0</v>
      </c>
      <c r="H1410" s="832">
        <v>0</v>
      </c>
      <c r="I1410" s="832">
        <v>0</v>
      </c>
      <c r="J1410" s="832">
        <v>0</v>
      </c>
      <c r="K1410" s="832">
        <v>0</v>
      </c>
      <c r="L1410" s="832">
        <v>0</v>
      </c>
      <c r="M1410" s="832">
        <v>0</v>
      </c>
      <c r="N1410" s="832">
        <v>0</v>
      </c>
      <c r="O1410" s="832">
        <v>0</v>
      </c>
      <c r="P1410" s="832">
        <v>0</v>
      </c>
      <c r="Q1410" s="832">
        <v>0</v>
      </c>
      <c r="R1410" s="832">
        <v>0</v>
      </c>
      <c r="S1410" s="832">
        <v>0</v>
      </c>
      <c r="T1410" s="832">
        <v>0</v>
      </c>
      <c r="U1410" s="832">
        <v>0</v>
      </c>
      <c r="V1410" s="832">
        <v>0</v>
      </c>
      <c r="W1410" s="832">
        <v>0</v>
      </c>
      <c r="X1410" s="832">
        <v>0</v>
      </c>
      <c r="Y1410" s="832">
        <v>0</v>
      </c>
      <c r="Z1410" s="832">
        <v>0</v>
      </c>
      <c r="AA1410" s="832">
        <v>0</v>
      </c>
      <c r="AB1410" s="832">
        <v>0</v>
      </c>
      <c r="AC1410" s="832">
        <v>0</v>
      </c>
      <c r="AD1410" s="832">
        <v>0</v>
      </c>
      <c r="AE1410" s="832">
        <v>0</v>
      </c>
      <c r="AF1410" s="832">
        <v>0</v>
      </c>
      <c r="AG1410" s="832">
        <v>0</v>
      </c>
      <c r="AH1410" s="832">
        <v>0</v>
      </c>
      <c r="AI1410" s="832">
        <v>0</v>
      </c>
    </row>
    <row r="1411" spans="1:35" ht="15" customHeight="1">
      <c r="A1411" s="832" t="s">
        <v>1150</v>
      </c>
      <c r="B1411" s="832">
        <v>2021</v>
      </c>
      <c r="C1411" s="832" t="s">
        <v>1186</v>
      </c>
      <c r="D1411" s="832" t="s">
        <v>1187</v>
      </c>
      <c r="E1411" s="832" t="s">
        <v>333</v>
      </c>
      <c r="F1411" s="832" t="s">
        <v>1119</v>
      </c>
      <c r="G1411" s="832">
        <v>47867.47</v>
      </c>
      <c r="H1411" s="832">
        <v>53408.17</v>
      </c>
      <c r="I1411" s="832">
        <v>61264.37</v>
      </c>
      <c r="J1411" s="832">
        <v>72773.98</v>
      </c>
      <c r="K1411" s="832">
        <v>82899.69</v>
      </c>
      <c r="L1411" s="832">
        <v>93335.11</v>
      </c>
      <c r="M1411" s="832">
        <v>8923.66</v>
      </c>
      <c r="N1411" s="832">
        <v>17486.13</v>
      </c>
      <c r="O1411" s="832">
        <v>28725.31</v>
      </c>
      <c r="P1411" s="832">
        <v>43917.54</v>
      </c>
      <c r="Q1411" s="832">
        <v>55201.94</v>
      </c>
      <c r="R1411" s="832">
        <v>68312.490000000005</v>
      </c>
      <c r="S1411" s="832">
        <v>7777.93</v>
      </c>
      <c r="T1411" s="832">
        <v>9879.42</v>
      </c>
      <c r="U1411" s="832">
        <v>0</v>
      </c>
      <c r="V1411" s="832">
        <v>0</v>
      </c>
      <c r="W1411" s="832">
        <v>0</v>
      </c>
      <c r="X1411" s="832">
        <v>0</v>
      </c>
      <c r="Y1411" s="832">
        <v>0</v>
      </c>
      <c r="Z1411" s="832">
        <v>0</v>
      </c>
      <c r="AA1411" s="832">
        <v>0</v>
      </c>
      <c r="AB1411" s="832">
        <v>0</v>
      </c>
      <c r="AC1411" s="832">
        <v>0</v>
      </c>
      <c r="AD1411" s="832">
        <v>0</v>
      </c>
      <c r="AE1411" s="832">
        <v>0</v>
      </c>
      <c r="AF1411" s="832">
        <v>0</v>
      </c>
      <c r="AG1411" s="832">
        <v>0</v>
      </c>
      <c r="AH1411" s="832">
        <v>0</v>
      </c>
      <c r="AI1411" s="832">
        <v>0</v>
      </c>
    </row>
    <row r="1412" spans="1:35" ht="15" customHeight="1">
      <c r="A1412" s="832" t="s">
        <v>1150</v>
      </c>
      <c r="B1412" s="832">
        <v>2021</v>
      </c>
      <c r="C1412" s="832" t="s">
        <v>1188</v>
      </c>
      <c r="D1412" s="832" t="s">
        <v>1189</v>
      </c>
      <c r="E1412" s="832" t="s">
        <v>333</v>
      </c>
      <c r="F1412" s="832" t="s">
        <v>1119</v>
      </c>
      <c r="G1412" s="832">
        <v>51784.33</v>
      </c>
      <c r="H1412" s="832">
        <v>54232.93</v>
      </c>
      <c r="I1412" s="832">
        <v>57273.13</v>
      </c>
      <c r="J1412" s="832">
        <v>63371.4</v>
      </c>
      <c r="K1412" s="832">
        <v>69985.429999999993</v>
      </c>
      <c r="L1412" s="832">
        <v>80541.039999999994</v>
      </c>
      <c r="M1412" s="832">
        <v>4641.29</v>
      </c>
      <c r="N1412" s="832">
        <v>7286.38</v>
      </c>
      <c r="O1412" s="832">
        <v>12822.42</v>
      </c>
      <c r="P1412" s="832">
        <v>19800.68</v>
      </c>
      <c r="Q1412" s="832">
        <v>23729.81</v>
      </c>
      <c r="R1412" s="832">
        <v>38437</v>
      </c>
      <c r="S1412" s="832">
        <v>6711.75</v>
      </c>
      <c r="T1412" s="832">
        <v>5754.8</v>
      </c>
      <c r="U1412" s="832">
        <v>0</v>
      </c>
      <c r="V1412" s="832">
        <v>0</v>
      </c>
      <c r="W1412" s="832">
        <v>0</v>
      </c>
      <c r="X1412" s="832">
        <v>0</v>
      </c>
      <c r="Y1412" s="832">
        <v>0</v>
      </c>
      <c r="Z1412" s="832">
        <v>0</v>
      </c>
      <c r="AA1412" s="832">
        <v>0</v>
      </c>
      <c r="AB1412" s="832">
        <v>0</v>
      </c>
      <c r="AC1412" s="832">
        <v>0</v>
      </c>
      <c r="AD1412" s="832">
        <v>0</v>
      </c>
      <c r="AE1412" s="832">
        <v>0</v>
      </c>
      <c r="AF1412" s="832">
        <v>0</v>
      </c>
      <c r="AG1412" s="832">
        <v>0</v>
      </c>
      <c r="AH1412" s="832">
        <v>0</v>
      </c>
      <c r="AI1412" s="832">
        <v>0</v>
      </c>
    </row>
    <row r="1413" spans="1:35" ht="15" customHeight="1">
      <c r="A1413" s="832" t="s">
        <v>1150</v>
      </c>
      <c r="B1413" s="832">
        <v>2021</v>
      </c>
      <c r="C1413" s="832" t="s">
        <v>1190</v>
      </c>
      <c r="D1413" s="832" t="s">
        <v>1191</v>
      </c>
      <c r="E1413" s="832" t="s">
        <v>333</v>
      </c>
      <c r="F1413" s="832" t="s">
        <v>1119</v>
      </c>
      <c r="G1413" s="832">
        <v>6668.48</v>
      </c>
      <c r="H1413" s="832">
        <v>7246.41</v>
      </c>
      <c r="I1413" s="832">
        <v>7513.14</v>
      </c>
      <c r="J1413" s="832">
        <v>7859.07</v>
      </c>
      <c r="K1413" s="832">
        <v>7859.07</v>
      </c>
      <c r="L1413" s="832">
        <v>7859.07</v>
      </c>
      <c r="M1413" s="832">
        <v>0</v>
      </c>
      <c r="N1413" s="832">
        <v>0</v>
      </c>
      <c r="O1413" s="832">
        <v>0</v>
      </c>
      <c r="P1413" s="832">
        <v>0</v>
      </c>
      <c r="Q1413" s="832">
        <v>0</v>
      </c>
      <c r="R1413" s="832">
        <v>0</v>
      </c>
      <c r="S1413" s="832">
        <v>654.91999999999996</v>
      </c>
      <c r="T1413" s="832">
        <v>110.75</v>
      </c>
      <c r="U1413" s="832">
        <v>0</v>
      </c>
      <c r="V1413" s="832">
        <v>0</v>
      </c>
      <c r="W1413" s="832">
        <v>0</v>
      </c>
      <c r="X1413" s="832">
        <v>0</v>
      </c>
      <c r="Y1413" s="832">
        <v>0</v>
      </c>
      <c r="Z1413" s="832">
        <v>0</v>
      </c>
      <c r="AA1413" s="832">
        <v>0</v>
      </c>
      <c r="AB1413" s="832">
        <v>0</v>
      </c>
      <c r="AC1413" s="832">
        <v>0</v>
      </c>
      <c r="AD1413" s="832">
        <v>0</v>
      </c>
      <c r="AE1413" s="832">
        <v>0</v>
      </c>
      <c r="AF1413" s="832">
        <v>0</v>
      </c>
      <c r="AG1413" s="832">
        <v>0</v>
      </c>
      <c r="AH1413" s="832">
        <v>0</v>
      </c>
      <c r="AI1413" s="832">
        <v>0</v>
      </c>
    </row>
    <row r="1414" spans="1:35" ht="15" customHeight="1">
      <c r="A1414" s="832" t="s">
        <v>1150</v>
      </c>
      <c r="B1414" s="832">
        <v>2021</v>
      </c>
      <c r="C1414" s="832" t="s">
        <v>1192</v>
      </c>
      <c r="D1414" s="832" t="s">
        <v>1193</v>
      </c>
      <c r="E1414" s="832" t="s">
        <v>333</v>
      </c>
      <c r="F1414" s="832" t="s">
        <v>1119</v>
      </c>
      <c r="G1414" s="832">
        <v>0</v>
      </c>
      <c r="H1414" s="832">
        <v>0</v>
      </c>
      <c r="I1414" s="832">
        <v>0</v>
      </c>
      <c r="J1414" s="832">
        <v>0</v>
      </c>
      <c r="K1414" s="832">
        <v>0</v>
      </c>
      <c r="L1414" s="832">
        <v>0</v>
      </c>
      <c r="M1414" s="832">
        <v>0</v>
      </c>
      <c r="N1414" s="832">
        <v>0</v>
      </c>
      <c r="O1414" s="832">
        <v>0</v>
      </c>
      <c r="P1414" s="832">
        <v>0</v>
      </c>
      <c r="Q1414" s="832">
        <v>0</v>
      </c>
      <c r="R1414" s="832">
        <v>0</v>
      </c>
      <c r="S1414" s="832">
        <v>0</v>
      </c>
      <c r="T1414" s="832">
        <v>0</v>
      </c>
      <c r="U1414" s="832">
        <v>0</v>
      </c>
      <c r="V1414" s="832">
        <v>0</v>
      </c>
      <c r="W1414" s="832">
        <v>0</v>
      </c>
      <c r="X1414" s="832">
        <v>0</v>
      </c>
      <c r="Y1414" s="832">
        <v>0</v>
      </c>
      <c r="Z1414" s="832">
        <v>0</v>
      </c>
      <c r="AA1414" s="832">
        <v>0</v>
      </c>
      <c r="AB1414" s="832">
        <v>0</v>
      </c>
      <c r="AC1414" s="832">
        <v>0</v>
      </c>
      <c r="AD1414" s="832">
        <v>0</v>
      </c>
      <c r="AE1414" s="832">
        <v>0</v>
      </c>
      <c r="AF1414" s="832">
        <v>0</v>
      </c>
      <c r="AG1414" s="832">
        <v>0</v>
      </c>
      <c r="AH1414" s="832">
        <v>0</v>
      </c>
      <c r="AI1414" s="832">
        <v>0</v>
      </c>
    </row>
    <row r="1415" spans="1:35" ht="15" customHeight="1">
      <c r="A1415" s="832" t="s">
        <v>1150</v>
      </c>
      <c r="B1415" s="832">
        <v>2021</v>
      </c>
      <c r="C1415" s="832" t="s">
        <v>1194</v>
      </c>
      <c r="D1415" s="832" t="s">
        <v>1195</v>
      </c>
      <c r="E1415" s="832" t="s">
        <v>333</v>
      </c>
      <c r="F1415" s="832" t="s">
        <v>1119</v>
      </c>
      <c r="G1415" s="832">
        <v>5731.15</v>
      </c>
      <c r="H1415" s="832">
        <v>6305.94</v>
      </c>
      <c r="I1415" s="832">
        <v>7140.07</v>
      </c>
      <c r="J1415" s="832">
        <v>8167.34</v>
      </c>
      <c r="K1415" s="832">
        <v>8986.7999999999993</v>
      </c>
      <c r="L1415" s="832">
        <v>10009.58</v>
      </c>
      <c r="M1415" s="832">
        <v>809.65</v>
      </c>
      <c r="N1415" s="832">
        <v>1586.35</v>
      </c>
      <c r="O1415" s="832">
        <v>2311.89</v>
      </c>
      <c r="P1415" s="832">
        <v>3165.99</v>
      </c>
      <c r="Q1415" s="832">
        <v>3853.01</v>
      </c>
      <c r="R1415" s="832">
        <v>4718.12</v>
      </c>
      <c r="S1415" s="832">
        <v>834.13</v>
      </c>
      <c r="T1415" s="832">
        <v>789.13</v>
      </c>
      <c r="U1415" s="832">
        <v>0</v>
      </c>
      <c r="V1415" s="832">
        <v>0</v>
      </c>
      <c r="W1415" s="832">
        <v>0</v>
      </c>
      <c r="X1415" s="832">
        <v>0</v>
      </c>
      <c r="Y1415" s="832">
        <v>0</v>
      </c>
      <c r="Z1415" s="832">
        <v>0</v>
      </c>
      <c r="AA1415" s="832">
        <v>0</v>
      </c>
      <c r="AB1415" s="832">
        <v>0</v>
      </c>
      <c r="AC1415" s="832">
        <v>0</v>
      </c>
      <c r="AD1415" s="832">
        <v>0</v>
      </c>
      <c r="AE1415" s="832">
        <v>0</v>
      </c>
      <c r="AF1415" s="832">
        <v>0</v>
      </c>
      <c r="AG1415" s="832">
        <v>0</v>
      </c>
      <c r="AH1415" s="832">
        <v>0</v>
      </c>
      <c r="AI1415" s="832">
        <v>0</v>
      </c>
    </row>
    <row r="1416" spans="1:35" ht="15" customHeight="1">
      <c r="A1416" s="832" t="s">
        <v>1150</v>
      </c>
      <c r="B1416" s="832">
        <v>2021</v>
      </c>
      <c r="C1416" s="832" t="s">
        <v>1196</v>
      </c>
      <c r="D1416" s="832" t="s">
        <v>1197</v>
      </c>
      <c r="E1416" s="832" t="s">
        <v>333</v>
      </c>
      <c r="F1416" s="832" t="s">
        <v>1119</v>
      </c>
      <c r="G1416" s="832">
        <v>51190.05</v>
      </c>
      <c r="H1416" s="832">
        <v>56016.51</v>
      </c>
      <c r="I1416" s="832">
        <v>63381.9</v>
      </c>
      <c r="J1416" s="832">
        <v>74766.149999999994</v>
      </c>
      <c r="K1416" s="832">
        <v>85145.9</v>
      </c>
      <c r="L1416" s="832">
        <v>95886.39</v>
      </c>
      <c r="M1416" s="832">
        <v>8936.8700000000008</v>
      </c>
      <c r="N1416" s="832">
        <v>17646.98</v>
      </c>
      <c r="O1416" s="832">
        <v>25680.81</v>
      </c>
      <c r="P1416" s="832">
        <v>6835.25</v>
      </c>
      <c r="Q1416" s="832">
        <v>11265.9</v>
      </c>
      <c r="R1416" s="832">
        <v>15662.33</v>
      </c>
      <c r="S1416" s="832">
        <v>7990.53</v>
      </c>
      <c r="T1416" s="832">
        <v>5328.04</v>
      </c>
      <c r="U1416" s="832">
        <v>0</v>
      </c>
      <c r="V1416" s="832">
        <v>0</v>
      </c>
      <c r="W1416" s="832">
        <v>0</v>
      </c>
      <c r="X1416" s="832">
        <v>0</v>
      </c>
      <c r="Y1416" s="832">
        <v>0</v>
      </c>
      <c r="Z1416" s="832">
        <v>0</v>
      </c>
      <c r="AA1416" s="832">
        <v>0</v>
      </c>
      <c r="AB1416" s="832">
        <v>0</v>
      </c>
      <c r="AC1416" s="832">
        <v>0</v>
      </c>
      <c r="AD1416" s="832">
        <v>0</v>
      </c>
      <c r="AE1416" s="832">
        <v>0</v>
      </c>
      <c r="AF1416" s="832">
        <v>0</v>
      </c>
      <c r="AG1416" s="832">
        <v>0</v>
      </c>
      <c r="AH1416" s="832">
        <v>0</v>
      </c>
      <c r="AI1416" s="832">
        <v>0</v>
      </c>
    </row>
    <row r="1417" spans="1:35" ht="15" customHeight="1">
      <c r="A1417" s="832" t="s">
        <v>1150</v>
      </c>
      <c r="B1417" s="832">
        <v>2021</v>
      </c>
      <c r="C1417" s="832" t="s">
        <v>1198</v>
      </c>
      <c r="D1417" s="832" t="s">
        <v>1199</v>
      </c>
      <c r="E1417" s="832" t="s">
        <v>333</v>
      </c>
      <c r="F1417" s="832" t="s">
        <v>1119</v>
      </c>
      <c r="G1417" s="832">
        <v>8797.42</v>
      </c>
      <c r="H1417" s="832">
        <v>9422.42</v>
      </c>
      <c r="I1417" s="832">
        <v>10472.07</v>
      </c>
      <c r="J1417" s="832">
        <v>11783.07</v>
      </c>
      <c r="K1417" s="832">
        <v>12083.42</v>
      </c>
      <c r="L1417" s="832">
        <v>12708.42</v>
      </c>
      <c r="M1417" s="832">
        <v>625</v>
      </c>
      <c r="N1417" s="832">
        <v>1250</v>
      </c>
      <c r="O1417" s="832">
        <v>1875</v>
      </c>
      <c r="P1417" s="832">
        <v>3769.25</v>
      </c>
      <c r="Q1417" s="832">
        <v>5612.25</v>
      </c>
      <c r="R1417" s="832">
        <v>6559.85</v>
      </c>
      <c r="S1417" s="832">
        <v>1059.04</v>
      </c>
      <c r="T1417" s="832">
        <v>941.32</v>
      </c>
      <c r="U1417" s="832">
        <v>0</v>
      </c>
      <c r="V1417" s="832">
        <v>0</v>
      </c>
      <c r="W1417" s="832">
        <v>0</v>
      </c>
      <c r="X1417" s="832">
        <v>0</v>
      </c>
      <c r="Y1417" s="832">
        <v>0</v>
      </c>
      <c r="Z1417" s="832">
        <v>0</v>
      </c>
      <c r="AA1417" s="832">
        <v>0</v>
      </c>
      <c r="AB1417" s="832">
        <v>0</v>
      </c>
      <c r="AC1417" s="832">
        <v>0</v>
      </c>
      <c r="AD1417" s="832">
        <v>0</v>
      </c>
      <c r="AE1417" s="832">
        <v>0</v>
      </c>
      <c r="AF1417" s="832">
        <v>0</v>
      </c>
      <c r="AG1417" s="832">
        <v>0</v>
      </c>
      <c r="AH1417" s="832">
        <v>0</v>
      </c>
      <c r="AI1417" s="832">
        <v>0</v>
      </c>
    </row>
    <row r="1418" spans="1:35" ht="15" customHeight="1">
      <c r="A1418" s="832" t="s">
        <v>1150</v>
      </c>
      <c r="B1418" s="832">
        <v>2021</v>
      </c>
      <c r="C1418" s="832" t="s">
        <v>1200</v>
      </c>
      <c r="D1418" s="832" t="s">
        <v>1201</v>
      </c>
      <c r="E1418" s="832" t="s">
        <v>333</v>
      </c>
      <c r="F1418" s="832" t="s">
        <v>1119</v>
      </c>
      <c r="G1418" s="832">
        <v>4050.1</v>
      </c>
      <c r="H1418" s="832">
        <v>4294.1000000000004</v>
      </c>
      <c r="I1418" s="832">
        <v>5102.59</v>
      </c>
      <c r="J1418" s="832">
        <v>5178.1899999999996</v>
      </c>
      <c r="K1418" s="832">
        <v>5849.22</v>
      </c>
      <c r="L1418" s="832">
        <v>6419.6</v>
      </c>
      <c r="M1418" s="832">
        <v>802.02</v>
      </c>
      <c r="N1418" s="832">
        <v>2031.71</v>
      </c>
      <c r="O1418" s="832">
        <v>2442.84</v>
      </c>
      <c r="P1418" s="832">
        <v>2692.23</v>
      </c>
      <c r="Q1418" s="832">
        <v>3111.88</v>
      </c>
      <c r="R1418" s="832">
        <v>3500.11</v>
      </c>
      <c r="S1418" s="832">
        <v>534.97</v>
      </c>
      <c r="T1418" s="832">
        <v>536.33000000000004</v>
      </c>
      <c r="U1418" s="832">
        <v>0</v>
      </c>
      <c r="V1418" s="832">
        <v>0</v>
      </c>
      <c r="W1418" s="832">
        <v>0</v>
      </c>
      <c r="X1418" s="832">
        <v>0</v>
      </c>
      <c r="Y1418" s="832">
        <v>0</v>
      </c>
      <c r="Z1418" s="832">
        <v>0</v>
      </c>
      <c r="AA1418" s="832">
        <v>0</v>
      </c>
      <c r="AB1418" s="832">
        <v>0</v>
      </c>
      <c r="AC1418" s="832">
        <v>0</v>
      </c>
      <c r="AD1418" s="832">
        <v>0</v>
      </c>
      <c r="AE1418" s="832">
        <v>0</v>
      </c>
      <c r="AF1418" s="832">
        <v>0</v>
      </c>
      <c r="AG1418" s="832">
        <v>0</v>
      </c>
      <c r="AH1418" s="832">
        <v>0</v>
      </c>
      <c r="AI1418" s="832">
        <v>0</v>
      </c>
    </row>
    <row r="1419" spans="1:35" ht="15" customHeight="1">
      <c r="A1419" s="832" t="s">
        <v>1150</v>
      </c>
      <c r="B1419" s="832">
        <v>2021</v>
      </c>
      <c r="C1419" s="832" t="s">
        <v>1202</v>
      </c>
      <c r="D1419" s="832" t="s">
        <v>1203</v>
      </c>
      <c r="E1419" s="832" t="s">
        <v>333</v>
      </c>
      <c r="F1419" s="832" t="s">
        <v>1119</v>
      </c>
      <c r="G1419" s="832">
        <v>0</v>
      </c>
      <c r="H1419" s="832">
        <v>0</v>
      </c>
      <c r="I1419" s="832">
        <v>232.48</v>
      </c>
      <c r="J1419" s="832">
        <v>232.48</v>
      </c>
      <c r="K1419" s="832">
        <v>424.46</v>
      </c>
      <c r="L1419" s="832">
        <v>424.46</v>
      </c>
      <c r="M1419" s="832">
        <v>405.81</v>
      </c>
      <c r="N1419" s="832">
        <v>405.81</v>
      </c>
      <c r="O1419" s="832">
        <v>405.81</v>
      </c>
      <c r="P1419" s="832">
        <v>688.77</v>
      </c>
      <c r="Q1419" s="832">
        <v>1023.77</v>
      </c>
      <c r="R1419" s="832">
        <v>1023.77</v>
      </c>
      <c r="S1419" s="832">
        <v>35.369999999999997</v>
      </c>
      <c r="T1419" s="832">
        <v>120.69</v>
      </c>
      <c r="U1419" s="832">
        <v>0</v>
      </c>
      <c r="V1419" s="832">
        <v>0</v>
      </c>
      <c r="W1419" s="832">
        <v>0</v>
      </c>
      <c r="X1419" s="832">
        <v>0</v>
      </c>
      <c r="Y1419" s="832">
        <v>0</v>
      </c>
      <c r="Z1419" s="832">
        <v>0</v>
      </c>
      <c r="AA1419" s="832">
        <v>0</v>
      </c>
      <c r="AB1419" s="832">
        <v>0</v>
      </c>
      <c r="AC1419" s="832">
        <v>0</v>
      </c>
      <c r="AD1419" s="832">
        <v>0</v>
      </c>
      <c r="AE1419" s="832">
        <v>0</v>
      </c>
      <c r="AF1419" s="832">
        <v>0</v>
      </c>
      <c r="AG1419" s="832">
        <v>0</v>
      </c>
      <c r="AH1419" s="832">
        <v>0</v>
      </c>
      <c r="AI1419" s="832">
        <v>0</v>
      </c>
    </row>
    <row r="1420" spans="1:35" ht="15" customHeight="1">
      <c r="A1420" s="832" t="s">
        <v>1150</v>
      </c>
      <c r="B1420" s="832">
        <v>2021</v>
      </c>
      <c r="C1420" s="832" t="s">
        <v>1204</v>
      </c>
      <c r="D1420" s="832" t="s">
        <v>1205</v>
      </c>
      <c r="E1420" s="832" t="s">
        <v>333</v>
      </c>
      <c r="F1420" s="832" t="s">
        <v>1119</v>
      </c>
      <c r="G1420" s="832">
        <v>0</v>
      </c>
      <c r="H1420" s="832">
        <v>0</v>
      </c>
      <c r="I1420" s="832">
        <v>0</v>
      </c>
      <c r="J1420" s="832">
        <v>0</v>
      </c>
      <c r="K1420" s="832">
        <v>0</v>
      </c>
      <c r="L1420" s="832">
        <v>0</v>
      </c>
      <c r="M1420" s="832">
        <v>0</v>
      </c>
      <c r="N1420" s="832">
        <v>0</v>
      </c>
      <c r="O1420" s="832">
        <v>0</v>
      </c>
      <c r="P1420" s="832">
        <v>0</v>
      </c>
      <c r="Q1420" s="832">
        <v>0</v>
      </c>
      <c r="R1420" s="832">
        <v>0</v>
      </c>
      <c r="S1420" s="832">
        <v>0</v>
      </c>
      <c r="T1420" s="832">
        <v>0</v>
      </c>
      <c r="U1420" s="832">
        <v>0</v>
      </c>
      <c r="V1420" s="832">
        <v>0</v>
      </c>
      <c r="W1420" s="832">
        <v>0</v>
      </c>
      <c r="X1420" s="832">
        <v>0</v>
      </c>
      <c r="Y1420" s="832">
        <v>0</v>
      </c>
      <c r="Z1420" s="832">
        <v>0</v>
      </c>
      <c r="AA1420" s="832">
        <v>0</v>
      </c>
      <c r="AB1420" s="832">
        <v>0</v>
      </c>
      <c r="AC1420" s="832">
        <v>0</v>
      </c>
      <c r="AD1420" s="832">
        <v>0</v>
      </c>
      <c r="AE1420" s="832">
        <v>0</v>
      </c>
      <c r="AF1420" s="832">
        <v>0</v>
      </c>
      <c r="AG1420" s="832">
        <v>0</v>
      </c>
      <c r="AH1420" s="832">
        <v>0</v>
      </c>
      <c r="AI1420" s="832">
        <v>0</v>
      </c>
    </row>
    <row r="1421" spans="1:35" ht="15" customHeight="1">
      <c r="A1421" s="832" t="s">
        <v>1150</v>
      </c>
      <c r="B1421" s="832">
        <v>2021</v>
      </c>
      <c r="C1421" s="832" t="s">
        <v>1206</v>
      </c>
      <c r="D1421" s="832" t="s">
        <v>1207</v>
      </c>
      <c r="E1421" s="832" t="s">
        <v>333</v>
      </c>
      <c r="F1421" s="832" t="s">
        <v>1119</v>
      </c>
      <c r="G1421" s="832">
        <v>0</v>
      </c>
      <c r="H1421" s="832">
        <v>0</v>
      </c>
      <c r="I1421" s="832">
        <v>0</v>
      </c>
      <c r="J1421" s="832">
        <v>0</v>
      </c>
      <c r="K1421" s="832">
        <v>0</v>
      </c>
      <c r="L1421" s="832">
        <v>0</v>
      </c>
      <c r="M1421" s="832">
        <v>0</v>
      </c>
      <c r="N1421" s="832">
        <v>0</v>
      </c>
      <c r="O1421" s="832">
        <v>0</v>
      </c>
      <c r="P1421" s="832">
        <v>0</v>
      </c>
      <c r="Q1421" s="832">
        <v>0</v>
      </c>
      <c r="R1421" s="832">
        <v>0</v>
      </c>
      <c r="S1421" s="832">
        <v>0</v>
      </c>
      <c r="T1421" s="832">
        <v>0</v>
      </c>
      <c r="U1421" s="832">
        <v>0</v>
      </c>
      <c r="V1421" s="832">
        <v>0</v>
      </c>
      <c r="W1421" s="832">
        <v>0</v>
      </c>
      <c r="X1421" s="832">
        <v>0</v>
      </c>
      <c r="Y1421" s="832">
        <v>0</v>
      </c>
      <c r="Z1421" s="832">
        <v>0</v>
      </c>
      <c r="AA1421" s="832">
        <v>0</v>
      </c>
      <c r="AB1421" s="832">
        <v>0</v>
      </c>
      <c r="AC1421" s="832">
        <v>0</v>
      </c>
      <c r="AD1421" s="832">
        <v>0</v>
      </c>
      <c r="AE1421" s="832">
        <v>0</v>
      </c>
      <c r="AF1421" s="832">
        <v>0</v>
      </c>
      <c r="AG1421" s="832">
        <v>0</v>
      </c>
      <c r="AH1421" s="832">
        <v>0</v>
      </c>
      <c r="AI1421" s="832">
        <v>0</v>
      </c>
    </row>
    <row r="1422" spans="1:35" ht="15" customHeight="1">
      <c r="A1422" s="832" t="s">
        <v>1150</v>
      </c>
      <c r="B1422" s="832">
        <v>2021</v>
      </c>
      <c r="C1422" s="832" t="s">
        <v>1208</v>
      </c>
      <c r="D1422" s="832" t="s">
        <v>1209</v>
      </c>
      <c r="E1422" s="832" t="s">
        <v>333</v>
      </c>
      <c r="F1422" s="832" t="s">
        <v>1119</v>
      </c>
      <c r="G1422" s="832">
        <v>0</v>
      </c>
      <c r="H1422" s="832">
        <v>375</v>
      </c>
      <c r="I1422" s="832">
        <v>375</v>
      </c>
      <c r="J1422" s="832">
        <v>1744.69</v>
      </c>
      <c r="K1422" s="832">
        <v>1879.69</v>
      </c>
      <c r="L1422" s="832">
        <v>1910.91</v>
      </c>
      <c r="M1422" s="832">
        <v>78.75</v>
      </c>
      <c r="N1422" s="832">
        <v>281.25</v>
      </c>
      <c r="O1422" s="832">
        <v>1303.75</v>
      </c>
      <c r="P1422" s="832">
        <v>1499.54</v>
      </c>
      <c r="Q1422" s="832">
        <v>1674.54</v>
      </c>
      <c r="R1422" s="832">
        <v>1703.29</v>
      </c>
      <c r="S1422" s="832">
        <v>159.24</v>
      </c>
      <c r="T1422" s="832">
        <v>301.18</v>
      </c>
      <c r="U1422" s="832">
        <v>0</v>
      </c>
      <c r="V1422" s="832">
        <v>0</v>
      </c>
      <c r="W1422" s="832">
        <v>0</v>
      </c>
      <c r="X1422" s="832">
        <v>0</v>
      </c>
      <c r="Y1422" s="832">
        <v>0</v>
      </c>
      <c r="Z1422" s="832">
        <v>0</v>
      </c>
      <c r="AA1422" s="832">
        <v>0</v>
      </c>
      <c r="AB1422" s="832">
        <v>0</v>
      </c>
      <c r="AC1422" s="832">
        <v>0</v>
      </c>
      <c r="AD1422" s="832">
        <v>0</v>
      </c>
      <c r="AE1422" s="832">
        <v>0</v>
      </c>
      <c r="AF1422" s="832">
        <v>0</v>
      </c>
      <c r="AG1422" s="832">
        <v>0</v>
      </c>
      <c r="AH1422" s="832">
        <v>0</v>
      </c>
      <c r="AI1422" s="832">
        <v>0</v>
      </c>
    </row>
    <row r="1423" spans="1:35" ht="15" customHeight="1">
      <c r="A1423" s="832" t="s">
        <v>1150</v>
      </c>
      <c r="B1423" s="832">
        <v>2021</v>
      </c>
      <c r="C1423" s="832" t="s">
        <v>1210</v>
      </c>
      <c r="D1423" s="832" t="s">
        <v>1211</v>
      </c>
      <c r="E1423" s="832" t="s">
        <v>333</v>
      </c>
      <c r="F1423" s="832" t="s">
        <v>1119</v>
      </c>
      <c r="G1423" s="832">
        <v>0</v>
      </c>
      <c r="H1423" s="832">
        <v>0</v>
      </c>
      <c r="I1423" s="832">
        <v>0</v>
      </c>
      <c r="J1423" s="832">
        <v>0</v>
      </c>
      <c r="K1423" s="832">
        <v>0</v>
      </c>
      <c r="L1423" s="832">
        <v>0</v>
      </c>
      <c r="M1423" s="832">
        <v>0</v>
      </c>
      <c r="N1423" s="832">
        <v>0</v>
      </c>
      <c r="O1423" s="832">
        <v>0</v>
      </c>
      <c r="P1423" s="832">
        <v>0</v>
      </c>
      <c r="Q1423" s="832">
        <v>0</v>
      </c>
      <c r="R1423" s="832">
        <v>119.38</v>
      </c>
      <c r="S1423" s="832">
        <v>0</v>
      </c>
      <c r="T1423" s="832">
        <v>9.9499999999999993</v>
      </c>
      <c r="U1423" s="832">
        <v>0</v>
      </c>
      <c r="V1423" s="832">
        <v>0</v>
      </c>
      <c r="W1423" s="832">
        <v>0</v>
      </c>
      <c r="X1423" s="832">
        <v>0</v>
      </c>
      <c r="Y1423" s="832">
        <v>0</v>
      </c>
      <c r="Z1423" s="832">
        <v>0</v>
      </c>
      <c r="AA1423" s="832">
        <v>0</v>
      </c>
      <c r="AB1423" s="832">
        <v>0</v>
      </c>
      <c r="AC1423" s="832">
        <v>0</v>
      </c>
      <c r="AD1423" s="832">
        <v>0</v>
      </c>
      <c r="AE1423" s="832">
        <v>0</v>
      </c>
      <c r="AF1423" s="832">
        <v>0</v>
      </c>
      <c r="AG1423" s="832">
        <v>0</v>
      </c>
      <c r="AH1423" s="832">
        <v>0</v>
      </c>
      <c r="AI1423" s="832">
        <v>0</v>
      </c>
    </row>
    <row r="1424" spans="1:35" ht="15" customHeight="1">
      <c r="A1424" s="832" t="s">
        <v>1150</v>
      </c>
      <c r="B1424" s="832">
        <v>2021</v>
      </c>
      <c r="C1424" s="832" t="s">
        <v>1212</v>
      </c>
      <c r="D1424" s="832" t="s">
        <v>1213</v>
      </c>
      <c r="E1424" s="832" t="s">
        <v>333</v>
      </c>
      <c r="F1424" s="832" t="s">
        <v>1119</v>
      </c>
      <c r="G1424" s="832">
        <v>0</v>
      </c>
      <c r="H1424" s="832">
        <v>0</v>
      </c>
      <c r="I1424" s="832">
        <v>0</v>
      </c>
      <c r="J1424" s="832">
        <v>0</v>
      </c>
      <c r="K1424" s="832">
        <v>0</v>
      </c>
      <c r="L1424" s="832">
        <v>0</v>
      </c>
      <c r="M1424" s="832">
        <v>0</v>
      </c>
      <c r="N1424" s="832">
        <v>0</v>
      </c>
      <c r="O1424" s="832">
        <v>0</v>
      </c>
      <c r="P1424" s="832">
        <v>0</v>
      </c>
      <c r="Q1424" s="832">
        <v>0</v>
      </c>
      <c r="R1424" s="832">
        <v>0</v>
      </c>
      <c r="S1424" s="832">
        <v>0</v>
      </c>
      <c r="T1424" s="832">
        <v>0</v>
      </c>
      <c r="U1424" s="832">
        <v>0</v>
      </c>
      <c r="V1424" s="832">
        <v>0</v>
      </c>
      <c r="W1424" s="832">
        <v>0</v>
      </c>
      <c r="X1424" s="832">
        <v>0</v>
      </c>
      <c r="Y1424" s="832">
        <v>0</v>
      </c>
      <c r="Z1424" s="832">
        <v>0</v>
      </c>
      <c r="AA1424" s="832">
        <v>0</v>
      </c>
      <c r="AB1424" s="832">
        <v>0</v>
      </c>
      <c r="AC1424" s="832">
        <v>0</v>
      </c>
      <c r="AD1424" s="832">
        <v>0</v>
      </c>
      <c r="AE1424" s="832">
        <v>0</v>
      </c>
      <c r="AF1424" s="832">
        <v>0</v>
      </c>
      <c r="AG1424" s="832">
        <v>0</v>
      </c>
      <c r="AH1424" s="832">
        <v>0</v>
      </c>
      <c r="AI1424" s="832">
        <v>0</v>
      </c>
    </row>
    <row r="1425" spans="1:35" ht="15" customHeight="1">
      <c r="A1425" s="832" t="s">
        <v>1150</v>
      </c>
      <c r="B1425" s="832">
        <v>2021</v>
      </c>
      <c r="C1425" s="832" t="s">
        <v>1214</v>
      </c>
      <c r="D1425" s="832" t="s">
        <v>1215</v>
      </c>
      <c r="E1425" s="832" t="s">
        <v>333</v>
      </c>
      <c r="F1425" s="832" t="s">
        <v>1119</v>
      </c>
      <c r="G1425" s="832">
        <v>17249.91</v>
      </c>
      <c r="H1425" s="832">
        <v>18652.86</v>
      </c>
      <c r="I1425" s="832">
        <v>20313.560000000001</v>
      </c>
      <c r="J1425" s="832">
        <v>21790.16</v>
      </c>
      <c r="K1425" s="832">
        <v>23135.51</v>
      </c>
      <c r="L1425" s="832">
        <v>25082.21</v>
      </c>
      <c r="M1425" s="832">
        <v>1846.74</v>
      </c>
      <c r="N1425" s="832">
        <v>3615.2</v>
      </c>
      <c r="O1425" s="832">
        <v>5948.62</v>
      </c>
      <c r="P1425" s="832">
        <v>7379.07</v>
      </c>
      <c r="Q1425" s="832">
        <v>8812.66</v>
      </c>
      <c r="R1425" s="832">
        <v>10209.09</v>
      </c>
      <c r="S1425" s="832">
        <v>2090.1799999999998</v>
      </c>
      <c r="T1425" s="832">
        <v>1711.81</v>
      </c>
      <c r="U1425" s="832">
        <v>0</v>
      </c>
      <c r="V1425" s="832">
        <v>0</v>
      </c>
      <c r="W1425" s="832">
        <v>0</v>
      </c>
      <c r="X1425" s="832">
        <v>0</v>
      </c>
      <c r="Y1425" s="832">
        <v>0</v>
      </c>
      <c r="Z1425" s="832">
        <v>0</v>
      </c>
      <c r="AA1425" s="832">
        <v>0</v>
      </c>
      <c r="AB1425" s="832">
        <v>0</v>
      </c>
      <c r="AC1425" s="832">
        <v>0</v>
      </c>
      <c r="AD1425" s="832">
        <v>0</v>
      </c>
      <c r="AE1425" s="832">
        <v>0</v>
      </c>
      <c r="AF1425" s="832">
        <v>0</v>
      </c>
      <c r="AG1425" s="832">
        <v>0</v>
      </c>
      <c r="AH1425" s="832">
        <v>0</v>
      </c>
      <c r="AI1425" s="832">
        <v>0</v>
      </c>
    </row>
    <row r="1426" spans="1:35" ht="15" customHeight="1">
      <c r="A1426" s="832" t="s">
        <v>1150</v>
      </c>
      <c r="B1426" s="832">
        <v>2021</v>
      </c>
      <c r="C1426" s="832" t="s">
        <v>1216</v>
      </c>
      <c r="D1426" s="832" t="s">
        <v>1217</v>
      </c>
      <c r="E1426" s="832" t="s">
        <v>333</v>
      </c>
      <c r="F1426" s="832" t="s">
        <v>1119</v>
      </c>
      <c r="G1426" s="832">
        <v>33.54</v>
      </c>
      <c r="H1426" s="832">
        <v>33.54</v>
      </c>
      <c r="I1426" s="832">
        <v>33.54</v>
      </c>
      <c r="J1426" s="832">
        <v>33.54</v>
      </c>
      <c r="K1426" s="832">
        <v>33.54</v>
      </c>
      <c r="L1426" s="832">
        <v>33.54</v>
      </c>
      <c r="M1426" s="832">
        <v>31.4</v>
      </c>
      <c r="N1426" s="832">
        <v>261.98</v>
      </c>
      <c r="O1426" s="832">
        <v>277.5</v>
      </c>
      <c r="P1426" s="832">
        <v>277.5</v>
      </c>
      <c r="Q1426" s="832">
        <v>327.5</v>
      </c>
      <c r="R1426" s="832">
        <v>277.5</v>
      </c>
      <c r="S1426" s="832">
        <v>2.8</v>
      </c>
      <c r="T1426" s="832">
        <v>23.13</v>
      </c>
      <c r="U1426" s="832">
        <v>0</v>
      </c>
      <c r="V1426" s="832">
        <v>0</v>
      </c>
      <c r="W1426" s="832">
        <v>0</v>
      </c>
      <c r="X1426" s="832">
        <v>0</v>
      </c>
      <c r="Y1426" s="832">
        <v>0</v>
      </c>
      <c r="Z1426" s="832">
        <v>0</v>
      </c>
      <c r="AA1426" s="832">
        <v>0</v>
      </c>
      <c r="AB1426" s="832">
        <v>0</v>
      </c>
      <c r="AC1426" s="832">
        <v>0</v>
      </c>
      <c r="AD1426" s="832">
        <v>0</v>
      </c>
      <c r="AE1426" s="832">
        <v>0</v>
      </c>
      <c r="AF1426" s="832">
        <v>0</v>
      </c>
      <c r="AG1426" s="832">
        <v>0</v>
      </c>
      <c r="AH1426" s="832">
        <v>0</v>
      </c>
      <c r="AI1426" s="832">
        <v>0</v>
      </c>
    </row>
    <row r="1427" spans="1:35" ht="15" customHeight="1">
      <c r="A1427" s="832" t="s">
        <v>1150</v>
      </c>
      <c r="B1427" s="832">
        <v>2021</v>
      </c>
      <c r="C1427" s="832" t="s">
        <v>1218</v>
      </c>
      <c r="D1427" s="832" t="s">
        <v>1219</v>
      </c>
      <c r="E1427" s="832" t="s">
        <v>333</v>
      </c>
      <c r="F1427" s="832" t="s">
        <v>1119</v>
      </c>
      <c r="G1427" s="832">
        <v>637.54999999999995</v>
      </c>
      <c r="H1427" s="832">
        <v>672.78</v>
      </c>
      <c r="I1427" s="832">
        <v>698.96</v>
      </c>
      <c r="J1427" s="832">
        <v>735.68</v>
      </c>
      <c r="K1427" s="832">
        <v>749.87</v>
      </c>
      <c r="L1427" s="832">
        <v>765.18</v>
      </c>
      <c r="M1427" s="832">
        <v>1</v>
      </c>
      <c r="N1427" s="832">
        <v>15.9</v>
      </c>
      <c r="O1427" s="832">
        <v>33.869999999999997</v>
      </c>
      <c r="P1427" s="832">
        <v>49.13</v>
      </c>
      <c r="Q1427" s="832">
        <v>66.19</v>
      </c>
      <c r="R1427" s="832">
        <v>80.78</v>
      </c>
      <c r="S1427" s="832">
        <v>63.77</v>
      </c>
      <c r="T1427" s="832">
        <v>17.37</v>
      </c>
      <c r="U1427" s="832">
        <v>0</v>
      </c>
      <c r="V1427" s="832">
        <v>0</v>
      </c>
      <c r="W1427" s="832">
        <v>0</v>
      </c>
      <c r="X1427" s="832">
        <v>0</v>
      </c>
      <c r="Y1427" s="832">
        <v>0</v>
      </c>
      <c r="Z1427" s="832">
        <v>0</v>
      </c>
      <c r="AA1427" s="832">
        <v>0</v>
      </c>
      <c r="AB1427" s="832">
        <v>0</v>
      </c>
      <c r="AC1427" s="832">
        <v>0</v>
      </c>
      <c r="AD1427" s="832">
        <v>0</v>
      </c>
      <c r="AE1427" s="832">
        <v>0</v>
      </c>
      <c r="AF1427" s="832">
        <v>0</v>
      </c>
      <c r="AG1427" s="832">
        <v>0</v>
      </c>
      <c r="AH1427" s="832">
        <v>0</v>
      </c>
      <c r="AI1427" s="832">
        <v>0</v>
      </c>
    </row>
    <row r="1428" spans="1:35" ht="15" customHeight="1">
      <c r="A1428" s="832" t="s">
        <v>1150</v>
      </c>
      <c r="B1428" s="832">
        <v>2021</v>
      </c>
      <c r="C1428" s="832" t="s">
        <v>1220</v>
      </c>
      <c r="D1428" s="832" t="s">
        <v>1221</v>
      </c>
      <c r="E1428" s="832" t="s">
        <v>333</v>
      </c>
      <c r="F1428" s="832" t="s">
        <v>1119</v>
      </c>
      <c r="G1428" s="832">
        <v>1024.07</v>
      </c>
      <c r="H1428" s="832">
        <v>1154.8</v>
      </c>
      <c r="I1428" s="832">
        <v>1303.8900000000001</v>
      </c>
      <c r="J1428" s="832">
        <v>1453.83</v>
      </c>
      <c r="K1428" s="832">
        <v>1590.39</v>
      </c>
      <c r="L1428" s="832">
        <v>1723.62</v>
      </c>
      <c r="M1428" s="832">
        <v>17.75</v>
      </c>
      <c r="N1428" s="832">
        <v>133.22999999999999</v>
      </c>
      <c r="O1428" s="832">
        <v>266.45999999999998</v>
      </c>
      <c r="P1428" s="832">
        <v>399.69</v>
      </c>
      <c r="Q1428" s="832">
        <v>532.91999999999996</v>
      </c>
      <c r="R1428" s="832">
        <v>667.43</v>
      </c>
      <c r="S1428" s="832">
        <v>143.63999999999999</v>
      </c>
      <c r="T1428" s="832">
        <v>123.33</v>
      </c>
      <c r="U1428" s="832">
        <v>0</v>
      </c>
      <c r="V1428" s="832">
        <v>0</v>
      </c>
      <c r="W1428" s="832">
        <v>0</v>
      </c>
      <c r="X1428" s="832">
        <v>0</v>
      </c>
      <c r="Y1428" s="832">
        <v>0</v>
      </c>
      <c r="Z1428" s="832">
        <v>0</v>
      </c>
      <c r="AA1428" s="832">
        <v>0</v>
      </c>
      <c r="AB1428" s="832">
        <v>0</v>
      </c>
      <c r="AC1428" s="832">
        <v>0</v>
      </c>
      <c r="AD1428" s="832">
        <v>0</v>
      </c>
      <c r="AE1428" s="832">
        <v>0</v>
      </c>
      <c r="AF1428" s="832">
        <v>0</v>
      </c>
      <c r="AG1428" s="832">
        <v>0</v>
      </c>
      <c r="AH1428" s="832">
        <v>0</v>
      </c>
      <c r="AI1428" s="832">
        <v>0</v>
      </c>
    </row>
    <row r="1429" spans="1:35" ht="15" customHeight="1">
      <c r="A1429" s="832" t="s">
        <v>1150</v>
      </c>
      <c r="B1429" s="832">
        <v>2021</v>
      </c>
      <c r="C1429" s="832" t="s">
        <v>1222</v>
      </c>
      <c r="D1429" s="832" t="s">
        <v>1223</v>
      </c>
      <c r="E1429" s="832" t="s">
        <v>333</v>
      </c>
      <c r="F1429" s="832" t="s">
        <v>1119</v>
      </c>
      <c r="G1429" s="832">
        <v>215.07</v>
      </c>
      <c r="H1429" s="832">
        <v>215.07</v>
      </c>
      <c r="I1429" s="832">
        <v>261.07</v>
      </c>
      <c r="J1429" s="832">
        <v>261.07</v>
      </c>
      <c r="K1429" s="832">
        <v>409.9</v>
      </c>
      <c r="L1429" s="832">
        <v>420.95</v>
      </c>
      <c r="M1429" s="832">
        <v>0</v>
      </c>
      <c r="N1429" s="832">
        <v>0</v>
      </c>
      <c r="O1429" s="832">
        <v>115</v>
      </c>
      <c r="P1429" s="832">
        <v>115</v>
      </c>
      <c r="Q1429" s="832">
        <v>115</v>
      </c>
      <c r="R1429" s="832">
        <v>115</v>
      </c>
      <c r="S1429" s="832">
        <v>35.08</v>
      </c>
      <c r="T1429" s="832">
        <v>26.74</v>
      </c>
      <c r="U1429" s="832">
        <v>0</v>
      </c>
      <c r="V1429" s="832">
        <v>0</v>
      </c>
      <c r="W1429" s="832">
        <v>0</v>
      </c>
      <c r="X1429" s="832">
        <v>0</v>
      </c>
      <c r="Y1429" s="832">
        <v>0</v>
      </c>
      <c r="Z1429" s="832">
        <v>0</v>
      </c>
      <c r="AA1429" s="832">
        <v>0</v>
      </c>
      <c r="AB1429" s="832">
        <v>0</v>
      </c>
      <c r="AC1429" s="832">
        <v>0</v>
      </c>
      <c r="AD1429" s="832">
        <v>0</v>
      </c>
      <c r="AE1429" s="832">
        <v>0</v>
      </c>
      <c r="AF1429" s="832">
        <v>0</v>
      </c>
      <c r="AG1429" s="832">
        <v>0</v>
      </c>
      <c r="AH1429" s="832">
        <v>0</v>
      </c>
      <c r="AI1429" s="832">
        <v>0</v>
      </c>
    </row>
    <row r="1430" spans="1:35" ht="15" customHeight="1">
      <c r="A1430" s="832" t="s">
        <v>1150</v>
      </c>
      <c r="B1430" s="832">
        <v>2021</v>
      </c>
      <c r="C1430" s="832" t="s">
        <v>1224</v>
      </c>
      <c r="D1430" s="832" t="s">
        <v>1225</v>
      </c>
      <c r="E1430" s="832" t="s">
        <v>333</v>
      </c>
      <c r="F1430" s="832" t="s">
        <v>1119</v>
      </c>
      <c r="G1430" s="832">
        <v>59.39</v>
      </c>
      <c r="H1430" s="832">
        <v>59.39</v>
      </c>
      <c r="I1430" s="832">
        <v>59.39</v>
      </c>
      <c r="J1430" s="832">
        <v>59.39</v>
      </c>
      <c r="K1430" s="832">
        <v>59.39</v>
      </c>
      <c r="L1430" s="832">
        <v>59.39</v>
      </c>
      <c r="M1430" s="832">
        <v>13.78</v>
      </c>
      <c r="N1430" s="832">
        <v>13.78</v>
      </c>
      <c r="O1430" s="832">
        <v>13.78</v>
      </c>
      <c r="P1430" s="832">
        <v>13.78</v>
      </c>
      <c r="Q1430" s="832">
        <v>17.53</v>
      </c>
      <c r="R1430" s="832">
        <v>17.53</v>
      </c>
      <c r="S1430" s="832">
        <v>4.95</v>
      </c>
      <c r="T1430" s="832">
        <v>1.46</v>
      </c>
      <c r="U1430" s="832">
        <v>0</v>
      </c>
      <c r="V1430" s="832">
        <v>0</v>
      </c>
      <c r="W1430" s="832">
        <v>0</v>
      </c>
      <c r="X1430" s="832">
        <v>0</v>
      </c>
      <c r="Y1430" s="832">
        <v>0</v>
      </c>
      <c r="Z1430" s="832">
        <v>0</v>
      </c>
      <c r="AA1430" s="832">
        <v>0</v>
      </c>
      <c r="AB1430" s="832">
        <v>0</v>
      </c>
      <c r="AC1430" s="832">
        <v>0</v>
      </c>
      <c r="AD1430" s="832">
        <v>0</v>
      </c>
      <c r="AE1430" s="832">
        <v>0</v>
      </c>
      <c r="AF1430" s="832">
        <v>0</v>
      </c>
      <c r="AG1430" s="832">
        <v>0</v>
      </c>
      <c r="AH1430" s="832">
        <v>0</v>
      </c>
      <c r="AI1430" s="832">
        <v>0</v>
      </c>
    </row>
    <row r="1431" spans="1:35" ht="15" customHeight="1">
      <c r="A1431" s="832" t="s">
        <v>1150</v>
      </c>
      <c r="B1431" s="832">
        <v>2021</v>
      </c>
      <c r="C1431" s="832" t="s">
        <v>1226</v>
      </c>
      <c r="D1431" s="832" t="s">
        <v>1227</v>
      </c>
      <c r="E1431" s="832" t="s">
        <v>333</v>
      </c>
      <c r="F1431" s="832" t="s">
        <v>1119</v>
      </c>
      <c r="G1431" s="832">
        <v>1284.21</v>
      </c>
      <c r="H1431" s="832">
        <v>1284.21</v>
      </c>
      <c r="I1431" s="832">
        <v>1857.94</v>
      </c>
      <c r="J1431" s="832">
        <v>2320.75</v>
      </c>
      <c r="K1431" s="832">
        <v>2385.25</v>
      </c>
      <c r="L1431" s="832">
        <v>2782.91</v>
      </c>
      <c r="M1431" s="832">
        <v>324.24</v>
      </c>
      <c r="N1431" s="832">
        <v>386.74</v>
      </c>
      <c r="O1431" s="832">
        <v>449.24</v>
      </c>
      <c r="P1431" s="832">
        <v>2371.2199999999998</v>
      </c>
      <c r="Q1431" s="832">
        <v>2920.13</v>
      </c>
      <c r="R1431" s="832">
        <v>3087.32</v>
      </c>
      <c r="S1431" s="832">
        <v>231.91</v>
      </c>
      <c r="T1431" s="832">
        <v>387.38</v>
      </c>
      <c r="U1431" s="832">
        <v>0</v>
      </c>
      <c r="V1431" s="832">
        <v>0</v>
      </c>
      <c r="W1431" s="832">
        <v>0</v>
      </c>
      <c r="X1431" s="832">
        <v>0</v>
      </c>
      <c r="Y1431" s="832">
        <v>0</v>
      </c>
      <c r="Z1431" s="832">
        <v>0</v>
      </c>
      <c r="AA1431" s="832">
        <v>0</v>
      </c>
      <c r="AB1431" s="832">
        <v>0</v>
      </c>
      <c r="AC1431" s="832">
        <v>0</v>
      </c>
      <c r="AD1431" s="832">
        <v>0</v>
      </c>
      <c r="AE1431" s="832">
        <v>0</v>
      </c>
      <c r="AF1431" s="832">
        <v>0</v>
      </c>
      <c r="AG1431" s="832">
        <v>0</v>
      </c>
      <c r="AH1431" s="832">
        <v>0</v>
      </c>
      <c r="AI1431" s="832">
        <v>0</v>
      </c>
    </row>
    <row r="1432" spans="1:35" ht="15" customHeight="1">
      <c r="A1432" s="832" t="s">
        <v>1150</v>
      </c>
      <c r="B1432" s="832">
        <v>2021</v>
      </c>
      <c r="C1432" s="832" t="s">
        <v>1230</v>
      </c>
      <c r="D1432" s="832" t="s">
        <v>1231</v>
      </c>
      <c r="E1432" s="832" t="s">
        <v>333</v>
      </c>
      <c r="F1432" s="832" t="s">
        <v>1119</v>
      </c>
      <c r="G1432" s="832">
        <v>222203.59</v>
      </c>
      <c r="H1432" s="832">
        <v>254134.84</v>
      </c>
      <c r="I1432" s="832">
        <v>285763.18</v>
      </c>
      <c r="J1432" s="832">
        <v>317365.53000000003</v>
      </c>
      <c r="K1432" s="832">
        <v>349221.18</v>
      </c>
      <c r="L1432" s="832">
        <v>380671.18</v>
      </c>
      <c r="M1432" s="832">
        <v>31605.08</v>
      </c>
      <c r="N1432" s="832">
        <v>63330.080000000002</v>
      </c>
      <c r="O1432" s="832">
        <v>95330.08</v>
      </c>
      <c r="P1432" s="832">
        <v>127330.08</v>
      </c>
      <c r="Q1432" s="832">
        <v>159330.07999999999</v>
      </c>
      <c r="R1432" s="832">
        <v>191330.08</v>
      </c>
      <c r="S1432" s="832">
        <v>31722.6</v>
      </c>
      <c r="T1432" s="832">
        <v>31843.14</v>
      </c>
      <c r="U1432" s="832">
        <v>0</v>
      </c>
      <c r="V1432" s="832">
        <v>0</v>
      </c>
      <c r="W1432" s="832">
        <v>0</v>
      </c>
      <c r="X1432" s="832">
        <v>0</v>
      </c>
      <c r="Y1432" s="832">
        <v>0</v>
      </c>
      <c r="Z1432" s="832">
        <v>0</v>
      </c>
      <c r="AA1432" s="832">
        <v>0</v>
      </c>
      <c r="AB1432" s="832">
        <v>0</v>
      </c>
      <c r="AC1432" s="832">
        <v>0</v>
      </c>
      <c r="AD1432" s="832">
        <v>0</v>
      </c>
      <c r="AE1432" s="832">
        <v>0</v>
      </c>
      <c r="AF1432" s="832">
        <v>0</v>
      </c>
      <c r="AG1432" s="832">
        <v>0</v>
      </c>
      <c r="AH1432" s="832">
        <v>0</v>
      </c>
      <c r="AI1432" s="832">
        <v>0</v>
      </c>
    </row>
    <row r="1433" spans="1:35" ht="15" customHeight="1">
      <c r="A1433" s="832" t="s">
        <v>1150</v>
      </c>
      <c r="B1433" s="832">
        <v>2021</v>
      </c>
      <c r="C1433" s="832" t="s">
        <v>1232</v>
      </c>
      <c r="D1433" s="832" t="s">
        <v>1233</v>
      </c>
      <c r="E1433" s="832" t="s">
        <v>333</v>
      </c>
      <c r="F1433" s="832" t="s">
        <v>1119</v>
      </c>
      <c r="G1433" s="832">
        <v>0</v>
      </c>
      <c r="H1433" s="832">
        <v>0</v>
      </c>
      <c r="I1433" s="832">
        <v>0</v>
      </c>
      <c r="J1433" s="832">
        <v>0</v>
      </c>
      <c r="K1433" s="832">
        <v>0</v>
      </c>
      <c r="L1433" s="832">
        <v>0</v>
      </c>
      <c r="M1433" s="832">
        <v>0</v>
      </c>
      <c r="N1433" s="832">
        <v>0</v>
      </c>
      <c r="O1433" s="832">
        <v>0</v>
      </c>
      <c r="P1433" s="832">
        <v>0</v>
      </c>
      <c r="Q1433" s="832">
        <v>0</v>
      </c>
      <c r="R1433" s="832">
        <v>0</v>
      </c>
      <c r="S1433" s="832">
        <v>0</v>
      </c>
      <c r="T1433" s="832">
        <v>0</v>
      </c>
      <c r="U1433" s="832">
        <v>0</v>
      </c>
      <c r="V1433" s="832">
        <v>0</v>
      </c>
      <c r="W1433" s="832">
        <v>0</v>
      </c>
      <c r="X1433" s="832">
        <v>0</v>
      </c>
      <c r="Y1433" s="832">
        <v>0</v>
      </c>
      <c r="Z1433" s="832">
        <v>0</v>
      </c>
      <c r="AA1433" s="832">
        <v>0</v>
      </c>
      <c r="AB1433" s="832">
        <v>0</v>
      </c>
      <c r="AC1433" s="832">
        <v>0</v>
      </c>
      <c r="AD1433" s="832">
        <v>0</v>
      </c>
      <c r="AE1433" s="832">
        <v>0</v>
      </c>
      <c r="AF1433" s="832">
        <v>0</v>
      </c>
      <c r="AG1433" s="832">
        <v>0</v>
      </c>
      <c r="AH1433" s="832">
        <v>0</v>
      </c>
      <c r="AI1433" s="832">
        <v>0</v>
      </c>
    </row>
    <row r="1434" spans="1:35" ht="15" customHeight="1">
      <c r="A1434" s="832" t="s">
        <v>1150</v>
      </c>
      <c r="B1434" s="832">
        <v>2021</v>
      </c>
      <c r="C1434" s="832" t="s">
        <v>1234</v>
      </c>
      <c r="D1434" s="832" t="s">
        <v>1235</v>
      </c>
      <c r="E1434" s="832" t="s">
        <v>333</v>
      </c>
      <c r="F1434" s="832" t="s">
        <v>1119</v>
      </c>
      <c r="G1434" s="832">
        <v>27429.88</v>
      </c>
      <c r="H1434" s="832">
        <v>29649.040000000001</v>
      </c>
      <c r="I1434" s="832">
        <v>33871.39</v>
      </c>
      <c r="J1434" s="832">
        <v>36439.22</v>
      </c>
      <c r="K1434" s="832">
        <v>39763.67</v>
      </c>
      <c r="L1434" s="832">
        <v>44017.39</v>
      </c>
      <c r="M1434" s="832">
        <v>2416.33</v>
      </c>
      <c r="N1434" s="832">
        <v>8128.17</v>
      </c>
      <c r="O1434" s="832">
        <v>11107.67</v>
      </c>
      <c r="P1434" s="832">
        <v>14411.45</v>
      </c>
      <c r="Q1434" s="832">
        <v>22724.1</v>
      </c>
      <c r="R1434" s="832">
        <v>26213.1</v>
      </c>
      <c r="S1434" s="832">
        <v>3668.12</v>
      </c>
      <c r="T1434" s="832">
        <v>3753.34</v>
      </c>
      <c r="U1434" s="832">
        <v>0</v>
      </c>
      <c r="V1434" s="832">
        <v>0</v>
      </c>
      <c r="W1434" s="832">
        <v>0</v>
      </c>
      <c r="X1434" s="832">
        <v>0</v>
      </c>
      <c r="Y1434" s="832">
        <v>0</v>
      </c>
      <c r="Z1434" s="832">
        <v>0</v>
      </c>
      <c r="AA1434" s="832">
        <v>0</v>
      </c>
      <c r="AB1434" s="832">
        <v>0</v>
      </c>
      <c r="AC1434" s="832">
        <v>0</v>
      </c>
      <c r="AD1434" s="832">
        <v>0</v>
      </c>
      <c r="AE1434" s="832">
        <v>0</v>
      </c>
      <c r="AF1434" s="832">
        <v>0</v>
      </c>
      <c r="AG1434" s="832">
        <v>0</v>
      </c>
      <c r="AH1434" s="832">
        <v>0</v>
      </c>
      <c r="AI1434" s="832">
        <v>0</v>
      </c>
    </row>
    <row r="1435" spans="1:35" ht="15" customHeight="1">
      <c r="A1435" s="832" t="s">
        <v>1150</v>
      </c>
      <c r="B1435" s="832">
        <v>2021</v>
      </c>
      <c r="C1435" s="832" t="s">
        <v>1236</v>
      </c>
      <c r="D1435" s="832" t="s">
        <v>1237</v>
      </c>
      <c r="E1435" s="832" t="s">
        <v>333</v>
      </c>
      <c r="F1435" s="832" t="s">
        <v>1119</v>
      </c>
      <c r="G1435" s="832">
        <v>78480.42</v>
      </c>
      <c r="H1435" s="832">
        <v>89691.11</v>
      </c>
      <c r="I1435" s="832">
        <v>100901.8</v>
      </c>
      <c r="J1435" s="832">
        <v>112112.49</v>
      </c>
      <c r="K1435" s="832">
        <v>123323.18</v>
      </c>
      <c r="L1435" s="832">
        <v>134533.85999999999</v>
      </c>
      <c r="M1435" s="832">
        <v>11220.26</v>
      </c>
      <c r="N1435" s="832">
        <v>22440.52</v>
      </c>
      <c r="O1435" s="832">
        <v>33660.78</v>
      </c>
      <c r="P1435" s="832">
        <v>44881.04</v>
      </c>
      <c r="Q1435" s="832">
        <v>56101.3</v>
      </c>
      <c r="R1435" s="832">
        <v>67321.56</v>
      </c>
      <c r="S1435" s="832">
        <v>11211.16</v>
      </c>
      <c r="T1435" s="832">
        <v>11215.47</v>
      </c>
      <c r="U1435" s="832">
        <v>0</v>
      </c>
      <c r="V1435" s="832">
        <v>0</v>
      </c>
      <c r="W1435" s="832">
        <v>0</v>
      </c>
      <c r="X1435" s="832">
        <v>0</v>
      </c>
      <c r="Y1435" s="832">
        <v>0</v>
      </c>
      <c r="Z1435" s="832">
        <v>0</v>
      </c>
      <c r="AA1435" s="832">
        <v>0</v>
      </c>
      <c r="AB1435" s="832">
        <v>0</v>
      </c>
      <c r="AC1435" s="832">
        <v>0</v>
      </c>
      <c r="AD1435" s="832">
        <v>0</v>
      </c>
      <c r="AE1435" s="832">
        <v>0</v>
      </c>
      <c r="AF1435" s="832">
        <v>0</v>
      </c>
      <c r="AG1435" s="832">
        <v>0</v>
      </c>
      <c r="AH1435" s="832">
        <v>0</v>
      </c>
      <c r="AI1435" s="832">
        <v>0</v>
      </c>
    </row>
    <row r="1436" spans="1:35" ht="15" customHeight="1">
      <c r="A1436" s="832" t="s">
        <v>1150</v>
      </c>
      <c r="B1436" s="832">
        <v>2021</v>
      </c>
      <c r="C1436" s="832" t="s">
        <v>1238</v>
      </c>
      <c r="D1436" s="832" t="s">
        <v>1239</v>
      </c>
      <c r="E1436" s="832" t="s">
        <v>333</v>
      </c>
      <c r="F1436" s="832" t="s">
        <v>1119</v>
      </c>
      <c r="G1436" s="832">
        <v>0</v>
      </c>
      <c r="H1436" s="832">
        <v>0</v>
      </c>
      <c r="I1436" s="832">
        <v>0</v>
      </c>
      <c r="J1436" s="832">
        <v>0</v>
      </c>
      <c r="K1436" s="832">
        <v>0</v>
      </c>
      <c r="L1436" s="832">
        <v>0</v>
      </c>
      <c r="M1436" s="832">
        <v>0</v>
      </c>
      <c r="N1436" s="832">
        <v>0</v>
      </c>
      <c r="O1436" s="832">
        <v>0</v>
      </c>
      <c r="P1436" s="832">
        <v>0</v>
      </c>
      <c r="Q1436" s="832">
        <v>0</v>
      </c>
      <c r="R1436" s="832">
        <v>0</v>
      </c>
      <c r="S1436" s="832">
        <v>0</v>
      </c>
      <c r="T1436" s="832">
        <v>0</v>
      </c>
      <c r="U1436" s="832">
        <v>0</v>
      </c>
      <c r="V1436" s="832">
        <v>0</v>
      </c>
      <c r="W1436" s="832">
        <v>0</v>
      </c>
      <c r="X1436" s="832">
        <v>0</v>
      </c>
      <c r="Y1436" s="832">
        <v>0</v>
      </c>
      <c r="Z1436" s="832">
        <v>0</v>
      </c>
      <c r="AA1436" s="832">
        <v>0</v>
      </c>
      <c r="AB1436" s="832">
        <v>0</v>
      </c>
      <c r="AC1436" s="832">
        <v>0</v>
      </c>
      <c r="AD1436" s="832">
        <v>0</v>
      </c>
      <c r="AE1436" s="832">
        <v>0</v>
      </c>
      <c r="AF1436" s="832">
        <v>0</v>
      </c>
      <c r="AG1436" s="832">
        <v>0</v>
      </c>
      <c r="AH1436" s="832">
        <v>0</v>
      </c>
      <c r="AI1436" s="832">
        <v>0</v>
      </c>
    </row>
    <row r="1437" spans="1:35" ht="15" customHeight="1">
      <c r="A1437" s="832" t="s">
        <v>1150</v>
      </c>
      <c r="B1437" s="832">
        <v>2021</v>
      </c>
      <c r="C1437" s="832" t="s">
        <v>1240</v>
      </c>
      <c r="D1437" s="832" t="s">
        <v>1241</v>
      </c>
      <c r="E1437" s="832" t="s">
        <v>333</v>
      </c>
      <c r="F1437" s="832" t="s">
        <v>1119</v>
      </c>
      <c r="G1437" s="832">
        <v>0</v>
      </c>
      <c r="H1437" s="832">
        <v>0</v>
      </c>
      <c r="I1437" s="832">
        <v>0</v>
      </c>
      <c r="J1437" s="832">
        <v>0</v>
      </c>
      <c r="K1437" s="832">
        <v>0</v>
      </c>
      <c r="L1437" s="832">
        <v>0</v>
      </c>
      <c r="M1437" s="832">
        <v>0</v>
      </c>
      <c r="N1437" s="832">
        <v>0</v>
      </c>
      <c r="O1437" s="832">
        <v>0</v>
      </c>
      <c r="P1437" s="832">
        <v>0</v>
      </c>
      <c r="Q1437" s="832">
        <v>0</v>
      </c>
      <c r="R1437" s="832">
        <v>0</v>
      </c>
      <c r="S1437" s="832">
        <v>0</v>
      </c>
      <c r="T1437" s="832">
        <v>0</v>
      </c>
      <c r="U1437" s="832">
        <v>0</v>
      </c>
      <c r="V1437" s="832">
        <v>0</v>
      </c>
      <c r="W1437" s="832">
        <v>0</v>
      </c>
      <c r="X1437" s="832">
        <v>0</v>
      </c>
      <c r="Y1437" s="832">
        <v>0</v>
      </c>
      <c r="Z1437" s="832">
        <v>0</v>
      </c>
      <c r="AA1437" s="832">
        <v>0</v>
      </c>
      <c r="AB1437" s="832">
        <v>0</v>
      </c>
      <c r="AC1437" s="832">
        <v>0</v>
      </c>
      <c r="AD1437" s="832">
        <v>0</v>
      </c>
      <c r="AE1437" s="832">
        <v>0</v>
      </c>
      <c r="AF1437" s="832">
        <v>0</v>
      </c>
      <c r="AG1437" s="832">
        <v>0</v>
      </c>
      <c r="AH1437" s="832">
        <v>0</v>
      </c>
      <c r="AI1437" s="832">
        <v>0</v>
      </c>
    </row>
    <row r="1438" spans="1:35" ht="15" customHeight="1">
      <c r="A1438" s="832" t="s">
        <v>1150</v>
      </c>
      <c r="B1438" s="832">
        <v>2021</v>
      </c>
      <c r="C1438" s="832" t="s">
        <v>1242</v>
      </c>
      <c r="D1438" s="832" t="s">
        <v>1243</v>
      </c>
      <c r="E1438" s="832" t="s">
        <v>333</v>
      </c>
      <c r="F1438" s="832" t="s">
        <v>1119</v>
      </c>
      <c r="G1438" s="832">
        <v>0</v>
      </c>
      <c r="H1438" s="832">
        <v>0</v>
      </c>
      <c r="I1438" s="832">
        <v>0</v>
      </c>
      <c r="J1438" s="832">
        <v>0</v>
      </c>
      <c r="K1438" s="832">
        <v>3</v>
      </c>
      <c r="L1438" s="832">
        <v>6.3</v>
      </c>
      <c r="M1438" s="832">
        <v>0</v>
      </c>
      <c r="N1438" s="832">
        <v>0</v>
      </c>
      <c r="O1438" s="832">
        <v>0</v>
      </c>
      <c r="P1438" s="832">
        <v>0</v>
      </c>
      <c r="Q1438" s="832">
        <v>151.25</v>
      </c>
      <c r="R1438" s="832">
        <v>151.25</v>
      </c>
      <c r="S1438" s="832">
        <v>0.53</v>
      </c>
      <c r="T1438" s="832">
        <v>13.13</v>
      </c>
      <c r="U1438" s="832">
        <v>0</v>
      </c>
      <c r="V1438" s="832">
        <v>0</v>
      </c>
      <c r="W1438" s="832">
        <v>0</v>
      </c>
      <c r="X1438" s="832">
        <v>0</v>
      </c>
      <c r="Y1438" s="832">
        <v>0</v>
      </c>
      <c r="Z1438" s="832">
        <v>0</v>
      </c>
      <c r="AA1438" s="832">
        <v>0</v>
      </c>
      <c r="AB1438" s="832">
        <v>0</v>
      </c>
      <c r="AC1438" s="832">
        <v>0</v>
      </c>
      <c r="AD1438" s="832">
        <v>0</v>
      </c>
      <c r="AE1438" s="832">
        <v>0</v>
      </c>
      <c r="AF1438" s="832">
        <v>0</v>
      </c>
      <c r="AG1438" s="832">
        <v>0</v>
      </c>
      <c r="AH1438" s="832">
        <v>0</v>
      </c>
      <c r="AI1438" s="832">
        <v>0</v>
      </c>
    </row>
    <row r="1439" spans="1:35" ht="15" customHeight="1">
      <c r="A1439" s="832" t="s">
        <v>1150</v>
      </c>
      <c r="B1439" s="832">
        <v>2021</v>
      </c>
      <c r="C1439" s="832" t="s">
        <v>1244</v>
      </c>
      <c r="D1439" s="832" t="s">
        <v>1245</v>
      </c>
      <c r="E1439" s="832" t="s">
        <v>333</v>
      </c>
      <c r="F1439" s="832" t="s">
        <v>1119</v>
      </c>
      <c r="G1439" s="832">
        <v>8924.77</v>
      </c>
      <c r="H1439" s="832">
        <v>10182.780000000001</v>
      </c>
      <c r="I1439" s="832">
        <v>11462.79</v>
      </c>
      <c r="J1439" s="832">
        <v>12735.46</v>
      </c>
      <c r="K1439" s="832">
        <v>14008.13</v>
      </c>
      <c r="L1439" s="832">
        <v>15876.98</v>
      </c>
      <c r="M1439" s="832">
        <v>1338.91</v>
      </c>
      <c r="N1439" s="832">
        <v>2683.41</v>
      </c>
      <c r="O1439" s="832">
        <v>4027.91</v>
      </c>
      <c r="P1439" s="832">
        <v>5372.41</v>
      </c>
      <c r="Q1439" s="832">
        <v>6716.91</v>
      </c>
      <c r="R1439" s="832">
        <v>8061.41</v>
      </c>
      <c r="S1439" s="832">
        <v>1323.08</v>
      </c>
      <c r="T1439" s="832">
        <v>1355.97</v>
      </c>
      <c r="U1439" s="832">
        <v>0</v>
      </c>
      <c r="V1439" s="832">
        <v>0</v>
      </c>
      <c r="W1439" s="832">
        <v>0</v>
      </c>
      <c r="X1439" s="832">
        <v>0</v>
      </c>
      <c r="Y1439" s="832">
        <v>0</v>
      </c>
      <c r="Z1439" s="832">
        <v>0</v>
      </c>
      <c r="AA1439" s="832">
        <v>0</v>
      </c>
      <c r="AB1439" s="832">
        <v>0</v>
      </c>
      <c r="AC1439" s="832">
        <v>0</v>
      </c>
      <c r="AD1439" s="832">
        <v>0</v>
      </c>
      <c r="AE1439" s="832">
        <v>0</v>
      </c>
      <c r="AF1439" s="832">
        <v>0</v>
      </c>
      <c r="AG1439" s="832">
        <v>0</v>
      </c>
      <c r="AH1439" s="832">
        <v>0</v>
      </c>
      <c r="AI1439" s="832">
        <v>0</v>
      </c>
    </row>
    <row r="1440" spans="1:35" ht="15" customHeight="1">
      <c r="A1440" s="832" t="s">
        <v>1150</v>
      </c>
      <c r="B1440" s="832">
        <v>2021</v>
      </c>
      <c r="C1440" s="832" t="s">
        <v>1246</v>
      </c>
      <c r="D1440" s="832" t="s">
        <v>1247</v>
      </c>
      <c r="E1440" s="832" t="s">
        <v>333</v>
      </c>
      <c r="F1440" s="832" t="s">
        <v>1119</v>
      </c>
      <c r="G1440" s="832">
        <v>19178.12</v>
      </c>
      <c r="H1440" s="832">
        <v>22987.91</v>
      </c>
      <c r="I1440" s="832">
        <v>25754.97</v>
      </c>
      <c r="J1440" s="832">
        <v>27717.95</v>
      </c>
      <c r="K1440" s="832">
        <v>30736.18</v>
      </c>
      <c r="L1440" s="832">
        <v>35410.639999999999</v>
      </c>
      <c r="M1440" s="832">
        <v>1336.94</v>
      </c>
      <c r="N1440" s="832">
        <v>4620.26</v>
      </c>
      <c r="O1440" s="832">
        <v>9236.7900000000009</v>
      </c>
      <c r="P1440" s="832">
        <v>11502.26</v>
      </c>
      <c r="Q1440" s="832">
        <v>14361.53</v>
      </c>
      <c r="R1440" s="832">
        <v>17165.12</v>
      </c>
      <c r="S1440" s="832">
        <v>2950.89</v>
      </c>
      <c r="T1440" s="832">
        <v>3013.73</v>
      </c>
      <c r="U1440" s="832">
        <v>0</v>
      </c>
      <c r="V1440" s="832">
        <v>0</v>
      </c>
      <c r="W1440" s="832">
        <v>0</v>
      </c>
      <c r="X1440" s="832">
        <v>0</v>
      </c>
      <c r="Y1440" s="832">
        <v>0</v>
      </c>
      <c r="Z1440" s="832">
        <v>0</v>
      </c>
      <c r="AA1440" s="832">
        <v>0</v>
      </c>
      <c r="AB1440" s="832">
        <v>0</v>
      </c>
      <c r="AC1440" s="832">
        <v>0</v>
      </c>
      <c r="AD1440" s="832">
        <v>0</v>
      </c>
      <c r="AE1440" s="832">
        <v>0</v>
      </c>
      <c r="AF1440" s="832">
        <v>0</v>
      </c>
      <c r="AG1440" s="832">
        <v>0</v>
      </c>
      <c r="AH1440" s="832">
        <v>0</v>
      </c>
      <c r="AI1440" s="832">
        <v>0</v>
      </c>
    </row>
    <row r="1441" spans="1:35" ht="15" customHeight="1">
      <c r="A1441" s="832" t="s">
        <v>1150</v>
      </c>
      <c r="B1441" s="832">
        <v>2021</v>
      </c>
      <c r="C1441" s="832" t="s">
        <v>1248</v>
      </c>
      <c r="D1441" s="832" t="s">
        <v>1249</v>
      </c>
      <c r="E1441" s="832" t="s">
        <v>333</v>
      </c>
      <c r="F1441" s="832" t="s">
        <v>1119</v>
      </c>
      <c r="G1441" s="832">
        <v>17233.560000000001</v>
      </c>
      <c r="H1441" s="832">
        <v>20736.86</v>
      </c>
      <c r="I1441" s="832">
        <v>24495.35</v>
      </c>
      <c r="J1441" s="832">
        <v>27667.57</v>
      </c>
      <c r="K1441" s="832">
        <v>30243.95</v>
      </c>
      <c r="L1441" s="832">
        <v>31201.27</v>
      </c>
      <c r="M1441" s="832">
        <v>2006.27</v>
      </c>
      <c r="N1441" s="832">
        <v>4386.75</v>
      </c>
      <c r="O1441" s="832">
        <v>6572.64</v>
      </c>
      <c r="P1441" s="832">
        <v>8878</v>
      </c>
      <c r="Q1441" s="832">
        <v>11361.53</v>
      </c>
      <c r="R1441" s="832">
        <v>14777.1</v>
      </c>
      <c r="S1441" s="832">
        <v>2600.11</v>
      </c>
      <c r="T1441" s="832">
        <v>2628.42</v>
      </c>
      <c r="U1441" s="832">
        <v>0</v>
      </c>
      <c r="V1441" s="832">
        <v>0</v>
      </c>
      <c r="W1441" s="832">
        <v>0</v>
      </c>
      <c r="X1441" s="832">
        <v>0</v>
      </c>
      <c r="Y1441" s="832">
        <v>0</v>
      </c>
      <c r="Z1441" s="832">
        <v>0</v>
      </c>
      <c r="AA1441" s="832">
        <v>0</v>
      </c>
      <c r="AB1441" s="832">
        <v>0</v>
      </c>
      <c r="AC1441" s="832">
        <v>0</v>
      </c>
      <c r="AD1441" s="832">
        <v>0</v>
      </c>
      <c r="AE1441" s="832">
        <v>0</v>
      </c>
      <c r="AF1441" s="832">
        <v>0</v>
      </c>
      <c r="AG1441" s="832">
        <v>0</v>
      </c>
      <c r="AH1441" s="832">
        <v>0</v>
      </c>
      <c r="AI1441" s="832">
        <v>0</v>
      </c>
    </row>
    <row r="1442" spans="1:35" ht="15" customHeight="1">
      <c r="A1442" s="832" t="s">
        <v>1150</v>
      </c>
      <c r="B1442" s="832">
        <v>2021</v>
      </c>
      <c r="C1442" s="832" t="s">
        <v>1250</v>
      </c>
      <c r="D1442" s="832" t="s">
        <v>1251</v>
      </c>
      <c r="E1442" s="832" t="s">
        <v>333</v>
      </c>
      <c r="F1442" s="832" t="s">
        <v>1119</v>
      </c>
      <c r="G1442" s="832">
        <v>3125</v>
      </c>
      <c r="H1442" s="832">
        <v>3550</v>
      </c>
      <c r="I1442" s="832">
        <v>3975</v>
      </c>
      <c r="J1442" s="832">
        <v>4400</v>
      </c>
      <c r="K1442" s="832">
        <v>4825</v>
      </c>
      <c r="L1442" s="832">
        <v>4825</v>
      </c>
      <c r="M1442" s="832">
        <v>425</v>
      </c>
      <c r="N1442" s="832">
        <v>850</v>
      </c>
      <c r="O1442" s="832">
        <v>1275</v>
      </c>
      <c r="P1442" s="832">
        <v>1700</v>
      </c>
      <c r="Q1442" s="832">
        <v>2125</v>
      </c>
      <c r="R1442" s="832">
        <v>3125</v>
      </c>
      <c r="S1442" s="832">
        <v>402.08</v>
      </c>
      <c r="T1442" s="832">
        <v>437.5</v>
      </c>
      <c r="U1442" s="832">
        <v>0</v>
      </c>
      <c r="V1442" s="832">
        <v>0</v>
      </c>
      <c r="W1442" s="832">
        <v>0</v>
      </c>
      <c r="X1442" s="832">
        <v>0</v>
      </c>
      <c r="Y1442" s="832">
        <v>0</v>
      </c>
      <c r="Z1442" s="832">
        <v>0</v>
      </c>
      <c r="AA1442" s="832">
        <v>0</v>
      </c>
      <c r="AB1442" s="832">
        <v>0</v>
      </c>
      <c r="AC1442" s="832">
        <v>0</v>
      </c>
      <c r="AD1442" s="832">
        <v>0</v>
      </c>
      <c r="AE1442" s="832">
        <v>0</v>
      </c>
      <c r="AF1442" s="832">
        <v>0</v>
      </c>
      <c r="AG1442" s="832">
        <v>0</v>
      </c>
      <c r="AH1442" s="832">
        <v>0</v>
      </c>
      <c r="AI1442" s="832">
        <v>0</v>
      </c>
    </row>
    <row r="1443" spans="1:35" ht="15" customHeight="1">
      <c r="A1443" s="832" t="s">
        <v>1150</v>
      </c>
      <c r="B1443" s="832">
        <v>2021</v>
      </c>
      <c r="C1443" s="832" t="s">
        <v>1252</v>
      </c>
      <c r="D1443" s="832" t="s">
        <v>1253</v>
      </c>
      <c r="E1443" s="832" t="s">
        <v>333</v>
      </c>
      <c r="F1443" s="832" t="s">
        <v>1119</v>
      </c>
      <c r="G1443" s="832">
        <v>1104.83</v>
      </c>
      <c r="H1443" s="832">
        <v>1104.83</v>
      </c>
      <c r="I1443" s="832">
        <v>1131.01</v>
      </c>
      <c r="J1443" s="832">
        <v>1144.0999999999999</v>
      </c>
      <c r="K1443" s="832">
        <v>2082.34</v>
      </c>
      <c r="L1443" s="832">
        <v>2095.4299999999998</v>
      </c>
      <c r="M1443" s="832">
        <v>87.98</v>
      </c>
      <c r="N1443" s="832">
        <v>600.61</v>
      </c>
      <c r="O1443" s="832">
        <v>688.59</v>
      </c>
      <c r="P1443" s="832">
        <v>776.57</v>
      </c>
      <c r="Q1443" s="832">
        <v>1343.68</v>
      </c>
      <c r="R1443" s="832">
        <v>1993.66</v>
      </c>
      <c r="S1443" s="832">
        <v>174.62</v>
      </c>
      <c r="T1443" s="832">
        <v>244.51</v>
      </c>
      <c r="U1443" s="832">
        <v>0</v>
      </c>
      <c r="V1443" s="832">
        <v>0</v>
      </c>
      <c r="W1443" s="832">
        <v>0</v>
      </c>
      <c r="X1443" s="832">
        <v>0</v>
      </c>
      <c r="Y1443" s="832">
        <v>0</v>
      </c>
      <c r="Z1443" s="832">
        <v>0</v>
      </c>
      <c r="AA1443" s="832">
        <v>0</v>
      </c>
      <c r="AB1443" s="832">
        <v>0</v>
      </c>
      <c r="AC1443" s="832">
        <v>0</v>
      </c>
      <c r="AD1443" s="832">
        <v>0</v>
      </c>
      <c r="AE1443" s="832">
        <v>0</v>
      </c>
      <c r="AF1443" s="832">
        <v>0</v>
      </c>
      <c r="AG1443" s="832">
        <v>0</v>
      </c>
      <c r="AH1443" s="832">
        <v>0</v>
      </c>
      <c r="AI1443" s="832">
        <v>0</v>
      </c>
    </row>
    <row r="1444" spans="1:35" ht="15" customHeight="1">
      <c r="A1444" s="832" t="s">
        <v>1150</v>
      </c>
      <c r="B1444" s="832">
        <v>2021</v>
      </c>
      <c r="C1444" s="832" t="s">
        <v>1254</v>
      </c>
      <c r="D1444" s="832" t="s">
        <v>1255</v>
      </c>
      <c r="E1444" s="832" t="s">
        <v>333</v>
      </c>
      <c r="F1444" s="832" t="s">
        <v>1119</v>
      </c>
      <c r="G1444" s="832">
        <v>0</v>
      </c>
      <c r="H1444" s="832">
        <v>0</v>
      </c>
      <c r="I1444" s="832">
        <v>0</v>
      </c>
      <c r="J1444" s="832">
        <v>0</v>
      </c>
      <c r="K1444" s="832">
        <v>0</v>
      </c>
      <c r="L1444" s="832">
        <v>0</v>
      </c>
      <c r="M1444" s="832">
        <v>0</v>
      </c>
      <c r="N1444" s="832">
        <v>0</v>
      </c>
      <c r="O1444" s="832">
        <v>0</v>
      </c>
      <c r="P1444" s="832">
        <v>0</v>
      </c>
      <c r="Q1444" s="832">
        <v>0</v>
      </c>
      <c r="R1444" s="832">
        <v>0</v>
      </c>
      <c r="S1444" s="832">
        <v>0</v>
      </c>
      <c r="T1444" s="832">
        <v>0</v>
      </c>
      <c r="U1444" s="832">
        <v>0</v>
      </c>
      <c r="V1444" s="832">
        <v>0</v>
      </c>
      <c r="W1444" s="832">
        <v>0</v>
      </c>
      <c r="X1444" s="832">
        <v>0</v>
      </c>
      <c r="Y1444" s="832">
        <v>0</v>
      </c>
      <c r="Z1444" s="832">
        <v>0</v>
      </c>
      <c r="AA1444" s="832">
        <v>0</v>
      </c>
      <c r="AB1444" s="832">
        <v>0</v>
      </c>
      <c r="AC1444" s="832">
        <v>0</v>
      </c>
      <c r="AD1444" s="832">
        <v>0</v>
      </c>
      <c r="AE1444" s="832">
        <v>0</v>
      </c>
      <c r="AF1444" s="832">
        <v>0</v>
      </c>
      <c r="AG1444" s="832">
        <v>0</v>
      </c>
      <c r="AH1444" s="832">
        <v>0</v>
      </c>
      <c r="AI1444" s="832">
        <v>0</v>
      </c>
    </row>
    <row r="1445" spans="1:35" ht="15" customHeight="1">
      <c r="A1445" s="832" t="s">
        <v>1150</v>
      </c>
      <c r="B1445" s="832">
        <v>2021</v>
      </c>
      <c r="C1445" s="832" t="s">
        <v>1256</v>
      </c>
      <c r="D1445" s="832" t="s">
        <v>1257</v>
      </c>
      <c r="E1445" s="832" t="s">
        <v>333</v>
      </c>
      <c r="F1445" s="832" t="s">
        <v>1119</v>
      </c>
      <c r="G1445" s="832">
        <v>0</v>
      </c>
      <c r="H1445" s="832">
        <v>0</v>
      </c>
      <c r="I1445" s="832">
        <v>0</v>
      </c>
      <c r="J1445" s="832">
        <v>25</v>
      </c>
      <c r="K1445" s="832">
        <v>25</v>
      </c>
      <c r="L1445" s="832">
        <v>25</v>
      </c>
      <c r="M1445" s="832">
        <v>0</v>
      </c>
      <c r="N1445" s="832">
        <v>0</v>
      </c>
      <c r="O1445" s="832">
        <v>0</v>
      </c>
      <c r="P1445" s="832">
        <v>0</v>
      </c>
      <c r="Q1445" s="832">
        <v>0</v>
      </c>
      <c r="R1445" s="832">
        <v>0</v>
      </c>
      <c r="S1445" s="832">
        <v>2.08</v>
      </c>
      <c r="T1445" s="832">
        <v>2.08</v>
      </c>
      <c r="U1445" s="832">
        <v>0</v>
      </c>
      <c r="V1445" s="832">
        <v>0</v>
      </c>
      <c r="W1445" s="832">
        <v>0</v>
      </c>
      <c r="X1445" s="832">
        <v>0</v>
      </c>
      <c r="Y1445" s="832">
        <v>0</v>
      </c>
      <c r="Z1445" s="832">
        <v>0</v>
      </c>
      <c r="AA1445" s="832">
        <v>0</v>
      </c>
      <c r="AB1445" s="832">
        <v>0</v>
      </c>
      <c r="AC1445" s="832">
        <v>0</v>
      </c>
      <c r="AD1445" s="832">
        <v>0</v>
      </c>
      <c r="AE1445" s="832">
        <v>0</v>
      </c>
      <c r="AF1445" s="832">
        <v>0</v>
      </c>
      <c r="AG1445" s="832">
        <v>0</v>
      </c>
      <c r="AH1445" s="832">
        <v>0</v>
      </c>
      <c r="AI1445" s="832">
        <v>0</v>
      </c>
    </row>
    <row r="1446" spans="1:35" ht="15" customHeight="1">
      <c r="A1446" s="832" t="s">
        <v>1150</v>
      </c>
      <c r="B1446" s="832">
        <v>2021</v>
      </c>
      <c r="C1446" s="832" t="s">
        <v>1258</v>
      </c>
      <c r="D1446" s="832" t="s">
        <v>1259</v>
      </c>
      <c r="E1446" s="832" t="s">
        <v>333</v>
      </c>
      <c r="F1446" s="832" t="s">
        <v>1119</v>
      </c>
      <c r="G1446" s="832">
        <v>574.52</v>
      </c>
      <c r="H1446" s="832">
        <v>1546.28</v>
      </c>
      <c r="I1446" s="832">
        <v>6014.21</v>
      </c>
      <c r="J1446" s="832">
        <v>6157.94</v>
      </c>
      <c r="K1446" s="832">
        <v>6406.18</v>
      </c>
      <c r="L1446" s="832">
        <v>7442.45</v>
      </c>
      <c r="M1446" s="832">
        <v>95.84</v>
      </c>
      <c r="N1446" s="832">
        <v>82.8</v>
      </c>
      <c r="O1446" s="832">
        <v>127.04</v>
      </c>
      <c r="P1446" s="832">
        <v>253.98</v>
      </c>
      <c r="Q1446" s="832">
        <v>173.51</v>
      </c>
      <c r="R1446" s="832">
        <v>173.51</v>
      </c>
      <c r="S1446" s="832">
        <v>620.20000000000005</v>
      </c>
      <c r="T1446" s="832">
        <v>621.04999999999995</v>
      </c>
      <c r="U1446" s="832">
        <v>0</v>
      </c>
      <c r="V1446" s="832">
        <v>0</v>
      </c>
      <c r="W1446" s="832">
        <v>0</v>
      </c>
      <c r="X1446" s="832">
        <v>0</v>
      </c>
      <c r="Y1446" s="832">
        <v>0</v>
      </c>
      <c r="Z1446" s="832">
        <v>0</v>
      </c>
      <c r="AA1446" s="832">
        <v>0</v>
      </c>
      <c r="AB1446" s="832">
        <v>0</v>
      </c>
      <c r="AC1446" s="832">
        <v>0</v>
      </c>
      <c r="AD1446" s="832">
        <v>0</v>
      </c>
      <c r="AE1446" s="832">
        <v>0</v>
      </c>
      <c r="AF1446" s="832">
        <v>0</v>
      </c>
      <c r="AG1446" s="832">
        <v>0</v>
      </c>
      <c r="AH1446" s="832">
        <v>0</v>
      </c>
      <c r="AI1446" s="832">
        <v>0</v>
      </c>
    </row>
    <row r="1447" spans="1:35" ht="15" customHeight="1">
      <c r="A1447" s="832" t="s">
        <v>1150</v>
      </c>
      <c r="B1447" s="832">
        <v>2021</v>
      </c>
      <c r="C1447" s="832" t="s">
        <v>1260</v>
      </c>
      <c r="D1447" s="832" t="s">
        <v>1261</v>
      </c>
      <c r="E1447" s="832" t="s">
        <v>333</v>
      </c>
      <c r="F1447" s="832" t="s">
        <v>1119</v>
      </c>
      <c r="G1447" s="832">
        <v>73751.990000000005</v>
      </c>
      <c r="H1447" s="832">
        <v>76631.990000000005</v>
      </c>
      <c r="I1447" s="832">
        <v>80514.789999999994</v>
      </c>
      <c r="J1447" s="832">
        <v>88875.67</v>
      </c>
      <c r="K1447" s="832">
        <v>98608.67</v>
      </c>
      <c r="L1447" s="832">
        <v>109942.29</v>
      </c>
      <c r="M1447" s="832">
        <v>8540.4500000000007</v>
      </c>
      <c r="N1447" s="832">
        <v>13940.45</v>
      </c>
      <c r="O1447" s="832">
        <v>21661.21</v>
      </c>
      <c r="P1447" s="832">
        <v>31761.67</v>
      </c>
      <c r="Q1447" s="832">
        <v>41760.07</v>
      </c>
      <c r="R1447" s="832">
        <v>62536.49</v>
      </c>
      <c r="S1447" s="832">
        <v>9161.86</v>
      </c>
      <c r="T1447" s="832">
        <v>9039.33</v>
      </c>
      <c r="U1447" s="832">
        <v>0</v>
      </c>
      <c r="V1447" s="832">
        <v>0</v>
      </c>
      <c r="W1447" s="832">
        <v>0</v>
      </c>
      <c r="X1447" s="832">
        <v>0</v>
      </c>
      <c r="Y1447" s="832">
        <v>0</v>
      </c>
      <c r="Z1447" s="832">
        <v>0</v>
      </c>
      <c r="AA1447" s="832">
        <v>0</v>
      </c>
      <c r="AB1447" s="832">
        <v>0</v>
      </c>
      <c r="AC1447" s="832">
        <v>0</v>
      </c>
      <c r="AD1447" s="832">
        <v>0</v>
      </c>
      <c r="AE1447" s="832">
        <v>0</v>
      </c>
      <c r="AF1447" s="832">
        <v>0</v>
      </c>
      <c r="AG1447" s="832">
        <v>0</v>
      </c>
      <c r="AH1447" s="832">
        <v>0</v>
      </c>
      <c r="AI1447" s="832">
        <v>0</v>
      </c>
    </row>
    <row r="1448" spans="1:35" ht="15" customHeight="1">
      <c r="A1448" s="832" t="s">
        <v>1150</v>
      </c>
      <c r="B1448" s="832">
        <v>2021</v>
      </c>
      <c r="C1448" s="832" t="s">
        <v>1262</v>
      </c>
      <c r="D1448" s="832" t="s">
        <v>1263</v>
      </c>
      <c r="E1448" s="832" t="s">
        <v>333</v>
      </c>
      <c r="F1448" s="832" t="s">
        <v>1119</v>
      </c>
      <c r="G1448" s="832">
        <v>94363.25</v>
      </c>
      <c r="H1448" s="832">
        <v>101207.97</v>
      </c>
      <c r="I1448" s="832">
        <v>108693.68</v>
      </c>
      <c r="J1448" s="832">
        <v>126670.2</v>
      </c>
      <c r="K1448" s="832">
        <v>140800.06</v>
      </c>
      <c r="L1448" s="832">
        <v>158800.07999999999</v>
      </c>
      <c r="M1448" s="832">
        <v>12055.98</v>
      </c>
      <c r="N1448" s="832">
        <v>24971.22</v>
      </c>
      <c r="O1448" s="832">
        <v>37702.199999999997</v>
      </c>
      <c r="P1448" s="832">
        <v>52584.77</v>
      </c>
      <c r="Q1448" s="832">
        <v>66684.02</v>
      </c>
      <c r="R1448" s="832">
        <v>86092.31</v>
      </c>
      <c r="S1448" s="832">
        <v>13233.34</v>
      </c>
      <c r="T1448" s="832">
        <v>12960.2</v>
      </c>
      <c r="U1448" s="832">
        <v>0</v>
      </c>
      <c r="V1448" s="832">
        <v>0</v>
      </c>
      <c r="W1448" s="832">
        <v>0</v>
      </c>
      <c r="X1448" s="832">
        <v>0</v>
      </c>
      <c r="Y1448" s="832">
        <v>0</v>
      </c>
      <c r="Z1448" s="832">
        <v>0</v>
      </c>
      <c r="AA1448" s="832">
        <v>0</v>
      </c>
      <c r="AB1448" s="832">
        <v>0</v>
      </c>
      <c r="AC1448" s="832">
        <v>0</v>
      </c>
      <c r="AD1448" s="832">
        <v>0</v>
      </c>
      <c r="AE1448" s="832">
        <v>0</v>
      </c>
      <c r="AF1448" s="832">
        <v>0</v>
      </c>
      <c r="AG1448" s="832">
        <v>0</v>
      </c>
      <c r="AH1448" s="832">
        <v>0</v>
      </c>
      <c r="AI1448" s="832">
        <v>0</v>
      </c>
    </row>
    <row r="1449" spans="1:35" ht="15" customHeight="1">
      <c r="A1449" s="832" t="s">
        <v>1150</v>
      </c>
      <c r="B1449" s="832">
        <v>2021</v>
      </c>
      <c r="C1449" s="832" t="s">
        <v>1264</v>
      </c>
      <c r="D1449" s="832" t="s">
        <v>1265</v>
      </c>
      <c r="E1449" s="832" t="s">
        <v>333</v>
      </c>
      <c r="F1449" s="832" t="s">
        <v>1119</v>
      </c>
      <c r="G1449" s="832">
        <v>24472.07</v>
      </c>
      <c r="H1449" s="832">
        <v>28388.55</v>
      </c>
      <c r="I1449" s="832">
        <v>31373.54</v>
      </c>
      <c r="J1449" s="832">
        <v>39392.29</v>
      </c>
      <c r="K1449" s="832">
        <v>45836.19</v>
      </c>
      <c r="L1449" s="832">
        <v>50468.99</v>
      </c>
      <c r="M1449" s="832">
        <v>4791.25</v>
      </c>
      <c r="N1449" s="832">
        <v>10629.09</v>
      </c>
      <c r="O1449" s="832">
        <v>18155.03</v>
      </c>
      <c r="P1449" s="832">
        <v>22302.17</v>
      </c>
      <c r="Q1449" s="832">
        <v>22969.46</v>
      </c>
      <c r="R1449" s="832">
        <v>23839.33</v>
      </c>
      <c r="S1449" s="832">
        <v>4205.75</v>
      </c>
      <c r="T1449" s="832">
        <v>4264.6499999999996</v>
      </c>
      <c r="U1449" s="832">
        <v>0</v>
      </c>
      <c r="V1449" s="832">
        <v>0</v>
      </c>
      <c r="W1449" s="832">
        <v>0</v>
      </c>
      <c r="X1449" s="832">
        <v>0</v>
      </c>
      <c r="Y1449" s="832">
        <v>0</v>
      </c>
      <c r="Z1449" s="832">
        <v>0</v>
      </c>
      <c r="AA1449" s="832">
        <v>0</v>
      </c>
      <c r="AB1449" s="832">
        <v>0</v>
      </c>
      <c r="AC1449" s="832">
        <v>0</v>
      </c>
      <c r="AD1449" s="832">
        <v>0</v>
      </c>
      <c r="AE1449" s="832">
        <v>0</v>
      </c>
      <c r="AF1449" s="832">
        <v>0</v>
      </c>
      <c r="AG1449" s="832">
        <v>0</v>
      </c>
      <c r="AH1449" s="832">
        <v>0</v>
      </c>
      <c r="AI1449" s="832">
        <v>0</v>
      </c>
    </row>
    <row r="1450" spans="1:35" ht="15" customHeight="1">
      <c r="A1450" s="832" t="s">
        <v>1150</v>
      </c>
      <c r="B1450" s="832">
        <v>2021</v>
      </c>
      <c r="C1450" s="832" t="s">
        <v>1266</v>
      </c>
      <c r="D1450" s="832" t="s">
        <v>1267</v>
      </c>
      <c r="E1450" s="832" t="s">
        <v>333</v>
      </c>
      <c r="F1450" s="832" t="s">
        <v>1119</v>
      </c>
      <c r="G1450" s="832">
        <v>0</v>
      </c>
      <c r="H1450" s="832">
        <v>0</v>
      </c>
      <c r="I1450" s="832">
        <v>0</v>
      </c>
      <c r="J1450" s="832">
        <v>0</v>
      </c>
      <c r="K1450" s="832">
        <v>0</v>
      </c>
      <c r="L1450" s="832">
        <v>0</v>
      </c>
      <c r="M1450" s="832">
        <v>0</v>
      </c>
      <c r="N1450" s="832">
        <v>0</v>
      </c>
      <c r="O1450" s="832">
        <v>0</v>
      </c>
      <c r="P1450" s="832">
        <v>0</v>
      </c>
      <c r="Q1450" s="832">
        <v>0</v>
      </c>
      <c r="R1450" s="832">
        <v>0</v>
      </c>
      <c r="S1450" s="832">
        <v>0</v>
      </c>
      <c r="T1450" s="832">
        <v>0</v>
      </c>
      <c r="U1450" s="832">
        <v>0</v>
      </c>
      <c r="V1450" s="832">
        <v>0</v>
      </c>
      <c r="W1450" s="832">
        <v>0</v>
      </c>
      <c r="X1450" s="832">
        <v>0</v>
      </c>
      <c r="Y1450" s="832">
        <v>0</v>
      </c>
      <c r="Z1450" s="832">
        <v>0</v>
      </c>
      <c r="AA1450" s="832">
        <v>0</v>
      </c>
      <c r="AB1450" s="832">
        <v>0</v>
      </c>
      <c r="AC1450" s="832">
        <v>0</v>
      </c>
      <c r="AD1450" s="832">
        <v>0</v>
      </c>
      <c r="AE1450" s="832">
        <v>0</v>
      </c>
      <c r="AF1450" s="832">
        <v>0</v>
      </c>
      <c r="AG1450" s="832">
        <v>0</v>
      </c>
      <c r="AH1450" s="832">
        <v>0</v>
      </c>
      <c r="AI1450" s="832">
        <v>0</v>
      </c>
    </row>
    <row r="1451" spans="1:35" ht="15" customHeight="1">
      <c r="A1451" s="832" t="s">
        <v>1150</v>
      </c>
      <c r="B1451" s="832">
        <v>2021</v>
      </c>
      <c r="C1451" s="832" t="s">
        <v>1268</v>
      </c>
      <c r="D1451" s="832" t="s">
        <v>1269</v>
      </c>
      <c r="E1451" s="832" t="s">
        <v>333</v>
      </c>
      <c r="F1451" s="832" t="s">
        <v>1119</v>
      </c>
      <c r="G1451" s="832">
        <v>5425.38</v>
      </c>
      <c r="H1451" s="832">
        <v>5615.08</v>
      </c>
      <c r="I1451" s="832">
        <v>5884.99</v>
      </c>
      <c r="J1451" s="832">
        <v>5884.99</v>
      </c>
      <c r="K1451" s="832">
        <v>5884.99</v>
      </c>
      <c r="L1451" s="832">
        <v>6517.56</v>
      </c>
      <c r="M1451" s="832">
        <v>0</v>
      </c>
      <c r="N1451" s="832">
        <v>0</v>
      </c>
      <c r="O1451" s="832">
        <v>0</v>
      </c>
      <c r="P1451" s="832">
        <v>0</v>
      </c>
      <c r="Q1451" s="832">
        <v>0</v>
      </c>
      <c r="R1451" s="832">
        <v>0</v>
      </c>
      <c r="S1451" s="832">
        <v>543.13</v>
      </c>
      <c r="T1451" s="832">
        <v>261.85000000000002</v>
      </c>
      <c r="U1451" s="832">
        <v>0</v>
      </c>
      <c r="V1451" s="832">
        <v>0</v>
      </c>
      <c r="W1451" s="832">
        <v>0</v>
      </c>
      <c r="X1451" s="832">
        <v>0</v>
      </c>
      <c r="Y1451" s="832">
        <v>0</v>
      </c>
      <c r="Z1451" s="832">
        <v>0</v>
      </c>
      <c r="AA1451" s="832">
        <v>0</v>
      </c>
      <c r="AB1451" s="832">
        <v>0</v>
      </c>
      <c r="AC1451" s="832">
        <v>0</v>
      </c>
      <c r="AD1451" s="832">
        <v>0</v>
      </c>
      <c r="AE1451" s="832">
        <v>0</v>
      </c>
      <c r="AF1451" s="832">
        <v>0</v>
      </c>
      <c r="AG1451" s="832">
        <v>0</v>
      </c>
      <c r="AH1451" s="832">
        <v>0</v>
      </c>
      <c r="AI1451" s="832">
        <v>0</v>
      </c>
    </row>
    <row r="1452" spans="1:35" ht="15" customHeight="1">
      <c r="A1452" s="832" t="s">
        <v>1150</v>
      </c>
      <c r="B1452" s="832">
        <v>2021</v>
      </c>
      <c r="C1452" s="832" t="s">
        <v>1270</v>
      </c>
      <c r="D1452" s="832" t="s">
        <v>1271</v>
      </c>
      <c r="E1452" s="832" t="s">
        <v>333</v>
      </c>
      <c r="F1452" s="832" t="s">
        <v>1119</v>
      </c>
      <c r="G1452" s="832">
        <v>50849.14</v>
      </c>
      <c r="H1452" s="832">
        <v>52697.89</v>
      </c>
      <c r="I1452" s="832">
        <v>53899.13</v>
      </c>
      <c r="J1452" s="832">
        <v>80309.22</v>
      </c>
      <c r="K1452" s="832">
        <v>144215.46</v>
      </c>
      <c r="L1452" s="832">
        <v>167778.46</v>
      </c>
      <c r="M1452" s="832">
        <v>24541.72</v>
      </c>
      <c r="N1452" s="832">
        <v>29435.31</v>
      </c>
      <c r="O1452" s="832">
        <v>70121.17</v>
      </c>
      <c r="P1452" s="832">
        <v>90625.61</v>
      </c>
      <c r="Q1452" s="832">
        <v>108015.55</v>
      </c>
      <c r="R1452" s="832">
        <v>123627.36</v>
      </c>
      <c r="S1452" s="832">
        <v>13981.54</v>
      </c>
      <c r="T1452" s="832">
        <v>20170.77</v>
      </c>
      <c r="U1452" s="832">
        <v>0</v>
      </c>
      <c r="V1452" s="832">
        <v>0</v>
      </c>
      <c r="W1452" s="832">
        <v>0</v>
      </c>
      <c r="X1452" s="832">
        <v>0</v>
      </c>
      <c r="Y1452" s="832">
        <v>0</v>
      </c>
      <c r="Z1452" s="832">
        <v>0</v>
      </c>
      <c r="AA1452" s="832">
        <v>0</v>
      </c>
      <c r="AB1452" s="832">
        <v>0</v>
      </c>
      <c r="AC1452" s="832">
        <v>0</v>
      </c>
      <c r="AD1452" s="832">
        <v>0</v>
      </c>
      <c r="AE1452" s="832">
        <v>0</v>
      </c>
      <c r="AF1452" s="832">
        <v>0</v>
      </c>
      <c r="AG1452" s="832">
        <v>0</v>
      </c>
      <c r="AH1452" s="832">
        <v>0</v>
      </c>
      <c r="AI1452" s="832">
        <v>0</v>
      </c>
    </row>
    <row r="1453" spans="1:35" ht="15" customHeight="1">
      <c r="A1453" s="832" t="s">
        <v>1150</v>
      </c>
      <c r="B1453" s="832">
        <v>2021</v>
      </c>
      <c r="C1453" s="832" t="s">
        <v>1272</v>
      </c>
      <c r="D1453" s="832" t="s">
        <v>1273</v>
      </c>
      <c r="E1453" s="832" t="s">
        <v>333</v>
      </c>
      <c r="F1453" s="832" t="s">
        <v>1119</v>
      </c>
      <c r="G1453" s="832">
        <v>0</v>
      </c>
      <c r="H1453" s="832">
        <v>0</v>
      </c>
      <c r="I1453" s="832">
        <v>0</v>
      </c>
      <c r="J1453" s="832">
        <v>0</v>
      </c>
      <c r="K1453" s="832">
        <v>0</v>
      </c>
      <c r="L1453" s="832">
        <v>0</v>
      </c>
      <c r="M1453" s="832">
        <v>0</v>
      </c>
      <c r="N1453" s="832">
        <v>0</v>
      </c>
      <c r="O1453" s="832">
        <v>0</v>
      </c>
      <c r="P1453" s="832">
        <v>0</v>
      </c>
      <c r="Q1453" s="832">
        <v>0</v>
      </c>
      <c r="R1453" s="832">
        <v>0</v>
      </c>
      <c r="S1453" s="832">
        <v>0</v>
      </c>
      <c r="T1453" s="832">
        <v>0</v>
      </c>
      <c r="U1453" s="832">
        <v>0</v>
      </c>
      <c r="V1453" s="832">
        <v>0</v>
      </c>
      <c r="W1453" s="832">
        <v>0</v>
      </c>
      <c r="X1453" s="832">
        <v>0</v>
      </c>
      <c r="Y1453" s="832">
        <v>0</v>
      </c>
      <c r="Z1453" s="832">
        <v>0</v>
      </c>
      <c r="AA1453" s="832">
        <v>0</v>
      </c>
      <c r="AB1453" s="832">
        <v>0</v>
      </c>
      <c r="AC1453" s="832">
        <v>0</v>
      </c>
      <c r="AD1453" s="832">
        <v>0</v>
      </c>
      <c r="AE1453" s="832">
        <v>0</v>
      </c>
      <c r="AF1453" s="832">
        <v>0</v>
      </c>
      <c r="AG1453" s="832">
        <v>0</v>
      </c>
      <c r="AH1453" s="832">
        <v>0</v>
      </c>
      <c r="AI1453" s="832">
        <v>0</v>
      </c>
    </row>
    <row r="1454" spans="1:35" ht="15" customHeight="1">
      <c r="A1454" s="832" t="s">
        <v>1150</v>
      </c>
      <c r="B1454" s="832">
        <v>2021</v>
      </c>
      <c r="C1454" s="832" t="s">
        <v>1274</v>
      </c>
      <c r="D1454" s="832" t="s">
        <v>1275</v>
      </c>
      <c r="E1454" s="832" t="s">
        <v>333</v>
      </c>
      <c r="F1454" s="832" t="s">
        <v>1119</v>
      </c>
      <c r="G1454" s="832">
        <v>0</v>
      </c>
      <c r="H1454" s="832">
        <v>0</v>
      </c>
      <c r="I1454" s="832">
        <v>0</v>
      </c>
      <c r="J1454" s="832">
        <v>0</v>
      </c>
      <c r="K1454" s="832">
        <v>0</v>
      </c>
      <c r="L1454" s="832">
        <v>0</v>
      </c>
      <c r="M1454" s="832">
        <v>0</v>
      </c>
      <c r="N1454" s="832">
        <v>0</v>
      </c>
      <c r="O1454" s="832">
        <v>0</v>
      </c>
      <c r="P1454" s="832">
        <v>0</v>
      </c>
      <c r="Q1454" s="832">
        <v>0</v>
      </c>
      <c r="R1454" s="832">
        <v>0</v>
      </c>
      <c r="S1454" s="832">
        <v>0</v>
      </c>
      <c r="T1454" s="832">
        <v>0</v>
      </c>
      <c r="U1454" s="832">
        <v>0</v>
      </c>
      <c r="V1454" s="832">
        <v>0</v>
      </c>
      <c r="W1454" s="832">
        <v>0</v>
      </c>
      <c r="X1454" s="832">
        <v>0</v>
      </c>
      <c r="Y1454" s="832">
        <v>0</v>
      </c>
      <c r="Z1454" s="832">
        <v>0</v>
      </c>
      <c r="AA1454" s="832">
        <v>0</v>
      </c>
      <c r="AB1454" s="832">
        <v>0</v>
      </c>
      <c r="AC1454" s="832">
        <v>0</v>
      </c>
      <c r="AD1454" s="832">
        <v>0</v>
      </c>
      <c r="AE1454" s="832">
        <v>0</v>
      </c>
      <c r="AF1454" s="832">
        <v>0</v>
      </c>
      <c r="AG1454" s="832">
        <v>0</v>
      </c>
      <c r="AH1454" s="832">
        <v>0</v>
      </c>
      <c r="AI1454" s="832">
        <v>0</v>
      </c>
    </row>
    <row r="1455" spans="1:35" ht="15" customHeight="1">
      <c r="A1455" s="832" t="s">
        <v>1150</v>
      </c>
      <c r="B1455" s="832">
        <v>2021</v>
      </c>
      <c r="C1455" s="832" t="s">
        <v>1276</v>
      </c>
      <c r="D1455" s="832" t="s">
        <v>1277</v>
      </c>
      <c r="E1455" s="832" t="s">
        <v>333</v>
      </c>
      <c r="F1455" s="832" t="s">
        <v>1119</v>
      </c>
      <c r="G1455" s="832">
        <v>1561.59</v>
      </c>
      <c r="H1455" s="832">
        <v>1561.59</v>
      </c>
      <c r="I1455" s="832">
        <v>1561.59</v>
      </c>
      <c r="J1455" s="832">
        <v>1561.59</v>
      </c>
      <c r="K1455" s="832">
        <v>1561.59</v>
      </c>
      <c r="L1455" s="832">
        <v>1561.59</v>
      </c>
      <c r="M1455" s="832">
        <v>0</v>
      </c>
      <c r="N1455" s="832">
        <v>0</v>
      </c>
      <c r="O1455" s="832">
        <v>0</v>
      </c>
      <c r="P1455" s="832">
        <v>0</v>
      </c>
      <c r="Q1455" s="832">
        <v>0</v>
      </c>
      <c r="R1455" s="832">
        <v>0</v>
      </c>
      <c r="S1455" s="832">
        <v>130.13</v>
      </c>
      <c r="T1455" s="832">
        <v>0</v>
      </c>
      <c r="U1455" s="832">
        <v>0</v>
      </c>
      <c r="V1455" s="832">
        <v>0</v>
      </c>
      <c r="W1455" s="832">
        <v>0</v>
      </c>
      <c r="X1455" s="832">
        <v>0</v>
      </c>
      <c r="Y1455" s="832">
        <v>0</v>
      </c>
      <c r="Z1455" s="832">
        <v>0</v>
      </c>
      <c r="AA1455" s="832">
        <v>0</v>
      </c>
      <c r="AB1455" s="832">
        <v>0</v>
      </c>
      <c r="AC1455" s="832">
        <v>0</v>
      </c>
      <c r="AD1455" s="832">
        <v>0</v>
      </c>
      <c r="AE1455" s="832">
        <v>0</v>
      </c>
      <c r="AF1455" s="832">
        <v>0</v>
      </c>
      <c r="AG1455" s="832">
        <v>0</v>
      </c>
      <c r="AH1455" s="832">
        <v>0</v>
      </c>
      <c r="AI1455" s="832">
        <v>0</v>
      </c>
    </row>
    <row r="1456" spans="1:35" ht="15" customHeight="1">
      <c r="A1456" s="832" t="s">
        <v>1150</v>
      </c>
      <c r="B1456" s="832">
        <v>2021</v>
      </c>
      <c r="C1456" s="832" t="s">
        <v>1278</v>
      </c>
      <c r="D1456" s="832" t="s">
        <v>1279</v>
      </c>
      <c r="E1456" s="832" t="s">
        <v>333</v>
      </c>
      <c r="F1456" s="832" t="s">
        <v>1119</v>
      </c>
      <c r="G1456" s="832">
        <v>0</v>
      </c>
      <c r="H1456" s="832">
        <v>0</v>
      </c>
      <c r="I1456" s="832">
        <v>0</v>
      </c>
      <c r="J1456" s="832">
        <v>0</v>
      </c>
      <c r="K1456" s="832">
        <v>0</v>
      </c>
      <c r="L1456" s="832">
        <v>0</v>
      </c>
      <c r="M1456" s="832">
        <v>0</v>
      </c>
      <c r="N1456" s="832">
        <v>0</v>
      </c>
      <c r="O1456" s="832">
        <v>0</v>
      </c>
      <c r="P1456" s="832">
        <v>0</v>
      </c>
      <c r="Q1456" s="832">
        <v>0</v>
      </c>
      <c r="R1456" s="832">
        <v>0</v>
      </c>
      <c r="S1456" s="832">
        <v>0</v>
      </c>
      <c r="T1456" s="832">
        <v>0</v>
      </c>
      <c r="U1456" s="832">
        <v>0</v>
      </c>
      <c r="V1456" s="832">
        <v>0</v>
      </c>
      <c r="W1456" s="832">
        <v>0</v>
      </c>
      <c r="X1456" s="832">
        <v>0</v>
      </c>
      <c r="Y1456" s="832">
        <v>0</v>
      </c>
      <c r="Z1456" s="832">
        <v>0</v>
      </c>
      <c r="AA1456" s="832">
        <v>0</v>
      </c>
      <c r="AB1456" s="832">
        <v>0</v>
      </c>
      <c r="AC1456" s="832">
        <v>0</v>
      </c>
      <c r="AD1456" s="832">
        <v>0</v>
      </c>
      <c r="AE1456" s="832">
        <v>0</v>
      </c>
      <c r="AF1456" s="832">
        <v>0</v>
      </c>
      <c r="AG1456" s="832">
        <v>0</v>
      </c>
      <c r="AH1456" s="832">
        <v>0</v>
      </c>
      <c r="AI1456" s="832">
        <v>0</v>
      </c>
    </row>
    <row r="1457" spans="1:35" ht="15" customHeight="1">
      <c r="A1457" s="832" t="s">
        <v>1150</v>
      </c>
      <c r="B1457" s="832">
        <v>2021</v>
      </c>
      <c r="C1457" s="832" t="s">
        <v>1280</v>
      </c>
      <c r="D1457" s="832" t="s">
        <v>1281</v>
      </c>
      <c r="E1457" s="832" t="s">
        <v>333</v>
      </c>
      <c r="F1457" s="832" t="s">
        <v>1119</v>
      </c>
      <c r="G1457" s="832">
        <v>0</v>
      </c>
      <c r="H1457" s="832">
        <v>0</v>
      </c>
      <c r="I1457" s="832">
        <v>0</v>
      </c>
      <c r="J1457" s="832">
        <v>0</v>
      </c>
      <c r="K1457" s="832">
        <v>0</v>
      </c>
      <c r="L1457" s="832">
        <v>0</v>
      </c>
      <c r="M1457" s="832">
        <v>0</v>
      </c>
      <c r="N1457" s="832">
        <v>0</v>
      </c>
      <c r="O1457" s="832">
        <v>0</v>
      </c>
      <c r="P1457" s="832">
        <v>0</v>
      </c>
      <c r="Q1457" s="832">
        <v>0</v>
      </c>
      <c r="R1457" s="832">
        <v>0</v>
      </c>
      <c r="S1457" s="832">
        <v>0</v>
      </c>
      <c r="T1457" s="832">
        <v>0</v>
      </c>
      <c r="U1457" s="832">
        <v>0</v>
      </c>
      <c r="V1457" s="832">
        <v>0</v>
      </c>
      <c r="W1457" s="832">
        <v>0</v>
      </c>
      <c r="X1457" s="832">
        <v>0</v>
      </c>
      <c r="Y1457" s="832">
        <v>0</v>
      </c>
      <c r="Z1457" s="832">
        <v>0</v>
      </c>
      <c r="AA1457" s="832">
        <v>0</v>
      </c>
      <c r="AB1457" s="832">
        <v>0</v>
      </c>
      <c r="AC1457" s="832">
        <v>0</v>
      </c>
      <c r="AD1457" s="832">
        <v>0</v>
      </c>
      <c r="AE1457" s="832">
        <v>0</v>
      </c>
      <c r="AF1457" s="832">
        <v>0</v>
      </c>
      <c r="AG1457" s="832">
        <v>0</v>
      </c>
      <c r="AH1457" s="832">
        <v>0</v>
      </c>
      <c r="AI1457" s="832">
        <v>0</v>
      </c>
    </row>
    <row r="1458" spans="1:35" ht="15" customHeight="1">
      <c r="A1458" s="832" t="s">
        <v>1150</v>
      </c>
      <c r="B1458" s="832">
        <v>2021</v>
      </c>
      <c r="C1458" s="832" t="s">
        <v>1282</v>
      </c>
      <c r="D1458" s="832" t="s">
        <v>1283</v>
      </c>
      <c r="E1458" s="832" t="s">
        <v>333</v>
      </c>
      <c r="F1458" s="832" t="s">
        <v>1119</v>
      </c>
      <c r="G1458" s="832">
        <v>31928.28</v>
      </c>
      <c r="H1458" s="832">
        <v>33890.26</v>
      </c>
      <c r="I1458" s="832">
        <v>36616.26</v>
      </c>
      <c r="J1458" s="832">
        <v>42612.2</v>
      </c>
      <c r="K1458" s="832">
        <v>48607.23</v>
      </c>
      <c r="L1458" s="832">
        <v>53703.89</v>
      </c>
      <c r="M1458" s="832">
        <v>4699.24</v>
      </c>
      <c r="N1458" s="832">
        <v>10309.74</v>
      </c>
      <c r="O1458" s="832">
        <v>16212.66</v>
      </c>
      <c r="P1458" s="832">
        <v>23308.46</v>
      </c>
      <c r="Q1458" s="832">
        <v>29795.7</v>
      </c>
      <c r="R1458" s="832">
        <v>40383.29</v>
      </c>
      <c r="S1458" s="832">
        <v>4475.32</v>
      </c>
      <c r="T1458" s="832">
        <v>5424.85</v>
      </c>
      <c r="U1458" s="832">
        <v>0</v>
      </c>
      <c r="V1458" s="832">
        <v>0</v>
      </c>
      <c r="W1458" s="832">
        <v>0</v>
      </c>
      <c r="X1458" s="832">
        <v>0</v>
      </c>
      <c r="Y1458" s="832">
        <v>0</v>
      </c>
      <c r="Z1458" s="832">
        <v>0</v>
      </c>
      <c r="AA1458" s="832">
        <v>0</v>
      </c>
      <c r="AB1458" s="832">
        <v>0</v>
      </c>
      <c r="AC1458" s="832">
        <v>0</v>
      </c>
      <c r="AD1458" s="832">
        <v>0</v>
      </c>
      <c r="AE1458" s="832">
        <v>0</v>
      </c>
      <c r="AF1458" s="832">
        <v>0</v>
      </c>
      <c r="AG1458" s="832">
        <v>0</v>
      </c>
      <c r="AH1458" s="832">
        <v>0</v>
      </c>
      <c r="AI1458" s="832">
        <v>0</v>
      </c>
    </row>
    <row r="1459" spans="1:35" ht="15" customHeight="1">
      <c r="A1459" s="832" t="s">
        <v>1150</v>
      </c>
      <c r="B1459" s="832">
        <v>2021</v>
      </c>
      <c r="C1459" s="832" t="s">
        <v>1284</v>
      </c>
      <c r="D1459" s="832" t="s">
        <v>1285</v>
      </c>
      <c r="E1459" s="832" t="s">
        <v>333</v>
      </c>
      <c r="F1459" s="832" t="s">
        <v>1119</v>
      </c>
      <c r="G1459" s="832">
        <v>28498.47</v>
      </c>
      <c r="H1459" s="832">
        <v>29472.6</v>
      </c>
      <c r="I1459" s="832">
        <v>30974.93</v>
      </c>
      <c r="J1459" s="832">
        <v>37603.85</v>
      </c>
      <c r="K1459" s="832">
        <v>41398.29</v>
      </c>
      <c r="L1459" s="832">
        <v>48816.3</v>
      </c>
      <c r="M1459" s="832">
        <v>3658.68</v>
      </c>
      <c r="N1459" s="832">
        <v>5880.82</v>
      </c>
      <c r="O1459" s="832">
        <v>10505.87</v>
      </c>
      <c r="P1459" s="832">
        <v>17289.05</v>
      </c>
      <c r="Q1459" s="832">
        <v>20722.830000000002</v>
      </c>
      <c r="R1459" s="832">
        <v>29036.42</v>
      </c>
      <c r="S1459" s="832">
        <v>4068.03</v>
      </c>
      <c r="T1459" s="832">
        <v>4236.0200000000004</v>
      </c>
      <c r="U1459" s="832">
        <v>0</v>
      </c>
      <c r="V1459" s="832">
        <v>0</v>
      </c>
      <c r="W1459" s="832">
        <v>0</v>
      </c>
      <c r="X1459" s="832">
        <v>0</v>
      </c>
      <c r="Y1459" s="832">
        <v>0</v>
      </c>
      <c r="Z1459" s="832">
        <v>0</v>
      </c>
      <c r="AA1459" s="832">
        <v>0</v>
      </c>
      <c r="AB1459" s="832">
        <v>0</v>
      </c>
      <c r="AC1459" s="832">
        <v>0</v>
      </c>
      <c r="AD1459" s="832">
        <v>0</v>
      </c>
      <c r="AE1459" s="832">
        <v>0</v>
      </c>
      <c r="AF1459" s="832">
        <v>0</v>
      </c>
      <c r="AG1459" s="832">
        <v>0</v>
      </c>
      <c r="AH1459" s="832">
        <v>0</v>
      </c>
      <c r="AI1459" s="832">
        <v>0</v>
      </c>
    </row>
    <row r="1460" spans="1:35" ht="15" customHeight="1">
      <c r="A1460" s="832" t="s">
        <v>1150</v>
      </c>
      <c r="B1460" s="832">
        <v>2021</v>
      </c>
      <c r="C1460" s="832" t="s">
        <v>1286</v>
      </c>
      <c r="D1460" s="832" t="s">
        <v>1287</v>
      </c>
      <c r="E1460" s="832" t="s">
        <v>333</v>
      </c>
      <c r="F1460" s="832" t="s">
        <v>1119</v>
      </c>
      <c r="G1460" s="832">
        <v>3579.39</v>
      </c>
      <c r="H1460" s="832">
        <v>3859.44</v>
      </c>
      <c r="I1460" s="832">
        <v>3698.74</v>
      </c>
      <c r="J1460" s="832">
        <v>3869</v>
      </c>
      <c r="K1460" s="832">
        <v>3869</v>
      </c>
      <c r="L1460" s="832">
        <v>3869</v>
      </c>
      <c r="M1460" s="832">
        <v>0</v>
      </c>
      <c r="N1460" s="832">
        <v>0</v>
      </c>
      <c r="O1460" s="832">
        <v>0</v>
      </c>
      <c r="P1460" s="832">
        <v>0</v>
      </c>
      <c r="Q1460" s="832">
        <v>0</v>
      </c>
      <c r="R1460" s="832">
        <v>0</v>
      </c>
      <c r="S1460" s="832">
        <v>322.42</v>
      </c>
      <c r="T1460" s="832">
        <v>31.22</v>
      </c>
      <c r="U1460" s="832">
        <v>0</v>
      </c>
      <c r="V1460" s="832">
        <v>0</v>
      </c>
      <c r="W1460" s="832">
        <v>0</v>
      </c>
      <c r="X1460" s="832">
        <v>0</v>
      </c>
      <c r="Y1460" s="832">
        <v>0</v>
      </c>
      <c r="Z1460" s="832">
        <v>0</v>
      </c>
      <c r="AA1460" s="832">
        <v>0</v>
      </c>
      <c r="AB1460" s="832">
        <v>0</v>
      </c>
      <c r="AC1460" s="832">
        <v>0</v>
      </c>
      <c r="AD1460" s="832">
        <v>0</v>
      </c>
      <c r="AE1460" s="832">
        <v>0</v>
      </c>
      <c r="AF1460" s="832">
        <v>0</v>
      </c>
      <c r="AG1460" s="832">
        <v>0</v>
      </c>
      <c r="AH1460" s="832">
        <v>0</v>
      </c>
      <c r="AI1460" s="832">
        <v>0</v>
      </c>
    </row>
    <row r="1461" spans="1:35" ht="15" customHeight="1">
      <c r="A1461" s="832" t="s">
        <v>1150</v>
      </c>
      <c r="B1461" s="832">
        <v>2021</v>
      </c>
      <c r="C1461" s="832" t="s">
        <v>1288</v>
      </c>
      <c r="D1461" s="832" t="s">
        <v>1289</v>
      </c>
      <c r="E1461" s="832" t="s">
        <v>333</v>
      </c>
      <c r="F1461" s="832" t="s">
        <v>1119</v>
      </c>
      <c r="G1461" s="832">
        <v>0</v>
      </c>
      <c r="H1461" s="832">
        <v>0</v>
      </c>
      <c r="I1461" s="832">
        <v>0</v>
      </c>
      <c r="J1461" s="832">
        <v>0</v>
      </c>
      <c r="K1461" s="832">
        <v>0</v>
      </c>
      <c r="L1461" s="832">
        <v>0</v>
      </c>
      <c r="M1461" s="832">
        <v>0</v>
      </c>
      <c r="N1461" s="832">
        <v>0</v>
      </c>
      <c r="O1461" s="832">
        <v>0</v>
      </c>
      <c r="P1461" s="832">
        <v>0</v>
      </c>
      <c r="Q1461" s="832">
        <v>0</v>
      </c>
      <c r="R1461" s="832">
        <v>0</v>
      </c>
      <c r="S1461" s="832">
        <v>0</v>
      </c>
      <c r="T1461" s="832">
        <v>0</v>
      </c>
      <c r="U1461" s="832">
        <v>0</v>
      </c>
      <c r="V1461" s="832">
        <v>0</v>
      </c>
      <c r="W1461" s="832">
        <v>0</v>
      </c>
      <c r="X1461" s="832">
        <v>0</v>
      </c>
      <c r="Y1461" s="832">
        <v>0</v>
      </c>
      <c r="Z1461" s="832">
        <v>0</v>
      </c>
      <c r="AA1461" s="832">
        <v>0</v>
      </c>
      <c r="AB1461" s="832">
        <v>0</v>
      </c>
      <c r="AC1461" s="832">
        <v>0</v>
      </c>
      <c r="AD1461" s="832">
        <v>0</v>
      </c>
      <c r="AE1461" s="832">
        <v>0</v>
      </c>
      <c r="AF1461" s="832">
        <v>0</v>
      </c>
      <c r="AG1461" s="832">
        <v>0</v>
      </c>
      <c r="AH1461" s="832">
        <v>0</v>
      </c>
      <c r="AI1461" s="832">
        <v>0</v>
      </c>
    </row>
    <row r="1462" spans="1:35" ht="15" customHeight="1">
      <c r="A1462" s="832" t="s">
        <v>1150</v>
      </c>
      <c r="B1462" s="832">
        <v>2021</v>
      </c>
      <c r="C1462" s="832" t="s">
        <v>1290</v>
      </c>
      <c r="D1462" s="832" t="s">
        <v>1291</v>
      </c>
      <c r="E1462" s="832" t="s">
        <v>333</v>
      </c>
      <c r="F1462" s="832" t="s">
        <v>1119</v>
      </c>
      <c r="G1462" s="832">
        <v>3276.97</v>
      </c>
      <c r="H1462" s="832">
        <v>3654.64</v>
      </c>
      <c r="I1462" s="832">
        <v>4042.13</v>
      </c>
      <c r="J1462" s="832">
        <v>4616.34</v>
      </c>
      <c r="K1462" s="832">
        <v>5048.87</v>
      </c>
      <c r="L1462" s="832">
        <v>5542.4</v>
      </c>
      <c r="M1462" s="832">
        <v>476.17</v>
      </c>
      <c r="N1462" s="832">
        <v>911.06</v>
      </c>
      <c r="O1462" s="832">
        <v>1459.99</v>
      </c>
      <c r="P1462" s="832">
        <v>1992.95</v>
      </c>
      <c r="Q1462" s="832">
        <v>2399.75</v>
      </c>
      <c r="R1462" s="832">
        <v>2846.98</v>
      </c>
      <c r="S1462" s="832">
        <v>461.87</v>
      </c>
      <c r="T1462" s="832">
        <v>455.51</v>
      </c>
      <c r="U1462" s="832">
        <v>0</v>
      </c>
      <c r="V1462" s="832">
        <v>0</v>
      </c>
      <c r="W1462" s="832">
        <v>0</v>
      </c>
      <c r="X1462" s="832">
        <v>0</v>
      </c>
      <c r="Y1462" s="832">
        <v>0</v>
      </c>
      <c r="Z1462" s="832">
        <v>0</v>
      </c>
      <c r="AA1462" s="832">
        <v>0</v>
      </c>
      <c r="AB1462" s="832">
        <v>0</v>
      </c>
      <c r="AC1462" s="832">
        <v>0</v>
      </c>
      <c r="AD1462" s="832">
        <v>0</v>
      </c>
      <c r="AE1462" s="832">
        <v>0</v>
      </c>
      <c r="AF1462" s="832">
        <v>0</v>
      </c>
      <c r="AG1462" s="832">
        <v>0</v>
      </c>
      <c r="AH1462" s="832">
        <v>0</v>
      </c>
      <c r="AI1462" s="832">
        <v>0</v>
      </c>
    </row>
    <row r="1463" spans="1:35" ht="15" customHeight="1">
      <c r="A1463" s="832" t="s">
        <v>1150</v>
      </c>
      <c r="B1463" s="832">
        <v>2021</v>
      </c>
      <c r="C1463" s="832" t="s">
        <v>1292</v>
      </c>
      <c r="D1463" s="832" t="s">
        <v>1293</v>
      </c>
      <c r="E1463" s="832" t="s">
        <v>333</v>
      </c>
      <c r="F1463" s="832" t="s">
        <v>1119</v>
      </c>
      <c r="G1463" s="832">
        <v>23182.02</v>
      </c>
      <c r="H1463" s="832">
        <v>24979.16</v>
      </c>
      <c r="I1463" s="832">
        <v>28148.39</v>
      </c>
      <c r="J1463" s="832">
        <v>33738.400000000001</v>
      </c>
      <c r="K1463" s="832">
        <v>38902.26</v>
      </c>
      <c r="L1463" s="832">
        <v>44521.66</v>
      </c>
      <c r="M1463" s="832">
        <v>4454.8599999999997</v>
      </c>
      <c r="N1463" s="832">
        <v>7558.69</v>
      </c>
      <c r="O1463" s="832">
        <v>10953</v>
      </c>
      <c r="P1463" s="832">
        <v>14424.77</v>
      </c>
      <c r="Q1463" s="832">
        <v>16790.25</v>
      </c>
      <c r="R1463" s="832">
        <v>18994.509999999998</v>
      </c>
      <c r="S1463" s="832">
        <v>3710.14</v>
      </c>
      <c r="T1463" s="832">
        <v>3560.94</v>
      </c>
      <c r="U1463" s="832">
        <v>0</v>
      </c>
      <c r="V1463" s="832">
        <v>0</v>
      </c>
      <c r="W1463" s="832">
        <v>0</v>
      </c>
      <c r="X1463" s="832">
        <v>0</v>
      </c>
      <c r="Y1463" s="832">
        <v>0</v>
      </c>
      <c r="Z1463" s="832">
        <v>0</v>
      </c>
      <c r="AA1463" s="832">
        <v>0</v>
      </c>
      <c r="AB1463" s="832">
        <v>0</v>
      </c>
      <c r="AC1463" s="832">
        <v>0</v>
      </c>
      <c r="AD1463" s="832">
        <v>0</v>
      </c>
      <c r="AE1463" s="832">
        <v>0</v>
      </c>
      <c r="AF1463" s="832">
        <v>0</v>
      </c>
      <c r="AG1463" s="832">
        <v>0</v>
      </c>
      <c r="AH1463" s="832">
        <v>0</v>
      </c>
      <c r="AI1463" s="832">
        <v>0</v>
      </c>
    </row>
    <row r="1464" spans="1:35" ht="15" customHeight="1">
      <c r="A1464" s="832" t="s">
        <v>1150</v>
      </c>
      <c r="B1464" s="832">
        <v>2021</v>
      </c>
      <c r="C1464" s="832" t="s">
        <v>1294</v>
      </c>
      <c r="D1464" s="832" t="s">
        <v>1295</v>
      </c>
      <c r="E1464" s="832" t="s">
        <v>333</v>
      </c>
      <c r="F1464" s="832" t="s">
        <v>1119</v>
      </c>
      <c r="G1464" s="832">
        <v>2299.96</v>
      </c>
      <c r="H1464" s="832">
        <v>2299.96</v>
      </c>
      <c r="I1464" s="832">
        <v>2724.61</v>
      </c>
      <c r="J1464" s="832">
        <v>2724.61</v>
      </c>
      <c r="K1464" s="832">
        <v>2299.96</v>
      </c>
      <c r="L1464" s="832">
        <v>2299.96</v>
      </c>
      <c r="M1464" s="832">
        <v>0</v>
      </c>
      <c r="N1464" s="832">
        <v>0</v>
      </c>
      <c r="O1464" s="832">
        <v>0</v>
      </c>
      <c r="P1464" s="832">
        <v>704.25</v>
      </c>
      <c r="Q1464" s="832">
        <v>704.25</v>
      </c>
      <c r="R1464" s="832">
        <v>704.25</v>
      </c>
      <c r="S1464" s="832">
        <v>191.66</v>
      </c>
      <c r="T1464" s="832">
        <v>58.69</v>
      </c>
      <c r="U1464" s="832">
        <v>0</v>
      </c>
      <c r="V1464" s="832">
        <v>0</v>
      </c>
      <c r="W1464" s="832">
        <v>0</v>
      </c>
      <c r="X1464" s="832">
        <v>0</v>
      </c>
      <c r="Y1464" s="832">
        <v>0</v>
      </c>
      <c r="Z1464" s="832">
        <v>0</v>
      </c>
      <c r="AA1464" s="832">
        <v>0</v>
      </c>
      <c r="AB1464" s="832">
        <v>0</v>
      </c>
      <c r="AC1464" s="832">
        <v>0</v>
      </c>
      <c r="AD1464" s="832">
        <v>0</v>
      </c>
      <c r="AE1464" s="832">
        <v>0</v>
      </c>
      <c r="AF1464" s="832">
        <v>0</v>
      </c>
      <c r="AG1464" s="832">
        <v>0</v>
      </c>
      <c r="AH1464" s="832">
        <v>0</v>
      </c>
      <c r="AI1464" s="832">
        <v>0</v>
      </c>
    </row>
    <row r="1465" spans="1:35" ht="15" customHeight="1">
      <c r="A1465" s="832" t="s">
        <v>1150</v>
      </c>
      <c r="B1465" s="832">
        <v>2021</v>
      </c>
      <c r="C1465" s="832" t="s">
        <v>1296</v>
      </c>
      <c r="D1465" s="832" t="s">
        <v>1297</v>
      </c>
      <c r="E1465" s="832" t="s">
        <v>333</v>
      </c>
      <c r="F1465" s="832" t="s">
        <v>1119</v>
      </c>
      <c r="G1465" s="832">
        <v>1614.74</v>
      </c>
      <c r="H1465" s="832">
        <v>1614.74</v>
      </c>
      <c r="I1465" s="832">
        <v>1935.23</v>
      </c>
      <c r="J1465" s="832">
        <v>2010.83</v>
      </c>
      <c r="K1465" s="832">
        <v>2437.86</v>
      </c>
      <c r="L1465" s="832">
        <v>2764.24</v>
      </c>
      <c r="M1465" s="832">
        <v>347.02</v>
      </c>
      <c r="N1465" s="832">
        <v>501.83</v>
      </c>
      <c r="O1465" s="832">
        <v>555.30999999999995</v>
      </c>
      <c r="P1465" s="832">
        <v>560.70000000000005</v>
      </c>
      <c r="Q1465" s="832">
        <v>719.68</v>
      </c>
      <c r="R1465" s="832">
        <v>836.72</v>
      </c>
      <c r="S1465" s="832">
        <v>230.35</v>
      </c>
      <c r="T1465" s="832">
        <v>212.72</v>
      </c>
      <c r="U1465" s="832">
        <v>0</v>
      </c>
      <c r="V1465" s="832">
        <v>0</v>
      </c>
      <c r="W1465" s="832">
        <v>0</v>
      </c>
      <c r="X1465" s="832">
        <v>0</v>
      </c>
      <c r="Y1465" s="832">
        <v>0</v>
      </c>
      <c r="Z1465" s="832">
        <v>0</v>
      </c>
      <c r="AA1465" s="832">
        <v>0</v>
      </c>
      <c r="AB1465" s="832">
        <v>0</v>
      </c>
      <c r="AC1465" s="832">
        <v>0</v>
      </c>
      <c r="AD1465" s="832">
        <v>0</v>
      </c>
      <c r="AE1465" s="832">
        <v>0</v>
      </c>
      <c r="AF1465" s="832">
        <v>0</v>
      </c>
      <c r="AG1465" s="832">
        <v>0</v>
      </c>
      <c r="AH1465" s="832">
        <v>0</v>
      </c>
      <c r="AI1465" s="832">
        <v>0</v>
      </c>
    </row>
    <row r="1466" spans="1:35" ht="15" customHeight="1">
      <c r="A1466" s="832" t="s">
        <v>1150</v>
      </c>
      <c r="B1466" s="832">
        <v>2021</v>
      </c>
      <c r="C1466" s="832" t="s">
        <v>1298</v>
      </c>
      <c r="D1466" s="832" t="s">
        <v>1299</v>
      </c>
      <c r="E1466" s="832" t="s">
        <v>333</v>
      </c>
      <c r="F1466" s="832" t="s">
        <v>1119</v>
      </c>
      <c r="G1466" s="832">
        <v>0</v>
      </c>
      <c r="H1466" s="832">
        <v>0</v>
      </c>
      <c r="I1466" s="832">
        <v>79.97</v>
      </c>
      <c r="J1466" s="832">
        <v>79.97</v>
      </c>
      <c r="K1466" s="832">
        <v>79.97</v>
      </c>
      <c r="L1466" s="832">
        <v>79.97</v>
      </c>
      <c r="M1466" s="832">
        <v>405.81</v>
      </c>
      <c r="N1466" s="832">
        <v>405.81</v>
      </c>
      <c r="O1466" s="832">
        <v>405.81</v>
      </c>
      <c r="P1466" s="832">
        <v>688.77</v>
      </c>
      <c r="Q1466" s="832">
        <v>688.77</v>
      </c>
      <c r="R1466" s="832">
        <v>688.77</v>
      </c>
      <c r="S1466" s="832">
        <v>6.66</v>
      </c>
      <c r="T1466" s="832">
        <v>64.06</v>
      </c>
      <c r="U1466" s="832">
        <v>0</v>
      </c>
      <c r="V1466" s="832">
        <v>0</v>
      </c>
      <c r="W1466" s="832">
        <v>0</v>
      </c>
      <c r="X1466" s="832">
        <v>0</v>
      </c>
      <c r="Y1466" s="832">
        <v>0</v>
      </c>
      <c r="Z1466" s="832">
        <v>0</v>
      </c>
      <c r="AA1466" s="832">
        <v>0</v>
      </c>
      <c r="AB1466" s="832">
        <v>0</v>
      </c>
      <c r="AC1466" s="832">
        <v>0</v>
      </c>
      <c r="AD1466" s="832">
        <v>0</v>
      </c>
      <c r="AE1466" s="832">
        <v>0</v>
      </c>
      <c r="AF1466" s="832">
        <v>0</v>
      </c>
      <c r="AG1466" s="832">
        <v>0</v>
      </c>
      <c r="AH1466" s="832">
        <v>0</v>
      </c>
      <c r="AI1466" s="832">
        <v>0</v>
      </c>
    </row>
    <row r="1467" spans="1:35" ht="15" customHeight="1">
      <c r="A1467" s="832" t="s">
        <v>1150</v>
      </c>
      <c r="B1467" s="832">
        <v>2021</v>
      </c>
      <c r="C1467" s="832" t="s">
        <v>1300</v>
      </c>
      <c r="D1467" s="832" t="s">
        <v>1301</v>
      </c>
      <c r="E1467" s="832" t="s">
        <v>333</v>
      </c>
      <c r="F1467" s="832" t="s">
        <v>1119</v>
      </c>
      <c r="G1467" s="832">
        <v>0</v>
      </c>
      <c r="H1467" s="832">
        <v>0</v>
      </c>
      <c r="I1467" s="832">
        <v>0</v>
      </c>
      <c r="J1467" s="832">
        <v>0</v>
      </c>
      <c r="K1467" s="832">
        <v>0</v>
      </c>
      <c r="L1467" s="832">
        <v>0</v>
      </c>
      <c r="M1467" s="832">
        <v>0</v>
      </c>
      <c r="N1467" s="832">
        <v>0</v>
      </c>
      <c r="O1467" s="832">
        <v>0</v>
      </c>
      <c r="P1467" s="832">
        <v>0</v>
      </c>
      <c r="Q1467" s="832">
        <v>0</v>
      </c>
      <c r="R1467" s="832">
        <v>0</v>
      </c>
      <c r="S1467" s="832">
        <v>0</v>
      </c>
      <c r="T1467" s="832">
        <v>0</v>
      </c>
      <c r="U1467" s="832">
        <v>0</v>
      </c>
      <c r="V1467" s="832">
        <v>0</v>
      </c>
      <c r="W1467" s="832">
        <v>0</v>
      </c>
      <c r="X1467" s="832">
        <v>0</v>
      </c>
      <c r="Y1467" s="832">
        <v>0</v>
      </c>
      <c r="Z1467" s="832">
        <v>0</v>
      </c>
      <c r="AA1467" s="832">
        <v>0</v>
      </c>
      <c r="AB1467" s="832">
        <v>0</v>
      </c>
      <c r="AC1467" s="832">
        <v>0</v>
      </c>
      <c r="AD1467" s="832">
        <v>0</v>
      </c>
      <c r="AE1467" s="832">
        <v>0</v>
      </c>
      <c r="AF1467" s="832">
        <v>0</v>
      </c>
      <c r="AG1467" s="832">
        <v>0</v>
      </c>
      <c r="AH1467" s="832">
        <v>0</v>
      </c>
      <c r="AI1467" s="832">
        <v>0</v>
      </c>
    </row>
    <row r="1468" spans="1:35" ht="15" customHeight="1">
      <c r="A1468" s="832" t="s">
        <v>1150</v>
      </c>
      <c r="B1468" s="832">
        <v>2021</v>
      </c>
      <c r="C1468" s="832" t="s">
        <v>1302</v>
      </c>
      <c r="D1468" s="832" t="s">
        <v>1303</v>
      </c>
      <c r="E1468" s="832" t="s">
        <v>333</v>
      </c>
      <c r="F1468" s="832" t="s">
        <v>1119</v>
      </c>
      <c r="G1468" s="832">
        <v>0</v>
      </c>
      <c r="H1468" s="832">
        <v>0</v>
      </c>
      <c r="I1468" s="832">
        <v>0</v>
      </c>
      <c r="J1468" s="832">
        <v>0</v>
      </c>
      <c r="K1468" s="832">
        <v>0</v>
      </c>
      <c r="L1468" s="832">
        <v>0</v>
      </c>
      <c r="M1468" s="832">
        <v>0</v>
      </c>
      <c r="N1468" s="832">
        <v>0</v>
      </c>
      <c r="O1468" s="832">
        <v>0</v>
      </c>
      <c r="P1468" s="832">
        <v>0</v>
      </c>
      <c r="Q1468" s="832">
        <v>0</v>
      </c>
      <c r="R1468" s="832">
        <v>0</v>
      </c>
      <c r="S1468" s="832">
        <v>0</v>
      </c>
      <c r="T1468" s="832">
        <v>0</v>
      </c>
      <c r="U1468" s="832">
        <v>0</v>
      </c>
      <c r="V1468" s="832">
        <v>0</v>
      </c>
      <c r="W1468" s="832">
        <v>0</v>
      </c>
      <c r="X1468" s="832">
        <v>0</v>
      </c>
      <c r="Y1468" s="832">
        <v>0</v>
      </c>
      <c r="Z1468" s="832">
        <v>0</v>
      </c>
      <c r="AA1468" s="832">
        <v>0</v>
      </c>
      <c r="AB1468" s="832">
        <v>0</v>
      </c>
      <c r="AC1468" s="832">
        <v>0</v>
      </c>
      <c r="AD1468" s="832">
        <v>0</v>
      </c>
      <c r="AE1468" s="832">
        <v>0</v>
      </c>
      <c r="AF1468" s="832">
        <v>0</v>
      </c>
      <c r="AG1468" s="832">
        <v>0</v>
      </c>
      <c r="AH1468" s="832">
        <v>0</v>
      </c>
      <c r="AI1468" s="832">
        <v>0</v>
      </c>
    </row>
    <row r="1469" spans="1:35" ht="15" customHeight="1">
      <c r="A1469" s="832" t="s">
        <v>1150</v>
      </c>
      <c r="B1469" s="832">
        <v>2021</v>
      </c>
      <c r="C1469" s="832" t="s">
        <v>1304</v>
      </c>
      <c r="D1469" s="832" t="s">
        <v>1305</v>
      </c>
      <c r="E1469" s="832" t="s">
        <v>333</v>
      </c>
      <c r="F1469" s="832" t="s">
        <v>1119</v>
      </c>
      <c r="G1469" s="832">
        <v>0</v>
      </c>
      <c r="H1469" s="832">
        <v>375</v>
      </c>
      <c r="I1469" s="832">
        <v>375</v>
      </c>
      <c r="J1469" s="832">
        <v>1744.69</v>
      </c>
      <c r="K1469" s="832">
        <v>1744.69</v>
      </c>
      <c r="L1469" s="832">
        <v>1775.91</v>
      </c>
      <c r="M1469" s="832">
        <v>78.75</v>
      </c>
      <c r="N1469" s="832">
        <v>101.25</v>
      </c>
      <c r="O1469" s="832">
        <v>1123.75</v>
      </c>
      <c r="P1469" s="832">
        <v>1319.54</v>
      </c>
      <c r="Q1469" s="832">
        <v>1319.54</v>
      </c>
      <c r="R1469" s="832">
        <v>1348.29</v>
      </c>
      <c r="S1469" s="832">
        <v>147.99</v>
      </c>
      <c r="T1469" s="832">
        <v>260.35000000000002</v>
      </c>
      <c r="U1469" s="832">
        <v>0</v>
      </c>
      <c r="V1469" s="832">
        <v>0</v>
      </c>
      <c r="W1469" s="832">
        <v>0</v>
      </c>
      <c r="X1469" s="832">
        <v>0</v>
      </c>
      <c r="Y1469" s="832">
        <v>0</v>
      </c>
      <c r="Z1469" s="832">
        <v>0</v>
      </c>
      <c r="AA1469" s="832">
        <v>0</v>
      </c>
      <c r="AB1469" s="832">
        <v>0</v>
      </c>
      <c r="AC1469" s="832">
        <v>0</v>
      </c>
      <c r="AD1469" s="832">
        <v>0</v>
      </c>
      <c r="AE1469" s="832">
        <v>0</v>
      </c>
      <c r="AF1469" s="832">
        <v>0</v>
      </c>
      <c r="AG1469" s="832">
        <v>0</v>
      </c>
      <c r="AH1469" s="832">
        <v>0</v>
      </c>
      <c r="AI1469" s="832">
        <v>0</v>
      </c>
    </row>
    <row r="1470" spans="1:35" ht="15" customHeight="1">
      <c r="A1470" s="832" t="s">
        <v>1150</v>
      </c>
      <c r="B1470" s="832">
        <v>2021</v>
      </c>
      <c r="C1470" s="832" t="s">
        <v>1306</v>
      </c>
      <c r="D1470" s="832" t="s">
        <v>1307</v>
      </c>
      <c r="E1470" s="832" t="s">
        <v>333</v>
      </c>
      <c r="F1470" s="832" t="s">
        <v>1119</v>
      </c>
      <c r="G1470" s="832">
        <v>0</v>
      </c>
      <c r="H1470" s="832">
        <v>0</v>
      </c>
      <c r="I1470" s="832">
        <v>0</v>
      </c>
      <c r="J1470" s="832">
        <v>0</v>
      </c>
      <c r="K1470" s="832">
        <v>0</v>
      </c>
      <c r="L1470" s="832">
        <v>0</v>
      </c>
      <c r="M1470" s="832">
        <v>0</v>
      </c>
      <c r="N1470" s="832">
        <v>0</v>
      </c>
      <c r="O1470" s="832">
        <v>0</v>
      </c>
      <c r="P1470" s="832">
        <v>0</v>
      </c>
      <c r="Q1470" s="832">
        <v>0</v>
      </c>
      <c r="R1470" s="832">
        <v>119.38</v>
      </c>
      <c r="S1470" s="832">
        <v>0</v>
      </c>
      <c r="T1470" s="832">
        <v>9.9499999999999993</v>
      </c>
      <c r="U1470" s="832">
        <v>0</v>
      </c>
      <c r="V1470" s="832">
        <v>0</v>
      </c>
      <c r="W1470" s="832">
        <v>0</v>
      </c>
      <c r="X1470" s="832">
        <v>0</v>
      </c>
      <c r="Y1470" s="832">
        <v>0</v>
      </c>
      <c r="Z1470" s="832">
        <v>0</v>
      </c>
      <c r="AA1470" s="832">
        <v>0</v>
      </c>
      <c r="AB1470" s="832">
        <v>0</v>
      </c>
      <c r="AC1470" s="832">
        <v>0</v>
      </c>
      <c r="AD1470" s="832">
        <v>0</v>
      </c>
      <c r="AE1470" s="832">
        <v>0</v>
      </c>
      <c r="AF1470" s="832">
        <v>0</v>
      </c>
      <c r="AG1470" s="832">
        <v>0</v>
      </c>
      <c r="AH1470" s="832">
        <v>0</v>
      </c>
      <c r="AI1470" s="832">
        <v>0</v>
      </c>
    </row>
    <row r="1471" spans="1:35" ht="15" customHeight="1">
      <c r="A1471" s="832" t="s">
        <v>1150</v>
      </c>
      <c r="B1471" s="832">
        <v>2021</v>
      </c>
      <c r="C1471" s="832" t="s">
        <v>1308</v>
      </c>
      <c r="D1471" s="832" t="s">
        <v>1309</v>
      </c>
      <c r="E1471" s="832" t="s">
        <v>333</v>
      </c>
      <c r="F1471" s="832" t="s">
        <v>1119</v>
      </c>
      <c r="G1471" s="832">
        <v>0</v>
      </c>
      <c r="H1471" s="832">
        <v>0</v>
      </c>
      <c r="I1471" s="832">
        <v>0</v>
      </c>
      <c r="J1471" s="832">
        <v>0</v>
      </c>
      <c r="K1471" s="832">
        <v>0</v>
      </c>
      <c r="L1471" s="832">
        <v>0</v>
      </c>
      <c r="M1471" s="832">
        <v>0</v>
      </c>
      <c r="N1471" s="832">
        <v>0</v>
      </c>
      <c r="O1471" s="832">
        <v>0</v>
      </c>
      <c r="P1471" s="832">
        <v>0</v>
      </c>
      <c r="Q1471" s="832">
        <v>0</v>
      </c>
      <c r="R1471" s="832">
        <v>0</v>
      </c>
      <c r="S1471" s="832">
        <v>0</v>
      </c>
      <c r="T1471" s="832">
        <v>0</v>
      </c>
      <c r="U1471" s="832">
        <v>0</v>
      </c>
      <c r="V1471" s="832">
        <v>0</v>
      </c>
      <c r="W1471" s="832">
        <v>0</v>
      </c>
      <c r="X1471" s="832">
        <v>0</v>
      </c>
      <c r="Y1471" s="832">
        <v>0</v>
      </c>
      <c r="Z1471" s="832">
        <v>0</v>
      </c>
      <c r="AA1471" s="832">
        <v>0</v>
      </c>
      <c r="AB1471" s="832">
        <v>0</v>
      </c>
      <c r="AC1471" s="832">
        <v>0</v>
      </c>
      <c r="AD1471" s="832">
        <v>0</v>
      </c>
      <c r="AE1471" s="832">
        <v>0</v>
      </c>
      <c r="AF1471" s="832">
        <v>0</v>
      </c>
      <c r="AG1471" s="832">
        <v>0</v>
      </c>
      <c r="AH1471" s="832">
        <v>0</v>
      </c>
      <c r="AI1471" s="832">
        <v>0</v>
      </c>
    </row>
    <row r="1472" spans="1:35" ht="15" customHeight="1">
      <c r="A1472" s="832" t="s">
        <v>1150</v>
      </c>
      <c r="B1472" s="832">
        <v>2021</v>
      </c>
      <c r="C1472" s="832" t="s">
        <v>1310</v>
      </c>
      <c r="D1472" s="832" t="s">
        <v>1311</v>
      </c>
      <c r="E1472" s="832" t="s">
        <v>333</v>
      </c>
      <c r="F1472" s="832" t="s">
        <v>1119</v>
      </c>
      <c r="G1472" s="832">
        <v>12349.28</v>
      </c>
      <c r="H1472" s="832">
        <v>13752.23</v>
      </c>
      <c r="I1472" s="832">
        <v>15412.93</v>
      </c>
      <c r="J1472" s="832">
        <v>16889.53</v>
      </c>
      <c r="K1472" s="832">
        <v>18234.88</v>
      </c>
      <c r="L1472" s="832">
        <v>20181.580000000002</v>
      </c>
      <c r="M1472" s="832">
        <v>1602.74</v>
      </c>
      <c r="N1472" s="832">
        <v>3371.2</v>
      </c>
      <c r="O1472" s="832">
        <v>5704.62</v>
      </c>
      <c r="P1472" s="832">
        <v>7135.07</v>
      </c>
      <c r="Q1472" s="832">
        <v>8568.66</v>
      </c>
      <c r="R1472" s="832">
        <v>9965.09</v>
      </c>
      <c r="S1472" s="832">
        <v>1681.8</v>
      </c>
      <c r="T1472" s="832">
        <v>1806.47</v>
      </c>
      <c r="U1472" s="832">
        <v>0</v>
      </c>
      <c r="V1472" s="832">
        <v>0</v>
      </c>
      <c r="W1472" s="832">
        <v>0</v>
      </c>
      <c r="X1472" s="832">
        <v>0</v>
      </c>
      <c r="Y1472" s="832">
        <v>0</v>
      </c>
      <c r="Z1472" s="832">
        <v>0</v>
      </c>
      <c r="AA1472" s="832">
        <v>0</v>
      </c>
      <c r="AB1472" s="832">
        <v>0</v>
      </c>
      <c r="AC1472" s="832">
        <v>0</v>
      </c>
      <c r="AD1472" s="832">
        <v>0</v>
      </c>
      <c r="AE1472" s="832">
        <v>0</v>
      </c>
      <c r="AF1472" s="832">
        <v>0</v>
      </c>
      <c r="AG1472" s="832">
        <v>0</v>
      </c>
      <c r="AH1472" s="832">
        <v>0</v>
      </c>
      <c r="AI1472" s="832">
        <v>0</v>
      </c>
    </row>
    <row r="1473" spans="1:35" ht="15" customHeight="1">
      <c r="A1473" s="832" t="s">
        <v>1150</v>
      </c>
      <c r="B1473" s="832">
        <v>2021</v>
      </c>
      <c r="C1473" s="832" t="s">
        <v>1312</v>
      </c>
      <c r="D1473" s="832" t="s">
        <v>1313</v>
      </c>
      <c r="E1473" s="832" t="s">
        <v>333</v>
      </c>
      <c r="F1473" s="832" t="s">
        <v>1119</v>
      </c>
      <c r="G1473" s="832">
        <v>33.56</v>
      </c>
      <c r="H1473" s="832">
        <v>33.56</v>
      </c>
      <c r="I1473" s="832">
        <v>33.56</v>
      </c>
      <c r="J1473" s="832">
        <v>33.56</v>
      </c>
      <c r="K1473" s="832">
        <v>33.56</v>
      </c>
      <c r="L1473" s="832">
        <v>33.56</v>
      </c>
      <c r="M1473" s="832">
        <v>31.4</v>
      </c>
      <c r="N1473" s="832">
        <v>31.4</v>
      </c>
      <c r="O1473" s="832">
        <v>46.92</v>
      </c>
      <c r="P1473" s="832">
        <v>46.92</v>
      </c>
      <c r="Q1473" s="832">
        <v>96.92</v>
      </c>
      <c r="R1473" s="832">
        <v>46.92</v>
      </c>
      <c r="S1473" s="832">
        <v>2.8</v>
      </c>
      <c r="T1473" s="832">
        <v>3.91</v>
      </c>
      <c r="U1473" s="832">
        <v>0</v>
      </c>
      <c r="V1473" s="832">
        <v>0</v>
      </c>
      <c r="W1473" s="832">
        <v>0</v>
      </c>
      <c r="X1473" s="832">
        <v>0</v>
      </c>
      <c r="Y1473" s="832">
        <v>0</v>
      </c>
      <c r="Z1473" s="832">
        <v>0</v>
      </c>
      <c r="AA1473" s="832">
        <v>0</v>
      </c>
      <c r="AB1473" s="832">
        <v>0</v>
      </c>
      <c r="AC1473" s="832">
        <v>0</v>
      </c>
      <c r="AD1473" s="832">
        <v>0</v>
      </c>
      <c r="AE1473" s="832">
        <v>0</v>
      </c>
      <c r="AF1473" s="832">
        <v>0</v>
      </c>
      <c r="AG1473" s="832">
        <v>0</v>
      </c>
      <c r="AH1473" s="832">
        <v>0</v>
      </c>
      <c r="AI1473" s="832">
        <v>0</v>
      </c>
    </row>
    <row r="1474" spans="1:35" ht="15" customHeight="1">
      <c r="A1474" s="832" t="s">
        <v>1150</v>
      </c>
      <c r="B1474" s="832">
        <v>2021</v>
      </c>
      <c r="C1474" s="832" t="s">
        <v>1314</v>
      </c>
      <c r="D1474" s="832" t="s">
        <v>1315</v>
      </c>
      <c r="E1474" s="832" t="s">
        <v>333</v>
      </c>
      <c r="F1474" s="832" t="s">
        <v>1119</v>
      </c>
      <c r="G1474" s="832">
        <v>68.540000000000006</v>
      </c>
      <c r="H1474" s="832">
        <v>103.77</v>
      </c>
      <c r="I1474" s="832">
        <v>129.94999999999999</v>
      </c>
      <c r="J1474" s="832">
        <v>166.67</v>
      </c>
      <c r="K1474" s="832">
        <v>180.86</v>
      </c>
      <c r="L1474" s="832">
        <v>196.17</v>
      </c>
      <c r="M1474" s="832">
        <v>1</v>
      </c>
      <c r="N1474" s="832">
        <v>15.9</v>
      </c>
      <c r="O1474" s="832">
        <v>33.869999999999997</v>
      </c>
      <c r="P1474" s="832">
        <v>49.13</v>
      </c>
      <c r="Q1474" s="832">
        <v>66.19</v>
      </c>
      <c r="R1474" s="832">
        <v>80.78</v>
      </c>
      <c r="S1474" s="832">
        <v>16.350000000000001</v>
      </c>
      <c r="T1474" s="832">
        <v>17.37</v>
      </c>
      <c r="U1474" s="832">
        <v>0</v>
      </c>
      <c r="V1474" s="832">
        <v>0</v>
      </c>
      <c r="W1474" s="832">
        <v>0</v>
      </c>
      <c r="X1474" s="832">
        <v>0</v>
      </c>
      <c r="Y1474" s="832">
        <v>0</v>
      </c>
      <c r="Z1474" s="832">
        <v>0</v>
      </c>
      <c r="AA1474" s="832">
        <v>0</v>
      </c>
      <c r="AB1474" s="832">
        <v>0</v>
      </c>
      <c r="AC1474" s="832">
        <v>0</v>
      </c>
      <c r="AD1474" s="832">
        <v>0</v>
      </c>
      <c r="AE1474" s="832">
        <v>0</v>
      </c>
      <c r="AF1474" s="832">
        <v>0</v>
      </c>
      <c r="AG1474" s="832">
        <v>0</v>
      </c>
      <c r="AH1474" s="832">
        <v>0</v>
      </c>
      <c r="AI1474" s="832">
        <v>0</v>
      </c>
    </row>
    <row r="1475" spans="1:35" ht="15" customHeight="1">
      <c r="A1475" s="832" t="s">
        <v>1150</v>
      </c>
      <c r="B1475" s="832">
        <v>2021</v>
      </c>
      <c r="C1475" s="832" t="s">
        <v>1316</v>
      </c>
      <c r="D1475" s="832" t="s">
        <v>1317</v>
      </c>
      <c r="E1475" s="832" t="s">
        <v>333</v>
      </c>
      <c r="F1475" s="832" t="s">
        <v>1119</v>
      </c>
      <c r="G1475" s="832">
        <v>965.92</v>
      </c>
      <c r="H1475" s="832">
        <v>1096.6500000000001</v>
      </c>
      <c r="I1475" s="832">
        <v>1245.74</v>
      </c>
      <c r="J1475" s="832">
        <v>1376.47</v>
      </c>
      <c r="K1475" s="832">
        <v>1513.03</v>
      </c>
      <c r="L1475" s="832">
        <v>1646.26</v>
      </c>
      <c r="M1475" s="832">
        <v>17.75</v>
      </c>
      <c r="N1475" s="832">
        <v>133.22999999999999</v>
      </c>
      <c r="O1475" s="832">
        <v>266.45999999999998</v>
      </c>
      <c r="P1475" s="832">
        <v>399.69</v>
      </c>
      <c r="Q1475" s="832">
        <v>532.91999999999996</v>
      </c>
      <c r="R1475" s="832">
        <v>667.43</v>
      </c>
      <c r="S1475" s="832">
        <v>137.19</v>
      </c>
      <c r="T1475" s="832">
        <v>121.73</v>
      </c>
      <c r="U1475" s="832">
        <v>0</v>
      </c>
      <c r="V1475" s="832">
        <v>0</v>
      </c>
      <c r="W1475" s="832">
        <v>0</v>
      </c>
      <c r="X1475" s="832">
        <v>0</v>
      </c>
      <c r="Y1475" s="832">
        <v>0</v>
      </c>
      <c r="Z1475" s="832">
        <v>0</v>
      </c>
      <c r="AA1475" s="832">
        <v>0</v>
      </c>
      <c r="AB1475" s="832">
        <v>0</v>
      </c>
      <c r="AC1475" s="832">
        <v>0</v>
      </c>
      <c r="AD1475" s="832">
        <v>0</v>
      </c>
      <c r="AE1475" s="832">
        <v>0</v>
      </c>
      <c r="AF1475" s="832">
        <v>0</v>
      </c>
      <c r="AG1475" s="832">
        <v>0</v>
      </c>
      <c r="AH1475" s="832">
        <v>0</v>
      </c>
      <c r="AI1475" s="832">
        <v>0</v>
      </c>
    </row>
    <row r="1476" spans="1:35" ht="15" customHeight="1">
      <c r="A1476" s="832" t="s">
        <v>1150</v>
      </c>
      <c r="B1476" s="832">
        <v>2021</v>
      </c>
      <c r="C1476" s="832" t="s">
        <v>1318</v>
      </c>
      <c r="D1476" s="832" t="s">
        <v>1319</v>
      </c>
      <c r="E1476" s="832" t="s">
        <v>333</v>
      </c>
      <c r="F1476" s="832" t="s">
        <v>1119</v>
      </c>
      <c r="G1476" s="832">
        <v>206.75</v>
      </c>
      <c r="H1476" s="832">
        <v>206.75</v>
      </c>
      <c r="I1476" s="832">
        <v>252.75</v>
      </c>
      <c r="J1476" s="832">
        <v>252.75</v>
      </c>
      <c r="K1476" s="832">
        <v>390.75</v>
      </c>
      <c r="L1476" s="832">
        <v>390.75</v>
      </c>
      <c r="M1476" s="832">
        <v>0</v>
      </c>
      <c r="N1476" s="832">
        <v>0</v>
      </c>
      <c r="O1476" s="832">
        <v>115</v>
      </c>
      <c r="P1476" s="832">
        <v>115</v>
      </c>
      <c r="Q1476" s="832">
        <v>115</v>
      </c>
      <c r="R1476" s="832">
        <v>115</v>
      </c>
      <c r="S1476" s="832">
        <v>32.56</v>
      </c>
      <c r="T1476" s="832">
        <v>24.92</v>
      </c>
      <c r="U1476" s="832">
        <v>0</v>
      </c>
      <c r="V1476" s="832">
        <v>0</v>
      </c>
      <c r="W1476" s="832">
        <v>0</v>
      </c>
      <c r="X1476" s="832">
        <v>0</v>
      </c>
      <c r="Y1476" s="832">
        <v>0</v>
      </c>
      <c r="Z1476" s="832">
        <v>0</v>
      </c>
      <c r="AA1476" s="832">
        <v>0</v>
      </c>
      <c r="AB1476" s="832">
        <v>0</v>
      </c>
      <c r="AC1476" s="832">
        <v>0</v>
      </c>
      <c r="AD1476" s="832">
        <v>0</v>
      </c>
      <c r="AE1476" s="832">
        <v>0</v>
      </c>
      <c r="AF1476" s="832">
        <v>0</v>
      </c>
      <c r="AG1476" s="832">
        <v>0</v>
      </c>
      <c r="AH1476" s="832">
        <v>0</v>
      </c>
      <c r="AI1476" s="832">
        <v>0</v>
      </c>
    </row>
    <row r="1477" spans="1:35" ht="15" customHeight="1">
      <c r="A1477" s="832" t="s">
        <v>1150</v>
      </c>
      <c r="B1477" s="832">
        <v>2021</v>
      </c>
      <c r="C1477" s="832" t="s">
        <v>1320</v>
      </c>
      <c r="D1477" s="832" t="s">
        <v>1321</v>
      </c>
      <c r="E1477" s="832" t="s">
        <v>333</v>
      </c>
      <c r="F1477" s="832" t="s">
        <v>1119</v>
      </c>
      <c r="G1477" s="832">
        <v>0</v>
      </c>
      <c r="H1477" s="832">
        <v>0</v>
      </c>
      <c r="I1477" s="832">
        <v>0</v>
      </c>
      <c r="J1477" s="832">
        <v>0</v>
      </c>
      <c r="K1477" s="832">
        <v>0</v>
      </c>
      <c r="L1477" s="832">
        <v>0</v>
      </c>
      <c r="M1477" s="832">
        <v>13.78</v>
      </c>
      <c r="N1477" s="832">
        <v>13.78</v>
      </c>
      <c r="O1477" s="832">
        <v>13.78</v>
      </c>
      <c r="P1477" s="832">
        <v>13.78</v>
      </c>
      <c r="Q1477" s="832">
        <v>17.53</v>
      </c>
      <c r="R1477" s="832">
        <v>17.53</v>
      </c>
      <c r="S1477" s="832">
        <v>0</v>
      </c>
      <c r="T1477" s="832">
        <v>1.46</v>
      </c>
      <c r="U1477" s="832">
        <v>0</v>
      </c>
      <c r="V1477" s="832">
        <v>0</v>
      </c>
      <c r="W1477" s="832">
        <v>0</v>
      </c>
      <c r="X1477" s="832">
        <v>0</v>
      </c>
      <c r="Y1477" s="832">
        <v>0</v>
      </c>
      <c r="Z1477" s="832">
        <v>0</v>
      </c>
      <c r="AA1477" s="832">
        <v>0</v>
      </c>
      <c r="AB1477" s="832">
        <v>0</v>
      </c>
      <c r="AC1477" s="832">
        <v>0</v>
      </c>
      <c r="AD1477" s="832">
        <v>0</v>
      </c>
      <c r="AE1477" s="832">
        <v>0</v>
      </c>
      <c r="AF1477" s="832">
        <v>0</v>
      </c>
      <c r="AG1477" s="832">
        <v>0</v>
      </c>
      <c r="AH1477" s="832">
        <v>0</v>
      </c>
      <c r="AI1477" s="832">
        <v>0</v>
      </c>
    </row>
    <row r="1478" spans="1:35" ht="15" customHeight="1">
      <c r="A1478" s="832" t="s">
        <v>1150</v>
      </c>
      <c r="B1478" s="832">
        <v>2021</v>
      </c>
      <c r="C1478" s="832" t="s">
        <v>1322</v>
      </c>
      <c r="D1478" s="832" t="s">
        <v>1323</v>
      </c>
      <c r="E1478" s="832" t="s">
        <v>333</v>
      </c>
      <c r="F1478" s="832" t="s">
        <v>1119</v>
      </c>
      <c r="G1478" s="832">
        <v>1209.25</v>
      </c>
      <c r="H1478" s="832">
        <v>1209.25</v>
      </c>
      <c r="I1478" s="832">
        <v>1782.98</v>
      </c>
      <c r="J1478" s="832">
        <v>1917.74</v>
      </c>
      <c r="K1478" s="832">
        <v>1982.24</v>
      </c>
      <c r="L1478" s="832">
        <v>2379.9</v>
      </c>
      <c r="M1478" s="832">
        <v>324.24</v>
      </c>
      <c r="N1478" s="832">
        <v>386.74</v>
      </c>
      <c r="O1478" s="832">
        <v>449.24</v>
      </c>
      <c r="P1478" s="832">
        <v>2371.2199999999998</v>
      </c>
      <c r="Q1478" s="832">
        <v>2920.13</v>
      </c>
      <c r="R1478" s="832">
        <v>3087.32</v>
      </c>
      <c r="S1478" s="832">
        <v>198.33</v>
      </c>
      <c r="T1478" s="832">
        <v>360.04</v>
      </c>
      <c r="U1478" s="832">
        <v>0</v>
      </c>
      <c r="V1478" s="832">
        <v>0</v>
      </c>
      <c r="W1478" s="832">
        <v>0</v>
      </c>
      <c r="X1478" s="832">
        <v>0</v>
      </c>
      <c r="Y1478" s="832">
        <v>0</v>
      </c>
      <c r="Z1478" s="832">
        <v>0</v>
      </c>
      <c r="AA1478" s="832">
        <v>0</v>
      </c>
      <c r="AB1478" s="832">
        <v>0</v>
      </c>
      <c r="AC1478" s="832">
        <v>0</v>
      </c>
      <c r="AD1478" s="832">
        <v>0</v>
      </c>
      <c r="AE1478" s="832">
        <v>0</v>
      </c>
      <c r="AF1478" s="832">
        <v>0</v>
      </c>
      <c r="AG1478" s="832">
        <v>0</v>
      </c>
      <c r="AH1478" s="832">
        <v>0</v>
      </c>
      <c r="AI1478" s="832">
        <v>0</v>
      </c>
    </row>
    <row r="1479" spans="1:35" ht="15" customHeight="1">
      <c r="A1479" s="832" t="s">
        <v>1150</v>
      </c>
      <c r="B1479" s="832">
        <v>2021</v>
      </c>
      <c r="C1479" s="832" t="s">
        <v>1324</v>
      </c>
      <c r="D1479" s="832" t="s">
        <v>1325</v>
      </c>
      <c r="E1479" s="832" t="s">
        <v>333</v>
      </c>
      <c r="F1479" s="832" t="s">
        <v>1119</v>
      </c>
      <c r="G1479" s="832">
        <v>222203.58</v>
      </c>
      <c r="H1479" s="832">
        <v>254134.83</v>
      </c>
      <c r="I1479" s="832">
        <v>285763.17</v>
      </c>
      <c r="J1479" s="832">
        <v>317365.52</v>
      </c>
      <c r="K1479" s="832">
        <v>349221.17</v>
      </c>
      <c r="L1479" s="832">
        <v>380671.17</v>
      </c>
      <c r="M1479" s="832">
        <v>31605.08</v>
      </c>
      <c r="N1479" s="832">
        <v>63330.080000000002</v>
      </c>
      <c r="O1479" s="832">
        <v>95330.08</v>
      </c>
      <c r="P1479" s="832">
        <v>127330.08</v>
      </c>
      <c r="Q1479" s="832">
        <v>159330.07999999999</v>
      </c>
      <c r="R1479" s="832">
        <v>191330.08</v>
      </c>
      <c r="S1479" s="832">
        <v>31722.6</v>
      </c>
      <c r="T1479" s="832">
        <v>31843.14</v>
      </c>
      <c r="U1479" s="832">
        <v>0</v>
      </c>
      <c r="V1479" s="832">
        <v>0</v>
      </c>
      <c r="W1479" s="832">
        <v>0</v>
      </c>
      <c r="X1479" s="832">
        <v>0</v>
      </c>
      <c r="Y1479" s="832">
        <v>0</v>
      </c>
      <c r="Z1479" s="832">
        <v>0</v>
      </c>
      <c r="AA1479" s="832">
        <v>0</v>
      </c>
      <c r="AB1479" s="832">
        <v>0</v>
      </c>
      <c r="AC1479" s="832">
        <v>0</v>
      </c>
      <c r="AD1479" s="832">
        <v>0</v>
      </c>
      <c r="AE1479" s="832">
        <v>0</v>
      </c>
      <c r="AF1479" s="832">
        <v>0</v>
      </c>
      <c r="AG1479" s="832">
        <v>0</v>
      </c>
      <c r="AH1479" s="832">
        <v>0</v>
      </c>
      <c r="AI1479" s="832">
        <v>0</v>
      </c>
    </row>
    <row r="1480" spans="1:35" ht="15" customHeight="1">
      <c r="A1480" s="832" t="s">
        <v>1150</v>
      </c>
      <c r="B1480" s="832">
        <v>2021</v>
      </c>
      <c r="C1480" s="832" t="s">
        <v>1326</v>
      </c>
      <c r="D1480" s="832" t="s">
        <v>1327</v>
      </c>
      <c r="E1480" s="832" t="s">
        <v>333</v>
      </c>
      <c r="F1480" s="832" t="s">
        <v>1119</v>
      </c>
      <c r="G1480" s="832">
        <v>0</v>
      </c>
      <c r="H1480" s="832">
        <v>0</v>
      </c>
      <c r="I1480" s="832">
        <v>0</v>
      </c>
      <c r="J1480" s="832">
        <v>0</v>
      </c>
      <c r="K1480" s="832">
        <v>0</v>
      </c>
      <c r="L1480" s="832">
        <v>0</v>
      </c>
      <c r="M1480" s="832">
        <v>0</v>
      </c>
      <c r="N1480" s="832">
        <v>0</v>
      </c>
      <c r="O1480" s="832">
        <v>0</v>
      </c>
      <c r="P1480" s="832">
        <v>0</v>
      </c>
      <c r="Q1480" s="832">
        <v>0</v>
      </c>
      <c r="R1480" s="832">
        <v>0</v>
      </c>
      <c r="S1480" s="832">
        <v>0</v>
      </c>
      <c r="T1480" s="832">
        <v>0</v>
      </c>
      <c r="U1480" s="832">
        <v>0</v>
      </c>
      <c r="V1480" s="832">
        <v>0</v>
      </c>
      <c r="W1480" s="832">
        <v>0</v>
      </c>
      <c r="X1480" s="832">
        <v>0</v>
      </c>
      <c r="Y1480" s="832">
        <v>0</v>
      </c>
      <c r="Z1480" s="832">
        <v>0</v>
      </c>
      <c r="AA1480" s="832">
        <v>0</v>
      </c>
      <c r="AB1480" s="832">
        <v>0</v>
      </c>
      <c r="AC1480" s="832">
        <v>0</v>
      </c>
      <c r="AD1480" s="832">
        <v>0</v>
      </c>
      <c r="AE1480" s="832">
        <v>0</v>
      </c>
      <c r="AF1480" s="832">
        <v>0</v>
      </c>
      <c r="AG1480" s="832">
        <v>0</v>
      </c>
      <c r="AH1480" s="832">
        <v>0</v>
      </c>
      <c r="AI1480" s="832">
        <v>0</v>
      </c>
    </row>
    <row r="1481" spans="1:35" ht="15" customHeight="1">
      <c r="A1481" s="832" t="s">
        <v>1150</v>
      </c>
      <c r="B1481" s="832">
        <v>2021</v>
      </c>
      <c r="C1481" s="832" t="s">
        <v>1328</v>
      </c>
      <c r="D1481" s="832" t="s">
        <v>1329</v>
      </c>
      <c r="E1481" s="832" t="s">
        <v>333</v>
      </c>
      <c r="F1481" s="832" t="s">
        <v>1119</v>
      </c>
      <c r="G1481" s="832">
        <v>21978.82</v>
      </c>
      <c r="H1481" s="832">
        <v>24197.98</v>
      </c>
      <c r="I1481" s="832">
        <v>27208.63</v>
      </c>
      <c r="J1481" s="832">
        <v>29776.46</v>
      </c>
      <c r="K1481" s="832">
        <v>33100.910000000003</v>
      </c>
      <c r="L1481" s="832">
        <v>36409.129999999997</v>
      </c>
      <c r="M1481" s="832">
        <v>1544.91</v>
      </c>
      <c r="N1481" s="832">
        <v>4244.17</v>
      </c>
      <c r="O1481" s="832">
        <v>6058.35</v>
      </c>
      <c r="P1481" s="832">
        <v>9362.1299999999992</v>
      </c>
      <c r="Q1481" s="832">
        <v>17674.78</v>
      </c>
      <c r="R1481" s="832">
        <v>21163.78</v>
      </c>
      <c r="S1481" s="832">
        <v>3034.09</v>
      </c>
      <c r="T1481" s="832">
        <v>3152.79</v>
      </c>
      <c r="U1481" s="832">
        <v>0</v>
      </c>
      <c r="V1481" s="832">
        <v>0</v>
      </c>
      <c r="W1481" s="832">
        <v>0</v>
      </c>
      <c r="X1481" s="832">
        <v>0</v>
      </c>
      <c r="Y1481" s="832">
        <v>0</v>
      </c>
      <c r="Z1481" s="832">
        <v>0</v>
      </c>
      <c r="AA1481" s="832">
        <v>0</v>
      </c>
      <c r="AB1481" s="832">
        <v>0</v>
      </c>
      <c r="AC1481" s="832">
        <v>0</v>
      </c>
      <c r="AD1481" s="832">
        <v>0</v>
      </c>
      <c r="AE1481" s="832">
        <v>0</v>
      </c>
      <c r="AF1481" s="832">
        <v>0</v>
      </c>
      <c r="AG1481" s="832">
        <v>0</v>
      </c>
      <c r="AH1481" s="832">
        <v>0</v>
      </c>
      <c r="AI1481" s="832">
        <v>0</v>
      </c>
    </row>
    <row r="1482" spans="1:35" ht="15" customHeight="1">
      <c r="A1482" s="832" t="s">
        <v>1150</v>
      </c>
      <c r="B1482" s="832">
        <v>2021</v>
      </c>
      <c r="C1482" s="832" t="s">
        <v>1330</v>
      </c>
      <c r="D1482" s="832" t="s">
        <v>1331</v>
      </c>
      <c r="E1482" s="832" t="s">
        <v>333</v>
      </c>
      <c r="F1482" s="832" t="s">
        <v>1119</v>
      </c>
      <c r="G1482" s="832">
        <v>78480.479999999996</v>
      </c>
      <c r="H1482" s="832">
        <v>89691.17</v>
      </c>
      <c r="I1482" s="832">
        <v>100901.86</v>
      </c>
      <c r="J1482" s="832">
        <v>112112.55</v>
      </c>
      <c r="K1482" s="832">
        <v>123323.24</v>
      </c>
      <c r="L1482" s="832">
        <v>134533.92000000001</v>
      </c>
      <c r="M1482" s="832">
        <v>11220.26</v>
      </c>
      <c r="N1482" s="832">
        <v>22440.52</v>
      </c>
      <c r="O1482" s="832">
        <v>33660.78</v>
      </c>
      <c r="P1482" s="832">
        <v>44881.04</v>
      </c>
      <c r="Q1482" s="832">
        <v>56101.3</v>
      </c>
      <c r="R1482" s="832">
        <v>67321.56</v>
      </c>
      <c r="S1482" s="832">
        <v>11211.16</v>
      </c>
      <c r="T1482" s="832">
        <v>11215.47</v>
      </c>
      <c r="U1482" s="832">
        <v>0</v>
      </c>
      <c r="V1482" s="832">
        <v>0</v>
      </c>
      <c r="W1482" s="832">
        <v>0</v>
      </c>
      <c r="X1482" s="832">
        <v>0</v>
      </c>
      <c r="Y1482" s="832">
        <v>0</v>
      </c>
      <c r="Z1482" s="832">
        <v>0</v>
      </c>
      <c r="AA1482" s="832">
        <v>0</v>
      </c>
      <c r="AB1482" s="832">
        <v>0</v>
      </c>
      <c r="AC1482" s="832">
        <v>0</v>
      </c>
      <c r="AD1482" s="832">
        <v>0</v>
      </c>
      <c r="AE1482" s="832">
        <v>0</v>
      </c>
      <c r="AF1482" s="832">
        <v>0</v>
      </c>
      <c r="AG1482" s="832">
        <v>0</v>
      </c>
      <c r="AH1482" s="832">
        <v>0</v>
      </c>
      <c r="AI1482" s="832">
        <v>0</v>
      </c>
    </row>
    <row r="1483" spans="1:35" ht="15" customHeight="1">
      <c r="A1483" s="832" t="s">
        <v>1150</v>
      </c>
      <c r="B1483" s="832">
        <v>2021</v>
      </c>
      <c r="C1483" s="832" t="s">
        <v>1332</v>
      </c>
      <c r="D1483" s="832" t="s">
        <v>1333</v>
      </c>
      <c r="E1483" s="832" t="s">
        <v>333</v>
      </c>
      <c r="F1483" s="832" t="s">
        <v>1119</v>
      </c>
      <c r="G1483" s="832">
        <v>0</v>
      </c>
      <c r="H1483" s="832">
        <v>0</v>
      </c>
      <c r="I1483" s="832">
        <v>0</v>
      </c>
      <c r="J1483" s="832">
        <v>0</v>
      </c>
      <c r="K1483" s="832">
        <v>0</v>
      </c>
      <c r="L1483" s="832">
        <v>0</v>
      </c>
      <c r="M1483" s="832">
        <v>0</v>
      </c>
      <c r="N1483" s="832">
        <v>0</v>
      </c>
      <c r="O1483" s="832">
        <v>0</v>
      </c>
      <c r="P1483" s="832">
        <v>0</v>
      </c>
      <c r="Q1483" s="832">
        <v>0</v>
      </c>
      <c r="R1483" s="832">
        <v>0</v>
      </c>
      <c r="S1483" s="832">
        <v>0</v>
      </c>
      <c r="T1483" s="832">
        <v>0</v>
      </c>
      <c r="U1483" s="832">
        <v>0</v>
      </c>
      <c r="V1483" s="832">
        <v>0</v>
      </c>
      <c r="W1483" s="832">
        <v>0</v>
      </c>
      <c r="X1483" s="832">
        <v>0</v>
      </c>
      <c r="Y1483" s="832">
        <v>0</v>
      </c>
      <c r="Z1483" s="832">
        <v>0</v>
      </c>
      <c r="AA1483" s="832">
        <v>0</v>
      </c>
      <c r="AB1483" s="832">
        <v>0</v>
      </c>
      <c r="AC1483" s="832">
        <v>0</v>
      </c>
      <c r="AD1483" s="832">
        <v>0</v>
      </c>
      <c r="AE1483" s="832">
        <v>0</v>
      </c>
      <c r="AF1483" s="832">
        <v>0</v>
      </c>
      <c r="AG1483" s="832">
        <v>0</v>
      </c>
      <c r="AH1483" s="832">
        <v>0</v>
      </c>
      <c r="AI1483" s="832">
        <v>0</v>
      </c>
    </row>
    <row r="1484" spans="1:35" ht="15" customHeight="1">
      <c r="A1484" s="832" t="s">
        <v>1150</v>
      </c>
      <c r="B1484" s="832">
        <v>2021</v>
      </c>
      <c r="C1484" s="832" t="s">
        <v>1334</v>
      </c>
      <c r="D1484" s="832" t="s">
        <v>1335</v>
      </c>
      <c r="E1484" s="832" t="s">
        <v>333</v>
      </c>
      <c r="F1484" s="832" t="s">
        <v>1119</v>
      </c>
      <c r="G1484" s="832">
        <v>0</v>
      </c>
      <c r="H1484" s="832">
        <v>0</v>
      </c>
      <c r="I1484" s="832">
        <v>0</v>
      </c>
      <c r="J1484" s="832">
        <v>0</v>
      </c>
      <c r="K1484" s="832">
        <v>0</v>
      </c>
      <c r="L1484" s="832">
        <v>0</v>
      </c>
      <c r="M1484" s="832">
        <v>0</v>
      </c>
      <c r="N1484" s="832">
        <v>0</v>
      </c>
      <c r="O1484" s="832">
        <v>0</v>
      </c>
      <c r="P1484" s="832">
        <v>0</v>
      </c>
      <c r="Q1484" s="832">
        <v>0</v>
      </c>
      <c r="R1484" s="832">
        <v>0</v>
      </c>
      <c r="S1484" s="832">
        <v>0</v>
      </c>
      <c r="T1484" s="832">
        <v>0</v>
      </c>
      <c r="U1484" s="832">
        <v>0</v>
      </c>
      <c r="V1484" s="832">
        <v>0</v>
      </c>
      <c r="W1484" s="832">
        <v>0</v>
      </c>
      <c r="X1484" s="832">
        <v>0</v>
      </c>
      <c r="Y1484" s="832">
        <v>0</v>
      </c>
      <c r="Z1484" s="832">
        <v>0</v>
      </c>
      <c r="AA1484" s="832">
        <v>0</v>
      </c>
      <c r="AB1484" s="832">
        <v>0</v>
      </c>
      <c r="AC1484" s="832">
        <v>0</v>
      </c>
      <c r="AD1484" s="832">
        <v>0</v>
      </c>
      <c r="AE1484" s="832">
        <v>0</v>
      </c>
      <c r="AF1484" s="832">
        <v>0</v>
      </c>
      <c r="AG1484" s="832">
        <v>0</v>
      </c>
      <c r="AH1484" s="832">
        <v>0</v>
      </c>
      <c r="AI1484" s="832">
        <v>0</v>
      </c>
    </row>
    <row r="1485" spans="1:35" ht="15" customHeight="1">
      <c r="A1485" s="832" t="s">
        <v>1150</v>
      </c>
      <c r="B1485" s="832">
        <v>2021</v>
      </c>
      <c r="C1485" s="832" t="s">
        <v>1336</v>
      </c>
      <c r="D1485" s="832" t="s">
        <v>1337</v>
      </c>
      <c r="E1485" s="832" t="s">
        <v>333</v>
      </c>
      <c r="F1485" s="832" t="s">
        <v>1119</v>
      </c>
      <c r="G1485" s="832">
        <v>0</v>
      </c>
      <c r="H1485" s="832">
        <v>0</v>
      </c>
      <c r="I1485" s="832">
        <v>0</v>
      </c>
      <c r="J1485" s="832">
        <v>0</v>
      </c>
      <c r="K1485" s="832">
        <v>3</v>
      </c>
      <c r="L1485" s="832">
        <v>6.3</v>
      </c>
      <c r="M1485" s="832">
        <v>0</v>
      </c>
      <c r="N1485" s="832">
        <v>0</v>
      </c>
      <c r="O1485" s="832">
        <v>0</v>
      </c>
      <c r="P1485" s="832">
        <v>0</v>
      </c>
      <c r="Q1485" s="832">
        <v>151.25</v>
      </c>
      <c r="R1485" s="832">
        <v>151.25</v>
      </c>
      <c r="S1485" s="832">
        <v>0.53</v>
      </c>
      <c r="T1485" s="832">
        <v>13.13</v>
      </c>
      <c r="U1485" s="832">
        <v>0</v>
      </c>
      <c r="V1485" s="832">
        <v>0</v>
      </c>
      <c r="W1485" s="832">
        <v>0</v>
      </c>
      <c r="X1485" s="832">
        <v>0</v>
      </c>
      <c r="Y1485" s="832">
        <v>0</v>
      </c>
      <c r="Z1485" s="832">
        <v>0</v>
      </c>
      <c r="AA1485" s="832">
        <v>0</v>
      </c>
      <c r="AB1485" s="832">
        <v>0</v>
      </c>
      <c r="AC1485" s="832">
        <v>0</v>
      </c>
      <c r="AD1485" s="832">
        <v>0</v>
      </c>
      <c r="AE1485" s="832">
        <v>0</v>
      </c>
      <c r="AF1485" s="832">
        <v>0</v>
      </c>
      <c r="AG1485" s="832">
        <v>0</v>
      </c>
      <c r="AH1485" s="832">
        <v>0</v>
      </c>
      <c r="AI1485" s="832">
        <v>0</v>
      </c>
    </row>
    <row r="1486" spans="1:35" ht="15" customHeight="1">
      <c r="A1486" s="832" t="s">
        <v>1150</v>
      </c>
      <c r="B1486" s="832">
        <v>2021</v>
      </c>
      <c r="C1486" s="832" t="s">
        <v>1338</v>
      </c>
      <c r="D1486" s="832" t="s">
        <v>1339</v>
      </c>
      <c r="E1486" s="832" t="s">
        <v>333</v>
      </c>
      <c r="F1486" s="832" t="s">
        <v>1119</v>
      </c>
      <c r="G1486" s="832">
        <v>8924.9500000000007</v>
      </c>
      <c r="H1486" s="832">
        <v>10182.959999999999</v>
      </c>
      <c r="I1486" s="832">
        <v>11462.97</v>
      </c>
      <c r="J1486" s="832">
        <v>12735.64</v>
      </c>
      <c r="K1486" s="832">
        <v>14008.31</v>
      </c>
      <c r="L1486" s="832">
        <v>15877.16</v>
      </c>
      <c r="M1486" s="832">
        <v>1338.91</v>
      </c>
      <c r="N1486" s="832">
        <v>2683.41</v>
      </c>
      <c r="O1486" s="832">
        <v>4027.91</v>
      </c>
      <c r="P1486" s="832">
        <v>5372.41</v>
      </c>
      <c r="Q1486" s="832">
        <v>6716.91</v>
      </c>
      <c r="R1486" s="832">
        <v>8061.41</v>
      </c>
      <c r="S1486" s="832">
        <v>1323.1</v>
      </c>
      <c r="T1486" s="832">
        <v>1355.97</v>
      </c>
      <c r="U1486" s="832">
        <v>0</v>
      </c>
      <c r="V1486" s="832">
        <v>0</v>
      </c>
      <c r="W1486" s="832">
        <v>0</v>
      </c>
      <c r="X1486" s="832">
        <v>0</v>
      </c>
      <c r="Y1486" s="832">
        <v>0</v>
      </c>
      <c r="Z1486" s="832">
        <v>0</v>
      </c>
      <c r="AA1486" s="832">
        <v>0</v>
      </c>
      <c r="AB1486" s="832">
        <v>0</v>
      </c>
      <c r="AC1486" s="832">
        <v>0</v>
      </c>
      <c r="AD1486" s="832">
        <v>0</v>
      </c>
      <c r="AE1486" s="832">
        <v>0</v>
      </c>
      <c r="AF1486" s="832">
        <v>0</v>
      </c>
      <c r="AG1486" s="832">
        <v>0</v>
      </c>
      <c r="AH1486" s="832">
        <v>0</v>
      </c>
      <c r="AI1486" s="832">
        <v>0</v>
      </c>
    </row>
    <row r="1487" spans="1:35" ht="15" customHeight="1">
      <c r="A1487" s="832" t="s">
        <v>1150</v>
      </c>
      <c r="B1487" s="832">
        <v>2021</v>
      </c>
      <c r="C1487" s="832" t="s">
        <v>1340</v>
      </c>
      <c r="D1487" s="832" t="s">
        <v>1341</v>
      </c>
      <c r="E1487" s="832" t="s">
        <v>333</v>
      </c>
      <c r="F1487" s="832" t="s">
        <v>1119</v>
      </c>
      <c r="G1487" s="832">
        <v>19178.099999999999</v>
      </c>
      <c r="H1487" s="832">
        <v>22987.89</v>
      </c>
      <c r="I1487" s="832">
        <v>25754.95</v>
      </c>
      <c r="J1487" s="832">
        <v>27717.93</v>
      </c>
      <c r="K1487" s="832">
        <v>30736.16</v>
      </c>
      <c r="L1487" s="832">
        <v>35410.620000000003</v>
      </c>
      <c r="M1487" s="832">
        <v>1336.94</v>
      </c>
      <c r="N1487" s="832">
        <v>4620.26</v>
      </c>
      <c r="O1487" s="832">
        <v>9236.7900000000009</v>
      </c>
      <c r="P1487" s="832">
        <v>11502.26</v>
      </c>
      <c r="Q1487" s="832">
        <v>14361.53</v>
      </c>
      <c r="R1487" s="832">
        <v>17165.12</v>
      </c>
      <c r="S1487" s="832">
        <v>2950.89</v>
      </c>
      <c r="T1487" s="832">
        <v>3013.73</v>
      </c>
      <c r="U1487" s="832">
        <v>0</v>
      </c>
      <c r="V1487" s="832">
        <v>0</v>
      </c>
      <c r="W1487" s="832">
        <v>0</v>
      </c>
      <c r="X1487" s="832">
        <v>0</v>
      </c>
      <c r="Y1487" s="832">
        <v>0</v>
      </c>
      <c r="Z1487" s="832">
        <v>0</v>
      </c>
      <c r="AA1487" s="832">
        <v>0</v>
      </c>
      <c r="AB1487" s="832">
        <v>0</v>
      </c>
      <c r="AC1487" s="832">
        <v>0</v>
      </c>
      <c r="AD1487" s="832">
        <v>0</v>
      </c>
      <c r="AE1487" s="832">
        <v>0</v>
      </c>
      <c r="AF1487" s="832">
        <v>0</v>
      </c>
      <c r="AG1487" s="832">
        <v>0</v>
      </c>
      <c r="AH1487" s="832">
        <v>0</v>
      </c>
      <c r="AI1487" s="832">
        <v>0</v>
      </c>
    </row>
    <row r="1488" spans="1:35" ht="15" customHeight="1">
      <c r="A1488" s="832" t="s">
        <v>1150</v>
      </c>
      <c r="B1488" s="832">
        <v>2021</v>
      </c>
      <c r="C1488" s="832" t="s">
        <v>1342</v>
      </c>
      <c r="D1488" s="832" t="s">
        <v>1343</v>
      </c>
      <c r="E1488" s="832" t="s">
        <v>333</v>
      </c>
      <c r="F1488" s="832" t="s">
        <v>1119</v>
      </c>
      <c r="G1488" s="832">
        <v>17233.580000000002</v>
      </c>
      <c r="H1488" s="832">
        <v>20736.88</v>
      </c>
      <c r="I1488" s="832">
        <v>24495.37</v>
      </c>
      <c r="J1488" s="832">
        <v>27667.59</v>
      </c>
      <c r="K1488" s="832">
        <v>30243.97</v>
      </c>
      <c r="L1488" s="832">
        <v>31201.29</v>
      </c>
      <c r="M1488" s="832">
        <v>2006.27</v>
      </c>
      <c r="N1488" s="832">
        <v>4386.75</v>
      </c>
      <c r="O1488" s="832">
        <v>6572.64</v>
      </c>
      <c r="P1488" s="832">
        <v>8878</v>
      </c>
      <c r="Q1488" s="832">
        <v>11361.53</v>
      </c>
      <c r="R1488" s="832">
        <v>14777.1</v>
      </c>
      <c r="S1488" s="832">
        <v>2600.11</v>
      </c>
      <c r="T1488" s="832">
        <v>2628.42</v>
      </c>
      <c r="U1488" s="832">
        <v>0</v>
      </c>
      <c r="V1488" s="832">
        <v>0</v>
      </c>
      <c r="W1488" s="832">
        <v>0</v>
      </c>
      <c r="X1488" s="832">
        <v>0</v>
      </c>
      <c r="Y1488" s="832">
        <v>0</v>
      </c>
      <c r="Z1488" s="832">
        <v>0</v>
      </c>
      <c r="AA1488" s="832">
        <v>0</v>
      </c>
      <c r="AB1488" s="832">
        <v>0</v>
      </c>
      <c r="AC1488" s="832">
        <v>0</v>
      </c>
      <c r="AD1488" s="832">
        <v>0</v>
      </c>
      <c r="AE1488" s="832">
        <v>0</v>
      </c>
      <c r="AF1488" s="832">
        <v>0</v>
      </c>
      <c r="AG1488" s="832">
        <v>0</v>
      </c>
      <c r="AH1488" s="832">
        <v>0</v>
      </c>
      <c r="AI1488" s="832">
        <v>0</v>
      </c>
    </row>
    <row r="1489" spans="1:35" ht="15" customHeight="1">
      <c r="A1489" s="832" t="s">
        <v>1150</v>
      </c>
      <c r="B1489" s="832">
        <v>2021</v>
      </c>
      <c r="C1489" s="832" t="s">
        <v>1344</v>
      </c>
      <c r="D1489" s="832" t="s">
        <v>1345</v>
      </c>
      <c r="E1489" s="832" t="s">
        <v>333</v>
      </c>
      <c r="F1489" s="832" t="s">
        <v>1119</v>
      </c>
      <c r="G1489" s="832">
        <v>3125</v>
      </c>
      <c r="H1489" s="832">
        <v>3550</v>
      </c>
      <c r="I1489" s="832">
        <v>3975</v>
      </c>
      <c r="J1489" s="832">
        <v>4400</v>
      </c>
      <c r="K1489" s="832">
        <v>4825</v>
      </c>
      <c r="L1489" s="832">
        <v>4825</v>
      </c>
      <c r="M1489" s="832">
        <v>425</v>
      </c>
      <c r="N1489" s="832">
        <v>850</v>
      </c>
      <c r="O1489" s="832">
        <v>1275</v>
      </c>
      <c r="P1489" s="832">
        <v>1700</v>
      </c>
      <c r="Q1489" s="832">
        <v>2125</v>
      </c>
      <c r="R1489" s="832">
        <v>3125</v>
      </c>
      <c r="S1489" s="832">
        <v>402.08</v>
      </c>
      <c r="T1489" s="832">
        <v>437.5</v>
      </c>
      <c r="U1489" s="832">
        <v>0</v>
      </c>
      <c r="V1489" s="832">
        <v>0</v>
      </c>
      <c r="W1489" s="832">
        <v>0</v>
      </c>
      <c r="X1489" s="832">
        <v>0</v>
      </c>
      <c r="Y1489" s="832">
        <v>0</v>
      </c>
      <c r="Z1489" s="832">
        <v>0</v>
      </c>
      <c r="AA1489" s="832">
        <v>0</v>
      </c>
      <c r="AB1489" s="832">
        <v>0</v>
      </c>
      <c r="AC1489" s="832">
        <v>0</v>
      </c>
      <c r="AD1489" s="832">
        <v>0</v>
      </c>
      <c r="AE1489" s="832">
        <v>0</v>
      </c>
      <c r="AF1489" s="832">
        <v>0</v>
      </c>
      <c r="AG1489" s="832">
        <v>0</v>
      </c>
      <c r="AH1489" s="832">
        <v>0</v>
      </c>
      <c r="AI1489" s="832">
        <v>0</v>
      </c>
    </row>
    <row r="1490" spans="1:35" ht="15" customHeight="1">
      <c r="A1490" s="832" t="s">
        <v>1150</v>
      </c>
      <c r="B1490" s="832">
        <v>2021</v>
      </c>
      <c r="C1490" s="832" t="s">
        <v>1346</v>
      </c>
      <c r="D1490" s="832" t="s">
        <v>1347</v>
      </c>
      <c r="E1490" s="832" t="s">
        <v>333</v>
      </c>
      <c r="F1490" s="832" t="s">
        <v>1119</v>
      </c>
      <c r="G1490" s="832">
        <v>1104.77</v>
      </c>
      <c r="H1490" s="832">
        <v>1104.77</v>
      </c>
      <c r="I1490" s="832">
        <v>1130.95</v>
      </c>
      <c r="J1490" s="832">
        <v>1144.04</v>
      </c>
      <c r="K1490" s="832">
        <v>2082.2800000000002</v>
      </c>
      <c r="L1490" s="832">
        <v>2095.37</v>
      </c>
      <c r="M1490" s="832">
        <v>87.98</v>
      </c>
      <c r="N1490" s="832">
        <v>600.61</v>
      </c>
      <c r="O1490" s="832">
        <v>688.59</v>
      </c>
      <c r="P1490" s="832">
        <v>776.57</v>
      </c>
      <c r="Q1490" s="832">
        <v>1289.2</v>
      </c>
      <c r="R1490" s="832">
        <v>1939.18</v>
      </c>
      <c r="S1490" s="832">
        <v>174.61</v>
      </c>
      <c r="T1490" s="832">
        <v>239.97</v>
      </c>
      <c r="U1490" s="832">
        <v>0</v>
      </c>
      <c r="V1490" s="832">
        <v>0</v>
      </c>
      <c r="W1490" s="832">
        <v>0</v>
      </c>
      <c r="X1490" s="832">
        <v>0</v>
      </c>
      <c r="Y1490" s="832">
        <v>0</v>
      </c>
      <c r="Z1490" s="832">
        <v>0</v>
      </c>
      <c r="AA1490" s="832">
        <v>0</v>
      </c>
      <c r="AB1490" s="832">
        <v>0</v>
      </c>
      <c r="AC1490" s="832">
        <v>0</v>
      </c>
      <c r="AD1490" s="832">
        <v>0</v>
      </c>
      <c r="AE1490" s="832">
        <v>0</v>
      </c>
      <c r="AF1490" s="832">
        <v>0</v>
      </c>
      <c r="AG1490" s="832">
        <v>0</v>
      </c>
      <c r="AH1490" s="832">
        <v>0</v>
      </c>
      <c r="AI1490" s="832">
        <v>0</v>
      </c>
    </row>
    <row r="1491" spans="1:35" ht="15" customHeight="1">
      <c r="A1491" s="832" t="s">
        <v>1150</v>
      </c>
      <c r="B1491" s="832">
        <v>2021</v>
      </c>
      <c r="C1491" s="832" t="s">
        <v>1348</v>
      </c>
      <c r="D1491" s="832" t="s">
        <v>1349</v>
      </c>
      <c r="E1491" s="832" t="s">
        <v>333</v>
      </c>
      <c r="F1491" s="832" t="s">
        <v>1119</v>
      </c>
      <c r="G1491" s="832">
        <v>0</v>
      </c>
      <c r="H1491" s="832">
        <v>0</v>
      </c>
      <c r="I1491" s="832">
        <v>0</v>
      </c>
      <c r="J1491" s="832">
        <v>25</v>
      </c>
      <c r="K1491" s="832">
        <v>25</v>
      </c>
      <c r="L1491" s="832">
        <v>25</v>
      </c>
      <c r="M1491" s="832">
        <v>0</v>
      </c>
      <c r="N1491" s="832">
        <v>0</v>
      </c>
      <c r="O1491" s="832">
        <v>0</v>
      </c>
      <c r="P1491" s="832">
        <v>0</v>
      </c>
      <c r="Q1491" s="832">
        <v>0</v>
      </c>
      <c r="R1491" s="832">
        <v>0</v>
      </c>
      <c r="S1491" s="832">
        <v>2.08</v>
      </c>
      <c r="T1491" s="832">
        <v>2.08</v>
      </c>
      <c r="U1491" s="832">
        <v>0</v>
      </c>
      <c r="V1491" s="832">
        <v>0</v>
      </c>
      <c r="W1491" s="832">
        <v>0</v>
      </c>
      <c r="X1491" s="832">
        <v>0</v>
      </c>
      <c r="Y1491" s="832">
        <v>0</v>
      </c>
      <c r="Z1491" s="832">
        <v>0</v>
      </c>
      <c r="AA1491" s="832">
        <v>0</v>
      </c>
      <c r="AB1491" s="832">
        <v>0</v>
      </c>
      <c r="AC1491" s="832">
        <v>0</v>
      </c>
      <c r="AD1491" s="832">
        <v>0</v>
      </c>
      <c r="AE1491" s="832">
        <v>0</v>
      </c>
      <c r="AF1491" s="832">
        <v>0</v>
      </c>
      <c r="AG1491" s="832">
        <v>0</v>
      </c>
      <c r="AH1491" s="832">
        <v>0</v>
      </c>
      <c r="AI1491" s="832">
        <v>0</v>
      </c>
    </row>
    <row r="1492" spans="1:35" ht="15" customHeight="1">
      <c r="A1492" s="832" t="s">
        <v>1150</v>
      </c>
      <c r="B1492" s="832">
        <v>2021</v>
      </c>
      <c r="C1492" s="832" t="s">
        <v>1350</v>
      </c>
      <c r="D1492" s="832" t="s">
        <v>1351</v>
      </c>
      <c r="E1492" s="832" t="s">
        <v>333</v>
      </c>
      <c r="F1492" s="832" t="s">
        <v>1119</v>
      </c>
      <c r="G1492" s="832">
        <v>725.82</v>
      </c>
      <c r="H1492" s="832">
        <v>725.82</v>
      </c>
      <c r="I1492" s="832">
        <v>1086.76</v>
      </c>
      <c r="J1492" s="832">
        <v>1190.8900000000001</v>
      </c>
      <c r="K1492" s="832">
        <v>1188.1400000000001</v>
      </c>
      <c r="L1492" s="832">
        <v>1340.05</v>
      </c>
      <c r="M1492" s="832">
        <v>-86.54</v>
      </c>
      <c r="N1492" s="832">
        <v>-127.48</v>
      </c>
      <c r="O1492" s="832">
        <v>-83.24</v>
      </c>
      <c r="P1492" s="832">
        <v>-108</v>
      </c>
      <c r="Q1492" s="832">
        <v>-188.47</v>
      </c>
      <c r="R1492" s="832">
        <v>-188.47</v>
      </c>
      <c r="S1492" s="832">
        <v>111.67</v>
      </c>
      <c r="T1492" s="832">
        <v>44.16</v>
      </c>
      <c r="U1492" s="832">
        <v>0</v>
      </c>
      <c r="V1492" s="832">
        <v>0</v>
      </c>
      <c r="W1492" s="832">
        <v>0</v>
      </c>
      <c r="X1492" s="832">
        <v>0</v>
      </c>
      <c r="Y1492" s="832">
        <v>0</v>
      </c>
      <c r="Z1492" s="832">
        <v>0</v>
      </c>
      <c r="AA1492" s="832">
        <v>0</v>
      </c>
      <c r="AB1492" s="832">
        <v>0</v>
      </c>
      <c r="AC1492" s="832">
        <v>0</v>
      </c>
      <c r="AD1492" s="832">
        <v>0</v>
      </c>
      <c r="AE1492" s="832">
        <v>0</v>
      </c>
      <c r="AF1492" s="832">
        <v>0</v>
      </c>
      <c r="AG1492" s="832">
        <v>0</v>
      </c>
      <c r="AH1492" s="832">
        <v>0</v>
      </c>
      <c r="AI1492" s="832">
        <v>0</v>
      </c>
    </row>
    <row r="1493" spans="1:35" ht="15" customHeight="1">
      <c r="A1493" s="832" t="s">
        <v>1150</v>
      </c>
      <c r="B1493" s="832">
        <v>2021</v>
      </c>
      <c r="C1493" s="832" t="s">
        <v>1352</v>
      </c>
      <c r="D1493" s="832" t="s">
        <v>1353</v>
      </c>
      <c r="E1493" s="832" t="s">
        <v>333</v>
      </c>
      <c r="F1493" s="832" t="s">
        <v>1119</v>
      </c>
      <c r="G1493" s="832">
        <v>0</v>
      </c>
      <c r="H1493" s="832">
        <v>0</v>
      </c>
      <c r="I1493" s="832">
        <v>0</v>
      </c>
      <c r="J1493" s="832">
        <v>0</v>
      </c>
      <c r="K1493" s="832">
        <v>0</v>
      </c>
      <c r="L1493" s="832">
        <v>0</v>
      </c>
      <c r="M1493" s="832">
        <v>0</v>
      </c>
      <c r="N1493" s="832">
        <v>0</v>
      </c>
      <c r="O1493" s="832">
        <v>0</v>
      </c>
      <c r="P1493" s="832">
        <v>0</v>
      </c>
      <c r="Q1493" s="832">
        <v>0</v>
      </c>
      <c r="R1493" s="832">
        <v>0</v>
      </c>
      <c r="S1493" s="832">
        <v>0</v>
      </c>
      <c r="T1493" s="832">
        <v>0</v>
      </c>
      <c r="U1493" s="832">
        <v>0</v>
      </c>
      <c r="V1493" s="832">
        <v>0</v>
      </c>
      <c r="W1493" s="832">
        <v>0</v>
      </c>
      <c r="X1493" s="832">
        <v>0</v>
      </c>
      <c r="Y1493" s="832">
        <v>0</v>
      </c>
      <c r="Z1493" s="832">
        <v>0</v>
      </c>
      <c r="AA1493" s="832">
        <v>0</v>
      </c>
      <c r="AB1493" s="832">
        <v>0</v>
      </c>
      <c r="AC1493" s="832">
        <v>0</v>
      </c>
      <c r="AD1493" s="832">
        <v>0</v>
      </c>
      <c r="AE1493" s="832">
        <v>0</v>
      </c>
      <c r="AF1493" s="832">
        <v>0</v>
      </c>
      <c r="AG1493" s="832">
        <v>0</v>
      </c>
      <c r="AH1493" s="832">
        <v>0</v>
      </c>
      <c r="AI1493" s="832">
        <v>0</v>
      </c>
    </row>
    <row r="1494" spans="1:35" ht="15" customHeight="1">
      <c r="A1494" s="832" t="s">
        <v>1150</v>
      </c>
      <c r="B1494" s="832">
        <v>2021</v>
      </c>
      <c r="C1494" s="832" t="s">
        <v>1354</v>
      </c>
      <c r="D1494" s="832" t="s">
        <v>1355</v>
      </c>
      <c r="E1494" s="832" t="s">
        <v>333</v>
      </c>
      <c r="F1494" s="832" t="s">
        <v>1119</v>
      </c>
      <c r="G1494" s="832">
        <v>89982.080000000002</v>
      </c>
      <c r="H1494" s="832">
        <v>103966.46</v>
      </c>
      <c r="I1494" s="832">
        <v>117044.24</v>
      </c>
      <c r="J1494" s="832">
        <v>136110.32999999999</v>
      </c>
      <c r="K1494" s="832">
        <v>152069.25</v>
      </c>
      <c r="L1494" s="832">
        <v>170532.41</v>
      </c>
      <c r="M1494" s="832">
        <v>15111.32</v>
      </c>
      <c r="N1494" s="832">
        <v>27172.62</v>
      </c>
      <c r="O1494" s="832">
        <v>41227.83</v>
      </c>
      <c r="P1494" s="832">
        <v>55602.65</v>
      </c>
      <c r="Q1494" s="832">
        <v>67227.59</v>
      </c>
      <c r="R1494" s="832">
        <v>90044.6</v>
      </c>
      <c r="S1494" s="832">
        <v>14211.03</v>
      </c>
      <c r="T1494" s="832">
        <v>15442.26</v>
      </c>
      <c r="U1494" s="832">
        <v>0</v>
      </c>
      <c r="V1494" s="832">
        <v>0</v>
      </c>
      <c r="W1494" s="832">
        <v>0</v>
      </c>
      <c r="X1494" s="832">
        <v>0</v>
      </c>
      <c r="Y1494" s="832">
        <v>0</v>
      </c>
      <c r="Z1494" s="832">
        <v>0</v>
      </c>
      <c r="AA1494" s="832">
        <v>0</v>
      </c>
      <c r="AB1494" s="832">
        <v>0</v>
      </c>
      <c r="AC1494" s="832">
        <v>0</v>
      </c>
      <c r="AD1494" s="832">
        <v>0</v>
      </c>
      <c r="AE1494" s="832">
        <v>0</v>
      </c>
      <c r="AF1494" s="832">
        <v>0</v>
      </c>
      <c r="AG1494" s="832">
        <v>0</v>
      </c>
      <c r="AH1494" s="832">
        <v>0</v>
      </c>
      <c r="AI1494" s="832">
        <v>0</v>
      </c>
    </row>
    <row r="1495" spans="1:35" ht="15" customHeight="1">
      <c r="A1495" s="832" t="s">
        <v>1150</v>
      </c>
      <c r="B1495" s="832">
        <v>2021</v>
      </c>
      <c r="C1495" s="832" t="s">
        <v>1356</v>
      </c>
      <c r="D1495" s="832" t="s">
        <v>1357</v>
      </c>
      <c r="E1495" s="832" t="s">
        <v>333</v>
      </c>
      <c r="F1495" s="832" t="s">
        <v>1119</v>
      </c>
      <c r="G1495" s="832">
        <v>9617.82</v>
      </c>
      <c r="H1495" s="832">
        <v>10518.12</v>
      </c>
      <c r="I1495" s="832">
        <v>11154.76</v>
      </c>
      <c r="J1495" s="832">
        <v>12656.51</v>
      </c>
      <c r="K1495" s="832">
        <v>14029.79</v>
      </c>
      <c r="L1495" s="832">
        <v>16203.52</v>
      </c>
      <c r="M1495" s="832">
        <v>1004.14</v>
      </c>
      <c r="N1495" s="832">
        <v>1734.97</v>
      </c>
      <c r="O1495" s="832">
        <v>3120.04</v>
      </c>
      <c r="P1495" s="832">
        <v>4306.05</v>
      </c>
      <c r="Q1495" s="832">
        <v>4943.1000000000004</v>
      </c>
      <c r="R1495" s="832">
        <v>8358.65</v>
      </c>
      <c r="S1495" s="832">
        <v>1350.29</v>
      </c>
      <c r="T1495" s="832">
        <v>1328.76</v>
      </c>
      <c r="U1495" s="832">
        <v>0</v>
      </c>
      <c r="V1495" s="832">
        <v>0</v>
      </c>
      <c r="W1495" s="832">
        <v>0</v>
      </c>
      <c r="X1495" s="832">
        <v>0</v>
      </c>
      <c r="Y1495" s="832">
        <v>0</v>
      </c>
      <c r="Z1495" s="832">
        <v>0</v>
      </c>
      <c r="AA1495" s="832">
        <v>0</v>
      </c>
      <c r="AB1495" s="832">
        <v>0</v>
      </c>
      <c r="AC1495" s="832">
        <v>0</v>
      </c>
      <c r="AD1495" s="832">
        <v>0</v>
      </c>
      <c r="AE1495" s="832">
        <v>0</v>
      </c>
      <c r="AF1495" s="832">
        <v>0</v>
      </c>
      <c r="AG1495" s="832">
        <v>0</v>
      </c>
      <c r="AH1495" s="832">
        <v>0</v>
      </c>
      <c r="AI1495" s="832">
        <v>0</v>
      </c>
    </row>
    <row r="1496" spans="1:35" ht="15" customHeight="1">
      <c r="A1496" s="832" t="s">
        <v>1150</v>
      </c>
      <c r="B1496" s="832">
        <v>2021</v>
      </c>
      <c r="C1496" s="832" t="s">
        <v>1358</v>
      </c>
      <c r="D1496" s="832" t="s">
        <v>1359</v>
      </c>
      <c r="E1496" s="832" t="s">
        <v>333</v>
      </c>
      <c r="F1496" s="832" t="s">
        <v>1119</v>
      </c>
      <c r="G1496" s="832">
        <v>860.83</v>
      </c>
      <c r="H1496" s="832">
        <v>1088.3699999999999</v>
      </c>
      <c r="I1496" s="832">
        <v>664.62</v>
      </c>
      <c r="J1496" s="832">
        <v>708.61</v>
      </c>
      <c r="K1496" s="832">
        <v>708.61</v>
      </c>
      <c r="L1496" s="832">
        <v>708.61</v>
      </c>
      <c r="M1496" s="832">
        <v>0</v>
      </c>
      <c r="N1496" s="832">
        <v>0</v>
      </c>
      <c r="O1496" s="832">
        <v>0</v>
      </c>
      <c r="P1496" s="832">
        <v>0</v>
      </c>
      <c r="Q1496" s="832">
        <v>0</v>
      </c>
      <c r="R1496" s="832">
        <v>0</v>
      </c>
      <c r="S1496" s="832">
        <v>59.05</v>
      </c>
      <c r="T1496" s="832">
        <v>-17.43</v>
      </c>
      <c r="U1496" s="832">
        <v>0</v>
      </c>
      <c r="V1496" s="832">
        <v>0</v>
      </c>
      <c r="W1496" s="832">
        <v>0</v>
      </c>
      <c r="X1496" s="832">
        <v>0</v>
      </c>
      <c r="Y1496" s="832">
        <v>0</v>
      </c>
      <c r="Z1496" s="832">
        <v>0</v>
      </c>
      <c r="AA1496" s="832">
        <v>0</v>
      </c>
      <c r="AB1496" s="832">
        <v>0</v>
      </c>
      <c r="AC1496" s="832">
        <v>0</v>
      </c>
      <c r="AD1496" s="832">
        <v>0</v>
      </c>
      <c r="AE1496" s="832">
        <v>0</v>
      </c>
      <c r="AF1496" s="832">
        <v>0</v>
      </c>
      <c r="AG1496" s="832">
        <v>0</v>
      </c>
      <c r="AH1496" s="832">
        <v>0</v>
      </c>
      <c r="AI1496" s="832">
        <v>0</v>
      </c>
    </row>
    <row r="1497" spans="1:35" ht="15" customHeight="1">
      <c r="A1497" s="832" t="s">
        <v>1150</v>
      </c>
      <c r="B1497" s="832">
        <v>2021</v>
      </c>
      <c r="C1497" s="832" t="s">
        <v>1360</v>
      </c>
      <c r="D1497" s="832" t="s">
        <v>1361</v>
      </c>
      <c r="E1497" s="832" t="s">
        <v>333</v>
      </c>
      <c r="F1497" s="832" t="s">
        <v>1119</v>
      </c>
      <c r="G1497" s="832">
        <v>0</v>
      </c>
      <c r="H1497" s="832">
        <v>0</v>
      </c>
      <c r="I1497" s="832">
        <v>0</v>
      </c>
      <c r="J1497" s="832">
        <v>0</v>
      </c>
      <c r="K1497" s="832">
        <v>0</v>
      </c>
      <c r="L1497" s="832">
        <v>0</v>
      </c>
      <c r="M1497" s="832">
        <v>0</v>
      </c>
      <c r="N1497" s="832">
        <v>0</v>
      </c>
      <c r="O1497" s="832">
        <v>0</v>
      </c>
      <c r="P1497" s="832">
        <v>0</v>
      </c>
      <c r="Q1497" s="832">
        <v>0</v>
      </c>
      <c r="R1497" s="832">
        <v>0</v>
      </c>
      <c r="S1497" s="832">
        <v>0</v>
      </c>
      <c r="T1497" s="832">
        <v>0</v>
      </c>
      <c r="U1497" s="832">
        <v>0</v>
      </c>
      <c r="V1497" s="832">
        <v>0</v>
      </c>
      <c r="W1497" s="832">
        <v>0</v>
      </c>
      <c r="X1497" s="832">
        <v>0</v>
      </c>
      <c r="Y1497" s="832">
        <v>0</v>
      </c>
      <c r="Z1497" s="832">
        <v>0</v>
      </c>
      <c r="AA1497" s="832">
        <v>0</v>
      </c>
      <c r="AB1497" s="832">
        <v>0</v>
      </c>
      <c r="AC1497" s="832">
        <v>0</v>
      </c>
      <c r="AD1497" s="832">
        <v>0</v>
      </c>
      <c r="AE1497" s="832">
        <v>0</v>
      </c>
      <c r="AF1497" s="832">
        <v>0</v>
      </c>
      <c r="AG1497" s="832">
        <v>0</v>
      </c>
      <c r="AH1497" s="832">
        <v>0</v>
      </c>
      <c r="AI1497" s="832">
        <v>0</v>
      </c>
    </row>
    <row r="1498" spans="1:35" ht="15" customHeight="1">
      <c r="A1498" s="832" t="s">
        <v>1150</v>
      </c>
      <c r="B1498" s="832">
        <v>2021</v>
      </c>
      <c r="C1498" s="832" t="s">
        <v>1362</v>
      </c>
      <c r="D1498" s="832" t="s">
        <v>1363</v>
      </c>
      <c r="E1498" s="832" t="s">
        <v>333</v>
      </c>
      <c r="F1498" s="832" t="s">
        <v>1119</v>
      </c>
      <c r="G1498" s="832">
        <v>430.42</v>
      </c>
      <c r="H1498" s="832">
        <v>536.79999999999995</v>
      </c>
      <c r="I1498" s="832">
        <v>614.91999999999996</v>
      </c>
      <c r="J1498" s="832">
        <v>699.25</v>
      </c>
      <c r="K1498" s="832">
        <v>767.95</v>
      </c>
      <c r="L1498" s="832">
        <v>852.28</v>
      </c>
      <c r="M1498" s="832">
        <v>70.02</v>
      </c>
      <c r="N1498" s="832">
        <v>140.47999999999999</v>
      </c>
      <c r="O1498" s="832">
        <v>206.34</v>
      </c>
      <c r="P1498" s="832">
        <v>272.95999999999998</v>
      </c>
      <c r="Q1498" s="832">
        <v>324.60000000000002</v>
      </c>
      <c r="R1498" s="832">
        <v>390.92</v>
      </c>
      <c r="S1498" s="832">
        <v>71.02</v>
      </c>
      <c r="T1498" s="832">
        <v>74.94</v>
      </c>
      <c r="U1498" s="832">
        <v>0</v>
      </c>
      <c r="V1498" s="832">
        <v>0</v>
      </c>
      <c r="W1498" s="832">
        <v>0</v>
      </c>
      <c r="X1498" s="832">
        <v>0</v>
      </c>
      <c r="Y1498" s="832">
        <v>0</v>
      </c>
      <c r="Z1498" s="832">
        <v>0</v>
      </c>
      <c r="AA1498" s="832">
        <v>0</v>
      </c>
      <c r="AB1498" s="832">
        <v>0</v>
      </c>
      <c r="AC1498" s="832">
        <v>0</v>
      </c>
      <c r="AD1498" s="832">
        <v>0</v>
      </c>
      <c r="AE1498" s="832">
        <v>0</v>
      </c>
      <c r="AF1498" s="832">
        <v>0</v>
      </c>
      <c r="AG1498" s="832">
        <v>0</v>
      </c>
      <c r="AH1498" s="832">
        <v>0</v>
      </c>
      <c r="AI1498" s="832">
        <v>0</v>
      </c>
    </row>
    <row r="1499" spans="1:35" ht="15" customHeight="1">
      <c r="A1499" s="832" t="s">
        <v>1150</v>
      </c>
      <c r="B1499" s="832">
        <v>2021</v>
      </c>
      <c r="C1499" s="832" t="s">
        <v>1364</v>
      </c>
      <c r="D1499" s="832" t="s">
        <v>1365</v>
      </c>
      <c r="E1499" s="832" t="s">
        <v>333</v>
      </c>
      <c r="F1499" s="832" t="s">
        <v>1119</v>
      </c>
      <c r="G1499" s="832">
        <v>9299.23</v>
      </c>
      <c r="H1499" s="832">
        <v>10765.65</v>
      </c>
      <c r="I1499" s="832">
        <v>12140.2</v>
      </c>
      <c r="J1499" s="832">
        <v>14107.59</v>
      </c>
      <c r="K1499" s="832">
        <v>15751.3</v>
      </c>
      <c r="L1499" s="832">
        <v>17748.43</v>
      </c>
      <c r="M1499" s="832">
        <v>1675.87</v>
      </c>
      <c r="N1499" s="832">
        <v>3172.98</v>
      </c>
      <c r="O1499" s="832">
        <v>4658.24</v>
      </c>
      <c r="P1499" s="832">
        <v>6164.64</v>
      </c>
      <c r="Q1499" s="832">
        <v>7033.18</v>
      </c>
      <c r="R1499" s="832">
        <v>8437.67</v>
      </c>
      <c r="S1499" s="832">
        <v>1479.04</v>
      </c>
      <c r="T1499" s="832">
        <v>1530.31</v>
      </c>
      <c r="U1499" s="832">
        <v>0</v>
      </c>
      <c r="V1499" s="832">
        <v>0</v>
      </c>
      <c r="W1499" s="832">
        <v>0</v>
      </c>
      <c r="X1499" s="832">
        <v>0</v>
      </c>
      <c r="Y1499" s="832">
        <v>0</v>
      </c>
      <c r="Z1499" s="832">
        <v>0</v>
      </c>
      <c r="AA1499" s="832">
        <v>0</v>
      </c>
      <c r="AB1499" s="832">
        <v>0</v>
      </c>
      <c r="AC1499" s="832">
        <v>0</v>
      </c>
      <c r="AD1499" s="832">
        <v>0</v>
      </c>
      <c r="AE1499" s="832">
        <v>0</v>
      </c>
      <c r="AF1499" s="832">
        <v>0</v>
      </c>
      <c r="AG1499" s="832">
        <v>0</v>
      </c>
      <c r="AH1499" s="832">
        <v>0</v>
      </c>
      <c r="AI1499" s="832">
        <v>0</v>
      </c>
    </row>
    <row r="1500" spans="1:35" ht="15" customHeight="1">
      <c r="A1500" s="832" t="s">
        <v>1150</v>
      </c>
      <c r="B1500" s="832">
        <v>2021</v>
      </c>
      <c r="C1500" s="832" t="s">
        <v>1366</v>
      </c>
      <c r="D1500" s="832" t="s">
        <v>1367</v>
      </c>
      <c r="E1500" s="832" t="s">
        <v>333</v>
      </c>
      <c r="F1500" s="832" t="s">
        <v>1119</v>
      </c>
      <c r="G1500" s="832">
        <v>5307.66</v>
      </c>
      <c r="H1500" s="832">
        <v>5307.66</v>
      </c>
      <c r="I1500" s="832">
        <v>5732.31</v>
      </c>
      <c r="J1500" s="832">
        <v>5825.26</v>
      </c>
      <c r="K1500" s="832">
        <v>5400.61</v>
      </c>
      <c r="L1500" s="832">
        <v>5400.61</v>
      </c>
      <c r="M1500" s="832">
        <v>0</v>
      </c>
      <c r="N1500" s="832">
        <v>0</v>
      </c>
      <c r="O1500" s="832">
        <v>0</v>
      </c>
      <c r="P1500" s="832">
        <v>164.25</v>
      </c>
      <c r="Q1500" s="832">
        <v>164.25</v>
      </c>
      <c r="R1500" s="832">
        <v>164.25</v>
      </c>
      <c r="S1500" s="832">
        <v>450.05</v>
      </c>
      <c r="T1500" s="832">
        <v>21.43</v>
      </c>
      <c r="U1500" s="832">
        <v>0</v>
      </c>
      <c r="V1500" s="832">
        <v>0</v>
      </c>
      <c r="W1500" s="832">
        <v>0</v>
      </c>
      <c r="X1500" s="832">
        <v>0</v>
      </c>
      <c r="Y1500" s="832">
        <v>0</v>
      </c>
      <c r="Z1500" s="832">
        <v>0</v>
      </c>
      <c r="AA1500" s="832">
        <v>0</v>
      </c>
      <c r="AB1500" s="832">
        <v>0</v>
      </c>
      <c r="AC1500" s="832">
        <v>0</v>
      </c>
      <c r="AD1500" s="832">
        <v>0</v>
      </c>
      <c r="AE1500" s="832">
        <v>0</v>
      </c>
      <c r="AF1500" s="832">
        <v>0</v>
      </c>
      <c r="AG1500" s="832">
        <v>0</v>
      </c>
      <c r="AH1500" s="832">
        <v>0</v>
      </c>
      <c r="AI1500" s="832">
        <v>0</v>
      </c>
    </row>
    <row r="1501" spans="1:35" ht="15" customHeight="1">
      <c r="A1501" s="832" t="s">
        <v>1150</v>
      </c>
      <c r="B1501" s="832">
        <v>2021</v>
      </c>
      <c r="C1501" s="832" t="s">
        <v>1368</v>
      </c>
      <c r="D1501" s="832" t="s">
        <v>1369</v>
      </c>
      <c r="E1501" s="832" t="s">
        <v>333</v>
      </c>
      <c r="F1501" s="832" t="s">
        <v>1119</v>
      </c>
      <c r="G1501" s="832">
        <v>1478.67</v>
      </c>
      <c r="H1501" s="832">
        <v>1478.67</v>
      </c>
      <c r="I1501" s="832">
        <v>1828.32</v>
      </c>
      <c r="J1501" s="832">
        <v>1903.92</v>
      </c>
      <c r="K1501" s="832">
        <v>2330.9499999999998</v>
      </c>
      <c r="L1501" s="832">
        <v>2657.33</v>
      </c>
      <c r="M1501" s="832">
        <v>151.13</v>
      </c>
      <c r="N1501" s="832">
        <v>305.94</v>
      </c>
      <c r="O1501" s="832">
        <v>359.42</v>
      </c>
      <c r="P1501" s="832">
        <v>525.1</v>
      </c>
      <c r="Q1501" s="832">
        <v>699.94</v>
      </c>
      <c r="R1501" s="832">
        <v>816.98</v>
      </c>
      <c r="S1501" s="832">
        <v>221.44</v>
      </c>
      <c r="T1501" s="832">
        <v>213.5</v>
      </c>
      <c r="U1501" s="832">
        <v>0</v>
      </c>
      <c r="V1501" s="832">
        <v>0</v>
      </c>
      <c r="W1501" s="832">
        <v>0</v>
      </c>
      <c r="X1501" s="832">
        <v>0</v>
      </c>
      <c r="Y1501" s="832">
        <v>0</v>
      </c>
      <c r="Z1501" s="832">
        <v>0</v>
      </c>
      <c r="AA1501" s="832">
        <v>0</v>
      </c>
      <c r="AB1501" s="832">
        <v>0</v>
      </c>
      <c r="AC1501" s="832">
        <v>0</v>
      </c>
      <c r="AD1501" s="832">
        <v>0</v>
      </c>
      <c r="AE1501" s="832">
        <v>0</v>
      </c>
      <c r="AF1501" s="832">
        <v>0</v>
      </c>
      <c r="AG1501" s="832">
        <v>0</v>
      </c>
      <c r="AH1501" s="832">
        <v>0</v>
      </c>
      <c r="AI1501" s="832">
        <v>0</v>
      </c>
    </row>
    <row r="1502" spans="1:35" ht="15" customHeight="1">
      <c r="A1502" s="832" t="s">
        <v>1150</v>
      </c>
      <c r="B1502" s="832">
        <v>2021</v>
      </c>
      <c r="C1502" s="832" t="s">
        <v>1370</v>
      </c>
      <c r="D1502" s="832" t="s">
        <v>1371</v>
      </c>
      <c r="E1502" s="832" t="s">
        <v>333</v>
      </c>
      <c r="F1502" s="832" t="s">
        <v>1119</v>
      </c>
      <c r="G1502" s="832">
        <v>113.57</v>
      </c>
      <c r="H1502" s="832">
        <v>113.57</v>
      </c>
      <c r="I1502" s="832">
        <v>113.57</v>
      </c>
      <c r="J1502" s="832">
        <v>113.57</v>
      </c>
      <c r="K1502" s="832">
        <v>117.02</v>
      </c>
      <c r="L1502" s="832">
        <v>117.02</v>
      </c>
      <c r="M1502" s="832">
        <v>405.81</v>
      </c>
      <c r="N1502" s="832">
        <v>405.81</v>
      </c>
      <c r="O1502" s="832">
        <v>405.81</v>
      </c>
      <c r="P1502" s="832">
        <v>688.77</v>
      </c>
      <c r="Q1502" s="832">
        <v>1023.77</v>
      </c>
      <c r="R1502" s="832">
        <v>1023.77</v>
      </c>
      <c r="S1502" s="832">
        <v>9.75</v>
      </c>
      <c r="T1502" s="832">
        <v>85.6</v>
      </c>
      <c r="U1502" s="832">
        <v>0</v>
      </c>
      <c r="V1502" s="832">
        <v>0</v>
      </c>
      <c r="W1502" s="832">
        <v>0</v>
      </c>
      <c r="X1502" s="832">
        <v>0</v>
      </c>
      <c r="Y1502" s="832">
        <v>0</v>
      </c>
      <c r="Z1502" s="832">
        <v>0</v>
      </c>
      <c r="AA1502" s="832">
        <v>0</v>
      </c>
      <c r="AB1502" s="832">
        <v>0</v>
      </c>
      <c r="AC1502" s="832">
        <v>0</v>
      </c>
      <c r="AD1502" s="832">
        <v>0</v>
      </c>
      <c r="AE1502" s="832">
        <v>0</v>
      </c>
      <c r="AF1502" s="832">
        <v>0</v>
      </c>
      <c r="AG1502" s="832">
        <v>0</v>
      </c>
      <c r="AH1502" s="832">
        <v>0</v>
      </c>
      <c r="AI1502" s="832">
        <v>0</v>
      </c>
    </row>
    <row r="1503" spans="1:35" ht="15" customHeight="1">
      <c r="A1503" s="832" t="s">
        <v>1150</v>
      </c>
      <c r="B1503" s="832">
        <v>2021</v>
      </c>
      <c r="C1503" s="832" t="s">
        <v>1372</v>
      </c>
      <c r="D1503" s="832" t="s">
        <v>1373</v>
      </c>
      <c r="E1503" s="832" t="s">
        <v>333</v>
      </c>
      <c r="F1503" s="832" t="s">
        <v>1119</v>
      </c>
      <c r="G1503" s="832">
        <v>0</v>
      </c>
      <c r="H1503" s="832">
        <v>0</v>
      </c>
      <c r="I1503" s="832">
        <v>0</v>
      </c>
      <c r="J1503" s="832">
        <v>0</v>
      </c>
      <c r="K1503" s="832">
        <v>0</v>
      </c>
      <c r="L1503" s="832">
        <v>0</v>
      </c>
      <c r="M1503" s="832">
        <v>0</v>
      </c>
      <c r="N1503" s="832">
        <v>0</v>
      </c>
      <c r="O1503" s="832">
        <v>0</v>
      </c>
      <c r="P1503" s="832">
        <v>0</v>
      </c>
      <c r="Q1503" s="832">
        <v>0</v>
      </c>
      <c r="R1503" s="832">
        <v>0</v>
      </c>
      <c r="S1503" s="832">
        <v>0</v>
      </c>
      <c r="T1503" s="832">
        <v>0</v>
      </c>
      <c r="U1503" s="832">
        <v>0</v>
      </c>
      <c r="V1503" s="832">
        <v>0</v>
      </c>
      <c r="W1503" s="832">
        <v>0</v>
      </c>
      <c r="X1503" s="832">
        <v>0</v>
      </c>
      <c r="Y1503" s="832">
        <v>0</v>
      </c>
      <c r="Z1503" s="832">
        <v>0</v>
      </c>
      <c r="AA1503" s="832">
        <v>0</v>
      </c>
      <c r="AB1503" s="832">
        <v>0</v>
      </c>
      <c r="AC1503" s="832">
        <v>0</v>
      </c>
      <c r="AD1503" s="832">
        <v>0</v>
      </c>
      <c r="AE1503" s="832">
        <v>0</v>
      </c>
      <c r="AF1503" s="832">
        <v>0</v>
      </c>
      <c r="AG1503" s="832">
        <v>0</v>
      </c>
      <c r="AH1503" s="832">
        <v>0</v>
      </c>
      <c r="AI1503" s="832">
        <v>0</v>
      </c>
    </row>
    <row r="1504" spans="1:35" ht="15" customHeight="1">
      <c r="A1504" s="832" t="s">
        <v>1150</v>
      </c>
      <c r="B1504" s="832">
        <v>2021</v>
      </c>
      <c r="C1504" s="832" t="s">
        <v>1374</v>
      </c>
      <c r="D1504" s="832" t="s">
        <v>1375</v>
      </c>
      <c r="E1504" s="832" t="s">
        <v>333</v>
      </c>
      <c r="F1504" s="832" t="s">
        <v>1119</v>
      </c>
      <c r="G1504" s="832">
        <v>0</v>
      </c>
      <c r="H1504" s="832">
        <v>0</v>
      </c>
      <c r="I1504" s="832">
        <v>0</v>
      </c>
      <c r="J1504" s="832">
        <v>0</v>
      </c>
      <c r="K1504" s="832">
        <v>0</v>
      </c>
      <c r="L1504" s="832">
        <v>0</v>
      </c>
      <c r="M1504" s="832">
        <v>0</v>
      </c>
      <c r="N1504" s="832">
        <v>0</v>
      </c>
      <c r="O1504" s="832">
        <v>0</v>
      </c>
      <c r="P1504" s="832">
        <v>0</v>
      </c>
      <c r="Q1504" s="832">
        <v>0</v>
      </c>
      <c r="R1504" s="832">
        <v>0</v>
      </c>
      <c r="S1504" s="832">
        <v>0</v>
      </c>
      <c r="T1504" s="832">
        <v>0</v>
      </c>
      <c r="U1504" s="832">
        <v>0</v>
      </c>
      <c r="V1504" s="832">
        <v>0</v>
      </c>
      <c r="W1504" s="832">
        <v>0</v>
      </c>
      <c r="X1504" s="832">
        <v>0</v>
      </c>
      <c r="Y1504" s="832">
        <v>0</v>
      </c>
      <c r="Z1504" s="832">
        <v>0</v>
      </c>
      <c r="AA1504" s="832">
        <v>0</v>
      </c>
      <c r="AB1504" s="832">
        <v>0</v>
      </c>
      <c r="AC1504" s="832">
        <v>0</v>
      </c>
      <c r="AD1504" s="832">
        <v>0</v>
      </c>
      <c r="AE1504" s="832">
        <v>0</v>
      </c>
      <c r="AF1504" s="832">
        <v>0</v>
      </c>
      <c r="AG1504" s="832">
        <v>0</v>
      </c>
      <c r="AH1504" s="832">
        <v>0</v>
      </c>
      <c r="AI1504" s="832">
        <v>0</v>
      </c>
    </row>
    <row r="1505" spans="1:35" ht="15" customHeight="1">
      <c r="A1505" s="832" t="s">
        <v>1150</v>
      </c>
      <c r="B1505" s="832">
        <v>2021</v>
      </c>
      <c r="C1505" s="832" t="s">
        <v>1376</v>
      </c>
      <c r="D1505" s="832" t="s">
        <v>1377</v>
      </c>
      <c r="E1505" s="832" t="s">
        <v>333</v>
      </c>
      <c r="F1505" s="832" t="s">
        <v>1119</v>
      </c>
      <c r="G1505" s="832">
        <v>3251.8</v>
      </c>
      <c r="H1505" s="832">
        <v>3270.3</v>
      </c>
      <c r="I1505" s="832">
        <v>3270.52</v>
      </c>
      <c r="J1505" s="832">
        <v>3284.52</v>
      </c>
      <c r="K1505" s="832">
        <v>3284.52</v>
      </c>
      <c r="L1505" s="832">
        <v>3284.52</v>
      </c>
      <c r="M1505" s="832">
        <v>105</v>
      </c>
      <c r="N1505" s="832">
        <v>105</v>
      </c>
      <c r="O1505" s="832">
        <v>113.81</v>
      </c>
      <c r="P1505" s="832">
        <v>113.81</v>
      </c>
      <c r="Q1505" s="832">
        <v>114.56</v>
      </c>
      <c r="R1505" s="832">
        <v>114.56</v>
      </c>
      <c r="S1505" s="832">
        <v>273.70999999999998</v>
      </c>
      <c r="T1505" s="832">
        <v>12.27</v>
      </c>
      <c r="U1505" s="832">
        <v>0</v>
      </c>
      <c r="V1505" s="832">
        <v>0</v>
      </c>
      <c r="W1505" s="832">
        <v>0</v>
      </c>
      <c r="X1505" s="832">
        <v>0</v>
      </c>
      <c r="Y1505" s="832">
        <v>0</v>
      </c>
      <c r="Z1505" s="832">
        <v>0</v>
      </c>
      <c r="AA1505" s="832">
        <v>0</v>
      </c>
      <c r="AB1505" s="832">
        <v>0</v>
      </c>
      <c r="AC1505" s="832">
        <v>0</v>
      </c>
      <c r="AD1505" s="832">
        <v>0</v>
      </c>
      <c r="AE1505" s="832">
        <v>0</v>
      </c>
      <c r="AF1505" s="832">
        <v>0</v>
      </c>
      <c r="AG1505" s="832">
        <v>0</v>
      </c>
      <c r="AH1505" s="832">
        <v>0</v>
      </c>
      <c r="AI1505" s="832">
        <v>0</v>
      </c>
    </row>
    <row r="1506" spans="1:35" ht="15" customHeight="1">
      <c r="A1506" s="832" t="s">
        <v>1150</v>
      </c>
      <c r="B1506" s="832">
        <v>2021</v>
      </c>
      <c r="C1506" s="832" t="s">
        <v>1378</v>
      </c>
      <c r="D1506" s="832" t="s">
        <v>2728</v>
      </c>
      <c r="E1506" s="832" t="s">
        <v>333</v>
      </c>
      <c r="F1506" s="832" t="s">
        <v>1119</v>
      </c>
      <c r="G1506" s="832">
        <v>524.77</v>
      </c>
      <c r="H1506" s="832">
        <v>724.03</v>
      </c>
      <c r="I1506" s="832">
        <v>1098.08</v>
      </c>
      <c r="J1506" s="832">
        <v>1098.08</v>
      </c>
      <c r="K1506" s="832">
        <v>1098.08</v>
      </c>
      <c r="L1506" s="832">
        <v>1098.08</v>
      </c>
      <c r="M1506" s="832">
        <v>0</v>
      </c>
      <c r="N1506" s="832">
        <v>0</v>
      </c>
      <c r="O1506" s="832">
        <v>0</v>
      </c>
      <c r="P1506" s="832">
        <v>0</v>
      </c>
      <c r="Q1506" s="832">
        <v>0</v>
      </c>
      <c r="R1506" s="832">
        <v>0</v>
      </c>
      <c r="S1506" s="832">
        <v>91.51</v>
      </c>
      <c r="T1506" s="832">
        <v>50.72</v>
      </c>
      <c r="U1506" s="832">
        <v>0</v>
      </c>
      <c r="V1506" s="832">
        <v>0</v>
      </c>
      <c r="W1506" s="832">
        <v>0</v>
      </c>
      <c r="X1506" s="832">
        <v>0</v>
      </c>
      <c r="Y1506" s="832">
        <v>0</v>
      </c>
      <c r="Z1506" s="832">
        <v>0</v>
      </c>
      <c r="AA1506" s="832">
        <v>0</v>
      </c>
      <c r="AB1506" s="832">
        <v>0</v>
      </c>
      <c r="AC1506" s="832">
        <v>0</v>
      </c>
      <c r="AD1506" s="832">
        <v>0</v>
      </c>
      <c r="AE1506" s="832">
        <v>0</v>
      </c>
      <c r="AF1506" s="832">
        <v>0</v>
      </c>
      <c r="AG1506" s="832">
        <v>0</v>
      </c>
      <c r="AH1506" s="832">
        <v>0</v>
      </c>
      <c r="AI1506" s="832">
        <v>0</v>
      </c>
    </row>
    <row r="1507" spans="1:35" ht="15" customHeight="1">
      <c r="A1507" s="832" t="s">
        <v>1150</v>
      </c>
      <c r="B1507" s="832">
        <v>2021</v>
      </c>
      <c r="C1507" s="832" t="s">
        <v>1380</v>
      </c>
      <c r="D1507" s="832" t="s">
        <v>1381</v>
      </c>
      <c r="E1507" s="832" t="s">
        <v>333</v>
      </c>
      <c r="F1507" s="832" t="s">
        <v>1119</v>
      </c>
      <c r="G1507" s="832">
        <v>12254.38</v>
      </c>
      <c r="H1507" s="832">
        <v>12629.38</v>
      </c>
      <c r="I1507" s="832">
        <v>12629.38</v>
      </c>
      <c r="J1507" s="832">
        <v>13886.57</v>
      </c>
      <c r="K1507" s="832">
        <v>13886.57</v>
      </c>
      <c r="L1507" s="832">
        <v>13917.79</v>
      </c>
      <c r="M1507" s="832">
        <v>78.75</v>
      </c>
      <c r="N1507" s="832">
        <v>101.25</v>
      </c>
      <c r="O1507" s="832">
        <v>1233.75</v>
      </c>
      <c r="P1507" s="832">
        <v>1429.54</v>
      </c>
      <c r="Q1507" s="832">
        <v>1429.54</v>
      </c>
      <c r="R1507" s="832">
        <v>1458.29</v>
      </c>
      <c r="S1507" s="832">
        <v>1159.82</v>
      </c>
      <c r="T1507" s="832">
        <v>260.14</v>
      </c>
      <c r="U1507" s="832">
        <v>0</v>
      </c>
      <c r="V1507" s="832">
        <v>0</v>
      </c>
      <c r="W1507" s="832">
        <v>0</v>
      </c>
      <c r="X1507" s="832">
        <v>0</v>
      </c>
      <c r="Y1507" s="832">
        <v>0</v>
      </c>
      <c r="Z1507" s="832">
        <v>0</v>
      </c>
      <c r="AA1507" s="832">
        <v>0</v>
      </c>
      <c r="AB1507" s="832">
        <v>0</v>
      </c>
      <c r="AC1507" s="832">
        <v>0</v>
      </c>
      <c r="AD1507" s="832">
        <v>0</v>
      </c>
      <c r="AE1507" s="832">
        <v>0</v>
      </c>
      <c r="AF1507" s="832">
        <v>0</v>
      </c>
      <c r="AG1507" s="832">
        <v>0</v>
      </c>
      <c r="AH1507" s="832">
        <v>0</v>
      </c>
      <c r="AI1507" s="832">
        <v>0</v>
      </c>
    </row>
    <row r="1508" spans="1:35" ht="15" customHeight="1">
      <c r="A1508" s="832" t="s">
        <v>1150</v>
      </c>
      <c r="B1508" s="832">
        <v>2021</v>
      </c>
      <c r="C1508" s="832" t="s">
        <v>1382</v>
      </c>
      <c r="D1508" s="832" t="s">
        <v>1383</v>
      </c>
      <c r="E1508" s="832" t="s">
        <v>333</v>
      </c>
      <c r="F1508" s="832" t="s">
        <v>1119</v>
      </c>
      <c r="G1508" s="832">
        <v>0</v>
      </c>
      <c r="H1508" s="832">
        <v>0</v>
      </c>
      <c r="I1508" s="832">
        <v>0</v>
      </c>
      <c r="J1508" s="832">
        <v>0</v>
      </c>
      <c r="K1508" s="832">
        <v>0</v>
      </c>
      <c r="L1508" s="832">
        <v>0</v>
      </c>
      <c r="M1508" s="832">
        <v>0</v>
      </c>
      <c r="N1508" s="832">
        <v>0</v>
      </c>
      <c r="O1508" s="832">
        <v>0</v>
      </c>
      <c r="P1508" s="832">
        <v>0</v>
      </c>
      <c r="Q1508" s="832">
        <v>0</v>
      </c>
      <c r="R1508" s="832">
        <v>119.38</v>
      </c>
      <c r="S1508" s="832">
        <v>0</v>
      </c>
      <c r="T1508" s="832">
        <v>9.9499999999999993</v>
      </c>
      <c r="U1508" s="832">
        <v>0</v>
      </c>
      <c r="V1508" s="832">
        <v>0</v>
      </c>
      <c r="W1508" s="832">
        <v>0</v>
      </c>
      <c r="X1508" s="832">
        <v>0</v>
      </c>
      <c r="Y1508" s="832">
        <v>0</v>
      </c>
      <c r="Z1508" s="832">
        <v>0</v>
      </c>
      <c r="AA1508" s="832">
        <v>0</v>
      </c>
      <c r="AB1508" s="832">
        <v>0</v>
      </c>
      <c r="AC1508" s="832">
        <v>0</v>
      </c>
      <c r="AD1508" s="832">
        <v>0</v>
      </c>
      <c r="AE1508" s="832">
        <v>0</v>
      </c>
      <c r="AF1508" s="832">
        <v>0</v>
      </c>
      <c r="AG1508" s="832">
        <v>0</v>
      </c>
      <c r="AH1508" s="832">
        <v>0</v>
      </c>
      <c r="AI1508" s="832">
        <v>0</v>
      </c>
    </row>
    <row r="1509" spans="1:35" ht="15" customHeight="1">
      <c r="A1509" s="832" t="s">
        <v>1150</v>
      </c>
      <c r="B1509" s="832">
        <v>2021</v>
      </c>
      <c r="C1509" s="832" t="s">
        <v>1384</v>
      </c>
      <c r="D1509" s="832" t="s">
        <v>1385</v>
      </c>
      <c r="E1509" s="832" t="s">
        <v>333</v>
      </c>
      <c r="F1509" s="832" t="s">
        <v>1119</v>
      </c>
      <c r="G1509" s="832">
        <v>0</v>
      </c>
      <c r="H1509" s="832">
        <v>0</v>
      </c>
      <c r="I1509" s="832">
        <v>0</v>
      </c>
      <c r="J1509" s="832">
        <v>0</v>
      </c>
      <c r="K1509" s="832">
        <v>0</v>
      </c>
      <c r="L1509" s="832">
        <v>0</v>
      </c>
      <c r="M1509" s="832">
        <v>0</v>
      </c>
      <c r="N1509" s="832">
        <v>0</v>
      </c>
      <c r="O1509" s="832">
        <v>0</v>
      </c>
      <c r="P1509" s="832">
        <v>0</v>
      </c>
      <c r="Q1509" s="832">
        <v>0</v>
      </c>
      <c r="R1509" s="832">
        <v>0</v>
      </c>
      <c r="S1509" s="832">
        <v>0</v>
      </c>
      <c r="T1509" s="832">
        <v>0</v>
      </c>
      <c r="U1509" s="832">
        <v>0</v>
      </c>
      <c r="V1509" s="832">
        <v>0</v>
      </c>
      <c r="W1509" s="832">
        <v>0</v>
      </c>
      <c r="X1509" s="832">
        <v>0</v>
      </c>
      <c r="Y1509" s="832">
        <v>0</v>
      </c>
      <c r="Z1509" s="832">
        <v>0</v>
      </c>
      <c r="AA1509" s="832">
        <v>0</v>
      </c>
      <c r="AB1509" s="832">
        <v>0</v>
      </c>
      <c r="AC1509" s="832">
        <v>0</v>
      </c>
      <c r="AD1509" s="832">
        <v>0</v>
      </c>
      <c r="AE1509" s="832">
        <v>0</v>
      </c>
      <c r="AF1509" s="832">
        <v>0</v>
      </c>
      <c r="AG1509" s="832">
        <v>0</v>
      </c>
      <c r="AH1509" s="832">
        <v>0</v>
      </c>
      <c r="AI1509" s="832">
        <v>0</v>
      </c>
    </row>
    <row r="1510" spans="1:35" ht="15" customHeight="1">
      <c r="A1510" s="832" t="s">
        <v>1150</v>
      </c>
      <c r="B1510" s="832">
        <v>2021</v>
      </c>
      <c r="C1510" s="832" t="s">
        <v>1386</v>
      </c>
      <c r="D1510" s="832" t="s">
        <v>1387</v>
      </c>
      <c r="E1510" s="832" t="s">
        <v>333</v>
      </c>
      <c r="F1510" s="832" t="s">
        <v>1119</v>
      </c>
      <c r="G1510" s="832">
        <v>0</v>
      </c>
      <c r="H1510" s="832">
        <v>0</v>
      </c>
      <c r="I1510" s="832">
        <v>0</v>
      </c>
      <c r="J1510" s="832">
        <v>0</v>
      </c>
      <c r="K1510" s="832">
        <v>0</v>
      </c>
      <c r="L1510" s="832">
        <v>0</v>
      </c>
      <c r="M1510" s="832">
        <v>0</v>
      </c>
      <c r="N1510" s="832">
        <v>0</v>
      </c>
      <c r="O1510" s="832">
        <v>0</v>
      </c>
      <c r="P1510" s="832">
        <v>0</v>
      </c>
      <c r="Q1510" s="832">
        <v>0</v>
      </c>
      <c r="R1510" s="832">
        <v>0</v>
      </c>
      <c r="S1510" s="832">
        <v>0</v>
      </c>
      <c r="T1510" s="832">
        <v>0</v>
      </c>
      <c r="U1510" s="832">
        <v>0</v>
      </c>
      <c r="V1510" s="832">
        <v>0</v>
      </c>
      <c r="W1510" s="832">
        <v>0</v>
      </c>
      <c r="X1510" s="832">
        <v>0</v>
      </c>
      <c r="Y1510" s="832">
        <v>0</v>
      </c>
      <c r="Z1510" s="832">
        <v>0</v>
      </c>
      <c r="AA1510" s="832">
        <v>0</v>
      </c>
      <c r="AB1510" s="832">
        <v>0</v>
      </c>
      <c r="AC1510" s="832">
        <v>0</v>
      </c>
      <c r="AD1510" s="832">
        <v>0</v>
      </c>
      <c r="AE1510" s="832">
        <v>0</v>
      </c>
      <c r="AF1510" s="832">
        <v>0</v>
      </c>
      <c r="AG1510" s="832">
        <v>0</v>
      </c>
      <c r="AH1510" s="832">
        <v>0</v>
      </c>
      <c r="AI1510" s="832">
        <v>0</v>
      </c>
    </row>
    <row r="1511" spans="1:35" ht="15" customHeight="1">
      <c r="A1511" s="832" t="s">
        <v>1150</v>
      </c>
      <c r="B1511" s="832">
        <v>2021</v>
      </c>
      <c r="C1511" s="832" t="s">
        <v>1388</v>
      </c>
      <c r="D1511" s="832" t="s">
        <v>1389</v>
      </c>
      <c r="E1511" s="832" t="s">
        <v>333</v>
      </c>
      <c r="F1511" s="832" t="s">
        <v>1119</v>
      </c>
      <c r="G1511" s="832">
        <v>17710.810000000001</v>
      </c>
      <c r="H1511" s="832">
        <v>19236.36</v>
      </c>
      <c r="I1511" s="832">
        <v>20819.66</v>
      </c>
      <c r="J1511" s="832">
        <v>22167.56</v>
      </c>
      <c r="K1511" s="832">
        <v>23434.61</v>
      </c>
      <c r="L1511" s="832">
        <v>25943.91</v>
      </c>
      <c r="M1511" s="832">
        <v>1840.34</v>
      </c>
      <c r="N1511" s="832">
        <v>3751.4</v>
      </c>
      <c r="O1511" s="832">
        <v>6317.42</v>
      </c>
      <c r="P1511" s="832">
        <v>7670.47</v>
      </c>
      <c r="Q1511" s="832">
        <v>9026.66</v>
      </c>
      <c r="R1511" s="832">
        <v>10396.99</v>
      </c>
      <c r="S1511" s="832">
        <v>2161.9899999999998</v>
      </c>
      <c r="T1511" s="832">
        <v>1758.7</v>
      </c>
      <c r="U1511" s="832">
        <v>0</v>
      </c>
      <c r="V1511" s="832">
        <v>0</v>
      </c>
      <c r="W1511" s="832">
        <v>0</v>
      </c>
      <c r="X1511" s="832">
        <v>0</v>
      </c>
      <c r="Y1511" s="832">
        <v>0</v>
      </c>
      <c r="Z1511" s="832">
        <v>0</v>
      </c>
      <c r="AA1511" s="832">
        <v>0</v>
      </c>
      <c r="AB1511" s="832">
        <v>0</v>
      </c>
      <c r="AC1511" s="832">
        <v>0</v>
      </c>
      <c r="AD1511" s="832">
        <v>0</v>
      </c>
      <c r="AE1511" s="832">
        <v>0</v>
      </c>
      <c r="AF1511" s="832">
        <v>0</v>
      </c>
      <c r="AG1511" s="832">
        <v>0</v>
      </c>
      <c r="AH1511" s="832">
        <v>0</v>
      </c>
      <c r="AI1511" s="832">
        <v>0</v>
      </c>
    </row>
    <row r="1512" spans="1:35" ht="15" customHeight="1">
      <c r="A1512" s="832" t="s">
        <v>1150</v>
      </c>
      <c r="B1512" s="832">
        <v>2021</v>
      </c>
      <c r="C1512" s="832" t="s">
        <v>1390</v>
      </c>
      <c r="D1512" s="832" t="s">
        <v>1391</v>
      </c>
      <c r="E1512" s="832" t="s">
        <v>333</v>
      </c>
      <c r="F1512" s="832" t="s">
        <v>1119</v>
      </c>
      <c r="G1512" s="832">
        <v>33.56</v>
      </c>
      <c r="H1512" s="832">
        <v>33.56</v>
      </c>
      <c r="I1512" s="832">
        <v>33.56</v>
      </c>
      <c r="J1512" s="832">
        <v>33.56</v>
      </c>
      <c r="K1512" s="832">
        <v>33.56</v>
      </c>
      <c r="L1512" s="832">
        <v>33.56</v>
      </c>
      <c r="M1512" s="832">
        <v>31.4</v>
      </c>
      <c r="N1512" s="832">
        <v>31.4</v>
      </c>
      <c r="O1512" s="832">
        <v>46.92</v>
      </c>
      <c r="P1512" s="832">
        <v>46.92</v>
      </c>
      <c r="Q1512" s="832">
        <v>96.92</v>
      </c>
      <c r="R1512" s="832">
        <v>46.92</v>
      </c>
      <c r="S1512" s="832">
        <v>2.8</v>
      </c>
      <c r="T1512" s="832">
        <v>3.91</v>
      </c>
      <c r="U1512" s="832">
        <v>0</v>
      </c>
      <c r="V1512" s="832">
        <v>0</v>
      </c>
      <c r="W1512" s="832">
        <v>0</v>
      </c>
      <c r="X1512" s="832">
        <v>0</v>
      </c>
      <c r="Y1512" s="832">
        <v>0</v>
      </c>
      <c r="Z1512" s="832">
        <v>0</v>
      </c>
      <c r="AA1512" s="832">
        <v>0</v>
      </c>
      <c r="AB1512" s="832">
        <v>0</v>
      </c>
      <c r="AC1512" s="832">
        <v>0</v>
      </c>
      <c r="AD1512" s="832">
        <v>0</v>
      </c>
      <c r="AE1512" s="832">
        <v>0</v>
      </c>
      <c r="AF1512" s="832">
        <v>0</v>
      </c>
      <c r="AG1512" s="832">
        <v>0</v>
      </c>
      <c r="AH1512" s="832">
        <v>0</v>
      </c>
      <c r="AI1512" s="832">
        <v>0</v>
      </c>
    </row>
    <row r="1513" spans="1:35" ht="15" customHeight="1">
      <c r="A1513" s="832" t="s">
        <v>1150</v>
      </c>
      <c r="B1513" s="832">
        <v>2021</v>
      </c>
      <c r="C1513" s="832" t="s">
        <v>1392</v>
      </c>
      <c r="D1513" s="832" t="s">
        <v>1393</v>
      </c>
      <c r="E1513" s="832" t="s">
        <v>333</v>
      </c>
      <c r="F1513" s="832" t="s">
        <v>1119</v>
      </c>
      <c r="G1513" s="832">
        <v>10655.19</v>
      </c>
      <c r="H1513" s="832">
        <v>10950.42</v>
      </c>
      <c r="I1513" s="832">
        <v>11106.6</v>
      </c>
      <c r="J1513" s="832">
        <v>11208.32</v>
      </c>
      <c r="K1513" s="832">
        <v>11287.51</v>
      </c>
      <c r="L1513" s="832">
        <v>11367.82</v>
      </c>
      <c r="M1513" s="832">
        <v>66</v>
      </c>
      <c r="N1513" s="832">
        <v>145.9</v>
      </c>
      <c r="O1513" s="832">
        <v>228.87</v>
      </c>
      <c r="P1513" s="832">
        <v>309.13</v>
      </c>
      <c r="Q1513" s="832">
        <v>391.19</v>
      </c>
      <c r="R1513" s="832">
        <v>470.78</v>
      </c>
      <c r="S1513" s="832">
        <v>947.32</v>
      </c>
      <c r="T1513" s="832">
        <v>98.62</v>
      </c>
      <c r="U1513" s="832">
        <v>0</v>
      </c>
      <c r="V1513" s="832">
        <v>0</v>
      </c>
      <c r="W1513" s="832">
        <v>0</v>
      </c>
      <c r="X1513" s="832">
        <v>0</v>
      </c>
      <c r="Y1513" s="832">
        <v>0</v>
      </c>
      <c r="Z1513" s="832">
        <v>0</v>
      </c>
      <c r="AA1513" s="832">
        <v>0</v>
      </c>
      <c r="AB1513" s="832">
        <v>0</v>
      </c>
      <c r="AC1513" s="832">
        <v>0</v>
      </c>
      <c r="AD1513" s="832">
        <v>0</v>
      </c>
      <c r="AE1513" s="832">
        <v>0</v>
      </c>
      <c r="AF1513" s="832">
        <v>0</v>
      </c>
      <c r="AG1513" s="832">
        <v>0</v>
      </c>
      <c r="AH1513" s="832">
        <v>0</v>
      </c>
      <c r="AI1513" s="832">
        <v>0</v>
      </c>
    </row>
    <row r="1514" spans="1:35" ht="15" customHeight="1">
      <c r="A1514" s="832" t="s">
        <v>1150</v>
      </c>
      <c r="B1514" s="832">
        <v>2021</v>
      </c>
      <c r="C1514" s="832" t="s">
        <v>1394</v>
      </c>
      <c r="D1514" s="832" t="s">
        <v>1395</v>
      </c>
      <c r="E1514" s="832" t="s">
        <v>333</v>
      </c>
      <c r="F1514" s="832" t="s">
        <v>1119</v>
      </c>
      <c r="G1514" s="832">
        <v>914.62</v>
      </c>
      <c r="H1514" s="832">
        <v>1045.3499999999999</v>
      </c>
      <c r="I1514" s="832">
        <v>1194.44</v>
      </c>
      <c r="J1514" s="832">
        <v>1325.17</v>
      </c>
      <c r="K1514" s="832">
        <v>1461.73</v>
      </c>
      <c r="L1514" s="832">
        <v>1594.96</v>
      </c>
      <c r="M1514" s="832">
        <v>17.75</v>
      </c>
      <c r="N1514" s="832">
        <v>133.22999999999999</v>
      </c>
      <c r="O1514" s="832">
        <v>266.45999999999998</v>
      </c>
      <c r="P1514" s="832">
        <v>399.69</v>
      </c>
      <c r="Q1514" s="832">
        <v>532.91999999999996</v>
      </c>
      <c r="R1514" s="832">
        <v>667.43</v>
      </c>
      <c r="S1514" s="832">
        <v>132.91</v>
      </c>
      <c r="T1514" s="832">
        <v>121.73</v>
      </c>
      <c r="U1514" s="832">
        <v>0</v>
      </c>
      <c r="V1514" s="832">
        <v>0</v>
      </c>
      <c r="W1514" s="832">
        <v>0</v>
      </c>
      <c r="X1514" s="832">
        <v>0</v>
      </c>
      <c r="Y1514" s="832">
        <v>0</v>
      </c>
      <c r="Z1514" s="832">
        <v>0</v>
      </c>
      <c r="AA1514" s="832">
        <v>0</v>
      </c>
      <c r="AB1514" s="832">
        <v>0</v>
      </c>
      <c r="AC1514" s="832">
        <v>0</v>
      </c>
      <c r="AD1514" s="832">
        <v>0</v>
      </c>
      <c r="AE1514" s="832">
        <v>0</v>
      </c>
      <c r="AF1514" s="832">
        <v>0</v>
      </c>
      <c r="AG1514" s="832">
        <v>0</v>
      </c>
      <c r="AH1514" s="832">
        <v>0</v>
      </c>
      <c r="AI1514" s="832">
        <v>0</v>
      </c>
    </row>
    <row r="1515" spans="1:35" ht="15" customHeight="1">
      <c r="A1515" s="832" t="s">
        <v>1150</v>
      </c>
      <c r="B1515" s="832">
        <v>2021</v>
      </c>
      <c r="C1515" s="832" t="s">
        <v>1396</v>
      </c>
      <c r="D1515" s="832" t="s">
        <v>1397</v>
      </c>
      <c r="E1515" s="832" t="s">
        <v>333</v>
      </c>
      <c r="F1515" s="832" t="s">
        <v>1119</v>
      </c>
      <c r="G1515" s="832">
        <v>206.75</v>
      </c>
      <c r="H1515" s="832">
        <v>206.75</v>
      </c>
      <c r="I1515" s="832">
        <v>252.75</v>
      </c>
      <c r="J1515" s="832">
        <v>252.75</v>
      </c>
      <c r="K1515" s="832">
        <v>390.75</v>
      </c>
      <c r="L1515" s="832">
        <v>390.75</v>
      </c>
      <c r="M1515" s="832">
        <v>0</v>
      </c>
      <c r="N1515" s="832">
        <v>0</v>
      </c>
      <c r="O1515" s="832">
        <v>115</v>
      </c>
      <c r="P1515" s="832">
        <v>115</v>
      </c>
      <c r="Q1515" s="832">
        <v>115</v>
      </c>
      <c r="R1515" s="832">
        <v>115</v>
      </c>
      <c r="S1515" s="832">
        <v>32.56</v>
      </c>
      <c r="T1515" s="832">
        <v>24.92</v>
      </c>
      <c r="U1515" s="832">
        <v>0</v>
      </c>
      <c r="V1515" s="832">
        <v>0</v>
      </c>
      <c r="W1515" s="832">
        <v>0</v>
      </c>
      <c r="X1515" s="832">
        <v>0</v>
      </c>
      <c r="Y1515" s="832">
        <v>0</v>
      </c>
      <c r="Z1515" s="832">
        <v>0</v>
      </c>
      <c r="AA1515" s="832">
        <v>0</v>
      </c>
      <c r="AB1515" s="832">
        <v>0</v>
      </c>
      <c r="AC1515" s="832">
        <v>0</v>
      </c>
      <c r="AD1515" s="832">
        <v>0</v>
      </c>
      <c r="AE1515" s="832">
        <v>0</v>
      </c>
      <c r="AF1515" s="832">
        <v>0</v>
      </c>
      <c r="AG1515" s="832">
        <v>0</v>
      </c>
      <c r="AH1515" s="832">
        <v>0</v>
      </c>
      <c r="AI1515" s="832">
        <v>0</v>
      </c>
    </row>
    <row r="1516" spans="1:35" ht="15" customHeight="1">
      <c r="A1516" s="832" t="s">
        <v>1150</v>
      </c>
      <c r="B1516" s="832">
        <v>2021</v>
      </c>
      <c r="C1516" s="832" t="s">
        <v>1398</v>
      </c>
      <c r="D1516" s="832" t="s">
        <v>1399</v>
      </c>
      <c r="E1516" s="832" t="s">
        <v>333</v>
      </c>
      <c r="F1516" s="832" t="s">
        <v>1119</v>
      </c>
      <c r="G1516" s="832">
        <v>54729.43</v>
      </c>
      <c r="H1516" s="832">
        <v>62112.82</v>
      </c>
      <c r="I1516" s="832">
        <v>74677.77</v>
      </c>
      <c r="J1516" s="832">
        <v>83929.56</v>
      </c>
      <c r="K1516" s="832">
        <v>91527.5</v>
      </c>
      <c r="L1516" s="832">
        <v>100116.07</v>
      </c>
      <c r="M1516" s="832">
        <v>8093.73</v>
      </c>
      <c r="N1516" s="832">
        <v>16327.97</v>
      </c>
      <c r="O1516" s="832">
        <v>27694.87</v>
      </c>
      <c r="P1516" s="832">
        <v>35013.75</v>
      </c>
      <c r="Q1516" s="832">
        <v>44571.69</v>
      </c>
      <c r="R1516" s="832">
        <v>51309.68</v>
      </c>
      <c r="S1516" s="832">
        <v>8343.01</v>
      </c>
      <c r="T1516" s="832">
        <v>8521.39</v>
      </c>
      <c r="U1516" s="832">
        <v>0</v>
      </c>
      <c r="V1516" s="832">
        <v>0</v>
      </c>
      <c r="W1516" s="832">
        <v>0</v>
      </c>
      <c r="X1516" s="832">
        <v>0</v>
      </c>
      <c r="Y1516" s="832">
        <v>0</v>
      </c>
      <c r="Z1516" s="832">
        <v>0</v>
      </c>
      <c r="AA1516" s="832">
        <v>0</v>
      </c>
      <c r="AB1516" s="832">
        <v>0</v>
      </c>
      <c r="AC1516" s="832">
        <v>0</v>
      </c>
      <c r="AD1516" s="832">
        <v>0</v>
      </c>
      <c r="AE1516" s="832">
        <v>0</v>
      </c>
      <c r="AF1516" s="832">
        <v>0</v>
      </c>
      <c r="AG1516" s="832">
        <v>0</v>
      </c>
      <c r="AH1516" s="832">
        <v>0</v>
      </c>
      <c r="AI1516" s="832">
        <v>0</v>
      </c>
    </row>
    <row r="1517" spans="1:35" ht="15" customHeight="1">
      <c r="A1517" s="832" t="s">
        <v>1150</v>
      </c>
      <c r="B1517" s="832">
        <v>2021</v>
      </c>
      <c r="C1517" s="832" t="s">
        <v>1400</v>
      </c>
      <c r="D1517" s="832" t="s">
        <v>1401</v>
      </c>
      <c r="E1517" s="832" t="s">
        <v>333</v>
      </c>
      <c r="F1517" s="832" t="s">
        <v>1119</v>
      </c>
      <c r="G1517" s="832">
        <v>1225.25</v>
      </c>
      <c r="H1517" s="832">
        <v>1225.25</v>
      </c>
      <c r="I1517" s="832">
        <v>1775.98</v>
      </c>
      <c r="J1517" s="832">
        <v>2008.97</v>
      </c>
      <c r="K1517" s="832">
        <v>2073.4699999999998</v>
      </c>
      <c r="L1517" s="832">
        <v>2304.81</v>
      </c>
      <c r="M1517" s="832">
        <v>474.24</v>
      </c>
      <c r="N1517" s="832">
        <v>536.74</v>
      </c>
      <c r="O1517" s="832">
        <v>599.24</v>
      </c>
      <c r="P1517" s="832">
        <v>2447.7199999999998</v>
      </c>
      <c r="Q1517" s="832">
        <v>3046.63</v>
      </c>
      <c r="R1517" s="832">
        <v>3203.82</v>
      </c>
      <c r="S1517" s="832">
        <v>192.07</v>
      </c>
      <c r="T1517" s="832">
        <v>362.16</v>
      </c>
      <c r="U1517" s="832">
        <v>0</v>
      </c>
      <c r="V1517" s="832">
        <v>0</v>
      </c>
      <c r="W1517" s="832">
        <v>0</v>
      </c>
      <c r="X1517" s="832">
        <v>0</v>
      </c>
      <c r="Y1517" s="832">
        <v>0</v>
      </c>
      <c r="Z1517" s="832">
        <v>0</v>
      </c>
      <c r="AA1517" s="832">
        <v>0</v>
      </c>
      <c r="AB1517" s="832">
        <v>0</v>
      </c>
      <c r="AC1517" s="832">
        <v>0</v>
      </c>
      <c r="AD1517" s="832">
        <v>0</v>
      </c>
      <c r="AE1517" s="832">
        <v>0</v>
      </c>
      <c r="AF1517" s="832">
        <v>0</v>
      </c>
      <c r="AG1517" s="832">
        <v>0</v>
      </c>
      <c r="AH1517" s="832">
        <v>0</v>
      </c>
      <c r="AI1517" s="832">
        <v>0</v>
      </c>
    </row>
    <row r="1518" spans="1:35" ht="15" customHeight="1">
      <c r="A1518" s="832" t="s">
        <v>1150</v>
      </c>
      <c r="B1518" s="832">
        <v>2021</v>
      </c>
      <c r="C1518" s="832" t="s">
        <v>1402</v>
      </c>
      <c r="D1518" s="832" t="s">
        <v>2729</v>
      </c>
      <c r="E1518" s="832" t="s">
        <v>333</v>
      </c>
      <c r="F1518" s="832" t="s">
        <v>1119</v>
      </c>
      <c r="G1518" s="832">
        <v>107123.58</v>
      </c>
      <c r="H1518" s="832">
        <v>122554.83</v>
      </c>
      <c r="I1518" s="832">
        <v>137683.17000000001</v>
      </c>
      <c r="J1518" s="832">
        <v>152785.51999999999</v>
      </c>
      <c r="K1518" s="832">
        <v>168141.17</v>
      </c>
      <c r="L1518" s="832">
        <v>183091.17</v>
      </c>
      <c r="M1518" s="832">
        <v>15105.08</v>
      </c>
      <c r="N1518" s="832">
        <v>30330.080000000002</v>
      </c>
      <c r="O1518" s="832">
        <v>45830.080000000002</v>
      </c>
      <c r="P1518" s="832">
        <v>61330.080000000002</v>
      </c>
      <c r="Q1518" s="832">
        <v>76830.080000000002</v>
      </c>
      <c r="R1518" s="832">
        <v>92330.08</v>
      </c>
      <c r="S1518" s="832">
        <v>15257.6</v>
      </c>
      <c r="T1518" s="832">
        <v>15323.14</v>
      </c>
      <c r="U1518" s="832">
        <v>0</v>
      </c>
      <c r="V1518" s="832">
        <v>0</v>
      </c>
      <c r="W1518" s="832">
        <v>0</v>
      </c>
      <c r="X1518" s="832">
        <v>0</v>
      </c>
      <c r="Y1518" s="832">
        <v>0</v>
      </c>
      <c r="Z1518" s="832">
        <v>0</v>
      </c>
      <c r="AA1518" s="832">
        <v>0</v>
      </c>
      <c r="AB1518" s="832">
        <v>0</v>
      </c>
      <c r="AC1518" s="832">
        <v>0</v>
      </c>
      <c r="AD1518" s="832">
        <v>0</v>
      </c>
      <c r="AE1518" s="832">
        <v>0</v>
      </c>
      <c r="AF1518" s="832">
        <v>0</v>
      </c>
      <c r="AG1518" s="832">
        <v>0</v>
      </c>
      <c r="AH1518" s="832">
        <v>0</v>
      </c>
      <c r="AI1518" s="832">
        <v>0</v>
      </c>
    </row>
    <row r="1519" spans="1:35" ht="15" customHeight="1">
      <c r="A1519" s="832" t="s">
        <v>1150</v>
      </c>
      <c r="B1519" s="832">
        <v>2021</v>
      </c>
      <c r="C1519" s="832" t="s">
        <v>1404</v>
      </c>
      <c r="D1519" s="832" t="s">
        <v>1405</v>
      </c>
      <c r="E1519" s="832" t="s">
        <v>333</v>
      </c>
      <c r="F1519" s="832" t="s">
        <v>1119</v>
      </c>
      <c r="G1519" s="832">
        <v>0</v>
      </c>
      <c r="H1519" s="832">
        <v>0</v>
      </c>
      <c r="I1519" s="832">
        <v>0</v>
      </c>
      <c r="J1519" s="832">
        <v>0</v>
      </c>
      <c r="K1519" s="832">
        <v>0</v>
      </c>
      <c r="L1519" s="832">
        <v>0</v>
      </c>
      <c r="M1519" s="832">
        <v>0</v>
      </c>
      <c r="N1519" s="832">
        <v>0</v>
      </c>
      <c r="O1519" s="832">
        <v>0</v>
      </c>
      <c r="P1519" s="832">
        <v>0</v>
      </c>
      <c r="Q1519" s="832">
        <v>0</v>
      </c>
      <c r="R1519" s="832">
        <v>0</v>
      </c>
      <c r="S1519" s="832">
        <v>0</v>
      </c>
      <c r="T1519" s="832">
        <v>0</v>
      </c>
      <c r="U1519" s="832">
        <v>0</v>
      </c>
      <c r="V1519" s="832">
        <v>0</v>
      </c>
      <c r="W1519" s="832">
        <v>0</v>
      </c>
      <c r="X1519" s="832">
        <v>0</v>
      </c>
      <c r="Y1519" s="832">
        <v>0</v>
      </c>
      <c r="Z1519" s="832">
        <v>0</v>
      </c>
      <c r="AA1519" s="832">
        <v>0</v>
      </c>
      <c r="AB1519" s="832">
        <v>0</v>
      </c>
      <c r="AC1519" s="832">
        <v>0</v>
      </c>
      <c r="AD1519" s="832">
        <v>0</v>
      </c>
      <c r="AE1519" s="832">
        <v>0</v>
      </c>
      <c r="AF1519" s="832">
        <v>0</v>
      </c>
      <c r="AG1519" s="832">
        <v>0</v>
      </c>
      <c r="AH1519" s="832">
        <v>0</v>
      </c>
      <c r="AI1519" s="832">
        <v>0</v>
      </c>
    </row>
    <row r="1520" spans="1:35" ht="15" customHeight="1">
      <c r="A1520" s="832" t="s">
        <v>1150</v>
      </c>
      <c r="B1520" s="832">
        <v>2021</v>
      </c>
      <c r="C1520" s="832" t="s">
        <v>1406</v>
      </c>
      <c r="D1520" s="832" t="s">
        <v>1407</v>
      </c>
      <c r="E1520" s="832" t="s">
        <v>333</v>
      </c>
      <c r="F1520" s="832" t="s">
        <v>1119</v>
      </c>
      <c r="G1520" s="832">
        <v>17676.59</v>
      </c>
      <c r="H1520" s="832">
        <v>19354.64</v>
      </c>
      <c r="I1520" s="832">
        <v>22358.06</v>
      </c>
      <c r="J1520" s="832">
        <v>24517.14</v>
      </c>
      <c r="K1520" s="832">
        <v>27800.94</v>
      </c>
      <c r="L1520" s="832">
        <v>30782.55</v>
      </c>
      <c r="M1520" s="832">
        <v>1544.91</v>
      </c>
      <c r="N1520" s="832">
        <v>4129.83</v>
      </c>
      <c r="O1520" s="832">
        <v>6241.44</v>
      </c>
      <c r="P1520" s="832">
        <v>8983.9</v>
      </c>
      <c r="Q1520" s="832">
        <v>13387.92</v>
      </c>
      <c r="R1520" s="832">
        <v>16751.43</v>
      </c>
      <c r="S1520" s="832">
        <v>2565.21</v>
      </c>
      <c r="T1520" s="832">
        <v>2637.47</v>
      </c>
      <c r="U1520" s="832">
        <v>0</v>
      </c>
      <c r="V1520" s="832">
        <v>0</v>
      </c>
      <c r="W1520" s="832">
        <v>0</v>
      </c>
      <c r="X1520" s="832">
        <v>0</v>
      </c>
      <c r="Y1520" s="832">
        <v>0</v>
      </c>
      <c r="Z1520" s="832">
        <v>0</v>
      </c>
      <c r="AA1520" s="832">
        <v>0</v>
      </c>
      <c r="AB1520" s="832">
        <v>0</v>
      </c>
      <c r="AC1520" s="832">
        <v>0</v>
      </c>
      <c r="AD1520" s="832">
        <v>0</v>
      </c>
      <c r="AE1520" s="832">
        <v>0</v>
      </c>
      <c r="AF1520" s="832">
        <v>0</v>
      </c>
      <c r="AG1520" s="832">
        <v>0</v>
      </c>
      <c r="AH1520" s="832">
        <v>0</v>
      </c>
      <c r="AI1520" s="832">
        <v>0</v>
      </c>
    </row>
    <row r="1521" spans="1:35" ht="15" customHeight="1">
      <c r="A1521" s="832" t="s">
        <v>1150</v>
      </c>
      <c r="B1521" s="832">
        <v>2021</v>
      </c>
      <c r="C1521" s="832" t="s">
        <v>1408</v>
      </c>
      <c r="D1521" s="832" t="s">
        <v>1409</v>
      </c>
      <c r="E1521" s="832" t="s">
        <v>333</v>
      </c>
      <c r="F1521" s="832" t="s">
        <v>1119</v>
      </c>
      <c r="G1521" s="832">
        <v>46938.01</v>
      </c>
      <c r="H1521" s="832">
        <v>53642.89</v>
      </c>
      <c r="I1521" s="832">
        <v>60347.77</v>
      </c>
      <c r="J1521" s="832">
        <v>67052.649999999994</v>
      </c>
      <c r="K1521" s="832">
        <v>73757.53</v>
      </c>
      <c r="L1521" s="832">
        <v>80462.399999999994</v>
      </c>
      <c r="M1521" s="832">
        <v>6711.77</v>
      </c>
      <c r="N1521" s="832">
        <v>13423.54</v>
      </c>
      <c r="O1521" s="832">
        <v>20135.310000000001</v>
      </c>
      <c r="P1521" s="832">
        <v>26847.08</v>
      </c>
      <c r="Q1521" s="832">
        <v>33558.85</v>
      </c>
      <c r="R1521" s="832">
        <v>40270.620000000003</v>
      </c>
      <c r="S1521" s="832">
        <v>6705.2</v>
      </c>
      <c r="T1521" s="832">
        <v>6708.32</v>
      </c>
      <c r="U1521" s="832">
        <v>0</v>
      </c>
      <c r="V1521" s="832">
        <v>0</v>
      </c>
      <c r="W1521" s="832">
        <v>0</v>
      </c>
      <c r="X1521" s="832">
        <v>0</v>
      </c>
      <c r="Y1521" s="832">
        <v>0</v>
      </c>
      <c r="Z1521" s="832">
        <v>0</v>
      </c>
      <c r="AA1521" s="832">
        <v>0</v>
      </c>
      <c r="AB1521" s="832">
        <v>0</v>
      </c>
      <c r="AC1521" s="832">
        <v>0</v>
      </c>
      <c r="AD1521" s="832">
        <v>0</v>
      </c>
      <c r="AE1521" s="832">
        <v>0</v>
      </c>
      <c r="AF1521" s="832">
        <v>0</v>
      </c>
      <c r="AG1521" s="832">
        <v>0</v>
      </c>
      <c r="AH1521" s="832">
        <v>0</v>
      </c>
      <c r="AI1521" s="832">
        <v>0</v>
      </c>
    </row>
    <row r="1522" spans="1:35" ht="15" customHeight="1">
      <c r="A1522" s="832" t="s">
        <v>1150</v>
      </c>
      <c r="B1522" s="832">
        <v>2021</v>
      </c>
      <c r="C1522" s="832" t="s">
        <v>1410</v>
      </c>
      <c r="D1522" s="832" t="s">
        <v>1411</v>
      </c>
      <c r="E1522" s="832" t="s">
        <v>333</v>
      </c>
      <c r="F1522" s="832" t="s">
        <v>1119</v>
      </c>
      <c r="G1522" s="832">
        <v>0</v>
      </c>
      <c r="H1522" s="832">
        <v>0</v>
      </c>
      <c r="I1522" s="832">
        <v>0</v>
      </c>
      <c r="J1522" s="832">
        <v>0</v>
      </c>
      <c r="K1522" s="832">
        <v>0</v>
      </c>
      <c r="L1522" s="832">
        <v>0</v>
      </c>
      <c r="M1522" s="832">
        <v>0</v>
      </c>
      <c r="N1522" s="832">
        <v>0</v>
      </c>
      <c r="O1522" s="832">
        <v>0</v>
      </c>
      <c r="P1522" s="832">
        <v>0</v>
      </c>
      <c r="Q1522" s="832">
        <v>0</v>
      </c>
      <c r="R1522" s="832">
        <v>0</v>
      </c>
      <c r="S1522" s="832">
        <v>0</v>
      </c>
      <c r="T1522" s="832">
        <v>0</v>
      </c>
      <c r="U1522" s="832">
        <v>0</v>
      </c>
      <c r="V1522" s="832">
        <v>0</v>
      </c>
      <c r="W1522" s="832">
        <v>0</v>
      </c>
      <c r="X1522" s="832">
        <v>0</v>
      </c>
      <c r="Y1522" s="832">
        <v>0</v>
      </c>
      <c r="Z1522" s="832">
        <v>0</v>
      </c>
      <c r="AA1522" s="832">
        <v>0</v>
      </c>
      <c r="AB1522" s="832">
        <v>0</v>
      </c>
      <c r="AC1522" s="832">
        <v>0</v>
      </c>
      <c r="AD1522" s="832">
        <v>0</v>
      </c>
      <c r="AE1522" s="832">
        <v>0</v>
      </c>
      <c r="AF1522" s="832">
        <v>0</v>
      </c>
      <c r="AG1522" s="832">
        <v>0</v>
      </c>
      <c r="AH1522" s="832">
        <v>0</v>
      </c>
      <c r="AI1522" s="832">
        <v>0</v>
      </c>
    </row>
    <row r="1523" spans="1:35" ht="15" customHeight="1">
      <c r="A1523" s="832" t="s">
        <v>1150</v>
      </c>
      <c r="B1523" s="832">
        <v>2021</v>
      </c>
      <c r="C1523" s="832" t="s">
        <v>1412</v>
      </c>
      <c r="D1523" s="832" t="s">
        <v>1413</v>
      </c>
      <c r="E1523" s="832" t="s">
        <v>333</v>
      </c>
      <c r="F1523" s="832" t="s">
        <v>1119</v>
      </c>
      <c r="G1523" s="832">
        <v>0</v>
      </c>
      <c r="H1523" s="832">
        <v>0</v>
      </c>
      <c r="I1523" s="832">
        <v>0</v>
      </c>
      <c r="J1523" s="832">
        <v>0</v>
      </c>
      <c r="K1523" s="832">
        <v>0</v>
      </c>
      <c r="L1523" s="832">
        <v>0</v>
      </c>
      <c r="M1523" s="832">
        <v>0</v>
      </c>
      <c r="N1523" s="832">
        <v>0</v>
      </c>
      <c r="O1523" s="832">
        <v>0</v>
      </c>
      <c r="P1523" s="832">
        <v>0</v>
      </c>
      <c r="Q1523" s="832">
        <v>0</v>
      </c>
      <c r="R1523" s="832">
        <v>0</v>
      </c>
      <c r="S1523" s="832">
        <v>0</v>
      </c>
      <c r="T1523" s="832">
        <v>0</v>
      </c>
      <c r="U1523" s="832">
        <v>0</v>
      </c>
      <c r="V1523" s="832">
        <v>0</v>
      </c>
      <c r="W1523" s="832">
        <v>0</v>
      </c>
      <c r="X1523" s="832">
        <v>0</v>
      </c>
      <c r="Y1523" s="832">
        <v>0</v>
      </c>
      <c r="Z1523" s="832">
        <v>0</v>
      </c>
      <c r="AA1523" s="832">
        <v>0</v>
      </c>
      <c r="AB1523" s="832">
        <v>0</v>
      </c>
      <c r="AC1523" s="832">
        <v>0</v>
      </c>
      <c r="AD1523" s="832">
        <v>0</v>
      </c>
      <c r="AE1523" s="832">
        <v>0</v>
      </c>
      <c r="AF1523" s="832">
        <v>0</v>
      </c>
      <c r="AG1523" s="832">
        <v>0</v>
      </c>
      <c r="AH1523" s="832">
        <v>0</v>
      </c>
      <c r="AI1523" s="832">
        <v>0</v>
      </c>
    </row>
    <row r="1524" spans="1:35" ht="15" customHeight="1">
      <c r="A1524" s="832" t="s">
        <v>1150</v>
      </c>
      <c r="B1524" s="832">
        <v>2021</v>
      </c>
      <c r="C1524" s="832" t="s">
        <v>1414</v>
      </c>
      <c r="D1524" s="832" t="s">
        <v>1415</v>
      </c>
      <c r="E1524" s="832" t="s">
        <v>333</v>
      </c>
      <c r="F1524" s="832" t="s">
        <v>1119</v>
      </c>
      <c r="G1524" s="832">
        <v>0</v>
      </c>
      <c r="H1524" s="832">
        <v>0</v>
      </c>
      <c r="I1524" s="832">
        <v>0</v>
      </c>
      <c r="J1524" s="832">
        <v>0</v>
      </c>
      <c r="K1524" s="832">
        <v>3</v>
      </c>
      <c r="L1524" s="832">
        <v>6.3</v>
      </c>
      <c r="M1524" s="832">
        <v>0</v>
      </c>
      <c r="N1524" s="832">
        <v>0</v>
      </c>
      <c r="O1524" s="832">
        <v>0</v>
      </c>
      <c r="P1524" s="832">
        <v>0</v>
      </c>
      <c r="Q1524" s="832">
        <v>151.25</v>
      </c>
      <c r="R1524" s="832">
        <v>151.25</v>
      </c>
      <c r="S1524" s="832">
        <v>0.53</v>
      </c>
      <c r="T1524" s="832">
        <v>13.13</v>
      </c>
      <c r="U1524" s="832">
        <v>0</v>
      </c>
      <c r="V1524" s="832">
        <v>0</v>
      </c>
      <c r="W1524" s="832">
        <v>0</v>
      </c>
      <c r="X1524" s="832">
        <v>0</v>
      </c>
      <c r="Y1524" s="832">
        <v>0</v>
      </c>
      <c r="Z1524" s="832">
        <v>0</v>
      </c>
      <c r="AA1524" s="832">
        <v>0</v>
      </c>
      <c r="AB1524" s="832">
        <v>0</v>
      </c>
      <c r="AC1524" s="832">
        <v>0</v>
      </c>
      <c r="AD1524" s="832">
        <v>0</v>
      </c>
      <c r="AE1524" s="832">
        <v>0</v>
      </c>
      <c r="AF1524" s="832">
        <v>0</v>
      </c>
      <c r="AG1524" s="832">
        <v>0</v>
      </c>
      <c r="AH1524" s="832">
        <v>0</v>
      </c>
      <c r="AI1524" s="832">
        <v>0</v>
      </c>
    </row>
    <row r="1525" spans="1:35" ht="15" customHeight="1">
      <c r="A1525" s="832" t="s">
        <v>1150</v>
      </c>
      <c r="B1525" s="832">
        <v>2021</v>
      </c>
      <c r="C1525" s="832" t="s">
        <v>1416</v>
      </c>
      <c r="D1525" s="832" t="s">
        <v>1339</v>
      </c>
      <c r="E1525" s="832" t="s">
        <v>333</v>
      </c>
      <c r="F1525" s="832" t="s">
        <v>1119</v>
      </c>
      <c r="G1525" s="832">
        <v>8924.9500000000007</v>
      </c>
      <c r="H1525" s="832">
        <v>10182.959999999999</v>
      </c>
      <c r="I1525" s="832">
        <v>11462.97</v>
      </c>
      <c r="J1525" s="832">
        <v>12735.64</v>
      </c>
      <c r="K1525" s="832">
        <v>14008.31</v>
      </c>
      <c r="L1525" s="832">
        <v>15877.16</v>
      </c>
      <c r="M1525" s="832">
        <v>1338.91</v>
      </c>
      <c r="N1525" s="832">
        <v>2683.41</v>
      </c>
      <c r="O1525" s="832">
        <v>4027.91</v>
      </c>
      <c r="P1525" s="832">
        <v>5372.41</v>
      </c>
      <c r="Q1525" s="832">
        <v>6716.91</v>
      </c>
      <c r="R1525" s="832">
        <v>8061.41</v>
      </c>
      <c r="S1525" s="832">
        <v>1323.1</v>
      </c>
      <c r="T1525" s="832">
        <v>1355.97</v>
      </c>
      <c r="U1525" s="832">
        <v>0</v>
      </c>
      <c r="V1525" s="832">
        <v>0</v>
      </c>
      <c r="W1525" s="832">
        <v>0</v>
      </c>
      <c r="X1525" s="832">
        <v>0</v>
      </c>
      <c r="Y1525" s="832">
        <v>0</v>
      </c>
      <c r="Z1525" s="832">
        <v>0</v>
      </c>
      <c r="AA1525" s="832">
        <v>0</v>
      </c>
      <c r="AB1525" s="832">
        <v>0</v>
      </c>
      <c r="AC1525" s="832">
        <v>0</v>
      </c>
      <c r="AD1525" s="832">
        <v>0</v>
      </c>
      <c r="AE1525" s="832">
        <v>0</v>
      </c>
      <c r="AF1525" s="832">
        <v>0</v>
      </c>
      <c r="AG1525" s="832">
        <v>0</v>
      </c>
      <c r="AH1525" s="832">
        <v>0</v>
      </c>
      <c r="AI1525" s="832">
        <v>0</v>
      </c>
    </row>
    <row r="1526" spans="1:35" ht="15" customHeight="1">
      <c r="A1526" s="832" t="s">
        <v>1150</v>
      </c>
      <c r="B1526" s="832">
        <v>2021</v>
      </c>
      <c r="C1526" s="832" t="s">
        <v>1418</v>
      </c>
      <c r="D1526" s="832" t="s">
        <v>1419</v>
      </c>
      <c r="E1526" s="832" t="s">
        <v>333</v>
      </c>
      <c r="F1526" s="832" t="s">
        <v>1119</v>
      </c>
      <c r="G1526" s="832">
        <v>19178.099999999999</v>
      </c>
      <c r="H1526" s="832">
        <v>22987.89</v>
      </c>
      <c r="I1526" s="832">
        <v>25754.95</v>
      </c>
      <c r="J1526" s="832">
        <v>27717.93</v>
      </c>
      <c r="K1526" s="832">
        <v>30736.16</v>
      </c>
      <c r="L1526" s="832">
        <v>35410.620000000003</v>
      </c>
      <c r="M1526" s="832">
        <v>1336.94</v>
      </c>
      <c r="N1526" s="832">
        <v>4620.26</v>
      </c>
      <c r="O1526" s="832">
        <v>9236.7900000000009</v>
      </c>
      <c r="P1526" s="832">
        <v>11502.26</v>
      </c>
      <c r="Q1526" s="832">
        <v>14361.53</v>
      </c>
      <c r="R1526" s="832">
        <v>17165.12</v>
      </c>
      <c r="S1526" s="832">
        <v>2950.89</v>
      </c>
      <c r="T1526" s="832">
        <v>3013.73</v>
      </c>
      <c r="U1526" s="832">
        <v>0</v>
      </c>
      <c r="V1526" s="832">
        <v>0</v>
      </c>
      <c r="W1526" s="832">
        <v>0</v>
      </c>
      <c r="X1526" s="832">
        <v>0</v>
      </c>
      <c r="Y1526" s="832">
        <v>0</v>
      </c>
      <c r="Z1526" s="832">
        <v>0</v>
      </c>
      <c r="AA1526" s="832">
        <v>0</v>
      </c>
      <c r="AB1526" s="832">
        <v>0</v>
      </c>
      <c r="AC1526" s="832">
        <v>0</v>
      </c>
      <c r="AD1526" s="832">
        <v>0</v>
      </c>
      <c r="AE1526" s="832">
        <v>0</v>
      </c>
      <c r="AF1526" s="832">
        <v>0</v>
      </c>
      <c r="AG1526" s="832">
        <v>0</v>
      </c>
      <c r="AH1526" s="832">
        <v>0</v>
      </c>
      <c r="AI1526" s="832">
        <v>0</v>
      </c>
    </row>
    <row r="1527" spans="1:35" ht="15" customHeight="1">
      <c r="A1527" s="832" t="s">
        <v>1150</v>
      </c>
      <c r="B1527" s="832">
        <v>2021</v>
      </c>
      <c r="C1527" s="832" t="s">
        <v>1420</v>
      </c>
      <c r="D1527" s="832" t="s">
        <v>1421</v>
      </c>
      <c r="E1527" s="832" t="s">
        <v>333</v>
      </c>
      <c r="F1527" s="832" t="s">
        <v>1119</v>
      </c>
      <c r="G1527" s="832">
        <v>10683.39</v>
      </c>
      <c r="H1527" s="832">
        <v>12684.22</v>
      </c>
      <c r="I1527" s="832">
        <v>14936.34</v>
      </c>
      <c r="J1527" s="832">
        <v>17135.650000000001</v>
      </c>
      <c r="K1527" s="832">
        <v>18904.75</v>
      </c>
      <c r="L1527" s="832">
        <v>19144.080000000002</v>
      </c>
      <c r="M1527" s="832">
        <v>1251.57</v>
      </c>
      <c r="N1527" s="832">
        <v>2596.69</v>
      </c>
      <c r="O1527" s="832">
        <v>3893.16</v>
      </c>
      <c r="P1527" s="832">
        <v>5219.5</v>
      </c>
      <c r="Q1527" s="832">
        <v>6590.39</v>
      </c>
      <c r="R1527" s="832">
        <v>8569.2800000000007</v>
      </c>
      <c r="S1527" s="832">
        <v>1595.34</v>
      </c>
      <c r="T1527" s="832">
        <v>1594.61</v>
      </c>
      <c r="U1527" s="832">
        <v>0</v>
      </c>
      <c r="V1527" s="832">
        <v>0</v>
      </c>
      <c r="W1527" s="832">
        <v>0</v>
      </c>
      <c r="X1527" s="832">
        <v>0</v>
      </c>
      <c r="Y1527" s="832">
        <v>0</v>
      </c>
      <c r="Z1527" s="832">
        <v>0</v>
      </c>
      <c r="AA1527" s="832">
        <v>0</v>
      </c>
      <c r="AB1527" s="832">
        <v>0</v>
      </c>
      <c r="AC1527" s="832">
        <v>0</v>
      </c>
      <c r="AD1527" s="832">
        <v>0</v>
      </c>
      <c r="AE1527" s="832">
        <v>0</v>
      </c>
      <c r="AF1527" s="832">
        <v>0</v>
      </c>
      <c r="AG1527" s="832">
        <v>0</v>
      </c>
      <c r="AH1527" s="832">
        <v>0</v>
      </c>
      <c r="AI1527" s="832">
        <v>0</v>
      </c>
    </row>
    <row r="1528" spans="1:35" ht="15" customHeight="1">
      <c r="A1528" s="832" t="s">
        <v>1150</v>
      </c>
      <c r="B1528" s="832">
        <v>2021</v>
      </c>
      <c r="C1528" s="832" t="s">
        <v>1422</v>
      </c>
      <c r="D1528" s="832" t="s">
        <v>1423</v>
      </c>
      <c r="E1528" s="832" t="s">
        <v>333</v>
      </c>
      <c r="F1528" s="832" t="s">
        <v>1119</v>
      </c>
      <c r="G1528" s="832">
        <v>3125</v>
      </c>
      <c r="H1528" s="832">
        <v>3550</v>
      </c>
      <c r="I1528" s="832">
        <v>3975</v>
      </c>
      <c r="J1528" s="832">
        <v>4400</v>
      </c>
      <c r="K1528" s="832">
        <v>4825</v>
      </c>
      <c r="L1528" s="832">
        <v>4825</v>
      </c>
      <c r="M1528" s="832">
        <v>425</v>
      </c>
      <c r="N1528" s="832">
        <v>850</v>
      </c>
      <c r="O1528" s="832">
        <v>1275</v>
      </c>
      <c r="P1528" s="832">
        <v>1700</v>
      </c>
      <c r="Q1528" s="832">
        <v>2125</v>
      </c>
      <c r="R1528" s="832">
        <v>3125</v>
      </c>
      <c r="S1528" s="832">
        <v>402.08</v>
      </c>
      <c r="T1528" s="832">
        <v>437.5</v>
      </c>
      <c r="U1528" s="832">
        <v>0</v>
      </c>
      <c r="V1528" s="832">
        <v>0</v>
      </c>
      <c r="W1528" s="832">
        <v>0</v>
      </c>
      <c r="X1528" s="832">
        <v>0</v>
      </c>
      <c r="Y1528" s="832">
        <v>0</v>
      </c>
      <c r="Z1528" s="832">
        <v>0</v>
      </c>
      <c r="AA1528" s="832">
        <v>0</v>
      </c>
      <c r="AB1528" s="832">
        <v>0</v>
      </c>
      <c r="AC1528" s="832">
        <v>0</v>
      </c>
      <c r="AD1528" s="832">
        <v>0</v>
      </c>
      <c r="AE1528" s="832">
        <v>0</v>
      </c>
      <c r="AF1528" s="832">
        <v>0</v>
      </c>
      <c r="AG1528" s="832">
        <v>0</v>
      </c>
      <c r="AH1528" s="832">
        <v>0</v>
      </c>
      <c r="AI1528" s="832">
        <v>0</v>
      </c>
    </row>
    <row r="1529" spans="1:35" ht="15" customHeight="1">
      <c r="A1529" s="832" t="s">
        <v>1150</v>
      </c>
      <c r="B1529" s="832">
        <v>2021</v>
      </c>
      <c r="C1529" s="832" t="s">
        <v>1424</v>
      </c>
      <c r="D1529" s="832" t="s">
        <v>1425</v>
      </c>
      <c r="E1529" s="832" t="s">
        <v>333</v>
      </c>
      <c r="F1529" s="832" t="s">
        <v>1119</v>
      </c>
      <c r="G1529" s="832">
        <v>1104.77</v>
      </c>
      <c r="H1529" s="832">
        <v>1104.77</v>
      </c>
      <c r="I1529" s="832">
        <v>1130.95</v>
      </c>
      <c r="J1529" s="832">
        <v>1144.04</v>
      </c>
      <c r="K1529" s="832">
        <v>2082.2800000000002</v>
      </c>
      <c r="L1529" s="832">
        <v>2095.37</v>
      </c>
      <c r="M1529" s="832">
        <v>87.98</v>
      </c>
      <c r="N1529" s="832">
        <v>600.61</v>
      </c>
      <c r="O1529" s="832">
        <v>688.59</v>
      </c>
      <c r="P1529" s="832">
        <v>776.57</v>
      </c>
      <c r="Q1529" s="832">
        <v>1289.2</v>
      </c>
      <c r="R1529" s="832">
        <v>1939.18</v>
      </c>
      <c r="S1529" s="832">
        <v>174.61</v>
      </c>
      <c r="T1529" s="832">
        <v>239.97</v>
      </c>
      <c r="U1529" s="832">
        <v>0</v>
      </c>
      <c r="V1529" s="832">
        <v>0</v>
      </c>
      <c r="W1529" s="832">
        <v>0</v>
      </c>
      <c r="X1529" s="832">
        <v>0</v>
      </c>
      <c r="Y1529" s="832">
        <v>0</v>
      </c>
      <c r="Z1529" s="832">
        <v>0</v>
      </c>
      <c r="AA1529" s="832">
        <v>0</v>
      </c>
      <c r="AB1529" s="832">
        <v>0</v>
      </c>
      <c r="AC1529" s="832">
        <v>0</v>
      </c>
      <c r="AD1529" s="832">
        <v>0</v>
      </c>
      <c r="AE1529" s="832">
        <v>0</v>
      </c>
      <c r="AF1529" s="832">
        <v>0</v>
      </c>
      <c r="AG1529" s="832">
        <v>0</v>
      </c>
      <c r="AH1529" s="832">
        <v>0</v>
      </c>
      <c r="AI1529" s="832">
        <v>0</v>
      </c>
    </row>
    <row r="1530" spans="1:35" ht="15" customHeight="1">
      <c r="A1530" s="832" t="s">
        <v>1150</v>
      </c>
      <c r="B1530" s="832">
        <v>2021</v>
      </c>
      <c r="C1530" s="832" t="s">
        <v>1426</v>
      </c>
      <c r="D1530" s="832" t="s">
        <v>1427</v>
      </c>
      <c r="E1530" s="832" t="s">
        <v>333</v>
      </c>
      <c r="F1530" s="832" t="s">
        <v>1119</v>
      </c>
      <c r="G1530" s="832">
        <v>0</v>
      </c>
      <c r="H1530" s="832">
        <v>0</v>
      </c>
      <c r="I1530" s="832">
        <v>0</v>
      </c>
      <c r="J1530" s="832">
        <v>25</v>
      </c>
      <c r="K1530" s="832">
        <v>25</v>
      </c>
      <c r="L1530" s="832">
        <v>25</v>
      </c>
      <c r="M1530" s="832">
        <v>0</v>
      </c>
      <c r="N1530" s="832">
        <v>0</v>
      </c>
      <c r="O1530" s="832">
        <v>0</v>
      </c>
      <c r="P1530" s="832">
        <v>0</v>
      </c>
      <c r="Q1530" s="832">
        <v>0</v>
      </c>
      <c r="R1530" s="832">
        <v>0</v>
      </c>
      <c r="S1530" s="832">
        <v>2.08</v>
      </c>
      <c r="T1530" s="832">
        <v>2.08</v>
      </c>
      <c r="U1530" s="832">
        <v>0</v>
      </c>
      <c r="V1530" s="832">
        <v>0</v>
      </c>
      <c r="W1530" s="832">
        <v>0</v>
      </c>
      <c r="X1530" s="832">
        <v>0</v>
      </c>
      <c r="Y1530" s="832">
        <v>0</v>
      </c>
      <c r="Z1530" s="832">
        <v>0</v>
      </c>
      <c r="AA1530" s="832">
        <v>0</v>
      </c>
      <c r="AB1530" s="832">
        <v>0</v>
      </c>
      <c r="AC1530" s="832">
        <v>0</v>
      </c>
      <c r="AD1530" s="832">
        <v>0</v>
      </c>
      <c r="AE1530" s="832">
        <v>0</v>
      </c>
      <c r="AF1530" s="832">
        <v>0</v>
      </c>
      <c r="AG1530" s="832">
        <v>0</v>
      </c>
      <c r="AH1530" s="832">
        <v>0</v>
      </c>
      <c r="AI1530" s="832">
        <v>0</v>
      </c>
    </row>
    <row r="1531" spans="1:35" ht="15" customHeight="1">
      <c r="A1531" s="832" t="s">
        <v>1150</v>
      </c>
      <c r="B1531" s="832">
        <v>2021</v>
      </c>
      <c r="C1531" s="832" t="s">
        <v>1428</v>
      </c>
      <c r="D1531" s="832" t="s">
        <v>1429</v>
      </c>
      <c r="E1531" s="832" t="s">
        <v>333</v>
      </c>
      <c r="F1531" s="832" t="s">
        <v>1119</v>
      </c>
      <c r="G1531" s="832">
        <v>725.82</v>
      </c>
      <c r="H1531" s="832">
        <v>725.82</v>
      </c>
      <c r="I1531" s="832">
        <v>1086.76</v>
      </c>
      <c r="J1531" s="832">
        <v>1190.8900000000001</v>
      </c>
      <c r="K1531" s="832">
        <v>1188.1400000000001</v>
      </c>
      <c r="L1531" s="832">
        <v>1340.05</v>
      </c>
      <c r="M1531" s="832">
        <v>-86.54</v>
      </c>
      <c r="N1531" s="832">
        <v>-127.48</v>
      </c>
      <c r="O1531" s="832">
        <v>-83.24</v>
      </c>
      <c r="P1531" s="832">
        <v>-108</v>
      </c>
      <c r="Q1531" s="832">
        <v>-188.47</v>
      </c>
      <c r="R1531" s="832">
        <v>-188.47</v>
      </c>
      <c r="S1531" s="832">
        <v>111.67</v>
      </c>
      <c r="T1531" s="832">
        <v>44.16</v>
      </c>
      <c r="U1531" s="832">
        <v>0</v>
      </c>
      <c r="V1531" s="832">
        <v>0</v>
      </c>
      <c r="W1531" s="832">
        <v>0</v>
      </c>
      <c r="X1531" s="832">
        <v>0</v>
      </c>
      <c r="Y1531" s="832">
        <v>0</v>
      </c>
      <c r="Z1531" s="832">
        <v>0</v>
      </c>
      <c r="AA1531" s="832">
        <v>0</v>
      </c>
      <c r="AB1531" s="832">
        <v>0</v>
      </c>
      <c r="AC1531" s="832">
        <v>0</v>
      </c>
      <c r="AD1531" s="832">
        <v>0</v>
      </c>
      <c r="AE1531" s="832">
        <v>0</v>
      </c>
      <c r="AF1531" s="832">
        <v>0</v>
      </c>
      <c r="AG1531" s="832">
        <v>0</v>
      </c>
      <c r="AH1531" s="832">
        <v>0</v>
      </c>
      <c r="AI1531" s="832">
        <v>0</v>
      </c>
    </row>
    <row r="1532" spans="1:35" ht="15" customHeight="1">
      <c r="A1532" s="832" t="s">
        <v>1150</v>
      </c>
      <c r="B1532" s="832">
        <v>2021</v>
      </c>
      <c r="C1532" s="832" t="s">
        <v>1430</v>
      </c>
      <c r="D1532" s="832" t="s">
        <v>1431</v>
      </c>
      <c r="E1532" s="832" t="s">
        <v>333</v>
      </c>
      <c r="F1532" s="832" t="s">
        <v>1119</v>
      </c>
      <c r="G1532" s="832">
        <v>0</v>
      </c>
      <c r="H1532" s="832">
        <v>0</v>
      </c>
      <c r="I1532" s="832">
        <v>0</v>
      </c>
      <c r="J1532" s="832">
        <v>0</v>
      </c>
      <c r="K1532" s="832">
        <v>0</v>
      </c>
      <c r="L1532" s="832">
        <v>0</v>
      </c>
      <c r="M1532" s="832">
        <v>0</v>
      </c>
      <c r="N1532" s="832">
        <v>0</v>
      </c>
      <c r="O1532" s="832">
        <v>0</v>
      </c>
      <c r="P1532" s="832">
        <v>0</v>
      </c>
      <c r="Q1532" s="832">
        <v>0</v>
      </c>
      <c r="R1532" s="832">
        <v>0</v>
      </c>
      <c r="S1532" s="832">
        <v>0</v>
      </c>
      <c r="T1532" s="832">
        <v>0</v>
      </c>
      <c r="U1532" s="832">
        <v>0</v>
      </c>
      <c r="V1532" s="832">
        <v>0</v>
      </c>
      <c r="W1532" s="832">
        <v>0</v>
      </c>
      <c r="X1532" s="832">
        <v>0</v>
      </c>
      <c r="Y1532" s="832">
        <v>0</v>
      </c>
      <c r="Z1532" s="832">
        <v>0</v>
      </c>
      <c r="AA1532" s="832">
        <v>0</v>
      </c>
      <c r="AB1532" s="832">
        <v>0</v>
      </c>
      <c r="AC1532" s="832">
        <v>0</v>
      </c>
      <c r="AD1532" s="832">
        <v>0</v>
      </c>
      <c r="AE1532" s="832">
        <v>0</v>
      </c>
      <c r="AF1532" s="832">
        <v>0</v>
      </c>
      <c r="AG1532" s="832">
        <v>0</v>
      </c>
      <c r="AH1532" s="832">
        <v>0</v>
      </c>
      <c r="AI1532" s="832">
        <v>0</v>
      </c>
    </row>
    <row r="1533" spans="1:35" ht="15" customHeight="1">
      <c r="A1533" s="832" t="s">
        <v>1150</v>
      </c>
      <c r="B1533" s="832">
        <v>2021</v>
      </c>
      <c r="C1533" s="832" t="s">
        <v>1432</v>
      </c>
      <c r="D1533" s="832" t="s">
        <v>1433</v>
      </c>
      <c r="E1533" s="832" t="s">
        <v>333</v>
      </c>
      <c r="F1533" s="832" t="s">
        <v>1119</v>
      </c>
      <c r="G1533" s="832">
        <v>243009.8</v>
      </c>
      <c r="H1533" s="832">
        <v>264000.48</v>
      </c>
      <c r="I1533" s="832">
        <v>284283.03999999998</v>
      </c>
      <c r="J1533" s="832">
        <v>320662.17</v>
      </c>
      <c r="K1533" s="832">
        <v>357718.85</v>
      </c>
      <c r="L1533" s="832">
        <v>397539.22</v>
      </c>
      <c r="M1533" s="832">
        <v>24421.01</v>
      </c>
      <c r="N1533" s="832">
        <v>51506.239999999998</v>
      </c>
      <c r="O1533" s="832">
        <v>83789.100000000006</v>
      </c>
      <c r="P1533" s="832">
        <v>126011.92</v>
      </c>
      <c r="Q1533" s="832">
        <v>159289.64000000001</v>
      </c>
      <c r="R1533" s="832">
        <v>211761.85</v>
      </c>
      <c r="S1533" s="832">
        <v>33128.269999999997</v>
      </c>
      <c r="T1533" s="832">
        <v>32472.799999999999</v>
      </c>
      <c r="U1533" s="832">
        <v>0</v>
      </c>
      <c r="V1533" s="832">
        <v>0</v>
      </c>
      <c r="W1533" s="832">
        <v>0</v>
      </c>
      <c r="X1533" s="832">
        <v>0</v>
      </c>
      <c r="Y1533" s="832">
        <v>0</v>
      </c>
      <c r="Z1533" s="832">
        <v>0</v>
      </c>
      <c r="AA1533" s="832">
        <v>0</v>
      </c>
      <c r="AB1533" s="832">
        <v>0</v>
      </c>
      <c r="AC1533" s="832">
        <v>0</v>
      </c>
      <c r="AD1533" s="832">
        <v>0</v>
      </c>
      <c r="AE1533" s="832">
        <v>0</v>
      </c>
      <c r="AF1533" s="832">
        <v>0</v>
      </c>
      <c r="AG1533" s="832">
        <v>0</v>
      </c>
      <c r="AH1533" s="832">
        <v>0</v>
      </c>
      <c r="AI1533" s="832">
        <v>0</v>
      </c>
    </row>
    <row r="1534" spans="1:35" ht="15" customHeight="1">
      <c r="A1534" s="832" t="s">
        <v>1150</v>
      </c>
      <c r="B1534" s="832">
        <v>2021</v>
      </c>
      <c r="C1534" s="832" t="s">
        <v>1434</v>
      </c>
      <c r="D1534" s="832" t="s">
        <v>1435</v>
      </c>
      <c r="E1534" s="832" t="s">
        <v>333</v>
      </c>
      <c r="F1534" s="832" t="s">
        <v>1119</v>
      </c>
      <c r="G1534" s="832">
        <v>61450.45</v>
      </c>
      <c r="H1534" s="832">
        <v>64364.84</v>
      </c>
      <c r="I1534" s="832">
        <v>68172.679999999993</v>
      </c>
      <c r="J1534" s="832">
        <v>76515.259999999995</v>
      </c>
      <c r="K1534" s="832">
        <v>85345.18</v>
      </c>
      <c r="L1534" s="832">
        <v>98391.039999999994</v>
      </c>
      <c r="M1534" s="832">
        <v>4012.93</v>
      </c>
      <c r="N1534" s="832">
        <v>7967.62</v>
      </c>
      <c r="O1534" s="832">
        <v>16379.32</v>
      </c>
      <c r="P1534" s="832">
        <v>25043.47</v>
      </c>
      <c r="Q1534" s="832">
        <v>29399.81</v>
      </c>
      <c r="R1534" s="832">
        <v>44362.74</v>
      </c>
      <c r="S1534" s="832">
        <v>8199.25</v>
      </c>
      <c r="T1534" s="832">
        <v>7202.42</v>
      </c>
      <c r="U1534" s="832">
        <v>0</v>
      </c>
      <c r="V1534" s="832">
        <v>0</v>
      </c>
      <c r="W1534" s="832">
        <v>0</v>
      </c>
      <c r="X1534" s="832">
        <v>0</v>
      </c>
      <c r="Y1534" s="832">
        <v>0</v>
      </c>
      <c r="Z1534" s="832">
        <v>0</v>
      </c>
      <c r="AA1534" s="832">
        <v>0</v>
      </c>
      <c r="AB1534" s="832">
        <v>0</v>
      </c>
      <c r="AC1534" s="832">
        <v>0</v>
      </c>
      <c r="AD1534" s="832">
        <v>0</v>
      </c>
      <c r="AE1534" s="832">
        <v>0</v>
      </c>
      <c r="AF1534" s="832">
        <v>0</v>
      </c>
      <c r="AG1534" s="832">
        <v>0</v>
      </c>
      <c r="AH1534" s="832">
        <v>0</v>
      </c>
      <c r="AI1534" s="832">
        <v>0</v>
      </c>
    </row>
    <row r="1535" spans="1:35" ht="15" customHeight="1">
      <c r="A1535" s="832" t="s">
        <v>1150</v>
      </c>
      <c r="B1535" s="832">
        <v>2021</v>
      </c>
      <c r="C1535" s="832" t="s">
        <v>1436</v>
      </c>
      <c r="D1535" s="832" t="s">
        <v>1437</v>
      </c>
      <c r="E1535" s="832" t="s">
        <v>333</v>
      </c>
      <c r="F1535" s="832" t="s">
        <v>1119</v>
      </c>
      <c r="G1535" s="832">
        <v>7826.91</v>
      </c>
      <c r="H1535" s="832">
        <v>8731.5300000000007</v>
      </c>
      <c r="I1535" s="832">
        <v>9035.01</v>
      </c>
      <c r="J1535" s="832">
        <v>9298.93</v>
      </c>
      <c r="K1535" s="832">
        <v>9298.93</v>
      </c>
      <c r="L1535" s="832">
        <v>9298.93</v>
      </c>
      <c r="M1535" s="832">
        <v>0</v>
      </c>
      <c r="N1535" s="832">
        <v>0</v>
      </c>
      <c r="O1535" s="832">
        <v>0</v>
      </c>
      <c r="P1535" s="832">
        <v>0</v>
      </c>
      <c r="Q1535" s="832">
        <v>0</v>
      </c>
      <c r="R1535" s="832">
        <v>0</v>
      </c>
      <c r="S1535" s="832">
        <v>774.91</v>
      </c>
      <c r="T1535" s="832">
        <v>186.81</v>
      </c>
      <c r="U1535" s="832">
        <v>0</v>
      </c>
      <c r="V1535" s="832">
        <v>0</v>
      </c>
      <c r="W1535" s="832">
        <v>0</v>
      </c>
      <c r="X1535" s="832">
        <v>0</v>
      </c>
      <c r="Y1535" s="832">
        <v>0</v>
      </c>
      <c r="Z1535" s="832">
        <v>0</v>
      </c>
      <c r="AA1535" s="832">
        <v>0</v>
      </c>
      <c r="AB1535" s="832">
        <v>0</v>
      </c>
      <c r="AC1535" s="832">
        <v>0</v>
      </c>
      <c r="AD1535" s="832">
        <v>0</v>
      </c>
      <c r="AE1535" s="832">
        <v>0</v>
      </c>
      <c r="AF1535" s="832">
        <v>0</v>
      </c>
      <c r="AG1535" s="832">
        <v>0</v>
      </c>
      <c r="AH1535" s="832">
        <v>0</v>
      </c>
      <c r="AI1535" s="832">
        <v>0</v>
      </c>
    </row>
    <row r="1536" spans="1:35" ht="15" customHeight="1">
      <c r="A1536" s="832" t="s">
        <v>1150</v>
      </c>
      <c r="B1536" s="832">
        <v>2021</v>
      </c>
      <c r="C1536" s="832" t="s">
        <v>1438</v>
      </c>
      <c r="D1536" s="832" t="s">
        <v>1439</v>
      </c>
      <c r="E1536" s="832" t="s">
        <v>333</v>
      </c>
      <c r="F1536" s="832" t="s">
        <v>1119</v>
      </c>
      <c r="G1536" s="832">
        <v>0</v>
      </c>
      <c r="H1536" s="832">
        <v>0</v>
      </c>
      <c r="I1536" s="832">
        <v>0</v>
      </c>
      <c r="J1536" s="832">
        <v>0</v>
      </c>
      <c r="K1536" s="832">
        <v>0</v>
      </c>
      <c r="L1536" s="832">
        <v>0</v>
      </c>
      <c r="M1536" s="832">
        <v>0</v>
      </c>
      <c r="N1536" s="832">
        <v>0</v>
      </c>
      <c r="O1536" s="832">
        <v>0</v>
      </c>
      <c r="P1536" s="832">
        <v>0</v>
      </c>
      <c r="Q1536" s="832">
        <v>0</v>
      </c>
      <c r="R1536" s="832">
        <v>0</v>
      </c>
      <c r="S1536" s="832">
        <v>0</v>
      </c>
      <c r="T1536" s="832">
        <v>0</v>
      </c>
      <c r="U1536" s="832">
        <v>0</v>
      </c>
      <c r="V1536" s="832">
        <v>0</v>
      </c>
      <c r="W1536" s="832">
        <v>0</v>
      </c>
      <c r="X1536" s="832">
        <v>0</v>
      </c>
      <c r="Y1536" s="832">
        <v>0</v>
      </c>
      <c r="Z1536" s="832">
        <v>0</v>
      </c>
      <c r="AA1536" s="832">
        <v>0</v>
      </c>
      <c r="AB1536" s="832">
        <v>0</v>
      </c>
      <c r="AC1536" s="832">
        <v>0</v>
      </c>
      <c r="AD1536" s="832">
        <v>0</v>
      </c>
      <c r="AE1536" s="832">
        <v>0</v>
      </c>
      <c r="AF1536" s="832">
        <v>0</v>
      </c>
      <c r="AG1536" s="832">
        <v>0</v>
      </c>
      <c r="AH1536" s="832">
        <v>0</v>
      </c>
      <c r="AI1536" s="832">
        <v>0</v>
      </c>
    </row>
    <row r="1537" spans="1:35" ht="15" customHeight="1">
      <c r="A1537" s="832" t="s">
        <v>1150</v>
      </c>
      <c r="B1537" s="832">
        <v>2021</v>
      </c>
      <c r="C1537" s="832" t="s">
        <v>1440</v>
      </c>
      <c r="D1537" s="832" t="s">
        <v>1441</v>
      </c>
      <c r="E1537" s="832" t="s">
        <v>333</v>
      </c>
      <c r="F1537" s="832" t="s">
        <v>1119</v>
      </c>
      <c r="G1537" s="832">
        <v>4275.42</v>
      </c>
      <c r="H1537" s="832">
        <v>4849.3</v>
      </c>
      <c r="I1537" s="832">
        <v>5475.17</v>
      </c>
      <c r="J1537" s="832">
        <v>6269.07</v>
      </c>
      <c r="K1537" s="832">
        <v>6896.82</v>
      </c>
      <c r="L1537" s="832">
        <v>7671.77</v>
      </c>
      <c r="M1537" s="832">
        <v>643.29999999999995</v>
      </c>
      <c r="N1537" s="832">
        <v>1268.74</v>
      </c>
      <c r="O1537" s="832">
        <v>1992.94</v>
      </c>
      <c r="P1537" s="832">
        <v>2893.55</v>
      </c>
      <c r="Q1537" s="832">
        <v>3591.36</v>
      </c>
      <c r="R1537" s="832">
        <v>4528.29</v>
      </c>
      <c r="S1537" s="832">
        <v>639.30999999999995</v>
      </c>
      <c r="T1537" s="832">
        <v>713.29</v>
      </c>
      <c r="U1537" s="832">
        <v>0</v>
      </c>
      <c r="V1537" s="832">
        <v>0</v>
      </c>
      <c r="W1537" s="832">
        <v>0</v>
      </c>
      <c r="X1537" s="832">
        <v>0</v>
      </c>
      <c r="Y1537" s="832">
        <v>0</v>
      </c>
      <c r="Z1537" s="832">
        <v>0</v>
      </c>
      <c r="AA1537" s="832">
        <v>0</v>
      </c>
      <c r="AB1537" s="832">
        <v>0</v>
      </c>
      <c r="AC1537" s="832">
        <v>0</v>
      </c>
      <c r="AD1537" s="832">
        <v>0</v>
      </c>
      <c r="AE1537" s="832">
        <v>0</v>
      </c>
      <c r="AF1537" s="832">
        <v>0</v>
      </c>
      <c r="AG1537" s="832">
        <v>0</v>
      </c>
      <c r="AH1537" s="832">
        <v>0</v>
      </c>
      <c r="AI1537" s="832">
        <v>0</v>
      </c>
    </row>
    <row r="1538" spans="1:35" ht="15" customHeight="1">
      <c r="A1538" s="832" t="s">
        <v>1150</v>
      </c>
      <c r="B1538" s="832">
        <v>2021</v>
      </c>
      <c r="C1538" s="832" t="s">
        <v>1442</v>
      </c>
      <c r="D1538" s="832" t="s">
        <v>1443</v>
      </c>
      <c r="E1538" s="832" t="s">
        <v>333</v>
      </c>
      <c r="F1538" s="832" t="s">
        <v>1119</v>
      </c>
      <c r="G1538" s="832">
        <v>52092.61</v>
      </c>
      <c r="H1538" s="832">
        <v>58002.81</v>
      </c>
      <c r="I1538" s="832">
        <v>64498.7</v>
      </c>
      <c r="J1538" s="832">
        <v>74120.98</v>
      </c>
      <c r="K1538" s="832">
        <v>82492.22</v>
      </c>
      <c r="L1538" s="832">
        <v>91947.58</v>
      </c>
      <c r="M1538" s="832">
        <v>7882.06</v>
      </c>
      <c r="N1538" s="832">
        <v>15695.44</v>
      </c>
      <c r="O1538" s="832">
        <v>23181.18</v>
      </c>
      <c r="P1538" s="832">
        <v>31285.360000000001</v>
      </c>
      <c r="Q1538" s="832">
        <v>36778.36</v>
      </c>
      <c r="R1538" s="832">
        <v>43167.06</v>
      </c>
      <c r="S1538" s="832">
        <v>7662.3</v>
      </c>
      <c r="T1538" s="832">
        <v>7494.21</v>
      </c>
      <c r="U1538" s="832">
        <v>0</v>
      </c>
      <c r="V1538" s="832">
        <v>0</v>
      </c>
      <c r="W1538" s="832">
        <v>0</v>
      </c>
      <c r="X1538" s="832">
        <v>0</v>
      </c>
      <c r="Y1538" s="832">
        <v>0</v>
      </c>
      <c r="Z1538" s="832">
        <v>0</v>
      </c>
      <c r="AA1538" s="832">
        <v>0</v>
      </c>
      <c r="AB1538" s="832">
        <v>0</v>
      </c>
      <c r="AC1538" s="832">
        <v>0</v>
      </c>
      <c r="AD1538" s="832">
        <v>0</v>
      </c>
      <c r="AE1538" s="832">
        <v>0</v>
      </c>
      <c r="AF1538" s="832">
        <v>0</v>
      </c>
      <c r="AG1538" s="832">
        <v>0</v>
      </c>
      <c r="AH1538" s="832">
        <v>0</v>
      </c>
      <c r="AI1538" s="832">
        <v>0</v>
      </c>
    </row>
    <row r="1539" spans="1:35" ht="15" customHeight="1">
      <c r="A1539" s="832" t="s">
        <v>1150</v>
      </c>
      <c r="B1539" s="832">
        <v>2021</v>
      </c>
      <c r="C1539" s="832" t="s">
        <v>1444</v>
      </c>
      <c r="D1539" s="832" t="s">
        <v>1445</v>
      </c>
      <c r="E1539" s="832" t="s">
        <v>333</v>
      </c>
      <c r="F1539" s="832" t="s">
        <v>1119</v>
      </c>
      <c r="G1539" s="832">
        <v>9824.69</v>
      </c>
      <c r="H1539" s="832">
        <v>10449.69</v>
      </c>
      <c r="I1539" s="832">
        <v>11499.34</v>
      </c>
      <c r="J1539" s="832">
        <v>12217.3</v>
      </c>
      <c r="K1539" s="832">
        <v>12417.65</v>
      </c>
      <c r="L1539" s="832">
        <v>15090.65</v>
      </c>
      <c r="M1539" s="832">
        <v>865</v>
      </c>
      <c r="N1539" s="832">
        <v>1490</v>
      </c>
      <c r="O1539" s="832">
        <v>2115</v>
      </c>
      <c r="P1539" s="832">
        <v>3176.25</v>
      </c>
      <c r="Q1539" s="832">
        <v>3801.25</v>
      </c>
      <c r="R1539" s="832">
        <v>3801.25</v>
      </c>
      <c r="S1539" s="832">
        <v>1257.55</v>
      </c>
      <c r="T1539" s="832">
        <v>807.68</v>
      </c>
      <c r="U1539" s="832">
        <v>0</v>
      </c>
      <c r="V1539" s="832">
        <v>0</v>
      </c>
      <c r="W1539" s="832">
        <v>0</v>
      </c>
      <c r="X1539" s="832">
        <v>0</v>
      </c>
      <c r="Y1539" s="832">
        <v>0</v>
      </c>
      <c r="Z1539" s="832">
        <v>0</v>
      </c>
      <c r="AA1539" s="832">
        <v>0</v>
      </c>
      <c r="AB1539" s="832">
        <v>0</v>
      </c>
      <c r="AC1539" s="832">
        <v>0</v>
      </c>
      <c r="AD1539" s="832">
        <v>0</v>
      </c>
      <c r="AE1539" s="832">
        <v>0</v>
      </c>
      <c r="AF1539" s="832">
        <v>0</v>
      </c>
      <c r="AG1539" s="832">
        <v>0</v>
      </c>
      <c r="AH1539" s="832">
        <v>0</v>
      </c>
      <c r="AI1539" s="832">
        <v>0</v>
      </c>
    </row>
    <row r="1540" spans="1:35" ht="15" customHeight="1">
      <c r="A1540" s="832" t="s">
        <v>1150</v>
      </c>
      <c r="B1540" s="832">
        <v>2021</v>
      </c>
      <c r="C1540" s="832" t="s">
        <v>1446</v>
      </c>
      <c r="D1540" s="832" t="s">
        <v>1447</v>
      </c>
      <c r="E1540" s="832" t="s">
        <v>333</v>
      </c>
      <c r="F1540" s="832" t="s">
        <v>1119</v>
      </c>
      <c r="G1540" s="832">
        <v>2133.81</v>
      </c>
      <c r="H1540" s="832">
        <v>2133.81</v>
      </c>
      <c r="I1540" s="832">
        <v>2454.29</v>
      </c>
      <c r="J1540" s="832">
        <v>2529.9</v>
      </c>
      <c r="K1540" s="832">
        <v>2956.93</v>
      </c>
      <c r="L1540" s="832">
        <v>3283.29</v>
      </c>
      <c r="M1540" s="832">
        <v>408.92</v>
      </c>
      <c r="N1540" s="832">
        <v>752.71</v>
      </c>
      <c r="O1540" s="832">
        <v>959.08</v>
      </c>
      <c r="P1540" s="832">
        <v>1079.58</v>
      </c>
      <c r="Q1540" s="832">
        <v>1435.52</v>
      </c>
      <c r="R1540" s="832">
        <v>1881.27</v>
      </c>
      <c r="S1540" s="832">
        <v>273.61</v>
      </c>
      <c r="T1540" s="832">
        <v>299.76</v>
      </c>
      <c r="U1540" s="832">
        <v>0</v>
      </c>
      <c r="V1540" s="832">
        <v>0</v>
      </c>
      <c r="W1540" s="832">
        <v>0</v>
      </c>
      <c r="X1540" s="832">
        <v>0</v>
      </c>
      <c r="Y1540" s="832">
        <v>0</v>
      </c>
      <c r="Z1540" s="832">
        <v>0</v>
      </c>
      <c r="AA1540" s="832">
        <v>0</v>
      </c>
      <c r="AB1540" s="832">
        <v>0</v>
      </c>
      <c r="AC1540" s="832">
        <v>0</v>
      </c>
      <c r="AD1540" s="832">
        <v>0</v>
      </c>
      <c r="AE1540" s="832">
        <v>0</v>
      </c>
      <c r="AF1540" s="832">
        <v>0</v>
      </c>
      <c r="AG1540" s="832">
        <v>0</v>
      </c>
      <c r="AH1540" s="832">
        <v>0</v>
      </c>
      <c r="AI1540" s="832">
        <v>0</v>
      </c>
    </row>
    <row r="1541" spans="1:35" ht="15" customHeight="1">
      <c r="A1541" s="832" t="s">
        <v>1150</v>
      </c>
      <c r="B1541" s="832">
        <v>2021</v>
      </c>
      <c r="C1541" s="832" t="s">
        <v>1448</v>
      </c>
      <c r="D1541" s="832" t="s">
        <v>1449</v>
      </c>
      <c r="E1541" s="832" t="s">
        <v>333</v>
      </c>
      <c r="F1541" s="832" t="s">
        <v>1119</v>
      </c>
      <c r="G1541" s="832">
        <v>-1750.59</v>
      </c>
      <c r="H1541" s="832">
        <v>-713.48</v>
      </c>
      <c r="I1541" s="832">
        <v>-396.59</v>
      </c>
      <c r="J1541" s="832">
        <v>1082.07</v>
      </c>
      <c r="K1541" s="832">
        <v>1307.3</v>
      </c>
      <c r="L1541" s="832">
        <v>3494.74</v>
      </c>
      <c r="M1541" s="832">
        <v>378.55</v>
      </c>
      <c r="N1541" s="832">
        <v>-158.43</v>
      </c>
      <c r="O1541" s="832">
        <v>-4100.6400000000003</v>
      </c>
      <c r="P1541" s="832">
        <v>-11329.97</v>
      </c>
      <c r="Q1541" s="832">
        <v>-13792.2</v>
      </c>
      <c r="R1541" s="832">
        <v>-7589.71</v>
      </c>
      <c r="S1541" s="832">
        <v>291.23</v>
      </c>
      <c r="T1541" s="832">
        <v>-92.36</v>
      </c>
      <c r="U1541" s="832">
        <v>0</v>
      </c>
      <c r="V1541" s="832">
        <v>0</v>
      </c>
      <c r="W1541" s="832">
        <v>0</v>
      </c>
      <c r="X1541" s="832">
        <v>0</v>
      </c>
      <c r="Y1541" s="832">
        <v>0</v>
      </c>
      <c r="Z1541" s="832">
        <v>0</v>
      </c>
      <c r="AA1541" s="832">
        <v>0</v>
      </c>
      <c r="AB1541" s="832">
        <v>0</v>
      </c>
      <c r="AC1541" s="832">
        <v>0</v>
      </c>
      <c r="AD1541" s="832">
        <v>0</v>
      </c>
      <c r="AE1541" s="832">
        <v>0</v>
      </c>
      <c r="AF1541" s="832">
        <v>0</v>
      </c>
      <c r="AG1541" s="832">
        <v>0</v>
      </c>
      <c r="AH1541" s="832">
        <v>0</v>
      </c>
      <c r="AI1541" s="832">
        <v>0</v>
      </c>
    </row>
    <row r="1542" spans="1:35" ht="15" customHeight="1">
      <c r="A1542" s="832" t="s">
        <v>1150</v>
      </c>
      <c r="B1542" s="832">
        <v>2021</v>
      </c>
      <c r="C1542" s="832" t="s">
        <v>1450</v>
      </c>
      <c r="D1542" s="832" t="s">
        <v>1451</v>
      </c>
      <c r="E1542" s="832" t="s">
        <v>333</v>
      </c>
      <c r="F1542" s="832" t="s">
        <v>1119</v>
      </c>
      <c r="G1542" s="832">
        <v>6082.24</v>
      </c>
      <c r="H1542" s="832">
        <v>6825.71</v>
      </c>
      <c r="I1542" s="832">
        <v>7631.04</v>
      </c>
      <c r="J1542" s="832">
        <v>8781.7099999999991</v>
      </c>
      <c r="K1542" s="832">
        <v>9541.48</v>
      </c>
      <c r="L1542" s="832">
        <v>10303</v>
      </c>
      <c r="M1542" s="832">
        <v>1096.4100000000001</v>
      </c>
      <c r="N1542" s="832">
        <v>1924.68</v>
      </c>
      <c r="O1542" s="832">
        <v>2885.48</v>
      </c>
      <c r="P1542" s="832">
        <v>3655.08</v>
      </c>
      <c r="Q1542" s="832">
        <v>4502.1099999999997</v>
      </c>
      <c r="R1542" s="832">
        <v>5250.9</v>
      </c>
      <c r="S1542" s="832">
        <v>858.58</v>
      </c>
      <c r="T1542" s="832">
        <v>876.58</v>
      </c>
      <c r="U1542" s="832">
        <v>0</v>
      </c>
      <c r="V1542" s="832">
        <v>0</v>
      </c>
      <c r="W1542" s="832">
        <v>0</v>
      </c>
      <c r="X1542" s="832">
        <v>0</v>
      </c>
      <c r="Y1542" s="832">
        <v>0</v>
      </c>
      <c r="Z1542" s="832">
        <v>0</v>
      </c>
      <c r="AA1542" s="832">
        <v>0</v>
      </c>
      <c r="AB1542" s="832">
        <v>0</v>
      </c>
      <c r="AC1542" s="832">
        <v>0</v>
      </c>
      <c r="AD1542" s="832">
        <v>0</v>
      </c>
      <c r="AE1542" s="832">
        <v>0</v>
      </c>
      <c r="AF1542" s="832">
        <v>0</v>
      </c>
      <c r="AG1542" s="832">
        <v>0</v>
      </c>
      <c r="AH1542" s="832">
        <v>0</v>
      </c>
      <c r="AI1542" s="832">
        <v>0</v>
      </c>
    </row>
    <row r="1543" spans="1:35" ht="15" customHeight="1">
      <c r="A1543" s="832" t="s">
        <v>1150</v>
      </c>
      <c r="B1543" s="832">
        <v>2021</v>
      </c>
      <c r="C1543" s="832" t="s">
        <v>1452</v>
      </c>
      <c r="D1543" s="832" t="s">
        <v>1453</v>
      </c>
      <c r="E1543" s="832" t="s">
        <v>333</v>
      </c>
      <c r="F1543" s="832" t="s">
        <v>1119</v>
      </c>
      <c r="G1543" s="832">
        <v>0</v>
      </c>
      <c r="H1543" s="832">
        <v>0</v>
      </c>
      <c r="I1543" s="832">
        <v>0</v>
      </c>
      <c r="J1543" s="832">
        <v>0</v>
      </c>
      <c r="K1543" s="832">
        <v>0</v>
      </c>
      <c r="L1543" s="832">
        <v>0</v>
      </c>
      <c r="M1543" s="832">
        <v>0</v>
      </c>
      <c r="N1543" s="832">
        <v>0</v>
      </c>
      <c r="O1543" s="832">
        <v>0</v>
      </c>
      <c r="P1543" s="832">
        <v>0</v>
      </c>
      <c r="Q1543" s="832">
        <v>0</v>
      </c>
      <c r="R1543" s="832">
        <v>0</v>
      </c>
      <c r="S1543" s="832">
        <v>0</v>
      </c>
      <c r="T1543" s="832">
        <v>0</v>
      </c>
      <c r="U1543" s="832">
        <v>0</v>
      </c>
      <c r="V1543" s="832">
        <v>0</v>
      </c>
      <c r="W1543" s="832">
        <v>0</v>
      </c>
      <c r="X1543" s="832">
        <v>0</v>
      </c>
      <c r="Y1543" s="832">
        <v>0</v>
      </c>
      <c r="Z1543" s="832">
        <v>0</v>
      </c>
      <c r="AA1543" s="832">
        <v>0</v>
      </c>
      <c r="AB1543" s="832">
        <v>0</v>
      </c>
      <c r="AC1543" s="832">
        <v>0</v>
      </c>
      <c r="AD1543" s="832">
        <v>0</v>
      </c>
      <c r="AE1543" s="832">
        <v>0</v>
      </c>
      <c r="AF1543" s="832">
        <v>0</v>
      </c>
      <c r="AG1543" s="832">
        <v>0</v>
      </c>
      <c r="AH1543" s="832">
        <v>0</v>
      </c>
      <c r="AI1543" s="832">
        <v>0</v>
      </c>
    </row>
    <row r="1544" spans="1:35" ht="15" customHeight="1">
      <c r="A1544" s="832" t="s">
        <v>1150</v>
      </c>
      <c r="B1544" s="832">
        <v>2021</v>
      </c>
      <c r="C1544" s="832" t="s">
        <v>1454</v>
      </c>
      <c r="D1544" s="832" t="s">
        <v>1455</v>
      </c>
      <c r="E1544" s="832" t="s">
        <v>333</v>
      </c>
      <c r="F1544" s="832" t="s">
        <v>1119</v>
      </c>
      <c r="G1544" s="832">
        <v>13728.34</v>
      </c>
      <c r="H1544" s="832">
        <v>14239.83</v>
      </c>
      <c r="I1544" s="832">
        <v>11408.19</v>
      </c>
      <c r="J1544" s="832">
        <v>11927.4</v>
      </c>
      <c r="K1544" s="832">
        <v>13917.18</v>
      </c>
      <c r="L1544" s="832">
        <v>17314.560000000001</v>
      </c>
      <c r="M1544" s="832">
        <v>4350.5</v>
      </c>
      <c r="N1544" s="832">
        <v>8138.58</v>
      </c>
      <c r="O1544" s="832">
        <v>12228.16</v>
      </c>
      <c r="P1544" s="832">
        <v>18019.080000000002</v>
      </c>
      <c r="Q1544" s="832">
        <v>25460.75</v>
      </c>
      <c r="R1544" s="832">
        <v>32209.05</v>
      </c>
      <c r="S1544" s="832">
        <v>1442.88</v>
      </c>
      <c r="T1544" s="832">
        <v>3114.54</v>
      </c>
      <c r="U1544" s="832">
        <v>0</v>
      </c>
      <c r="V1544" s="832">
        <v>0</v>
      </c>
      <c r="W1544" s="832">
        <v>0</v>
      </c>
      <c r="X1544" s="832">
        <v>0</v>
      </c>
      <c r="Y1544" s="832">
        <v>0</v>
      </c>
      <c r="Z1544" s="832">
        <v>0</v>
      </c>
      <c r="AA1544" s="832">
        <v>0</v>
      </c>
      <c r="AB1544" s="832">
        <v>0</v>
      </c>
      <c r="AC1544" s="832">
        <v>0</v>
      </c>
      <c r="AD1544" s="832">
        <v>0</v>
      </c>
      <c r="AE1544" s="832">
        <v>0</v>
      </c>
      <c r="AF1544" s="832">
        <v>0</v>
      </c>
      <c r="AG1544" s="832">
        <v>0</v>
      </c>
      <c r="AH1544" s="832">
        <v>0</v>
      </c>
      <c r="AI1544" s="832">
        <v>0</v>
      </c>
    </row>
    <row r="1545" spans="1:35" ht="15" customHeight="1">
      <c r="A1545" s="832" t="s">
        <v>1150</v>
      </c>
      <c r="B1545" s="832">
        <v>2021</v>
      </c>
      <c r="C1545" s="832" t="s">
        <v>1456</v>
      </c>
      <c r="D1545" s="832" t="s">
        <v>2730</v>
      </c>
      <c r="E1545" s="832" t="s">
        <v>333</v>
      </c>
      <c r="F1545" s="832" t="s">
        <v>1119</v>
      </c>
      <c r="G1545" s="832">
        <v>588.25</v>
      </c>
      <c r="H1545" s="832">
        <v>787.49</v>
      </c>
      <c r="I1545" s="832">
        <v>1161.49</v>
      </c>
      <c r="J1545" s="832">
        <v>1161.49</v>
      </c>
      <c r="K1545" s="832">
        <v>1161.49</v>
      </c>
      <c r="L1545" s="832">
        <v>1161.49</v>
      </c>
      <c r="M1545" s="832">
        <v>0</v>
      </c>
      <c r="N1545" s="832">
        <v>0</v>
      </c>
      <c r="O1545" s="832">
        <v>0</v>
      </c>
      <c r="P1545" s="832">
        <v>0</v>
      </c>
      <c r="Q1545" s="832">
        <v>0</v>
      </c>
      <c r="R1545" s="832">
        <v>0</v>
      </c>
      <c r="S1545" s="832">
        <v>96.79</v>
      </c>
      <c r="T1545" s="832">
        <v>50.71</v>
      </c>
      <c r="U1545" s="832">
        <v>0</v>
      </c>
      <c r="V1545" s="832">
        <v>0</v>
      </c>
      <c r="W1545" s="832">
        <v>0</v>
      </c>
      <c r="X1545" s="832">
        <v>0</v>
      </c>
      <c r="Y1545" s="832">
        <v>0</v>
      </c>
      <c r="Z1545" s="832">
        <v>0</v>
      </c>
      <c r="AA1545" s="832">
        <v>0</v>
      </c>
      <c r="AB1545" s="832">
        <v>0</v>
      </c>
      <c r="AC1545" s="832">
        <v>0</v>
      </c>
      <c r="AD1545" s="832">
        <v>0</v>
      </c>
      <c r="AE1545" s="832">
        <v>0</v>
      </c>
      <c r="AF1545" s="832">
        <v>0</v>
      </c>
      <c r="AG1545" s="832">
        <v>0</v>
      </c>
      <c r="AH1545" s="832">
        <v>0</v>
      </c>
      <c r="AI1545" s="832">
        <v>0</v>
      </c>
    </row>
    <row r="1546" spans="1:35" ht="15" customHeight="1">
      <c r="A1546" s="832" t="s">
        <v>1150</v>
      </c>
      <c r="B1546" s="832">
        <v>2021</v>
      </c>
      <c r="C1546" s="832" t="s">
        <v>1458</v>
      </c>
      <c r="D1546" s="832" t="s">
        <v>2731</v>
      </c>
      <c r="E1546" s="832" t="s">
        <v>333</v>
      </c>
      <c r="F1546" s="832" t="s">
        <v>1119</v>
      </c>
      <c r="G1546" s="832">
        <v>0</v>
      </c>
      <c r="H1546" s="832">
        <v>0</v>
      </c>
      <c r="I1546" s="832">
        <v>0</v>
      </c>
      <c r="J1546" s="832">
        <v>0</v>
      </c>
      <c r="K1546" s="832">
        <v>0</v>
      </c>
      <c r="L1546" s="832">
        <v>0</v>
      </c>
      <c r="M1546" s="832">
        <v>0</v>
      </c>
      <c r="N1546" s="832">
        <v>0</v>
      </c>
      <c r="O1546" s="832">
        <v>0</v>
      </c>
      <c r="P1546" s="832">
        <v>0</v>
      </c>
      <c r="Q1546" s="832">
        <v>0</v>
      </c>
      <c r="R1546" s="832">
        <v>0</v>
      </c>
      <c r="S1546" s="832">
        <v>0</v>
      </c>
      <c r="T1546" s="832">
        <v>0</v>
      </c>
      <c r="U1546" s="832">
        <v>0</v>
      </c>
      <c r="V1546" s="832">
        <v>0</v>
      </c>
      <c r="W1546" s="832">
        <v>0</v>
      </c>
      <c r="X1546" s="832">
        <v>0</v>
      </c>
      <c r="Y1546" s="832">
        <v>0</v>
      </c>
      <c r="Z1546" s="832">
        <v>0</v>
      </c>
      <c r="AA1546" s="832">
        <v>0</v>
      </c>
      <c r="AB1546" s="832">
        <v>0</v>
      </c>
      <c r="AC1546" s="832">
        <v>0</v>
      </c>
      <c r="AD1546" s="832">
        <v>0</v>
      </c>
      <c r="AE1546" s="832">
        <v>0</v>
      </c>
      <c r="AF1546" s="832">
        <v>0</v>
      </c>
      <c r="AG1546" s="832">
        <v>0</v>
      </c>
      <c r="AH1546" s="832">
        <v>0</v>
      </c>
      <c r="AI1546" s="832">
        <v>0</v>
      </c>
    </row>
    <row r="1547" spans="1:35" ht="15" customHeight="1">
      <c r="A1547" s="832" t="s">
        <v>1150</v>
      </c>
      <c r="B1547" s="832">
        <v>2021</v>
      </c>
      <c r="C1547" s="832" t="s">
        <v>1460</v>
      </c>
      <c r="D1547" s="832" t="s">
        <v>1461</v>
      </c>
      <c r="E1547" s="832" t="s">
        <v>333</v>
      </c>
      <c r="F1547" s="832" t="s">
        <v>1119</v>
      </c>
      <c r="G1547" s="832">
        <v>-1013.91</v>
      </c>
      <c r="H1547" s="832">
        <v>-638.91</v>
      </c>
      <c r="I1547" s="832">
        <v>1265.93</v>
      </c>
      <c r="J1547" s="832">
        <v>2568.1</v>
      </c>
      <c r="K1547" s="832">
        <v>2568.1</v>
      </c>
      <c r="L1547" s="832">
        <v>3060.27</v>
      </c>
      <c r="M1547" s="832">
        <v>78.75</v>
      </c>
      <c r="N1547" s="832">
        <v>101.25</v>
      </c>
      <c r="O1547" s="832">
        <v>1123.75</v>
      </c>
      <c r="P1547" s="832">
        <v>1319.53</v>
      </c>
      <c r="Q1547" s="832">
        <v>1494.53</v>
      </c>
      <c r="R1547" s="832">
        <v>3276.66</v>
      </c>
      <c r="S1547" s="832">
        <v>255.02</v>
      </c>
      <c r="T1547" s="832">
        <v>612.57000000000005</v>
      </c>
      <c r="U1547" s="832">
        <v>0</v>
      </c>
      <c r="V1547" s="832">
        <v>0</v>
      </c>
      <c r="W1547" s="832">
        <v>0</v>
      </c>
      <c r="X1547" s="832">
        <v>0</v>
      </c>
      <c r="Y1547" s="832">
        <v>0</v>
      </c>
      <c r="Z1547" s="832">
        <v>0</v>
      </c>
      <c r="AA1547" s="832">
        <v>0</v>
      </c>
      <c r="AB1547" s="832">
        <v>0</v>
      </c>
      <c r="AC1547" s="832">
        <v>0</v>
      </c>
      <c r="AD1547" s="832">
        <v>0</v>
      </c>
      <c r="AE1547" s="832">
        <v>0</v>
      </c>
      <c r="AF1547" s="832">
        <v>0</v>
      </c>
      <c r="AG1547" s="832">
        <v>0</v>
      </c>
      <c r="AH1547" s="832">
        <v>0</v>
      </c>
      <c r="AI1547" s="832">
        <v>0</v>
      </c>
    </row>
    <row r="1548" spans="1:35" ht="15" customHeight="1">
      <c r="A1548" s="832" t="s">
        <v>1150</v>
      </c>
      <c r="B1548" s="832">
        <v>2021</v>
      </c>
      <c r="C1548" s="832" t="s">
        <v>1462</v>
      </c>
      <c r="D1548" s="832" t="s">
        <v>1463</v>
      </c>
      <c r="E1548" s="832" t="s">
        <v>333</v>
      </c>
      <c r="F1548" s="832" t="s">
        <v>1119</v>
      </c>
      <c r="G1548" s="832">
        <v>0</v>
      </c>
      <c r="H1548" s="832">
        <v>0</v>
      </c>
      <c r="I1548" s="832">
        <v>0</v>
      </c>
      <c r="J1548" s="832">
        <v>0</v>
      </c>
      <c r="K1548" s="832">
        <v>0</v>
      </c>
      <c r="L1548" s="832">
        <v>732.24</v>
      </c>
      <c r="M1548" s="832">
        <v>0</v>
      </c>
      <c r="N1548" s="832">
        <v>0</v>
      </c>
      <c r="O1548" s="832">
        <v>0</v>
      </c>
      <c r="P1548" s="832">
        <v>0</v>
      </c>
      <c r="Q1548" s="832">
        <v>0</v>
      </c>
      <c r="R1548" s="832">
        <v>119.36</v>
      </c>
      <c r="S1548" s="832">
        <v>61.02</v>
      </c>
      <c r="T1548" s="832">
        <v>70.97</v>
      </c>
      <c r="U1548" s="832">
        <v>0</v>
      </c>
      <c r="V1548" s="832">
        <v>0</v>
      </c>
      <c r="W1548" s="832">
        <v>0</v>
      </c>
      <c r="X1548" s="832">
        <v>0</v>
      </c>
      <c r="Y1548" s="832">
        <v>0</v>
      </c>
      <c r="Z1548" s="832">
        <v>0</v>
      </c>
      <c r="AA1548" s="832">
        <v>0</v>
      </c>
      <c r="AB1548" s="832">
        <v>0</v>
      </c>
      <c r="AC1548" s="832">
        <v>0</v>
      </c>
      <c r="AD1548" s="832">
        <v>0</v>
      </c>
      <c r="AE1548" s="832">
        <v>0</v>
      </c>
      <c r="AF1548" s="832">
        <v>0</v>
      </c>
      <c r="AG1548" s="832">
        <v>0</v>
      </c>
      <c r="AH1548" s="832">
        <v>0</v>
      </c>
      <c r="AI1548" s="832">
        <v>0</v>
      </c>
    </row>
    <row r="1549" spans="1:35" ht="15" customHeight="1">
      <c r="A1549" s="832" t="s">
        <v>1150</v>
      </c>
      <c r="B1549" s="832">
        <v>2021</v>
      </c>
      <c r="C1549" s="832" t="s">
        <v>1464</v>
      </c>
      <c r="D1549" s="832" t="s">
        <v>1465</v>
      </c>
      <c r="E1549" s="832" t="s">
        <v>333</v>
      </c>
      <c r="F1549" s="832" t="s">
        <v>1119</v>
      </c>
      <c r="G1549" s="832">
        <v>0</v>
      </c>
      <c r="H1549" s="832">
        <v>0</v>
      </c>
      <c r="I1549" s="832">
        <v>0</v>
      </c>
      <c r="J1549" s="832">
        <v>125.43</v>
      </c>
      <c r="K1549" s="832">
        <v>125.43</v>
      </c>
      <c r="L1549" s="832">
        <v>170.43</v>
      </c>
      <c r="M1549" s="832">
        <v>0</v>
      </c>
      <c r="N1549" s="832">
        <v>141</v>
      </c>
      <c r="O1549" s="832">
        <v>141</v>
      </c>
      <c r="P1549" s="832">
        <v>141</v>
      </c>
      <c r="Q1549" s="832">
        <v>141</v>
      </c>
      <c r="R1549" s="832">
        <v>141</v>
      </c>
      <c r="S1549" s="832">
        <v>14.2</v>
      </c>
      <c r="T1549" s="832">
        <v>25.95</v>
      </c>
      <c r="U1549" s="832">
        <v>0</v>
      </c>
      <c r="V1549" s="832">
        <v>0</v>
      </c>
      <c r="W1549" s="832">
        <v>0</v>
      </c>
      <c r="X1549" s="832">
        <v>0</v>
      </c>
      <c r="Y1549" s="832">
        <v>0</v>
      </c>
      <c r="Z1549" s="832">
        <v>0</v>
      </c>
      <c r="AA1549" s="832">
        <v>0</v>
      </c>
      <c r="AB1549" s="832">
        <v>0</v>
      </c>
      <c r="AC1549" s="832">
        <v>0</v>
      </c>
      <c r="AD1549" s="832">
        <v>0</v>
      </c>
      <c r="AE1549" s="832">
        <v>0</v>
      </c>
      <c r="AF1549" s="832">
        <v>0</v>
      </c>
      <c r="AG1549" s="832">
        <v>0</v>
      </c>
      <c r="AH1549" s="832">
        <v>0</v>
      </c>
      <c r="AI1549" s="832">
        <v>0</v>
      </c>
    </row>
    <row r="1550" spans="1:35" ht="15" customHeight="1">
      <c r="A1550" s="832" t="s">
        <v>1150</v>
      </c>
      <c r="B1550" s="832">
        <v>2021</v>
      </c>
      <c r="C1550" s="832" t="s">
        <v>1466</v>
      </c>
      <c r="D1550" s="832" t="s">
        <v>1467</v>
      </c>
      <c r="E1550" s="832" t="s">
        <v>333</v>
      </c>
      <c r="F1550" s="832" t="s">
        <v>1119</v>
      </c>
      <c r="G1550" s="832">
        <v>0</v>
      </c>
      <c r="H1550" s="832">
        <v>0</v>
      </c>
      <c r="I1550" s="832">
        <v>0</v>
      </c>
      <c r="J1550" s="832">
        <v>0</v>
      </c>
      <c r="K1550" s="832">
        <v>0</v>
      </c>
      <c r="L1550" s="832">
        <v>0</v>
      </c>
      <c r="M1550" s="832">
        <v>0</v>
      </c>
      <c r="N1550" s="832">
        <v>0</v>
      </c>
      <c r="O1550" s="832">
        <v>0</v>
      </c>
      <c r="P1550" s="832">
        <v>0</v>
      </c>
      <c r="Q1550" s="832">
        <v>0</v>
      </c>
      <c r="R1550" s="832">
        <v>0</v>
      </c>
      <c r="S1550" s="832">
        <v>0</v>
      </c>
      <c r="T1550" s="832">
        <v>0</v>
      </c>
      <c r="U1550" s="832">
        <v>0</v>
      </c>
      <c r="V1550" s="832">
        <v>0</v>
      </c>
      <c r="W1550" s="832">
        <v>0</v>
      </c>
      <c r="X1550" s="832">
        <v>0</v>
      </c>
      <c r="Y1550" s="832">
        <v>0</v>
      </c>
      <c r="Z1550" s="832">
        <v>0</v>
      </c>
      <c r="AA1550" s="832">
        <v>0</v>
      </c>
      <c r="AB1550" s="832">
        <v>0</v>
      </c>
      <c r="AC1550" s="832">
        <v>0</v>
      </c>
      <c r="AD1550" s="832">
        <v>0</v>
      </c>
      <c r="AE1550" s="832">
        <v>0</v>
      </c>
      <c r="AF1550" s="832">
        <v>0</v>
      </c>
      <c r="AG1550" s="832">
        <v>0</v>
      </c>
      <c r="AH1550" s="832">
        <v>0</v>
      </c>
      <c r="AI1550" s="832">
        <v>0</v>
      </c>
    </row>
    <row r="1551" spans="1:35" ht="15" customHeight="1">
      <c r="A1551" s="832" t="s">
        <v>1150</v>
      </c>
      <c r="B1551" s="832">
        <v>2021</v>
      </c>
      <c r="C1551" s="832" t="s">
        <v>1468</v>
      </c>
      <c r="D1551" s="832" t="s">
        <v>1469</v>
      </c>
      <c r="E1551" s="832" t="s">
        <v>333</v>
      </c>
      <c r="F1551" s="832" t="s">
        <v>1119</v>
      </c>
      <c r="G1551" s="832">
        <v>10907.88</v>
      </c>
      <c r="H1551" s="832">
        <v>12233.43</v>
      </c>
      <c r="I1551" s="832">
        <v>13816.73</v>
      </c>
      <c r="J1551" s="832">
        <v>15164.63</v>
      </c>
      <c r="K1551" s="832">
        <v>16431.689999999999</v>
      </c>
      <c r="L1551" s="832">
        <v>18300.990000000002</v>
      </c>
      <c r="M1551" s="832">
        <v>1525.34</v>
      </c>
      <c r="N1551" s="832">
        <v>3216.38</v>
      </c>
      <c r="O1551" s="832">
        <v>5472.35</v>
      </c>
      <c r="P1551" s="832">
        <v>6825.4</v>
      </c>
      <c r="Q1551" s="832">
        <v>8181.58</v>
      </c>
      <c r="R1551" s="832">
        <v>9551.89</v>
      </c>
      <c r="S1551" s="832">
        <v>1525.08</v>
      </c>
      <c r="T1551" s="832">
        <v>1618.27</v>
      </c>
      <c r="U1551" s="832">
        <v>0</v>
      </c>
      <c r="V1551" s="832">
        <v>0</v>
      </c>
      <c r="W1551" s="832">
        <v>0</v>
      </c>
      <c r="X1551" s="832">
        <v>0</v>
      </c>
      <c r="Y1551" s="832">
        <v>0</v>
      </c>
      <c r="Z1551" s="832">
        <v>0</v>
      </c>
      <c r="AA1551" s="832">
        <v>0</v>
      </c>
      <c r="AB1551" s="832">
        <v>0</v>
      </c>
      <c r="AC1551" s="832">
        <v>0</v>
      </c>
      <c r="AD1551" s="832">
        <v>0</v>
      </c>
      <c r="AE1551" s="832">
        <v>0</v>
      </c>
      <c r="AF1551" s="832">
        <v>0</v>
      </c>
      <c r="AG1551" s="832">
        <v>0</v>
      </c>
      <c r="AH1551" s="832">
        <v>0</v>
      </c>
      <c r="AI1551" s="832">
        <v>0</v>
      </c>
    </row>
    <row r="1552" spans="1:35" ht="15" customHeight="1">
      <c r="A1552" s="832" t="s">
        <v>1150</v>
      </c>
      <c r="B1552" s="832">
        <v>2021</v>
      </c>
      <c r="C1552" s="832" t="s">
        <v>1470</v>
      </c>
      <c r="D1552" s="832" t="s">
        <v>1471</v>
      </c>
      <c r="E1552" s="832" t="s">
        <v>333</v>
      </c>
      <c r="F1552" s="832" t="s">
        <v>1119</v>
      </c>
      <c r="G1552" s="832">
        <v>33.56</v>
      </c>
      <c r="H1552" s="832">
        <v>33.56</v>
      </c>
      <c r="I1552" s="832">
        <v>33.56</v>
      </c>
      <c r="J1552" s="832">
        <v>33.56</v>
      </c>
      <c r="K1552" s="832">
        <v>33.56</v>
      </c>
      <c r="L1552" s="832">
        <v>33.56</v>
      </c>
      <c r="M1552" s="832">
        <v>31.4</v>
      </c>
      <c r="N1552" s="832">
        <v>54.86</v>
      </c>
      <c r="O1552" s="832">
        <v>70.38</v>
      </c>
      <c r="P1552" s="832">
        <v>70.38</v>
      </c>
      <c r="Q1552" s="832">
        <v>120.38</v>
      </c>
      <c r="R1552" s="832">
        <v>70.38</v>
      </c>
      <c r="S1552" s="832">
        <v>2.8</v>
      </c>
      <c r="T1552" s="832">
        <v>5.87</v>
      </c>
      <c r="U1552" s="832">
        <v>0</v>
      </c>
      <c r="V1552" s="832">
        <v>0</v>
      </c>
      <c r="W1552" s="832">
        <v>0</v>
      </c>
      <c r="X1552" s="832">
        <v>0</v>
      </c>
      <c r="Y1552" s="832">
        <v>0</v>
      </c>
      <c r="Z1552" s="832">
        <v>0</v>
      </c>
      <c r="AA1552" s="832">
        <v>0</v>
      </c>
      <c r="AB1552" s="832">
        <v>0</v>
      </c>
      <c r="AC1552" s="832">
        <v>0</v>
      </c>
      <c r="AD1552" s="832">
        <v>0</v>
      </c>
      <c r="AE1552" s="832">
        <v>0</v>
      </c>
      <c r="AF1552" s="832">
        <v>0</v>
      </c>
      <c r="AG1552" s="832">
        <v>0</v>
      </c>
      <c r="AH1552" s="832">
        <v>0</v>
      </c>
      <c r="AI1552" s="832">
        <v>0</v>
      </c>
    </row>
    <row r="1553" spans="1:35" ht="15" customHeight="1">
      <c r="A1553" s="832" t="s">
        <v>1150</v>
      </c>
      <c r="B1553" s="832">
        <v>2021</v>
      </c>
      <c r="C1553" s="832" t="s">
        <v>1472</v>
      </c>
      <c r="D1553" s="832" t="s">
        <v>1473</v>
      </c>
      <c r="E1553" s="832" t="s">
        <v>333</v>
      </c>
      <c r="F1553" s="832" t="s">
        <v>1119</v>
      </c>
      <c r="G1553" s="832">
        <v>16014.29</v>
      </c>
      <c r="H1553" s="832">
        <v>18590.009999999998</v>
      </c>
      <c r="I1553" s="832">
        <v>20598.14</v>
      </c>
      <c r="J1553" s="832">
        <v>25689.16</v>
      </c>
      <c r="K1553" s="832">
        <v>28203.61</v>
      </c>
      <c r="L1553" s="832">
        <v>30924.5</v>
      </c>
      <c r="M1553" s="832">
        <v>2273.4</v>
      </c>
      <c r="N1553" s="832">
        <v>4366.8900000000003</v>
      </c>
      <c r="O1553" s="832">
        <v>6281.04</v>
      </c>
      <c r="P1553" s="832">
        <v>8409.09</v>
      </c>
      <c r="Q1553" s="832">
        <v>10136.15</v>
      </c>
      <c r="R1553" s="832">
        <v>11944.34</v>
      </c>
      <c r="S1553" s="832">
        <v>2577.04</v>
      </c>
      <c r="T1553" s="832">
        <v>2237.88</v>
      </c>
      <c r="U1553" s="832">
        <v>0</v>
      </c>
      <c r="V1553" s="832">
        <v>0</v>
      </c>
      <c r="W1553" s="832">
        <v>0</v>
      </c>
      <c r="X1553" s="832">
        <v>0</v>
      </c>
      <c r="Y1553" s="832">
        <v>0</v>
      </c>
      <c r="Z1553" s="832">
        <v>0</v>
      </c>
      <c r="AA1553" s="832">
        <v>0</v>
      </c>
      <c r="AB1553" s="832">
        <v>0</v>
      </c>
      <c r="AC1553" s="832">
        <v>0</v>
      </c>
      <c r="AD1553" s="832">
        <v>0</v>
      </c>
      <c r="AE1553" s="832">
        <v>0</v>
      </c>
      <c r="AF1553" s="832">
        <v>0</v>
      </c>
      <c r="AG1553" s="832">
        <v>0</v>
      </c>
      <c r="AH1553" s="832">
        <v>0</v>
      </c>
      <c r="AI1553" s="832">
        <v>0</v>
      </c>
    </row>
    <row r="1554" spans="1:35" ht="15" customHeight="1">
      <c r="A1554" s="832" t="s">
        <v>1150</v>
      </c>
      <c r="B1554" s="832">
        <v>2021</v>
      </c>
      <c r="C1554" s="832" t="s">
        <v>1474</v>
      </c>
      <c r="D1554" s="832" t="s">
        <v>1475</v>
      </c>
      <c r="E1554" s="832" t="s">
        <v>333</v>
      </c>
      <c r="F1554" s="832" t="s">
        <v>1119</v>
      </c>
      <c r="G1554" s="832">
        <v>934.32</v>
      </c>
      <c r="H1554" s="832">
        <v>1065.04</v>
      </c>
      <c r="I1554" s="832">
        <v>1214.1400000000001</v>
      </c>
      <c r="J1554" s="832">
        <v>1344.86</v>
      </c>
      <c r="K1554" s="832">
        <v>1481.43</v>
      </c>
      <c r="L1554" s="832">
        <v>1614.65</v>
      </c>
      <c r="M1554" s="832">
        <v>17.75</v>
      </c>
      <c r="N1554" s="832">
        <v>133.22</v>
      </c>
      <c r="O1554" s="832">
        <v>266.44</v>
      </c>
      <c r="P1554" s="832">
        <v>399.66</v>
      </c>
      <c r="Q1554" s="832">
        <v>532.88</v>
      </c>
      <c r="R1554" s="832">
        <v>667.36</v>
      </c>
      <c r="S1554" s="832">
        <v>134.55000000000001</v>
      </c>
      <c r="T1554" s="832">
        <v>121.73</v>
      </c>
      <c r="U1554" s="832">
        <v>0</v>
      </c>
      <c r="V1554" s="832">
        <v>0</v>
      </c>
      <c r="W1554" s="832">
        <v>0</v>
      </c>
      <c r="X1554" s="832">
        <v>0</v>
      </c>
      <c r="Y1554" s="832">
        <v>0</v>
      </c>
      <c r="Z1554" s="832">
        <v>0</v>
      </c>
      <c r="AA1554" s="832">
        <v>0</v>
      </c>
      <c r="AB1554" s="832">
        <v>0</v>
      </c>
      <c r="AC1554" s="832">
        <v>0</v>
      </c>
      <c r="AD1554" s="832">
        <v>0</v>
      </c>
      <c r="AE1554" s="832">
        <v>0</v>
      </c>
      <c r="AF1554" s="832">
        <v>0</v>
      </c>
      <c r="AG1554" s="832">
        <v>0</v>
      </c>
      <c r="AH1554" s="832">
        <v>0</v>
      </c>
      <c r="AI1554" s="832">
        <v>0</v>
      </c>
    </row>
    <row r="1555" spans="1:35" ht="15" customHeight="1">
      <c r="A1555" s="832" t="s">
        <v>1150</v>
      </c>
      <c r="B1555" s="832">
        <v>2021</v>
      </c>
      <c r="C1555" s="832" t="s">
        <v>1476</v>
      </c>
      <c r="D1555" s="832" t="s">
        <v>1477</v>
      </c>
      <c r="E1555" s="832" t="s">
        <v>333</v>
      </c>
      <c r="F1555" s="832" t="s">
        <v>1119</v>
      </c>
      <c r="G1555" s="832">
        <v>206.75</v>
      </c>
      <c r="H1555" s="832">
        <v>206.75</v>
      </c>
      <c r="I1555" s="832">
        <v>252.75</v>
      </c>
      <c r="J1555" s="832">
        <v>252.75</v>
      </c>
      <c r="K1555" s="832">
        <v>390.75</v>
      </c>
      <c r="L1555" s="832">
        <v>390.75</v>
      </c>
      <c r="M1555" s="832">
        <v>0</v>
      </c>
      <c r="N1555" s="832">
        <v>0</v>
      </c>
      <c r="O1555" s="832">
        <v>115</v>
      </c>
      <c r="P1555" s="832">
        <v>115</v>
      </c>
      <c r="Q1555" s="832">
        <v>115</v>
      </c>
      <c r="R1555" s="832">
        <v>115</v>
      </c>
      <c r="S1555" s="832">
        <v>32.56</v>
      </c>
      <c r="T1555" s="832">
        <v>24.92</v>
      </c>
      <c r="U1555" s="832">
        <v>0</v>
      </c>
      <c r="V1555" s="832">
        <v>0</v>
      </c>
      <c r="W1555" s="832">
        <v>0</v>
      </c>
      <c r="X1555" s="832">
        <v>0</v>
      </c>
      <c r="Y1555" s="832">
        <v>0</v>
      </c>
      <c r="Z1555" s="832">
        <v>0</v>
      </c>
      <c r="AA1555" s="832">
        <v>0</v>
      </c>
      <c r="AB1555" s="832">
        <v>0</v>
      </c>
      <c r="AC1555" s="832">
        <v>0</v>
      </c>
      <c r="AD1555" s="832">
        <v>0</v>
      </c>
      <c r="AE1555" s="832">
        <v>0</v>
      </c>
      <c r="AF1555" s="832">
        <v>0</v>
      </c>
      <c r="AG1555" s="832">
        <v>0</v>
      </c>
      <c r="AH1555" s="832">
        <v>0</v>
      </c>
      <c r="AI1555" s="832">
        <v>0</v>
      </c>
    </row>
    <row r="1556" spans="1:35" ht="15" customHeight="1">
      <c r="A1556" s="832" t="s">
        <v>1150</v>
      </c>
      <c r="B1556" s="832">
        <v>2021</v>
      </c>
      <c r="C1556" s="832" t="s">
        <v>1478</v>
      </c>
      <c r="D1556" s="832" t="s">
        <v>1479</v>
      </c>
      <c r="E1556" s="832" t="s">
        <v>333</v>
      </c>
      <c r="F1556" s="832" t="s">
        <v>1119</v>
      </c>
      <c r="G1556" s="832">
        <v>12.17</v>
      </c>
      <c r="H1556" s="832">
        <v>12.17</v>
      </c>
      <c r="I1556" s="832">
        <v>12.17</v>
      </c>
      <c r="J1556" s="832">
        <v>12.17</v>
      </c>
      <c r="K1556" s="832">
        <v>12.17</v>
      </c>
      <c r="L1556" s="832">
        <v>21.17</v>
      </c>
      <c r="M1556" s="832">
        <v>13.77</v>
      </c>
      <c r="N1556" s="832">
        <v>13.77</v>
      </c>
      <c r="O1556" s="832">
        <v>137.22</v>
      </c>
      <c r="P1556" s="832">
        <v>209.7</v>
      </c>
      <c r="Q1556" s="832">
        <v>213.45</v>
      </c>
      <c r="R1556" s="832">
        <v>213.45</v>
      </c>
      <c r="S1556" s="832">
        <v>1.76</v>
      </c>
      <c r="T1556" s="832">
        <v>18.54</v>
      </c>
      <c r="U1556" s="832">
        <v>0</v>
      </c>
      <c r="V1556" s="832">
        <v>0</v>
      </c>
      <c r="W1556" s="832">
        <v>0</v>
      </c>
      <c r="X1556" s="832">
        <v>0</v>
      </c>
      <c r="Y1556" s="832">
        <v>0</v>
      </c>
      <c r="Z1556" s="832">
        <v>0</v>
      </c>
      <c r="AA1556" s="832">
        <v>0</v>
      </c>
      <c r="AB1556" s="832">
        <v>0</v>
      </c>
      <c r="AC1556" s="832">
        <v>0</v>
      </c>
      <c r="AD1556" s="832">
        <v>0</v>
      </c>
      <c r="AE1556" s="832">
        <v>0</v>
      </c>
      <c r="AF1556" s="832">
        <v>0</v>
      </c>
      <c r="AG1556" s="832">
        <v>0</v>
      </c>
      <c r="AH1556" s="832">
        <v>0</v>
      </c>
      <c r="AI1556" s="832">
        <v>0</v>
      </c>
    </row>
    <row r="1557" spans="1:35" ht="15" customHeight="1">
      <c r="A1557" s="832" t="s">
        <v>1150</v>
      </c>
      <c r="B1557" s="832">
        <v>2021</v>
      </c>
      <c r="C1557" s="832" t="s">
        <v>1480</v>
      </c>
      <c r="D1557" s="832" t="s">
        <v>1481</v>
      </c>
      <c r="E1557" s="832" t="s">
        <v>333</v>
      </c>
      <c r="F1557" s="832" t="s">
        <v>1119</v>
      </c>
      <c r="G1557" s="832">
        <v>936.6</v>
      </c>
      <c r="H1557" s="832">
        <v>936.6</v>
      </c>
      <c r="I1557" s="832">
        <v>1387.31</v>
      </c>
      <c r="J1557" s="832">
        <v>1520.3</v>
      </c>
      <c r="K1557" s="832">
        <v>1584.79</v>
      </c>
      <c r="L1557" s="832">
        <v>1642.13</v>
      </c>
      <c r="M1557" s="832">
        <v>324.23</v>
      </c>
      <c r="N1557" s="832">
        <v>2016.73</v>
      </c>
      <c r="O1557" s="832">
        <v>2079.23</v>
      </c>
      <c r="P1557" s="832">
        <v>3927.69</v>
      </c>
      <c r="Q1557" s="832">
        <v>4476.6000000000004</v>
      </c>
      <c r="R1557" s="832">
        <v>4583.78</v>
      </c>
      <c r="S1557" s="832">
        <v>136.84</v>
      </c>
      <c r="T1557" s="832">
        <v>445.98</v>
      </c>
      <c r="U1557" s="832">
        <v>0</v>
      </c>
      <c r="V1557" s="832">
        <v>0</v>
      </c>
      <c r="W1557" s="832">
        <v>0</v>
      </c>
      <c r="X1557" s="832">
        <v>0</v>
      </c>
      <c r="Y1557" s="832">
        <v>0</v>
      </c>
      <c r="Z1557" s="832">
        <v>0</v>
      </c>
      <c r="AA1557" s="832">
        <v>0</v>
      </c>
      <c r="AB1557" s="832">
        <v>0</v>
      </c>
      <c r="AC1557" s="832">
        <v>0</v>
      </c>
      <c r="AD1557" s="832">
        <v>0</v>
      </c>
      <c r="AE1557" s="832">
        <v>0</v>
      </c>
      <c r="AF1557" s="832">
        <v>0</v>
      </c>
      <c r="AG1557" s="832">
        <v>0</v>
      </c>
      <c r="AH1557" s="832">
        <v>0</v>
      </c>
      <c r="AI1557" s="832">
        <v>0</v>
      </c>
    </row>
    <row r="1558" spans="1:35" ht="15" customHeight="1">
      <c r="A1558" s="832" t="s">
        <v>1150</v>
      </c>
      <c r="B1558" s="832">
        <v>2021</v>
      </c>
      <c r="C1558" s="832" t="s">
        <v>1484</v>
      </c>
      <c r="D1558" s="832" t="s">
        <v>1485</v>
      </c>
      <c r="E1558" s="832" t="s">
        <v>333</v>
      </c>
      <c r="F1558" s="832" t="s">
        <v>1119</v>
      </c>
      <c r="G1558" s="832">
        <v>107123.58</v>
      </c>
      <c r="H1558" s="832">
        <v>122554.83</v>
      </c>
      <c r="I1558" s="832">
        <v>137683.16</v>
      </c>
      <c r="J1558" s="832">
        <v>152785.5</v>
      </c>
      <c r="K1558" s="832">
        <v>168141.17</v>
      </c>
      <c r="L1558" s="832">
        <v>183091.17</v>
      </c>
      <c r="M1558" s="832">
        <v>15105.1</v>
      </c>
      <c r="N1558" s="832">
        <v>30330.1</v>
      </c>
      <c r="O1558" s="832">
        <v>45830.1</v>
      </c>
      <c r="P1558" s="832">
        <v>61330.1</v>
      </c>
      <c r="Q1558" s="832">
        <v>76830.100000000006</v>
      </c>
      <c r="R1558" s="832">
        <v>92330.1</v>
      </c>
      <c r="S1558" s="832">
        <v>15257.6</v>
      </c>
      <c r="T1558" s="832">
        <v>15323.14</v>
      </c>
      <c r="U1558" s="832">
        <v>0</v>
      </c>
      <c r="V1558" s="832">
        <v>0</v>
      </c>
      <c r="W1558" s="832">
        <v>0</v>
      </c>
      <c r="X1558" s="832">
        <v>0</v>
      </c>
      <c r="Y1558" s="832">
        <v>0</v>
      </c>
      <c r="Z1558" s="832">
        <v>0</v>
      </c>
      <c r="AA1558" s="832">
        <v>0</v>
      </c>
      <c r="AB1558" s="832">
        <v>0</v>
      </c>
      <c r="AC1558" s="832">
        <v>0</v>
      </c>
      <c r="AD1558" s="832">
        <v>0</v>
      </c>
      <c r="AE1558" s="832">
        <v>0</v>
      </c>
      <c r="AF1558" s="832">
        <v>0</v>
      </c>
      <c r="AG1558" s="832">
        <v>0</v>
      </c>
      <c r="AH1558" s="832">
        <v>0</v>
      </c>
      <c r="AI1558" s="832">
        <v>0</v>
      </c>
    </row>
    <row r="1559" spans="1:35" ht="15" customHeight="1">
      <c r="A1559" s="832" t="s">
        <v>1150</v>
      </c>
      <c r="B1559" s="832">
        <v>2021</v>
      </c>
      <c r="C1559" s="832" t="s">
        <v>1486</v>
      </c>
      <c r="D1559" s="832" t="s">
        <v>2732</v>
      </c>
      <c r="E1559" s="832" t="s">
        <v>333</v>
      </c>
      <c r="F1559" s="832" t="s">
        <v>1119</v>
      </c>
      <c r="G1559" s="832">
        <v>0</v>
      </c>
      <c r="H1559" s="832">
        <v>0</v>
      </c>
      <c r="I1559" s="832">
        <v>0</v>
      </c>
      <c r="J1559" s="832">
        <v>0</v>
      </c>
      <c r="K1559" s="832">
        <v>0</v>
      </c>
      <c r="L1559" s="832">
        <v>0</v>
      </c>
      <c r="M1559" s="832">
        <v>0</v>
      </c>
      <c r="N1559" s="832">
        <v>0</v>
      </c>
      <c r="O1559" s="832">
        <v>0</v>
      </c>
      <c r="P1559" s="832">
        <v>0</v>
      </c>
      <c r="Q1559" s="832">
        <v>0</v>
      </c>
      <c r="R1559" s="832">
        <v>0</v>
      </c>
      <c r="S1559" s="832">
        <v>0</v>
      </c>
      <c r="T1559" s="832">
        <v>0</v>
      </c>
      <c r="U1559" s="832">
        <v>0</v>
      </c>
      <c r="V1559" s="832">
        <v>0</v>
      </c>
      <c r="W1559" s="832">
        <v>0</v>
      </c>
      <c r="X1559" s="832">
        <v>0</v>
      </c>
      <c r="Y1559" s="832">
        <v>0</v>
      </c>
      <c r="Z1559" s="832">
        <v>0</v>
      </c>
      <c r="AA1559" s="832">
        <v>0</v>
      </c>
      <c r="AB1559" s="832">
        <v>0</v>
      </c>
      <c r="AC1559" s="832">
        <v>0</v>
      </c>
      <c r="AD1559" s="832">
        <v>0</v>
      </c>
      <c r="AE1559" s="832">
        <v>0</v>
      </c>
      <c r="AF1559" s="832">
        <v>0</v>
      </c>
      <c r="AG1559" s="832">
        <v>0</v>
      </c>
      <c r="AH1559" s="832">
        <v>0</v>
      </c>
      <c r="AI1559" s="832">
        <v>0</v>
      </c>
    </row>
    <row r="1560" spans="1:35" ht="15" customHeight="1">
      <c r="A1560" s="832" t="s">
        <v>1150</v>
      </c>
      <c r="B1560" s="832">
        <v>2021</v>
      </c>
      <c r="C1560" s="832" t="s">
        <v>1488</v>
      </c>
      <c r="D1560" s="832" t="s">
        <v>2733</v>
      </c>
      <c r="E1560" s="832" t="s">
        <v>333</v>
      </c>
      <c r="F1560" s="832" t="s">
        <v>1119</v>
      </c>
      <c r="G1560" s="832">
        <v>28412.15</v>
      </c>
      <c r="H1560" s="832">
        <v>35658.21</v>
      </c>
      <c r="I1560" s="832">
        <v>41352.800000000003</v>
      </c>
      <c r="J1560" s="832">
        <v>44602.92</v>
      </c>
      <c r="K1560" s="832">
        <v>48491.76</v>
      </c>
      <c r="L1560" s="832">
        <v>51636.89</v>
      </c>
      <c r="M1560" s="832">
        <v>2363</v>
      </c>
      <c r="N1560" s="832">
        <v>7938.48</v>
      </c>
      <c r="O1560" s="832">
        <v>13584.39</v>
      </c>
      <c r="P1560" s="832">
        <v>17722.439999999999</v>
      </c>
      <c r="Q1560" s="832">
        <v>22753.27</v>
      </c>
      <c r="R1560" s="832">
        <v>28658.1</v>
      </c>
      <c r="S1560" s="832">
        <v>4303.07</v>
      </c>
      <c r="T1560" s="832">
        <v>5006.67</v>
      </c>
      <c r="U1560" s="832">
        <v>0</v>
      </c>
      <c r="V1560" s="832">
        <v>0</v>
      </c>
      <c r="W1560" s="832">
        <v>0</v>
      </c>
      <c r="X1560" s="832">
        <v>0</v>
      </c>
      <c r="Y1560" s="832">
        <v>0</v>
      </c>
      <c r="Z1560" s="832">
        <v>0</v>
      </c>
      <c r="AA1560" s="832">
        <v>0</v>
      </c>
      <c r="AB1560" s="832">
        <v>0</v>
      </c>
      <c r="AC1560" s="832">
        <v>0</v>
      </c>
      <c r="AD1560" s="832">
        <v>0</v>
      </c>
      <c r="AE1560" s="832">
        <v>0</v>
      </c>
      <c r="AF1560" s="832">
        <v>0</v>
      </c>
      <c r="AG1560" s="832">
        <v>0</v>
      </c>
      <c r="AH1560" s="832">
        <v>0</v>
      </c>
      <c r="AI1560" s="832">
        <v>0</v>
      </c>
    </row>
    <row r="1561" spans="1:35" ht="15" customHeight="1">
      <c r="A1561" s="832" t="s">
        <v>1150</v>
      </c>
      <c r="B1561" s="832">
        <v>2021</v>
      </c>
      <c r="C1561" s="832" t="s">
        <v>1490</v>
      </c>
      <c r="D1561" s="832" t="s">
        <v>2734</v>
      </c>
      <c r="E1561" s="832" t="s">
        <v>333</v>
      </c>
      <c r="F1561" s="832" t="s">
        <v>1119</v>
      </c>
      <c r="G1561" s="832">
        <v>46938</v>
      </c>
      <c r="H1561" s="832">
        <v>53642.879999999997</v>
      </c>
      <c r="I1561" s="832">
        <v>60347.76</v>
      </c>
      <c r="J1561" s="832">
        <v>67052.639999999999</v>
      </c>
      <c r="K1561" s="832">
        <v>73757.52</v>
      </c>
      <c r="L1561" s="832">
        <v>80462.39</v>
      </c>
      <c r="M1561" s="832">
        <v>6711.78</v>
      </c>
      <c r="N1561" s="832">
        <v>13423.56</v>
      </c>
      <c r="O1561" s="832">
        <v>20135.34</v>
      </c>
      <c r="P1561" s="832">
        <v>26847.119999999999</v>
      </c>
      <c r="Q1561" s="832">
        <v>33558.9</v>
      </c>
      <c r="R1561" s="832">
        <v>40270.68</v>
      </c>
      <c r="S1561" s="832">
        <v>6705.2</v>
      </c>
      <c r="T1561" s="832">
        <v>6708.33</v>
      </c>
      <c r="U1561" s="832">
        <v>0</v>
      </c>
      <c r="V1561" s="832">
        <v>0</v>
      </c>
      <c r="W1561" s="832">
        <v>0</v>
      </c>
      <c r="X1561" s="832">
        <v>0</v>
      </c>
      <c r="Y1561" s="832">
        <v>0</v>
      </c>
      <c r="Z1561" s="832">
        <v>0</v>
      </c>
      <c r="AA1561" s="832">
        <v>0</v>
      </c>
      <c r="AB1561" s="832">
        <v>0</v>
      </c>
      <c r="AC1561" s="832">
        <v>0</v>
      </c>
      <c r="AD1561" s="832">
        <v>0</v>
      </c>
      <c r="AE1561" s="832">
        <v>0</v>
      </c>
      <c r="AF1561" s="832">
        <v>0</v>
      </c>
      <c r="AG1561" s="832">
        <v>0</v>
      </c>
      <c r="AH1561" s="832">
        <v>0</v>
      </c>
      <c r="AI1561" s="832">
        <v>0</v>
      </c>
    </row>
    <row r="1562" spans="1:35" ht="15" customHeight="1">
      <c r="A1562" s="832" t="s">
        <v>1150</v>
      </c>
      <c r="B1562" s="832">
        <v>2021</v>
      </c>
      <c r="C1562" s="832" t="s">
        <v>1492</v>
      </c>
      <c r="D1562" s="832" t="s">
        <v>2735</v>
      </c>
      <c r="E1562" s="832" t="s">
        <v>333</v>
      </c>
      <c r="F1562" s="832" t="s">
        <v>1119</v>
      </c>
      <c r="G1562" s="832">
        <v>0</v>
      </c>
      <c r="H1562" s="832">
        <v>0</v>
      </c>
      <c r="I1562" s="832">
        <v>0</v>
      </c>
      <c r="J1562" s="832">
        <v>0</v>
      </c>
      <c r="K1562" s="832">
        <v>0</v>
      </c>
      <c r="L1562" s="832">
        <v>0</v>
      </c>
      <c r="M1562" s="832">
        <v>0</v>
      </c>
      <c r="N1562" s="832">
        <v>0</v>
      </c>
      <c r="O1562" s="832">
        <v>0</v>
      </c>
      <c r="P1562" s="832">
        <v>0</v>
      </c>
      <c r="Q1562" s="832">
        <v>0</v>
      </c>
      <c r="R1562" s="832">
        <v>0</v>
      </c>
      <c r="S1562" s="832">
        <v>0</v>
      </c>
      <c r="T1562" s="832">
        <v>0</v>
      </c>
      <c r="U1562" s="832">
        <v>0</v>
      </c>
      <c r="V1562" s="832">
        <v>0</v>
      </c>
      <c r="W1562" s="832">
        <v>0</v>
      </c>
      <c r="X1562" s="832">
        <v>0</v>
      </c>
      <c r="Y1562" s="832">
        <v>0</v>
      </c>
      <c r="Z1562" s="832">
        <v>0</v>
      </c>
      <c r="AA1562" s="832">
        <v>0</v>
      </c>
      <c r="AB1562" s="832">
        <v>0</v>
      </c>
      <c r="AC1562" s="832">
        <v>0</v>
      </c>
      <c r="AD1562" s="832">
        <v>0</v>
      </c>
      <c r="AE1562" s="832">
        <v>0</v>
      </c>
      <c r="AF1562" s="832">
        <v>0</v>
      </c>
      <c r="AG1562" s="832">
        <v>0</v>
      </c>
      <c r="AH1562" s="832">
        <v>0</v>
      </c>
      <c r="AI1562" s="832">
        <v>0</v>
      </c>
    </row>
    <row r="1563" spans="1:35" ht="15" customHeight="1">
      <c r="A1563" s="832" t="s">
        <v>1150</v>
      </c>
      <c r="B1563" s="832">
        <v>2021</v>
      </c>
      <c r="C1563" s="832" t="s">
        <v>1494</v>
      </c>
      <c r="D1563" s="832" t="s">
        <v>2736</v>
      </c>
      <c r="E1563" s="832" t="s">
        <v>333</v>
      </c>
      <c r="F1563" s="832" t="s">
        <v>1119</v>
      </c>
      <c r="G1563" s="832">
        <v>0</v>
      </c>
      <c r="H1563" s="832">
        <v>0</v>
      </c>
      <c r="I1563" s="832">
        <v>0</v>
      </c>
      <c r="J1563" s="832">
        <v>0</v>
      </c>
      <c r="K1563" s="832">
        <v>0</v>
      </c>
      <c r="L1563" s="832">
        <v>0</v>
      </c>
      <c r="M1563" s="832">
        <v>0</v>
      </c>
      <c r="N1563" s="832">
        <v>0</v>
      </c>
      <c r="O1563" s="832">
        <v>0</v>
      </c>
      <c r="P1563" s="832">
        <v>0</v>
      </c>
      <c r="Q1563" s="832">
        <v>0</v>
      </c>
      <c r="R1563" s="832">
        <v>0</v>
      </c>
      <c r="S1563" s="832">
        <v>0</v>
      </c>
      <c r="T1563" s="832">
        <v>0</v>
      </c>
      <c r="U1563" s="832">
        <v>0</v>
      </c>
      <c r="V1563" s="832">
        <v>0</v>
      </c>
      <c r="W1563" s="832">
        <v>0</v>
      </c>
      <c r="X1563" s="832">
        <v>0</v>
      </c>
      <c r="Y1563" s="832">
        <v>0</v>
      </c>
      <c r="Z1563" s="832">
        <v>0</v>
      </c>
      <c r="AA1563" s="832">
        <v>0</v>
      </c>
      <c r="AB1563" s="832">
        <v>0</v>
      </c>
      <c r="AC1563" s="832">
        <v>0</v>
      </c>
      <c r="AD1563" s="832">
        <v>0</v>
      </c>
      <c r="AE1563" s="832">
        <v>0</v>
      </c>
      <c r="AF1563" s="832">
        <v>0</v>
      </c>
      <c r="AG1563" s="832">
        <v>0</v>
      </c>
      <c r="AH1563" s="832">
        <v>0</v>
      </c>
      <c r="AI1563" s="832">
        <v>0</v>
      </c>
    </row>
    <row r="1564" spans="1:35" ht="15" customHeight="1">
      <c r="A1564" s="832" t="s">
        <v>1150</v>
      </c>
      <c r="B1564" s="832">
        <v>2021</v>
      </c>
      <c r="C1564" s="832" t="s">
        <v>1496</v>
      </c>
      <c r="D1564" s="832" t="s">
        <v>2737</v>
      </c>
      <c r="E1564" s="832" t="s">
        <v>333</v>
      </c>
      <c r="F1564" s="832" t="s">
        <v>1119</v>
      </c>
      <c r="G1564" s="832">
        <v>0</v>
      </c>
      <c r="H1564" s="832">
        <v>0</v>
      </c>
      <c r="I1564" s="832">
        <v>0</v>
      </c>
      <c r="J1564" s="832">
        <v>0</v>
      </c>
      <c r="K1564" s="832">
        <v>3</v>
      </c>
      <c r="L1564" s="832">
        <v>6.29</v>
      </c>
      <c r="M1564" s="832">
        <v>0</v>
      </c>
      <c r="N1564" s="832">
        <v>0</v>
      </c>
      <c r="O1564" s="832">
        <v>0</v>
      </c>
      <c r="P1564" s="832">
        <v>0</v>
      </c>
      <c r="Q1564" s="832">
        <v>151.25</v>
      </c>
      <c r="R1564" s="832">
        <v>151.25</v>
      </c>
      <c r="S1564" s="832">
        <v>0.52</v>
      </c>
      <c r="T1564" s="832">
        <v>13.13</v>
      </c>
      <c r="U1564" s="832">
        <v>0</v>
      </c>
      <c r="V1564" s="832">
        <v>0</v>
      </c>
      <c r="W1564" s="832">
        <v>0</v>
      </c>
      <c r="X1564" s="832">
        <v>0</v>
      </c>
      <c r="Y1564" s="832">
        <v>0</v>
      </c>
      <c r="Z1564" s="832">
        <v>0</v>
      </c>
      <c r="AA1564" s="832">
        <v>0</v>
      </c>
      <c r="AB1564" s="832">
        <v>0</v>
      </c>
      <c r="AC1564" s="832">
        <v>0</v>
      </c>
      <c r="AD1564" s="832">
        <v>0</v>
      </c>
      <c r="AE1564" s="832">
        <v>0</v>
      </c>
      <c r="AF1564" s="832">
        <v>0</v>
      </c>
      <c r="AG1564" s="832">
        <v>0</v>
      </c>
      <c r="AH1564" s="832">
        <v>0</v>
      </c>
      <c r="AI1564" s="832">
        <v>0</v>
      </c>
    </row>
    <row r="1565" spans="1:35" ht="15" customHeight="1">
      <c r="A1565" s="832" t="s">
        <v>1150</v>
      </c>
      <c r="B1565" s="832">
        <v>2021</v>
      </c>
      <c r="C1565" s="832" t="s">
        <v>1498</v>
      </c>
      <c r="D1565" s="832" t="s">
        <v>2738</v>
      </c>
      <c r="E1565" s="832" t="s">
        <v>333</v>
      </c>
      <c r="F1565" s="832" t="s">
        <v>1119</v>
      </c>
      <c r="G1565" s="832">
        <v>8924.91</v>
      </c>
      <c r="H1565" s="832">
        <v>10182.9</v>
      </c>
      <c r="I1565" s="832">
        <v>11462.89</v>
      </c>
      <c r="J1565" s="832">
        <v>12735.57</v>
      </c>
      <c r="K1565" s="832">
        <v>14008.25</v>
      </c>
      <c r="L1565" s="832">
        <v>15877.12</v>
      </c>
      <c r="M1565" s="832">
        <v>1338.93</v>
      </c>
      <c r="N1565" s="832">
        <v>2683.42</v>
      </c>
      <c r="O1565" s="832">
        <v>4027.91</v>
      </c>
      <c r="P1565" s="832">
        <v>5372.4</v>
      </c>
      <c r="Q1565" s="832">
        <v>6716.89</v>
      </c>
      <c r="R1565" s="832">
        <v>8061.38</v>
      </c>
      <c r="S1565" s="832">
        <v>1323.09</v>
      </c>
      <c r="T1565" s="832">
        <v>1355.97</v>
      </c>
      <c r="U1565" s="832">
        <v>0</v>
      </c>
      <c r="V1565" s="832">
        <v>0</v>
      </c>
      <c r="W1565" s="832">
        <v>0</v>
      </c>
      <c r="X1565" s="832">
        <v>0</v>
      </c>
      <c r="Y1565" s="832">
        <v>0</v>
      </c>
      <c r="Z1565" s="832">
        <v>0</v>
      </c>
      <c r="AA1565" s="832">
        <v>0</v>
      </c>
      <c r="AB1565" s="832">
        <v>0</v>
      </c>
      <c r="AC1565" s="832">
        <v>0</v>
      </c>
      <c r="AD1565" s="832">
        <v>0</v>
      </c>
      <c r="AE1565" s="832">
        <v>0</v>
      </c>
      <c r="AF1565" s="832">
        <v>0</v>
      </c>
      <c r="AG1565" s="832">
        <v>0</v>
      </c>
      <c r="AH1565" s="832">
        <v>0</v>
      </c>
      <c r="AI1565" s="832">
        <v>0</v>
      </c>
    </row>
    <row r="1566" spans="1:35" ht="15" customHeight="1">
      <c r="A1566" s="832" t="s">
        <v>1150</v>
      </c>
      <c r="B1566" s="832">
        <v>2021</v>
      </c>
      <c r="C1566" s="832" t="s">
        <v>1500</v>
      </c>
      <c r="D1566" s="832" t="s">
        <v>2739</v>
      </c>
      <c r="E1566" s="832" t="s">
        <v>333</v>
      </c>
      <c r="F1566" s="832" t="s">
        <v>1119</v>
      </c>
      <c r="G1566" s="832">
        <v>19178.099999999999</v>
      </c>
      <c r="H1566" s="832">
        <v>22987.88</v>
      </c>
      <c r="I1566" s="832">
        <v>25754.93</v>
      </c>
      <c r="J1566" s="832">
        <v>27717.93</v>
      </c>
      <c r="K1566" s="832">
        <v>30736.16</v>
      </c>
      <c r="L1566" s="832">
        <v>35410.65</v>
      </c>
      <c r="M1566" s="832">
        <v>1336.95</v>
      </c>
      <c r="N1566" s="832">
        <v>4620.29</v>
      </c>
      <c r="O1566" s="832">
        <v>9236.82</v>
      </c>
      <c r="P1566" s="832">
        <v>11502.28</v>
      </c>
      <c r="Q1566" s="832">
        <v>14361.54</v>
      </c>
      <c r="R1566" s="832">
        <v>17165.14</v>
      </c>
      <c r="S1566" s="832">
        <v>2950.89</v>
      </c>
      <c r="T1566" s="832">
        <v>3013.73</v>
      </c>
      <c r="U1566" s="832">
        <v>0</v>
      </c>
      <c r="V1566" s="832">
        <v>0</v>
      </c>
      <c r="W1566" s="832">
        <v>0</v>
      </c>
      <c r="X1566" s="832">
        <v>0</v>
      </c>
      <c r="Y1566" s="832">
        <v>0</v>
      </c>
      <c r="Z1566" s="832">
        <v>0</v>
      </c>
      <c r="AA1566" s="832">
        <v>0</v>
      </c>
      <c r="AB1566" s="832">
        <v>0</v>
      </c>
      <c r="AC1566" s="832">
        <v>0</v>
      </c>
      <c r="AD1566" s="832">
        <v>0</v>
      </c>
      <c r="AE1566" s="832">
        <v>0</v>
      </c>
      <c r="AF1566" s="832">
        <v>0</v>
      </c>
      <c r="AG1566" s="832">
        <v>0</v>
      </c>
      <c r="AH1566" s="832">
        <v>0</v>
      </c>
      <c r="AI1566" s="832">
        <v>0</v>
      </c>
    </row>
    <row r="1567" spans="1:35" ht="15" customHeight="1">
      <c r="A1567" s="832" t="s">
        <v>1150</v>
      </c>
      <c r="B1567" s="832">
        <v>2021</v>
      </c>
      <c r="C1567" s="832" t="s">
        <v>1502</v>
      </c>
      <c r="D1567" s="832" t="s">
        <v>2740</v>
      </c>
      <c r="E1567" s="832" t="s">
        <v>333</v>
      </c>
      <c r="F1567" s="832" t="s">
        <v>1119</v>
      </c>
      <c r="G1567" s="832">
        <v>10683.4</v>
      </c>
      <c r="H1567" s="832">
        <v>12684.21</v>
      </c>
      <c r="I1567" s="832">
        <v>14936.33</v>
      </c>
      <c r="J1567" s="832">
        <v>17135.63</v>
      </c>
      <c r="K1567" s="832">
        <v>18904.71</v>
      </c>
      <c r="L1567" s="832">
        <v>19144.04</v>
      </c>
      <c r="M1567" s="832">
        <v>1251.57</v>
      </c>
      <c r="N1567" s="832">
        <v>2596.6999999999998</v>
      </c>
      <c r="O1567" s="832">
        <v>3893.16</v>
      </c>
      <c r="P1567" s="832">
        <v>5219.5</v>
      </c>
      <c r="Q1567" s="832">
        <v>6590.38</v>
      </c>
      <c r="R1567" s="832">
        <v>8569.2900000000009</v>
      </c>
      <c r="S1567" s="832">
        <v>1595.34</v>
      </c>
      <c r="T1567" s="832">
        <v>1594.6</v>
      </c>
      <c r="U1567" s="832">
        <v>0</v>
      </c>
      <c r="V1567" s="832">
        <v>0</v>
      </c>
      <c r="W1567" s="832">
        <v>0</v>
      </c>
      <c r="X1567" s="832">
        <v>0</v>
      </c>
      <c r="Y1567" s="832">
        <v>0</v>
      </c>
      <c r="Z1567" s="832">
        <v>0</v>
      </c>
      <c r="AA1567" s="832">
        <v>0</v>
      </c>
      <c r="AB1567" s="832">
        <v>0</v>
      </c>
      <c r="AC1567" s="832">
        <v>0</v>
      </c>
      <c r="AD1567" s="832">
        <v>0</v>
      </c>
      <c r="AE1567" s="832">
        <v>0</v>
      </c>
      <c r="AF1567" s="832">
        <v>0</v>
      </c>
      <c r="AG1567" s="832">
        <v>0</v>
      </c>
      <c r="AH1567" s="832">
        <v>0</v>
      </c>
      <c r="AI1567" s="832">
        <v>0</v>
      </c>
    </row>
    <row r="1568" spans="1:35" ht="15" customHeight="1">
      <c r="A1568" s="832" t="s">
        <v>1150</v>
      </c>
      <c r="B1568" s="832">
        <v>2021</v>
      </c>
      <c r="C1568" s="832" t="s">
        <v>1504</v>
      </c>
      <c r="D1568" s="832" t="s">
        <v>2741</v>
      </c>
      <c r="E1568" s="832" t="s">
        <v>333</v>
      </c>
      <c r="F1568" s="832" t="s">
        <v>1119</v>
      </c>
      <c r="G1568" s="832">
        <v>3125</v>
      </c>
      <c r="H1568" s="832">
        <v>3550</v>
      </c>
      <c r="I1568" s="832">
        <v>3975</v>
      </c>
      <c r="J1568" s="832">
        <v>4400</v>
      </c>
      <c r="K1568" s="832">
        <v>4825</v>
      </c>
      <c r="L1568" s="832">
        <v>4825</v>
      </c>
      <c r="M1568" s="832">
        <v>425</v>
      </c>
      <c r="N1568" s="832">
        <v>850</v>
      </c>
      <c r="O1568" s="832">
        <v>1275</v>
      </c>
      <c r="P1568" s="832">
        <v>1700</v>
      </c>
      <c r="Q1568" s="832">
        <v>2125</v>
      </c>
      <c r="R1568" s="832">
        <v>3125</v>
      </c>
      <c r="S1568" s="832">
        <v>402.08</v>
      </c>
      <c r="T1568" s="832">
        <v>437.5</v>
      </c>
      <c r="U1568" s="832">
        <v>0</v>
      </c>
      <c r="V1568" s="832">
        <v>0</v>
      </c>
      <c r="W1568" s="832">
        <v>0</v>
      </c>
      <c r="X1568" s="832">
        <v>0</v>
      </c>
      <c r="Y1568" s="832">
        <v>0</v>
      </c>
      <c r="Z1568" s="832">
        <v>0</v>
      </c>
      <c r="AA1568" s="832">
        <v>0</v>
      </c>
      <c r="AB1568" s="832">
        <v>0</v>
      </c>
      <c r="AC1568" s="832">
        <v>0</v>
      </c>
      <c r="AD1568" s="832">
        <v>0</v>
      </c>
      <c r="AE1568" s="832">
        <v>0</v>
      </c>
      <c r="AF1568" s="832">
        <v>0</v>
      </c>
      <c r="AG1568" s="832">
        <v>0</v>
      </c>
      <c r="AH1568" s="832">
        <v>0</v>
      </c>
      <c r="AI1568" s="832">
        <v>0</v>
      </c>
    </row>
    <row r="1569" spans="1:35" ht="15" customHeight="1">
      <c r="A1569" s="832" t="s">
        <v>1150</v>
      </c>
      <c r="B1569" s="832">
        <v>2021</v>
      </c>
      <c r="C1569" s="832" t="s">
        <v>1506</v>
      </c>
      <c r="D1569" s="832" t="s">
        <v>2742</v>
      </c>
      <c r="E1569" s="832" t="s">
        <v>333</v>
      </c>
      <c r="F1569" s="832" t="s">
        <v>1119</v>
      </c>
      <c r="G1569" s="832">
        <v>1104.77</v>
      </c>
      <c r="H1569" s="832">
        <v>1104.77</v>
      </c>
      <c r="I1569" s="832">
        <v>1130.95</v>
      </c>
      <c r="J1569" s="832">
        <v>1144.04</v>
      </c>
      <c r="K1569" s="832">
        <v>2082.2800000000002</v>
      </c>
      <c r="L1569" s="832">
        <v>2095.37</v>
      </c>
      <c r="M1569" s="832">
        <v>87.98</v>
      </c>
      <c r="N1569" s="832">
        <v>600.61</v>
      </c>
      <c r="O1569" s="832">
        <v>688.59</v>
      </c>
      <c r="P1569" s="832">
        <v>776.57</v>
      </c>
      <c r="Q1569" s="832">
        <v>1289.2</v>
      </c>
      <c r="R1569" s="832">
        <v>1939.18</v>
      </c>
      <c r="S1569" s="832">
        <v>174.61</v>
      </c>
      <c r="T1569" s="832">
        <v>239.97</v>
      </c>
      <c r="U1569" s="832">
        <v>0</v>
      </c>
      <c r="V1569" s="832">
        <v>0</v>
      </c>
      <c r="W1569" s="832">
        <v>0</v>
      </c>
      <c r="X1569" s="832">
        <v>0</v>
      </c>
      <c r="Y1569" s="832">
        <v>0</v>
      </c>
      <c r="Z1569" s="832">
        <v>0</v>
      </c>
      <c r="AA1569" s="832">
        <v>0</v>
      </c>
      <c r="AB1569" s="832">
        <v>0</v>
      </c>
      <c r="AC1569" s="832">
        <v>0</v>
      </c>
      <c r="AD1569" s="832">
        <v>0</v>
      </c>
      <c r="AE1569" s="832">
        <v>0</v>
      </c>
      <c r="AF1569" s="832">
        <v>0</v>
      </c>
      <c r="AG1569" s="832">
        <v>0</v>
      </c>
      <c r="AH1569" s="832">
        <v>0</v>
      </c>
      <c r="AI1569" s="832">
        <v>0</v>
      </c>
    </row>
    <row r="1570" spans="1:35" ht="15" customHeight="1">
      <c r="A1570" s="832" t="s">
        <v>1150</v>
      </c>
      <c r="B1570" s="832">
        <v>2021</v>
      </c>
      <c r="C1570" s="832" t="s">
        <v>1508</v>
      </c>
      <c r="D1570" s="832" t="s">
        <v>2743</v>
      </c>
      <c r="E1570" s="832" t="s">
        <v>333</v>
      </c>
      <c r="F1570" s="832" t="s">
        <v>1119</v>
      </c>
      <c r="G1570" s="832">
        <v>0</v>
      </c>
      <c r="H1570" s="832">
        <v>0</v>
      </c>
      <c r="I1570" s="832">
        <v>0</v>
      </c>
      <c r="J1570" s="832">
        <v>25</v>
      </c>
      <c r="K1570" s="832">
        <v>25</v>
      </c>
      <c r="L1570" s="832">
        <v>25</v>
      </c>
      <c r="M1570" s="832">
        <v>0</v>
      </c>
      <c r="N1570" s="832">
        <v>0</v>
      </c>
      <c r="O1570" s="832">
        <v>0</v>
      </c>
      <c r="P1570" s="832">
        <v>0</v>
      </c>
      <c r="Q1570" s="832">
        <v>0</v>
      </c>
      <c r="R1570" s="832">
        <v>0</v>
      </c>
      <c r="S1570" s="832">
        <v>2.08</v>
      </c>
      <c r="T1570" s="832">
        <v>2.08</v>
      </c>
      <c r="U1570" s="832">
        <v>0</v>
      </c>
      <c r="V1570" s="832">
        <v>0</v>
      </c>
      <c r="W1570" s="832">
        <v>0</v>
      </c>
      <c r="X1570" s="832">
        <v>0</v>
      </c>
      <c r="Y1570" s="832">
        <v>0</v>
      </c>
      <c r="Z1570" s="832">
        <v>0</v>
      </c>
      <c r="AA1570" s="832">
        <v>0</v>
      </c>
      <c r="AB1570" s="832">
        <v>0</v>
      </c>
      <c r="AC1570" s="832">
        <v>0</v>
      </c>
      <c r="AD1570" s="832">
        <v>0</v>
      </c>
      <c r="AE1570" s="832">
        <v>0</v>
      </c>
      <c r="AF1570" s="832">
        <v>0</v>
      </c>
      <c r="AG1570" s="832">
        <v>0</v>
      </c>
      <c r="AH1570" s="832">
        <v>0</v>
      </c>
      <c r="AI1570" s="832">
        <v>0</v>
      </c>
    </row>
    <row r="1571" spans="1:35" ht="15" customHeight="1">
      <c r="A1571" s="832" t="s">
        <v>1150</v>
      </c>
      <c r="B1571" s="832">
        <v>2021</v>
      </c>
      <c r="C1571" s="832" t="s">
        <v>1510</v>
      </c>
      <c r="D1571" s="832" t="s">
        <v>1511</v>
      </c>
      <c r="E1571" s="832" t="s">
        <v>333</v>
      </c>
      <c r="F1571" s="832" t="s">
        <v>1119</v>
      </c>
      <c r="G1571" s="832">
        <v>1910.57</v>
      </c>
      <c r="H1571" s="832">
        <v>1910.57</v>
      </c>
      <c r="I1571" s="832">
        <v>4285.59</v>
      </c>
      <c r="J1571" s="832">
        <v>4389.7</v>
      </c>
      <c r="K1571" s="832">
        <v>4386.87</v>
      </c>
      <c r="L1571" s="832">
        <v>4538.7</v>
      </c>
      <c r="M1571" s="832">
        <v>95.84</v>
      </c>
      <c r="N1571" s="832">
        <v>237.26</v>
      </c>
      <c r="O1571" s="832">
        <v>309.41000000000003</v>
      </c>
      <c r="P1571" s="832">
        <v>303.25</v>
      </c>
      <c r="Q1571" s="832">
        <v>417.84</v>
      </c>
      <c r="R1571" s="832">
        <v>501.42</v>
      </c>
      <c r="S1571" s="832">
        <v>378.23</v>
      </c>
      <c r="T1571" s="832">
        <v>269.47000000000003</v>
      </c>
      <c r="U1571" s="832">
        <v>0</v>
      </c>
      <c r="V1571" s="832">
        <v>0</v>
      </c>
      <c r="W1571" s="832">
        <v>0</v>
      </c>
      <c r="X1571" s="832">
        <v>0</v>
      </c>
      <c r="Y1571" s="832">
        <v>0</v>
      </c>
      <c r="Z1571" s="832">
        <v>0</v>
      </c>
      <c r="AA1571" s="832">
        <v>0</v>
      </c>
      <c r="AB1571" s="832">
        <v>0</v>
      </c>
      <c r="AC1571" s="832">
        <v>0</v>
      </c>
      <c r="AD1571" s="832">
        <v>0</v>
      </c>
      <c r="AE1571" s="832">
        <v>0</v>
      </c>
      <c r="AF1571" s="832">
        <v>0</v>
      </c>
      <c r="AG1571" s="832">
        <v>0</v>
      </c>
      <c r="AH1571" s="832">
        <v>0</v>
      </c>
      <c r="AI1571" s="832">
        <v>0</v>
      </c>
    </row>
    <row r="1572" spans="1:35" ht="15" customHeight="1">
      <c r="A1572" s="832" t="s">
        <v>1150</v>
      </c>
      <c r="B1572" s="832">
        <v>2021</v>
      </c>
      <c r="C1572" s="832" t="s">
        <v>1512</v>
      </c>
      <c r="D1572" s="832" t="s">
        <v>1513</v>
      </c>
      <c r="E1572" s="832" t="s">
        <v>333</v>
      </c>
      <c r="F1572" s="832" t="s">
        <v>1119</v>
      </c>
      <c r="G1572" s="832">
        <v>0</v>
      </c>
      <c r="H1572" s="832">
        <v>0</v>
      </c>
      <c r="I1572" s="832">
        <v>0</v>
      </c>
      <c r="J1572" s="832">
        <v>0</v>
      </c>
      <c r="K1572" s="832">
        <v>0</v>
      </c>
      <c r="L1572" s="832">
        <v>0</v>
      </c>
      <c r="M1572" s="832">
        <v>0</v>
      </c>
      <c r="N1572" s="832">
        <v>0</v>
      </c>
      <c r="O1572" s="832">
        <v>0</v>
      </c>
      <c r="P1572" s="832">
        <v>0</v>
      </c>
      <c r="Q1572" s="832">
        <v>0</v>
      </c>
      <c r="R1572" s="832">
        <v>0</v>
      </c>
      <c r="S1572" s="832">
        <v>0</v>
      </c>
      <c r="T1572" s="832">
        <v>0</v>
      </c>
      <c r="U1572" s="832">
        <v>0</v>
      </c>
      <c r="V1572" s="832">
        <v>0</v>
      </c>
      <c r="W1572" s="832">
        <v>0</v>
      </c>
      <c r="X1572" s="832">
        <v>0</v>
      </c>
      <c r="Y1572" s="832">
        <v>0</v>
      </c>
      <c r="Z1572" s="832">
        <v>0</v>
      </c>
      <c r="AA1572" s="832">
        <v>0</v>
      </c>
      <c r="AB1572" s="832">
        <v>0</v>
      </c>
      <c r="AC1572" s="832">
        <v>0</v>
      </c>
      <c r="AD1572" s="832">
        <v>0</v>
      </c>
      <c r="AE1572" s="832">
        <v>0</v>
      </c>
      <c r="AF1572" s="832">
        <v>0</v>
      </c>
      <c r="AG1572" s="832">
        <v>0</v>
      </c>
      <c r="AH1572" s="832">
        <v>0</v>
      </c>
      <c r="AI1572" s="832">
        <v>0</v>
      </c>
    </row>
    <row r="1573" spans="1:35" ht="15" customHeight="1">
      <c r="A1573" s="832" t="s">
        <v>1150</v>
      </c>
      <c r="B1573" s="832">
        <v>2021</v>
      </c>
      <c r="C1573" s="832" t="s">
        <v>1514</v>
      </c>
      <c r="D1573" s="832" t="s">
        <v>1515</v>
      </c>
      <c r="E1573" s="832" t="s">
        <v>333</v>
      </c>
      <c r="F1573" s="832" t="s">
        <v>1119</v>
      </c>
      <c r="G1573" s="832">
        <v>0</v>
      </c>
      <c r="H1573" s="832">
        <v>0</v>
      </c>
      <c r="I1573" s="832">
        <v>0</v>
      </c>
      <c r="J1573" s="832">
        <v>0</v>
      </c>
      <c r="K1573" s="832">
        <v>0</v>
      </c>
      <c r="L1573" s="832">
        <v>0</v>
      </c>
      <c r="M1573" s="832">
        <v>0</v>
      </c>
      <c r="N1573" s="832">
        <v>0</v>
      </c>
      <c r="O1573" s="832">
        <v>0</v>
      </c>
      <c r="P1573" s="832">
        <v>0</v>
      </c>
      <c r="Q1573" s="832">
        <v>0</v>
      </c>
      <c r="R1573" s="832">
        <v>0</v>
      </c>
      <c r="S1573" s="832">
        <v>0</v>
      </c>
      <c r="T1573" s="832">
        <v>0</v>
      </c>
      <c r="U1573" s="832">
        <v>0</v>
      </c>
      <c r="V1573" s="832">
        <v>0</v>
      </c>
      <c r="W1573" s="832">
        <v>0</v>
      </c>
      <c r="X1573" s="832">
        <v>0</v>
      </c>
      <c r="Y1573" s="832">
        <v>0</v>
      </c>
      <c r="Z1573" s="832">
        <v>0</v>
      </c>
      <c r="AA1573" s="832">
        <v>0</v>
      </c>
      <c r="AB1573" s="832">
        <v>0</v>
      </c>
      <c r="AC1573" s="832">
        <v>0</v>
      </c>
      <c r="AD1573" s="832">
        <v>0</v>
      </c>
      <c r="AE1573" s="832">
        <v>0</v>
      </c>
      <c r="AF1573" s="832">
        <v>0</v>
      </c>
      <c r="AG1573" s="832">
        <v>0</v>
      </c>
      <c r="AH1573" s="832">
        <v>0</v>
      </c>
      <c r="AI1573" s="832">
        <v>0</v>
      </c>
    </row>
    <row r="1574" spans="1:35" ht="15" customHeight="1">
      <c r="A1574" s="832" t="s">
        <v>1150</v>
      </c>
      <c r="B1574" s="832">
        <v>2021</v>
      </c>
      <c r="C1574" s="832" t="s">
        <v>1516</v>
      </c>
      <c r="D1574" s="832" t="s">
        <v>1517</v>
      </c>
      <c r="E1574" s="832" t="s">
        <v>333</v>
      </c>
      <c r="F1574" s="832" t="s">
        <v>1119</v>
      </c>
      <c r="G1574" s="832">
        <v>0</v>
      </c>
      <c r="H1574" s="832">
        <v>0</v>
      </c>
      <c r="I1574" s="832">
        <v>0</v>
      </c>
      <c r="J1574" s="832">
        <v>0</v>
      </c>
      <c r="K1574" s="832">
        <v>0</v>
      </c>
      <c r="L1574" s="832">
        <v>0</v>
      </c>
      <c r="M1574" s="832">
        <v>0</v>
      </c>
      <c r="N1574" s="832">
        <v>0</v>
      </c>
      <c r="O1574" s="832">
        <v>0</v>
      </c>
      <c r="P1574" s="832">
        <v>0</v>
      </c>
      <c r="Q1574" s="832">
        <v>0</v>
      </c>
      <c r="R1574" s="832">
        <v>0</v>
      </c>
      <c r="S1574" s="832">
        <v>0</v>
      </c>
      <c r="T1574" s="832">
        <v>0</v>
      </c>
      <c r="U1574" s="832">
        <v>0</v>
      </c>
      <c r="V1574" s="832">
        <v>0</v>
      </c>
      <c r="W1574" s="832">
        <v>0</v>
      </c>
      <c r="X1574" s="832">
        <v>0</v>
      </c>
      <c r="Y1574" s="832">
        <v>0</v>
      </c>
      <c r="Z1574" s="832">
        <v>0</v>
      </c>
      <c r="AA1574" s="832">
        <v>0</v>
      </c>
      <c r="AB1574" s="832">
        <v>0</v>
      </c>
      <c r="AC1574" s="832">
        <v>0</v>
      </c>
      <c r="AD1574" s="832">
        <v>0</v>
      </c>
      <c r="AE1574" s="832">
        <v>0</v>
      </c>
      <c r="AF1574" s="832">
        <v>0</v>
      </c>
      <c r="AG1574" s="832">
        <v>0</v>
      </c>
      <c r="AH1574" s="832">
        <v>0</v>
      </c>
      <c r="AI1574" s="832">
        <v>0</v>
      </c>
    </row>
    <row r="1575" spans="1:35" ht="15" customHeight="1">
      <c r="A1575" s="832" t="s">
        <v>1150</v>
      </c>
      <c r="B1575" s="832">
        <v>2021</v>
      </c>
      <c r="C1575" s="832" t="s">
        <v>1518</v>
      </c>
      <c r="D1575" s="832" t="s">
        <v>1519</v>
      </c>
      <c r="E1575" s="832" t="s">
        <v>333</v>
      </c>
      <c r="F1575" s="832" t="s">
        <v>1119</v>
      </c>
      <c r="G1575" s="832">
        <v>0</v>
      </c>
      <c r="H1575" s="832">
        <v>0</v>
      </c>
      <c r="I1575" s="832">
        <v>0</v>
      </c>
      <c r="J1575" s="832">
        <v>0</v>
      </c>
      <c r="K1575" s="832">
        <v>0</v>
      </c>
      <c r="L1575" s="832">
        <v>0</v>
      </c>
      <c r="M1575" s="832">
        <v>0</v>
      </c>
      <c r="N1575" s="832">
        <v>0</v>
      </c>
      <c r="O1575" s="832">
        <v>0</v>
      </c>
      <c r="P1575" s="832">
        <v>0</v>
      </c>
      <c r="Q1575" s="832">
        <v>0</v>
      </c>
      <c r="R1575" s="832">
        <v>0</v>
      </c>
      <c r="S1575" s="832">
        <v>0</v>
      </c>
      <c r="T1575" s="832">
        <v>0</v>
      </c>
      <c r="U1575" s="832">
        <v>0</v>
      </c>
      <c r="V1575" s="832">
        <v>0</v>
      </c>
      <c r="W1575" s="832">
        <v>0</v>
      </c>
      <c r="X1575" s="832">
        <v>0</v>
      </c>
      <c r="Y1575" s="832">
        <v>0</v>
      </c>
      <c r="Z1575" s="832">
        <v>0</v>
      </c>
      <c r="AA1575" s="832">
        <v>0</v>
      </c>
      <c r="AB1575" s="832">
        <v>0</v>
      </c>
      <c r="AC1575" s="832">
        <v>0</v>
      </c>
      <c r="AD1575" s="832">
        <v>0</v>
      </c>
      <c r="AE1575" s="832">
        <v>0</v>
      </c>
      <c r="AF1575" s="832">
        <v>0</v>
      </c>
      <c r="AG1575" s="832">
        <v>0</v>
      </c>
      <c r="AH1575" s="832">
        <v>0</v>
      </c>
      <c r="AI1575" s="832">
        <v>0</v>
      </c>
    </row>
    <row r="1576" spans="1:35" ht="15" customHeight="1">
      <c r="A1576" s="832" t="s">
        <v>1150</v>
      </c>
      <c r="B1576" s="832">
        <v>2021</v>
      </c>
      <c r="C1576" s="832" t="s">
        <v>1520</v>
      </c>
      <c r="D1576" s="832" t="s">
        <v>1521</v>
      </c>
      <c r="E1576" s="832" t="s">
        <v>333</v>
      </c>
      <c r="F1576" s="832" t="s">
        <v>1119</v>
      </c>
      <c r="G1576" s="832">
        <v>0</v>
      </c>
      <c r="H1576" s="832">
        <v>0</v>
      </c>
      <c r="I1576" s="832">
        <v>0</v>
      </c>
      <c r="J1576" s="832">
        <v>0</v>
      </c>
      <c r="K1576" s="832">
        <v>0</v>
      </c>
      <c r="L1576" s="832">
        <v>0</v>
      </c>
      <c r="M1576" s="832">
        <v>0</v>
      </c>
      <c r="N1576" s="832">
        <v>0</v>
      </c>
      <c r="O1576" s="832">
        <v>0</v>
      </c>
      <c r="P1576" s="832">
        <v>0</v>
      </c>
      <c r="Q1576" s="832">
        <v>0</v>
      </c>
      <c r="R1576" s="832">
        <v>0</v>
      </c>
      <c r="S1576" s="832">
        <v>0</v>
      </c>
      <c r="T1576" s="832">
        <v>0</v>
      </c>
      <c r="U1576" s="832">
        <v>0</v>
      </c>
      <c r="V1576" s="832">
        <v>0</v>
      </c>
      <c r="W1576" s="832">
        <v>0</v>
      </c>
      <c r="X1576" s="832">
        <v>0</v>
      </c>
      <c r="Y1576" s="832">
        <v>0</v>
      </c>
      <c r="Z1576" s="832">
        <v>0</v>
      </c>
      <c r="AA1576" s="832">
        <v>0</v>
      </c>
      <c r="AB1576" s="832">
        <v>0</v>
      </c>
      <c r="AC1576" s="832">
        <v>0</v>
      </c>
      <c r="AD1576" s="832">
        <v>0</v>
      </c>
      <c r="AE1576" s="832">
        <v>0</v>
      </c>
      <c r="AF1576" s="832">
        <v>0</v>
      </c>
      <c r="AG1576" s="832">
        <v>0</v>
      </c>
      <c r="AH1576" s="832">
        <v>0</v>
      </c>
      <c r="AI1576" s="832">
        <v>0</v>
      </c>
    </row>
    <row r="1577" spans="1:35" ht="15" customHeight="1">
      <c r="A1577" s="832" t="s">
        <v>1150</v>
      </c>
      <c r="B1577" s="832">
        <v>2021</v>
      </c>
      <c r="C1577" s="832" t="s">
        <v>1522</v>
      </c>
      <c r="D1577" s="832" t="s">
        <v>1523</v>
      </c>
      <c r="E1577" s="832" t="s">
        <v>333</v>
      </c>
      <c r="F1577" s="832" t="s">
        <v>1119</v>
      </c>
      <c r="G1577" s="832">
        <v>0</v>
      </c>
      <c r="H1577" s="832">
        <v>0</v>
      </c>
      <c r="I1577" s="832">
        <v>0</v>
      </c>
      <c r="J1577" s="832">
        <v>0</v>
      </c>
      <c r="K1577" s="832">
        <v>0</v>
      </c>
      <c r="L1577" s="832">
        <v>0</v>
      </c>
      <c r="M1577" s="832">
        <v>0</v>
      </c>
      <c r="N1577" s="832">
        <v>0</v>
      </c>
      <c r="O1577" s="832">
        <v>0</v>
      </c>
      <c r="P1577" s="832">
        <v>0</v>
      </c>
      <c r="Q1577" s="832">
        <v>0</v>
      </c>
      <c r="R1577" s="832">
        <v>0</v>
      </c>
      <c r="S1577" s="832">
        <v>0</v>
      </c>
      <c r="T1577" s="832">
        <v>0</v>
      </c>
      <c r="U1577" s="832">
        <v>0</v>
      </c>
      <c r="V1577" s="832">
        <v>0</v>
      </c>
      <c r="W1577" s="832">
        <v>0</v>
      </c>
      <c r="X1577" s="832">
        <v>0</v>
      </c>
      <c r="Y1577" s="832">
        <v>0</v>
      </c>
      <c r="Z1577" s="832">
        <v>0</v>
      </c>
      <c r="AA1577" s="832">
        <v>0</v>
      </c>
      <c r="AB1577" s="832">
        <v>0</v>
      </c>
      <c r="AC1577" s="832">
        <v>0</v>
      </c>
      <c r="AD1577" s="832">
        <v>0</v>
      </c>
      <c r="AE1577" s="832">
        <v>0</v>
      </c>
      <c r="AF1577" s="832">
        <v>0</v>
      </c>
      <c r="AG1577" s="832">
        <v>0</v>
      </c>
      <c r="AH1577" s="832">
        <v>0</v>
      </c>
      <c r="AI1577" s="832">
        <v>0</v>
      </c>
    </row>
    <row r="1578" spans="1:35" ht="15" customHeight="1">
      <c r="A1578" s="832" t="s">
        <v>1150</v>
      </c>
      <c r="B1578" s="832">
        <v>2021</v>
      </c>
      <c r="C1578" s="832" t="s">
        <v>1524</v>
      </c>
      <c r="D1578" s="832" t="s">
        <v>1525</v>
      </c>
      <c r="E1578" s="832" t="s">
        <v>333</v>
      </c>
      <c r="F1578" s="832" t="s">
        <v>1119</v>
      </c>
      <c r="G1578" s="832">
        <v>0</v>
      </c>
      <c r="H1578" s="832">
        <v>0</v>
      </c>
      <c r="I1578" s="832">
        <v>0</v>
      </c>
      <c r="J1578" s="832">
        <v>0</v>
      </c>
      <c r="K1578" s="832">
        <v>0</v>
      </c>
      <c r="L1578" s="832">
        <v>0</v>
      </c>
      <c r="M1578" s="832">
        <v>0</v>
      </c>
      <c r="N1578" s="832">
        <v>0</v>
      </c>
      <c r="O1578" s="832">
        <v>0</v>
      </c>
      <c r="P1578" s="832">
        <v>0</v>
      </c>
      <c r="Q1578" s="832">
        <v>0</v>
      </c>
      <c r="R1578" s="832">
        <v>0</v>
      </c>
      <c r="S1578" s="832">
        <v>0</v>
      </c>
      <c r="T1578" s="832">
        <v>0</v>
      </c>
      <c r="U1578" s="832">
        <v>0</v>
      </c>
      <c r="V1578" s="832">
        <v>0</v>
      </c>
      <c r="W1578" s="832">
        <v>0</v>
      </c>
      <c r="X1578" s="832">
        <v>0</v>
      </c>
      <c r="Y1578" s="832">
        <v>0</v>
      </c>
      <c r="Z1578" s="832">
        <v>0</v>
      </c>
      <c r="AA1578" s="832">
        <v>0</v>
      </c>
      <c r="AB1578" s="832">
        <v>0</v>
      </c>
      <c r="AC1578" s="832">
        <v>0</v>
      </c>
      <c r="AD1578" s="832">
        <v>0</v>
      </c>
      <c r="AE1578" s="832">
        <v>0</v>
      </c>
      <c r="AF1578" s="832">
        <v>0</v>
      </c>
      <c r="AG1578" s="832">
        <v>0</v>
      </c>
      <c r="AH1578" s="832">
        <v>0</v>
      </c>
      <c r="AI1578" s="832">
        <v>0</v>
      </c>
    </row>
    <row r="1579" spans="1:35" ht="15" customHeight="1">
      <c r="A1579" s="832" t="s">
        <v>1150</v>
      </c>
      <c r="B1579" s="832">
        <v>2021</v>
      </c>
      <c r="C1579" s="832" t="s">
        <v>1526</v>
      </c>
      <c r="D1579" s="832" t="s">
        <v>1527</v>
      </c>
      <c r="E1579" s="832" t="s">
        <v>333</v>
      </c>
      <c r="F1579" s="832" t="s">
        <v>1119</v>
      </c>
      <c r="G1579" s="832">
        <v>0</v>
      </c>
      <c r="H1579" s="832">
        <v>0</v>
      </c>
      <c r="I1579" s="832">
        <v>0</v>
      </c>
      <c r="J1579" s="832">
        <v>0</v>
      </c>
      <c r="K1579" s="832">
        <v>0</v>
      </c>
      <c r="L1579" s="832">
        <v>0</v>
      </c>
      <c r="M1579" s="832">
        <v>0</v>
      </c>
      <c r="N1579" s="832">
        <v>0</v>
      </c>
      <c r="O1579" s="832">
        <v>0</v>
      </c>
      <c r="P1579" s="832">
        <v>0</v>
      </c>
      <c r="Q1579" s="832">
        <v>0</v>
      </c>
      <c r="R1579" s="832">
        <v>0</v>
      </c>
      <c r="S1579" s="832">
        <v>0</v>
      </c>
      <c r="T1579" s="832">
        <v>0</v>
      </c>
      <c r="U1579" s="832">
        <v>0</v>
      </c>
      <c r="V1579" s="832">
        <v>0</v>
      </c>
      <c r="W1579" s="832">
        <v>0</v>
      </c>
      <c r="X1579" s="832">
        <v>0</v>
      </c>
      <c r="Y1579" s="832">
        <v>0</v>
      </c>
      <c r="Z1579" s="832">
        <v>0</v>
      </c>
      <c r="AA1579" s="832">
        <v>0</v>
      </c>
      <c r="AB1579" s="832">
        <v>0</v>
      </c>
      <c r="AC1579" s="832">
        <v>0</v>
      </c>
      <c r="AD1579" s="832">
        <v>0</v>
      </c>
      <c r="AE1579" s="832">
        <v>0</v>
      </c>
      <c r="AF1579" s="832">
        <v>0</v>
      </c>
      <c r="AG1579" s="832">
        <v>0</v>
      </c>
      <c r="AH1579" s="832">
        <v>0</v>
      </c>
      <c r="AI1579" s="832">
        <v>0</v>
      </c>
    </row>
    <row r="1580" spans="1:35" ht="15" customHeight="1">
      <c r="A1580" s="832" t="s">
        <v>1150</v>
      </c>
      <c r="B1580" s="832">
        <v>2021</v>
      </c>
      <c r="C1580" s="832" t="s">
        <v>1528</v>
      </c>
      <c r="D1580" s="832" t="s">
        <v>1529</v>
      </c>
      <c r="E1580" s="832" t="s">
        <v>333</v>
      </c>
      <c r="F1580" s="832" t="s">
        <v>1119</v>
      </c>
      <c r="G1580" s="832">
        <v>0</v>
      </c>
      <c r="H1580" s="832">
        <v>0</v>
      </c>
      <c r="I1580" s="832">
        <v>0</v>
      </c>
      <c r="J1580" s="832">
        <v>0</v>
      </c>
      <c r="K1580" s="832">
        <v>0</v>
      </c>
      <c r="L1580" s="832">
        <v>0</v>
      </c>
      <c r="M1580" s="832">
        <v>0</v>
      </c>
      <c r="N1580" s="832">
        <v>0</v>
      </c>
      <c r="O1580" s="832">
        <v>0</v>
      </c>
      <c r="P1580" s="832">
        <v>0</v>
      </c>
      <c r="Q1580" s="832">
        <v>0</v>
      </c>
      <c r="R1580" s="832">
        <v>0</v>
      </c>
      <c r="S1580" s="832">
        <v>0</v>
      </c>
      <c r="T1580" s="832">
        <v>0</v>
      </c>
      <c r="U1580" s="832">
        <v>0</v>
      </c>
      <c r="V1580" s="832">
        <v>0</v>
      </c>
      <c r="W1580" s="832">
        <v>0</v>
      </c>
      <c r="X1580" s="832">
        <v>0</v>
      </c>
      <c r="Y1580" s="832">
        <v>0</v>
      </c>
      <c r="Z1580" s="832">
        <v>0</v>
      </c>
      <c r="AA1580" s="832">
        <v>0</v>
      </c>
      <c r="AB1580" s="832">
        <v>0</v>
      </c>
      <c r="AC1580" s="832">
        <v>0</v>
      </c>
      <c r="AD1580" s="832">
        <v>0</v>
      </c>
      <c r="AE1580" s="832">
        <v>0</v>
      </c>
      <c r="AF1580" s="832">
        <v>0</v>
      </c>
      <c r="AG1580" s="832">
        <v>0</v>
      </c>
      <c r="AH1580" s="832">
        <v>0</v>
      </c>
      <c r="AI1580" s="832">
        <v>0</v>
      </c>
    </row>
    <row r="1581" spans="1:35" ht="15" customHeight="1">
      <c r="A1581" s="832" t="s">
        <v>1150</v>
      </c>
      <c r="B1581" s="832">
        <v>2021</v>
      </c>
      <c r="C1581" s="832" t="s">
        <v>1530</v>
      </c>
      <c r="D1581" s="832" t="s">
        <v>1531</v>
      </c>
      <c r="E1581" s="832" t="s">
        <v>333</v>
      </c>
      <c r="F1581" s="832" t="s">
        <v>1119</v>
      </c>
      <c r="G1581" s="832">
        <v>0</v>
      </c>
      <c r="H1581" s="832">
        <v>0</v>
      </c>
      <c r="I1581" s="832">
        <v>0</v>
      </c>
      <c r="J1581" s="832">
        <v>0</v>
      </c>
      <c r="K1581" s="832">
        <v>0</v>
      </c>
      <c r="L1581" s="832">
        <v>0</v>
      </c>
      <c r="M1581" s="832">
        <v>0</v>
      </c>
      <c r="N1581" s="832">
        <v>0</v>
      </c>
      <c r="O1581" s="832">
        <v>0</v>
      </c>
      <c r="P1581" s="832">
        <v>0</v>
      </c>
      <c r="Q1581" s="832">
        <v>0</v>
      </c>
      <c r="R1581" s="832">
        <v>0</v>
      </c>
      <c r="S1581" s="832">
        <v>0</v>
      </c>
      <c r="T1581" s="832">
        <v>0</v>
      </c>
      <c r="U1581" s="832">
        <v>0</v>
      </c>
      <c r="V1581" s="832">
        <v>0</v>
      </c>
      <c r="W1581" s="832">
        <v>0</v>
      </c>
      <c r="X1581" s="832">
        <v>0</v>
      </c>
      <c r="Y1581" s="832">
        <v>0</v>
      </c>
      <c r="Z1581" s="832">
        <v>0</v>
      </c>
      <c r="AA1581" s="832">
        <v>0</v>
      </c>
      <c r="AB1581" s="832">
        <v>0</v>
      </c>
      <c r="AC1581" s="832">
        <v>0</v>
      </c>
      <c r="AD1581" s="832">
        <v>0</v>
      </c>
      <c r="AE1581" s="832">
        <v>0</v>
      </c>
      <c r="AF1581" s="832">
        <v>0</v>
      </c>
      <c r="AG1581" s="832">
        <v>0</v>
      </c>
      <c r="AH1581" s="832">
        <v>0</v>
      </c>
      <c r="AI1581" s="832">
        <v>0</v>
      </c>
    </row>
    <row r="1582" spans="1:35" ht="15" customHeight="1">
      <c r="A1582" s="832" t="s">
        <v>1150</v>
      </c>
      <c r="B1582" s="832">
        <v>2021</v>
      </c>
      <c r="C1582" s="832" t="s">
        <v>1532</v>
      </c>
      <c r="D1582" s="832" t="s">
        <v>1533</v>
      </c>
      <c r="E1582" s="832" t="s">
        <v>333</v>
      </c>
      <c r="F1582" s="832" t="s">
        <v>1119</v>
      </c>
      <c r="G1582" s="832">
        <v>0</v>
      </c>
      <c r="H1582" s="832">
        <v>0</v>
      </c>
      <c r="I1582" s="832">
        <v>0</v>
      </c>
      <c r="J1582" s="832">
        <v>0</v>
      </c>
      <c r="K1582" s="832">
        <v>0</v>
      </c>
      <c r="L1582" s="832">
        <v>0</v>
      </c>
      <c r="M1582" s="832">
        <v>0</v>
      </c>
      <c r="N1582" s="832">
        <v>0</v>
      </c>
      <c r="O1582" s="832">
        <v>0</v>
      </c>
      <c r="P1582" s="832">
        <v>0</v>
      </c>
      <c r="Q1582" s="832">
        <v>0</v>
      </c>
      <c r="R1582" s="832">
        <v>0</v>
      </c>
      <c r="S1582" s="832">
        <v>0</v>
      </c>
      <c r="T1582" s="832">
        <v>0</v>
      </c>
      <c r="U1582" s="832">
        <v>0</v>
      </c>
      <c r="V1582" s="832">
        <v>0</v>
      </c>
      <c r="W1582" s="832">
        <v>0</v>
      </c>
      <c r="X1582" s="832">
        <v>0</v>
      </c>
      <c r="Y1582" s="832">
        <v>0</v>
      </c>
      <c r="Z1582" s="832">
        <v>0</v>
      </c>
      <c r="AA1582" s="832">
        <v>0</v>
      </c>
      <c r="AB1582" s="832">
        <v>0</v>
      </c>
      <c r="AC1582" s="832">
        <v>0</v>
      </c>
      <c r="AD1582" s="832">
        <v>0</v>
      </c>
      <c r="AE1582" s="832">
        <v>0</v>
      </c>
      <c r="AF1582" s="832">
        <v>0</v>
      </c>
      <c r="AG1582" s="832">
        <v>0</v>
      </c>
      <c r="AH1582" s="832">
        <v>0</v>
      </c>
      <c r="AI1582" s="832">
        <v>0</v>
      </c>
    </row>
    <row r="1583" spans="1:35" ht="15" customHeight="1">
      <c r="A1583" s="832" t="s">
        <v>1150</v>
      </c>
      <c r="B1583" s="832">
        <v>2021</v>
      </c>
      <c r="C1583" s="832" t="s">
        <v>1534</v>
      </c>
      <c r="D1583" s="832" t="s">
        <v>1535</v>
      </c>
      <c r="E1583" s="832" t="s">
        <v>333</v>
      </c>
      <c r="F1583" s="832" t="s">
        <v>1119</v>
      </c>
      <c r="G1583" s="832">
        <v>0</v>
      </c>
      <c r="H1583" s="832">
        <v>0</v>
      </c>
      <c r="I1583" s="832">
        <v>0</v>
      </c>
      <c r="J1583" s="832">
        <v>0</v>
      </c>
      <c r="K1583" s="832">
        <v>0</v>
      </c>
      <c r="L1583" s="832">
        <v>0</v>
      </c>
      <c r="M1583" s="832">
        <v>0</v>
      </c>
      <c r="N1583" s="832">
        <v>0</v>
      </c>
      <c r="O1583" s="832">
        <v>0</v>
      </c>
      <c r="P1583" s="832">
        <v>0</v>
      </c>
      <c r="Q1583" s="832">
        <v>0</v>
      </c>
      <c r="R1583" s="832">
        <v>0</v>
      </c>
      <c r="S1583" s="832">
        <v>0</v>
      </c>
      <c r="T1583" s="832">
        <v>0</v>
      </c>
      <c r="U1583" s="832">
        <v>0</v>
      </c>
      <c r="V1583" s="832">
        <v>0</v>
      </c>
      <c r="W1583" s="832">
        <v>0</v>
      </c>
      <c r="X1583" s="832">
        <v>0</v>
      </c>
      <c r="Y1583" s="832">
        <v>0</v>
      </c>
      <c r="Z1583" s="832">
        <v>0</v>
      </c>
      <c r="AA1583" s="832">
        <v>0</v>
      </c>
      <c r="AB1583" s="832">
        <v>0</v>
      </c>
      <c r="AC1583" s="832">
        <v>0</v>
      </c>
      <c r="AD1583" s="832">
        <v>0</v>
      </c>
      <c r="AE1583" s="832">
        <v>0</v>
      </c>
      <c r="AF1583" s="832">
        <v>0</v>
      </c>
      <c r="AG1583" s="832">
        <v>0</v>
      </c>
      <c r="AH1583" s="832">
        <v>0</v>
      </c>
      <c r="AI1583" s="832">
        <v>0</v>
      </c>
    </row>
    <row r="1584" spans="1:35" ht="15" customHeight="1">
      <c r="A1584" s="832" t="s">
        <v>1150</v>
      </c>
      <c r="B1584" s="832">
        <v>2021</v>
      </c>
      <c r="C1584" s="832" t="s">
        <v>1536</v>
      </c>
      <c r="D1584" s="832" t="s">
        <v>1537</v>
      </c>
      <c r="E1584" s="832" t="s">
        <v>333</v>
      </c>
      <c r="F1584" s="832" t="s">
        <v>1119</v>
      </c>
      <c r="G1584" s="832">
        <v>0</v>
      </c>
      <c r="H1584" s="832">
        <v>0</v>
      </c>
      <c r="I1584" s="832">
        <v>0</v>
      </c>
      <c r="J1584" s="832">
        <v>0</v>
      </c>
      <c r="K1584" s="832">
        <v>0</v>
      </c>
      <c r="L1584" s="832">
        <v>0</v>
      </c>
      <c r="M1584" s="832">
        <v>0</v>
      </c>
      <c r="N1584" s="832">
        <v>0</v>
      </c>
      <c r="O1584" s="832">
        <v>0</v>
      </c>
      <c r="P1584" s="832">
        <v>0</v>
      </c>
      <c r="Q1584" s="832">
        <v>0</v>
      </c>
      <c r="R1584" s="832">
        <v>0</v>
      </c>
      <c r="S1584" s="832">
        <v>0</v>
      </c>
      <c r="T1584" s="832">
        <v>0</v>
      </c>
      <c r="U1584" s="832">
        <v>0</v>
      </c>
      <c r="V1584" s="832">
        <v>0</v>
      </c>
      <c r="W1584" s="832">
        <v>0</v>
      </c>
      <c r="X1584" s="832">
        <v>0</v>
      </c>
      <c r="Y1584" s="832">
        <v>0</v>
      </c>
      <c r="Z1584" s="832">
        <v>0</v>
      </c>
      <c r="AA1584" s="832">
        <v>0</v>
      </c>
      <c r="AB1584" s="832">
        <v>0</v>
      </c>
      <c r="AC1584" s="832">
        <v>0</v>
      </c>
      <c r="AD1584" s="832">
        <v>0</v>
      </c>
      <c r="AE1584" s="832">
        <v>0</v>
      </c>
      <c r="AF1584" s="832">
        <v>0</v>
      </c>
      <c r="AG1584" s="832">
        <v>0</v>
      </c>
      <c r="AH1584" s="832">
        <v>0</v>
      </c>
      <c r="AI1584" s="832">
        <v>0</v>
      </c>
    </row>
    <row r="1585" spans="1:35" ht="15" customHeight="1">
      <c r="A1585" s="832" t="s">
        <v>1150</v>
      </c>
      <c r="B1585" s="832">
        <v>2021</v>
      </c>
      <c r="C1585" s="832" t="s">
        <v>1538</v>
      </c>
      <c r="D1585" s="832" t="s">
        <v>1539</v>
      </c>
      <c r="E1585" s="832" t="s">
        <v>333</v>
      </c>
      <c r="F1585" s="832" t="s">
        <v>1119</v>
      </c>
      <c r="G1585" s="832">
        <v>0</v>
      </c>
      <c r="H1585" s="832">
        <v>0</v>
      </c>
      <c r="I1585" s="832">
        <v>0</v>
      </c>
      <c r="J1585" s="832">
        <v>0</v>
      </c>
      <c r="K1585" s="832">
        <v>0</v>
      </c>
      <c r="L1585" s="832">
        <v>0</v>
      </c>
      <c r="M1585" s="832">
        <v>0</v>
      </c>
      <c r="N1585" s="832">
        <v>0</v>
      </c>
      <c r="O1585" s="832">
        <v>0</v>
      </c>
      <c r="P1585" s="832">
        <v>0</v>
      </c>
      <c r="Q1585" s="832">
        <v>0</v>
      </c>
      <c r="R1585" s="832">
        <v>0</v>
      </c>
      <c r="S1585" s="832">
        <v>0</v>
      </c>
      <c r="T1585" s="832">
        <v>0</v>
      </c>
      <c r="U1585" s="832">
        <v>0</v>
      </c>
      <c r="V1585" s="832">
        <v>0</v>
      </c>
      <c r="W1585" s="832">
        <v>0</v>
      </c>
      <c r="X1585" s="832">
        <v>0</v>
      </c>
      <c r="Y1585" s="832">
        <v>0</v>
      </c>
      <c r="Z1585" s="832">
        <v>0</v>
      </c>
      <c r="AA1585" s="832">
        <v>0</v>
      </c>
      <c r="AB1585" s="832">
        <v>0</v>
      </c>
      <c r="AC1585" s="832">
        <v>0</v>
      </c>
      <c r="AD1585" s="832">
        <v>0</v>
      </c>
      <c r="AE1585" s="832">
        <v>0</v>
      </c>
      <c r="AF1585" s="832">
        <v>0</v>
      </c>
      <c r="AG1585" s="832">
        <v>0</v>
      </c>
      <c r="AH1585" s="832">
        <v>0</v>
      </c>
      <c r="AI1585" s="832">
        <v>0</v>
      </c>
    </row>
    <row r="1586" spans="1:35" ht="15" customHeight="1">
      <c r="A1586" s="832" t="s">
        <v>1150</v>
      </c>
      <c r="B1586" s="832">
        <v>2021</v>
      </c>
      <c r="C1586" s="832" t="s">
        <v>1540</v>
      </c>
      <c r="D1586" s="832" t="s">
        <v>1541</v>
      </c>
      <c r="E1586" s="832" t="s">
        <v>333</v>
      </c>
      <c r="F1586" s="832" t="s">
        <v>1119</v>
      </c>
      <c r="G1586" s="832">
        <v>0</v>
      </c>
      <c r="H1586" s="832">
        <v>0</v>
      </c>
      <c r="I1586" s="832">
        <v>0</v>
      </c>
      <c r="J1586" s="832">
        <v>0</v>
      </c>
      <c r="K1586" s="832">
        <v>0</v>
      </c>
      <c r="L1586" s="832">
        <v>0</v>
      </c>
      <c r="M1586" s="832">
        <v>0</v>
      </c>
      <c r="N1586" s="832">
        <v>0</v>
      </c>
      <c r="O1586" s="832">
        <v>0</v>
      </c>
      <c r="P1586" s="832">
        <v>0</v>
      </c>
      <c r="Q1586" s="832">
        <v>0</v>
      </c>
      <c r="R1586" s="832">
        <v>0</v>
      </c>
      <c r="S1586" s="832">
        <v>0</v>
      </c>
      <c r="T1586" s="832">
        <v>0</v>
      </c>
      <c r="U1586" s="832">
        <v>0</v>
      </c>
      <c r="V1586" s="832">
        <v>0</v>
      </c>
      <c r="W1586" s="832">
        <v>0</v>
      </c>
      <c r="X1586" s="832">
        <v>0</v>
      </c>
      <c r="Y1586" s="832">
        <v>0</v>
      </c>
      <c r="Z1586" s="832">
        <v>0</v>
      </c>
      <c r="AA1586" s="832">
        <v>0</v>
      </c>
      <c r="AB1586" s="832">
        <v>0</v>
      </c>
      <c r="AC1586" s="832">
        <v>0</v>
      </c>
      <c r="AD1586" s="832">
        <v>0</v>
      </c>
      <c r="AE1586" s="832">
        <v>0</v>
      </c>
      <c r="AF1586" s="832">
        <v>0</v>
      </c>
      <c r="AG1586" s="832">
        <v>0</v>
      </c>
      <c r="AH1586" s="832">
        <v>0</v>
      </c>
      <c r="AI1586" s="832">
        <v>0</v>
      </c>
    </row>
    <row r="1587" spans="1:35" ht="15" customHeight="1">
      <c r="A1587" s="832" t="s">
        <v>1150</v>
      </c>
      <c r="B1587" s="832">
        <v>2021</v>
      </c>
      <c r="C1587" s="832" t="s">
        <v>1542</v>
      </c>
      <c r="D1587" s="832" t="s">
        <v>1543</v>
      </c>
      <c r="E1587" s="832" t="s">
        <v>333</v>
      </c>
      <c r="F1587" s="832" t="s">
        <v>1119</v>
      </c>
      <c r="G1587" s="832">
        <v>0</v>
      </c>
      <c r="H1587" s="832">
        <v>0</v>
      </c>
      <c r="I1587" s="832">
        <v>0</v>
      </c>
      <c r="J1587" s="832">
        <v>0</v>
      </c>
      <c r="K1587" s="832">
        <v>0</v>
      </c>
      <c r="L1587" s="832">
        <v>0</v>
      </c>
      <c r="M1587" s="832">
        <v>0</v>
      </c>
      <c r="N1587" s="832">
        <v>0</v>
      </c>
      <c r="O1587" s="832">
        <v>0</v>
      </c>
      <c r="P1587" s="832">
        <v>0</v>
      </c>
      <c r="Q1587" s="832">
        <v>0</v>
      </c>
      <c r="R1587" s="832">
        <v>0</v>
      </c>
      <c r="S1587" s="832">
        <v>0</v>
      </c>
      <c r="T1587" s="832">
        <v>0</v>
      </c>
      <c r="U1587" s="832">
        <v>0</v>
      </c>
      <c r="V1587" s="832">
        <v>0</v>
      </c>
      <c r="W1587" s="832">
        <v>0</v>
      </c>
      <c r="X1587" s="832">
        <v>0</v>
      </c>
      <c r="Y1587" s="832">
        <v>0</v>
      </c>
      <c r="Z1587" s="832">
        <v>0</v>
      </c>
      <c r="AA1587" s="832">
        <v>0</v>
      </c>
      <c r="AB1587" s="832">
        <v>0</v>
      </c>
      <c r="AC1587" s="832">
        <v>0</v>
      </c>
      <c r="AD1587" s="832">
        <v>0</v>
      </c>
      <c r="AE1587" s="832">
        <v>0</v>
      </c>
      <c r="AF1587" s="832">
        <v>0</v>
      </c>
      <c r="AG1587" s="832">
        <v>0</v>
      </c>
      <c r="AH1587" s="832">
        <v>0</v>
      </c>
      <c r="AI1587" s="832">
        <v>0</v>
      </c>
    </row>
    <row r="1588" spans="1:35" ht="15" customHeight="1">
      <c r="A1588" s="832" t="s">
        <v>1150</v>
      </c>
      <c r="B1588" s="832">
        <v>2021</v>
      </c>
      <c r="C1588" s="832" t="s">
        <v>1544</v>
      </c>
      <c r="D1588" s="832" t="s">
        <v>1545</v>
      </c>
      <c r="E1588" s="832" t="s">
        <v>333</v>
      </c>
      <c r="F1588" s="832" t="s">
        <v>1119</v>
      </c>
      <c r="G1588" s="832">
        <v>0</v>
      </c>
      <c r="H1588" s="832">
        <v>0</v>
      </c>
      <c r="I1588" s="832">
        <v>0</v>
      </c>
      <c r="J1588" s="832">
        <v>0</v>
      </c>
      <c r="K1588" s="832">
        <v>0</v>
      </c>
      <c r="L1588" s="832">
        <v>0</v>
      </c>
      <c r="M1588" s="832">
        <v>0</v>
      </c>
      <c r="N1588" s="832">
        <v>0</v>
      </c>
      <c r="O1588" s="832">
        <v>0</v>
      </c>
      <c r="P1588" s="832">
        <v>0</v>
      </c>
      <c r="Q1588" s="832">
        <v>0</v>
      </c>
      <c r="R1588" s="832">
        <v>0</v>
      </c>
      <c r="S1588" s="832">
        <v>0</v>
      </c>
      <c r="T1588" s="832">
        <v>0</v>
      </c>
      <c r="U1588" s="832">
        <v>0</v>
      </c>
      <c r="V1588" s="832">
        <v>0</v>
      </c>
      <c r="W1588" s="832">
        <v>0</v>
      </c>
      <c r="X1588" s="832">
        <v>0</v>
      </c>
      <c r="Y1588" s="832">
        <v>0</v>
      </c>
      <c r="Z1588" s="832">
        <v>0</v>
      </c>
      <c r="AA1588" s="832">
        <v>0</v>
      </c>
      <c r="AB1588" s="832">
        <v>0</v>
      </c>
      <c r="AC1588" s="832">
        <v>0</v>
      </c>
      <c r="AD1588" s="832">
        <v>0</v>
      </c>
      <c r="AE1588" s="832">
        <v>0</v>
      </c>
      <c r="AF1588" s="832">
        <v>0</v>
      </c>
      <c r="AG1588" s="832">
        <v>0</v>
      </c>
      <c r="AH1588" s="832">
        <v>0</v>
      </c>
      <c r="AI1588" s="832">
        <v>0</v>
      </c>
    </row>
    <row r="1589" spans="1:35" ht="15" customHeight="1">
      <c r="A1589" s="832" t="s">
        <v>1150</v>
      </c>
      <c r="B1589" s="832">
        <v>2021</v>
      </c>
      <c r="C1589" s="832" t="s">
        <v>1546</v>
      </c>
      <c r="D1589" s="832" t="s">
        <v>1547</v>
      </c>
      <c r="E1589" s="832" t="s">
        <v>333</v>
      </c>
      <c r="F1589" s="832" t="s">
        <v>1119</v>
      </c>
      <c r="G1589" s="832">
        <v>0</v>
      </c>
      <c r="H1589" s="832">
        <v>0</v>
      </c>
      <c r="I1589" s="832">
        <v>0</v>
      </c>
      <c r="J1589" s="832">
        <v>0</v>
      </c>
      <c r="K1589" s="832">
        <v>0</v>
      </c>
      <c r="L1589" s="832">
        <v>0</v>
      </c>
      <c r="M1589" s="832">
        <v>0</v>
      </c>
      <c r="N1589" s="832">
        <v>0</v>
      </c>
      <c r="O1589" s="832">
        <v>0</v>
      </c>
      <c r="P1589" s="832">
        <v>0</v>
      </c>
      <c r="Q1589" s="832">
        <v>0</v>
      </c>
      <c r="R1589" s="832">
        <v>0</v>
      </c>
      <c r="S1589" s="832">
        <v>0</v>
      </c>
      <c r="T1589" s="832">
        <v>0</v>
      </c>
      <c r="U1589" s="832">
        <v>0</v>
      </c>
      <c r="V1589" s="832">
        <v>0</v>
      </c>
      <c r="W1589" s="832">
        <v>0</v>
      </c>
      <c r="X1589" s="832">
        <v>0</v>
      </c>
      <c r="Y1589" s="832">
        <v>0</v>
      </c>
      <c r="Z1589" s="832">
        <v>0</v>
      </c>
      <c r="AA1589" s="832">
        <v>0</v>
      </c>
      <c r="AB1589" s="832">
        <v>0</v>
      </c>
      <c r="AC1589" s="832">
        <v>0</v>
      </c>
      <c r="AD1589" s="832">
        <v>0</v>
      </c>
      <c r="AE1589" s="832">
        <v>0</v>
      </c>
      <c r="AF1589" s="832">
        <v>0</v>
      </c>
      <c r="AG1589" s="832">
        <v>0</v>
      </c>
      <c r="AH1589" s="832">
        <v>0</v>
      </c>
      <c r="AI1589" s="832">
        <v>0</v>
      </c>
    </row>
    <row r="1590" spans="1:35" ht="15" customHeight="1">
      <c r="A1590" s="832" t="s">
        <v>1150</v>
      </c>
      <c r="B1590" s="832">
        <v>2021</v>
      </c>
      <c r="C1590" s="832" t="s">
        <v>1548</v>
      </c>
      <c r="D1590" s="832" t="s">
        <v>1549</v>
      </c>
      <c r="E1590" s="832" t="s">
        <v>333</v>
      </c>
      <c r="F1590" s="832" t="s">
        <v>1119</v>
      </c>
      <c r="G1590" s="832">
        <v>0</v>
      </c>
      <c r="H1590" s="832">
        <v>0</v>
      </c>
      <c r="I1590" s="832">
        <v>0</v>
      </c>
      <c r="J1590" s="832">
        <v>0</v>
      </c>
      <c r="K1590" s="832">
        <v>0</v>
      </c>
      <c r="L1590" s="832">
        <v>0</v>
      </c>
      <c r="M1590" s="832">
        <v>0</v>
      </c>
      <c r="N1590" s="832">
        <v>0</v>
      </c>
      <c r="O1590" s="832">
        <v>0</v>
      </c>
      <c r="P1590" s="832">
        <v>0</v>
      </c>
      <c r="Q1590" s="832">
        <v>0</v>
      </c>
      <c r="R1590" s="832">
        <v>0</v>
      </c>
      <c r="S1590" s="832">
        <v>0</v>
      </c>
      <c r="T1590" s="832">
        <v>0</v>
      </c>
      <c r="U1590" s="832">
        <v>0</v>
      </c>
      <c r="V1590" s="832">
        <v>0</v>
      </c>
      <c r="W1590" s="832">
        <v>0</v>
      </c>
      <c r="X1590" s="832">
        <v>0</v>
      </c>
      <c r="Y1590" s="832">
        <v>0</v>
      </c>
      <c r="Z1590" s="832">
        <v>0</v>
      </c>
      <c r="AA1590" s="832">
        <v>0</v>
      </c>
      <c r="AB1590" s="832">
        <v>0</v>
      </c>
      <c r="AC1590" s="832">
        <v>0</v>
      </c>
      <c r="AD1590" s="832">
        <v>0</v>
      </c>
      <c r="AE1590" s="832">
        <v>0</v>
      </c>
      <c r="AF1590" s="832">
        <v>0</v>
      </c>
      <c r="AG1590" s="832">
        <v>0</v>
      </c>
      <c r="AH1590" s="832">
        <v>0</v>
      </c>
      <c r="AI1590" s="832">
        <v>0</v>
      </c>
    </row>
    <row r="1591" spans="1:35" ht="15" customHeight="1">
      <c r="A1591" s="832" t="s">
        <v>1150</v>
      </c>
      <c r="B1591" s="832">
        <v>2021</v>
      </c>
      <c r="C1591" s="832" t="s">
        <v>1550</v>
      </c>
      <c r="D1591" s="832" t="s">
        <v>1551</v>
      </c>
      <c r="E1591" s="832" t="s">
        <v>333</v>
      </c>
      <c r="F1591" s="832" t="s">
        <v>1119</v>
      </c>
      <c r="G1591" s="832">
        <v>0</v>
      </c>
      <c r="H1591" s="832">
        <v>0</v>
      </c>
      <c r="I1591" s="832">
        <v>0</v>
      </c>
      <c r="J1591" s="832">
        <v>0</v>
      </c>
      <c r="K1591" s="832">
        <v>0</v>
      </c>
      <c r="L1591" s="832">
        <v>0</v>
      </c>
      <c r="M1591" s="832">
        <v>0</v>
      </c>
      <c r="N1591" s="832">
        <v>0</v>
      </c>
      <c r="O1591" s="832">
        <v>0</v>
      </c>
      <c r="P1591" s="832">
        <v>0</v>
      </c>
      <c r="Q1591" s="832">
        <v>0</v>
      </c>
      <c r="R1591" s="832">
        <v>0</v>
      </c>
      <c r="S1591" s="832">
        <v>0</v>
      </c>
      <c r="T1591" s="832">
        <v>0</v>
      </c>
      <c r="U1591" s="832">
        <v>0</v>
      </c>
      <c r="V1591" s="832">
        <v>0</v>
      </c>
      <c r="W1591" s="832">
        <v>0</v>
      </c>
      <c r="X1591" s="832">
        <v>0</v>
      </c>
      <c r="Y1591" s="832">
        <v>0</v>
      </c>
      <c r="Z1591" s="832">
        <v>0</v>
      </c>
      <c r="AA1591" s="832">
        <v>0</v>
      </c>
      <c r="AB1591" s="832">
        <v>0</v>
      </c>
      <c r="AC1591" s="832">
        <v>0</v>
      </c>
      <c r="AD1591" s="832">
        <v>0</v>
      </c>
      <c r="AE1591" s="832">
        <v>0</v>
      </c>
      <c r="AF1591" s="832">
        <v>0</v>
      </c>
      <c r="AG1591" s="832">
        <v>0</v>
      </c>
      <c r="AH1591" s="832">
        <v>0</v>
      </c>
      <c r="AI1591" s="832">
        <v>0</v>
      </c>
    </row>
    <row r="1592" spans="1:35" ht="15" customHeight="1">
      <c r="A1592" s="832" t="s">
        <v>1150</v>
      </c>
      <c r="B1592" s="832">
        <v>2021</v>
      </c>
      <c r="C1592" s="832" t="s">
        <v>1552</v>
      </c>
      <c r="D1592" s="832" t="s">
        <v>1553</v>
      </c>
      <c r="E1592" s="832" t="s">
        <v>333</v>
      </c>
      <c r="F1592" s="832" t="s">
        <v>1119</v>
      </c>
      <c r="G1592" s="832">
        <v>0</v>
      </c>
      <c r="H1592" s="832">
        <v>0</v>
      </c>
      <c r="I1592" s="832">
        <v>0</v>
      </c>
      <c r="J1592" s="832">
        <v>0</v>
      </c>
      <c r="K1592" s="832">
        <v>0</v>
      </c>
      <c r="L1592" s="832">
        <v>0</v>
      </c>
      <c r="M1592" s="832">
        <v>0</v>
      </c>
      <c r="N1592" s="832">
        <v>0</v>
      </c>
      <c r="O1592" s="832">
        <v>0</v>
      </c>
      <c r="P1592" s="832">
        <v>0</v>
      </c>
      <c r="Q1592" s="832">
        <v>0</v>
      </c>
      <c r="R1592" s="832">
        <v>0</v>
      </c>
      <c r="S1592" s="832">
        <v>0</v>
      </c>
      <c r="T1592" s="832">
        <v>0</v>
      </c>
      <c r="U1592" s="832">
        <v>0</v>
      </c>
      <c r="V1592" s="832">
        <v>0</v>
      </c>
      <c r="W1592" s="832">
        <v>0</v>
      </c>
      <c r="X1592" s="832">
        <v>0</v>
      </c>
      <c r="Y1592" s="832">
        <v>0</v>
      </c>
      <c r="Z1592" s="832">
        <v>0</v>
      </c>
      <c r="AA1592" s="832">
        <v>0</v>
      </c>
      <c r="AB1592" s="832">
        <v>0</v>
      </c>
      <c r="AC1592" s="832">
        <v>0</v>
      </c>
      <c r="AD1592" s="832">
        <v>0</v>
      </c>
      <c r="AE1592" s="832">
        <v>0</v>
      </c>
      <c r="AF1592" s="832">
        <v>0</v>
      </c>
      <c r="AG1592" s="832">
        <v>0</v>
      </c>
      <c r="AH1592" s="832">
        <v>0</v>
      </c>
      <c r="AI1592" s="832">
        <v>0</v>
      </c>
    </row>
    <row r="1593" spans="1:35" ht="15" customHeight="1">
      <c r="A1593" s="832" t="s">
        <v>1150</v>
      </c>
      <c r="B1593" s="832">
        <v>2021</v>
      </c>
      <c r="C1593" s="832" t="s">
        <v>1554</v>
      </c>
      <c r="D1593" s="832" t="s">
        <v>1555</v>
      </c>
      <c r="E1593" s="832" t="s">
        <v>333</v>
      </c>
      <c r="F1593" s="832" t="s">
        <v>1119</v>
      </c>
      <c r="G1593" s="832">
        <v>0</v>
      </c>
      <c r="H1593" s="832">
        <v>0</v>
      </c>
      <c r="I1593" s="832">
        <v>0</v>
      </c>
      <c r="J1593" s="832">
        <v>0</v>
      </c>
      <c r="K1593" s="832">
        <v>0</v>
      </c>
      <c r="L1593" s="832">
        <v>0</v>
      </c>
      <c r="M1593" s="832">
        <v>0</v>
      </c>
      <c r="N1593" s="832">
        <v>0</v>
      </c>
      <c r="O1593" s="832">
        <v>0</v>
      </c>
      <c r="P1593" s="832">
        <v>0</v>
      </c>
      <c r="Q1593" s="832">
        <v>0</v>
      </c>
      <c r="R1593" s="832">
        <v>0</v>
      </c>
      <c r="S1593" s="832">
        <v>0</v>
      </c>
      <c r="T1593" s="832">
        <v>0</v>
      </c>
      <c r="U1593" s="832">
        <v>0</v>
      </c>
      <c r="V1593" s="832">
        <v>0</v>
      </c>
      <c r="W1593" s="832">
        <v>0</v>
      </c>
      <c r="X1593" s="832">
        <v>0</v>
      </c>
      <c r="Y1593" s="832">
        <v>0</v>
      </c>
      <c r="Z1593" s="832">
        <v>0</v>
      </c>
      <c r="AA1593" s="832">
        <v>0</v>
      </c>
      <c r="AB1593" s="832">
        <v>0</v>
      </c>
      <c r="AC1593" s="832">
        <v>0</v>
      </c>
      <c r="AD1593" s="832">
        <v>0</v>
      </c>
      <c r="AE1593" s="832">
        <v>0</v>
      </c>
      <c r="AF1593" s="832">
        <v>0</v>
      </c>
      <c r="AG1593" s="832">
        <v>0</v>
      </c>
      <c r="AH1593" s="832">
        <v>0</v>
      </c>
      <c r="AI1593" s="832">
        <v>0</v>
      </c>
    </row>
    <row r="1594" spans="1:35" ht="15" customHeight="1">
      <c r="A1594" s="832" t="s">
        <v>1150</v>
      </c>
      <c r="B1594" s="832">
        <v>2021</v>
      </c>
      <c r="C1594" s="832" t="s">
        <v>1556</v>
      </c>
      <c r="D1594" s="832" t="s">
        <v>1557</v>
      </c>
      <c r="E1594" s="832" t="s">
        <v>333</v>
      </c>
      <c r="F1594" s="832" t="s">
        <v>1119</v>
      </c>
      <c r="G1594" s="832">
        <v>0</v>
      </c>
      <c r="H1594" s="832">
        <v>0</v>
      </c>
      <c r="I1594" s="832">
        <v>0</v>
      </c>
      <c r="J1594" s="832">
        <v>0</v>
      </c>
      <c r="K1594" s="832">
        <v>0</v>
      </c>
      <c r="L1594" s="832">
        <v>0</v>
      </c>
      <c r="M1594" s="832">
        <v>0</v>
      </c>
      <c r="N1594" s="832">
        <v>0</v>
      </c>
      <c r="O1594" s="832">
        <v>0</v>
      </c>
      <c r="P1594" s="832">
        <v>0</v>
      </c>
      <c r="Q1594" s="832">
        <v>0</v>
      </c>
      <c r="R1594" s="832">
        <v>0</v>
      </c>
      <c r="S1594" s="832">
        <v>0</v>
      </c>
      <c r="T1594" s="832">
        <v>0</v>
      </c>
      <c r="U1594" s="832">
        <v>0</v>
      </c>
      <c r="V1594" s="832">
        <v>0</v>
      </c>
      <c r="W1594" s="832">
        <v>0</v>
      </c>
      <c r="X1594" s="832">
        <v>0</v>
      </c>
      <c r="Y1594" s="832">
        <v>0</v>
      </c>
      <c r="Z1594" s="832">
        <v>0</v>
      </c>
      <c r="AA1594" s="832">
        <v>0</v>
      </c>
      <c r="AB1594" s="832">
        <v>0</v>
      </c>
      <c r="AC1594" s="832">
        <v>0</v>
      </c>
      <c r="AD1594" s="832">
        <v>0</v>
      </c>
      <c r="AE1594" s="832">
        <v>0</v>
      </c>
      <c r="AF1594" s="832">
        <v>0</v>
      </c>
      <c r="AG1594" s="832">
        <v>0</v>
      </c>
      <c r="AH1594" s="832">
        <v>0</v>
      </c>
      <c r="AI1594" s="832">
        <v>0</v>
      </c>
    </row>
    <row r="1595" spans="1:35" ht="15" customHeight="1">
      <c r="A1595" s="832" t="s">
        <v>1150</v>
      </c>
      <c r="B1595" s="832">
        <v>2021</v>
      </c>
      <c r="C1595" s="832" t="s">
        <v>1558</v>
      </c>
      <c r="D1595" s="832" t="s">
        <v>1559</v>
      </c>
      <c r="E1595" s="832" t="s">
        <v>333</v>
      </c>
      <c r="F1595" s="832" t="s">
        <v>1119</v>
      </c>
      <c r="G1595" s="832">
        <v>0</v>
      </c>
      <c r="H1595" s="832">
        <v>0</v>
      </c>
      <c r="I1595" s="832">
        <v>0</v>
      </c>
      <c r="J1595" s="832">
        <v>0</v>
      </c>
      <c r="K1595" s="832">
        <v>0</v>
      </c>
      <c r="L1595" s="832">
        <v>0</v>
      </c>
      <c r="M1595" s="832">
        <v>0</v>
      </c>
      <c r="N1595" s="832">
        <v>0</v>
      </c>
      <c r="O1595" s="832">
        <v>0</v>
      </c>
      <c r="P1595" s="832">
        <v>0</v>
      </c>
      <c r="Q1595" s="832">
        <v>0</v>
      </c>
      <c r="R1595" s="832">
        <v>0</v>
      </c>
      <c r="S1595" s="832">
        <v>0</v>
      </c>
      <c r="T1595" s="832">
        <v>0</v>
      </c>
      <c r="U1595" s="832">
        <v>0</v>
      </c>
      <c r="V1595" s="832">
        <v>0</v>
      </c>
      <c r="W1595" s="832">
        <v>0</v>
      </c>
      <c r="X1595" s="832">
        <v>0</v>
      </c>
      <c r="Y1595" s="832">
        <v>0</v>
      </c>
      <c r="Z1595" s="832">
        <v>0</v>
      </c>
      <c r="AA1595" s="832">
        <v>0</v>
      </c>
      <c r="AB1595" s="832">
        <v>0</v>
      </c>
      <c r="AC1595" s="832">
        <v>0</v>
      </c>
      <c r="AD1595" s="832">
        <v>0</v>
      </c>
      <c r="AE1595" s="832">
        <v>0</v>
      </c>
      <c r="AF1595" s="832">
        <v>0</v>
      </c>
      <c r="AG1595" s="832">
        <v>0</v>
      </c>
      <c r="AH1595" s="832">
        <v>0</v>
      </c>
      <c r="AI1595" s="832">
        <v>0</v>
      </c>
    </row>
    <row r="1596" spans="1:35" ht="15" customHeight="1">
      <c r="A1596" s="832" t="s">
        <v>1150</v>
      </c>
      <c r="B1596" s="832">
        <v>2021</v>
      </c>
      <c r="C1596" s="832" t="s">
        <v>1560</v>
      </c>
      <c r="D1596" s="832" t="s">
        <v>1561</v>
      </c>
      <c r="E1596" s="832" t="s">
        <v>333</v>
      </c>
      <c r="F1596" s="832" t="s">
        <v>1119</v>
      </c>
      <c r="G1596" s="832">
        <v>0</v>
      </c>
      <c r="H1596" s="832">
        <v>0</v>
      </c>
      <c r="I1596" s="832">
        <v>0</v>
      </c>
      <c r="J1596" s="832">
        <v>0</v>
      </c>
      <c r="K1596" s="832">
        <v>0</v>
      </c>
      <c r="L1596" s="832">
        <v>0</v>
      </c>
      <c r="M1596" s="832">
        <v>0</v>
      </c>
      <c r="N1596" s="832">
        <v>0</v>
      </c>
      <c r="O1596" s="832">
        <v>0</v>
      </c>
      <c r="P1596" s="832">
        <v>0</v>
      </c>
      <c r="Q1596" s="832">
        <v>0</v>
      </c>
      <c r="R1596" s="832">
        <v>0</v>
      </c>
      <c r="S1596" s="832">
        <v>0</v>
      </c>
      <c r="T1596" s="832">
        <v>0</v>
      </c>
      <c r="U1596" s="832">
        <v>0</v>
      </c>
      <c r="V1596" s="832">
        <v>0</v>
      </c>
      <c r="W1596" s="832">
        <v>0</v>
      </c>
      <c r="X1596" s="832">
        <v>0</v>
      </c>
      <c r="Y1596" s="832">
        <v>0</v>
      </c>
      <c r="Z1596" s="832">
        <v>0</v>
      </c>
      <c r="AA1596" s="832">
        <v>0</v>
      </c>
      <c r="AB1596" s="832">
        <v>0</v>
      </c>
      <c r="AC1596" s="832">
        <v>0</v>
      </c>
      <c r="AD1596" s="832">
        <v>0</v>
      </c>
      <c r="AE1596" s="832">
        <v>0</v>
      </c>
      <c r="AF1596" s="832">
        <v>0</v>
      </c>
      <c r="AG1596" s="832">
        <v>0</v>
      </c>
      <c r="AH1596" s="832">
        <v>0</v>
      </c>
      <c r="AI1596" s="832">
        <v>0</v>
      </c>
    </row>
    <row r="1597" spans="1:35" ht="15" customHeight="1">
      <c r="A1597" s="832" t="s">
        <v>1150</v>
      </c>
      <c r="B1597" s="832">
        <v>2021</v>
      </c>
      <c r="C1597" s="832" t="s">
        <v>1562</v>
      </c>
      <c r="D1597" s="832" t="s">
        <v>1563</v>
      </c>
      <c r="E1597" s="832" t="s">
        <v>333</v>
      </c>
      <c r="F1597" s="832" t="s">
        <v>1119</v>
      </c>
      <c r="G1597" s="832">
        <v>0</v>
      </c>
      <c r="H1597" s="832">
        <v>0</v>
      </c>
      <c r="I1597" s="832">
        <v>0</v>
      </c>
      <c r="J1597" s="832">
        <v>0</v>
      </c>
      <c r="K1597" s="832">
        <v>0</v>
      </c>
      <c r="L1597" s="832">
        <v>0</v>
      </c>
      <c r="M1597" s="832">
        <v>0</v>
      </c>
      <c r="N1597" s="832">
        <v>0</v>
      </c>
      <c r="O1597" s="832">
        <v>0</v>
      </c>
      <c r="P1597" s="832">
        <v>0</v>
      </c>
      <c r="Q1597" s="832">
        <v>0</v>
      </c>
      <c r="R1597" s="832">
        <v>0</v>
      </c>
      <c r="S1597" s="832">
        <v>0</v>
      </c>
      <c r="T1597" s="832">
        <v>0</v>
      </c>
      <c r="U1597" s="832">
        <v>0</v>
      </c>
      <c r="V1597" s="832">
        <v>0</v>
      </c>
      <c r="W1597" s="832">
        <v>0</v>
      </c>
      <c r="X1597" s="832">
        <v>0</v>
      </c>
      <c r="Y1597" s="832">
        <v>0</v>
      </c>
      <c r="Z1597" s="832">
        <v>0</v>
      </c>
      <c r="AA1597" s="832">
        <v>0</v>
      </c>
      <c r="AB1597" s="832">
        <v>0</v>
      </c>
      <c r="AC1597" s="832">
        <v>0</v>
      </c>
      <c r="AD1597" s="832">
        <v>0</v>
      </c>
      <c r="AE1597" s="832">
        <v>0</v>
      </c>
      <c r="AF1597" s="832">
        <v>0</v>
      </c>
      <c r="AG1597" s="832">
        <v>0</v>
      </c>
      <c r="AH1597" s="832">
        <v>0</v>
      </c>
      <c r="AI1597" s="832">
        <v>0</v>
      </c>
    </row>
    <row r="1598" spans="1:35" ht="15" customHeight="1">
      <c r="A1598" s="832" t="s">
        <v>1150</v>
      </c>
      <c r="B1598" s="832">
        <v>2021</v>
      </c>
      <c r="C1598" s="832" t="s">
        <v>1564</v>
      </c>
      <c r="D1598" s="832" t="s">
        <v>1565</v>
      </c>
      <c r="E1598" s="832" t="s">
        <v>333</v>
      </c>
      <c r="F1598" s="832" t="s">
        <v>1119</v>
      </c>
      <c r="G1598" s="832">
        <v>0</v>
      </c>
      <c r="H1598" s="832">
        <v>0</v>
      </c>
      <c r="I1598" s="832">
        <v>0</v>
      </c>
      <c r="J1598" s="832">
        <v>0</v>
      </c>
      <c r="K1598" s="832">
        <v>0</v>
      </c>
      <c r="L1598" s="832">
        <v>0</v>
      </c>
      <c r="M1598" s="832">
        <v>0</v>
      </c>
      <c r="N1598" s="832">
        <v>0</v>
      </c>
      <c r="O1598" s="832">
        <v>0</v>
      </c>
      <c r="P1598" s="832">
        <v>0</v>
      </c>
      <c r="Q1598" s="832">
        <v>0</v>
      </c>
      <c r="R1598" s="832">
        <v>0</v>
      </c>
      <c r="S1598" s="832">
        <v>0</v>
      </c>
      <c r="T1598" s="832">
        <v>0</v>
      </c>
      <c r="U1598" s="832">
        <v>0</v>
      </c>
      <c r="V1598" s="832">
        <v>0</v>
      </c>
      <c r="W1598" s="832">
        <v>0</v>
      </c>
      <c r="X1598" s="832">
        <v>0</v>
      </c>
      <c r="Y1598" s="832">
        <v>0</v>
      </c>
      <c r="Z1598" s="832">
        <v>0</v>
      </c>
      <c r="AA1598" s="832">
        <v>0</v>
      </c>
      <c r="AB1598" s="832">
        <v>0</v>
      </c>
      <c r="AC1598" s="832">
        <v>0</v>
      </c>
      <c r="AD1598" s="832">
        <v>0</v>
      </c>
      <c r="AE1598" s="832">
        <v>0</v>
      </c>
      <c r="AF1598" s="832">
        <v>0</v>
      </c>
      <c r="AG1598" s="832">
        <v>0</v>
      </c>
      <c r="AH1598" s="832">
        <v>0</v>
      </c>
      <c r="AI1598" s="832">
        <v>0</v>
      </c>
    </row>
    <row r="1599" spans="1:35" ht="15" customHeight="1">
      <c r="A1599" s="832" t="s">
        <v>1150</v>
      </c>
      <c r="B1599" s="832">
        <v>2021</v>
      </c>
      <c r="C1599" s="832" t="s">
        <v>1566</v>
      </c>
      <c r="D1599" s="832" t="s">
        <v>1567</v>
      </c>
      <c r="E1599" s="832" t="s">
        <v>333</v>
      </c>
      <c r="F1599" s="832" t="s">
        <v>1119</v>
      </c>
      <c r="G1599" s="832">
        <v>0</v>
      </c>
      <c r="H1599" s="832">
        <v>0</v>
      </c>
      <c r="I1599" s="832">
        <v>0</v>
      </c>
      <c r="J1599" s="832">
        <v>0</v>
      </c>
      <c r="K1599" s="832">
        <v>0</v>
      </c>
      <c r="L1599" s="832">
        <v>0</v>
      </c>
      <c r="M1599" s="832">
        <v>0</v>
      </c>
      <c r="N1599" s="832">
        <v>0</v>
      </c>
      <c r="O1599" s="832">
        <v>0</v>
      </c>
      <c r="P1599" s="832">
        <v>0</v>
      </c>
      <c r="Q1599" s="832">
        <v>0</v>
      </c>
      <c r="R1599" s="832">
        <v>0</v>
      </c>
      <c r="S1599" s="832">
        <v>0</v>
      </c>
      <c r="T1599" s="832">
        <v>0</v>
      </c>
      <c r="U1599" s="832">
        <v>0</v>
      </c>
      <c r="V1599" s="832">
        <v>0</v>
      </c>
      <c r="W1599" s="832">
        <v>0</v>
      </c>
      <c r="X1599" s="832">
        <v>0</v>
      </c>
      <c r="Y1599" s="832">
        <v>0</v>
      </c>
      <c r="Z1599" s="832">
        <v>0</v>
      </c>
      <c r="AA1599" s="832">
        <v>0</v>
      </c>
      <c r="AB1599" s="832">
        <v>0</v>
      </c>
      <c r="AC1599" s="832">
        <v>0</v>
      </c>
      <c r="AD1599" s="832">
        <v>0</v>
      </c>
      <c r="AE1599" s="832">
        <v>0</v>
      </c>
      <c r="AF1599" s="832">
        <v>0</v>
      </c>
      <c r="AG1599" s="832">
        <v>0</v>
      </c>
      <c r="AH1599" s="832">
        <v>0</v>
      </c>
      <c r="AI1599" s="832">
        <v>0</v>
      </c>
    </row>
    <row r="1600" spans="1:35" ht="15" customHeight="1">
      <c r="A1600" s="832" t="s">
        <v>1150</v>
      </c>
      <c r="B1600" s="832">
        <v>2021</v>
      </c>
      <c r="C1600" s="832" t="s">
        <v>1568</v>
      </c>
      <c r="D1600" s="832" t="s">
        <v>1569</v>
      </c>
      <c r="E1600" s="832" t="s">
        <v>333</v>
      </c>
      <c r="F1600" s="832" t="s">
        <v>1119</v>
      </c>
      <c r="G1600" s="832">
        <v>0</v>
      </c>
      <c r="H1600" s="832">
        <v>0</v>
      </c>
      <c r="I1600" s="832">
        <v>0</v>
      </c>
      <c r="J1600" s="832">
        <v>0</v>
      </c>
      <c r="K1600" s="832">
        <v>0</v>
      </c>
      <c r="L1600" s="832">
        <v>0</v>
      </c>
      <c r="M1600" s="832">
        <v>0</v>
      </c>
      <c r="N1600" s="832">
        <v>0</v>
      </c>
      <c r="O1600" s="832">
        <v>0</v>
      </c>
      <c r="P1600" s="832">
        <v>0</v>
      </c>
      <c r="Q1600" s="832">
        <v>0</v>
      </c>
      <c r="R1600" s="832">
        <v>0</v>
      </c>
      <c r="S1600" s="832">
        <v>0</v>
      </c>
      <c r="T1600" s="832">
        <v>0</v>
      </c>
      <c r="U1600" s="832">
        <v>0</v>
      </c>
      <c r="V1600" s="832">
        <v>0</v>
      </c>
      <c r="W1600" s="832">
        <v>0</v>
      </c>
      <c r="X1600" s="832">
        <v>0</v>
      </c>
      <c r="Y1600" s="832">
        <v>0</v>
      </c>
      <c r="Z1600" s="832">
        <v>0</v>
      </c>
      <c r="AA1600" s="832">
        <v>0</v>
      </c>
      <c r="AB1600" s="832">
        <v>0</v>
      </c>
      <c r="AC1600" s="832">
        <v>0</v>
      </c>
      <c r="AD1600" s="832">
        <v>0</v>
      </c>
      <c r="AE1600" s="832">
        <v>0</v>
      </c>
      <c r="AF1600" s="832">
        <v>0</v>
      </c>
      <c r="AG1600" s="832">
        <v>0</v>
      </c>
      <c r="AH1600" s="832">
        <v>0</v>
      </c>
      <c r="AI1600" s="832">
        <v>0</v>
      </c>
    </row>
    <row r="1601" spans="1:35" ht="15" customHeight="1">
      <c r="A1601" s="832" t="s">
        <v>1150</v>
      </c>
      <c r="B1601" s="832">
        <v>2021</v>
      </c>
      <c r="C1601" s="832" t="s">
        <v>1570</v>
      </c>
      <c r="D1601" s="832" t="s">
        <v>2744</v>
      </c>
      <c r="E1601" s="832" t="s">
        <v>333</v>
      </c>
      <c r="F1601" s="832" t="s">
        <v>1119</v>
      </c>
      <c r="G1601" s="832">
        <v>0</v>
      </c>
      <c r="H1601" s="832">
        <v>0</v>
      </c>
      <c r="I1601" s="832">
        <v>0</v>
      </c>
      <c r="J1601" s="832">
        <v>0</v>
      </c>
      <c r="K1601" s="832">
        <v>0</v>
      </c>
      <c r="L1601" s="832">
        <v>0</v>
      </c>
      <c r="M1601" s="832">
        <v>0</v>
      </c>
      <c r="N1601" s="832">
        <v>0</v>
      </c>
      <c r="O1601" s="832">
        <v>0</v>
      </c>
      <c r="P1601" s="832">
        <v>0</v>
      </c>
      <c r="Q1601" s="832">
        <v>0</v>
      </c>
      <c r="R1601" s="832">
        <v>0</v>
      </c>
      <c r="S1601" s="832">
        <v>0</v>
      </c>
      <c r="T1601" s="832">
        <v>0</v>
      </c>
      <c r="U1601" s="832">
        <v>0</v>
      </c>
      <c r="V1601" s="832">
        <v>0</v>
      </c>
      <c r="W1601" s="832">
        <v>0</v>
      </c>
      <c r="X1601" s="832">
        <v>0</v>
      </c>
      <c r="Y1601" s="832">
        <v>0</v>
      </c>
      <c r="Z1601" s="832">
        <v>0</v>
      </c>
      <c r="AA1601" s="832">
        <v>0</v>
      </c>
      <c r="AB1601" s="832">
        <v>0</v>
      </c>
      <c r="AC1601" s="832">
        <v>0</v>
      </c>
      <c r="AD1601" s="832">
        <v>0</v>
      </c>
      <c r="AE1601" s="832">
        <v>0</v>
      </c>
      <c r="AF1601" s="832">
        <v>0</v>
      </c>
      <c r="AG1601" s="832">
        <v>0</v>
      </c>
      <c r="AH1601" s="832">
        <v>0</v>
      </c>
      <c r="AI1601" s="832">
        <v>0</v>
      </c>
    </row>
    <row r="1602" spans="1:35" ht="15" customHeight="1">
      <c r="A1602" s="832" t="s">
        <v>1150</v>
      </c>
      <c r="B1602" s="832">
        <v>2021</v>
      </c>
      <c r="C1602" s="832" t="s">
        <v>1572</v>
      </c>
      <c r="D1602" s="832" t="s">
        <v>2745</v>
      </c>
      <c r="E1602" s="832" t="s">
        <v>333</v>
      </c>
      <c r="F1602" s="832" t="s">
        <v>1119</v>
      </c>
      <c r="G1602" s="832">
        <v>0</v>
      </c>
      <c r="H1602" s="832">
        <v>0</v>
      </c>
      <c r="I1602" s="832">
        <v>0</v>
      </c>
      <c r="J1602" s="832">
        <v>0</v>
      </c>
      <c r="K1602" s="832">
        <v>0</v>
      </c>
      <c r="L1602" s="832">
        <v>0</v>
      </c>
      <c r="M1602" s="832">
        <v>0</v>
      </c>
      <c r="N1602" s="832">
        <v>0</v>
      </c>
      <c r="O1602" s="832">
        <v>0</v>
      </c>
      <c r="P1602" s="832">
        <v>0</v>
      </c>
      <c r="Q1602" s="832">
        <v>0</v>
      </c>
      <c r="R1602" s="832">
        <v>0</v>
      </c>
      <c r="S1602" s="832">
        <v>0</v>
      </c>
      <c r="T1602" s="832">
        <v>0</v>
      </c>
      <c r="U1602" s="832">
        <v>0</v>
      </c>
      <c r="V1602" s="832">
        <v>0</v>
      </c>
      <c r="W1602" s="832">
        <v>0</v>
      </c>
      <c r="X1602" s="832">
        <v>0</v>
      </c>
      <c r="Y1602" s="832">
        <v>0</v>
      </c>
      <c r="Z1602" s="832">
        <v>0</v>
      </c>
      <c r="AA1602" s="832">
        <v>0</v>
      </c>
      <c r="AB1602" s="832">
        <v>0</v>
      </c>
      <c r="AC1602" s="832">
        <v>0</v>
      </c>
      <c r="AD1602" s="832">
        <v>0</v>
      </c>
      <c r="AE1602" s="832">
        <v>0</v>
      </c>
      <c r="AF1602" s="832">
        <v>0</v>
      </c>
      <c r="AG1602" s="832">
        <v>0</v>
      </c>
      <c r="AH1602" s="832">
        <v>0</v>
      </c>
      <c r="AI1602" s="832">
        <v>0</v>
      </c>
    </row>
    <row r="1603" spans="1:35" ht="15" customHeight="1">
      <c r="A1603" s="832" t="s">
        <v>1150</v>
      </c>
      <c r="B1603" s="832">
        <v>2021</v>
      </c>
      <c r="C1603" s="832" t="s">
        <v>1574</v>
      </c>
      <c r="D1603" s="832" t="s">
        <v>2746</v>
      </c>
      <c r="E1603" s="832" t="s">
        <v>333</v>
      </c>
      <c r="F1603" s="832" t="s">
        <v>1119</v>
      </c>
      <c r="G1603" s="832">
        <v>0</v>
      </c>
      <c r="H1603" s="832">
        <v>0</v>
      </c>
      <c r="I1603" s="832">
        <v>0</v>
      </c>
      <c r="J1603" s="832">
        <v>0</v>
      </c>
      <c r="K1603" s="832">
        <v>0</v>
      </c>
      <c r="L1603" s="832">
        <v>0</v>
      </c>
      <c r="M1603" s="832">
        <v>0</v>
      </c>
      <c r="N1603" s="832">
        <v>0</v>
      </c>
      <c r="O1603" s="832">
        <v>0</v>
      </c>
      <c r="P1603" s="832">
        <v>0</v>
      </c>
      <c r="Q1603" s="832">
        <v>0</v>
      </c>
      <c r="R1603" s="832">
        <v>0</v>
      </c>
      <c r="S1603" s="832">
        <v>0</v>
      </c>
      <c r="T1603" s="832">
        <v>0</v>
      </c>
      <c r="U1603" s="832">
        <v>0</v>
      </c>
      <c r="V1603" s="832">
        <v>0</v>
      </c>
      <c r="W1603" s="832">
        <v>0</v>
      </c>
      <c r="X1603" s="832">
        <v>0</v>
      </c>
      <c r="Y1603" s="832">
        <v>0</v>
      </c>
      <c r="Z1603" s="832">
        <v>0</v>
      </c>
      <c r="AA1603" s="832">
        <v>0</v>
      </c>
      <c r="AB1603" s="832">
        <v>0</v>
      </c>
      <c r="AC1603" s="832">
        <v>0</v>
      </c>
      <c r="AD1603" s="832">
        <v>0</v>
      </c>
      <c r="AE1603" s="832">
        <v>0</v>
      </c>
      <c r="AF1603" s="832">
        <v>0</v>
      </c>
      <c r="AG1603" s="832">
        <v>0</v>
      </c>
      <c r="AH1603" s="832">
        <v>0</v>
      </c>
      <c r="AI1603" s="832">
        <v>0</v>
      </c>
    </row>
    <row r="1604" spans="1:35" ht="15" customHeight="1">
      <c r="A1604" s="832" t="s">
        <v>1150</v>
      </c>
      <c r="B1604" s="832">
        <v>2021</v>
      </c>
      <c r="C1604" s="832" t="s">
        <v>1576</v>
      </c>
      <c r="D1604" s="832" t="s">
        <v>2747</v>
      </c>
      <c r="E1604" s="832" t="s">
        <v>333</v>
      </c>
      <c r="F1604" s="832" t="s">
        <v>1119</v>
      </c>
      <c r="G1604" s="832">
        <v>0</v>
      </c>
      <c r="H1604" s="832">
        <v>0</v>
      </c>
      <c r="I1604" s="832">
        <v>0</v>
      </c>
      <c r="J1604" s="832">
        <v>0</v>
      </c>
      <c r="K1604" s="832">
        <v>0</v>
      </c>
      <c r="L1604" s="832">
        <v>0</v>
      </c>
      <c r="M1604" s="832">
        <v>0</v>
      </c>
      <c r="N1604" s="832">
        <v>0</v>
      </c>
      <c r="O1604" s="832">
        <v>0</v>
      </c>
      <c r="P1604" s="832">
        <v>0</v>
      </c>
      <c r="Q1604" s="832">
        <v>0</v>
      </c>
      <c r="R1604" s="832">
        <v>0</v>
      </c>
      <c r="S1604" s="832">
        <v>0</v>
      </c>
      <c r="T1604" s="832">
        <v>0</v>
      </c>
      <c r="U1604" s="832">
        <v>0</v>
      </c>
      <c r="V1604" s="832">
        <v>0</v>
      </c>
      <c r="W1604" s="832">
        <v>0</v>
      </c>
      <c r="X1604" s="832">
        <v>0</v>
      </c>
      <c r="Y1604" s="832">
        <v>0</v>
      </c>
      <c r="Z1604" s="832">
        <v>0</v>
      </c>
      <c r="AA1604" s="832">
        <v>0</v>
      </c>
      <c r="AB1604" s="832">
        <v>0</v>
      </c>
      <c r="AC1604" s="832">
        <v>0</v>
      </c>
      <c r="AD1604" s="832">
        <v>0</v>
      </c>
      <c r="AE1604" s="832">
        <v>0</v>
      </c>
      <c r="AF1604" s="832">
        <v>0</v>
      </c>
      <c r="AG1604" s="832">
        <v>0</v>
      </c>
      <c r="AH1604" s="832">
        <v>0</v>
      </c>
      <c r="AI1604" s="832">
        <v>0</v>
      </c>
    </row>
    <row r="1605" spans="1:35" ht="15" customHeight="1">
      <c r="A1605" s="832" t="s">
        <v>1150</v>
      </c>
      <c r="B1605" s="832">
        <v>2021</v>
      </c>
      <c r="C1605" s="832" t="s">
        <v>1578</v>
      </c>
      <c r="D1605" s="832" t="s">
        <v>2748</v>
      </c>
      <c r="E1605" s="832" t="s">
        <v>333</v>
      </c>
      <c r="F1605" s="832" t="s">
        <v>1119</v>
      </c>
      <c r="G1605" s="832">
        <v>0</v>
      </c>
      <c r="H1605" s="832">
        <v>0</v>
      </c>
      <c r="I1605" s="832">
        <v>0</v>
      </c>
      <c r="J1605" s="832">
        <v>0</v>
      </c>
      <c r="K1605" s="832">
        <v>0</v>
      </c>
      <c r="L1605" s="832">
        <v>0</v>
      </c>
      <c r="M1605" s="832">
        <v>0</v>
      </c>
      <c r="N1605" s="832">
        <v>0</v>
      </c>
      <c r="O1605" s="832">
        <v>0</v>
      </c>
      <c r="P1605" s="832">
        <v>0</v>
      </c>
      <c r="Q1605" s="832">
        <v>0</v>
      </c>
      <c r="R1605" s="832">
        <v>0</v>
      </c>
      <c r="S1605" s="832">
        <v>0</v>
      </c>
      <c r="T1605" s="832">
        <v>0</v>
      </c>
      <c r="U1605" s="832">
        <v>0</v>
      </c>
      <c r="V1605" s="832">
        <v>0</v>
      </c>
      <c r="W1605" s="832">
        <v>0</v>
      </c>
      <c r="X1605" s="832">
        <v>0</v>
      </c>
      <c r="Y1605" s="832">
        <v>0</v>
      </c>
      <c r="Z1605" s="832">
        <v>0</v>
      </c>
      <c r="AA1605" s="832">
        <v>0</v>
      </c>
      <c r="AB1605" s="832">
        <v>0</v>
      </c>
      <c r="AC1605" s="832">
        <v>0</v>
      </c>
      <c r="AD1605" s="832">
        <v>0</v>
      </c>
      <c r="AE1605" s="832">
        <v>0</v>
      </c>
      <c r="AF1605" s="832">
        <v>0</v>
      </c>
      <c r="AG1605" s="832">
        <v>0</v>
      </c>
      <c r="AH1605" s="832">
        <v>0</v>
      </c>
      <c r="AI1605" s="832">
        <v>0</v>
      </c>
    </row>
    <row r="1606" spans="1:35" ht="15" customHeight="1">
      <c r="A1606" s="832" t="s">
        <v>1150</v>
      </c>
      <c r="B1606" s="832">
        <v>2021</v>
      </c>
      <c r="C1606" s="832" t="s">
        <v>1580</v>
      </c>
      <c r="D1606" s="832" t="s">
        <v>2749</v>
      </c>
      <c r="E1606" s="832" t="s">
        <v>333</v>
      </c>
      <c r="F1606" s="832" t="s">
        <v>1119</v>
      </c>
      <c r="G1606" s="832">
        <v>0</v>
      </c>
      <c r="H1606" s="832">
        <v>0</v>
      </c>
      <c r="I1606" s="832">
        <v>0</v>
      </c>
      <c r="J1606" s="832">
        <v>0</v>
      </c>
      <c r="K1606" s="832">
        <v>0</v>
      </c>
      <c r="L1606" s="832">
        <v>0</v>
      </c>
      <c r="M1606" s="832">
        <v>0</v>
      </c>
      <c r="N1606" s="832">
        <v>0</v>
      </c>
      <c r="O1606" s="832">
        <v>0</v>
      </c>
      <c r="P1606" s="832">
        <v>0</v>
      </c>
      <c r="Q1606" s="832">
        <v>0</v>
      </c>
      <c r="R1606" s="832">
        <v>0</v>
      </c>
      <c r="S1606" s="832">
        <v>0</v>
      </c>
      <c r="T1606" s="832">
        <v>0</v>
      </c>
      <c r="U1606" s="832">
        <v>0</v>
      </c>
      <c r="V1606" s="832">
        <v>0</v>
      </c>
      <c r="W1606" s="832">
        <v>0</v>
      </c>
      <c r="X1606" s="832">
        <v>0</v>
      </c>
      <c r="Y1606" s="832">
        <v>0</v>
      </c>
      <c r="Z1606" s="832">
        <v>0</v>
      </c>
      <c r="AA1606" s="832">
        <v>0</v>
      </c>
      <c r="AB1606" s="832">
        <v>0</v>
      </c>
      <c r="AC1606" s="832">
        <v>0</v>
      </c>
      <c r="AD1606" s="832">
        <v>0</v>
      </c>
      <c r="AE1606" s="832">
        <v>0</v>
      </c>
      <c r="AF1606" s="832">
        <v>0</v>
      </c>
      <c r="AG1606" s="832">
        <v>0</v>
      </c>
      <c r="AH1606" s="832">
        <v>0</v>
      </c>
      <c r="AI1606" s="832">
        <v>0</v>
      </c>
    </row>
    <row r="1607" spans="1:35" ht="15" customHeight="1">
      <c r="A1607" s="832" t="s">
        <v>1150</v>
      </c>
      <c r="B1607" s="832">
        <v>2021</v>
      </c>
      <c r="C1607" s="832" t="s">
        <v>1582</v>
      </c>
      <c r="D1607" s="832" t="s">
        <v>1583</v>
      </c>
      <c r="E1607" s="832" t="s">
        <v>333</v>
      </c>
      <c r="F1607" s="832" t="s">
        <v>1119</v>
      </c>
      <c r="G1607" s="832">
        <v>0</v>
      </c>
      <c r="H1607" s="832">
        <v>0</v>
      </c>
      <c r="I1607" s="832">
        <v>0</v>
      </c>
      <c r="J1607" s="832">
        <v>0</v>
      </c>
      <c r="K1607" s="832">
        <v>0</v>
      </c>
      <c r="L1607" s="832">
        <v>0</v>
      </c>
      <c r="M1607" s="832">
        <v>0</v>
      </c>
      <c r="N1607" s="832">
        <v>0</v>
      </c>
      <c r="O1607" s="832">
        <v>0</v>
      </c>
      <c r="P1607" s="832">
        <v>0</v>
      </c>
      <c r="Q1607" s="832">
        <v>0</v>
      </c>
      <c r="R1607" s="832">
        <v>0</v>
      </c>
      <c r="S1607" s="832">
        <v>0</v>
      </c>
      <c r="T1607" s="832">
        <v>0</v>
      </c>
      <c r="U1607" s="832">
        <v>0</v>
      </c>
      <c r="V1607" s="832">
        <v>0</v>
      </c>
      <c r="W1607" s="832">
        <v>0</v>
      </c>
      <c r="X1607" s="832">
        <v>0</v>
      </c>
      <c r="Y1607" s="832">
        <v>0</v>
      </c>
      <c r="Z1607" s="832">
        <v>0</v>
      </c>
      <c r="AA1607" s="832">
        <v>0</v>
      </c>
      <c r="AB1607" s="832">
        <v>0</v>
      </c>
      <c r="AC1607" s="832">
        <v>0</v>
      </c>
      <c r="AD1607" s="832">
        <v>0</v>
      </c>
      <c r="AE1607" s="832">
        <v>0</v>
      </c>
      <c r="AF1607" s="832">
        <v>0</v>
      </c>
      <c r="AG1607" s="832">
        <v>0</v>
      </c>
      <c r="AH1607" s="832">
        <v>0</v>
      </c>
      <c r="AI1607" s="832">
        <v>0</v>
      </c>
    </row>
    <row r="1608" spans="1:35" ht="15" customHeight="1">
      <c r="A1608" s="832" t="s">
        <v>1150</v>
      </c>
      <c r="B1608" s="832">
        <v>2021</v>
      </c>
      <c r="C1608" s="832" t="s">
        <v>1584</v>
      </c>
      <c r="D1608" s="832" t="s">
        <v>2750</v>
      </c>
      <c r="E1608" s="832" t="s">
        <v>333</v>
      </c>
      <c r="F1608" s="832" t="s">
        <v>1119</v>
      </c>
      <c r="G1608" s="832">
        <v>0</v>
      </c>
      <c r="H1608" s="832">
        <v>0</v>
      </c>
      <c r="I1608" s="832">
        <v>0</v>
      </c>
      <c r="J1608" s="832">
        <v>0</v>
      </c>
      <c r="K1608" s="832">
        <v>0</v>
      </c>
      <c r="L1608" s="832">
        <v>0</v>
      </c>
      <c r="M1608" s="832">
        <v>0</v>
      </c>
      <c r="N1608" s="832">
        <v>0</v>
      </c>
      <c r="O1608" s="832">
        <v>0</v>
      </c>
      <c r="P1608" s="832">
        <v>0</v>
      </c>
      <c r="Q1608" s="832">
        <v>0</v>
      </c>
      <c r="R1608" s="832">
        <v>0</v>
      </c>
      <c r="S1608" s="832">
        <v>0</v>
      </c>
      <c r="T1608" s="832">
        <v>0</v>
      </c>
      <c r="U1608" s="832">
        <v>0</v>
      </c>
      <c r="V1608" s="832">
        <v>0</v>
      </c>
      <c r="W1608" s="832">
        <v>0</v>
      </c>
      <c r="X1608" s="832">
        <v>0</v>
      </c>
      <c r="Y1608" s="832">
        <v>0</v>
      </c>
      <c r="Z1608" s="832">
        <v>0</v>
      </c>
      <c r="AA1608" s="832">
        <v>0</v>
      </c>
      <c r="AB1608" s="832">
        <v>0</v>
      </c>
      <c r="AC1608" s="832">
        <v>0</v>
      </c>
      <c r="AD1608" s="832">
        <v>0</v>
      </c>
      <c r="AE1608" s="832">
        <v>0</v>
      </c>
      <c r="AF1608" s="832">
        <v>0</v>
      </c>
      <c r="AG1608" s="832">
        <v>0</v>
      </c>
      <c r="AH1608" s="832">
        <v>0</v>
      </c>
      <c r="AI1608" s="832">
        <v>0</v>
      </c>
    </row>
    <row r="1609" spans="1:35" ht="15" customHeight="1">
      <c r="A1609" s="832" t="s">
        <v>1150</v>
      </c>
      <c r="B1609" s="832">
        <v>2021</v>
      </c>
      <c r="C1609" s="832" t="s">
        <v>1586</v>
      </c>
      <c r="D1609" s="832" t="s">
        <v>1587</v>
      </c>
      <c r="E1609" s="832" t="s">
        <v>333</v>
      </c>
      <c r="F1609" s="832" t="s">
        <v>1119</v>
      </c>
      <c r="G1609" s="832">
        <v>0</v>
      </c>
      <c r="H1609" s="832">
        <v>0</v>
      </c>
      <c r="I1609" s="832">
        <v>0</v>
      </c>
      <c r="J1609" s="832">
        <v>0</v>
      </c>
      <c r="K1609" s="832">
        <v>0</v>
      </c>
      <c r="L1609" s="832">
        <v>0</v>
      </c>
      <c r="M1609" s="832">
        <v>0</v>
      </c>
      <c r="N1609" s="832">
        <v>0</v>
      </c>
      <c r="O1609" s="832">
        <v>0</v>
      </c>
      <c r="P1609" s="832">
        <v>0</v>
      </c>
      <c r="Q1609" s="832">
        <v>0</v>
      </c>
      <c r="R1609" s="832">
        <v>0</v>
      </c>
      <c r="S1609" s="832">
        <v>0</v>
      </c>
      <c r="T1609" s="832">
        <v>0</v>
      </c>
      <c r="U1609" s="832">
        <v>0</v>
      </c>
      <c r="V1609" s="832">
        <v>0</v>
      </c>
      <c r="W1609" s="832">
        <v>0</v>
      </c>
      <c r="X1609" s="832">
        <v>0</v>
      </c>
      <c r="Y1609" s="832">
        <v>0</v>
      </c>
      <c r="Z1609" s="832">
        <v>0</v>
      </c>
      <c r="AA1609" s="832">
        <v>0</v>
      </c>
      <c r="AB1609" s="832">
        <v>0</v>
      </c>
      <c r="AC1609" s="832">
        <v>0</v>
      </c>
      <c r="AD1609" s="832">
        <v>0</v>
      </c>
      <c r="AE1609" s="832">
        <v>0</v>
      </c>
      <c r="AF1609" s="832">
        <v>0</v>
      </c>
      <c r="AG1609" s="832">
        <v>0</v>
      </c>
      <c r="AH1609" s="832">
        <v>0</v>
      </c>
      <c r="AI1609" s="832">
        <v>0</v>
      </c>
    </row>
    <row r="1610" spans="1:35" ht="15" customHeight="1">
      <c r="A1610" s="832" t="s">
        <v>1150</v>
      </c>
      <c r="B1610" s="832">
        <v>2021</v>
      </c>
      <c r="C1610" s="832" t="s">
        <v>1588</v>
      </c>
      <c r="D1610" s="832" t="s">
        <v>1589</v>
      </c>
      <c r="E1610" s="832" t="s">
        <v>333</v>
      </c>
      <c r="F1610" s="832" t="s">
        <v>1119</v>
      </c>
      <c r="G1610" s="832">
        <v>0</v>
      </c>
      <c r="H1610" s="832">
        <v>0</v>
      </c>
      <c r="I1610" s="832">
        <v>0</v>
      </c>
      <c r="J1610" s="832">
        <v>0</v>
      </c>
      <c r="K1610" s="832">
        <v>0</v>
      </c>
      <c r="L1610" s="832">
        <v>0</v>
      </c>
      <c r="M1610" s="832">
        <v>0</v>
      </c>
      <c r="N1610" s="832">
        <v>0</v>
      </c>
      <c r="O1610" s="832">
        <v>0</v>
      </c>
      <c r="P1610" s="832">
        <v>0</v>
      </c>
      <c r="Q1610" s="832">
        <v>0</v>
      </c>
      <c r="R1610" s="832">
        <v>0</v>
      </c>
      <c r="S1610" s="832">
        <v>0</v>
      </c>
      <c r="T1610" s="832">
        <v>0</v>
      </c>
      <c r="U1610" s="832">
        <v>0</v>
      </c>
      <c r="V1610" s="832">
        <v>0</v>
      </c>
      <c r="W1610" s="832">
        <v>0</v>
      </c>
      <c r="X1610" s="832">
        <v>0</v>
      </c>
      <c r="Y1610" s="832">
        <v>0</v>
      </c>
      <c r="Z1610" s="832">
        <v>0</v>
      </c>
      <c r="AA1610" s="832">
        <v>0</v>
      </c>
      <c r="AB1610" s="832">
        <v>0</v>
      </c>
      <c r="AC1610" s="832">
        <v>0</v>
      </c>
      <c r="AD1610" s="832">
        <v>0</v>
      </c>
      <c r="AE1610" s="832">
        <v>0</v>
      </c>
      <c r="AF1610" s="832">
        <v>0</v>
      </c>
      <c r="AG1610" s="832">
        <v>0</v>
      </c>
      <c r="AH1610" s="832">
        <v>0</v>
      </c>
      <c r="AI1610" s="832">
        <v>0</v>
      </c>
    </row>
    <row r="1611" spans="1:35" ht="15" customHeight="1">
      <c r="A1611" s="832" t="s">
        <v>1150</v>
      </c>
      <c r="B1611" s="832">
        <v>2021</v>
      </c>
      <c r="C1611" s="832" t="s">
        <v>1590</v>
      </c>
      <c r="D1611" s="832" t="s">
        <v>1591</v>
      </c>
      <c r="E1611" s="832" t="s">
        <v>333</v>
      </c>
      <c r="F1611" s="832" t="s">
        <v>1119</v>
      </c>
      <c r="G1611" s="832">
        <v>0</v>
      </c>
      <c r="H1611" s="832">
        <v>0</v>
      </c>
      <c r="I1611" s="832">
        <v>0</v>
      </c>
      <c r="J1611" s="832">
        <v>0</v>
      </c>
      <c r="K1611" s="832">
        <v>0</v>
      </c>
      <c r="L1611" s="832">
        <v>0</v>
      </c>
      <c r="M1611" s="832">
        <v>0</v>
      </c>
      <c r="N1611" s="832">
        <v>0</v>
      </c>
      <c r="O1611" s="832">
        <v>0</v>
      </c>
      <c r="P1611" s="832">
        <v>0</v>
      </c>
      <c r="Q1611" s="832">
        <v>0</v>
      </c>
      <c r="R1611" s="832">
        <v>0</v>
      </c>
      <c r="S1611" s="832">
        <v>0</v>
      </c>
      <c r="T1611" s="832">
        <v>0</v>
      </c>
      <c r="U1611" s="832">
        <v>0</v>
      </c>
      <c r="V1611" s="832">
        <v>0</v>
      </c>
      <c r="W1611" s="832">
        <v>0</v>
      </c>
      <c r="X1611" s="832">
        <v>0</v>
      </c>
      <c r="Y1611" s="832">
        <v>0</v>
      </c>
      <c r="Z1611" s="832">
        <v>0</v>
      </c>
      <c r="AA1611" s="832">
        <v>0</v>
      </c>
      <c r="AB1611" s="832">
        <v>0</v>
      </c>
      <c r="AC1611" s="832">
        <v>0</v>
      </c>
      <c r="AD1611" s="832">
        <v>0</v>
      </c>
      <c r="AE1611" s="832">
        <v>0</v>
      </c>
      <c r="AF1611" s="832">
        <v>0</v>
      </c>
      <c r="AG1611" s="832">
        <v>0</v>
      </c>
      <c r="AH1611" s="832">
        <v>0</v>
      </c>
      <c r="AI1611" s="832">
        <v>0</v>
      </c>
    </row>
    <row r="1612" spans="1:35" ht="15" customHeight="1">
      <c r="A1612" s="832" t="s">
        <v>1150</v>
      </c>
      <c r="B1612" s="832">
        <v>2021</v>
      </c>
      <c r="C1612" s="832" t="s">
        <v>1592</v>
      </c>
      <c r="D1612" s="832" t="s">
        <v>2751</v>
      </c>
      <c r="E1612" s="832" t="s">
        <v>333</v>
      </c>
      <c r="F1612" s="832" t="s">
        <v>1119</v>
      </c>
      <c r="G1612" s="832">
        <v>0</v>
      </c>
      <c r="H1612" s="832">
        <v>0</v>
      </c>
      <c r="I1612" s="832">
        <v>0</v>
      </c>
      <c r="J1612" s="832">
        <v>0</v>
      </c>
      <c r="K1612" s="832">
        <v>0</v>
      </c>
      <c r="L1612" s="832">
        <v>0</v>
      </c>
      <c r="M1612" s="832">
        <v>0</v>
      </c>
      <c r="N1612" s="832">
        <v>0</v>
      </c>
      <c r="O1612" s="832">
        <v>0</v>
      </c>
      <c r="P1612" s="832">
        <v>0</v>
      </c>
      <c r="Q1612" s="832">
        <v>0</v>
      </c>
      <c r="R1612" s="832">
        <v>0</v>
      </c>
      <c r="S1612" s="832">
        <v>0</v>
      </c>
      <c r="T1612" s="832">
        <v>0</v>
      </c>
      <c r="U1612" s="832">
        <v>0</v>
      </c>
      <c r="V1612" s="832">
        <v>0</v>
      </c>
      <c r="W1612" s="832">
        <v>0</v>
      </c>
      <c r="X1612" s="832">
        <v>0</v>
      </c>
      <c r="Y1612" s="832">
        <v>0</v>
      </c>
      <c r="Z1612" s="832">
        <v>0</v>
      </c>
      <c r="AA1612" s="832">
        <v>0</v>
      </c>
      <c r="AB1612" s="832">
        <v>0</v>
      </c>
      <c r="AC1612" s="832">
        <v>0</v>
      </c>
      <c r="AD1612" s="832">
        <v>0</v>
      </c>
      <c r="AE1612" s="832">
        <v>0</v>
      </c>
      <c r="AF1612" s="832">
        <v>0</v>
      </c>
      <c r="AG1612" s="832">
        <v>0</v>
      </c>
      <c r="AH1612" s="832">
        <v>0</v>
      </c>
      <c r="AI1612" s="832">
        <v>0</v>
      </c>
    </row>
    <row r="1613" spans="1:35" ht="15" customHeight="1">
      <c r="A1613" s="832" t="s">
        <v>1150</v>
      </c>
      <c r="B1613" s="832">
        <v>2021</v>
      </c>
      <c r="C1613" s="832" t="s">
        <v>1594</v>
      </c>
      <c r="D1613" s="832" t="s">
        <v>1595</v>
      </c>
      <c r="E1613" s="832" t="s">
        <v>333</v>
      </c>
      <c r="F1613" s="832" t="s">
        <v>1119</v>
      </c>
      <c r="G1613" s="832">
        <v>0</v>
      </c>
      <c r="H1613" s="832">
        <v>0</v>
      </c>
      <c r="I1613" s="832">
        <v>0</v>
      </c>
      <c r="J1613" s="832">
        <v>0</v>
      </c>
      <c r="K1613" s="832">
        <v>0</v>
      </c>
      <c r="L1613" s="832">
        <v>0</v>
      </c>
      <c r="M1613" s="832">
        <v>0</v>
      </c>
      <c r="N1613" s="832">
        <v>0</v>
      </c>
      <c r="O1613" s="832">
        <v>0</v>
      </c>
      <c r="P1613" s="832">
        <v>0</v>
      </c>
      <c r="Q1613" s="832">
        <v>0</v>
      </c>
      <c r="R1613" s="832">
        <v>0</v>
      </c>
      <c r="S1613" s="832">
        <v>0</v>
      </c>
      <c r="T1613" s="832">
        <v>0</v>
      </c>
      <c r="U1613" s="832">
        <v>0</v>
      </c>
      <c r="V1613" s="832">
        <v>0</v>
      </c>
      <c r="W1613" s="832">
        <v>0</v>
      </c>
      <c r="X1613" s="832">
        <v>0</v>
      </c>
      <c r="Y1613" s="832">
        <v>0</v>
      </c>
      <c r="Z1613" s="832">
        <v>0</v>
      </c>
      <c r="AA1613" s="832">
        <v>0</v>
      </c>
      <c r="AB1613" s="832">
        <v>0</v>
      </c>
      <c r="AC1613" s="832">
        <v>0</v>
      </c>
      <c r="AD1613" s="832">
        <v>0</v>
      </c>
      <c r="AE1613" s="832">
        <v>0</v>
      </c>
      <c r="AF1613" s="832">
        <v>0</v>
      </c>
      <c r="AG1613" s="832">
        <v>0</v>
      </c>
      <c r="AH1613" s="832">
        <v>0</v>
      </c>
      <c r="AI1613" s="832">
        <v>0</v>
      </c>
    </row>
    <row r="1614" spans="1:35" ht="15" customHeight="1">
      <c r="A1614" s="832" t="s">
        <v>1150</v>
      </c>
      <c r="B1614" s="832">
        <v>2021</v>
      </c>
      <c r="C1614" s="832" t="s">
        <v>1596</v>
      </c>
      <c r="D1614" s="832" t="s">
        <v>1597</v>
      </c>
      <c r="E1614" s="832" t="s">
        <v>333</v>
      </c>
      <c r="F1614" s="832" t="s">
        <v>1119</v>
      </c>
      <c r="G1614" s="832">
        <v>0</v>
      </c>
      <c r="H1614" s="832">
        <v>0</v>
      </c>
      <c r="I1614" s="832">
        <v>0</v>
      </c>
      <c r="J1614" s="832">
        <v>0</v>
      </c>
      <c r="K1614" s="832">
        <v>0</v>
      </c>
      <c r="L1614" s="832">
        <v>0</v>
      </c>
      <c r="M1614" s="832">
        <v>0</v>
      </c>
      <c r="N1614" s="832">
        <v>0</v>
      </c>
      <c r="O1614" s="832">
        <v>0</v>
      </c>
      <c r="P1614" s="832">
        <v>0</v>
      </c>
      <c r="Q1614" s="832">
        <v>0</v>
      </c>
      <c r="R1614" s="832">
        <v>0</v>
      </c>
      <c r="S1614" s="832">
        <v>0</v>
      </c>
      <c r="T1614" s="832">
        <v>0</v>
      </c>
      <c r="U1614" s="832">
        <v>0</v>
      </c>
      <c r="V1614" s="832">
        <v>0</v>
      </c>
      <c r="W1614" s="832">
        <v>0</v>
      </c>
      <c r="X1614" s="832">
        <v>0</v>
      </c>
      <c r="Y1614" s="832">
        <v>0</v>
      </c>
      <c r="Z1614" s="832">
        <v>0</v>
      </c>
      <c r="AA1614" s="832">
        <v>0</v>
      </c>
      <c r="AB1614" s="832">
        <v>0</v>
      </c>
      <c r="AC1614" s="832">
        <v>0</v>
      </c>
      <c r="AD1614" s="832">
        <v>0</v>
      </c>
      <c r="AE1614" s="832">
        <v>0</v>
      </c>
      <c r="AF1614" s="832">
        <v>0</v>
      </c>
      <c r="AG1614" s="832">
        <v>0</v>
      </c>
      <c r="AH1614" s="832">
        <v>0</v>
      </c>
      <c r="AI1614" s="832">
        <v>0</v>
      </c>
    </row>
    <row r="1615" spans="1:35" ht="15" customHeight="1">
      <c r="A1615" s="832" t="s">
        <v>1150</v>
      </c>
      <c r="B1615" s="832">
        <v>2021</v>
      </c>
      <c r="C1615" s="832" t="s">
        <v>1598</v>
      </c>
      <c r="D1615" s="832" t="s">
        <v>1599</v>
      </c>
      <c r="E1615" s="832" t="s">
        <v>333</v>
      </c>
      <c r="F1615" s="832" t="s">
        <v>1119</v>
      </c>
      <c r="G1615" s="832">
        <v>0</v>
      </c>
      <c r="H1615" s="832">
        <v>0</v>
      </c>
      <c r="I1615" s="832">
        <v>0</v>
      </c>
      <c r="J1615" s="832">
        <v>0</v>
      </c>
      <c r="K1615" s="832">
        <v>0</v>
      </c>
      <c r="L1615" s="832">
        <v>0</v>
      </c>
      <c r="M1615" s="832">
        <v>0</v>
      </c>
      <c r="N1615" s="832">
        <v>0</v>
      </c>
      <c r="O1615" s="832">
        <v>0</v>
      </c>
      <c r="P1615" s="832">
        <v>0</v>
      </c>
      <c r="Q1615" s="832">
        <v>0</v>
      </c>
      <c r="R1615" s="832">
        <v>0</v>
      </c>
      <c r="S1615" s="832">
        <v>0</v>
      </c>
      <c r="T1615" s="832">
        <v>0</v>
      </c>
      <c r="U1615" s="832">
        <v>0</v>
      </c>
      <c r="V1615" s="832">
        <v>0</v>
      </c>
      <c r="W1615" s="832">
        <v>0</v>
      </c>
      <c r="X1615" s="832">
        <v>0</v>
      </c>
      <c r="Y1615" s="832">
        <v>0</v>
      </c>
      <c r="Z1615" s="832">
        <v>0</v>
      </c>
      <c r="AA1615" s="832">
        <v>0</v>
      </c>
      <c r="AB1615" s="832">
        <v>0</v>
      </c>
      <c r="AC1615" s="832">
        <v>0</v>
      </c>
      <c r="AD1615" s="832">
        <v>0</v>
      </c>
      <c r="AE1615" s="832">
        <v>0</v>
      </c>
      <c r="AF1615" s="832">
        <v>0</v>
      </c>
      <c r="AG1615" s="832">
        <v>0</v>
      </c>
      <c r="AH1615" s="832">
        <v>0</v>
      </c>
      <c r="AI1615" s="832">
        <v>0</v>
      </c>
    </row>
    <row r="1616" spans="1:35" ht="15" customHeight="1">
      <c r="A1616" s="832" t="s">
        <v>1150</v>
      </c>
      <c r="B1616" s="832">
        <v>2021</v>
      </c>
      <c r="C1616" s="832" t="s">
        <v>1600</v>
      </c>
      <c r="D1616" s="832" t="s">
        <v>1601</v>
      </c>
      <c r="E1616" s="832" t="s">
        <v>333</v>
      </c>
      <c r="F1616" s="832" t="s">
        <v>1119</v>
      </c>
      <c r="G1616" s="832">
        <v>0</v>
      </c>
      <c r="H1616" s="832">
        <v>0</v>
      </c>
      <c r="I1616" s="832">
        <v>0</v>
      </c>
      <c r="J1616" s="832">
        <v>0</v>
      </c>
      <c r="K1616" s="832">
        <v>0</v>
      </c>
      <c r="L1616" s="832">
        <v>0</v>
      </c>
      <c r="M1616" s="832">
        <v>0</v>
      </c>
      <c r="N1616" s="832">
        <v>0</v>
      </c>
      <c r="O1616" s="832">
        <v>0</v>
      </c>
      <c r="P1616" s="832">
        <v>0</v>
      </c>
      <c r="Q1616" s="832">
        <v>0</v>
      </c>
      <c r="R1616" s="832">
        <v>0</v>
      </c>
      <c r="S1616" s="832">
        <v>0</v>
      </c>
      <c r="T1616" s="832">
        <v>0</v>
      </c>
      <c r="U1616" s="832">
        <v>0</v>
      </c>
      <c r="V1616" s="832">
        <v>0</v>
      </c>
      <c r="W1616" s="832">
        <v>0</v>
      </c>
      <c r="X1616" s="832">
        <v>0</v>
      </c>
      <c r="Y1616" s="832">
        <v>0</v>
      </c>
      <c r="Z1616" s="832">
        <v>0</v>
      </c>
      <c r="AA1616" s="832">
        <v>0</v>
      </c>
      <c r="AB1616" s="832">
        <v>0</v>
      </c>
      <c r="AC1616" s="832">
        <v>0</v>
      </c>
      <c r="AD1616" s="832">
        <v>0</v>
      </c>
      <c r="AE1616" s="832">
        <v>0</v>
      </c>
      <c r="AF1616" s="832">
        <v>0</v>
      </c>
      <c r="AG1616" s="832">
        <v>0</v>
      </c>
      <c r="AH1616" s="832">
        <v>0</v>
      </c>
      <c r="AI1616" s="832">
        <v>0</v>
      </c>
    </row>
    <row r="1617" spans="1:35" ht="15" customHeight="1">
      <c r="A1617" s="832" t="s">
        <v>1150</v>
      </c>
      <c r="B1617" s="832">
        <v>2021</v>
      </c>
      <c r="C1617" s="832" t="s">
        <v>1602</v>
      </c>
      <c r="D1617" s="832" t="s">
        <v>1603</v>
      </c>
      <c r="E1617" s="832" t="s">
        <v>333</v>
      </c>
      <c r="F1617" s="832" t="s">
        <v>1119</v>
      </c>
      <c r="G1617" s="832">
        <v>0</v>
      </c>
      <c r="H1617" s="832">
        <v>0</v>
      </c>
      <c r="I1617" s="832">
        <v>0</v>
      </c>
      <c r="J1617" s="832">
        <v>0</v>
      </c>
      <c r="K1617" s="832">
        <v>0</v>
      </c>
      <c r="L1617" s="832">
        <v>0</v>
      </c>
      <c r="M1617" s="832">
        <v>0</v>
      </c>
      <c r="N1617" s="832">
        <v>0</v>
      </c>
      <c r="O1617" s="832">
        <v>0</v>
      </c>
      <c r="P1617" s="832">
        <v>0</v>
      </c>
      <c r="Q1617" s="832">
        <v>0</v>
      </c>
      <c r="R1617" s="832">
        <v>0</v>
      </c>
      <c r="S1617" s="832">
        <v>0</v>
      </c>
      <c r="T1617" s="832">
        <v>0</v>
      </c>
      <c r="U1617" s="832">
        <v>0</v>
      </c>
      <c r="V1617" s="832">
        <v>0</v>
      </c>
      <c r="W1617" s="832">
        <v>0</v>
      </c>
      <c r="X1617" s="832">
        <v>0</v>
      </c>
      <c r="Y1617" s="832">
        <v>0</v>
      </c>
      <c r="Z1617" s="832">
        <v>0</v>
      </c>
      <c r="AA1617" s="832">
        <v>0</v>
      </c>
      <c r="AB1617" s="832">
        <v>0</v>
      </c>
      <c r="AC1617" s="832">
        <v>0</v>
      </c>
      <c r="AD1617" s="832">
        <v>0</v>
      </c>
      <c r="AE1617" s="832">
        <v>0</v>
      </c>
      <c r="AF1617" s="832">
        <v>0</v>
      </c>
      <c r="AG1617" s="832">
        <v>0</v>
      </c>
      <c r="AH1617" s="832">
        <v>0</v>
      </c>
      <c r="AI1617" s="832">
        <v>0</v>
      </c>
    </row>
    <row r="1618" spans="1:35" ht="15" customHeight="1">
      <c r="A1618" s="832" t="s">
        <v>1150</v>
      </c>
      <c r="B1618" s="832">
        <v>2021</v>
      </c>
      <c r="C1618" s="832" t="s">
        <v>1604</v>
      </c>
      <c r="D1618" s="832" t="s">
        <v>1605</v>
      </c>
      <c r="E1618" s="832" t="s">
        <v>333</v>
      </c>
      <c r="F1618" s="832" t="s">
        <v>1119</v>
      </c>
      <c r="G1618" s="832">
        <v>0</v>
      </c>
      <c r="H1618" s="832">
        <v>0</v>
      </c>
      <c r="I1618" s="832">
        <v>0</v>
      </c>
      <c r="J1618" s="832">
        <v>0</v>
      </c>
      <c r="K1618" s="832">
        <v>0</v>
      </c>
      <c r="L1618" s="832">
        <v>0</v>
      </c>
      <c r="M1618" s="832">
        <v>0</v>
      </c>
      <c r="N1618" s="832">
        <v>0</v>
      </c>
      <c r="O1618" s="832">
        <v>0</v>
      </c>
      <c r="P1618" s="832">
        <v>0</v>
      </c>
      <c r="Q1618" s="832">
        <v>0</v>
      </c>
      <c r="R1618" s="832">
        <v>0</v>
      </c>
      <c r="S1618" s="832">
        <v>0</v>
      </c>
      <c r="T1618" s="832">
        <v>0</v>
      </c>
      <c r="U1618" s="832">
        <v>0</v>
      </c>
      <c r="V1618" s="832">
        <v>0</v>
      </c>
      <c r="W1618" s="832">
        <v>0</v>
      </c>
      <c r="X1618" s="832">
        <v>0</v>
      </c>
      <c r="Y1618" s="832">
        <v>0</v>
      </c>
      <c r="Z1618" s="832">
        <v>0</v>
      </c>
      <c r="AA1618" s="832">
        <v>0</v>
      </c>
      <c r="AB1618" s="832">
        <v>0</v>
      </c>
      <c r="AC1618" s="832">
        <v>0</v>
      </c>
      <c r="AD1618" s="832">
        <v>0</v>
      </c>
      <c r="AE1618" s="832">
        <v>0</v>
      </c>
      <c r="AF1618" s="832">
        <v>0</v>
      </c>
      <c r="AG1618" s="832">
        <v>0</v>
      </c>
      <c r="AH1618" s="832">
        <v>0</v>
      </c>
      <c r="AI1618" s="832">
        <v>0</v>
      </c>
    </row>
    <row r="1619" spans="1:35" ht="15" customHeight="1">
      <c r="A1619" s="832" t="s">
        <v>1150</v>
      </c>
      <c r="B1619" s="832">
        <v>2021</v>
      </c>
      <c r="C1619" s="832" t="s">
        <v>1606</v>
      </c>
      <c r="D1619" s="832" t="s">
        <v>1607</v>
      </c>
      <c r="E1619" s="832" t="s">
        <v>333</v>
      </c>
      <c r="F1619" s="832" t="s">
        <v>1119</v>
      </c>
      <c r="G1619" s="832">
        <v>0</v>
      </c>
      <c r="H1619" s="832">
        <v>0</v>
      </c>
      <c r="I1619" s="832">
        <v>0</v>
      </c>
      <c r="J1619" s="832">
        <v>0</v>
      </c>
      <c r="K1619" s="832">
        <v>0</v>
      </c>
      <c r="L1619" s="832">
        <v>0</v>
      </c>
      <c r="M1619" s="832">
        <v>0</v>
      </c>
      <c r="N1619" s="832">
        <v>0</v>
      </c>
      <c r="O1619" s="832">
        <v>0</v>
      </c>
      <c r="P1619" s="832">
        <v>0</v>
      </c>
      <c r="Q1619" s="832">
        <v>0</v>
      </c>
      <c r="R1619" s="832">
        <v>0</v>
      </c>
      <c r="S1619" s="832">
        <v>0</v>
      </c>
      <c r="T1619" s="832">
        <v>0</v>
      </c>
      <c r="U1619" s="832">
        <v>0</v>
      </c>
      <c r="V1619" s="832">
        <v>0</v>
      </c>
      <c r="W1619" s="832">
        <v>0</v>
      </c>
      <c r="X1619" s="832">
        <v>0</v>
      </c>
      <c r="Y1619" s="832">
        <v>0</v>
      </c>
      <c r="Z1619" s="832">
        <v>0</v>
      </c>
      <c r="AA1619" s="832">
        <v>0</v>
      </c>
      <c r="AB1619" s="832">
        <v>0</v>
      </c>
      <c r="AC1619" s="832">
        <v>0</v>
      </c>
      <c r="AD1619" s="832">
        <v>0</v>
      </c>
      <c r="AE1619" s="832">
        <v>0</v>
      </c>
      <c r="AF1619" s="832">
        <v>0</v>
      </c>
      <c r="AG1619" s="832">
        <v>0</v>
      </c>
      <c r="AH1619" s="832">
        <v>0</v>
      </c>
      <c r="AI1619" s="832">
        <v>0</v>
      </c>
    </row>
    <row r="1620" spans="1:35" ht="15" customHeight="1">
      <c r="A1620" s="832" t="s">
        <v>1150</v>
      </c>
      <c r="B1620" s="832">
        <v>2021</v>
      </c>
      <c r="C1620" s="832" t="s">
        <v>1608</v>
      </c>
      <c r="D1620" s="832" t="s">
        <v>1609</v>
      </c>
      <c r="E1620" s="832" t="s">
        <v>333</v>
      </c>
      <c r="F1620" s="832" t="s">
        <v>1119</v>
      </c>
      <c r="G1620" s="832">
        <v>0</v>
      </c>
      <c r="H1620" s="832">
        <v>0</v>
      </c>
      <c r="I1620" s="832">
        <v>0</v>
      </c>
      <c r="J1620" s="832">
        <v>0</v>
      </c>
      <c r="K1620" s="832">
        <v>0</v>
      </c>
      <c r="L1620" s="832">
        <v>0</v>
      </c>
      <c r="M1620" s="832">
        <v>0</v>
      </c>
      <c r="N1620" s="832">
        <v>0</v>
      </c>
      <c r="O1620" s="832">
        <v>0</v>
      </c>
      <c r="P1620" s="832">
        <v>0</v>
      </c>
      <c r="Q1620" s="832">
        <v>0</v>
      </c>
      <c r="R1620" s="832">
        <v>0</v>
      </c>
      <c r="S1620" s="832">
        <v>0</v>
      </c>
      <c r="T1620" s="832">
        <v>0</v>
      </c>
      <c r="U1620" s="832">
        <v>0</v>
      </c>
      <c r="V1620" s="832">
        <v>0</v>
      </c>
      <c r="W1620" s="832">
        <v>0</v>
      </c>
      <c r="X1620" s="832">
        <v>0</v>
      </c>
      <c r="Y1620" s="832">
        <v>0</v>
      </c>
      <c r="Z1620" s="832">
        <v>0</v>
      </c>
      <c r="AA1620" s="832">
        <v>0</v>
      </c>
      <c r="AB1620" s="832">
        <v>0</v>
      </c>
      <c r="AC1620" s="832">
        <v>0</v>
      </c>
      <c r="AD1620" s="832">
        <v>0</v>
      </c>
      <c r="AE1620" s="832">
        <v>0</v>
      </c>
      <c r="AF1620" s="832">
        <v>0</v>
      </c>
      <c r="AG1620" s="832">
        <v>0</v>
      </c>
      <c r="AH1620" s="832">
        <v>0</v>
      </c>
      <c r="AI1620" s="832">
        <v>0</v>
      </c>
    </row>
    <row r="1621" spans="1:35" ht="15" customHeight="1">
      <c r="A1621" s="832" t="s">
        <v>1150</v>
      </c>
      <c r="B1621" s="832">
        <v>2021</v>
      </c>
      <c r="C1621" s="832" t="s">
        <v>1610</v>
      </c>
      <c r="D1621" s="832" t="s">
        <v>1611</v>
      </c>
      <c r="E1621" s="832" t="s">
        <v>333</v>
      </c>
      <c r="F1621" s="832" t="s">
        <v>1119</v>
      </c>
      <c r="G1621" s="832">
        <v>0</v>
      </c>
      <c r="H1621" s="832">
        <v>0</v>
      </c>
      <c r="I1621" s="832">
        <v>0</v>
      </c>
      <c r="J1621" s="832">
        <v>0</v>
      </c>
      <c r="K1621" s="832">
        <v>0</v>
      </c>
      <c r="L1621" s="832">
        <v>0</v>
      </c>
      <c r="M1621" s="832">
        <v>0</v>
      </c>
      <c r="N1621" s="832">
        <v>0</v>
      </c>
      <c r="O1621" s="832">
        <v>0</v>
      </c>
      <c r="P1621" s="832">
        <v>0</v>
      </c>
      <c r="Q1621" s="832">
        <v>0</v>
      </c>
      <c r="R1621" s="832">
        <v>0</v>
      </c>
      <c r="S1621" s="832">
        <v>0</v>
      </c>
      <c r="T1621" s="832">
        <v>0</v>
      </c>
      <c r="U1621" s="832">
        <v>0</v>
      </c>
      <c r="V1621" s="832">
        <v>0</v>
      </c>
      <c r="W1621" s="832">
        <v>0</v>
      </c>
      <c r="X1621" s="832">
        <v>0</v>
      </c>
      <c r="Y1621" s="832">
        <v>0</v>
      </c>
      <c r="Z1621" s="832">
        <v>0</v>
      </c>
      <c r="AA1621" s="832">
        <v>0</v>
      </c>
      <c r="AB1621" s="832">
        <v>0</v>
      </c>
      <c r="AC1621" s="832">
        <v>0</v>
      </c>
      <c r="AD1621" s="832">
        <v>0</v>
      </c>
      <c r="AE1621" s="832">
        <v>0</v>
      </c>
      <c r="AF1621" s="832">
        <v>0</v>
      </c>
      <c r="AG1621" s="832">
        <v>0</v>
      </c>
      <c r="AH1621" s="832">
        <v>0</v>
      </c>
      <c r="AI1621" s="832">
        <v>0</v>
      </c>
    </row>
    <row r="1622" spans="1:35" ht="15" customHeight="1">
      <c r="A1622" s="832" t="s">
        <v>1150</v>
      </c>
      <c r="B1622" s="832">
        <v>2021</v>
      </c>
      <c r="C1622" s="832" t="s">
        <v>1612</v>
      </c>
      <c r="D1622" s="832" t="s">
        <v>1613</v>
      </c>
      <c r="E1622" s="832" t="s">
        <v>333</v>
      </c>
      <c r="F1622" s="832" t="s">
        <v>1119</v>
      </c>
      <c r="G1622" s="832">
        <v>0</v>
      </c>
      <c r="H1622" s="832">
        <v>0</v>
      </c>
      <c r="I1622" s="832">
        <v>0</v>
      </c>
      <c r="J1622" s="832">
        <v>0</v>
      </c>
      <c r="K1622" s="832">
        <v>0</v>
      </c>
      <c r="L1622" s="832">
        <v>0</v>
      </c>
      <c r="M1622" s="832">
        <v>0</v>
      </c>
      <c r="N1622" s="832">
        <v>0</v>
      </c>
      <c r="O1622" s="832">
        <v>0</v>
      </c>
      <c r="P1622" s="832">
        <v>0</v>
      </c>
      <c r="Q1622" s="832">
        <v>0</v>
      </c>
      <c r="R1622" s="832">
        <v>0</v>
      </c>
      <c r="S1622" s="832">
        <v>0</v>
      </c>
      <c r="T1622" s="832">
        <v>0</v>
      </c>
      <c r="U1622" s="832">
        <v>0</v>
      </c>
      <c r="V1622" s="832">
        <v>0</v>
      </c>
      <c r="W1622" s="832">
        <v>0</v>
      </c>
      <c r="X1622" s="832">
        <v>0</v>
      </c>
      <c r="Y1622" s="832">
        <v>0</v>
      </c>
      <c r="Z1622" s="832">
        <v>0</v>
      </c>
      <c r="AA1622" s="832">
        <v>0</v>
      </c>
      <c r="AB1622" s="832">
        <v>0</v>
      </c>
      <c r="AC1622" s="832">
        <v>0</v>
      </c>
      <c r="AD1622" s="832">
        <v>0</v>
      </c>
      <c r="AE1622" s="832">
        <v>0</v>
      </c>
      <c r="AF1622" s="832">
        <v>0</v>
      </c>
      <c r="AG1622" s="832">
        <v>0</v>
      </c>
      <c r="AH1622" s="832">
        <v>0</v>
      </c>
      <c r="AI1622" s="832">
        <v>0</v>
      </c>
    </row>
    <row r="1623" spans="1:35" ht="15" customHeight="1">
      <c r="A1623" s="832" t="s">
        <v>1150</v>
      </c>
      <c r="B1623" s="832">
        <v>2021</v>
      </c>
      <c r="C1623" s="832" t="s">
        <v>1614</v>
      </c>
      <c r="D1623" s="832" t="s">
        <v>1615</v>
      </c>
      <c r="E1623" s="832" t="s">
        <v>333</v>
      </c>
      <c r="F1623" s="832" t="s">
        <v>1119</v>
      </c>
      <c r="G1623" s="832">
        <v>0</v>
      </c>
      <c r="H1623" s="832">
        <v>0</v>
      </c>
      <c r="I1623" s="832">
        <v>0</v>
      </c>
      <c r="J1623" s="832">
        <v>0</v>
      </c>
      <c r="K1623" s="832">
        <v>0</v>
      </c>
      <c r="L1623" s="832">
        <v>0</v>
      </c>
      <c r="M1623" s="832">
        <v>0</v>
      </c>
      <c r="N1623" s="832">
        <v>0</v>
      </c>
      <c r="O1623" s="832">
        <v>0</v>
      </c>
      <c r="P1623" s="832">
        <v>0</v>
      </c>
      <c r="Q1623" s="832">
        <v>0</v>
      </c>
      <c r="R1623" s="832">
        <v>0</v>
      </c>
      <c r="S1623" s="832">
        <v>0</v>
      </c>
      <c r="T1623" s="832">
        <v>0</v>
      </c>
      <c r="U1623" s="832">
        <v>0</v>
      </c>
      <c r="V1623" s="832">
        <v>0</v>
      </c>
      <c r="W1623" s="832">
        <v>0</v>
      </c>
      <c r="X1623" s="832">
        <v>0</v>
      </c>
      <c r="Y1623" s="832">
        <v>0</v>
      </c>
      <c r="Z1623" s="832">
        <v>0</v>
      </c>
      <c r="AA1623" s="832">
        <v>0</v>
      </c>
      <c r="AB1623" s="832">
        <v>0</v>
      </c>
      <c r="AC1623" s="832">
        <v>0</v>
      </c>
      <c r="AD1623" s="832">
        <v>0</v>
      </c>
      <c r="AE1623" s="832">
        <v>0</v>
      </c>
      <c r="AF1623" s="832">
        <v>0</v>
      </c>
      <c r="AG1623" s="832">
        <v>0</v>
      </c>
      <c r="AH1623" s="832">
        <v>0</v>
      </c>
      <c r="AI1623" s="832">
        <v>0</v>
      </c>
    </row>
    <row r="1624" spans="1:35" ht="15" customHeight="1">
      <c r="A1624" s="832" t="s">
        <v>1150</v>
      </c>
      <c r="B1624" s="832">
        <v>2021</v>
      </c>
      <c r="C1624" s="832" t="s">
        <v>1616</v>
      </c>
      <c r="D1624" s="832" t="s">
        <v>1617</v>
      </c>
      <c r="E1624" s="832" t="s">
        <v>333</v>
      </c>
      <c r="F1624" s="832" t="s">
        <v>1119</v>
      </c>
      <c r="G1624" s="832">
        <v>0</v>
      </c>
      <c r="H1624" s="832">
        <v>0</v>
      </c>
      <c r="I1624" s="832">
        <v>0</v>
      </c>
      <c r="J1624" s="832">
        <v>0</v>
      </c>
      <c r="K1624" s="832">
        <v>0</v>
      </c>
      <c r="L1624" s="832">
        <v>0</v>
      </c>
      <c r="M1624" s="832">
        <v>0</v>
      </c>
      <c r="N1624" s="832">
        <v>0</v>
      </c>
      <c r="O1624" s="832">
        <v>0</v>
      </c>
      <c r="P1624" s="832">
        <v>0</v>
      </c>
      <c r="Q1624" s="832">
        <v>0</v>
      </c>
      <c r="R1624" s="832">
        <v>0</v>
      </c>
      <c r="S1624" s="832">
        <v>0</v>
      </c>
      <c r="T1624" s="832">
        <v>0</v>
      </c>
      <c r="U1624" s="832">
        <v>0</v>
      </c>
      <c r="V1624" s="832">
        <v>0</v>
      </c>
      <c r="W1624" s="832">
        <v>0</v>
      </c>
      <c r="X1624" s="832">
        <v>0</v>
      </c>
      <c r="Y1624" s="832">
        <v>0</v>
      </c>
      <c r="Z1624" s="832">
        <v>0</v>
      </c>
      <c r="AA1624" s="832">
        <v>0</v>
      </c>
      <c r="AB1624" s="832">
        <v>0</v>
      </c>
      <c r="AC1624" s="832">
        <v>0</v>
      </c>
      <c r="AD1624" s="832">
        <v>0</v>
      </c>
      <c r="AE1624" s="832">
        <v>0</v>
      </c>
      <c r="AF1624" s="832">
        <v>0</v>
      </c>
      <c r="AG1624" s="832">
        <v>0</v>
      </c>
      <c r="AH1624" s="832">
        <v>0</v>
      </c>
      <c r="AI1624" s="832">
        <v>0</v>
      </c>
    </row>
    <row r="1625" spans="1:35" ht="15" customHeight="1">
      <c r="A1625" s="832" t="s">
        <v>1150</v>
      </c>
      <c r="B1625" s="832">
        <v>2021</v>
      </c>
      <c r="C1625" s="832" t="s">
        <v>1618</v>
      </c>
      <c r="D1625" s="832" t="s">
        <v>1619</v>
      </c>
      <c r="E1625" s="832" t="s">
        <v>333</v>
      </c>
      <c r="F1625" s="832" t="s">
        <v>1119</v>
      </c>
      <c r="G1625" s="832">
        <v>0</v>
      </c>
      <c r="H1625" s="832">
        <v>0</v>
      </c>
      <c r="I1625" s="832">
        <v>0</v>
      </c>
      <c r="J1625" s="832">
        <v>0</v>
      </c>
      <c r="K1625" s="832">
        <v>0</v>
      </c>
      <c r="L1625" s="832">
        <v>0</v>
      </c>
      <c r="M1625" s="832">
        <v>0</v>
      </c>
      <c r="N1625" s="832">
        <v>0</v>
      </c>
      <c r="O1625" s="832">
        <v>0</v>
      </c>
      <c r="P1625" s="832">
        <v>0</v>
      </c>
      <c r="Q1625" s="832">
        <v>0</v>
      </c>
      <c r="R1625" s="832">
        <v>0</v>
      </c>
      <c r="S1625" s="832">
        <v>0</v>
      </c>
      <c r="T1625" s="832">
        <v>0</v>
      </c>
      <c r="U1625" s="832">
        <v>0</v>
      </c>
      <c r="V1625" s="832">
        <v>0</v>
      </c>
      <c r="W1625" s="832">
        <v>0</v>
      </c>
      <c r="X1625" s="832">
        <v>0</v>
      </c>
      <c r="Y1625" s="832">
        <v>0</v>
      </c>
      <c r="Z1625" s="832">
        <v>0</v>
      </c>
      <c r="AA1625" s="832">
        <v>0</v>
      </c>
      <c r="AB1625" s="832">
        <v>0</v>
      </c>
      <c r="AC1625" s="832">
        <v>0</v>
      </c>
      <c r="AD1625" s="832">
        <v>0</v>
      </c>
      <c r="AE1625" s="832">
        <v>0</v>
      </c>
      <c r="AF1625" s="832">
        <v>0</v>
      </c>
      <c r="AG1625" s="832">
        <v>0</v>
      </c>
      <c r="AH1625" s="832">
        <v>0</v>
      </c>
      <c r="AI1625" s="832">
        <v>0</v>
      </c>
    </row>
    <row r="1626" spans="1:35" ht="15" customHeight="1">
      <c r="A1626" s="832" t="s">
        <v>1150</v>
      </c>
      <c r="B1626" s="832">
        <v>2021</v>
      </c>
      <c r="C1626" s="832" t="s">
        <v>1620</v>
      </c>
      <c r="D1626" s="832" t="s">
        <v>2752</v>
      </c>
      <c r="E1626" s="832" t="s">
        <v>333</v>
      </c>
      <c r="F1626" s="832" t="s">
        <v>1119</v>
      </c>
      <c r="G1626" s="832">
        <v>0</v>
      </c>
      <c r="H1626" s="832">
        <v>0</v>
      </c>
      <c r="I1626" s="832">
        <v>0</v>
      </c>
      <c r="J1626" s="832">
        <v>0</v>
      </c>
      <c r="K1626" s="832">
        <v>0</v>
      </c>
      <c r="L1626" s="832">
        <v>0</v>
      </c>
      <c r="M1626" s="832">
        <v>0</v>
      </c>
      <c r="N1626" s="832">
        <v>0</v>
      </c>
      <c r="O1626" s="832">
        <v>0</v>
      </c>
      <c r="P1626" s="832">
        <v>0</v>
      </c>
      <c r="Q1626" s="832">
        <v>0</v>
      </c>
      <c r="R1626" s="832">
        <v>0</v>
      </c>
      <c r="S1626" s="832">
        <v>0</v>
      </c>
      <c r="T1626" s="832">
        <v>0</v>
      </c>
      <c r="U1626" s="832">
        <v>0</v>
      </c>
      <c r="V1626" s="832">
        <v>0</v>
      </c>
      <c r="W1626" s="832">
        <v>0</v>
      </c>
      <c r="X1626" s="832">
        <v>0</v>
      </c>
      <c r="Y1626" s="832">
        <v>0</v>
      </c>
      <c r="Z1626" s="832">
        <v>0</v>
      </c>
      <c r="AA1626" s="832">
        <v>0</v>
      </c>
      <c r="AB1626" s="832">
        <v>0</v>
      </c>
      <c r="AC1626" s="832">
        <v>0</v>
      </c>
      <c r="AD1626" s="832">
        <v>0</v>
      </c>
      <c r="AE1626" s="832">
        <v>0</v>
      </c>
      <c r="AF1626" s="832">
        <v>0</v>
      </c>
      <c r="AG1626" s="832">
        <v>0</v>
      </c>
      <c r="AH1626" s="832">
        <v>0</v>
      </c>
      <c r="AI1626" s="832">
        <v>0</v>
      </c>
    </row>
    <row r="1627" spans="1:35" ht="15" customHeight="1">
      <c r="A1627" s="832" t="s">
        <v>1150</v>
      </c>
      <c r="B1627" s="832">
        <v>2021</v>
      </c>
      <c r="C1627" s="832" t="s">
        <v>1622</v>
      </c>
      <c r="D1627" s="832" t="s">
        <v>1623</v>
      </c>
      <c r="E1627" s="832" t="s">
        <v>333</v>
      </c>
      <c r="F1627" s="832" t="s">
        <v>1119</v>
      </c>
      <c r="G1627" s="832">
        <v>0</v>
      </c>
      <c r="H1627" s="832">
        <v>0</v>
      </c>
      <c r="I1627" s="832">
        <v>0</v>
      </c>
      <c r="J1627" s="832">
        <v>0</v>
      </c>
      <c r="K1627" s="832">
        <v>0</v>
      </c>
      <c r="L1627" s="832">
        <v>0</v>
      </c>
      <c r="M1627" s="832">
        <v>0</v>
      </c>
      <c r="N1627" s="832">
        <v>0</v>
      </c>
      <c r="O1627" s="832">
        <v>0</v>
      </c>
      <c r="P1627" s="832">
        <v>0</v>
      </c>
      <c r="Q1627" s="832">
        <v>0</v>
      </c>
      <c r="R1627" s="832">
        <v>0</v>
      </c>
      <c r="S1627" s="832">
        <v>0</v>
      </c>
      <c r="T1627" s="832">
        <v>0</v>
      </c>
      <c r="U1627" s="832">
        <v>0</v>
      </c>
      <c r="V1627" s="832">
        <v>0</v>
      </c>
      <c r="W1627" s="832">
        <v>0</v>
      </c>
      <c r="X1627" s="832">
        <v>0</v>
      </c>
      <c r="Y1627" s="832">
        <v>0</v>
      </c>
      <c r="Z1627" s="832">
        <v>0</v>
      </c>
      <c r="AA1627" s="832">
        <v>0</v>
      </c>
      <c r="AB1627" s="832">
        <v>0</v>
      </c>
      <c r="AC1627" s="832">
        <v>0</v>
      </c>
      <c r="AD1627" s="832">
        <v>0</v>
      </c>
      <c r="AE1627" s="832">
        <v>0</v>
      </c>
      <c r="AF1627" s="832">
        <v>0</v>
      </c>
      <c r="AG1627" s="832">
        <v>0</v>
      </c>
      <c r="AH1627" s="832">
        <v>0</v>
      </c>
      <c r="AI1627" s="832">
        <v>0</v>
      </c>
    </row>
    <row r="1628" spans="1:35" ht="15" customHeight="1">
      <c r="A1628" s="832" t="s">
        <v>1150</v>
      </c>
      <c r="B1628" s="832">
        <v>2021</v>
      </c>
      <c r="C1628" s="832" t="s">
        <v>1624</v>
      </c>
      <c r="D1628" s="832" t="s">
        <v>2753</v>
      </c>
      <c r="E1628" s="832" t="s">
        <v>333</v>
      </c>
      <c r="F1628" s="832" t="s">
        <v>1119</v>
      </c>
      <c r="G1628" s="832">
        <v>0</v>
      </c>
      <c r="H1628" s="832">
        <v>0</v>
      </c>
      <c r="I1628" s="832">
        <v>0</v>
      </c>
      <c r="J1628" s="832">
        <v>0</v>
      </c>
      <c r="K1628" s="832">
        <v>0</v>
      </c>
      <c r="L1628" s="832">
        <v>0</v>
      </c>
      <c r="M1628" s="832">
        <v>0</v>
      </c>
      <c r="N1628" s="832">
        <v>0</v>
      </c>
      <c r="O1628" s="832">
        <v>0</v>
      </c>
      <c r="P1628" s="832">
        <v>0</v>
      </c>
      <c r="Q1628" s="832">
        <v>0</v>
      </c>
      <c r="R1628" s="832">
        <v>0</v>
      </c>
      <c r="S1628" s="832">
        <v>0</v>
      </c>
      <c r="T1628" s="832">
        <v>0</v>
      </c>
      <c r="U1628" s="832">
        <v>0</v>
      </c>
      <c r="V1628" s="832">
        <v>0</v>
      </c>
      <c r="W1628" s="832">
        <v>0</v>
      </c>
      <c r="X1628" s="832">
        <v>0</v>
      </c>
      <c r="Y1628" s="832">
        <v>0</v>
      </c>
      <c r="Z1628" s="832">
        <v>0</v>
      </c>
      <c r="AA1628" s="832">
        <v>0</v>
      </c>
      <c r="AB1628" s="832">
        <v>0</v>
      </c>
      <c r="AC1628" s="832">
        <v>0</v>
      </c>
      <c r="AD1628" s="832">
        <v>0</v>
      </c>
      <c r="AE1628" s="832">
        <v>0</v>
      </c>
      <c r="AF1628" s="832">
        <v>0</v>
      </c>
      <c r="AG1628" s="832">
        <v>0</v>
      </c>
      <c r="AH1628" s="832">
        <v>0</v>
      </c>
      <c r="AI1628" s="832">
        <v>0</v>
      </c>
    </row>
    <row r="1629" spans="1:35" ht="15" customHeight="1">
      <c r="A1629" s="832" t="s">
        <v>1150</v>
      </c>
      <c r="B1629" s="832">
        <v>2021</v>
      </c>
      <c r="C1629" s="832" t="s">
        <v>1626</v>
      </c>
      <c r="D1629" s="832" t="s">
        <v>1627</v>
      </c>
      <c r="E1629" s="832" t="s">
        <v>333</v>
      </c>
      <c r="F1629" s="832" t="s">
        <v>1119</v>
      </c>
      <c r="G1629" s="832">
        <v>0</v>
      </c>
      <c r="H1629" s="832">
        <v>0</v>
      </c>
      <c r="I1629" s="832">
        <v>0</v>
      </c>
      <c r="J1629" s="832">
        <v>0</v>
      </c>
      <c r="K1629" s="832">
        <v>0</v>
      </c>
      <c r="L1629" s="832">
        <v>0</v>
      </c>
      <c r="M1629" s="832">
        <v>0</v>
      </c>
      <c r="N1629" s="832">
        <v>0</v>
      </c>
      <c r="O1629" s="832">
        <v>0</v>
      </c>
      <c r="P1629" s="832">
        <v>0</v>
      </c>
      <c r="Q1629" s="832">
        <v>0</v>
      </c>
      <c r="R1629" s="832">
        <v>0</v>
      </c>
      <c r="S1629" s="832">
        <v>0</v>
      </c>
      <c r="T1629" s="832">
        <v>0</v>
      </c>
      <c r="U1629" s="832">
        <v>0</v>
      </c>
      <c r="V1629" s="832">
        <v>0</v>
      </c>
      <c r="W1629" s="832">
        <v>0</v>
      </c>
      <c r="X1629" s="832">
        <v>0</v>
      </c>
      <c r="Y1629" s="832">
        <v>0</v>
      </c>
      <c r="Z1629" s="832">
        <v>0</v>
      </c>
      <c r="AA1629" s="832">
        <v>0</v>
      </c>
      <c r="AB1629" s="832">
        <v>0</v>
      </c>
      <c r="AC1629" s="832">
        <v>0</v>
      </c>
      <c r="AD1629" s="832">
        <v>0</v>
      </c>
      <c r="AE1629" s="832">
        <v>0</v>
      </c>
      <c r="AF1629" s="832">
        <v>0</v>
      </c>
      <c r="AG1629" s="832">
        <v>0</v>
      </c>
      <c r="AH1629" s="832">
        <v>0</v>
      </c>
      <c r="AI1629" s="832">
        <v>0</v>
      </c>
    </row>
    <row r="1630" spans="1:35" ht="15" customHeight="1">
      <c r="A1630" s="832" t="s">
        <v>1150</v>
      </c>
      <c r="B1630" s="832">
        <v>2021</v>
      </c>
      <c r="C1630" s="832" t="s">
        <v>1628</v>
      </c>
      <c r="D1630" s="832" t="s">
        <v>1629</v>
      </c>
      <c r="E1630" s="832" t="s">
        <v>333</v>
      </c>
      <c r="F1630" s="832" t="s">
        <v>1119</v>
      </c>
      <c r="G1630" s="832">
        <v>0</v>
      </c>
      <c r="H1630" s="832">
        <v>0</v>
      </c>
      <c r="I1630" s="832">
        <v>0</v>
      </c>
      <c r="J1630" s="832">
        <v>0</v>
      </c>
      <c r="K1630" s="832">
        <v>0</v>
      </c>
      <c r="L1630" s="832">
        <v>0</v>
      </c>
      <c r="M1630" s="832">
        <v>0</v>
      </c>
      <c r="N1630" s="832">
        <v>0</v>
      </c>
      <c r="O1630" s="832">
        <v>0</v>
      </c>
      <c r="P1630" s="832">
        <v>0</v>
      </c>
      <c r="Q1630" s="832">
        <v>0</v>
      </c>
      <c r="R1630" s="832">
        <v>0</v>
      </c>
      <c r="S1630" s="832">
        <v>0</v>
      </c>
      <c r="T1630" s="832">
        <v>0</v>
      </c>
      <c r="U1630" s="832">
        <v>0</v>
      </c>
      <c r="V1630" s="832">
        <v>0</v>
      </c>
      <c r="W1630" s="832">
        <v>0</v>
      </c>
      <c r="X1630" s="832">
        <v>0</v>
      </c>
      <c r="Y1630" s="832">
        <v>0</v>
      </c>
      <c r="Z1630" s="832">
        <v>0</v>
      </c>
      <c r="AA1630" s="832">
        <v>0</v>
      </c>
      <c r="AB1630" s="832">
        <v>0</v>
      </c>
      <c r="AC1630" s="832">
        <v>0</v>
      </c>
      <c r="AD1630" s="832">
        <v>0</v>
      </c>
      <c r="AE1630" s="832">
        <v>0</v>
      </c>
      <c r="AF1630" s="832">
        <v>0</v>
      </c>
      <c r="AG1630" s="832">
        <v>0</v>
      </c>
      <c r="AH1630" s="832">
        <v>0</v>
      </c>
      <c r="AI1630" s="832">
        <v>0</v>
      </c>
    </row>
    <row r="1631" spans="1:35" ht="15" customHeight="1">
      <c r="A1631" s="832" t="s">
        <v>1150</v>
      </c>
      <c r="B1631" s="832">
        <v>2021</v>
      </c>
      <c r="C1631" s="832" t="s">
        <v>1630</v>
      </c>
      <c r="D1631" s="832" t="s">
        <v>1631</v>
      </c>
      <c r="E1631" s="832" t="s">
        <v>333</v>
      </c>
      <c r="F1631" s="832" t="s">
        <v>1119</v>
      </c>
      <c r="G1631" s="832">
        <v>0</v>
      </c>
      <c r="H1631" s="832">
        <v>0</v>
      </c>
      <c r="I1631" s="832">
        <v>0</v>
      </c>
      <c r="J1631" s="832">
        <v>0</v>
      </c>
      <c r="K1631" s="832">
        <v>0</v>
      </c>
      <c r="L1631" s="832">
        <v>0</v>
      </c>
      <c r="M1631" s="832">
        <v>0</v>
      </c>
      <c r="N1631" s="832">
        <v>0</v>
      </c>
      <c r="O1631" s="832">
        <v>0</v>
      </c>
      <c r="P1631" s="832">
        <v>0</v>
      </c>
      <c r="Q1631" s="832">
        <v>0</v>
      </c>
      <c r="R1631" s="832">
        <v>0</v>
      </c>
      <c r="S1631" s="832">
        <v>0</v>
      </c>
      <c r="T1631" s="832">
        <v>0</v>
      </c>
      <c r="U1631" s="832">
        <v>0</v>
      </c>
      <c r="V1631" s="832">
        <v>0</v>
      </c>
      <c r="W1631" s="832">
        <v>0</v>
      </c>
      <c r="X1631" s="832">
        <v>0</v>
      </c>
      <c r="Y1631" s="832">
        <v>0</v>
      </c>
      <c r="Z1631" s="832">
        <v>0</v>
      </c>
      <c r="AA1631" s="832">
        <v>0</v>
      </c>
      <c r="AB1631" s="832">
        <v>0</v>
      </c>
      <c r="AC1631" s="832">
        <v>0</v>
      </c>
      <c r="AD1631" s="832">
        <v>0</v>
      </c>
      <c r="AE1631" s="832">
        <v>0</v>
      </c>
      <c r="AF1631" s="832">
        <v>0</v>
      </c>
      <c r="AG1631" s="832">
        <v>0</v>
      </c>
      <c r="AH1631" s="832">
        <v>0</v>
      </c>
      <c r="AI1631" s="832">
        <v>0</v>
      </c>
    </row>
    <row r="1632" spans="1:35" ht="15" customHeight="1">
      <c r="A1632" s="832" t="s">
        <v>1150</v>
      </c>
      <c r="B1632" s="832">
        <v>2021</v>
      </c>
      <c r="C1632" s="832" t="s">
        <v>1632</v>
      </c>
      <c r="D1632" s="832" t="s">
        <v>2754</v>
      </c>
      <c r="E1632" s="832" t="s">
        <v>333</v>
      </c>
      <c r="F1632" s="832" t="s">
        <v>1119</v>
      </c>
      <c r="G1632" s="832">
        <v>0</v>
      </c>
      <c r="H1632" s="832">
        <v>0</v>
      </c>
      <c r="I1632" s="832">
        <v>0</v>
      </c>
      <c r="J1632" s="832">
        <v>0</v>
      </c>
      <c r="K1632" s="832">
        <v>0</v>
      </c>
      <c r="L1632" s="832">
        <v>0</v>
      </c>
      <c r="M1632" s="832">
        <v>0</v>
      </c>
      <c r="N1632" s="832">
        <v>0</v>
      </c>
      <c r="O1632" s="832">
        <v>0</v>
      </c>
      <c r="P1632" s="832">
        <v>0</v>
      </c>
      <c r="Q1632" s="832">
        <v>0</v>
      </c>
      <c r="R1632" s="832">
        <v>0</v>
      </c>
      <c r="S1632" s="832">
        <v>0</v>
      </c>
      <c r="T1632" s="832">
        <v>0</v>
      </c>
      <c r="U1632" s="832">
        <v>0</v>
      </c>
      <c r="V1632" s="832">
        <v>0</v>
      </c>
      <c r="W1632" s="832">
        <v>0</v>
      </c>
      <c r="X1632" s="832">
        <v>0</v>
      </c>
      <c r="Y1632" s="832">
        <v>0</v>
      </c>
      <c r="Z1632" s="832">
        <v>0</v>
      </c>
      <c r="AA1632" s="832">
        <v>0</v>
      </c>
      <c r="AB1632" s="832">
        <v>0</v>
      </c>
      <c r="AC1632" s="832">
        <v>0</v>
      </c>
      <c r="AD1632" s="832">
        <v>0</v>
      </c>
      <c r="AE1632" s="832">
        <v>0</v>
      </c>
      <c r="AF1632" s="832">
        <v>0</v>
      </c>
      <c r="AG1632" s="832">
        <v>0</v>
      </c>
      <c r="AH1632" s="832">
        <v>0</v>
      </c>
      <c r="AI1632" s="832">
        <v>0</v>
      </c>
    </row>
    <row r="1633" spans="1:35" ht="15" customHeight="1">
      <c r="A1633" s="832" t="s">
        <v>1150</v>
      </c>
      <c r="B1633" s="832">
        <v>2021</v>
      </c>
      <c r="C1633" s="832" t="s">
        <v>1634</v>
      </c>
      <c r="D1633" s="832" t="s">
        <v>2755</v>
      </c>
      <c r="E1633" s="832" t="s">
        <v>333</v>
      </c>
      <c r="F1633" s="832" t="s">
        <v>1119</v>
      </c>
      <c r="G1633" s="832">
        <v>0</v>
      </c>
      <c r="H1633" s="832">
        <v>0</v>
      </c>
      <c r="I1633" s="832">
        <v>0</v>
      </c>
      <c r="J1633" s="832">
        <v>0</v>
      </c>
      <c r="K1633" s="832">
        <v>0</v>
      </c>
      <c r="L1633" s="832">
        <v>0</v>
      </c>
      <c r="M1633" s="832">
        <v>0</v>
      </c>
      <c r="N1633" s="832">
        <v>0</v>
      </c>
      <c r="O1633" s="832">
        <v>0</v>
      </c>
      <c r="P1633" s="832">
        <v>0</v>
      </c>
      <c r="Q1633" s="832">
        <v>0</v>
      </c>
      <c r="R1633" s="832">
        <v>0</v>
      </c>
      <c r="S1633" s="832">
        <v>0</v>
      </c>
      <c r="T1633" s="832">
        <v>0</v>
      </c>
      <c r="U1633" s="832">
        <v>0</v>
      </c>
      <c r="V1633" s="832">
        <v>0</v>
      </c>
      <c r="W1633" s="832">
        <v>0</v>
      </c>
      <c r="X1633" s="832">
        <v>0</v>
      </c>
      <c r="Y1633" s="832">
        <v>0</v>
      </c>
      <c r="Z1633" s="832">
        <v>0</v>
      </c>
      <c r="AA1633" s="832">
        <v>0</v>
      </c>
      <c r="AB1633" s="832">
        <v>0</v>
      </c>
      <c r="AC1633" s="832">
        <v>0</v>
      </c>
      <c r="AD1633" s="832">
        <v>0</v>
      </c>
      <c r="AE1633" s="832">
        <v>0</v>
      </c>
      <c r="AF1633" s="832">
        <v>0</v>
      </c>
      <c r="AG1633" s="832">
        <v>0</v>
      </c>
      <c r="AH1633" s="832">
        <v>0</v>
      </c>
      <c r="AI1633" s="832">
        <v>0</v>
      </c>
    </row>
    <row r="1634" spans="1:35" ht="15" customHeight="1">
      <c r="A1634" s="832" t="s">
        <v>1150</v>
      </c>
      <c r="B1634" s="832">
        <v>2021</v>
      </c>
      <c r="C1634" s="832" t="s">
        <v>1636</v>
      </c>
      <c r="D1634" s="832" t="s">
        <v>1637</v>
      </c>
      <c r="E1634" s="832" t="s">
        <v>333</v>
      </c>
      <c r="F1634" s="832" t="s">
        <v>1119</v>
      </c>
      <c r="G1634" s="832">
        <v>0</v>
      </c>
      <c r="H1634" s="832">
        <v>0</v>
      </c>
      <c r="I1634" s="832">
        <v>0</v>
      </c>
      <c r="J1634" s="832">
        <v>0</v>
      </c>
      <c r="K1634" s="832">
        <v>0</v>
      </c>
      <c r="L1634" s="832">
        <v>0</v>
      </c>
      <c r="M1634" s="832">
        <v>0</v>
      </c>
      <c r="N1634" s="832">
        <v>0</v>
      </c>
      <c r="O1634" s="832">
        <v>0</v>
      </c>
      <c r="P1634" s="832">
        <v>0</v>
      </c>
      <c r="Q1634" s="832">
        <v>0</v>
      </c>
      <c r="R1634" s="832">
        <v>0</v>
      </c>
      <c r="S1634" s="832">
        <v>0</v>
      </c>
      <c r="T1634" s="832">
        <v>0</v>
      </c>
      <c r="U1634" s="832">
        <v>0</v>
      </c>
      <c r="V1634" s="832">
        <v>0</v>
      </c>
      <c r="W1634" s="832">
        <v>0</v>
      </c>
      <c r="X1634" s="832">
        <v>0</v>
      </c>
      <c r="Y1634" s="832">
        <v>0</v>
      </c>
      <c r="Z1634" s="832">
        <v>0</v>
      </c>
      <c r="AA1634" s="832">
        <v>0</v>
      </c>
      <c r="AB1634" s="832">
        <v>0</v>
      </c>
      <c r="AC1634" s="832">
        <v>0</v>
      </c>
      <c r="AD1634" s="832">
        <v>0</v>
      </c>
      <c r="AE1634" s="832">
        <v>0</v>
      </c>
      <c r="AF1634" s="832">
        <v>0</v>
      </c>
      <c r="AG1634" s="832">
        <v>0</v>
      </c>
      <c r="AH1634" s="832">
        <v>0</v>
      </c>
      <c r="AI1634" s="832">
        <v>0</v>
      </c>
    </row>
    <row r="1635" spans="1:35" ht="15" customHeight="1">
      <c r="A1635" s="832" t="s">
        <v>1150</v>
      </c>
      <c r="B1635" s="832">
        <v>2021</v>
      </c>
      <c r="C1635" s="832" t="s">
        <v>1638</v>
      </c>
      <c r="D1635" s="832" t="s">
        <v>1639</v>
      </c>
      <c r="E1635" s="832" t="s">
        <v>333</v>
      </c>
      <c r="F1635" s="832" t="s">
        <v>1119</v>
      </c>
      <c r="G1635" s="832">
        <v>0</v>
      </c>
      <c r="H1635" s="832">
        <v>0</v>
      </c>
      <c r="I1635" s="832">
        <v>0</v>
      </c>
      <c r="J1635" s="832">
        <v>0</v>
      </c>
      <c r="K1635" s="832">
        <v>0</v>
      </c>
      <c r="L1635" s="832">
        <v>0</v>
      </c>
      <c r="M1635" s="832">
        <v>0</v>
      </c>
      <c r="N1635" s="832">
        <v>0</v>
      </c>
      <c r="O1635" s="832">
        <v>0</v>
      </c>
      <c r="P1635" s="832">
        <v>0</v>
      </c>
      <c r="Q1635" s="832">
        <v>0</v>
      </c>
      <c r="R1635" s="832">
        <v>0</v>
      </c>
      <c r="S1635" s="832">
        <v>0</v>
      </c>
      <c r="T1635" s="832">
        <v>0</v>
      </c>
      <c r="U1635" s="832">
        <v>0</v>
      </c>
      <c r="V1635" s="832">
        <v>0</v>
      </c>
      <c r="W1635" s="832">
        <v>0</v>
      </c>
      <c r="X1635" s="832">
        <v>0</v>
      </c>
      <c r="Y1635" s="832">
        <v>0</v>
      </c>
      <c r="Z1635" s="832">
        <v>0</v>
      </c>
      <c r="AA1635" s="832">
        <v>0</v>
      </c>
      <c r="AB1635" s="832">
        <v>0</v>
      </c>
      <c r="AC1635" s="832">
        <v>0</v>
      </c>
      <c r="AD1635" s="832">
        <v>0</v>
      </c>
      <c r="AE1635" s="832">
        <v>0</v>
      </c>
      <c r="AF1635" s="832">
        <v>0</v>
      </c>
      <c r="AG1635" s="832">
        <v>0</v>
      </c>
      <c r="AH1635" s="832">
        <v>0</v>
      </c>
      <c r="AI1635" s="832">
        <v>0</v>
      </c>
    </row>
    <row r="1636" spans="1:35" ht="15" customHeight="1">
      <c r="A1636" s="832" t="s">
        <v>1150</v>
      </c>
      <c r="B1636" s="832">
        <v>2021</v>
      </c>
      <c r="C1636" s="832" t="s">
        <v>1640</v>
      </c>
      <c r="D1636" s="832" t="s">
        <v>1641</v>
      </c>
      <c r="E1636" s="832" t="s">
        <v>333</v>
      </c>
      <c r="F1636" s="832" t="s">
        <v>1119</v>
      </c>
      <c r="G1636" s="832">
        <v>0</v>
      </c>
      <c r="H1636" s="832">
        <v>0</v>
      </c>
      <c r="I1636" s="832">
        <v>0</v>
      </c>
      <c r="J1636" s="832">
        <v>0</v>
      </c>
      <c r="K1636" s="832">
        <v>0</v>
      </c>
      <c r="L1636" s="832">
        <v>0</v>
      </c>
      <c r="M1636" s="832">
        <v>0</v>
      </c>
      <c r="N1636" s="832">
        <v>0</v>
      </c>
      <c r="O1636" s="832">
        <v>0</v>
      </c>
      <c r="P1636" s="832">
        <v>0</v>
      </c>
      <c r="Q1636" s="832">
        <v>0</v>
      </c>
      <c r="R1636" s="832">
        <v>0</v>
      </c>
      <c r="S1636" s="832">
        <v>0</v>
      </c>
      <c r="T1636" s="832">
        <v>0</v>
      </c>
      <c r="U1636" s="832">
        <v>0</v>
      </c>
      <c r="V1636" s="832">
        <v>0</v>
      </c>
      <c r="W1636" s="832">
        <v>0</v>
      </c>
      <c r="X1636" s="832">
        <v>0</v>
      </c>
      <c r="Y1636" s="832">
        <v>0</v>
      </c>
      <c r="Z1636" s="832">
        <v>0</v>
      </c>
      <c r="AA1636" s="832">
        <v>0</v>
      </c>
      <c r="AB1636" s="832">
        <v>0</v>
      </c>
      <c r="AC1636" s="832">
        <v>0</v>
      </c>
      <c r="AD1636" s="832">
        <v>0</v>
      </c>
      <c r="AE1636" s="832">
        <v>0</v>
      </c>
      <c r="AF1636" s="832">
        <v>0</v>
      </c>
      <c r="AG1636" s="832">
        <v>0</v>
      </c>
      <c r="AH1636" s="832">
        <v>0</v>
      </c>
      <c r="AI1636" s="832">
        <v>0</v>
      </c>
    </row>
    <row r="1637" spans="1:35" ht="15" customHeight="1">
      <c r="A1637" s="832" t="s">
        <v>1150</v>
      </c>
      <c r="B1637" s="832">
        <v>2021</v>
      </c>
      <c r="C1637" s="832" t="s">
        <v>1642</v>
      </c>
      <c r="D1637" s="832" t="s">
        <v>1643</v>
      </c>
      <c r="E1637" s="832" t="s">
        <v>333</v>
      </c>
      <c r="F1637" s="832" t="s">
        <v>1119</v>
      </c>
      <c r="G1637" s="832">
        <v>0</v>
      </c>
      <c r="H1637" s="832">
        <v>0</v>
      </c>
      <c r="I1637" s="832">
        <v>0</v>
      </c>
      <c r="J1637" s="832">
        <v>0</v>
      </c>
      <c r="K1637" s="832">
        <v>0</v>
      </c>
      <c r="L1637" s="832">
        <v>0</v>
      </c>
      <c r="M1637" s="832">
        <v>0</v>
      </c>
      <c r="N1637" s="832">
        <v>0</v>
      </c>
      <c r="O1637" s="832">
        <v>0</v>
      </c>
      <c r="P1637" s="832">
        <v>0</v>
      </c>
      <c r="Q1637" s="832">
        <v>0</v>
      </c>
      <c r="R1637" s="832">
        <v>0</v>
      </c>
      <c r="S1637" s="832">
        <v>0</v>
      </c>
      <c r="T1637" s="832">
        <v>0</v>
      </c>
      <c r="U1637" s="832">
        <v>0</v>
      </c>
      <c r="V1637" s="832">
        <v>0</v>
      </c>
      <c r="W1637" s="832">
        <v>0</v>
      </c>
      <c r="X1637" s="832">
        <v>0</v>
      </c>
      <c r="Y1637" s="832">
        <v>0</v>
      </c>
      <c r="Z1637" s="832">
        <v>0</v>
      </c>
      <c r="AA1637" s="832">
        <v>0</v>
      </c>
      <c r="AB1637" s="832">
        <v>0</v>
      </c>
      <c r="AC1637" s="832">
        <v>0</v>
      </c>
      <c r="AD1637" s="832">
        <v>0</v>
      </c>
      <c r="AE1637" s="832">
        <v>0</v>
      </c>
      <c r="AF1637" s="832">
        <v>0</v>
      </c>
      <c r="AG1637" s="832">
        <v>0</v>
      </c>
      <c r="AH1637" s="832">
        <v>0</v>
      </c>
      <c r="AI1637" s="832">
        <v>0</v>
      </c>
    </row>
    <row r="1638" spans="1:35" ht="15" customHeight="1">
      <c r="A1638" s="832" t="s">
        <v>1150</v>
      </c>
      <c r="B1638" s="832">
        <v>2021</v>
      </c>
      <c r="C1638" s="832" t="s">
        <v>1644</v>
      </c>
      <c r="D1638" s="832" t="s">
        <v>1645</v>
      </c>
      <c r="E1638" s="832" t="s">
        <v>333</v>
      </c>
      <c r="F1638" s="832" t="s">
        <v>1119</v>
      </c>
      <c r="G1638" s="832">
        <v>0</v>
      </c>
      <c r="H1638" s="832">
        <v>0</v>
      </c>
      <c r="I1638" s="832">
        <v>0</v>
      </c>
      <c r="J1638" s="832">
        <v>0</v>
      </c>
      <c r="K1638" s="832">
        <v>0</v>
      </c>
      <c r="L1638" s="832">
        <v>0</v>
      </c>
      <c r="M1638" s="832">
        <v>0</v>
      </c>
      <c r="N1638" s="832">
        <v>0</v>
      </c>
      <c r="O1638" s="832">
        <v>0</v>
      </c>
      <c r="P1638" s="832">
        <v>0</v>
      </c>
      <c r="Q1638" s="832">
        <v>0</v>
      </c>
      <c r="R1638" s="832">
        <v>0</v>
      </c>
      <c r="S1638" s="832">
        <v>0</v>
      </c>
      <c r="T1638" s="832">
        <v>0</v>
      </c>
      <c r="U1638" s="832">
        <v>0</v>
      </c>
      <c r="V1638" s="832">
        <v>0</v>
      </c>
      <c r="W1638" s="832">
        <v>0</v>
      </c>
      <c r="X1638" s="832">
        <v>0</v>
      </c>
      <c r="Y1638" s="832">
        <v>0</v>
      </c>
      <c r="Z1638" s="832">
        <v>0</v>
      </c>
      <c r="AA1638" s="832">
        <v>0</v>
      </c>
      <c r="AB1638" s="832">
        <v>0</v>
      </c>
      <c r="AC1638" s="832">
        <v>0</v>
      </c>
      <c r="AD1638" s="832">
        <v>0</v>
      </c>
      <c r="AE1638" s="832">
        <v>0</v>
      </c>
      <c r="AF1638" s="832">
        <v>0</v>
      </c>
      <c r="AG1638" s="832">
        <v>0</v>
      </c>
      <c r="AH1638" s="832">
        <v>0</v>
      </c>
      <c r="AI1638" s="832">
        <v>0</v>
      </c>
    </row>
    <row r="1639" spans="1:35" ht="15" customHeight="1">
      <c r="A1639" s="832" t="s">
        <v>1150</v>
      </c>
      <c r="B1639" s="832">
        <v>2021</v>
      </c>
      <c r="C1639" s="832" t="s">
        <v>1646</v>
      </c>
      <c r="D1639" s="832" t="s">
        <v>1647</v>
      </c>
      <c r="E1639" s="832" t="s">
        <v>333</v>
      </c>
      <c r="F1639" s="832" t="s">
        <v>1119</v>
      </c>
      <c r="G1639" s="832">
        <v>0</v>
      </c>
      <c r="H1639" s="832">
        <v>0</v>
      </c>
      <c r="I1639" s="832">
        <v>0</v>
      </c>
      <c r="J1639" s="832">
        <v>0</v>
      </c>
      <c r="K1639" s="832">
        <v>0</v>
      </c>
      <c r="L1639" s="832">
        <v>0</v>
      </c>
      <c r="M1639" s="832">
        <v>0</v>
      </c>
      <c r="N1639" s="832">
        <v>0</v>
      </c>
      <c r="O1639" s="832">
        <v>0</v>
      </c>
      <c r="P1639" s="832">
        <v>0</v>
      </c>
      <c r="Q1639" s="832">
        <v>0</v>
      </c>
      <c r="R1639" s="832">
        <v>0</v>
      </c>
      <c r="S1639" s="832">
        <v>0</v>
      </c>
      <c r="T1639" s="832">
        <v>0</v>
      </c>
      <c r="U1639" s="832">
        <v>0</v>
      </c>
      <c r="V1639" s="832">
        <v>0</v>
      </c>
      <c r="W1639" s="832">
        <v>0</v>
      </c>
      <c r="X1639" s="832">
        <v>0</v>
      </c>
      <c r="Y1639" s="832">
        <v>0</v>
      </c>
      <c r="Z1639" s="832">
        <v>0</v>
      </c>
      <c r="AA1639" s="832">
        <v>0</v>
      </c>
      <c r="AB1639" s="832">
        <v>0</v>
      </c>
      <c r="AC1639" s="832">
        <v>0</v>
      </c>
      <c r="AD1639" s="832">
        <v>0</v>
      </c>
      <c r="AE1639" s="832">
        <v>0</v>
      </c>
      <c r="AF1639" s="832">
        <v>0</v>
      </c>
      <c r="AG1639" s="832">
        <v>0</v>
      </c>
      <c r="AH1639" s="832">
        <v>0</v>
      </c>
      <c r="AI1639" s="832">
        <v>0</v>
      </c>
    </row>
    <row r="1640" spans="1:35" ht="15" customHeight="1">
      <c r="A1640" s="832" t="s">
        <v>1150</v>
      </c>
      <c r="B1640" s="832">
        <v>2021</v>
      </c>
      <c r="C1640" s="832" t="s">
        <v>1648</v>
      </c>
      <c r="D1640" s="832" t="s">
        <v>1649</v>
      </c>
      <c r="E1640" s="832" t="s">
        <v>333</v>
      </c>
      <c r="F1640" s="832" t="s">
        <v>1119</v>
      </c>
      <c r="G1640" s="832">
        <v>0</v>
      </c>
      <c r="H1640" s="832">
        <v>0</v>
      </c>
      <c r="I1640" s="832">
        <v>0</v>
      </c>
      <c r="J1640" s="832">
        <v>0</v>
      </c>
      <c r="K1640" s="832">
        <v>0</v>
      </c>
      <c r="L1640" s="832">
        <v>0</v>
      </c>
      <c r="M1640" s="832">
        <v>0</v>
      </c>
      <c r="N1640" s="832">
        <v>0</v>
      </c>
      <c r="O1640" s="832">
        <v>0</v>
      </c>
      <c r="P1640" s="832">
        <v>0</v>
      </c>
      <c r="Q1640" s="832">
        <v>0</v>
      </c>
      <c r="R1640" s="832">
        <v>0</v>
      </c>
      <c r="S1640" s="832">
        <v>0</v>
      </c>
      <c r="T1640" s="832">
        <v>0</v>
      </c>
      <c r="U1640" s="832">
        <v>0</v>
      </c>
      <c r="V1640" s="832">
        <v>0</v>
      </c>
      <c r="W1640" s="832">
        <v>0</v>
      </c>
      <c r="X1640" s="832">
        <v>0</v>
      </c>
      <c r="Y1640" s="832">
        <v>0</v>
      </c>
      <c r="Z1640" s="832">
        <v>0</v>
      </c>
      <c r="AA1640" s="832">
        <v>0</v>
      </c>
      <c r="AB1640" s="832">
        <v>0</v>
      </c>
      <c r="AC1640" s="832">
        <v>0</v>
      </c>
      <c r="AD1640" s="832">
        <v>0</v>
      </c>
      <c r="AE1640" s="832">
        <v>0</v>
      </c>
      <c r="AF1640" s="832">
        <v>0</v>
      </c>
      <c r="AG1640" s="832">
        <v>0</v>
      </c>
      <c r="AH1640" s="832">
        <v>0</v>
      </c>
      <c r="AI1640" s="832">
        <v>0</v>
      </c>
    </row>
    <row r="1641" spans="1:35" ht="15" customHeight="1">
      <c r="A1641" s="832" t="s">
        <v>1150</v>
      </c>
      <c r="B1641" s="832">
        <v>2021</v>
      </c>
      <c r="C1641" s="832" t="s">
        <v>1650</v>
      </c>
      <c r="D1641" s="832" t="s">
        <v>1651</v>
      </c>
      <c r="E1641" s="832" t="s">
        <v>333</v>
      </c>
      <c r="F1641" s="832" t="s">
        <v>1119</v>
      </c>
      <c r="G1641" s="832">
        <v>0</v>
      </c>
      <c r="H1641" s="832">
        <v>0</v>
      </c>
      <c r="I1641" s="832">
        <v>0</v>
      </c>
      <c r="J1641" s="832">
        <v>0</v>
      </c>
      <c r="K1641" s="832">
        <v>0</v>
      </c>
      <c r="L1641" s="832">
        <v>0</v>
      </c>
      <c r="M1641" s="832">
        <v>0</v>
      </c>
      <c r="N1641" s="832">
        <v>0</v>
      </c>
      <c r="O1641" s="832">
        <v>0</v>
      </c>
      <c r="P1641" s="832">
        <v>0</v>
      </c>
      <c r="Q1641" s="832">
        <v>0</v>
      </c>
      <c r="R1641" s="832">
        <v>0</v>
      </c>
      <c r="S1641" s="832">
        <v>0</v>
      </c>
      <c r="T1641" s="832">
        <v>0</v>
      </c>
      <c r="U1641" s="832">
        <v>0</v>
      </c>
      <c r="V1641" s="832">
        <v>0</v>
      </c>
      <c r="W1641" s="832">
        <v>0</v>
      </c>
      <c r="X1641" s="832">
        <v>0</v>
      </c>
      <c r="Y1641" s="832">
        <v>0</v>
      </c>
      <c r="Z1641" s="832">
        <v>0</v>
      </c>
      <c r="AA1641" s="832">
        <v>0</v>
      </c>
      <c r="AB1641" s="832">
        <v>0</v>
      </c>
      <c r="AC1641" s="832">
        <v>0</v>
      </c>
      <c r="AD1641" s="832">
        <v>0</v>
      </c>
      <c r="AE1641" s="832">
        <v>0</v>
      </c>
      <c r="AF1641" s="832">
        <v>0</v>
      </c>
      <c r="AG1641" s="832">
        <v>0</v>
      </c>
      <c r="AH1641" s="832">
        <v>0</v>
      </c>
      <c r="AI1641" s="832">
        <v>0</v>
      </c>
    </row>
    <row r="1642" spans="1:35" ht="15" customHeight="1">
      <c r="A1642" s="832" t="s">
        <v>1150</v>
      </c>
      <c r="B1642" s="832">
        <v>2021</v>
      </c>
      <c r="C1642" s="832" t="s">
        <v>1652</v>
      </c>
      <c r="D1642" s="832" t="s">
        <v>1653</v>
      </c>
      <c r="E1642" s="832" t="s">
        <v>333</v>
      </c>
      <c r="F1642" s="832" t="s">
        <v>1119</v>
      </c>
      <c r="G1642" s="832">
        <v>0</v>
      </c>
      <c r="H1642" s="832">
        <v>0</v>
      </c>
      <c r="I1642" s="832">
        <v>0</v>
      </c>
      <c r="J1642" s="832">
        <v>0</v>
      </c>
      <c r="K1642" s="832">
        <v>0</v>
      </c>
      <c r="L1642" s="832">
        <v>0</v>
      </c>
      <c r="M1642" s="832">
        <v>0</v>
      </c>
      <c r="N1642" s="832">
        <v>0</v>
      </c>
      <c r="O1642" s="832">
        <v>0</v>
      </c>
      <c r="P1642" s="832">
        <v>0</v>
      </c>
      <c r="Q1642" s="832">
        <v>0</v>
      </c>
      <c r="R1642" s="832">
        <v>0</v>
      </c>
      <c r="S1642" s="832">
        <v>0</v>
      </c>
      <c r="T1642" s="832">
        <v>0</v>
      </c>
      <c r="U1642" s="832">
        <v>0</v>
      </c>
      <c r="V1642" s="832">
        <v>0</v>
      </c>
      <c r="W1642" s="832">
        <v>0</v>
      </c>
      <c r="X1642" s="832">
        <v>0</v>
      </c>
      <c r="Y1642" s="832">
        <v>0</v>
      </c>
      <c r="Z1642" s="832">
        <v>0</v>
      </c>
      <c r="AA1642" s="832">
        <v>0</v>
      </c>
      <c r="AB1642" s="832">
        <v>0</v>
      </c>
      <c r="AC1642" s="832">
        <v>0</v>
      </c>
      <c r="AD1642" s="832">
        <v>0</v>
      </c>
      <c r="AE1642" s="832">
        <v>0</v>
      </c>
      <c r="AF1642" s="832">
        <v>0</v>
      </c>
      <c r="AG1642" s="832">
        <v>0</v>
      </c>
      <c r="AH1642" s="832">
        <v>0</v>
      </c>
      <c r="AI1642" s="832">
        <v>0</v>
      </c>
    </row>
    <row r="1643" spans="1:35" ht="15" customHeight="1">
      <c r="A1643" s="832" t="s">
        <v>1150</v>
      </c>
      <c r="B1643" s="832">
        <v>2021</v>
      </c>
      <c r="C1643" s="832" t="s">
        <v>1654</v>
      </c>
      <c r="D1643" s="832" t="s">
        <v>2756</v>
      </c>
      <c r="E1643" s="832" t="s">
        <v>333</v>
      </c>
      <c r="F1643" s="832" t="s">
        <v>1119</v>
      </c>
      <c r="G1643" s="832">
        <v>0</v>
      </c>
      <c r="H1643" s="832">
        <v>0</v>
      </c>
      <c r="I1643" s="832">
        <v>0</v>
      </c>
      <c r="J1643" s="832">
        <v>0</v>
      </c>
      <c r="K1643" s="832">
        <v>0</v>
      </c>
      <c r="L1643" s="832">
        <v>0</v>
      </c>
      <c r="M1643" s="832">
        <v>0</v>
      </c>
      <c r="N1643" s="832">
        <v>0</v>
      </c>
      <c r="O1643" s="832">
        <v>0</v>
      </c>
      <c r="P1643" s="832">
        <v>0</v>
      </c>
      <c r="Q1643" s="832">
        <v>0</v>
      </c>
      <c r="R1643" s="832">
        <v>0</v>
      </c>
      <c r="S1643" s="832">
        <v>0</v>
      </c>
      <c r="T1643" s="832">
        <v>0</v>
      </c>
      <c r="U1643" s="832">
        <v>0</v>
      </c>
      <c r="V1643" s="832">
        <v>0</v>
      </c>
      <c r="W1643" s="832">
        <v>0</v>
      </c>
      <c r="X1643" s="832">
        <v>0</v>
      </c>
      <c r="Y1643" s="832">
        <v>0</v>
      </c>
      <c r="Z1643" s="832">
        <v>0</v>
      </c>
      <c r="AA1643" s="832">
        <v>0</v>
      </c>
      <c r="AB1643" s="832">
        <v>0</v>
      </c>
      <c r="AC1643" s="832">
        <v>0</v>
      </c>
      <c r="AD1643" s="832">
        <v>0</v>
      </c>
      <c r="AE1643" s="832">
        <v>0</v>
      </c>
      <c r="AF1643" s="832">
        <v>0</v>
      </c>
      <c r="AG1643" s="832">
        <v>0</v>
      </c>
      <c r="AH1643" s="832">
        <v>0</v>
      </c>
      <c r="AI1643" s="832">
        <v>0</v>
      </c>
    </row>
    <row r="1644" spans="1:35" ht="15" customHeight="1">
      <c r="A1644" s="832" t="s">
        <v>1150</v>
      </c>
      <c r="B1644" s="832">
        <v>2021</v>
      </c>
      <c r="C1644" s="832" t="s">
        <v>1656</v>
      </c>
      <c r="D1644" s="832" t="s">
        <v>2757</v>
      </c>
      <c r="E1644" s="832" t="s">
        <v>333</v>
      </c>
      <c r="F1644" s="832" t="s">
        <v>1119</v>
      </c>
      <c r="G1644" s="832">
        <v>0</v>
      </c>
      <c r="H1644" s="832">
        <v>0</v>
      </c>
      <c r="I1644" s="832">
        <v>0</v>
      </c>
      <c r="J1644" s="832">
        <v>0</v>
      </c>
      <c r="K1644" s="832">
        <v>0</v>
      </c>
      <c r="L1644" s="832">
        <v>0</v>
      </c>
      <c r="M1644" s="832">
        <v>0</v>
      </c>
      <c r="N1644" s="832">
        <v>0</v>
      </c>
      <c r="O1644" s="832">
        <v>0</v>
      </c>
      <c r="P1644" s="832">
        <v>0</v>
      </c>
      <c r="Q1644" s="832">
        <v>0</v>
      </c>
      <c r="R1644" s="832">
        <v>0</v>
      </c>
      <c r="S1644" s="832">
        <v>0</v>
      </c>
      <c r="T1644" s="832">
        <v>0</v>
      </c>
      <c r="U1644" s="832">
        <v>0</v>
      </c>
      <c r="V1644" s="832">
        <v>0</v>
      </c>
      <c r="W1644" s="832">
        <v>0</v>
      </c>
      <c r="X1644" s="832">
        <v>0</v>
      </c>
      <c r="Y1644" s="832">
        <v>0</v>
      </c>
      <c r="Z1644" s="832">
        <v>0</v>
      </c>
      <c r="AA1644" s="832">
        <v>0</v>
      </c>
      <c r="AB1644" s="832">
        <v>0</v>
      </c>
      <c r="AC1644" s="832">
        <v>0</v>
      </c>
      <c r="AD1644" s="832">
        <v>0</v>
      </c>
      <c r="AE1644" s="832">
        <v>0</v>
      </c>
      <c r="AF1644" s="832">
        <v>0</v>
      </c>
      <c r="AG1644" s="832">
        <v>0</v>
      </c>
      <c r="AH1644" s="832">
        <v>0</v>
      </c>
      <c r="AI1644" s="832">
        <v>0</v>
      </c>
    </row>
    <row r="1645" spans="1:35" ht="15" customHeight="1">
      <c r="A1645" s="832" t="s">
        <v>1150</v>
      </c>
      <c r="B1645" s="832">
        <v>2021</v>
      </c>
      <c r="C1645" s="832" t="s">
        <v>1658</v>
      </c>
      <c r="D1645" s="832" t="s">
        <v>1659</v>
      </c>
      <c r="E1645" s="832" t="s">
        <v>333</v>
      </c>
      <c r="F1645" s="832" t="s">
        <v>1119</v>
      </c>
      <c r="G1645" s="832">
        <v>0</v>
      </c>
      <c r="H1645" s="832">
        <v>0</v>
      </c>
      <c r="I1645" s="832">
        <v>0</v>
      </c>
      <c r="J1645" s="832">
        <v>0</v>
      </c>
      <c r="K1645" s="832">
        <v>0</v>
      </c>
      <c r="L1645" s="832">
        <v>0</v>
      </c>
      <c r="M1645" s="832">
        <v>0</v>
      </c>
      <c r="N1645" s="832">
        <v>0</v>
      </c>
      <c r="O1645" s="832">
        <v>0</v>
      </c>
      <c r="P1645" s="832">
        <v>0</v>
      </c>
      <c r="Q1645" s="832">
        <v>0</v>
      </c>
      <c r="R1645" s="832">
        <v>0</v>
      </c>
      <c r="S1645" s="832">
        <v>0</v>
      </c>
      <c r="T1645" s="832">
        <v>0</v>
      </c>
      <c r="U1645" s="832">
        <v>0</v>
      </c>
      <c r="V1645" s="832">
        <v>0</v>
      </c>
      <c r="W1645" s="832">
        <v>0</v>
      </c>
      <c r="X1645" s="832">
        <v>0</v>
      </c>
      <c r="Y1645" s="832">
        <v>0</v>
      </c>
      <c r="Z1645" s="832">
        <v>0</v>
      </c>
      <c r="AA1645" s="832">
        <v>0</v>
      </c>
      <c r="AB1645" s="832">
        <v>0</v>
      </c>
      <c r="AC1645" s="832">
        <v>0</v>
      </c>
      <c r="AD1645" s="832">
        <v>0</v>
      </c>
      <c r="AE1645" s="832">
        <v>0</v>
      </c>
      <c r="AF1645" s="832">
        <v>0</v>
      </c>
      <c r="AG1645" s="832">
        <v>0</v>
      </c>
      <c r="AH1645" s="832">
        <v>0</v>
      </c>
      <c r="AI1645" s="832">
        <v>0</v>
      </c>
    </row>
    <row r="1646" spans="1:35" ht="15" customHeight="1">
      <c r="A1646" s="832" t="s">
        <v>1150</v>
      </c>
      <c r="B1646" s="832">
        <v>2021</v>
      </c>
      <c r="C1646" s="832" t="s">
        <v>1660</v>
      </c>
      <c r="D1646" s="832" t="s">
        <v>1661</v>
      </c>
      <c r="E1646" s="832" t="s">
        <v>333</v>
      </c>
      <c r="F1646" s="832" t="s">
        <v>1119</v>
      </c>
      <c r="G1646" s="832">
        <v>0</v>
      </c>
      <c r="H1646" s="832">
        <v>0</v>
      </c>
      <c r="I1646" s="832">
        <v>0</v>
      </c>
      <c r="J1646" s="832">
        <v>0</v>
      </c>
      <c r="K1646" s="832">
        <v>0</v>
      </c>
      <c r="L1646" s="832">
        <v>0</v>
      </c>
      <c r="M1646" s="832">
        <v>0</v>
      </c>
      <c r="N1646" s="832">
        <v>0</v>
      </c>
      <c r="O1646" s="832">
        <v>0</v>
      </c>
      <c r="P1646" s="832">
        <v>0</v>
      </c>
      <c r="Q1646" s="832">
        <v>0</v>
      </c>
      <c r="R1646" s="832">
        <v>0</v>
      </c>
      <c r="S1646" s="832">
        <v>0</v>
      </c>
      <c r="T1646" s="832">
        <v>0</v>
      </c>
      <c r="U1646" s="832">
        <v>0</v>
      </c>
      <c r="V1646" s="832">
        <v>0</v>
      </c>
      <c r="W1646" s="832">
        <v>0</v>
      </c>
      <c r="X1646" s="832">
        <v>0</v>
      </c>
      <c r="Y1646" s="832">
        <v>0</v>
      </c>
      <c r="Z1646" s="832">
        <v>0</v>
      </c>
      <c r="AA1646" s="832">
        <v>0</v>
      </c>
      <c r="AB1646" s="832">
        <v>0</v>
      </c>
      <c r="AC1646" s="832">
        <v>0</v>
      </c>
      <c r="AD1646" s="832">
        <v>0</v>
      </c>
      <c r="AE1646" s="832">
        <v>0</v>
      </c>
      <c r="AF1646" s="832">
        <v>0</v>
      </c>
      <c r="AG1646" s="832">
        <v>0</v>
      </c>
      <c r="AH1646" s="832">
        <v>0</v>
      </c>
      <c r="AI1646" s="832">
        <v>0</v>
      </c>
    </row>
    <row r="1647" spans="1:35" ht="15" customHeight="1">
      <c r="A1647" s="832" t="s">
        <v>1150</v>
      </c>
      <c r="B1647" s="832">
        <v>2021</v>
      </c>
      <c r="C1647" s="832" t="s">
        <v>1662</v>
      </c>
      <c r="D1647" s="832" t="s">
        <v>2758</v>
      </c>
      <c r="E1647" s="832" t="s">
        <v>333</v>
      </c>
      <c r="F1647" s="832" t="s">
        <v>1119</v>
      </c>
      <c r="G1647" s="832">
        <v>0</v>
      </c>
      <c r="H1647" s="832">
        <v>0</v>
      </c>
      <c r="I1647" s="832">
        <v>0</v>
      </c>
      <c r="J1647" s="832">
        <v>0</v>
      </c>
      <c r="K1647" s="832">
        <v>0</v>
      </c>
      <c r="L1647" s="832">
        <v>0</v>
      </c>
      <c r="M1647" s="832">
        <v>0</v>
      </c>
      <c r="N1647" s="832">
        <v>0</v>
      </c>
      <c r="O1647" s="832">
        <v>0</v>
      </c>
      <c r="P1647" s="832">
        <v>0</v>
      </c>
      <c r="Q1647" s="832">
        <v>0</v>
      </c>
      <c r="R1647" s="832">
        <v>0</v>
      </c>
      <c r="S1647" s="832">
        <v>0</v>
      </c>
      <c r="T1647" s="832">
        <v>0</v>
      </c>
      <c r="U1647" s="832">
        <v>0</v>
      </c>
      <c r="V1647" s="832">
        <v>0</v>
      </c>
      <c r="W1647" s="832">
        <v>0</v>
      </c>
      <c r="X1647" s="832">
        <v>0</v>
      </c>
      <c r="Y1647" s="832">
        <v>0</v>
      </c>
      <c r="Z1647" s="832">
        <v>0</v>
      </c>
      <c r="AA1647" s="832">
        <v>0</v>
      </c>
      <c r="AB1647" s="832">
        <v>0</v>
      </c>
      <c r="AC1647" s="832">
        <v>0</v>
      </c>
      <c r="AD1647" s="832">
        <v>0</v>
      </c>
      <c r="AE1647" s="832">
        <v>0</v>
      </c>
      <c r="AF1647" s="832">
        <v>0</v>
      </c>
      <c r="AG1647" s="832">
        <v>0</v>
      </c>
      <c r="AH1647" s="832">
        <v>0</v>
      </c>
      <c r="AI1647" s="832">
        <v>0</v>
      </c>
    </row>
    <row r="1648" spans="1:35" ht="15" customHeight="1">
      <c r="A1648" s="832" t="s">
        <v>1150</v>
      </c>
      <c r="B1648" s="832">
        <v>2021</v>
      </c>
      <c r="C1648" s="832" t="s">
        <v>1664</v>
      </c>
      <c r="D1648" s="832" t="s">
        <v>1665</v>
      </c>
      <c r="E1648" s="832" t="s">
        <v>333</v>
      </c>
      <c r="F1648" s="832" t="s">
        <v>1119</v>
      </c>
      <c r="G1648" s="832">
        <v>0</v>
      </c>
      <c r="H1648" s="832">
        <v>0</v>
      </c>
      <c r="I1648" s="832">
        <v>0</v>
      </c>
      <c r="J1648" s="832">
        <v>0</v>
      </c>
      <c r="K1648" s="832">
        <v>0</v>
      </c>
      <c r="L1648" s="832">
        <v>0</v>
      </c>
      <c r="M1648" s="832">
        <v>0</v>
      </c>
      <c r="N1648" s="832">
        <v>0</v>
      </c>
      <c r="O1648" s="832">
        <v>0</v>
      </c>
      <c r="P1648" s="832">
        <v>0</v>
      </c>
      <c r="Q1648" s="832">
        <v>0</v>
      </c>
      <c r="R1648" s="832">
        <v>0</v>
      </c>
      <c r="S1648" s="832">
        <v>0</v>
      </c>
      <c r="T1648" s="832">
        <v>0</v>
      </c>
      <c r="U1648" s="832">
        <v>0</v>
      </c>
      <c r="V1648" s="832">
        <v>0</v>
      </c>
      <c r="W1648" s="832">
        <v>0</v>
      </c>
      <c r="X1648" s="832">
        <v>0</v>
      </c>
      <c r="Y1648" s="832">
        <v>0</v>
      </c>
      <c r="Z1648" s="832">
        <v>0</v>
      </c>
      <c r="AA1648" s="832">
        <v>0</v>
      </c>
      <c r="AB1648" s="832">
        <v>0</v>
      </c>
      <c r="AC1648" s="832">
        <v>0</v>
      </c>
      <c r="AD1648" s="832">
        <v>0</v>
      </c>
      <c r="AE1648" s="832">
        <v>0</v>
      </c>
      <c r="AF1648" s="832">
        <v>0</v>
      </c>
      <c r="AG1648" s="832">
        <v>0</v>
      </c>
      <c r="AH1648" s="832">
        <v>0</v>
      </c>
      <c r="AI1648" s="832">
        <v>0</v>
      </c>
    </row>
    <row r="1649" spans="1:35" ht="15" customHeight="1">
      <c r="A1649" s="832" t="s">
        <v>1150</v>
      </c>
      <c r="B1649" s="832">
        <v>2021</v>
      </c>
      <c r="C1649" s="832" t="s">
        <v>1666</v>
      </c>
      <c r="D1649" s="832" t="s">
        <v>1667</v>
      </c>
      <c r="E1649" s="832" t="s">
        <v>333</v>
      </c>
      <c r="F1649" s="832" t="s">
        <v>1119</v>
      </c>
      <c r="G1649" s="832">
        <v>0</v>
      </c>
      <c r="H1649" s="832">
        <v>0</v>
      </c>
      <c r="I1649" s="832">
        <v>0</v>
      </c>
      <c r="J1649" s="832">
        <v>0</v>
      </c>
      <c r="K1649" s="832">
        <v>0</v>
      </c>
      <c r="L1649" s="832">
        <v>0</v>
      </c>
      <c r="M1649" s="832">
        <v>0</v>
      </c>
      <c r="N1649" s="832">
        <v>0</v>
      </c>
      <c r="O1649" s="832">
        <v>0</v>
      </c>
      <c r="P1649" s="832">
        <v>0</v>
      </c>
      <c r="Q1649" s="832">
        <v>0</v>
      </c>
      <c r="R1649" s="832">
        <v>0</v>
      </c>
      <c r="S1649" s="832">
        <v>0</v>
      </c>
      <c r="T1649" s="832">
        <v>0</v>
      </c>
      <c r="U1649" s="832">
        <v>0</v>
      </c>
      <c r="V1649" s="832">
        <v>0</v>
      </c>
      <c r="W1649" s="832">
        <v>0</v>
      </c>
      <c r="X1649" s="832">
        <v>0</v>
      </c>
      <c r="Y1649" s="832">
        <v>0</v>
      </c>
      <c r="Z1649" s="832">
        <v>0</v>
      </c>
      <c r="AA1649" s="832">
        <v>0</v>
      </c>
      <c r="AB1649" s="832">
        <v>0</v>
      </c>
      <c r="AC1649" s="832">
        <v>0</v>
      </c>
      <c r="AD1649" s="832">
        <v>0</v>
      </c>
      <c r="AE1649" s="832">
        <v>0</v>
      </c>
      <c r="AF1649" s="832">
        <v>0</v>
      </c>
      <c r="AG1649" s="832">
        <v>0</v>
      </c>
      <c r="AH1649" s="832">
        <v>0</v>
      </c>
      <c r="AI1649" s="832">
        <v>0</v>
      </c>
    </row>
    <row r="1650" spans="1:35" ht="15" customHeight="1">
      <c r="A1650" s="832" t="s">
        <v>1150</v>
      </c>
      <c r="B1650" s="832">
        <v>2021</v>
      </c>
      <c r="C1650" s="832" t="s">
        <v>1668</v>
      </c>
      <c r="D1650" s="832" t="s">
        <v>1669</v>
      </c>
      <c r="E1650" s="832" t="s">
        <v>333</v>
      </c>
      <c r="F1650" s="832" t="s">
        <v>1119</v>
      </c>
      <c r="G1650" s="832">
        <v>0</v>
      </c>
      <c r="H1650" s="832">
        <v>0</v>
      </c>
      <c r="I1650" s="832">
        <v>0</v>
      </c>
      <c r="J1650" s="832">
        <v>0</v>
      </c>
      <c r="K1650" s="832">
        <v>0</v>
      </c>
      <c r="L1650" s="832">
        <v>0</v>
      </c>
      <c r="M1650" s="832">
        <v>0</v>
      </c>
      <c r="N1650" s="832">
        <v>0</v>
      </c>
      <c r="O1650" s="832">
        <v>0</v>
      </c>
      <c r="P1650" s="832">
        <v>0</v>
      </c>
      <c r="Q1650" s="832">
        <v>0</v>
      </c>
      <c r="R1650" s="832">
        <v>0</v>
      </c>
      <c r="S1650" s="832">
        <v>0</v>
      </c>
      <c r="T1650" s="832">
        <v>0</v>
      </c>
      <c r="U1650" s="832">
        <v>0</v>
      </c>
      <c r="V1650" s="832">
        <v>0</v>
      </c>
      <c r="W1650" s="832">
        <v>0</v>
      </c>
      <c r="X1650" s="832">
        <v>0</v>
      </c>
      <c r="Y1650" s="832">
        <v>0</v>
      </c>
      <c r="Z1650" s="832">
        <v>0</v>
      </c>
      <c r="AA1650" s="832">
        <v>0</v>
      </c>
      <c r="AB1650" s="832">
        <v>0</v>
      </c>
      <c r="AC1650" s="832">
        <v>0</v>
      </c>
      <c r="AD1650" s="832">
        <v>0</v>
      </c>
      <c r="AE1650" s="832">
        <v>0</v>
      </c>
      <c r="AF1650" s="832">
        <v>0</v>
      </c>
      <c r="AG1650" s="832">
        <v>0</v>
      </c>
      <c r="AH1650" s="832">
        <v>0</v>
      </c>
      <c r="AI1650" s="832">
        <v>0</v>
      </c>
    </row>
    <row r="1651" spans="1:35" ht="15" customHeight="1">
      <c r="A1651" s="832" t="s">
        <v>1150</v>
      </c>
      <c r="B1651" s="832">
        <v>2021</v>
      </c>
      <c r="C1651" s="832" t="s">
        <v>1670</v>
      </c>
      <c r="D1651" s="832" t="s">
        <v>2759</v>
      </c>
      <c r="E1651" s="832" t="s">
        <v>333</v>
      </c>
      <c r="F1651" s="832" t="s">
        <v>1119</v>
      </c>
      <c r="G1651" s="832">
        <v>0</v>
      </c>
      <c r="H1651" s="832">
        <v>0</v>
      </c>
      <c r="I1651" s="832">
        <v>0</v>
      </c>
      <c r="J1651" s="832">
        <v>0</v>
      </c>
      <c r="K1651" s="832">
        <v>0</v>
      </c>
      <c r="L1651" s="832">
        <v>0</v>
      </c>
      <c r="M1651" s="832">
        <v>0</v>
      </c>
      <c r="N1651" s="832">
        <v>0</v>
      </c>
      <c r="O1651" s="832">
        <v>0</v>
      </c>
      <c r="P1651" s="832">
        <v>0</v>
      </c>
      <c r="Q1651" s="832">
        <v>0</v>
      </c>
      <c r="R1651" s="832">
        <v>0</v>
      </c>
      <c r="S1651" s="832">
        <v>0</v>
      </c>
      <c r="T1651" s="832">
        <v>0</v>
      </c>
      <c r="U1651" s="832">
        <v>0</v>
      </c>
      <c r="V1651" s="832">
        <v>0</v>
      </c>
      <c r="W1651" s="832">
        <v>0</v>
      </c>
      <c r="X1651" s="832">
        <v>0</v>
      </c>
      <c r="Y1651" s="832">
        <v>0</v>
      </c>
      <c r="Z1651" s="832">
        <v>0</v>
      </c>
      <c r="AA1651" s="832">
        <v>0</v>
      </c>
      <c r="AB1651" s="832">
        <v>0</v>
      </c>
      <c r="AC1651" s="832">
        <v>0</v>
      </c>
      <c r="AD1651" s="832">
        <v>0</v>
      </c>
      <c r="AE1651" s="832">
        <v>0</v>
      </c>
      <c r="AF1651" s="832">
        <v>0</v>
      </c>
      <c r="AG1651" s="832">
        <v>0</v>
      </c>
      <c r="AH1651" s="832">
        <v>0</v>
      </c>
      <c r="AI1651" s="832">
        <v>0</v>
      </c>
    </row>
    <row r="1652" spans="1:35" ht="15" customHeight="1">
      <c r="A1652" s="832" t="s">
        <v>1150</v>
      </c>
      <c r="B1652" s="832">
        <v>2021</v>
      </c>
      <c r="C1652" s="832" t="s">
        <v>1672</v>
      </c>
      <c r="D1652" s="832" t="s">
        <v>1673</v>
      </c>
      <c r="E1652" s="832" t="s">
        <v>333</v>
      </c>
      <c r="F1652" s="832" t="s">
        <v>1119</v>
      </c>
      <c r="G1652" s="832">
        <v>0</v>
      </c>
      <c r="H1652" s="832">
        <v>0</v>
      </c>
      <c r="I1652" s="832">
        <v>0</v>
      </c>
      <c r="J1652" s="832">
        <v>0</v>
      </c>
      <c r="K1652" s="832">
        <v>0</v>
      </c>
      <c r="L1652" s="832">
        <v>0</v>
      </c>
      <c r="M1652" s="832">
        <v>0</v>
      </c>
      <c r="N1652" s="832">
        <v>0</v>
      </c>
      <c r="O1652" s="832">
        <v>0</v>
      </c>
      <c r="P1652" s="832">
        <v>0</v>
      </c>
      <c r="Q1652" s="832">
        <v>0</v>
      </c>
      <c r="R1652" s="832">
        <v>0</v>
      </c>
      <c r="S1652" s="832">
        <v>0</v>
      </c>
      <c r="T1652" s="832">
        <v>0</v>
      </c>
      <c r="U1652" s="832">
        <v>0</v>
      </c>
      <c r="V1652" s="832">
        <v>0</v>
      </c>
      <c r="W1652" s="832">
        <v>0</v>
      </c>
      <c r="X1652" s="832">
        <v>0</v>
      </c>
      <c r="Y1652" s="832">
        <v>0</v>
      </c>
      <c r="Z1652" s="832">
        <v>0</v>
      </c>
      <c r="AA1652" s="832">
        <v>0</v>
      </c>
      <c r="AB1652" s="832">
        <v>0</v>
      </c>
      <c r="AC1652" s="832">
        <v>0</v>
      </c>
      <c r="AD1652" s="832">
        <v>0</v>
      </c>
      <c r="AE1652" s="832">
        <v>0</v>
      </c>
      <c r="AF1652" s="832">
        <v>0</v>
      </c>
      <c r="AG1652" s="832">
        <v>0</v>
      </c>
      <c r="AH1652" s="832">
        <v>0</v>
      </c>
      <c r="AI1652" s="832">
        <v>0</v>
      </c>
    </row>
    <row r="1653" spans="1:35" ht="15" customHeight="1">
      <c r="A1653" s="832" t="s">
        <v>1150</v>
      </c>
      <c r="B1653" s="832">
        <v>2021</v>
      </c>
      <c r="C1653" s="832" t="s">
        <v>1674</v>
      </c>
      <c r="D1653" s="832" t="s">
        <v>2867</v>
      </c>
      <c r="E1653" s="832" t="s">
        <v>333</v>
      </c>
      <c r="F1653" s="832" t="s">
        <v>1119</v>
      </c>
      <c r="G1653" s="832">
        <v>0</v>
      </c>
      <c r="H1653" s="832">
        <v>0</v>
      </c>
      <c r="I1653" s="832">
        <v>0</v>
      </c>
      <c r="J1653" s="832">
        <v>0</v>
      </c>
      <c r="K1653" s="832">
        <v>0</v>
      </c>
      <c r="L1653" s="832">
        <v>0</v>
      </c>
      <c r="M1653" s="832">
        <v>0</v>
      </c>
      <c r="N1653" s="832">
        <v>0</v>
      </c>
      <c r="O1653" s="832">
        <v>0</v>
      </c>
      <c r="P1653" s="832">
        <v>0</v>
      </c>
      <c r="Q1653" s="832">
        <v>0</v>
      </c>
      <c r="R1653" s="832">
        <v>0</v>
      </c>
      <c r="S1653" s="832">
        <v>0</v>
      </c>
      <c r="T1653" s="832">
        <v>0</v>
      </c>
      <c r="U1653" s="832">
        <v>0</v>
      </c>
      <c r="V1653" s="832">
        <v>0</v>
      </c>
      <c r="W1653" s="832">
        <v>0</v>
      </c>
      <c r="X1653" s="832">
        <v>0</v>
      </c>
      <c r="Y1653" s="832">
        <v>0</v>
      </c>
      <c r="Z1653" s="832">
        <v>0</v>
      </c>
      <c r="AA1653" s="832">
        <v>0</v>
      </c>
      <c r="AB1653" s="832">
        <v>0</v>
      </c>
      <c r="AC1653" s="832">
        <v>0</v>
      </c>
      <c r="AD1653" s="832">
        <v>0</v>
      </c>
      <c r="AE1653" s="832">
        <v>0</v>
      </c>
      <c r="AF1653" s="832">
        <v>0</v>
      </c>
      <c r="AG1653" s="832">
        <v>0</v>
      </c>
      <c r="AH1653" s="832">
        <v>0</v>
      </c>
      <c r="AI1653" s="832">
        <v>0</v>
      </c>
    </row>
    <row r="1654" spans="1:35" ht="15" customHeight="1">
      <c r="A1654" s="832" t="s">
        <v>1150</v>
      </c>
      <c r="B1654" s="832">
        <v>2021</v>
      </c>
      <c r="C1654" s="832" t="s">
        <v>1676</v>
      </c>
      <c r="D1654" s="832" t="s">
        <v>1677</v>
      </c>
      <c r="E1654" s="832" t="s">
        <v>333</v>
      </c>
      <c r="F1654" s="832" t="s">
        <v>1119</v>
      </c>
      <c r="G1654" s="832">
        <v>0</v>
      </c>
      <c r="H1654" s="832">
        <v>0</v>
      </c>
      <c r="I1654" s="832">
        <v>0</v>
      </c>
      <c r="J1654" s="832">
        <v>0</v>
      </c>
      <c r="K1654" s="832">
        <v>0</v>
      </c>
      <c r="L1654" s="832">
        <v>0</v>
      </c>
      <c r="M1654" s="832">
        <v>0</v>
      </c>
      <c r="N1654" s="832">
        <v>0</v>
      </c>
      <c r="O1654" s="832">
        <v>0</v>
      </c>
      <c r="P1654" s="832">
        <v>0</v>
      </c>
      <c r="Q1654" s="832">
        <v>0</v>
      </c>
      <c r="R1654" s="832">
        <v>0</v>
      </c>
      <c r="S1654" s="832">
        <v>0</v>
      </c>
      <c r="T1654" s="832">
        <v>0</v>
      </c>
      <c r="U1654" s="832">
        <v>0</v>
      </c>
      <c r="V1654" s="832">
        <v>0</v>
      </c>
      <c r="W1654" s="832">
        <v>0</v>
      </c>
      <c r="X1654" s="832">
        <v>0</v>
      </c>
      <c r="Y1654" s="832">
        <v>0</v>
      </c>
      <c r="Z1654" s="832">
        <v>0</v>
      </c>
      <c r="AA1654" s="832">
        <v>0</v>
      </c>
      <c r="AB1654" s="832">
        <v>0</v>
      </c>
      <c r="AC1654" s="832">
        <v>0</v>
      </c>
      <c r="AD1654" s="832">
        <v>0</v>
      </c>
      <c r="AE1654" s="832">
        <v>0</v>
      </c>
      <c r="AF1654" s="832">
        <v>0</v>
      </c>
      <c r="AG1654" s="832">
        <v>0</v>
      </c>
      <c r="AH1654" s="832">
        <v>0</v>
      </c>
      <c r="AI1654" s="832">
        <v>0</v>
      </c>
    </row>
    <row r="1655" spans="1:35" ht="15" customHeight="1">
      <c r="A1655" s="832" t="s">
        <v>1150</v>
      </c>
      <c r="B1655" s="832">
        <v>2021</v>
      </c>
      <c r="C1655" s="832" t="s">
        <v>1678</v>
      </c>
      <c r="D1655" s="832" t="s">
        <v>1679</v>
      </c>
      <c r="E1655" s="832" t="s">
        <v>333</v>
      </c>
      <c r="F1655" s="832" t="s">
        <v>1119</v>
      </c>
      <c r="G1655" s="832">
        <v>0</v>
      </c>
      <c r="H1655" s="832">
        <v>0</v>
      </c>
      <c r="I1655" s="832">
        <v>0</v>
      </c>
      <c r="J1655" s="832">
        <v>0</v>
      </c>
      <c r="K1655" s="832">
        <v>0</v>
      </c>
      <c r="L1655" s="832">
        <v>0</v>
      </c>
      <c r="M1655" s="832">
        <v>0</v>
      </c>
      <c r="N1655" s="832">
        <v>0</v>
      </c>
      <c r="O1655" s="832">
        <v>0</v>
      </c>
      <c r="P1655" s="832">
        <v>0</v>
      </c>
      <c r="Q1655" s="832">
        <v>0</v>
      </c>
      <c r="R1655" s="832">
        <v>0</v>
      </c>
      <c r="S1655" s="832">
        <v>0</v>
      </c>
      <c r="T1655" s="832">
        <v>0</v>
      </c>
      <c r="U1655" s="832">
        <v>0</v>
      </c>
      <c r="V1655" s="832">
        <v>0</v>
      </c>
      <c r="W1655" s="832">
        <v>0</v>
      </c>
      <c r="X1655" s="832">
        <v>0</v>
      </c>
      <c r="Y1655" s="832">
        <v>0</v>
      </c>
      <c r="Z1655" s="832">
        <v>0</v>
      </c>
      <c r="AA1655" s="832">
        <v>0</v>
      </c>
      <c r="AB1655" s="832">
        <v>0</v>
      </c>
      <c r="AC1655" s="832">
        <v>0</v>
      </c>
      <c r="AD1655" s="832">
        <v>0</v>
      </c>
      <c r="AE1655" s="832">
        <v>0</v>
      </c>
      <c r="AF1655" s="832">
        <v>0</v>
      </c>
      <c r="AG1655" s="832">
        <v>0</v>
      </c>
      <c r="AH1655" s="832">
        <v>0</v>
      </c>
      <c r="AI1655" s="832">
        <v>0</v>
      </c>
    </row>
    <row r="1656" spans="1:35" ht="15" customHeight="1">
      <c r="A1656" s="832" t="s">
        <v>1150</v>
      </c>
      <c r="B1656" s="832">
        <v>2021</v>
      </c>
      <c r="C1656" s="832" t="s">
        <v>1680</v>
      </c>
      <c r="D1656" s="832" t="s">
        <v>1681</v>
      </c>
      <c r="E1656" s="832" t="s">
        <v>333</v>
      </c>
      <c r="F1656" s="832" t="s">
        <v>1119</v>
      </c>
      <c r="G1656" s="832">
        <v>0</v>
      </c>
      <c r="H1656" s="832">
        <v>0</v>
      </c>
      <c r="I1656" s="832">
        <v>0</v>
      </c>
      <c r="J1656" s="832">
        <v>0</v>
      </c>
      <c r="K1656" s="832">
        <v>0</v>
      </c>
      <c r="L1656" s="832">
        <v>0</v>
      </c>
      <c r="M1656" s="832">
        <v>0</v>
      </c>
      <c r="N1656" s="832">
        <v>0</v>
      </c>
      <c r="O1656" s="832">
        <v>0</v>
      </c>
      <c r="P1656" s="832">
        <v>0</v>
      </c>
      <c r="Q1656" s="832">
        <v>0</v>
      </c>
      <c r="R1656" s="832">
        <v>0</v>
      </c>
      <c r="S1656" s="832">
        <v>0</v>
      </c>
      <c r="T1656" s="832">
        <v>0</v>
      </c>
      <c r="U1656" s="832">
        <v>0</v>
      </c>
      <c r="V1656" s="832">
        <v>0</v>
      </c>
      <c r="W1656" s="832">
        <v>0</v>
      </c>
      <c r="X1656" s="832">
        <v>0</v>
      </c>
      <c r="Y1656" s="832">
        <v>0</v>
      </c>
      <c r="Z1656" s="832">
        <v>0</v>
      </c>
      <c r="AA1656" s="832">
        <v>0</v>
      </c>
      <c r="AB1656" s="832">
        <v>0</v>
      </c>
      <c r="AC1656" s="832">
        <v>0</v>
      </c>
      <c r="AD1656" s="832">
        <v>0</v>
      </c>
      <c r="AE1656" s="832">
        <v>0</v>
      </c>
      <c r="AF1656" s="832">
        <v>0</v>
      </c>
      <c r="AG1656" s="832">
        <v>0</v>
      </c>
      <c r="AH1656" s="832">
        <v>0</v>
      </c>
      <c r="AI1656" s="832">
        <v>0</v>
      </c>
    </row>
    <row r="1657" spans="1:35" ht="15" customHeight="1">
      <c r="A1657" s="832" t="s">
        <v>1150</v>
      </c>
      <c r="B1657" s="832">
        <v>2021</v>
      </c>
      <c r="C1657" s="832" t="s">
        <v>1682</v>
      </c>
      <c r="D1657" s="832" t="s">
        <v>1683</v>
      </c>
      <c r="E1657" s="832" t="s">
        <v>333</v>
      </c>
      <c r="F1657" s="832" t="s">
        <v>1119</v>
      </c>
      <c r="G1657" s="832">
        <v>0</v>
      </c>
      <c r="H1657" s="832">
        <v>0</v>
      </c>
      <c r="I1657" s="832">
        <v>0</v>
      </c>
      <c r="J1657" s="832">
        <v>0</v>
      </c>
      <c r="K1657" s="832">
        <v>0</v>
      </c>
      <c r="L1657" s="832">
        <v>0</v>
      </c>
      <c r="M1657" s="832">
        <v>0</v>
      </c>
      <c r="N1657" s="832">
        <v>0</v>
      </c>
      <c r="O1657" s="832">
        <v>0</v>
      </c>
      <c r="P1657" s="832">
        <v>0</v>
      </c>
      <c r="Q1657" s="832">
        <v>0</v>
      </c>
      <c r="R1657" s="832">
        <v>0</v>
      </c>
      <c r="S1657" s="832">
        <v>0</v>
      </c>
      <c r="T1657" s="832">
        <v>0</v>
      </c>
      <c r="U1657" s="832">
        <v>0</v>
      </c>
      <c r="V1657" s="832">
        <v>0</v>
      </c>
      <c r="W1657" s="832">
        <v>0</v>
      </c>
      <c r="X1657" s="832">
        <v>0</v>
      </c>
      <c r="Y1657" s="832">
        <v>0</v>
      </c>
      <c r="Z1657" s="832">
        <v>0</v>
      </c>
      <c r="AA1657" s="832">
        <v>0</v>
      </c>
      <c r="AB1657" s="832">
        <v>0</v>
      </c>
      <c r="AC1657" s="832">
        <v>0</v>
      </c>
      <c r="AD1657" s="832">
        <v>0</v>
      </c>
      <c r="AE1657" s="832">
        <v>0</v>
      </c>
      <c r="AF1657" s="832">
        <v>0</v>
      </c>
      <c r="AG1657" s="832">
        <v>0</v>
      </c>
      <c r="AH1657" s="832">
        <v>0</v>
      </c>
      <c r="AI1657" s="832">
        <v>0</v>
      </c>
    </row>
    <row r="1658" spans="1:35" ht="15" customHeight="1">
      <c r="A1658" s="832" t="s">
        <v>1150</v>
      </c>
      <c r="B1658" s="832">
        <v>2021</v>
      </c>
      <c r="C1658" s="832" t="s">
        <v>1684</v>
      </c>
      <c r="D1658" s="832" t="s">
        <v>1685</v>
      </c>
      <c r="E1658" s="832" t="s">
        <v>333</v>
      </c>
      <c r="F1658" s="832" t="s">
        <v>1119</v>
      </c>
      <c r="G1658" s="832">
        <v>0</v>
      </c>
      <c r="H1658" s="832">
        <v>0</v>
      </c>
      <c r="I1658" s="832">
        <v>0</v>
      </c>
      <c r="J1658" s="832">
        <v>0</v>
      </c>
      <c r="K1658" s="832">
        <v>0</v>
      </c>
      <c r="L1658" s="832">
        <v>0</v>
      </c>
      <c r="M1658" s="832">
        <v>0</v>
      </c>
      <c r="N1658" s="832">
        <v>0</v>
      </c>
      <c r="O1658" s="832">
        <v>0</v>
      </c>
      <c r="P1658" s="832">
        <v>0</v>
      </c>
      <c r="Q1658" s="832">
        <v>0</v>
      </c>
      <c r="R1658" s="832">
        <v>0</v>
      </c>
      <c r="S1658" s="832">
        <v>0</v>
      </c>
      <c r="T1658" s="832">
        <v>0</v>
      </c>
      <c r="U1658" s="832">
        <v>0</v>
      </c>
      <c r="V1658" s="832">
        <v>0</v>
      </c>
      <c r="W1658" s="832">
        <v>0</v>
      </c>
      <c r="X1658" s="832">
        <v>0</v>
      </c>
      <c r="Y1658" s="832">
        <v>0</v>
      </c>
      <c r="Z1658" s="832">
        <v>0</v>
      </c>
      <c r="AA1658" s="832">
        <v>0</v>
      </c>
      <c r="AB1658" s="832">
        <v>0</v>
      </c>
      <c r="AC1658" s="832">
        <v>0</v>
      </c>
      <c r="AD1658" s="832">
        <v>0</v>
      </c>
      <c r="AE1658" s="832">
        <v>0</v>
      </c>
      <c r="AF1658" s="832">
        <v>0</v>
      </c>
      <c r="AG1658" s="832">
        <v>0</v>
      </c>
      <c r="AH1658" s="832">
        <v>0</v>
      </c>
      <c r="AI1658" s="832">
        <v>0</v>
      </c>
    </row>
    <row r="1659" spans="1:35" ht="15" customHeight="1">
      <c r="A1659" s="832" t="s">
        <v>1150</v>
      </c>
      <c r="B1659" s="832">
        <v>2021</v>
      </c>
      <c r="C1659" s="832" t="s">
        <v>1686</v>
      </c>
      <c r="D1659" s="832" t="s">
        <v>1687</v>
      </c>
      <c r="E1659" s="832" t="s">
        <v>333</v>
      </c>
      <c r="F1659" s="832" t="s">
        <v>1119</v>
      </c>
      <c r="G1659" s="832">
        <v>0</v>
      </c>
      <c r="H1659" s="832">
        <v>0</v>
      </c>
      <c r="I1659" s="832">
        <v>0</v>
      </c>
      <c r="J1659" s="832">
        <v>0</v>
      </c>
      <c r="K1659" s="832">
        <v>0</v>
      </c>
      <c r="L1659" s="832">
        <v>0</v>
      </c>
      <c r="M1659" s="832">
        <v>0</v>
      </c>
      <c r="N1659" s="832">
        <v>0</v>
      </c>
      <c r="O1659" s="832">
        <v>0</v>
      </c>
      <c r="P1659" s="832">
        <v>0</v>
      </c>
      <c r="Q1659" s="832">
        <v>0</v>
      </c>
      <c r="R1659" s="832">
        <v>0</v>
      </c>
      <c r="S1659" s="832">
        <v>0</v>
      </c>
      <c r="T1659" s="832">
        <v>0</v>
      </c>
      <c r="U1659" s="832">
        <v>0</v>
      </c>
      <c r="V1659" s="832">
        <v>0</v>
      </c>
      <c r="W1659" s="832">
        <v>0</v>
      </c>
      <c r="X1659" s="832">
        <v>0</v>
      </c>
      <c r="Y1659" s="832">
        <v>0</v>
      </c>
      <c r="Z1659" s="832">
        <v>0</v>
      </c>
      <c r="AA1659" s="832">
        <v>0</v>
      </c>
      <c r="AB1659" s="832">
        <v>0</v>
      </c>
      <c r="AC1659" s="832">
        <v>0</v>
      </c>
      <c r="AD1659" s="832">
        <v>0</v>
      </c>
      <c r="AE1659" s="832">
        <v>0</v>
      </c>
      <c r="AF1659" s="832">
        <v>0</v>
      </c>
      <c r="AG1659" s="832">
        <v>0</v>
      </c>
      <c r="AH1659" s="832">
        <v>0</v>
      </c>
      <c r="AI1659" s="832">
        <v>0</v>
      </c>
    </row>
    <row r="1660" spans="1:35" ht="15" customHeight="1">
      <c r="A1660" s="832" t="s">
        <v>1150</v>
      </c>
      <c r="B1660" s="832">
        <v>2021</v>
      </c>
      <c r="C1660" s="832" t="s">
        <v>1688</v>
      </c>
      <c r="D1660" s="832" t="s">
        <v>1689</v>
      </c>
      <c r="E1660" s="832" t="s">
        <v>333</v>
      </c>
      <c r="F1660" s="832" t="s">
        <v>1119</v>
      </c>
      <c r="G1660" s="832">
        <v>0</v>
      </c>
      <c r="H1660" s="832">
        <v>0</v>
      </c>
      <c r="I1660" s="832">
        <v>0</v>
      </c>
      <c r="J1660" s="832">
        <v>0</v>
      </c>
      <c r="K1660" s="832">
        <v>0</v>
      </c>
      <c r="L1660" s="832">
        <v>0</v>
      </c>
      <c r="M1660" s="832">
        <v>0</v>
      </c>
      <c r="N1660" s="832">
        <v>0</v>
      </c>
      <c r="O1660" s="832">
        <v>0</v>
      </c>
      <c r="P1660" s="832">
        <v>0</v>
      </c>
      <c r="Q1660" s="832">
        <v>0</v>
      </c>
      <c r="R1660" s="832">
        <v>0</v>
      </c>
      <c r="S1660" s="832">
        <v>0</v>
      </c>
      <c r="T1660" s="832">
        <v>0</v>
      </c>
      <c r="U1660" s="832">
        <v>0</v>
      </c>
      <c r="V1660" s="832">
        <v>0</v>
      </c>
      <c r="W1660" s="832">
        <v>0</v>
      </c>
      <c r="X1660" s="832">
        <v>0</v>
      </c>
      <c r="Y1660" s="832">
        <v>0</v>
      </c>
      <c r="Z1660" s="832">
        <v>0</v>
      </c>
      <c r="AA1660" s="832">
        <v>0</v>
      </c>
      <c r="AB1660" s="832">
        <v>0</v>
      </c>
      <c r="AC1660" s="832">
        <v>0</v>
      </c>
      <c r="AD1660" s="832">
        <v>0</v>
      </c>
      <c r="AE1660" s="832">
        <v>0</v>
      </c>
      <c r="AF1660" s="832">
        <v>0</v>
      </c>
      <c r="AG1660" s="832">
        <v>0</v>
      </c>
      <c r="AH1660" s="832">
        <v>0</v>
      </c>
      <c r="AI1660" s="832">
        <v>0</v>
      </c>
    </row>
    <row r="1661" spans="1:35" ht="15" customHeight="1">
      <c r="A1661" s="832" t="s">
        <v>1150</v>
      </c>
      <c r="B1661" s="832">
        <v>2021</v>
      </c>
      <c r="C1661" s="832" t="s">
        <v>1690</v>
      </c>
      <c r="D1661" s="832" t="s">
        <v>1691</v>
      </c>
      <c r="E1661" s="832" t="s">
        <v>333</v>
      </c>
      <c r="F1661" s="832" t="s">
        <v>1119</v>
      </c>
      <c r="G1661" s="832">
        <v>0</v>
      </c>
      <c r="H1661" s="832">
        <v>0</v>
      </c>
      <c r="I1661" s="832">
        <v>0</v>
      </c>
      <c r="J1661" s="832">
        <v>0</v>
      </c>
      <c r="K1661" s="832">
        <v>0</v>
      </c>
      <c r="L1661" s="832">
        <v>0</v>
      </c>
      <c r="M1661" s="832">
        <v>0</v>
      </c>
      <c r="N1661" s="832">
        <v>0</v>
      </c>
      <c r="O1661" s="832">
        <v>0</v>
      </c>
      <c r="P1661" s="832">
        <v>0</v>
      </c>
      <c r="Q1661" s="832">
        <v>0</v>
      </c>
      <c r="R1661" s="832">
        <v>0</v>
      </c>
      <c r="S1661" s="832">
        <v>0</v>
      </c>
      <c r="T1661" s="832">
        <v>0</v>
      </c>
      <c r="U1661" s="832">
        <v>0</v>
      </c>
      <c r="V1661" s="832">
        <v>0</v>
      </c>
      <c r="W1661" s="832">
        <v>0</v>
      </c>
      <c r="X1661" s="832">
        <v>0</v>
      </c>
      <c r="Y1661" s="832">
        <v>0</v>
      </c>
      <c r="Z1661" s="832">
        <v>0</v>
      </c>
      <c r="AA1661" s="832">
        <v>0</v>
      </c>
      <c r="AB1661" s="832">
        <v>0</v>
      </c>
      <c r="AC1661" s="832">
        <v>0</v>
      </c>
      <c r="AD1661" s="832">
        <v>0</v>
      </c>
      <c r="AE1661" s="832">
        <v>0</v>
      </c>
      <c r="AF1661" s="832">
        <v>0</v>
      </c>
      <c r="AG1661" s="832">
        <v>0</v>
      </c>
      <c r="AH1661" s="832">
        <v>0</v>
      </c>
      <c r="AI1661" s="832">
        <v>0</v>
      </c>
    </row>
    <row r="1662" spans="1:35" ht="15" customHeight="1">
      <c r="A1662" s="832" t="s">
        <v>1150</v>
      </c>
      <c r="B1662" s="832">
        <v>2021</v>
      </c>
      <c r="C1662" s="832" t="s">
        <v>1692</v>
      </c>
      <c r="D1662" s="832" t="s">
        <v>1693</v>
      </c>
      <c r="E1662" s="832" t="s">
        <v>333</v>
      </c>
      <c r="F1662" s="832" t="s">
        <v>1119</v>
      </c>
      <c r="G1662" s="832">
        <v>0</v>
      </c>
      <c r="H1662" s="832">
        <v>0</v>
      </c>
      <c r="I1662" s="832">
        <v>0</v>
      </c>
      <c r="J1662" s="832">
        <v>0</v>
      </c>
      <c r="K1662" s="832">
        <v>0</v>
      </c>
      <c r="L1662" s="832">
        <v>0</v>
      </c>
      <c r="M1662" s="832">
        <v>0</v>
      </c>
      <c r="N1662" s="832">
        <v>0</v>
      </c>
      <c r="O1662" s="832">
        <v>0</v>
      </c>
      <c r="P1662" s="832">
        <v>0</v>
      </c>
      <c r="Q1662" s="832">
        <v>0</v>
      </c>
      <c r="R1662" s="832">
        <v>0</v>
      </c>
      <c r="S1662" s="832">
        <v>0</v>
      </c>
      <c r="T1662" s="832">
        <v>0</v>
      </c>
      <c r="U1662" s="832">
        <v>0</v>
      </c>
      <c r="V1662" s="832">
        <v>0</v>
      </c>
      <c r="W1662" s="832">
        <v>0</v>
      </c>
      <c r="X1662" s="832">
        <v>0</v>
      </c>
      <c r="Y1662" s="832">
        <v>0</v>
      </c>
      <c r="Z1662" s="832">
        <v>0</v>
      </c>
      <c r="AA1662" s="832">
        <v>0</v>
      </c>
      <c r="AB1662" s="832">
        <v>0</v>
      </c>
      <c r="AC1662" s="832">
        <v>0</v>
      </c>
      <c r="AD1662" s="832">
        <v>0</v>
      </c>
      <c r="AE1662" s="832">
        <v>0</v>
      </c>
      <c r="AF1662" s="832">
        <v>0</v>
      </c>
      <c r="AG1662" s="832">
        <v>0</v>
      </c>
      <c r="AH1662" s="832">
        <v>0</v>
      </c>
      <c r="AI1662" s="832">
        <v>0</v>
      </c>
    </row>
    <row r="1663" spans="1:35" ht="15" customHeight="1">
      <c r="A1663" s="832" t="s">
        <v>1150</v>
      </c>
      <c r="B1663" s="832">
        <v>2021</v>
      </c>
      <c r="C1663" s="832" t="s">
        <v>1694</v>
      </c>
      <c r="D1663" s="832" t="s">
        <v>1695</v>
      </c>
      <c r="E1663" s="832" t="s">
        <v>333</v>
      </c>
      <c r="F1663" s="832" t="s">
        <v>1119</v>
      </c>
      <c r="G1663" s="832">
        <v>0</v>
      </c>
      <c r="H1663" s="832">
        <v>0</v>
      </c>
      <c r="I1663" s="832">
        <v>0</v>
      </c>
      <c r="J1663" s="832">
        <v>0</v>
      </c>
      <c r="K1663" s="832">
        <v>0</v>
      </c>
      <c r="L1663" s="832">
        <v>0</v>
      </c>
      <c r="M1663" s="832">
        <v>0</v>
      </c>
      <c r="N1663" s="832">
        <v>0</v>
      </c>
      <c r="O1663" s="832">
        <v>0</v>
      </c>
      <c r="P1663" s="832">
        <v>0</v>
      </c>
      <c r="Q1663" s="832">
        <v>0</v>
      </c>
      <c r="R1663" s="832">
        <v>0</v>
      </c>
      <c r="S1663" s="832">
        <v>0</v>
      </c>
      <c r="T1663" s="832">
        <v>0</v>
      </c>
      <c r="U1663" s="832">
        <v>0</v>
      </c>
      <c r="V1663" s="832">
        <v>0</v>
      </c>
      <c r="W1663" s="832">
        <v>0</v>
      </c>
      <c r="X1663" s="832">
        <v>0</v>
      </c>
      <c r="Y1663" s="832">
        <v>0</v>
      </c>
      <c r="Z1663" s="832">
        <v>0</v>
      </c>
      <c r="AA1663" s="832">
        <v>0</v>
      </c>
      <c r="AB1663" s="832">
        <v>0</v>
      </c>
      <c r="AC1663" s="832">
        <v>0</v>
      </c>
      <c r="AD1663" s="832">
        <v>0</v>
      </c>
      <c r="AE1663" s="832">
        <v>0</v>
      </c>
      <c r="AF1663" s="832">
        <v>0</v>
      </c>
      <c r="AG1663" s="832">
        <v>0</v>
      </c>
      <c r="AH1663" s="832">
        <v>0</v>
      </c>
      <c r="AI1663" s="832">
        <v>0</v>
      </c>
    </row>
    <row r="1664" spans="1:35" ht="15" customHeight="1">
      <c r="A1664" s="832" t="s">
        <v>1150</v>
      </c>
      <c r="B1664" s="832">
        <v>2021</v>
      </c>
      <c r="C1664" s="832" t="s">
        <v>1696</v>
      </c>
      <c r="D1664" s="832" t="s">
        <v>2760</v>
      </c>
      <c r="E1664" s="832" t="s">
        <v>333</v>
      </c>
      <c r="F1664" s="832" t="s">
        <v>1119</v>
      </c>
      <c r="G1664" s="832">
        <v>0</v>
      </c>
      <c r="H1664" s="832">
        <v>0</v>
      </c>
      <c r="I1664" s="832">
        <v>0</v>
      </c>
      <c r="J1664" s="832">
        <v>0</v>
      </c>
      <c r="K1664" s="832">
        <v>0</v>
      </c>
      <c r="L1664" s="832">
        <v>0</v>
      </c>
      <c r="M1664" s="832">
        <v>0</v>
      </c>
      <c r="N1664" s="832">
        <v>0</v>
      </c>
      <c r="O1664" s="832">
        <v>0</v>
      </c>
      <c r="P1664" s="832">
        <v>0</v>
      </c>
      <c r="Q1664" s="832">
        <v>0</v>
      </c>
      <c r="R1664" s="832">
        <v>0</v>
      </c>
      <c r="S1664" s="832">
        <v>0</v>
      </c>
      <c r="T1664" s="832">
        <v>0</v>
      </c>
      <c r="U1664" s="832">
        <v>0</v>
      </c>
      <c r="V1664" s="832">
        <v>0</v>
      </c>
      <c r="W1664" s="832">
        <v>0</v>
      </c>
      <c r="X1664" s="832">
        <v>0</v>
      </c>
      <c r="Y1664" s="832">
        <v>0</v>
      </c>
      <c r="Z1664" s="832">
        <v>0</v>
      </c>
      <c r="AA1664" s="832">
        <v>0</v>
      </c>
      <c r="AB1664" s="832">
        <v>0</v>
      </c>
      <c r="AC1664" s="832">
        <v>0</v>
      </c>
      <c r="AD1664" s="832">
        <v>0</v>
      </c>
      <c r="AE1664" s="832">
        <v>0</v>
      </c>
      <c r="AF1664" s="832">
        <v>0</v>
      </c>
      <c r="AG1664" s="832">
        <v>0</v>
      </c>
      <c r="AH1664" s="832">
        <v>0</v>
      </c>
      <c r="AI1664" s="832">
        <v>0</v>
      </c>
    </row>
    <row r="1665" spans="1:35" ht="15" customHeight="1">
      <c r="A1665" s="832" t="s">
        <v>1150</v>
      </c>
      <c r="B1665" s="832">
        <v>2021</v>
      </c>
      <c r="C1665" s="832" t="s">
        <v>1698</v>
      </c>
      <c r="D1665" s="832" t="s">
        <v>1699</v>
      </c>
      <c r="E1665" s="832" t="s">
        <v>333</v>
      </c>
      <c r="F1665" s="832" t="s">
        <v>1119</v>
      </c>
      <c r="G1665" s="832">
        <v>0</v>
      </c>
      <c r="H1665" s="832">
        <v>0</v>
      </c>
      <c r="I1665" s="832">
        <v>0</v>
      </c>
      <c r="J1665" s="832">
        <v>0</v>
      </c>
      <c r="K1665" s="832">
        <v>0</v>
      </c>
      <c r="L1665" s="832">
        <v>0</v>
      </c>
      <c r="M1665" s="832">
        <v>0</v>
      </c>
      <c r="N1665" s="832">
        <v>0</v>
      </c>
      <c r="O1665" s="832">
        <v>0</v>
      </c>
      <c r="P1665" s="832">
        <v>0</v>
      </c>
      <c r="Q1665" s="832">
        <v>0</v>
      </c>
      <c r="R1665" s="832">
        <v>0</v>
      </c>
      <c r="S1665" s="832">
        <v>0</v>
      </c>
      <c r="T1665" s="832">
        <v>0</v>
      </c>
      <c r="U1665" s="832">
        <v>0</v>
      </c>
      <c r="V1665" s="832">
        <v>0</v>
      </c>
      <c r="W1665" s="832">
        <v>0</v>
      </c>
      <c r="X1665" s="832">
        <v>0</v>
      </c>
      <c r="Y1665" s="832">
        <v>0</v>
      </c>
      <c r="Z1665" s="832">
        <v>0</v>
      </c>
      <c r="AA1665" s="832">
        <v>0</v>
      </c>
      <c r="AB1665" s="832">
        <v>0</v>
      </c>
      <c r="AC1665" s="832">
        <v>0</v>
      </c>
      <c r="AD1665" s="832">
        <v>0</v>
      </c>
      <c r="AE1665" s="832">
        <v>0</v>
      </c>
      <c r="AF1665" s="832">
        <v>0</v>
      </c>
      <c r="AG1665" s="832">
        <v>0</v>
      </c>
      <c r="AH1665" s="832">
        <v>0</v>
      </c>
      <c r="AI1665" s="832">
        <v>0</v>
      </c>
    </row>
    <row r="1666" spans="1:35" ht="15" customHeight="1">
      <c r="A1666" s="832" t="s">
        <v>1150</v>
      </c>
      <c r="B1666" s="832">
        <v>2021</v>
      </c>
      <c r="C1666" s="832" t="s">
        <v>1700</v>
      </c>
      <c r="D1666" s="832" t="s">
        <v>1701</v>
      </c>
      <c r="E1666" s="832" t="s">
        <v>333</v>
      </c>
      <c r="F1666" s="832" t="s">
        <v>1119</v>
      </c>
      <c r="G1666" s="832">
        <v>0</v>
      </c>
      <c r="H1666" s="832">
        <v>0</v>
      </c>
      <c r="I1666" s="832">
        <v>0</v>
      </c>
      <c r="J1666" s="832">
        <v>0</v>
      </c>
      <c r="K1666" s="832">
        <v>0</v>
      </c>
      <c r="L1666" s="832">
        <v>0</v>
      </c>
      <c r="M1666" s="832">
        <v>0</v>
      </c>
      <c r="N1666" s="832">
        <v>0</v>
      </c>
      <c r="O1666" s="832">
        <v>0</v>
      </c>
      <c r="P1666" s="832">
        <v>0</v>
      </c>
      <c r="Q1666" s="832">
        <v>0</v>
      </c>
      <c r="R1666" s="832">
        <v>0</v>
      </c>
      <c r="S1666" s="832">
        <v>0</v>
      </c>
      <c r="T1666" s="832">
        <v>0</v>
      </c>
      <c r="U1666" s="832">
        <v>0</v>
      </c>
      <c r="V1666" s="832">
        <v>0</v>
      </c>
      <c r="W1666" s="832">
        <v>0</v>
      </c>
      <c r="X1666" s="832">
        <v>0</v>
      </c>
      <c r="Y1666" s="832">
        <v>0</v>
      </c>
      <c r="Z1666" s="832">
        <v>0</v>
      </c>
      <c r="AA1666" s="832">
        <v>0</v>
      </c>
      <c r="AB1666" s="832">
        <v>0</v>
      </c>
      <c r="AC1666" s="832">
        <v>0</v>
      </c>
      <c r="AD1666" s="832">
        <v>0</v>
      </c>
      <c r="AE1666" s="832">
        <v>0</v>
      </c>
      <c r="AF1666" s="832">
        <v>0</v>
      </c>
      <c r="AG1666" s="832">
        <v>0</v>
      </c>
      <c r="AH1666" s="832">
        <v>0</v>
      </c>
      <c r="AI1666" s="832">
        <v>0</v>
      </c>
    </row>
    <row r="1667" spans="1:35" ht="15" customHeight="1">
      <c r="A1667" s="832" t="s">
        <v>1150</v>
      </c>
      <c r="B1667" s="832">
        <v>2021</v>
      </c>
      <c r="C1667" s="832" t="s">
        <v>1702</v>
      </c>
      <c r="D1667" s="832" t="s">
        <v>1703</v>
      </c>
      <c r="E1667" s="832" t="s">
        <v>333</v>
      </c>
      <c r="F1667" s="832" t="s">
        <v>1119</v>
      </c>
      <c r="G1667" s="832">
        <v>0</v>
      </c>
      <c r="H1667" s="832">
        <v>0</v>
      </c>
      <c r="I1667" s="832">
        <v>0</v>
      </c>
      <c r="J1667" s="832">
        <v>0</v>
      </c>
      <c r="K1667" s="832">
        <v>0</v>
      </c>
      <c r="L1667" s="832">
        <v>0</v>
      </c>
      <c r="M1667" s="832">
        <v>0</v>
      </c>
      <c r="N1667" s="832">
        <v>0</v>
      </c>
      <c r="O1667" s="832">
        <v>0</v>
      </c>
      <c r="P1667" s="832">
        <v>0</v>
      </c>
      <c r="Q1667" s="832">
        <v>0</v>
      </c>
      <c r="R1667" s="832">
        <v>0</v>
      </c>
      <c r="S1667" s="832">
        <v>0</v>
      </c>
      <c r="T1667" s="832">
        <v>0</v>
      </c>
      <c r="U1667" s="832">
        <v>0</v>
      </c>
      <c r="V1667" s="832">
        <v>0</v>
      </c>
      <c r="W1667" s="832">
        <v>0</v>
      </c>
      <c r="X1667" s="832">
        <v>0</v>
      </c>
      <c r="Y1667" s="832">
        <v>0</v>
      </c>
      <c r="Z1667" s="832">
        <v>0</v>
      </c>
      <c r="AA1667" s="832">
        <v>0</v>
      </c>
      <c r="AB1667" s="832">
        <v>0</v>
      </c>
      <c r="AC1667" s="832">
        <v>0</v>
      </c>
      <c r="AD1667" s="832">
        <v>0</v>
      </c>
      <c r="AE1667" s="832">
        <v>0</v>
      </c>
      <c r="AF1667" s="832">
        <v>0</v>
      </c>
      <c r="AG1667" s="832">
        <v>0</v>
      </c>
      <c r="AH1667" s="832">
        <v>0</v>
      </c>
      <c r="AI1667" s="832">
        <v>0</v>
      </c>
    </row>
    <row r="1668" spans="1:35" ht="15" customHeight="1">
      <c r="A1668" s="832" t="s">
        <v>1150</v>
      </c>
      <c r="B1668" s="832">
        <v>2021</v>
      </c>
      <c r="C1668" s="832" t="s">
        <v>1704</v>
      </c>
      <c r="D1668" s="832" t="s">
        <v>1705</v>
      </c>
      <c r="E1668" s="832" t="s">
        <v>333</v>
      </c>
      <c r="F1668" s="832" t="s">
        <v>1119</v>
      </c>
      <c r="G1668" s="832">
        <v>0</v>
      </c>
      <c r="H1668" s="832">
        <v>0</v>
      </c>
      <c r="I1668" s="832">
        <v>0</v>
      </c>
      <c r="J1668" s="832">
        <v>0</v>
      </c>
      <c r="K1668" s="832">
        <v>0</v>
      </c>
      <c r="L1668" s="832">
        <v>0</v>
      </c>
      <c r="M1668" s="832">
        <v>0</v>
      </c>
      <c r="N1668" s="832">
        <v>0</v>
      </c>
      <c r="O1668" s="832">
        <v>0</v>
      </c>
      <c r="P1668" s="832">
        <v>0</v>
      </c>
      <c r="Q1668" s="832">
        <v>0</v>
      </c>
      <c r="R1668" s="832">
        <v>0</v>
      </c>
      <c r="S1668" s="832">
        <v>0</v>
      </c>
      <c r="T1668" s="832">
        <v>0</v>
      </c>
      <c r="U1668" s="832">
        <v>0</v>
      </c>
      <c r="V1668" s="832">
        <v>0</v>
      </c>
      <c r="W1668" s="832">
        <v>0</v>
      </c>
      <c r="X1668" s="832">
        <v>0</v>
      </c>
      <c r="Y1668" s="832">
        <v>0</v>
      </c>
      <c r="Z1668" s="832">
        <v>0</v>
      </c>
      <c r="AA1668" s="832">
        <v>0</v>
      </c>
      <c r="AB1668" s="832">
        <v>0</v>
      </c>
      <c r="AC1668" s="832">
        <v>0</v>
      </c>
      <c r="AD1668" s="832">
        <v>0</v>
      </c>
      <c r="AE1668" s="832">
        <v>0</v>
      </c>
      <c r="AF1668" s="832">
        <v>0</v>
      </c>
      <c r="AG1668" s="832">
        <v>0</v>
      </c>
      <c r="AH1668" s="832">
        <v>0</v>
      </c>
      <c r="AI1668" s="832">
        <v>0</v>
      </c>
    </row>
    <row r="1669" spans="1:35" ht="15" customHeight="1">
      <c r="A1669" s="832" t="s">
        <v>1150</v>
      </c>
      <c r="B1669" s="832">
        <v>2021</v>
      </c>
      <c r="C1669" s="832" t="s">
        <v>1706</v>
      </c>
      <c r="D1669" s="832" t="s">
        <v>1707</v>
      </c>
      <c r="E1669" s="832" t="s">
        <v>333</v>
      </c>
      <c r="F1669" s="832" t="s">
        <v>1119</v>
      </c>
      <c r="G1669" s="832">
        <v>0</v>
      </c>
      <c r="H1669" s="832">
        <v>0</v>
      </c>
      <c r="I1669" s="832">
        <v>0</v>
      </c>
      <c r="J1669" s="832">
        <v>0</v>
      </c>
      <c r="K1669" s="832">
        <v>0</v>
      </c>
      <c r="L1669" s="832">
        <v>0</v>
      </c>
      <c r="M1669" s="832">
        <v>0</v>
      </c>
      <c r="N1669" s="832">
        <v>0</v>
      </c>
      <c r="O1669" s="832">
        <v>0</v>
      </c>
      <c r="P1669" s="832">
        <v>0</v>
      </c>
      <c r="Q1669" s="832">
        <v>0</v>
      </c>
      <c r="R1669" s="832">
        <v>0</v>
      </c>
      <c r="S1669" s="832">
        <v>0</v>
      </c>
      <c r="T1669" s="832">
        <v>0</v>
      </c>
      <c r="U1669" s="832">
        <v>0</v>
      </c>
      <c r="V1669" s="832">
        <v>0</v>
      </c>
      <c r="W1669" s="832">
        <v>0</v>
      </c>
      <c r="X1669" s="832">
        <v>0</v>
      </c>
      <c r="Y1669" s="832">
        <v>0</v>
      </c>
      <c r="Z1669" s="832">
        <v>0</v>
      </c>
      <c r="AA1669" s="832">
        <v>0</v>
      </c>
      <c r="AB1669" s="832">
        <v>0</v>
      </c>
      <c r="AC1669" s="832">
        <v>0</v>
      </c>
      <c r="AD1669" s="832">
        <v>0</v>
      </c>
      <c r="AE1669" s="832">
        <v>0</v>
      </c>
      <c r="AF1669" s="832">
        <v>0</v>
      </c>
      <c r="AG1669" s="832">
        <v>0</v>
      </c>
      <c r="AH1669" s="832">
        <v>0</v>
      </c>
      <c r="AI1669" s="832">
        <v>0</v>
      </c>
    </row>
    <row r="1670" spans="1:35" ht="15" customHeight="1">
      <c r="A1670" s="832" t="s">
        <v>1150</v>
      </c>
      <c r="B1670" s="832">
        <v>2021</v>
      </c>
      <c r="C1670" s="832" t="s">
        <v>1708</v>
      </c>
      <c r="D1670" s="832" t="s">
        <v>1709</v>
      </c>
      <c r="E1670" s="832" t="s">
        <v>333</v>
      </c>
      <c r="F1670" s="832" t="s">
        <v>1119</v>
      </c>
      <c r="G1670" s="832">
        <v>0</v>
      </c>
      <c r="H1670" s="832">
        <v>0</v>
      </c>
      <c r="I1670" s="832">
        <v>0</v>
      </c>
      <c r="J1670" s="832">
        <v>0</v>
      </c>
      <c r="K1670" s="832">
        <v>0</v>
      </c>
      <c r="L1670" s="832">
        <v>0</v>
      </c>
      <c r="M1670" s="832">
        <v>0</v>
      </c>
      <c r="N1670" s="832">
        <v>0</v>
      </c>
      <c r="O1670" s="832">
        <v>0</v>
      </c>
      <c r="P1670" s="832">
        <v>0</v>
      </c>
      <c r="Q1670" s="832">
        <v>0</v>
      </c>
      <c r="R1670" s="832">
        <v>0</v>
      </c>
      <c r="S1670" s="832">
        <v>0</v>
      </c>
      <c r="T1670" s="832">
        <v>0</v>
      </c>
      <c r="U1670" s="832">
        <v>0</v>
      </c>
      <c r="V1670" s="832">
        <v>0</v>
      </c>
      <c r="W1670" s="832">
        <v>0</v>
      </c>
      <c r="X1670" s="832">
        <v>0</v>
      </c>
      <c r="Y1670" s="832">
        <v>0</v>
      </c>
      <c r="Z1670" s="832">
        <v>0</v>
      </c>
      <c r="AA1670" s="832">
        <v>0</v>
      </c>
      <c r="AB1670" s="832">
        <v>0</v>
      </c>
      <c r="AC1670" s="832">
        <v>0</v>
      </c>
      <c r="AD1670" s="832">
        <v>0</v>
      </c>
      <c r="AE1670" s="832">
        <v>0</v>
      </c>
      <c r="AF1670" s="832">
        <v>0</v>
      </c>
      <c r="AG1670" s="832">
        <v>0</v>
      </c>
      <c r="AH1670" s="832">
        <v>0</v>
      </c>
      <c r="AI1670" s="832">
        <v>0</v>
      </c>
    </row>
    <row r="1671" spans="1:35" ht="15" customHeight="1">
      <c r="A1671" s="832" t="s">
        <v>1150</v>
      </c>
      <c r="B1671" s="832">
        <v>2021</v>
      </c>
      <c r="C1671" s="832" t="s">
        <v>1710</v>
      </c>
      <c r="D1671" s="832" t="s">
        <v>1711</v>
      </c>
      <c r="E1671" s="832" t="s">
        <v>333</v>
      </c>
      <c r="F1671" s="832" t="s">
        <v>1119</v>
      </c>
      <c r="G1671" s="832">
        <v>0</v>
      </c>
      <c r="H1671" s="832">
        <v>0</v>
      </c>
      <c r="I1671" s="832">
        <v>0</v>
      </c>
      <c r="J1671" s="832">
        <v>0</v>
      </c>
      <c r="K1671" s="832">
        <v>0</v>
      </c>
      <c r="L1671" s="832">
        <v>0</v>
      </c>
      <c r="M1671" s="832">
        <v>0</v>
      </c>
      <c r="N1671" s="832">
        <v>0</v>
      </c>
      <c r="O1671" s="832">
        <v>0</v>
      </c>
      <c r="P1671" s="832">
        <v>0</v>
      </c>
      <c r="Q1671" s="832">
        <v>0</v>
      </c>
      <c r="R1671" s="832">
        <v>0</v>
      </c>
      <c r="S1671" s="832">
        <v>0</v>
      </c>
      <c r="T1671" s="832">
        <v>0</v>
      </c>
      <c r="U1671" s="832">
        <v>0</v>
      </c>
      <c r="V1671" s="832">
        <v>0</v>
      </c>
      <c r="W1671" s="832">
        <v>0</v>
      </c>
      <c r="X1671" s="832">
        <v>0</v>
      </c>
      <c r="Y1671" s="832">
        <v>0</v>
      </c>
      <c r="Z1671" s="832">
        <v>0</v>
      </c>
      <c r="AA1671" s="832">
        <v>0</v>
      </c>
      <c r="AB1671" s="832">
        <v>0</v>
      </c>
      <c r="AC1671" s="832">
        <v>0</v>
      </c>
      <c r="AD1671" s="832">
        <v>0</v>
      </c>
      <c r="AE1671" s="832">
        <v>0</v>
      </c>
      <c r="AF1671" s="832">
        <v>0</v>
      </c>
      <c r="AG1671" s="832">
        <v>0</v>
      </c>
      <c r="AH1671" s="832">
        <v>0</v>
      </c>
      <c r="AI1671" s="832">
        <v>0</v>
      </c>
    </row>
    <row r="1672" spans="1:35" ht="15" customHeight="1">
      <c r="A1672" s="832" t="s">
        <v>1150</v>
      </c>
      <c r="B1672" s="832">
        <v>2021</v>
      </c>
      <c r="C1672" s="832" t="s">
        <v>1712</v>
      </c>
      <c r="D1672" s="832" t="s">
        <v>1713</v>
      </c>
      <c r="E1672" s="832" t="s">
        <v>333</v>
      </c>
      <c r="F1672" s="832" t="s">
        <v>1119</v>
      </c>
      <c r="G1672" s="832">
        <v>0</v>
      </c>
      <c r="H1672" s="832">
        <v>0</v>
      </c>
      <c r="I1672" s="832">
        <v>0</v>
      </c>
      <c r="J1672" s="832">
        <v>0</v>
      </c>
      <c r="K1672" s="832">
        <v>0</v>
      </c>
      <c r="L1672" s="832">
        <v>0</v>
      </c>
      <c r="M1672" s="832">
        <v>0</v>
      </c>
      <c r="N1672" s="832">
        <v>0</v>
      </c>
      <c r="O1672" s="832">
        <v>0</v>
      </c>
      <c r="P1672" s="832">
        <v>0</v>
      </c>
      <c r="Q1672" s="832">
        <v>0</v>
      </c>
      <c r="R1672" s="832">
        <v>0</v>
      </c>
      <c r="S1672" s="832">
        <v>0</v>
      </c>
      <c r="T1672" s="832">
        <v>0</v>
      </c>
      <c r="U1672" s="832">
        <v>0</v>
      </c>
      <c r="V1672" s="832">
        <v>0</v>
      </c>
      <c r="W1672" s="832">
        <v>0</v>
      </c>
      <c r="X1672" s="832">
        <v>0</v>
      </c>
      <c r="Y1672" s="832">
        <v>0</v>
      </c>
      <c r="Z1672" s="832">
        <v>0</v>
      </c>
      <c r="AA1672" s="832">
        <v>0</v>
      </c>
      <c r="AB1672" s="832">
        <v>0</v>
      </c>
      <c r="AC1672" s="832">
        <v>0</v>
      </c>
      <c r="AD1672" s="832">
        <v>0</v>
      </c>
      <c r="AE1672" s="832">
        <v>0</v>
      </c>
      <c r="AF1672" s="832">
        <v>0</v>
      </c>
      <c r="AG1672" s="832">
        <v>0</v>
      </c>
      <c r="AH1672" s="832">
        <v>0</v>
      </c>
      <c r="AI1672" s="832">
        <v>0</v>
      </c>
    </row>
    <row r="1673" spans="1:35" ht="15" customHeight="1">
      <c r="A1673" s="832" t="s">
        <v>1150</v>
      </c>
      <c r="B1673" s="832">
        <v>2021</v>
      </c>
      <c r="C1673" s="832" t="s">
        <v>1714</v>
      </c>
      <c r="D1673" s="832" t="s">
        <v>1715</v>
      </c>
      <c r="E1673" s="832" t="s">
        <v>333</v>
      </c>
      <c r="F1673" s="832" t="s">
        <v>1119</v>
      </c>
      <c r="G1673" s="832">
        <v>0</v>
      </c>
      <c r="H1673" s="832">
        <v>0</v>
      </c>
      <c r="I1673" s="832">
        <v>0</v>
      </c>
      <c r="J1673" s="832">
        <v>0</v>
      </c>
      <c r="K1673" s="832">
        <v>0</v>
      </c>
      <c r="L1673" s="832">
        <v>0</v>
      </c>
      <c r="M1673" s="832">
        <v>0</v>
      </c>
      <c r="N1673" s="832">
        <v>0</v>
      </c>
      <c r="O1673" s="832">
        <v>0</v>
      </c>
      <c r="P1673" s="832">
        <v>0</v>
      </c>
      <c r="Q1673" s="832">
        <v>0</v>
      </c>
      <c r="R1673" s="832">
        <v>0</v>
      </c>
      <c r="S1673" s="832">
        <v>0</v>
      </c>
      <c r="T1673" s="832">
        <v>0</v>
      </c>
      <c r="U1673" s="832">
        <v>0</v>
      </c>
      <c r="V1673" s="832">
        <v>0</v>
      </c>
      <c r="W1673" s="832">
        <v>0</v>
      </c>
      <c r="X1673" s="832">
        <v>0</v>
      </c>
      <c r="Y1673" s="832">
        <v>0</v>
      </c>
      <c r="Z1673" s="832">
        <v>0</v>
      </c>
      <c r="AA1673" s="832">
        <v>0</v>
      </c>
      <c r="AB1673" s="832">
        <v>0</v>
      </c>
      <c r="AC1673" s="832">
        <v>0</v>
      </c>
      <c r="AD1673" s="832">
        <v>0</v>
      </c>
      <c r="AE1673" s="832">
        <v>0</v>
      </c>
      <c r="AF1673" s="832">
        <v>0</v>
      </c>
      <c r="AG1673" s="832">
        <v>0</v>
      </c>
      <c r="AH1673" s="832">
        <v>0</v>
      </c>
      <c r="AI1673" s="832">
        <v>0</v>
      </c>
    </row>
    <row r="1674" spans="1:35" ht="15" customHeight="1">
      <c r="A1674" s="832" t="s">
        <v>1150</v>
      </c>
      <c r="B1674" s="832">
        <v>2021</v>
      </c>
      <c r="C1674" s="832" t="s">
        <v>1716</v>
      </c>
      <c r="D1674" s="832" t="s">
        <v>1717</v>
      </c>
      <c r="E1674" s="832" t="s">
        <v>333</v>
      </c>
      <c r="F1674" s="832" t="s">
        <v>1119</v>
      </c>
      <c r="G1674" s="832">
        <v>0</v>
      </c>
      <c r="H1674" s="832">
        <v>0</v>
      </c>
      <c r="I1674" s="832">
        <v>0</v>
      </c>
      <c r="J1674" s="832">
        <v>0</v>
      </c>
      <c r="K1674" s="832">
        <v>0</v>
      </c>
      <c r="L1674" s="832">
        <v>0</v>
      </c>
      <c r="M1674" s="832">
        <v>0</v>
      </c>
      <c r="N1674" s="832">
        <v>0</v>
      </c>
      <c r="O1674" s="832">
        <v>0</v>
      </c>
      <c r="P1674" s="832">
        <v>0</v>
      </c>
      <c r="Q1674" s="832">
        <v>0</v>
      </c>
      <c r="R1674" s="832">
        <v>0</v>
      </c>
      <c r="S1674" s="832">
        <v>0</v>
      </c>
      <c r="T1674" s="832">
        <v>0</v>
      </c>
      <c r="U1674" s="832">
        <v>0</v>
      </c>
      <c r="V1674" s="832">
        <v>0</v>
      </c>
      <c r="W1674" s="832">
        <v>0</v>
      </c>
      <c r="X1674" s="832">
        <v>0</v>
      </c>
      <c r="Y1674" s="832">
        <v>0</v>
      </c>
      <c r="Z1674" s="832">
        <v>0</v>
      </c>
      <c r="AA1674" s="832">
        <v>0</v>
      </c>
      <c r="AB1674" s="832">
        <v>0</v>
      </c>
      <c r="AC1674" s="832">
        <v>0</v>
      </c>
      <c r="AD1674" s="832">
        <v>0</v>
      </c>
      <c r="AE1674" s="832">
        <v>0</v>
      </c>
      <c r="AF1674" s="832">
        <v>0</v>
      </c>
      <c r="AG1674" s="832">
        <v>0</v>
      </c>
      <c r="AH1674" s="832">
        <v>0</v>
      </c>
      <c r="AI1674" s="832">
        <v>0</v>
      </c>
    </row>
    <row r="1675" spans="1:35" ht="15" customHeight="1">
      <c r="A1675" s="832" t="s">
        <v>1150</v>
      </c>
      <c r="B1675" s="832">
        <v>2021</v>
      </c>
      <c r="C1675" s="832" t="s">
        <v>1718</v>
      </c>
      <c r="D1675" s="832" t="s">
        <v>1719</v>
      </c>
      <c r="E1675" s="832" t="s">
        <v>333</v>
      </c>
      <c r="F1675" s="832" t="s">
        <v>1119</v>
      </c>
      <c r="G1675" s="832">
        <v>0</v>
      </c>
      <c r="H1675" s="832">
        <v>0</v>
      </c>
      <c r="I1675" s="832">
        <v>0</v>
      </c>
      <c r="J1675" s="832">
        <v>0</v>
      </c>
      <c r="K1675" s="832">
        <v>0</v>
      </c>
      <c r="L1675" s="832">
        <v>0</v>
      </c>
      <c r="M1675" s="832">
        <v>0</v>
      </c>
      <c r="N1675" s="832">
        <v>0</v>
      </c>
      <c r="O1675" s="832">
        <v>0</v>
      </c>
      <c r="P1675" s="832">
        <v>0</v>
      </c>
      <c r="Q1675" s="832">
        <v>0</v>
      </c>
      <c r="R1675" s="832">
        <v>0</v>
      </c>
      <c r="S1675" s="832">
        <v>0</v>
      </c>
      <c r="T1675" s="832">
        <v>0</v>
      </c>
      <c r="U1675" s="832">
        <v>0</v>
      </c>
      <c r="V1675" s="832">
        <v>0</v>
      </c>
      <c r="W1675" s="832">
        <v>0</v>
      </c>
      <c r="X1675" s="832">
        <v>0</v>
      </c>
      <c r="Y1675" s="832">
        <v>0</v>
      </c>
      <c r="Z1675" s="832">
        <v>0</v>
      </c>
      <c r="AA1675" s="832">
        <v>0</v>
      </c>
      <c r="AB1675" s="832">
        <v>0</v>
      </c>
      <c r="AC1675" s="832">
        <v>0</v>
      </c>
      <c r="AD1675" s="832">
        <v>0</v>
      </c>
      <c r="AE1675" s="832">
        <v>0</v>
      </c>
      <c r="AF1675" s="832">
        <v>0</v>
      </c>
      <c r="AG1675" s="832">
        <v>0</v>
      </c>
      <c r="AH1675" s="832">
        <v>0</v>
      </c>
      <c r="AI1675" s="832">
        <v>0</v>
      </c>
    </row>
    <row r="1676" spans="1:35" ht="15" customHeight="1">
      <c r="A1676" s="832" t="s">
        <v>1150</v>
      </c>
      <c r="B1676" s="832">
        <v>2021</v>
      </c>
      <c r="C1676" s="832" t="s">
        <v>1720</v>
      </c>
      <c r="D1676" s="832" t="s">
        <v>1721</v>
      </c>
      <c r="E1676" s="832" t="s">
        <v>333</v>
      </c>
      <c r="F1676" s="832" t="s">
        <v>1119</v>
      </c>
      <c r="G1676" s="832">
        <v>0</v>
      </c>
      <c r="H1676" s="832">
        <v>0</v>
      </c>
      <c r="I1676" s="832">
        <v>0</v>
      </c>
      <c r="J1676" s="832">
        <v>0</v>
      </c>
      <c r="K1676" s="832">
        <v>0</v>
      </c>
      <c r="L1676" s="832">
        <v>0</v>
      </c>
      <c r="M1676" s="832">
        <v>0</v>
      </c>
      <c r="N1676" s="832">
        <v>0</v>
      </c>
      <c r="O1676" s="832">
        <v>0</v>
      </c>
      <c r="P1676" s="832">
        <v>0</v>
      </c>
      <c r="Q1676" s="832">
        <v>0</v>
      </c>
      <c r="R1676" s="832">
        <v>0</v>
      </c>
      <c r="S1676" s="832">
        <v>0</v>
      </c>
      <c r="T1676" s="832">
        <v>0</v>
      </c>
      <c r="U1676" s="832">
        <v>0</v>
      </c>
      <c r="V1676" s="832">
        <v>0</v>
      </c>
      <c r="W1676" s="832">
        <v>0</v>
      </c>
      <c r="X1676" s="832">
        <v>0</v>
      </c>
      <c r="Y1676" s="832">
        <v>0</v>
      </c>
      <c r="Z1676" s="832">
        <v>0</v>
      </c>
      <c r="AA1676" s="832">
        <v>0</v>
      </c>
      <c r="AB1676" s="832">
        <v>0</v>
      </c>
      <c r="AC1676" s="832">
        <v>0</v>
      </c>
      <c r="AD1676" s="832">
        <v>0</v>
      </c>
      <c r="AE1676" s="832">
        <v>0</v>
      </c>
      <c r="AF1676" s="832">
        <v>0</v>
      </c>
      <c r="AG1676" s="832">
        <v>0</v>
      </c>
      <c r="AH1676" s="832">
        <v>0</v>
      </c>
      <c r="AI1676" s="832">
        <v>0</v>
      </c>
    </row>
    <row r="1677" spans="1:35" ht="15" customHeight="1">
      <c r="A1677" s="832" t="s">
        <v>1150</v>
      </c>
      <c r="B1677" s="832">
        <v>2021</v>
      </c>
      <c r="C1677" s="832" t="s">
        <v>1722</v>
      </c>
      <c r="D1677" s="832" t="s">
        <v>1723</v>
      </c>
      <c r="E1677" s="832" t="s">
        <v>333</v>
      </c>
      <c r="F1677" s="832" t="s">
        <v>1119</v>
      </c>
      <c r="G1677" s="832">
        <v>0</v>
      </c>
      <c r="H1677" s="832">
        <v>0</v>
      </c>
      <c r="I1677" s="832">
        <v>0</v>
      </c>
      <c r="J1677" s="832">
        <v>0</v>
      </c>
      <c r="K1677" s="832">
        <v>0</v>
      </c>
      <c r="L1677" s="832">
        <v>0</v>
      </c>
      <c r="M1677" s="832">
        <v>0</v>
      </c>
      <c r="N1677" s="832">
        <v>0</v>
      </c>
      <c r="O1677" s="832">
        <v>0</v>
      </c>
      <c r="P1677" s="832">
        <v>0</v>
      </c>
      <c r="Q1677" s="832">
        <v>0</v>
      </c>
      <c r="R1677" s="832">
        <v>0</v>
      </c>
      <c r="S1677" s="832">
        <v>0</v>
      </c>
      <c r="T1677" s="832">
        <v>0</v>
      </c>
      <c r="U1677" s="832">
        <v>0</v>
      </c>
      <c r="V1677" s="832">
        <v>0</v>
      </c>
      <c r="W1677" s="832">
        <v>0</v>
      </c>
      <c r="X1677" s="832">
        <v>0</v>
      </c>
      <c r="Y1677" s="832">
        <v>0</v>
      </c>
      <c r="Z1677" s="832">
        <v>0</v>
      </c>
      <c r="AA1677" s="832">
        <v>0</v>
      </c>
      <c r="AB1677" s="832">
        <v>0</v>
      </c>
      <c r="AC1677" s="832">
        <v>0</v>
      </c>
      <c r="AD1677" s="832">
        <v>0</v>
      </c>
      <c r="AE1677" s="832">
        <v>0</v>
      </c>
      <c r="AF1677" s="832">
        <v>0</v>
      </c>
      <c r="AG1677" s="832">
        <v>0</v>
      </c>
      <c r="AH1677" s="832">
        <v>0</v>
      </c>
      <c r="AI1677" s="832">
        <v>0</v>
      </c>
    </row>
    <row r="1678" spans="1:35" ht="15" customHeight="1">
      <c r="A1678" s="832" t="s">
        <v>1150</v>
      </c>
      <c r="B1678" s="832">
        <v>2021</v>
      </c>
      <c r="C1678" s="832" t="s">
        <v>1724</v>
      </c>
      <c r="D1678" s="832" t="s">
        <v>1725</v>
      </c>
      <c r="E1678" s="832" t="s">
        <v>333</v>
      </c>
      <c r="F1678" s="832" t="s">
        <v>1119</v>
      </c>
      <c r="G1678" s="832">
        <v>0</v>
      </c>
      <c r="H1678" s="832">
        <v>0</v>
      </c>
      <c r="I1678" s="832">
        <v>0</v>
      </c>
      <c r="J1678" s="832">
        <v>0</v>
      </c>
      <c r="K1678" s="832">
        <v>0</v>
      </c>
      <c r="L1678" s="832">
        <v>0</v>
      </c>
      <c r="M1678" s="832">
        <v>0</v>
      </c>
      <c r="N1678" s="832">
        <v>0</v>
      </c>
      <c r="O1678" s="832">
        <v>0</v>
      </c>
      <c r="P1678" s="832">
        <v>0</v>
      </c>
      <c r="Q1678" s="832">
        <v>0</v>
      </c>
      <c r="R1678" s="832">
        <v>0</v>
      </c>
      <c r="S1678" s="832">
        <v>0</v>
      </c>
      <c r="T1678" s="832">
        <v>0</v>
      </c>
      <c r="U1678" s="832">
        <v>0</v>
      </c>
      <c r="V1678" s="832">
        <v>0</v>
      </c>
      <c r="W1678" s="832">
        <v>0</v>
      </c>
      <c r="X1678" s="832">
        <v>0</v>
      </c>
      <c r="Y1678" s="832">
        <v>0</v>
      </c>
      <c r="Z1678" s="832">
        <v>0</v>
      </c>
      <c r="AA1678" s="832">
        <v>0</v>
      </c>
      <c r="AB1678" s="832">
        <v>0</v>
      </c>
      <c r="AC1678" s="832">
        <v>0</v>
      </c>
      <c r="AD1678" s="832">
        <v>0</v>
      </c>
      <c r="AE1678" s="832">
        <v>0</v>
      </c>
      <c r="AF1678" s="832">
        <v>0</v>
      </c>
      <c r="AG1678" s="832">
        <v>0</v>
      </c>
      <c r="AH1678" s="832">
        <v>0</v>
      </c>
      <c r="AI1678" s="832">
        <v>0</v>
      </c>
    </row>
    <row r="1679" spans="1:35" ht="15" customHeight="1">
      <c r="A1679" s="832" t="s">
        <v>1150</v>
      </c>
      <c r="B1679" s="832">
        <v>2021</v>
      </c>
      <c r="C1679" s="832" t="s">
        <v>1726</v>
      </c>
      <c r="D1679" s="832" t="s">
        <v>1727</v>
      </c>
      <c r="E1679" s="832" t="s">
        <v>333</v>
      </c>
      <c r="F1679" s="832" t="s">
        <v>1119</v>
      </c>
      <c r="G1679" s="832">
        <v>0</v>
      </c>
      <c r="H1679" s="832">
        <v>0</v>
      </c>
      <c r="I1679" s="832">
        <v>0</v>
      </c>
      <c r="J1679" s="832">
        <v>0</v>
      </c>
      <c r="K1679" s="832">
        <v>0</v>
      </c>
      <c r="L1679" s="832">
        <v>0</v>
      </c>
      <c r="M1679" s="832">
        <v>0</v>
      </c>
      <c r="N1679" s="832">
        <v>0</v>
      </c>
      <c r="O1679" s="832">
        <v>0</v>
      </c>
      <c r="P1679" s="832">
        <v>0</v>
      </c>
      <c r="Q1679" s="832">
        <v>0</v>
      </c>
      <c r="R1679" s="832">
        <v>0</v>
      </c>
      <c r="S1679" s="832">
        <v>0</v>
      </c>
      <c r="T1679" s="832">
        <v>0</v>
      </c>
      <c r="U1679" s="832">
        <v>0</v>
      </c>
      <c r="V1679" s="832">
        <v>0</v>
      </c>
      <c r="W1679" s="832">
        <v>0</v>
      </c>
      <c r="X1679" s="832">
        <v>0</v>
      </c>
      <c r="Y1679" s="832">
        <v>0</v>
      </c>
      <c r="Z1679" s="832">
        <v>0</v>
      </c>
      <c r="AA1679" s="832">
        <v>0</v>
      </c>
      <c r="AB1679" s="832">
        <v>0</v>
      </c>
      <c r="AC1679" s="832">
        <v>0</v>
      </c>
      <c r="AD1679" s="832">
        <v>0</v>
      </c>
      <c r="AE1679" s="832">
        <v>0</v>
      </c>
      <c r="AF1679" s="832">
        <v>0</v>
      </c>
      <c r="AG1679" s="832">
        <v>0</v>
      </c>
      <c r="AH1679" s="832">
        <v>0</v>
      </c>
      <c r="AI1679" s="832">
        <v>0</v>
      </c>
    </row>
    <row r="1680" spans="1:35" ht="15" customHeight="1">
      <c r="A1680" s="832" t="s">
        <v>1150</v>
      </c>
      <c r="B1680" s="832">
        <v>2021</v>
      </c>
      <c r="C1680" s="832" t="s">
        <v>1728</v>
      </c>
      <c r="D1680" s="832" t="s">
        <v>1729</v>
      </c>
      <c r="E1680" s="832" t="s">
        <v>333</v>
      </c>
      <c r="F1680" s="832" t="s">
        <v>1119</v>
      </c>
      <c r="G1680" s="832">
        <v>0</v>
      </c>
      <c r="H1680" s="832">
        <v>0</v>
      </c>
      <c r="I1680" s="832">
        <v>0</v>
      </c>
      <c r="J1680" s="832">
        <v>0</v>
      </c>
      <c r="K1680" s="832">
        <v>0</v>
      </c>
      <c r="L1680" s="832">
        <v>0</v>
      </c>
      <c r="M1680" s="832">
        <v>0</v>
      </c>
      <c r="N1680" s="832">
        <v>0</v>
      </c>
      <c r="O1680" s="832">
        <v>0</v>
      </c>
      <c r="P1680" s="832">
        <v>0</v>
      </c>
      <c r="Q1680" s="832">
        <v>0</v>
      </c>
      <c r="R1680" s="832">
        <v>0</v>
      </c>
      <c r="S1680" s="832">
        <v>0</v>
      </c>
      <c r="T1680" s="832">
        <v>0</v>
      </c>
      <c r="U1680" s="832">
        <v>0</v>
      </c>
      <c r="V1680" s="832">
        <v>0</v>
      </c>
      <c r="W1680" s="832">
        <v>0</v>
      </c>
      <c r="X1680" s="832">
        <v>0</v>
      </c>
      <c r="Y1680" s="832">
        <v>0</v>
      </c>
      <c r="Z1680" s="832">
        <v>0</v>
      </c>
      <c r="AA1680" s="832">
        <v>0</v>
      </c>
      <c r="AB1680" s="832">
        <v>0</v>
      </c>
      <c r="AC1680" s="832">
        <v>0</v>
      </c>
      <c r="AD1680" s="832">
        <v>0</v>
      </c>
      <c r="AE1680" s="832">
        <v>0</v>
      </c>
      <c r="AF1680" s="832">
        <v>0</v>
      </c>
      <c r="AG1680" s="832">
        <v>0</v>
      </c>
      <c r="AH1680" s="832">
        <v>0</v>
      </c>
      <c r="AI1680" s="832">
        <v>0</v>
      </c>
    </row>
    <row r="1681" spans="1:35" ht="15" customHeight="1">
      <c r="A1681" s="832" t="s">
        <v>1150</v>
      </c>
      <c r="B1681" s="832">
        <v>2021</v>
      </c>
      <c r="C1681" s="832" t="s">
        <v>1730</v>
      </c>
      <c r="D1681" s="832" t="s">
        <v>1731</v>
      </c>
      <c r="E1681" s="832" t="s">
        <v>333</v>
      </c>
      <c r="F1681" s="832" t="s">
        <v>1119</v>
      </c>
      <c r="G1681" s="832">
        <v>0</v>
      </c>
      <c r="H1681" s="832">
        <v>0</v>
      </c>
      <c r="I1681" s="832">
        <v>0</v>
      </c>
      <c r="J1681" s="832">
        <v>0</v>
      </c>
      <c r="K1681" s="832">
        <v>0</v>
      </c>
      <c r="L1681" s="832">
        <v>0</v>
      </c>
      <c r="M1681" s="832">
        <v>0</v>
      </c>
      <c r="N1681" s="832">
        <v>0</v>
      </c>
      <c r="O1681" s="832">
        <v>0</v>
      </c>
      <c r="P1681" s="832">
        <v>0</v>
      </c>
      <c r="Q1681" s="832">
        <v>0</v>
      </c>
      <c r="R1681" s="832">
        <v>0</v>
      </c>
      <c r="S1681" s="832">
        <v>0</v>
      </c>
      <c r="T1681" s="832">
        <v>0</v>
      </c>
      <c r="U1681" s="832">
        <v>0</v>
      </c>
      <c r="V1681" s="832">
        <v>0</v>
      </c>
      <c r="W1681" s="832">
        <v>0</v>
      </c>
      <c r="X1681" s="832">
        <v>0</v>
      </c>
      <c r="Y1681" s="832">
        <v>0</v>
      </c>
      <c r="Z1681" s="832">
        <v>0</v>
      </c>
      <c r="AA1681" s="832">
        <v>0</v>
      </c>
      <c r="AB1681" s="832">
        <v>0</v>
      </c>
      <c r="AC1681" s="832">
        <v>0</v>
      </c>
      <c r="AD1681" s="832">
        <v>0</v>
      </c>
      <c r="AE1681" s="832">
        <v>0</v>
      </c>
      <c r="AF1681" s="832">
        <v>0</v>
      </c>
      <c r="AG1681" s="832">
        <v>0</v>
      </c>
      <c r="AH1681" s="832">
        <v>0</v>
      </c>
      <c r="AI1681" s="832">
        <v>0</v>
      </c>
    </row>
    <row r="1682" spans="1:35" ht="15" customHeight="1">
      <c r="A1682" s="832" t="s">
        <v>1150</v>
      </c>
      <c r="B1682" s="832">
        <v>2021</v>
      </c>
      <c r="C1682" s="832" t="s">
        <v>1732</v>
      </c>
      <c r="D1682" s="832" t="s">
        <v>1733</v>
      </c>
      <c r="E1682" s="832" t="s">
        <v>333</v>
      </c>
      <c r="F1682" s="832" t="s">
        <v>1119</v>
      </c>
      <c r="G1682" s="832">
        <v>0</v>
      </c>
      <c r="H1682" s="832">
        <v>0</v>
      </c>
      <c r="I1682" s="832">
        <v>0</v>
      </c>
      <c r="J1682" s="832">
        <v>0</v>
      </c>
      <c r="K1682" s="832">
        <v>0</v>
      </c>
      <c r="L1682" s="832">
        <v>0</v>
      </c>
      <c r="M1682" s="832">
        <v>0</v>
      </c>
      <c r="N1682" s="832">
        <v>0</v>
      </c>
      <c r="O1682" s="832">
        <v>0</v>
      </c>
      <c r="P1682" s="832">
        <v>0</v>
      </c>
      <c r="Q1682" s="832">
        <v>0</v>
      </c>
      <c r="R1682" s="832">
        <v>0</v>
      </c>
      <c r="S1682" s="832">
        <v>0</v>
      </c>
      <c r="T1682" s="832">
        <v>0</v>
      </c>
      <c r="U1682" s="832">
        <v>0</v>
      </c>
      <c r="V1682" s="832">
        <v>0</v>
      </c>
      <c r="W1682" s="832">
        <v>0</v>
      </c>
      <c r="X1682" s="832">
        <v>0</v>
      </c>
      <c r="Y1682" s="832">
        <v>0</v>
      </c>
      <c r="Z1682" s="832">
        <v>0</v>
      </c>
      <c r="AA1682" s="832">
        <v>0</v>
      </c>
      <c r="AB1682" s="832">
        <v>0</v>
      </c>
      <c r="AC1682" s="832">
        <v>0</v>
      </c>
      <c r="AD1682" s="832">
        <v>0</v>
      </c>
      <c r="AE1682" s="832">
        <v>0</v>
      </c>
      <c r="AF1682" s="832">
        <v>0</v>
      </c>
      <c r="AG1682" s="832">
        <v>0</v>
      </c>
      <c r="AH1682" s="832">
        <v>0</v>
      </c>
      <c r="AI1682" s="832">
        <v>0</v>
      </c>
    </row>
    <row r="1683" spans="1:35" ht="15" customHeight="1">
      <c r="A1683" s="832" t="s">
        <v>1150</v>
      </c>
      <c r="B1683" s="832">
        <v>2021</v>
      </c>
      <c r="C1683" s="832" t="s">
        <v>1734</v>
      </c>
      <c r="D1683" s="832" t="s">
        <v>1735</v>
      </c>
      <c r="E1683" s="832" t="s">
        <v>333</v>
      </c>
      <c r="F1683" s="832" t="s">
        <v>1119</v>
      </c>
      <c r="G1683" s="832">
        <v>0</v>
      </c>
      <c r="H1683" s="832">
        <v>0</v>
      </c>
      <c r="I1683" s="832">
        <v>0</v>
      </c>
      <c r="J1683" s="832">
        <v>0</v>
      </c>
      <c r="K1683" s="832">
        <v>0</v>
      </c>
      <c r="L1683" s="832">
        <v>0</v>
      </c>
      <c r="M1683" s="832">
        <v>0</v>
      </c>
      <c r="N1683" s="832">
        <v>0</v>
      </c>
      <c r="O1683" s="832">
        <v>0</v>
      </c>
      <c r="P1683" s="832">
        <v>0</v>
      </c>
      <c r="Q1683" s="832">
        <v>0</v>
      </c>
      <c r="R1683" s="832">
        <v>0</v>
      </c>
      <c r="S1683" s="832">
        <v>0</v>
      </c>
      <c r="T1683" s="832">
        <v>0</v>
      </c>
      <c r="U1683" s="832">
        <v>0</v>
      </c>
      <c r="V1683" s="832">
        <v>0</v>
      </c>
      <c r="W1683" s="832">
        <v>0</v>
      </c>
      <c r="X1683" s="832">
        <v>0</v>
      </c>
      <c r="Y1683" s="832">
        <v>0</v>
      </c>
      <c r="Z1683" s="832">
        <v>0</v>
      </c>
      <c r="AA1683" s="832">
        <v>0</v>
      </c>
      <c r="AB1683" s="832">
        <v>0</v>
      </c>
      <c r="AC1683" s="832">
        <v>0</v>
      </c>
      <c r="AD1683" s="832">
        <v>0</v>
      </c>
      <c r="AE1683" s="832">
        <v>0</v>
      </c>
      <c r="AF1683" s="832">
        <v>0</v>
      </c>
      <c r="AG1683" s="832">
        <v>0</v>
      </c>
      <c r="AH1683" s="832">
        <v>0</v>
      </c>
      <c r="AI1683" s="832">
        <v>0</v>
      </c>
    </row>
    <row r="1684" spans="1:35" ht="15" customHeight="1">
      <c r="A1684" s="832" t="s">
        <v>1150</v>
      </c>
      <c r="B1684" s="832">
        <v>2021</v>
      </c>
      <c r="C1684" s="832" t="s">
        <v>1736</v>
      </c>
      <c r="D1684" s="832" t="s">
        <v>1737</v>
      </c>
      <c r="E1684" s="832" t="s">
        <v>333</v>
      </c>
      <c r="F1684" s="832" t="s">
        <v>1119</v>
      </c>
      <c r="G1684" s="832">
        <v>0</v>
      </c>
      <c r="H1684" s="832">
        <v>0</v>
      </c>
      <c r="I1684" s="832">
        <v>0</v>
      </c>
      <c r="J1684" s="832">
        <v>0</v>
      </c>
      <c r="K1684" s="832">
        <v>0</v>
      </c>
      <c r="L1684" s="832">
        <v>0</v>
      </c>
      <c r="M1684" s="832">
        <v>0</v>
      </c>
      <c r="N1684" s="832">
        <v>0</v>
      </c>
      <c r="O1684" s="832">
        <v>0</v>
      </c>
      <c r="P1684" s="832">
        <v>0</v>
      </c>
      <c r="Q1684" s="832">
        <v>0</v>
      </c>
      <c r="R1684" s="832">
        <v>0</v>
      </c>
      <c r="S1684" s="832">
        <v>0</v>
      </c>
      <c r="T1684" s="832">
        <v>0</v>
      </c>
      <c r="U1684" s="832">
        <v>0</v>
      </c>
      <c r="V1684" s="832">
        <v>0</v>
      </c>
      <c r="W1684" s="832">
        <v>0</v>
      </c>
      <c r="X1684" s="832">
        <v>0</v>
      </c>
      <c r="Y1684" s="832">
        <v>0</v>
      </c>
      <c r="Z1684" s="832">
        <v>0</v>
      </c>
      <c r="AA1684" s="832">
        <v>0</v>
      </c>
      <c r="AB1684" s="832">
        <v>0</v>
      </c>
      <c r="AC1684" s="832">
        <v>0</v>
      </c>
      <c r="AD1684" s="832">
        <v>0</v>
      </c>
      <c r="AE1684" s="832">
        <v>0</v>
      </c>
      <c r="AF1684" s="832">
        <v>0</v>
      </c>
      <c r="AG1684" s="832">
        <v>0</v>
      </c>
      <c r="AH1684" s="832">
        <v>0</v>
      </c>
      <c r="AI1684" s="832">
        <v>0</v>
      </c>
    </row>
    <row r="1685" spans="1:35" ht="15" customHeight="1">
      <c r="A1685" s="832" t="s">
        <v>1150</v>
      </c>
      <c r="B1685" s="832">
        <v>2021</v>
      </c>
      <c r="C1685" s="832" t="s">
        <v>1738</v>
      </c>
      <c r="D1685" s="832" t="s">
        <v>1739</v>
      </c>
      <c r="E1685" s="832" t="s">
        <v>333</v>
      </c>
      <c r="F1685" s="832" t="s">
        <v>1119</v>
      </c>
      <c r="G1685" s="832">
        <v>0</v>
      </c>
      <c r="H1685" s="832">
        <v>0</v>
      </c>
      <c r="I1685" s="832">
        <v>0</v>
      </c>
      <c r="J1685" s="832">
        <v>0</v>
      </c>
      <c r="K1685" s="832">
        <v>0</v>
      </c>
      <c r="L1685" s="832">
        <v>0</v>
      </c>
      <c r="M1685" s="832">
        <v>0</v>
      </c>
      <c r="N1685" s="832">
        <v>0</v>
      </c>
      <c r="O1685" s="832">
        <v>0</v>
      </c>
      <c r="P1685" s="832">
        <v>0</v>
      </c>
      <c r="Q1685" s="832">
        <v>0</v>
      </c>
      <c r="R1685" s="832">
        <v>0</v>
      </c>
      <c r="S1685" s="832">
        <v>0</v>
      </c>
      <c r="T1685" s="832">
        <v>0</v>
      </c>
      <c r="U1685" s="832">
        <v>0</v>
      </c>
      <c r="V1685" s="832">
        <v>0</v>
      </c>
      <c r="W1685" s="832">
        <v>0</v>
      </c>
      <c r="X1685" s="832">
        <v>0</v>
      </c>
      <c r="Y1685" s="832">
        <v>0</v>
      </c>
      <c r="Z1685" s="832">
        <v>0</v>
      </c>
      <c r="AA1685" s="832">
        <v>0</v>
      </c>
      <c r="AB1685" s="832">
        <v>0</v>
      </c>
      <c r="AC1685" s="832">
        <v>0</v>
      </c>
      <c r="AD1685" s="832">
        <v>0</v>
      </c>
      <c r="AE1685" s="832">
        <v>0</v>
      </c>
      <c r="AF1685" s="832">
        <v>0</v>
      </c>
      <c r="AG1685" s="832">
        <v>0</v>
      </c>
      <c r="AH1685" s="832">
        <v>0</v>
      </c>
      <c r="AI1685" s="832">
        <v>0</v>
      </c>
    </row>
    <row r="1686" spans="1:35" ht="15" customHeight="1">
      <c r="A1686" s="832" t="s">
        <v>1150</v>
      </c>
      <c r="B1686" s="832">
        <v>2021</v>
      </c>
      <c r="C1686" s="832" t="s">
        <v>1740</v>
      </c>
      <c r="D1686" s="832" t="s">
        <v>1741</v>
      </c>
      <c r="E1686" s="832" t="s">
        <v>333</v>
      </c>
      <c r="F1686" s="832" t="s">
        <v>1119</v>
      </c>
      <c r="G1686" s="832">
        <v>0</v>
      </c>
      <c r="H1686" s="832">
        <v>0</v>
      </c>
      <c r="I1686" s="832">
        <v>0</v>
      </c>
      <c r="J1686" s="832">
        <v>0</v>
      </c>
      <c r="K1686" s="832">
        <v>0</v>
      </c>
      <c r="L1686" s="832">
        <v>0</v>
      </c>
      <c r="M1686" s="832">
        <v>0</v>
      </c>
      <c r="N1686" s="832">
        <v>0</v>
      </c>
      <c r="O1686" s="832">
        <v>0</v>
      </c>
      <c r="P1686" s="832">
        <v>0</v>
      </c>
      <c r="Q1686" s="832">
        <v>0</v>
      </c>
      <c r="R1686" s="832">
        <v>0</v>
      </c>
      <c r="S1686" s="832">
        <v>0</v>
      </c>
      <c r="T1686" s="832">
        <v>0</v>
      </c>
      <c r="U1686" s="832">
        <v>0</v>
      </c>
      <c r="V1686" s="832">
        <v>0</v>
      </c>
      <c r="W1686" s="832">
        <v>0</v>
      </c>
      <c r="X1686" s="832">
        <v>0</v>
      </c>
      <c r="Y1686" s="832">
        <v>0</v>
      </c>
      <c r="Z1686" s="832">
        <v>0</v>
      </c>
      <c r="AA1686" s="832">
        <v>0</v>
      </c>
      <c r="AB1686" s="832">
        <v>0</v>
      </c>
      <c r="AC1686" s="832">
        <v>0</v>
      </c>
      <c r="AD1686" s="832">
        <v>0</v>
      </c>
      <c r="AE1686" s="832">
        <v>0</v>
      </c>
      <c r="AF1686" s="832">
        <v>0</v>
      </c>
      <c r="AG1686" s="832">
        <v>0</v>
      </c>
      <c r="AH1686" s="832">
        <v>0</v>
      </c>
      <c r="AI1686" s="832">
        <v>0</v>
      </c>
    </row>
    <row r="1687" spans="1:35" ht="15" customHeight="1">
      <c r="A1687" s="832" t="s">
        <v>1150</v>
      </c>
      <c r="B1687" s="832">
        <v>2021</v>
      </c>
      <c r="C1687" s="832" t="s">
        <v>1742</v>
      </c>
      <c r="D1687" s="832" t="s">
        <v>1743</v>
      </c>
      <c r="E1687" s="832" t="s">
        <v>333</v>
      </c>
      <c r="F1687" s="832" t="s">
        <v>1119</v>
      </c>
      <c r="G1687" s="832">
        <v>0</v>
      </c>
      <c r="H1687" s="832">
        <v>0</v>
      </c>
      <c r="I1687" s="832">
        <v>0</v>
      </c>
      <c r="J1687" s="832">
        <v>0</v>
      </c>
      <c r="K1687" s="832">
        <v>0</v>
      </c>
      <c r="L1687" s="832">
        <v>0</v>
      </c>
      <c r="M1687" s="832">
        <v>0</v>
      </c>
      <c r="N1687" s="832">
        <v>0</v>
      </c>
      <c r="O1687" s="832">
        <v>0</v>
      </c>
      <c r="P1687" s="832">
        <v>0</v>
      </c>
      <c r="Q1687" s="832">
        <v>0</v>
      </c>
      <c r="R1687" s="832">
        <v>0</v>
      </c>
      <c r="S1687" s="832">
        <v>0</v>
      </c>
      <c r="T1687" s="832">
        <v>0</v>
      </c>
      <c r="U1687" s="832">
        <v>0</v>
      </c>
      <c r="V1687" s="832">
        <v>0</v>
      </c>
      <c r="W1687" s="832">
        <v>0</v>
      </c>
      <c r="X1687" s="832">
        <v>0</v>
      </c>
      <c r="Y1687" s="832">
        <v>0</v>
      </c>
      <c r="Z1687" s="832">
        <v>0</v>
      </c>
      <c r="AA1687" s="832">
        <v>0</v>
      </c>
      <c r="AB1687" s="832">
        <v>0</v>
      </c>
      <c r="AC1687" s="832">
        <v>0</v>
      </c>
      <c r="AD1687" s="832">
        <v>0</v>
      </c>
      <c r="AE1687" s="832">
        <v>0</v>
      </c>
      <c r="AF1687" s="832">
        <v>0</v>
      </c>
      <c r="AG1687" s="832">
        <v>0</v>
      </c>
      <c r="AH1687" s="832">
        <v>0</v>
      </c>
      <c r="AI1687" s="832">
        <v>0</v>
      </c>
    </row>
    <row r="1688" spans="1:35" ht="15" customHeight="1">
      <c r="A1688" s="832" t="s">
        <v>1150</v>
      </c>
      <c r="B1688" s="832">
        <v>2021</v>
      </c>
      <c r="C1688" s="832" t="s">
        <v>1744</v>
      </c>
      <c r="D1688" s="832" t="s">
        <v>1745</v>
      </c>
      <c r="E1688" s="832" t="s">
        <v>333</v>
      </c>
      <c r="F1688" s="832" t="s">
        <v>1119</v>
      </c>
      <c r="G1688" s="832">
        <v>0</v>
      </c>
      <c r="H1688" s="832">
        <v>0</v>
      </c>
      <c r="I1688" s="832">
        <v>0</v>
      </c>
      <c r="J1688" s="832">
        <v>0</v>
      </c>
      <c r="K1688" s="832">
        <v>0</v>
      </c>
      <c r="L1688" s="832">
        <v>0</v>
      </c>
      <c r="M1688" s="832">
        <v>0</v>
      </c>
      <c r="N1688" s="832">
        <v>0</v>
      </c>
      <c r="O1688" s="832">
        <v>0</v>
      </c>
      <c r="P1688" s="832">
        <v>0</v>
      </c>
      <c r="Q1688" s="832">
        <v>0</v>
      </c>
      <c r="R1688" s="832">
        <v>0</v>
      </c>
      <c r="S1688" s="832">
        <v>0</v>
      </c>
      <c r="T1688" s="832">
        <v>0</v>
      </c>
      <c r="U1688" s="832">
        <v>0</v>
      </c>
      <c r="V1688" s="832">
        <v>0</v>
      </c>
      <c r="W1688" s="832">
        <v>0</v>
      </c>
      <c r="X1688" s="832">
        <v>0</v>
      </c>
      <c r="Y1688" s="832">
        <v>0</v>
      </c>
      <c r="Z1688" s="832">
        <v>0</v>
      </c>
      <c r="AA1688" s="832">
        <v>0</v>
      </c>
      <c r="AB1688" s="832">
        <v>0</v>
      </c>
      <c r="AC1688" s="832">
        <v>0</v>
      </c>
      <c r="AD1688" s="832">
        <v>0</v>
      </c>
      <c r="AE1688" s="832">
        <v>0</v>
      </c>
      <c r="AF1688" s="832">
        <v>0</v>
      </c>
      <c r="AG1688" s="832">
        <v>0</v>
      </c>
      <c r="AH1688" s="832">
        <v>0</v>
      </c>
      <c r="AI1688" s="832">
        <v>0</v>
      </c>
    </row>
    <row r="1689" spans="1:35" ht="15" customHeight="1">
      <c r="A1689" s="832" t="s">
        <v>1150</v>
      </c>
      <c r="B1689" s="832">
        <v>2021</v>
      </c>
      <c r="C1689" s="832" t="s">
        <v>1746</v>
      </c>
      <c r="D1689" s="832" t="s">
        <v>1747</v>
      </c>
      <c r="E1689" s="832" t="s">
        <v>333</v>
      </c>
      <c r="F1689" s="832" t="s">
        <v>1119</v>
      </c>
      <c r="G1689" s="832">
        <v>0</v>
      </c>
      <c r="H1689" s="832">
        <v>0</v>
      </c>
      <c r="I1689" s="832">
        <v>0</v>
      </c>
      <c r="J1689" s="832">
        <v>0</v>
      </c>
      <c r="K1689" s="832">
        <v>0</v>
      </c>
      <c r="L1689" s="832">
        <v>0</v>
      </c>
      <c r="M1689" s="832">
        <v>0</v>
      </c>
      <c r="N1689" s="832">
        <v>0</v>
      </c>
      <c r="O1689" s="832">
        <v>0</v>
      </c>
      <c r="P1689" s="832">
        <v>0</v>
      </c>
      <c r="Q1689" s="832">
        <v>0</v>
      </c>
      <c r="R1689" s="832">
        <v>0</v>
      </c>
      <c r="S1689" s="832">
        <v>0</v>
      </c>
      <c r="T1689" s="832">
        <v>0</v>
      </c>
      <c r="U1689" s="832">
        <v>0</v>
      </c>
      <c r="V1689" s="832">
        <v>0</v>
      </c>
      <c r="W1689" s="832">
        <v>0</v>
      </c>
      <c r="X1689" s="832">
        <v>0</v>
      </c>
      <c r="Y1689" s="832">
        <v>0</v>
      </c>
      <c r="Z1689" s="832">
        <v>0</v>
      </c>
      <c r="AA1689" s="832">
        <v>0</v>
      </c>
      <c r="AB1689" s="832">
        <v>0</v>
      </c>
      <c r="AC1689" s="832">
        <v>0</v>
      </c>
      <c r="AD1689" s="832">
        <v>0</v>
      </c>
      <c r="AE1689" s="832">
        <v>0</v>
      </c>
      <c r="AF1689" s="832">
        <v>0</v>
      </c>
      <c r="AG1689" s="832">
        <v>0</v>
      </c>
      <c r="AH1689" s="832">
        <v>0</v>
      </c>
      <c r="AI1689" s="832">
        <v>0</v>
      </c>
    </row>
    <row r="1690" spans="1:35" ht="15" customHeight="1">
      <c r="A1690" s="832" t="s">
        <v>1150</v>
      </c>
      <c r="B1690" s="832">
        <v>2021</v>
      </c>
      <c r="C1690" s="832" t="s">
        <v>1748</v>
      </c>
      <c r="D1690" s="832" t="s">
        <v>1152</v>
      </c>
      <c r="E1690" s="832" t="s">
        <v>333</v>
      </c>
      <c r="F1690" s="832" t="s">
        <v>1119</v>
      </c>
      <c r="G1690" s="832">
        <v>0</v>
      </c>
      <c r="H1690" s="832">
        <v>0</v>
      </c>
      <c r="I1690" s="832">
        <v>0</v>
      </c>
      <c r="J1690" s="832">
        <v>0</v>
      </c>
      <c r="K1690" s="832">
        <v>0</v>
      </c>
      <c r="L1690" s="832">
        <v>0</v>
      </c>
      <c r="M1690" s="832">
        <v>0</v>
      </c>
      <c r="N1690" s="832">
        <v>0</v>
      </c>
      <c r="O1690" s="832">
        <v>0</v>
      </c>
      <c r="P1690" s="832">
        <v>0</v>
      </c>
      <c r="Q1690" s="832">
        <v>0</v>
      </c>
      <c r="R1690" s="832">
        <v>0</v>
      </c>
      <c r="S1690" s="832">
        <v>0</v>
      </c>
      <c r="T1690" s="832">
        <v>0</v>
      </c>
      <c r="U1690" s="832">
        <v>0</v>
      </c>
      <c r="V1690" s="832">
        <v>0</v>
      </c>
      <c r="W1690" s="832">
        <v>0</v>
      </c>
      <c r="X1690" s="832">
        <v>0</v>
      </c>
      <c r="Y1690" s="832">
        <v>0</v>
      </c>
      <c r="Z1690" s="832">
        <v>0</v>
      </c>
      <c r="AA1690" s="832">
        <v>0</v>
      </c>
      <c r="AB1690" s="832">
        <v>0</v>
      </c>
      <c r="AC1690" s="832">
        <v>0</v>
      </c>
      <c r="AD1690" s="832">
        <v>0</v>
      </c>
      <c r="AE1690" s="832">
        <v>0</v>
      </c>
      <c r="AF1690" s="832">
        <v>0</v>
      </c>
      <c r="AG1690" s="832">
        <v>0</v>
      </c>
      <c r="AH1690" s="832">
        <v>0</v>
      </c>
      <c r="AI1690" s="832">
        <v>0</v>
      </c>
    </row>
    <row r="1691" spans="1:35" ht="15" customHeight="1">
      <c r="A1691" s="832" t="s">
        <v>1150</v>
      </c>
      <c r="B1691" s="832">
        <v>2021</v>
      </c>
      <c r="C1691" s="832" t="s">
        <v>1749</v>
      </c>
      <c r="D1691" s="832" t="s">
        <v>1750</v>
      </c>
      <c r="E1691" s="832" t="s">
        <v>333</v>
      </c>
      <c r="F1691" s="832" t="s">
        <v>1119</v>
      </c>
      <c r="G1691" s="832">
        <v>0</v>
      </c>
      <c r="H1691" s="832">
        <v>0</v>
      </c>
      <c r="I1691" s="832">
        <v>0</v>
      </c>
      <c r="J1691" s="832">
        <v>0</v>
      </c>
      <c r="K1691" s="832">
        <v>0</v>
      </c>
      <c r="L1691" s="832">
        <v>0</v>
      </c>
      <c r="M1691" s="832">
        <v>0</v>
      </c>
      <c r="N1691" s="832">
        <v>0</v>
      </c>
      <c r="O1691" s="832">
        <v>0</v>
      </c>
      <c r="P1691" s="832">
        <v>0</v>
      </c>
      <c r="Q1691" s="832">
        <v>0</v>
      </c>
      <c r="R1691" s="832">
        <v>0</v>
      </c>
      <c r="S1691" s="832">
        <v>0</v>
      </c>
      <c r="T1691" s="832">
        <v>0</v>
      </c>
      <c r="U1691" s="832">
        <v>0</v>
      </c>
      <c r="V1691" s="832">
        <v>0</v>
      </c>
      <c r="W1691" s="832">
        <v>0</v>
      </c>
      <c r="X1691" s="832">
        <v>0</v>
      </c>
      <c r="Y1691" s="832">
        <v>0</v>
      </c>
      <c r="Z1691" s="832">
        <v>0</v>
      </c>
      <c r="AA1691" s="832">
        <v>0</v>
      </c>
      <c r="AB1691" s="832">
        <v>0</v>
      </c>
      <c r="AC1691" s="832">
        <v>0</v>
      </c>
      <c r="AD1691" s="832">
        <v>0</v>
      </c>
      <c r="AE1691" s="832">
        <v>0</v>
      </c>
      <c r="AF1691" s="832">
        <v>0</v>
      </c>
      <c r="AG1691" s="832">
        <v>0</v>
      </c>
      <c r="AH1691" s="832">
        <v>0</v>
      </c>
      <c r="AI1691" s="832">
        <v>0</v>
      </c>
    </row>
    <row r="1692" spans="1:35" ht="15" customHeight="1">
      <c r="A1692" s="832" t="s">
        <v>1150</v>
      </c>
      <c r="B1692" s="832">
        <v>2021</v>
      </c>
      <c r="C1692" s="832" t="s">
        <v>1751</v>
      </c>
      <c r="D1692" s="832" t="s">
        <v>1752</v>
      </c>
      <c r="E1692" s="832" t="s">
        <v>333</v>
      </c>
      <c r="F1692" s="832" t="s">
        <v>1119</v>
      </c>
      <c r="G1692" s="832">
        <v>0</v>
      </c>
      <c r="H1692" s="832">
        <v>0</v>
      </c>
      <c r="I1692" s="832">
        <v>0</v>
      </c>
      <c r="J1692" s="832">
        <v>0</v>
      </c>
      <c r="K1692" s="832">
        <v>0</v>
      </c>
      <c r="L1692" s="832">
        <v>0</v>
      </c>
      <c r="M1692" s="832">
        <v>0</v>
      </c>
      <c r="N1692" s="832">
        <v>0</v>
      </c>
      <c r="O1692" s="832">
        <v>0</v>
      </c>
      <c r="P1692" s="832">
        <v>0</v>
      </c>
      <c r="Q1692" s="832">
        <v>0</v>
      </c>
      <c r="R1692" s="832">
        <v>0</v>
      </c>
      <c r="S1692" s="832">
        <v>0</v>
      </c>
      <c r="T1692" s="832">
        <v>0</v>
      </c>
      <c r="U1692" s="832">
        <v>0</v>
      </c>
      <c r="V1692" s="832">
        <v>0</v>
      </c>
      <c r="W1692" s="832">
        <v>0</v>
      </c>
      <c r="X1692" s="832">
        <v>0</v>
      </c>
      <c r="Y1692" s="832">
        <v>0</v>
      </c>
      <c r="Z1692" s="832">
        <v>0</v>
      </c>
      <c r="AA1692" s="832">
        <v>0</v>
      </c>
      <c r="AB1692" s="832">
        <v>0</v>
      </c>
      <c r="AC1692" s="832">
        <v>0</v>
      </c>
      <c r="AD1692" s="832">
        <v>0</v>
      </c>
      <c r="AE1692" s="832">
        <v>0</v>
      </c>
      <c r="AF1692" s="832">
        <v>0</v>
      </c>
      <c r="AG1692" s="832">
        <v>0</v>
      </c>
      <c r="AH1692" s="832">
        <v>0</v>
      </c>
      <c r="AI1692" s="832">
        <v>0</v>
      </c>
    </row>
    <row r="1693" spans="1:35" ht="15" customHeight="1">
      <c r="A1693" s="832" t="s">
        <v>1150</v>
      </c>
      <c r="B1693" s="832">
        <v>2021</v>
      </c>
      <c r="C1693" s="832" t="s">
        <v>1753</v>
      </c>
      <c r="D1693" s="832" t="s">
        <v>1754</v>
      </c>
      <c r="E1693" s="832" t="s">
        <v>333</v>
      </c>
      <c r="F1693" s="832" t="s">
        <v>1119</v>
      </c>
      <c r="G1693" s="832">
        <v>0</v>
      </c>
      <c r="H1693" s="832">
        <v>0</v>
      </c>
      <c r="I1693" s="832">
        <v>0</v>
      </c>
      <c r="J1693" s="832">
        <v>0</v>
      </c>
      <c r="K1693" s="832">
        <v>0</v>
      </c>
      <c r="L1693" s="832">
        <v>0</v>
      </c>
      <c r="M1693" s="832">
        <v>0</v>
      </c>
      <c r="N1693" s="832">
        <v>0</v>
      </c>
      <c r="O1693" s="832">
        <v>0</v>
      </c>
      <c r="P1693" s="832">
        <v>0</v>
      </c>
      <c r="Q1693" s="832">
        <v>0</v>
      </c>
      <c r="R1693" s="832">
        <v>0</v>
      </c>
      <c r="S1693" s="832">
        <v>0</v>
      </c>
      <c r="T1693" s="832">
        <v>0</v>
      </c>
      <c r="U1693" s="832">
        <v>0</v>
      </c>
      <c r="V1693" s="832">
        <v>0</v>
      </c>
      <c r="W1693" s="832">
        <v>0</v>
      </c>
      <c r="X1693" s="832">
        <v>0</v>
      </c>
      <c r="Y1693" s="832">
        <v>0</v>
      </c>
      <c r="Z1693" s="832">
        <v>0</v>
      </c>
      <c r="AA1693" s="832">
        <v>0</v>
      </c>
      <c r="AB1693" s="832">
        <v>0</v>
      </c>
      <c r="AC1693" s="832">
        <v>0</v>
      </c>
      <c r="AD1693" s="832">
        <v>0</v>
      </c>
      <c r="AE1693" s="832">
        <v>0</v>
      </c>
      <c r="AF1693" s="832">
        <v>0</v>
      </c>
      <c r="AG1693" s="832">
        <v>0</v>
      </c>
      <c r="AH1693" s="832">
        <v>0</v>
      </c>
      <c r="AI1693" s="832">
        <v>0</v>
      </c>
    </row>
    <row r="1694" spans="1:35" ht="15" customHeight="1">
      <c r="A1694" s="832" t="s">
        <v>1150</v>
      </c>
      <c r="B1694" s="832">
        <v>2021</v>
      </c>
      <c r="C1694" s="832" t="s">
        <v>1755</v>
      </c>
      <c r="D1694" s="832" t="s">
        <v>1756</v>
      </c>
      <c r="E1694" s="832" t="s">
        <v>333</v>
      </c>
      <c r="F1694" s="832" t="s">
        <v>1119</v>
      </c>
      <c r="G1694" s="832">
        <v>0</v>
      </c>
      <c r="H1694" s="832">
        <v>0</v>
      </c>
      <c r="I1694" s="832">
        <v>0</v>
      </c>
      <c r="J1694" s="832">
        <v>0</v>
      </c>
      <c r="K1694" s="832">
        <v>0</v>
      </c>
      <c r="L1694" s="832">
        <v>0</v>
      </c>
      <c r="M1694" s="832">
        <v>0</v>
      </c>
      <c r="N1694" s="832">
        <v>0</v>
      </c>
      <c r="O1694" s="832">
        <v>0</v>
      </c>
      <c r="P1694" s="832">
        <v>0</v>
      </c>
      <c r="Q1694" s="832">
        <v>0</v>
      </c>
      <c r="R1694" s="832">
        <v>0</v>
      </c>
      <c r="S1694" s="832">
        <v>0</v>
      </c>
      <c r="T1694" s="832">
        <v>0</v>
      </c>
      <c r="U1694" s="832">
        <v>0</v>
      </c>
      <c r="V1694" s="832">
        <v>0</v>
      </c>
      <c r="W1694" s="832">
        <v>0</v>
      </c>
      <c r="X1694" s="832">
        <v>0</v>
      </c>
      <c r="Y1694" s="832">
        <v>0</v>
      </c>
      <c r="Z1694" s="832">
        <v>0</v>
      </c>
      <c r="AA1694" s="832">
        <v>0</v>
      </c>
      <c r="AB1694" s="832">
        <v>0</v>
      </c>
      <c r="AC1694" s="832">
        <v>0</v>
      </c>
      <c r="AD1694" s="832">
        <v>0</v>
      </c>
      <c r="AE1694" s="832">
        <v>0</v>
      </c>
      <c r="AF1694" s="832">
        <v>0</v>
      </c>
      <c r="AG1694" s="832">
        <v>0</v>
      </c>
      <c r="AH1694" s="832">
        <v>0</v>
      </c>
      <c r="AI1694" s="832">
        <v>0</v>
      </c>
    </row>
    <row r="1695" spans="1:35" ht="15" customHeight="1">
      <c r="A1695" s="832" t="s">
        <v>1150</v>
      </c>
      <c r="B1695" s="832">
        <v>2021</v>
      </c>
      <c r="C1695" s="832" t="s">
        <v>1757</v>
      </c>
      <c r="D1695" s="832" t="s">
        <v>1758</v>
      </c>
      <c r="E1695" s="832" t="s">
        <v>333</v>
      </c>
      <c r="F1695" s="832" t="s">
        <v>1119</v>
      </c>
      <c r="G1695" s="832">
        <v>0</v>
      </c>
      <c r="H1695" s="832">
        <v>0</v>
      </c>
      <c r="I1695" s="832">
        <v>0</v>
      </c>
      <c r="J1695" s="832">
        <v>0</v>
      </c>
      <c r="K1695" s="832">
        <v>0</v>
      </c>
      <c r="L1695" s="832">
        <v>0</v>
      </c>
      <c r="M1695" s="832">
        <v>0</v>
      </c>
      <c r="N1695" s="832">
        <v>0</v>
      </c>
      <c r="O1695" s="832">
        <v>0</v>
      </c>
      <c r="P1695" s="832">
        <v>0</v>
      </c>
      <c r="Q1695" s="832">
        <v>0</v>
      </c>
      <c r="R1695" s="832">
        <v>0</v>
      </c>
      <c r="S1695" s="832">
        <v>0</v>
      </c>
      <c r="T1695" s="832">
        <v>0</v>
      </c>
      <c r="U1695" s="832">
        <v>0</v>
      </c>
      <c r="V1695" s="832">
        <v>0</v>
      </c>
      <c r="W1695" s="832">
        <v>0</v>
      </c>
      <c r="X1695" s="832">
        <v>0</v>
      </c>
      <c r="Y1695" s="832">
        <v>0</v>
      </c>
      <c r="Z1695" s="832">
        <v>0</v>
      </c>
      <c r="AA1695" s="832">
        <v>0</v>
      </c>
      <c r="AB1695" s="832">
        <v>0</v>
      </c>
      <c r="AC1695" s="832">
        <v>0</v>
      </c>
      <c r="AD1695" s="832">
        <v>0</v>
      </c>
      <c r="AE1695" s="832">
        <v>0</v>
      </c>
      <c r="AF1695" s="832">
        <v>0</v>
      </c>
      <c r="AG1695" s="832">
        <v>0</v>
      </c>
      <c r="AH1695" s="832">
        <v>0</v>
      </c>
      <c r="AI1695" s="832">
        <v>0</v>
      </c>
    </row>
    <row r="1696" spans="1:35" ht="15" customHeight="1">
      <c r="A1696" s="832" t="s">
        <v>1150</v>
      </c>
      <c r="B1696" s="832">
        <v>2021</v>
      </c>
      <c r="C1696" s="832" t="s">
        <v>1759</v>
      </c>
      <c r="D1696" s="832" t="s">
        <v>1760</v>
      </c>
      <c r="E1696" s="832" t="s">
        <v>333</v>
      </c>
      <c r="F1696" s="832" t="s">
        <v>1119</v>
      </c>
      <c r="G1696" s="832">
        <v>0</v>
      </c>
      <c r="H1696" s="832">
        <v>0</v>
      </c>
      <c r="I1696" s="832">
        <v>0</v>
      </c>
      <c r="J1696" s="832">
        <v>0</v>
      </c>
      <c r="K1696" s="832">
        <v>0</v>
      </c>
      <c r="L1696" s="832">
        <v>0</v>
      </c>
      <c r="M1696" s="832">
        <v>0</v>
      </c>
      <c r="N1696" s="832">
        <v>0</v>
      </c>
      <c r="O1696" s="832">
        <v>0</v>
      </c>
      <c r="P1696" s="832">
        <v>0</v>
      </c>
      <c r="Q1696" s="832">
        <v>0</v>
      </c>
      <c r="R1696" s="832">
        <v>0</v>
      </c>
      <c r="S1696" s="832">
        <v>0</v>
      </c>
      <c r="T1696" s="832">
        <v>0</v>
      </c>
      <c r="U1696" s="832">
        <v>0</v>
      </c>
      <c r="V1696" s="832">
        <v>0</v>
      </c>
      <c r="W1696" s="832">
        <v>0</v>
      </c>
      <c r="X1696" s="832">
        <v>0</v>
      </c>
      <c r="Y1696" s="832">
        <v>0</v>
      </c>
      <c r="Z1696" s="832">
        <v>0</v>
      </c>
      <c r="AA1696" s="832">
        <v>0</v>
      </c>
      <c r="AB1696" s="832">
        <v>0</v>
      </c>
      <c r="AC1696" s="832">
        <v>0</v>
      </c>
      <c r="AD1696" s="832">
        <v>0</v>
      </c>
      <c r="AE1696" s="832">
        <v>0</v>
      </c>
      <c r="AF1696" s="832">
        <v>0</v>
      </c>
      <c r="AG1696" s="832">
        <v>0</v>
      </c>
      <c r="AH1696" s="832">
        <v>0</v>
      </c>
      <c r="AI1696" s="832">
        <v>0</v>
      </c>
    </row>
    <row r="1697" spans="1:35" ht="15" customHeight="1">
      <c r="A1697" s="832" t="s">
        <v>1150</v>
      </c>
      <c r="B1697" s="832">
        <v>2021</v>
      </c>
      <c r="C1697" s="832" t="s">
        <v>1761</v>
      </c>
      <c r="D1697" s="832" t="s">
        <v>1762</v>
      </c>
      <c r="E1697" s="832" t="s">
        <v>333</v>
      </c>
      <c r="F1697" s="832" t="s">
        <v>1119</v>
      </c>
      <c r="G1697" s="832">
        <v>0</v>
      </c>
      <c r="H1697" s="832">
        <v>0</v>
      </c>
      <c r="I1697" s="832">
        <v>0</v>
      </c>
      <c r="J1697" s="832">
        <v>0</v>
      </c>
      <c r="K1697" s="832">
        <v>0</v>
      </c>
      <c r="L1697" s="832">
        <v>0</v>
      </c>
      <c r="M1697" s="832">
        <v>0</v>
      </c>
      <c r="N1697" s="832">
        <v>0</v>
      </c>
      <c r="O1697" s="832">
        <v>0</v>
      </c>
      <c r="P1697" s="832">
        <v>0</v>
      </c>
      <c r="Q1697" s="832">
        <v>0</v>
      </c>
      <c r="R1697" s="832">
        <v>0</v>
      </c>
      <c r="S1697" s="832">
        <v>0</v>
      </c>
      <c r="T1697" s="832">
        <v>0</v>
      </c>
      <c r="U1697" s="832">
        <v>0</v>
      </c>
      <c r="V1697" s="832">
        <v>0</v>
      </c>
      <c r="W1697" s="832">
        <v>0</v>
      </c>
      <c r="X1697" s="832">
        <v>0</v>
      </c>
      <c r="Y1697" s="832">
        <v>0</v>
      </c>
      <c r="Z1697" s="832">
        <v>0</v>
      </c>
      <c r="AA1697" s="832">
        <v>0</v>
      </c>
      <c r="AB1697" s="832">
        <v>0</v>
      </c>
      <c r="AC1697" s="832">
        <v>0</v>
      </c>
      <c r="AD1697" s="832">
        <v>0</v>
      </c>
      <c r="AE1697" s="832">
        <v>0</v>
      </c>
      <c r="AF1697" s="832">
        <v>0</v>
      </c>
      <c r="AG1697" s="832">
        <v>0</v>
      </c>
      <c r="AH1697" s="832">
        <v>0</v>
      </c>
      <c r="AI1697" s="832">
        <v>0</v>
      </c>
    </row>
    <row r="1698" spans="1:35" ht="15" customHeight="1">
      <c r="A1698" s="832" t="s">
        <v>1150</v>
      </c>
      <c r="B1698" s="832">
        <v>2021</v>
      </c>
      <c r="C1698" s="832" t="s">
        <v>1763</v>
      </c>
      <c r="D1698" s="832" t="s">
        <v>1764</v>
      </c>
      <c r="E1698" s="832" t="s">
        <v>333</v>
      </c>
      <c r="F1698" s="832" t="s">
        <v>1119</v>
      </c>
      <c r="G1698" s="832">
        <v>0</v>
      </c>
      <c r="H1698" s="832">
        <v>0</v>
      </c>
      <c r="I1698" s="832">
        <v>0</v>
      </c>
      <c r="J1698" s="832">
        <v>0</v>
      </c>
      <c r="K1698" s="832">
        <v>0</v>
      </c>
      <c r="L1698" s="832">
        <v>0</v>
      </c>
      <c r="M1698" s="832">
        <v>0</v>
      </c>
      <c r="N1698" s="832">
        <v>0</v>
      </c>
      <c r="O1698" s="832">
        <v>0</v>
      </c>
      <c r="P1698" s="832">
        <v>0</v>
      </c>
      <c r="Q1698" s="832">
        <v>0</v>
      </c>
      <c r="R1698" s="832">
        <v>0</v>
      </c>
      <c r="S1698" s="832">
        <v>0</v>
      </c>
      <c r="T1698" s="832">
        <v>0</v>
      </c>
      <c r="U1698" s="832">
        <v>0</v>
      </c>
      <c r="V1698" s="832">
        <v>0</v>
      </c>
      <c r="W1698" s="832">
        <v>0</v>
      </c>
      <c r="X1698" s="832">
        <v>0</v>
      </c>
      <c r="Y1698" s="832">
        <v>0</v>
      </c>
      <c r="Z1698" s="832">
        <v>0</v>
      </c>
      <c r="AA1698" s="832">
        <v>0</v>
      </c>
      <c r="AB1698" s="832">
        <v>0</v>
      </c>
      <c r="AC1698" s="832">
        <v>0</v>
      </c>
      <c r="AD1698" s="832">
        <v>0</v>
      </c>
      <c r="AE1698" s="832">
        <v>0</v>
      </c>
      <c r="AF1698" s="832">
        <v>0</v>
      </c>
      <c r="AG1698" s="832">
        <v>0</v>
      </c>
      <c r="AH1698" s="832">
        <v>0</v>
      </c>
      <c r="AI1698" s="832">
        <v>0</v>
      </c>
    </row>
    <row r="1699" spans="1:35" ht="15" customHeight="1">
      <c r="A1699" s="832" t="s">
        <v>1150</v>
      </c>
      <c r="B1699" s="832">
        <v>2021</v>
      </c>
      <c r="C1699" s="832" t="s">
        <v>1765</v>
      </c>
      <c r="D1699" s="832" t="s">
        <v>1766</v>
      </c>
      <c r="E1699" s="832" t="s">
        <v>333</v>
      </c>
      <c r="F1699" s="832" t="s">
        <v>1119</v>
      </c>
      <c r="G1699" s="832">
        <v>0</v>
      </c>
      <c r="H1699" s="832">
        <v>0</v>
      </c>
      <c r="I1699" s="832">
        <v>0</v>
      </c>
      <c r="J1699" s="832">
        <v>0</v>
      </c>
      <c r="K1699" s="832">
        <v>0</v>
      </c>
      <c r="L1699" s="832">
        <v>0</v>
      </c>
      <c r="M1699" s="832">
        <v>0</v>
      </c>
      <c r="N1699" s="832">
        <v>0</v>
      </c>
      <c r="O1699" s="832">
        <v>0</v>
      </c>
      <c r="P1699" s="832">
        <v>0</v>
      </c>
      <c r="Q1699" s="832">
        <v>0</v>
      </c>
      <c r="R1699" s="832">
        <v>0</v>
      </c>
      <c r="S1699" s="832">
        <v>0</v>
      </c>
      <c r="T1699" s="832">
        <v>0</v>
      </c>
      <c r="U1699" s="832">
        <v>0</v>
      </c>
      <c r="V1699" s="832">
        <v>0</v>
      </c>
      <c r="W1699" s="832">
        <v>0</v>
      </c>
      <c r="X1699" s="832">
        <v>0</v>
      </c>
      <c r="Y1699" s="832">
        <v>0</v>
      </c>
      <c r="Z1699" s="832">
        <v>0</v>
      </c>
      <c r="AA1699" s="832">
        <v>0</v>
      </c>
      <c r="AB1699" s="832">
        <v>0</v>
      </c>
      <c r="AC1699" s="832">
        <v>0</v>
      </c>
      <c r="AD1699" s="832">
        <v>0</v>
      </c>
      <c r="AE1699" s="832">
        <v>0</v>
      </c>
      <c r="AF1699" s="832">
        <v>0</v>
      </c>
      <c r="AG1699" s="832">
        <v>0</v>
      </c>
      <c r="AH1699" s="832">
        <v>0</v>
      </c>
      <c r="AI1699" s="832">
        <v>0</v>
      </c>
    </row>
    <row r="1700" spans="1:35" ht="15" customHeight="1">
      <c r="A1700" s="832" t="s">
        <v>1150</v>
      </c>
      <c r="B1700" s="832">
        <v>2021</v>
      </c>
      <c r="C1700" s="832" t="s">
        <v>1767</v>
      </c>
      <c r="D1700" s="832" t="s">
        <v>1768</v>
      </c>
      <c r="E1700" s="832" t="s">
        <v>333</v>
      </c>
      <c r="F1700" s="832" t="s">
        <v>1119</v>
      </c>
      <c r="G1700" s="832">
        <v>0</v>
      </c>
      <c r="H1700" s="832">
        <v>0</v>
      </c>
      <c r="I1700" s="832">
        <v>0</v>
      </c>
      <c r="J1700" s="832">
        <v>0</v>
      </c>
      <c r="K1700" s="832">
        <v>0</v>
      </c>
      <c r="L1700" s="832">
        <v>0</v>
      </c>
      <c r="M1700" s="832">
        <v>0</v>
      </c>
      <c r="N1700" s="832">
        <v>0</v>
      </c>
      <c r="O1700" s="832">
        <v>0</v>
      </c>
      <c r="P1700" s="832">
        <v>0</v>
      </c>
      <c r="Q1700" s="832">
        <v>0</v>
      </c>
      <c r="R1700" s="832">
        <v>0</v>
      </c>
      <c r="S1700" s="832">
        <v>0</v>
      </c>
      <c r="T1700" s="832">
        <v>0</v>
      </c>
      <c r="U1700" s="832">
        <v>0</v>
      </c>
      <c r="V1700" s="832">
        <v>0</v>
      </c>
      <c r="W1700" s="832">
        <v>0</v>
      </c>
      <c r="X1700" s="832">
        <v>0</v>
      </c>
      <c r="Y1700" s="832">
        <v>0</v>
      </c>
      <c r="Z1700" s="832">
        <v>0</v>
      </c>
      <c r="AA1700" s="832">
        <v>0</v>
      </c>
      <c r="AB1700" s="832">
        <v>0</v>
      </c>
      <c r="AC1700" s="832">
        <v>0</v>
      </c>
      <c r="AD1700" s="832">
        <v>0</v>
      </c>
      <c r="AE1700" s="832">
        <v>0</v>
      </c>
      <c r="AF1700" s="832">
        <v>0</v>
      </c>
      <c r="AG1700" s="832">
        <v>0</v>
      </c>
      <c r="AH1700" s="832">
        <v>0</v>
      </c>
      <c r="AI1700" s="832">
        <v>0</v>
      </c>
    </row>
    <row r="1701" spans="1:35" ht="15" customHeight="1">
      <c r="A1701" s="832" t="s">
        <v>1150</v>
      </c>
      <c r="B1701" s="832">
        <v>2021</v>
      </c>
      <c r="C1701" s="832" t="s">
        <v>1769</v>
      </c>
      <c r="D1701" s="832" t="s">
        <v>1770</v>
      </c>
      <c r="E1701" s="832" t="s">
        <v>333</v>
      </c>
      <c r="F1701" s="832" t="s">
        <v>1119</v>
      </c>
      <c r="G1701" s="832">
        <v>0</v>
      </c>
      <c r="H1701" s="832">
        <v>0</v>
      </c>
      <c r="I1701" s="832">
        <v>0</v>
      </c>
      <c r="J1701" s="832">
        <v>0</v>
      </c>
      <c r="K1701" s="832">
        <v>0</v>
      </c>
      <c r="L1701" s="832">
        <v>0</v>
      </c>
      <c r="M1701" s="832">
        <v>0</v>
      </c>
      <c r="N1701" s="832">
        <v>0</v>
      </c>
      <c r="O1701" s="832">
        <v>0</v>
      </c>
      <c r="P1701" s="832">
        <v>0</v>
      </c>
      <c r="Q1701" s="832">
        <v>0</v>
      </c>
      <c r="R1701" s="832">
        <v>0</v>
      </c>
      <c r="S1701" s="832">
        <v>0</v>
      </c>
      <c r="T1701" s="832">
        <v>0</v>
      </c>
      <c r="U1701" s="832">
        <v>0</v>
      </c>
      <c r="V1701" s="832">
        <v>0</v>
      </c>
      <c r="W1701" s="832">
        <v>0</v>
      </c>
      <c r="X1701" s="832">
        <v>0</v>
      </c>
      <c r="Y1701" s="832">
        <v>0</v>
      </c>
      <c r="Z1701" s="832">
        <v>0</v>
      </c>
      <c r="AA1701" s="832">
        <v>0</v>
      </c>
      <c r="AB1701" s="832">
        <v>0</v>
      </c>
      <c r="AC1701" s="832">
        <v>0</v>
      </c>
      <c r="AD1701" s="832">
        <v>0</v>
      </c>
      <c r="AE1701" s="832">
        <v>0</v>
      </c>
      <c r="AF1701" s="832">
        <v>0</v>
      </c>
      <c r="AG1701" s="832">
        <v>0</v>
      </c>
      <c r="AH1701" s="832">
        <v>0</v>
      </c>
      <c r="AI1701" s="832">
        <v>0</v>
      </c>
    </row>
    <row r="1702" spans="1:35" ht="15" customHeight="1">
      <c r="A1702" s="832" t="s">
        <v>1150</v>
      </c>
      <c r="B1702" s="832">
        <v>2021</v>
      </c>
      <c r="C1702" s="832" t="s">
        <v>1771</v>
      </c>
      <c r="D1702" s="832" t="s">
        <v>1772</v>
      </c>
      <c r="E1702" s="832" t="s">
        <v>333</v>
      </c>
      <c r="F1702" s="832" t="s">
        <v>1119</v>
      </c>
      <c r="G1702" s="832">
        <v>0</v>
      </c>
      <c r="H1702" s="832">
        <v>0</v>
      </c>
      <c r="I1702" s="832">
        <v>0</v>
      </c>
      <c r="J1702" s="832">
        <v>0</v>
      </c>
      <c r="K1702" s="832">
        <v>0</v>
      </c>
      <c r="L1702" s="832">
        <v>0</v>
      </c>
      <c r="M1702" s="832">
        <v>0</v>
      </c>
      <c r="N1702" s="832">
        <v>0</v>
      </c>
      <c r="O1702" s="832">
        <v>0</v>
      </c>
      <c r="P1702" s="832">
        <v>0</v>
      </c>
      <c r="Q1702" s="832">
        <v>0</v>
      </c>
      <c r="R1702" s="832">
        <v>0</v>
      </c>
      <c r="S1702" s="832">
        <v>0</v>
      </c>
      <c r="T1702" s="832">
        <v>0</v>
      </c>
      <c r="U1702" s="832">
        <v>0</v>
      </c>
      <c r="V1702" s="832">
        <v>0</v>
      </c>
      <c r="W1702" s="832">
        <v>0</v>
      </c>
      <c r="X1702" s="832">
        <v>0</v>
      </c>
      <c r="Y1702" s="832">
        <v>0</v>
      </c>
      <c r="Z1702" s="832">
        <v>0</v>
      </c>
      <c r="AA1702" s="832">
        <v>0</v>
      </c>
      <c r="AB1702" s="832">
        <v>0</v>
      </c>
      <c r="AC1702" s="832">
        <v>0</v>
      </c>
      <c r="AD1702" s="832">
        <v>0</v>
      </c>
      <c r="AE1702" s="832">
        <v>0</v>
      </c>
      <c r="AF1702" s="832">
        <v>0</v>
      </c>
      <c r="AG1702" s="832">
        <v>0</v>
      </c>
      <c r="AH1702" s="832">
        <v>0</v>
      </c>
      <c r="AI1702" s="832">
        <v>0</v>
      </c>
    </row>
    <row r="1703" spans="1:35" ht="15" customHeight="1">
      <c r="A1703" s="832" t="s">
        <v>1150</v>
      </c>
      <c r="B1703" s="832">
        <v>2021</v>
      </c>
      <c r="C1703" s="832" t="s">
        <v>1773</v>
      </c>
      <c r="D1703" s="832" t="s">
        <v>1774</v>
      </c>
      <c r="E1703" s="832" t="s">
        <v>333</v>
      </c>
      <c r="F1703" s="832" t="s">
        <v>1119</v>
      </c>
      <c r="G1703" s="832">
        <v>0</v>
      </c>
      <c r="H1703" s="832">
        <v>0</v>
      </c>
      <c r="I1703" s="832">
        <v>0</v>
      </c>
      <c r="J1703" s="832">
        <v>0</v>
      </c>
      <c r="K1703" s="832">
        <v>0</v>
      </c>
      <c r="L1703" s="832">
        <v>0</v>
      </c>
      <c r="M1703" s="832">
        <v>0</v>
      </c>
      <c r="N1703" s="832">
        <v>0</v>
      </c>
      <c r="O1703" s="832">
        <v>0</v>
      </c>
      <c r="P1703" s="832">
        <v>0</v>
      </c>
      <c r="Q1703" s="832">
        <v>0</v>
      </c>
      <c r="R1703" s="832">
        <v>0</v>
      </c>
      <c r="S1703" s="832">
        <v>0</v>
      </c>
      <c r="T1703" s="832">
        <v>0</v>
      </c>
      <c r="U1703" s="832">
        <v>0</v>
      </c>
      <c r="V1703" s="832">
        <v>0</v>
      </c>
      <c r="W1703" s="832">
        <v>0</v>
      </c>
      <c r="X1703" s="832">
        <v>0</v>
      </c>
      <c r="Y1703" s="832">
        <v>0</v>
      </c>
      <c r="Z1703" s="832">
        <v>0</v>
      </c>
      <c r="AA1703" s="832">
        <v>0</v>
      </c>
      <c r="AB1703" s="832">
        <v>0</v>
      </c>
      <c r="AC1703" s="832">
        <v>0</v>
      </c>
      <c r="AD1703" s="832">
        <v>0</v>
      </c>
      <c r="AE1703" s="832">
        <v>0</v>
      </c>
      <c r="AF1703" s="832">
        <v>0</v>
      </c>
      <c r="AG1703" s="832">
        <v>0</v>
      </c>
      <c r="AH1703" s="832">
        <v>0</v>
      </c>
      <c r="AI1703" s="832">
        <v>0</v>
      </c>
    </row>
    <row r="1704" spans="1:35" ht="15" customHeight="1">
      <c r="A1704" s="832" t="s">
        <v>1150</v>
      </c>
      <c r="B1704" s="832">
        <v>2021</v>
      </c>
      <c r="C1704" s="832" t="s">
        <v>1775</v>
      </c>
      <c r="D1704" s="832" t="s">
        <v>1776</v>
      </c>
      <c r="E1704" s="832" t="s">
        <v>333</v>
      </c>
      <c r="F1704" s="832" t="s">
        <v>1119</v>
      </c>
      <c r="G1704" s="832">
        <v>0</v>
      </c>
      <c r="H1704" s="832">
        <v>0</v>
      </c>
      <c r="I1704" s="832">
        <v>0</v>
      </c>
      <c r="J1704" s="832">
        <v>0</v>
      </c>
      <c r="K1704" s="832">
        <v>0</v>
      </c>
      <c r="L1704" s="832">
        <v>0</v>
      </c>
      <c r="M1704" s="832">
        <v>0</v>
      </c>
      <c r="N1704" s="832">
        <v>0</v>
      </c>
      <c r="O1704" s="832">
        <v>0</v>
      </c>
      <c r="P1704" s="832">
        <v>0</v>
      </c>
      <c r="Q1704" s="832">
        <v>0</v>
      </c>
      <c r="R1704" s="832">
        <v>0</v>
      </c>
      <c r="S1704" s="832">
        <v>0</v>
      </c>
      <c r="T1704" s="832">
        <v>0</v>
      </c>
      <c r="U1704" s="832">
        <v>0</v>
      </c>
      <c r="V1704" s="832">
        <v>0</v>
      </c>
      <c r="W1704" s="832">
        <v>0</v>
      </c>
      <c r="X1704" s="832">
        <v>0</v>
      </c>
      <c r="Y1704" s="832">
        <v>0</v>
      </c>
      <c r="Z1704" s="832">
        <v>0</v>
      </c>
      <c r="AA1704" s="832">
        <v>0</v>
      </c>
      <c r="AB1704" s="832">
        <v>0</v>
      </c>
      <c r="AC1704" s="832">
        <v>0</v>
      </c>
      <c r="AD1704" s="832">
        <v>0</v>
      </c>
      <c r="AE1704" s="832">
        <v>0</v>
      </c>
      <c r="AF1704" s="832">
        <v>0</v>
      </c>
      <c r="AG1704" s="832">
        <v>0</v>
      </c>
      <c r="AH1704" s="832">
        <v>0</v>
      </c>
      <c r="AI1704" s="832">
        <v>0</v>
      </c>
    </row>
    <row r="1705" spans="1:35" ht="15" customHeight="1">
      <c r="A1705" s="832" t="s">
        <v>1150</v>
      </c>
      <c r="B1705" s="832">
        <v>2021</v>
      </c>
      <c r="C1705" s="832" t="s">
        <v>1777</v>
      </c>
      <c r="D1705" s="832" t="s">
        <v>1778</v>
      </c>
      <c r="E1705" s="832" t="s">
        <v>333</v>
      </c>
      <c r="F1705" s="832" t="s">
        <v>1119</v>
      </c>
      <c r="G1705" s="832">
        <v>0</v>
      </c>
      <c r="H1705" s="832">
        <v>0</v>
      </c>
      <c r="I1705" s="832">
        <v>0</v>
      </c>
      <c r="J1705" s="832">
        <v>0</v>
      </c>
      <c r="K1705" s="832">
        <v>0</v>
      </c>
      <c r="L1705" s="832">
        <v>0</v>
      </c>
      <c r="M1705" s="832">
        <v>0</v>
      </c>
      <c r="N1705" s="832">
        <v>0</v>
      </c>
      <c r="O1705" s="832">
        <v>0</v>
      </c>
      <c r="P1705" s="832">
        <v>0</v>
      </c>
      <c r="Q1705" s="832">
        <v>0</v>
      </c>
      <c r="R1705" s="832">
        <v>0</v>
      </c>
      <c r="S1705" s="832">
        <v>0</v>
      </c>
      <c r="T1705" s="832">
        <v>0</v>
      </c>
      <c r="U1705" s="832">
        <v>0</v>
      </c>
      <c r="V1705" s="832">
        <v>0</v>
      </c>
      <c r="W1705" s="832">
        <v>0</v>
      </c>
      <c r="X1705" s="832">
        <v>0</v>
      </c>
      <c r="Y1705" s="832">
        <v>0</v>
      </c>
      <c r="Z1705" s="832">
        <v>0</v>
      </c>
      <c r="AA1705" s="832">
        <v>0</v>
      </c>
      <c r="AB1705" s="832">
        <v>0</v>
      </c>
      <c r="AC1705" s="832">
        <v>0</v>
      </c>
      <c r="AD1705" s="832">
        <v>0</v>
      </c>
      <c r="AE1705" s="832">
        <v>0</v>
      </c>
      <c r="AF1705" s="832">
        <v>0</v>
      </c>
      <c r="AG1705" s="832">
        <v>0</v>
      </c>
      <c r="AH1705" s="832">
        <v>0</v>
      </c>
      <c r="AI1705" s="832">
        <v>0</v>
      </c>
    </row>
    <row r="1706" spans="1:35" ht="15" customHeight="1">
      <c r="A1706" s="832" t="s">
        <v>1150</v>
      </c>
      <c r="B1706" s="832">
        <v>2021</v>
      </c>
      <c r="C1706" s="832" t="s">
        <v>1779</v>
      </c>
      <c r="D1706" s="832" t="s">
        <v>1780</v>
      </c>
      <c r="E1706" s="832" t="s">
        <v>333</v>
      </c>
      <c r="F1706" s="832" t="s">
        <v>1119</v>
      </c>
      <c r="G1706" s="832">
        <v>0</v>
      </c>
      <c r="H1706" s="832">
        <v>0</v>
      </c>
      <c r="I1706" s="832">
        <v>0</v>
      </c>
      <c r="J1706" s="832">
        <v>0</v>
      </c>
      <c r="K1706" s="832">
        <v>0</v>
      </c>
      <c r="L1706" s="832">
        <v>0</v>
      </c>
      <c r="M1706" s="832">
        <v>0</v>
      </c>
      <c r="N1706" s="832">
        <v>0</v>
      </c>
      <c r="O1706" s="832">
        <v>0</v>
      </c>
      <c r="P1706" s="832">
        <v>0</v>
      </c>
      <c r="Q1706" s="832">
        <v>0</v>
      </c>
      <c r="R1706" s="832">
        <v>0</v>
      </c>
      <c r="S1706" s="832">
        <v>0</v>
      </c>
      <c r="T1706" s="832">
        <v>0</v>
      </c>
      <c r="U1706" s="832">
        <v>0</v>
      </c>
      <c r="V1706" s="832">
        <v>0</v>
      </c>
      <c r="W1706" s="832">
        <v>0</v>
      </c>
      <c r="X1706" s="832">
        <v>0</v>
      </c>
      <c r="Y1706" s="832">
        <v>0</v>
      </c>
      <c r="Z1706" s="832">
        <v>0</v>
      </c>
      <c r="AA1706" s="832">
        <v>0</v>
      </c>
      <c r="AB1706" s="832">
        <v>0</v>
      </c>
      <c r="AC1706" s="832">
        <v>0</v>
      </c>
      <c r="AD1706" s="832">
        <v>0</v>
      </c>
      <c r="AE1706" s="832">
        <v>0</v>
      </c>
      <c r="AF1706" s="832">
        <v>0</v>
      </c>
      <c r="AG1706" s="832">
        <v>0</v>
      </c>
      <c r="AH1706" s="832">
        <v>0</v>
      </c>
      <c r="AI1706" s="832">
        <v>0</v>
      </c>
    </row>
    <row r="1707" spans="1:35" ht="15" customHeight="1">
      <c r="A1707" s="832" t="s">
        <v>1150</v>
      </c>
      <c r="B1707" s="832">
        <v>2021</v>
      </c>
      <c r="C1707" s="832" t="s">
        <v>1781</v>
      </c>
      <c r="D1707" s="832" t="s">
        <v>1782</v>
      </c>
      <c r="E1707" s="832" t="s">
        <v>333</v>
      </c>
      <c r="F1707" s="832" t="s">
        <v>1119</v>
      </c>
      <c r="G1707" s="832">
        <v>0</v>
      </c>
      <c r="H1707" s="832">
        <v>0</v>
      </c>
      <c r="I1707" s="832">
        <v>0</v>
      </c>
      <c r="J1707" s="832">
        <v>0</v>
      </c>
      <c r="K1707" s="832">
        <v>0</v>
      </c>
      <c r="L1707" s="832">
        <v>0</v>
      </c>
      <c r="M1707" s="832">
        <v>0</v>
      </c>
      <c r="N1707" s="832">
        <v>0</v>
      </c>
      <c r="O1707" s="832">
        <v>0</v>
      </c>
      <c r="P1707" s="832">
        <v>0</v>
      </c>
      <c r="Q1707" s="832">
        <v>0</v>
      </c>
      <c r="R1707" s="832">
        <v>0</v>
      </c>
      <c r="S1707" s="832">
        <v>0</v>
      </c>
      <c r="T1707" s="832">
        <v>0</v>
      </c>
      <c r="U1707" s="832">
        <v>0</v>
      </c>
      <c r="V1707" s="832">
        <v>0</v>
      </c>
      <c r="W1707" s="832">
        <v>0</v>
      </c>
      <c r="X1707" s="832">
        <v>0</v>
      </c>
      <c r="Y1707" s="832">
        <v>0</v>
      </c>
      <c r="Z1707" s="832">
        <v>0</v>
      </c>
      <c r="AA1707" s="832">
        <v>0</v>
      </c>
      <c r="AB1707" s="832">
        <v>0</v>
      </c>
      <c r="AC1707" s="832">
        <v>0</v>
      </c>
      <c r="AD1707" s="832">
        <v>0</v>
      </c>
      <c r="AE1707" s="832">
        <v>0</v>
      </c>
      <c r="AF1707" s="832">
        <v>0</v>
      </c>
      <c r="AG1707" s="832">
        <v>0</v>
      </c>
      <c r="AH1707" s="832">
        <v>0</v>
      </c>
      <c r="AI1707" s="832">
        <v>0</v>
      </c>
    </row>
    <row r="1708" spans="1:35" ht="15" customHeight="1">
      <c r="A1708" s="832" t="s">
        <v>1150</v>
      </c>
      <c r="B1708" s="832">
        <v>2021</v>
      </c>
      <c r="C1708" s="832" t="s">
        <v>1783</v>
      </c>
      <c r="D1708" s="832" t="s">
        <v>1784</v>
      </c>
      <c r="E1708" s="832" t="s">
        <v>333</v>
      </c>
      <c r="F1708" s="832" t="s">
        <v>1119</v>
      </c>
      <c r="G1708" s="832">
        <v>0</v>
      </c>
      <c r="H1708" s="832">
        <v>0</v>
      </c>
      <c r="I1708" s="832">
        <v>0</v>
      </c>
      <c r="J1708" s="832">
        <v>0</v>
      </c>
      <c r="K1708" s="832">
        <v>0</v>
      </c>
      <c r="L1708" s="832">
        <v>0</v>
      </c>
      <c r="M1708" s="832">
        <v>0</v>
      </c>
      <c r="N1708" s="832">
        <v>0</v>
      </c>
      <c r="O1708" s="832">
        <v>0</v>
      </c>
      <c r="P1708" s="832">
        <v>0</v>
      </c>
      <c r="Q1708" s="832">
        <v>0</v>
      </c>
      <c r="R1708" s="832">
        <v>0</v>
      </c>
      <c r="S1708" s="832">
        <v>0</v>
      </c>
      <c r="T1708" s="832">
        <v>0</v>
      </c>
      <c r="U1708" s="832">
        <v>0</v>
      </c>
      <c r="V1708" s="832">
        <v>0</v>
      </c>
      <c r="W1708" s="832">
        <v>0</v>
      </c>
      <c r="X1708" s="832">
        <v>0</v>
      </c>
      <c r="Y1708" s="832">
        <v>0</v>
      </c>
      <c r="Z1708" s="832">
        <v>0</v>
      </c>
      <c r="AA1708" s="832">
        <v>0</v>
      </c>
      <c r="AB1708" s="832">
        <v>0</v>
      </c>
      <c r="AC1708" s="832">
        <v>0</v>
      </c>
      <c r="AD1708" s="832">
        <v>0</v>
      </c>
      <c r="AE1708" s="832">
        <v>0</v>
      </c>
      <c r="AF1708" s="832">
        <v>0</v>
      </c>
      <c r="AG1708" s="832">
        <v>0</v>
      </c>
      <c r="AH1708" s="832">
        <v>0</v>
      </c>
      <c r="AI1708" s="832">
        <v>0</v>
      </c>
    </row>
    <row r="1709" spans="1:35" ht="15" customHeight="1">
      <c r="A1709" s="832" t="s">
        <v>1150</v>
      </c>
      <c r="B1709" s="832">
        <v>2021</v>
      </c>
      <c r="C1709" s="832" t="s">
        <v>1785</v>
      </c>
      <c r="D1709" s="832" t="s">
        <v>1786</v>
      </c>
      <c r="E1709" s="832" t="s">
        <v>333</v>
      </c>
      <c r="F1709" s="832" t="s">
        <v>1119</v>
      </c>
      <c r="G1709" s="832">
        <v>0</v>
      </c>
      <c r="H1709" s="832">
        <v>0</v>
      </c>
      <c r="I1709" s="832">
        <v>0</v>
      </c>
      <c r="J1709" s="832">
        <v>0</v>
      </c>
      <c r="K1709" s="832">
        <v>0</v>
      </c>
      <c r="L1709" s="832">
        <v>0</v>
      </c>
      <c r="M1709" s="832">
        <v>0</v>
      </c>
      <c r="N1709" s="832">
        <v>0</v>
      </c>
      <c r="O1709" s="832">
        <v>0</v>
      </c>
      <c r="P1709" s="832">
        <v>0</v>
      </c>
      <c r="Q1709" s="832">
        <v>0</v>
      </c>
      <c r="R1709" s="832">
        <v>0</v>
      </c>
      <c r="S1709" s="832">
        <v>0</v>
      </c>
      <c r="T1709" s="832">
        <v>0</v>
      </c>
      <c r="U1709" s="832">
        <v>0</v>
      </c>
      <c r="V1709" s="832">
        <v>0</v>
      </c>
      <c r="W1709" s="832">
        <v>0</v>
      </c>
      <c r="X1709" s="832">
        <v>0</v>
      </c>
      <c r="Y1709" s="832">
        <v>0</v>
      </c>
      <c r="Z1709" s="832">
        <v>0</v>
      </c>
      <c r="AA1709" s="832">
        <v>0</v>
      </c>
      <c r="AB1709" s="832">
        <v>0</v>
      </c>
      <c r="AC1709" s="832">
        <v>0</v>
      </c>
      <c r="AD1709" s="832">
        <v>0</v>
      </c>
      <c r="AE1709" s="832">
        <v>0</v>
      </c>
      <c r="AF1709" s="832">
        <v>0</v>
      </c>
      <c r="AG1709" s="832">
        <v>0</v>
      </c>
      <c r="AH1709" s="832">
        <v>0</v>
      </c>
      <c r="AI1709" s="832">
        <v>0</v>
      </c>
    </row>
    <row r="1710" spans="1:35" ht="15" customHeight="1">
      <c r="A1710" s="832" t="s">
        <v>1150</v>
      </c>
      <c r="B1710" s="832">
        <v>2021</v>
      </c>
      <c r="C1710" s="832" t="s">
        <v>1787</v>
      </c>
      <c r="D1710" s="832" t="s">
        <v>1788</v>
      </c>
      <c r="E1710" s="832" t="s">
        <v>333</v>
      </c>
      <c r="F1710" s="832" t="s">
        <v>1119</v>
      </c>
      <c r="G1710" s="832">
        <v>0</v>
      </c>
      <c r="H1710" s="832">
        <v>0</v>
      </c>
      <c r="I1710" s="832">
        <v>0</v>
      </c>
      <c r="J1710" s="832">
        <v>0</v>
      </c>
      <c r="K1710" s="832">
        <v>0</v>
      </c>
      <c r="L1710" s="832">
        <v>0</v>
      </c>
      <c r="M1710" s="832">
        <v>0</v>
      </c>
      <c r="N1710" s="832">
        <v>0</v>
      </c>
      <c r="O1710" s="832">
        <v>0</v>
      </c>
      <c r="P1710" s="832">
        <v>0</v>
      </c>
      <c r="Q1710" s="832">
        <v>0</v>
      </c>
      <c r="R1710" s="832">
        <v>0</v>
      </c>
      <c r="S1710" s="832">
        <v>0</v>
      </c>
      <c r="T1710" s="832">
        <v>0</v>
      </c>
      <c r="U1710" s="832">
        <v>0</v>
      </c>
      <c r="V1710" s="832">
        <v>0</v>
      </c>
      <c r="W1710" s="832">
        <v>0</v>
      </c>
      <c r="X1710" s="832">
        <v>0</v>
      </c>
      <c r="Y1710" s="832">
        <v>0</v>
      </c>
      <c r="Z1710" s="832">
        <v>0</v>
      </c>
      <c r="AA1710" s="832">
        <v>0</v>
      </c>
      <c r="AB1710" s="832">
        <v>0</v>
      </c>
      <c r="AC1710" s="832">
        <v>0</v>
      </c>
      <c r="AD1710" s="832">
        <v>0</v>
      </c>
      <c r="AE1710" s="832">
        <v>0</v>
      </c>
      <c r="AF1710" s="832">
        <v>0</v>
      </c>
      <c r="AG1710" s="832">
        <v>0</v>
      </c>
      <c r="AH1710" s="832">
        <v>0</v>
      </c>
      <c r="AI1710" s="832">
        <v>0</v>
      </c>
    </row>
    <row r="1711" spans="1:35" ht="15" customHeight="1">
      <c r="A1711" s="832" t="s">
        <v>1150</v>
      </c>
      <c r="B1711" s="832">
        <v>2021</v>
      </c>
      <c r="C1711" s="832" t="s">
        <v>1789</v>
      </c>
      <c r="D1711" s="832" t="s">
        <v>1790</v>
      </c>
      <c r="E1711" s="832" t="s">
        <v>333</v>
      </c>
      <c r="F1711" s="832" t="s">
        <v>1119</v>
      </c>
      <c r="G1711" s="832">
        <v>0</v>
      </c>
      <c r="H1711" s="832">
        <v>0</v>
      </c>
      <c r="I1711" s="832">
        <v>0</v>
      </c>
      <c r="J1711" s="832">
        <v>0</v>
      </c>
      <c r="K1711" s="832">
        <v>0</v>
      </c>
      <c r="L1711" s="832">
        <v>0</v>
      </c>
      <c r="M1711" s="832">
        <v>0</v>
      </c>
      <c r="N1711" s="832">
        <v>0</v>
      </c>
      <c r="O1711" s="832">
        <v>0</v>
      </c>
      <c r="P1711" s="832">
        <v>0</v>
      </c>
      <c r="Q1711" s="832">
        <v>0</v>
      </c>
      <c r="R1711" s="832">
        <v>0</v>
      </c>
      <c r="S1711" s="832">
        <v>0</v>
      </c>
      <c r="T1711" s="832">
        <v>0</v>
      </c>
      <c r="U1711" s="832">
        <v>0</v>
      </c>
      <c r="V1711" s="832">
        <v>0</v>
      </c>
      <c r="W1711" s="832">
        <v>0</v>
      </c>
      <c r="X1711" s="832">
        <v>0</v>
      </c>
      <c r="Y1711" s="832">
        <v>0</v>
      </c>
      <c r="Z1711" s="832">
        <v>0</v>
      </c>
      <c r="AA1711" s="832">
        <v>0</v>
      </c>
      <c r="AB1711" s="832">
        <v>0</v>
      </c>
      <c r="AC1711" s="832">
        <v>0</v>
      </c>
      <c r="AD1711" s="832">
        <v>0</v>
      </c>
      <c r="AE1711" s="832">
        <v>0</v>
      </c>
      <c r="AF1711" s="832">
        <v>0</v>
      </c>
      <c r="AG1711" s="832">
        <v>0</v>
      </c>
      <c r="AH1711" s="832">
        <v>0</v>
      </c>
      <c r="AI1711" s="832">
        <v>0</v>
      </c>
    </row>
    <row r="1712" spans="1:35" ht="15" customHeight="1">
      <c r="A1712" s="832" t="s">
        <v>1150</v>
      </c>
      <c r="B1712" s="832">
        <v>2021</v>
      </c>
      <c r="C1712" s="832" t="s">
        <v>1791</v>
      </c>
      <c r="D1712" s="832" t="s">
        <v>647</v>
      </c>
      <c r="E1712" s="832" t="s">
        <v>333</v>
      </c>
      <c r="F1712" s="832" t="s">
        <v>1792</v>
      </c>
      <c r="G1712" s="832">
        <v>1200</v>
      </c>
      <c r="H1712" s="832">
        <v>1200</v>
      </c>
      <c r="I1712" s="832">
        <v>1200</v>
      </c>
      <c r="J1712" s="832">
        <v>1200</v>
      </c>
      <c r="K1712" s="832">
        <v>1200</v>
      </c>
      <c r="L1712" s="832">
        <v>1200</v>
      </c>
      <c r="M1712" s="832">
        <v>1200</v>
      </c>
      <c r="N1712" s="832">
        <v>1200</v>
      </c>
      <c r="O1712" s="832">
        <v>1200</v>
      </c>
      <c r="P1712" s="832">
        <v>1200</v>
      </c>
      <c r="Q1712" s="832">
        <v>1200</v>
      </c>
      <c r="R1712" s="832">
        <v>1200</v>
      </c>
      <c r="S1712" s="832">
        <v>0</v>
      </c>
      <c r="T1712" s="832">
        <v>0</v>
      </c>
      <c r="U1712" s="832">
        <v>0</v>
      </c>
      <c r="V1712" s="832">
        <v>0</v>
      </c>
      <c r="W1712" s="832">
        <v>0</v>
      </c>
      <c r="X1712" s="832">
        <v>0</v>
      </c>
      <c r="Y1712" s="832">
        <v>0</v>
      </c>
      <c r="Z1712" s="832">
        <v>0</v>
      </c>
      <c r="AA1712" s="832">
        <v>0</v>
      </c>
      <c r="AB1712" s="832">
        <v>0</v>
      </c>
      <c r="AC1712" s="832">
        <v>0</v>
      </c>
      <c r="AD1712" s="832">
        <v>0</v>
      </c>
      <c r="AE1712" s="832">
        <v>0</v>
      </c>
      <c r="AF1712" s="832">
        <v>0</v>
      </c>
      <c r="AG1712" s="832">
        <v>0</v>
      </c>
      <c r="AH1712" s="832">
        <v>0</v>
      </c>
      <c r="AI1712" s="832">
        <v>0</v>
      </c>
    </row>
    <row r="1713" spans="1:35" ht="15" customHeight="1">
      <c r="A1713" s="832" t="s">
        <v>1150</v>
      </c>
      <c r="B1713" s="832">
        <v>2021</v>
      </c>
      <c r="C1713" s="832" t="s">
        <v>1793</v>
      </c>
      <c r="D1713" s="832" t="s">
        <v>647</v>
      </c>
      <c r="E1713" s="832" t="s">
        <v>333</v>
      </c>
      <c r="F1713" s="832" t="s">
        <v>1792</v>
      </c>
      <c r="G1713" s="832">
        <v>0</v>
      </c>
      <c r="H1713" s="832">
        <v>0</v>
      </c>
      <c r="I1713" s="832">
        <v>0</v>
      </c>
      <c r="J1713" s="832">
        <v>0</v>
      </c>
      <c r="K1713" s="832">
        <v>0</v>
      </c>
      <c r="L1713" s="832">
        <v>0</v>
      </c>
      <c r="M1713" s="832">
        <v>0</v>
      </c>
      <c r="N1713" s="832">
        <v>0</v>
      </c>
      <c r="O1713" s="832">
        <v>0</v>
      </c>
      <c r="P1713" s="832">
        <v>0</v>
      </c>
      <c r="Q1713" s="832">
        <v>0</v>
      </c>
      <c r="R1713" s="832">
        <v>0</v>
      </c>
      <c r="S1713" s="832">
        <v>0</v>
      </c>
      <c r="T1713" s="832">
        <v>0</v>
      </c>
      <c r="U1713" s="832">
        <v>0</v>
      </c>
      <c r="V1713" s="832">
        <v>0</v>
      </c>
      <c r="W1713" s="832">
        <v>0</v>
      </c>
      <c r="X1713" s="832">
        <v>0</v>
      </c>
      <c r="Y1713" s="832">
        <v>0</v>
      </c>
      <c r="Z1713" s="832">
        <v>0</v>
      </c>
      <c r="AA1713" s="832">
        <v>0</v>
      </c>
      <c r="AB1713" s="832">
        <v>0</v>
      </c>
      <c r="AC1713" s="832">
        <v>0</v>
      </c>
      <c r="AD1713" s="832">
        <v>0</v>
      </c>
      <c r="AE1713" s="832">
        <v>0</v>
      </c>
      <c r="AF1713" s="832">
        <v>0</v>
      </c>
      <c r="AG1713" s="832">
        <v>0</v>
      </c>
      <c r="AH1713" s="832">
        <v>0</v>
      </c>
      <c r="AI1713" s="832">
        <v>0</v>
      </c>
    </row>
    <row r="1714" spans="1:35" ht="15" customHeight="1">
      <c r="A1714" s="832" t="s">
        <v>1150</v>
      </c>
      <c r="B1714" s="832">
        <v>2021</v>
      </c>
      <c r="C1714" s="832" t="s">
        <v>1794</v>
      </c>
      <c r="D1714" s="832" t="s">
        <v>1795</v>
      </c>
      <c r="E1714" s="832" t="s">
        <v>333</v>
      </c>
      <c r="F1714" s="832" t="s">
        <v>1792</v>
      </c>
      <c r="G1714" s="832">
        <v>0</v>
      </c>
      <c r="H1714" s="832">
        <v>0</v>
      </c>
      <c r="I1714" s="832">
        <v>0</v>
      </c>
      <c r="J1714" s="832">
        <v>0</v>
      </c>
      <c r="K1714" s="832">
        <v>0</v>
      </c>
      <c r="L1714" s="832">
        <v>0</v>
      </c>
      <c r="M1714" s="832">
        <v>0</v>
      </c>
      <c r="N1714" s="832">
        <v>0</v>
      </c>
      <c r="O1714" s="832">
        <v>0</v>
      </c>
      <c r="P1714" s="832">
        <v>0</v>
      </c>
      <c r="Q1714" s="832">
        <v>0</v>
      </c>
      <c r="R1714" s="832">
        <v>0</v>
      </c>
      <c r="S1714" s="832">
        <v>0</v>
      </c>
      <c r="T1714" s="832">
        <v>0</v>
      </c>
      <c r="U1714" s="832">
        <v>0</v>
      </c>
      <c r="V1714" s="832">
        <v>0</v>
      </c>
      <c r="W1714" s="832">
        <v>0</v>
      </c>
      <c r="X1714" s="832">
        <v>0</v>
      </c>
      <c r="Y1714" s="832">
        <v>0</v>
      </c>
      <c r="Z1714" s="832">
        <v>0</v>
      </c>
      <c r="AA1714" s="832">
        <v>0</v>
      </c>
      <c r="AB1714" s="832">
        <v>0</v>
      </c>
      <c r="AC1714" s="832">
        <v>0</v>
      </c>
      <c r="AD1714" s="832">
        <v>0</v>
      </c>
      <c r="AE1714" s="832">
        <v>0</v>
      </c>
      <c r="AF1714" s="832">
        <v>0</v>
      </c>
      <c r="AG1714" s="832">
        <v>0</v>
      </c>
      <c r="AH1714" s="832">
        <v>0</v>
      </c>
      <c r="AI1714" s="832">
        <v>0</v>
      </c>
    </row>
    <row r="1715" spans="1:35" ht="15" customHeight="1">
      <c r="A1715" s="832" t="s">
        <v>1150</v>
      </c>
      <c r="B1715" s="832">
        <v>2021</v>
      </c>
      <c r="C1715" s="832" t="s">
        <v>1796</v>
      </c>
      <c r="D1715" s="832" t="s">
        <v>1797</v>
      </c>
      <c r="E1715" s="832" t="s">
        <v>333</v>
      </c>
      <c r="F1715" s="832" t="s">
        <v>1792</v>
      </c>
      <c r="G1715" s="832">
        <v>0</v>
      </c>
      <c r="H1715" s="832">
        <v>0</v>
      </c>
      <c r="I1715" s="832">
        <v>0</v>
      </c>
      <c r="J1715" s="832">
        <v>-2908.68</v>
      </c>
      <c r="K1715" s="832">
        <v>0</v>
      </c>
      <c r="L1715" s="832">
        <v>2908.68</v>
      </c>
      <c r="M1715" s="832">
        <v>0</v>
      </c>
      <c r="N1715" s="832">
        <v>0</v>
      </c>
      <c r="O1715" s="832">
        <v>0</v>
      </c>
      <c r="P1715" s="832">
        <v>0</v>
      </c>
      <c r="Q1715" s="832">
        <v>0</v>
      </c>
      <c r="R1715" s="832">
        <v>0</v>
      </c>
      <c r="S1715" s="832">
        <v>0</v>
      </c>
      <c r="T1715" s="832">
        <v>0</v>
      </c>
      <c r="U1715" s="832">
        <v>0</v>
      </c>
      <c r="V1715" s="832">
        <v>0</v>
      </c>
      <c r="W1715" s="832">
        <v>0</v>
      </c>
      <c r="X1715" s="832">
        <v>0</v>
      </c>
      <c r="Y1715" s="832">
        <v>0</v>
      </c>
      <c r="Z1715" s="832">
        <v>0</v>
      </c>
      <c r="AA1715" s="832">
        <v>0</v>
      </c>
      <c r="AB1715" s="832">
        <v>0</v>
      </c>
      <c r="AC1715" s="832">
        <v>0</v>
      </c>
      <c r="AD1715" s="832">
        <v>0</v>
      </c>
      <c r="AE1715" s="832">
        <v>0</v>
      </c>
      <c r="AF1715" s="832">
        <v>0</v>
      </c>
      <c r="AG1715" s="832">
        <v>0</v>
      </c>
      <c r="AH1715" s="832">
        <v>0</v>
      </c>
      <c r="AI1715" s="832">
        <v>0</v>
      </c>
    </row>
    <row r="1716" spans="1:35" ht="15" customHeight="1">
      <c r="A1716" s="832" t="s">
        <v>1150</v>
      </c>
      <c r="B1716" s="832">
        <v>2021</v>
      </c>
      <c r="C1716" s="832" t="s">
        <v>1798</v>
      </c>
      <c r="D1716" s="832" t="s">
        <v>1799</v>
      </c>
      <c r="E1716" s="832" t="s">
        <v>333</v>
      </c>
      <c r="F1716" s="832" t="s">
        <v>1792</v>
      </c>
      <c r="G1716" s="832">
        <v>0</v>
      </c>
      <c r="H1716" s="832">
        <v>0</v>
      </c>
      <c r="I1716" s="832">
        <v>0</v>
      </c>
      <c r="J1716" s="832">
        <v>0</v>
      </c>
      <c r="K1716" s="832">
        <v>0</v>
      </c>
      <c r="L1716" s="832">
        <v>0</v>
      </c>
      <c r="M1716" s="832">
        <v>0</v>
      </c>
      <c r="N1716" s="832">
        <v>0</v>
      </c>
      <c r="O1716" s="832">
        <v>0</v>
      </c>
      <c r="P1716" s="832">
        <v>0</v>
      </c>
      <c r="Q1716" s="832">
        <v>0</v>
      </c>
      <c r="R1716" s="832">
        <v>0</v>
      </c>
      <c r="S1716" s="832">
        <v>0</v>
      </c>
      <c r="T1716" s="832">
        <v>0</v>
      </c>
      <c r="U1716" s="832">
        <v>0</v>
      </c>
      <c r="V1716" s="832">
        <v>0</v>
      </c>
      <c r="W1716" s="832">
        <v>0</v>
      </c>
      <c r="X1716" s="832">
        <v>0</v>
      </c>
      <c r="Y1716" s="832">
        <v>0</v>
      </c>
      <c r="Z1716" s="832">
        <v>0</v>
      </c>
      <c r="AA1716" s="832">
        <v>0</v>
      </c>
      <c r="AB1716" s="832">
        <v>0</v>
      </c>
      <c r="AC1716" s="832">
        <v>0</v>
      </c>
      <c r="AD1716" s="832">
        <v>0</v>
      </c>
      <c r="AE1716" s="832">
        <v>0</v>
      </c>
      <c r="AF1716" s="832">
        <v>0</v>
      </c>
      <c r="AG1716" s="832">
        <v>0</v>
      </c>
      <c r="AH1716" s="832">
        <v>0</v>
      </c>
      <c r="AI1716" s="832">
        <v>0</v>
      </c>
    </row>
    <row r="1717" spans="1:35" ht="15" customHeight="1">
      <c r="A1717" s="832" t="s">
        <v>1150</v>
      </c>
      <c r="B1717" s="832">
        <v>2021</v>
      </c>
      <c r="C1717" s="832" t="s">
        <v>1800</v>
      </c>
      <c r="D1717" s="832" t="s">
        <v>1801</v>
      </c>
      <c r="E1717" s="832" t="s">
        <v>333</v>
      </c>
      <c r="F1717" s="832" t="s">
        <v>1792</v>
      </c>
      <c r="G1717" s="832">
        <v>0</v>
      </c>
      <c r="H1717" s="832">
        <v>0</v>
      </c>
      <c r="I1717" s="832">
        <v>0</v>
      </c>
      <c r="J1717" s="832">
        <v>0</v>
      </c>
      <c r="K1717" s="832">
        <v>0</v>
      </c>
      <c r="L1717" s="832">
        <v>0</v>
      </c>
      <c r="M1717" s="832">
        <v>0</v>
      </c>
      <c r="N1717" s="832">
        <v>0</v>
      </c>
      <c r="O1717" s="832">
        <v>0</v>
      </c>
      <c r="P1717" s="832">
        <v>0</v>
      </c>
      <c r="Q1717" s="832">
        <v>0</v>
      </c>
      <c r="R1717" s="832">
        <v>0</v>
      </c>
      <c r="S1717" s="832">
        <v>0</v>
      </c>
      <c r="T1717" s="832">
        <v>0</v>
      </c>
      <c r="U1717" s="832">
        <v>0</v>
      </c>
      <c r="V1717" s="832">
        <v>0</v>
      </c>
      <c r="W1717" s="832">
        <v>0</v>
      </c>
      <c r="X1717" s="832">
        <v>0</v>
      </c>
      <c r="Y1717" s="832">
        <v>0</v>
      </c>
      <c r="Z1717" s="832">
        <v>0</v>
      </c>
      <c r="AA1717" s="832">
        <v>0</v>
      </c>
      <c r="AB1717" s="832">
        <v>0</v>
      </c>
      <c r="AC1717" s="832">
        <v>0</v>
      </c>
      <c r="AD1717" s="832">
        <v>0</v>
      </c>
      <c r="AE1717" s="832">
        <v>0</v>
      </c>
      <c r="AF1717" s="832">
        <v>0</v>
      </c>
      <c r="AG1717" s="832">
        <v>0</v>
      </c>
      <c r="AH1717" s="832">
        <v>0</v>
      </c>
      <c r="AI1717" s="832">
        <v>0</v>
      </c>
    </row>
    <row r="1718" spans="1:35" ht="15" customHeight="1">
      <c r="A1718" s="832" t="s">
        <v>1150</v>
      </c>
      <c r="B1718" s="832">
        <v>2021</v>
      </c>
      <c r="C1718" s="832" t="s">
        <v>1805</v>
      </c>
      <c r="D1718" s="832" t="s">
        <v>2761</v>
      </c>
      <c r="E1718" s="832" t="s">
        <v>1804</v>
      </c>
      <c r="F1718" s="832" t="s">
        <v>1792</v>
      </c>
      <c r="G1718" s="832">
        <v>0</v>
      </c>
      <c r="H1718" s="832">
        <v>0</v>
      </c>
      <c r="I1718" s="832">
        <v>0</v>
      </c>
      <c r="J1718" s="832">
        <v>0</v>
      </c>
      <c r="K1718" s="832">
        <v>0</v>
      </c>
      <c r="L1718" s="832">
        <v>0</v>
      </c>
      <c r="M1718" s="832">
        <v>0</v>
      </c>
      <c r="N1718" s="832">
        <v>0</v>
      </c>
      <c r="O1718" s="832">
        <v>0</v>
      </c>
      <c r="P1718" s="832">
        <v>0</v>
      </c>
      <c r="Q1718" s="832">
        <v>0</v>
      </c>
      <c r="R1718" s="832">
        <v>0</v>
      </c>
      <c r="S1718" s="832">
        <v>0</v>
      </c>
      <c r="T1718" s="832">
        <v>0</v>
      </c>
      <c r="U1718" s="832">
        <v>0</v>
      </c>
      <c r="V1718" s="832">
        <v>0</v>
      </c>
      <c r="W1718" s="832">
        <v>0</v>
      </c>
      <c r="X1718" s="832">
        <v>0</v>
      </c>
      <c r="Y1718" s="832">
        <v>0</v>
      </c>
      <c r="Z1718" s="832">
        <v>0</v>
      </c>
      <c r="AA1718" s="832">
        <v>0</v>
      </c>
      <c r="AB1718" s="832">
        <v>0</v>
      </c>
      <c r="AC1718" s="832">
        <v>0</v>
      </c>
      <c r="AD1718" s="832">
        <v>0</v>
      </c>
      <c r="AE1718" s="832">
        <v>0</v>
      </c>
      <c r="AF1718" s="832">
        <v>0</v>
      </c>
      <c r="AG1718" s="832">
        <v>0</v>
      </c>
      <c r="AH1718" s="832">
        <v>0</v>
      </c>
      <c r="AI1718" s="832">
        <v>0</v>
      </c>
    </row>
    <row r="1719" spans="1:35" ht="15" customHeight="1">
      <c r="A1719" s="832" t="s">
        <v>1150</v>
      </c>
      <c r="B1719" s="832">
        <v>2021</v>
      </c>
      <c r="C1719" s="832" t="s">
        <v>1807</v>
      </c>
      <c r="D1719" s="832" t="s">
        <v>2762</v>
      </c>
      <c r="E1719" s="832" t="s">
        <v>1804</v>
      </c>
      <c r="F1719" s="832" t="s">
        <v>1792</v>
      </c>
      <c r="G1719" s="832">
        <v>64.97</v>
      </c>
      <c r="H1719" s="832">
        <v>64.97</v>
      </c>
      <c r="I1719" s="832">
        <v>64.97</v>
      </c>
      <c r="J1719" s="832">
        <v>64.97</v>
      </c>
      <c r="K1719" s="832">
        <v>64.97</v>
      </c>
      <c r="L1719" s="832">
        <v>64.97</v>
      </c>
      <c r="M1719" s="832">
        <v>64.97</v>
      </c>
      <c r="N1719" s="832">
        <v>64.97</v>
      </c>
      <c r="O1719" s="832">
        <v>64.97</v>
      </c>
      <c r="P1719" s="832">
        <v>64.97</v>
      </c>
      <c r="Q1719" s="832">
        <v>64.97</v>
      </c>
      <c r="R1719" s="832">
        <v>64.97</v>
      </c>
      <c r="S1719" s="832">
        <v>0</v>
      </c>
      <c r="T1719" s="832">
        <v>0</v>
      </c>
      <c r="U1719" s="832">
        <v>0</v>
      </c>
      <c r="V1719" s="832">
        <v>0</v>
      </c>
      <c r="W1719" s="832">
        <v>0</v>
      </c>
      <c r="X1719" s="832">
        <v>0</v>
      </c>
      <c r="Y1719" s="832">
        <v>0</v>
      </c>
      <c r="Z1719" s="832">
        <v>0</v>
      </c>
      <c r="AA1719" s="832">
        <v>0</v>
      </c>
      <c r="AB1719" s="832">
        <v>0</v>
      </c>
      <c r="AC1719" s="832">
        <v>0</v>
      </c>
      <c r="AD1719" s="832">
        <v>0</v>
      </c>
      <c r="AE1719" s="832">
        <v>0</v>
      </c>
      <c r="AF1719" s="832">
        <v>0</v>
      </c>
      <c r="AG1719" s="832">
        <v>0</v>
      </c>
      <c r="AH1719" s="832">
        <v>0</v>
      </c>
      <c r="AI1719" s="832">
        <v>0</v>
      </c>
    </row>
    <row r="1720" spans="1:35" ht="15" customHeight="1">
      <c r="A1720" s="832" t="s">
        <v>1150</v>
      </c>
      <c r="B1720" s="832">
        <v>2021</v>
      </c>
      <c r="C1720" s="832" t="s">
        <v>1809</v>
      </c>
      <c r="D1720" s="832" t="s">
        <v>2763</v>
      </c>
      <c r="E1720" s="832" t="s">
        <v>1804</v>
      </c>
      <c r="F1720" s="832" t="s">
        <v>1792</v>
      </c>
      <c r="G1720" s="832">
        <v>1257254.3999999999</v>
      </c>
      <c r="H1720" s="832">
        <v>976632.79</v>
      </c>
      <c r="I1720" s="832">
        <v>510545.69</v>
      </c>
      <c r="J1720" s="832">
        <v>1142132.43</v>
      </c>
      <c r="K1720" s="832">
        <v>1760572.41</v>
      </c>
      <c r="L1720" s="832">
        <v>1191749.3500000001</v>
      </c>
      <c r="M1720" s="832">
        <v>1480246.37</v>
      </c>
      <c r="N1720" s="832">
        <v>1340869.5</v>
      </c>
      <c r="O1720" s="832">
        <v>1602442.97</v>
      </c>
      <c r="P1720" s="832">
        <v>2027903.6</v>
      </c>
      <c r="Q1720" s="832">
        <v>2721878.41</v>
      </c>
      <c r="R1720" s="832">
        <v>2424258.94</v>
      </c>
      <c r="S1720" s="832">
        <v>0</v>
      </c>
      <c r="T1720" s="832">
        <v>0</v>
      </c>
      <c r="U1720" s="832">
        <v>0</v>
      </c>
      <c r="V1720" s="832">
        <v>0</v>
      </c>
      <c r="W1720" s="832">
        <v>0</v>
      </c>
      <c r="X1720" s="832">
        <v>0</v>
      </c>
      <c r="Y1720" s="832">
        <v>0</v>
      </c>
      <c r="Z1720" s="832">
        <v>0</v>
      </c>
      <c r="AA1720" s="832">
        <v>0</v>
      </c>
      <c r="AB1720" s="832">
        <v>0</v>
      </c>
      <c r="AC1720" s="832">
        <v>0</v>
      </c>
      <c r="AD1720" s="832">
        <v>0</v>
      </c>
      <c r="AE1720" s="832">
        <v>0</v>
      </c>
      <c r="AF1720" s="832">
        <v>0</v>
      </c>
      <c r="AG1720" s="832">
        <v>0</v>
      </c>
      <c r="AH1720" s="832">
        <v>0</v>
      </c>
      <c r="AI1720" s="832">
        <v>0</v>
      </c>
    </row>
    <row r="1721" spans="1:35" ht="15" customHeight="1">
      <c r="A1721" s="832" t="s">
        <v>1150</v>
      </c>
      <c r="B1721" s="832">
        <v>2021</v>
      </c>
      <c r="C1721" s="832" t="s">
        <v>1811</v>
      </c>
      <c r="D1721" s="832" t="s">
        <v>1812</v>
      </c>
      <c r="E1721" s="832" t="s">
        <v>1813</v>
      </c>
      <c r="F1721" s="832" t="s">
        <v>1792</v>
      </c>
      <c r="G1721" s="832">
        <v>43635.33</v>
      </c>
      <c r="H1721" s="832">
        <v>250192.99</v>
      </c>
      <c r="I1721" s="832">
        <v>758066.9</v>
      </c>
      <c r="J1721" s="832">
        <v>831316.08</v>
      </c>
      <c r="K1721" s="832">
        <v>491315.84</v>
      </c>
      <c r="L1721" s="832">
        <v>531665.54</v>
      </c>
      <c r="M1721" s="832">
        <v>94542.66</v>
      </c>
      <c r="N1721" s="832">
        <v>208395.1</v>
      </c>
      <c r="O1721" s="832">
        <v>185183.51</v>
      </c>
      <c r="P1721" s="832">
        <v>240554.95</v>
      </c>
      <c r="Q1721" s="832">
        <v>69249.440000000002</v>
      </c>
      <c r="R1721" s="832">
        <v>88166.16</v>
      </c>
      <c r="S1721" s="832">
        <v>0</v>
      </c>
      <c r="T1721" s="832">
        <v>0</v>
      </c>
      <c r="U1721" s="832">
        <v>0</v>
      </c>
      <c r="V1721" s="832">
        <v>0</v>
      </c>
      <c r="W1721" s="832">
        <v>0</v>
      </c>
      <c r="X1721" s="832">
        <v>0</v>
      </c>
      <c r="Y1721" s="832">
        <v>0</v>
      </c>
      <c r="Z1721" s="832">
        <v>0</v>
      </c>
      <c r="AA1721" s="832">
        <v>0</v>
      </c>
      <c r="AB1721" s="832">
        <v>0</v>
      </c>
      <c r="AC1721" s="832">
        <v>0</v>
      </c>
      <c r="AD1721" s="832">
        <v>0</v>
      </c>
      <c r="AE1721" s="832">
        <v>0</v>
      </c>
      <c r="AF1721" s="832">
        <v>0</v>
      </c>
      <c r="AG1721" s="832">
        <v>0</v>
      </c>
      <c r="AH1721" s="832">
        <v>0</v>
      </c>
      <c r="AI1721" s="832">
        <v>0</v>
      </c>
    </row>
    <row r="1722" spans="1:35" ht="15" customHeight="1">
      <c r="A1722" s="832" t="s">
        <v>1150</v>
      </c>
      <c r="B1722" s="832">
        <v>2021</v>
      </c>
      <c r="C1722" s="832" t="s">
        <v>1814</v>
      </c>
      <c r="D1722" s="832" t="s">
        <v>1815</v>
      </c>
      <c r="E1722" s="832" t="s">
        <v>333</v>
      </c>
      <c r="F1722" s="832" t="s">
        <v>1792</v>
      </c>
      <c r="G1722" s="832">
        <v>0</v>
      </c>
      <c r="H1722" s="832">
        <v>0</v>
      </c>
      <c r="I1722" s="832">
        <v>0</v>
      </c>
      <c r="J1722" s="832">
        <v>0</v>
      </c>
      <c r="K1722" s="832">
        <v>0</v>
      </c>
      <c r="L1722" s="832">
        <v>0</v>
      </c>
      <c r="M1722" s="832">
        <v>0</v>
      </c>
      <c r="N1722" s="832">
        <v>0</v>
      </c>
      <c r="O1722" s="832">
        <v>0</v>
      </c>
      <c r="P1722" s="832">
        <v>0</v>
      </c>
      <c r="Q1722" s="832">
        <v>0</v>
      </c>
      <c r="R1722" s="832">
        <v>0</v>
      </c>
      <c r="S1722" s="832">
        <v>0</v>
      </c>
      <c r="T1722" s="832">
        <v>0</v>
      </c>
      <c r="U1722" s="832">
        <v>0</v>
      </c>
      <c r="V1722" s="832">
        <v>0</v>
      </c>
      <c r="W1722" s="832">
        <v>0</v>
      </c>
      <c r="X1722" s="832">
        <v>0</v>
      </c>
      <c r="Y1722" s="832">
        <v>0</v>
      </c>
      <c r="Z1722" s="832">
        <v>0</v>
      </c>
      <c r="AA1722" s="832">
        <v>0</v>
      </c>
      <c r="AB1722" s="832">
        <v>0</v>
      </c>
      <c r="AC1722" s="832">
        <v>0</v>
      </c>
      <c r="AD1722" s="832">
        <v>0</v>
      </c>
      <c r="AE1722" s="832">
        <v>0</v>
      </c>
      <c r="AF1722" s="832">
        <v>0</v>
      </c>
      <c r="AG1722" s="832">
        <v>0</v>
      </c>
      <c r="AH1722" s="832">
        <v>0</v>
      </c>
      <c r="AI1722" s="832">
        <v>0</v>
      </c>
    </row>
    <row r="1723" spans="1:35" ht="15" customHeight="1">
      <c r="A1723" s="832" t="s">
        <v>1150</v>
      </c>
      <c r="B1723" s="832">
        <v>2021</v>
      </c>
      <c r="C1723" s="832" t="s">
        <v>1816</v>
      </c>
      <c r="D1723" s="832" t="s">
        <v>1817</v>
      </c>
      <c r="E1723" s="832" t="s">
        <v>1792</v>
      </c>
      <c r="F1723" s="832" t="s">
        <v>1792</v>
      </c>
      <c r="G1723" s="832">
        <v>0</v>
      </c>
      <c r="H1723" s="832">
        <v>0</v>
      </c>
      <c r="I1723" s="832">
        <v>0</v>
      </c>
      <c r="J1723" s="832">
        <v>0</v>
      </c>
      <c r="K1723" s="832">
        <v>0</v>
      </c>
      <c r="L1723" s="832">
        <v>0</v>
      </c>
      <c r="M1723" s="832">
        <v>0</v>
      </c>
      <c r="N1723" s="832">
        <v>0</v>
      </c>
      <c r="O1723" s="832">
        <v>0</v>
      </c>
      <c r="P1723" s="832">
        <v>0</v>
      </c>
      <c r="Q1723" s="832">
        <v>0</v>
      </c>
      <c r="R1723" s="832">
        <v>0</v>
      </c>
      <c r="S1723" s="832">
        <v>0</v>
      </c>
      <c r="T1723" s="832">
        <v>0</v>
      </c>
      <c r="U1723" s="832">
        <v>0</v>
      </c>
      <c r="V1723" s="832">
        <v>0</v>
      </c>
      <c r="W1723" s="832">
        <v>0</v>
      </c>
      <c r="X1723" s="832">
        <v>0</v>
      </c>
      <c r="Y1723" s="832">
        <v>0</v>
      </c>
      <c r="Z1723" s="832">
        <v>0</v>
      </c>
      <c r="AA1723" s="832">
        <v>0</v>
      </c>
      <c r="AB1723" s="832">
        <v>0</v>
      </c>
      <c r="AC1723" s="832">
        <v>0</v>
      </c>
      <c r="AD1723" s="832">
        <v>0</v>
      </c>
      <c r="AE1723" s="832">
        <v>0</v>
      </c>
      <c r="AF1723" s="832">
        <v>0</v>
      </c>
      <c r="AG1723" s="832">
        <v>0</v>
      </c>
      <c r="AH1723" s="832">
        <v>0</v>
      </c>
      <c r="AI1723" s="832">
        <v>0</v>
      </c>
    </row>
    <row r="1724" spans="1:35" ht="15" customHeight="1">
      <c r="A1724" s="832" t="s">
        <v>1150</v>
      </c>
      <c r="B1724" s="832">
        <v>2021</v>
      </c>
      <c r="C1724" s="832" t="s">
        <v>1818</v>
      </c>
      <c r="D1724" s="832" t="s">
        <v>1819</v>
      </c>
      <c r="E1724" s="832" t="s">
        <v>333</v>
      </c>
      <c r="F1724" s="832" t="s">
        <v>1792</v>
      </c>
      <c r="G1724" s="832">
        <v>425.32</v>
      </c>
      <c r="H1724" s="832">
        <v>404.74</v>
      </c>
      <c r="I1724" s="832">
        <v>404.74</v>
      </c>
      <c r="J1724" s="832">
        <v>382.31</v>
      </c>
      <c r="K1724" s="832">
        <v>375.45</v>
      </c>
      <c r="L1724" s="832">
        <v>368.59</v>
      </c>
      <c r="M1724" s="832">
        <v>348.01</v>
      </c>
      <c r="N1724" s="832">
        <v>341.15</v>
      </c>
      <c r="O1724" s="832">
        <v>341.15</v>
      </c>
      <c r="P1724" s="832">
        <v>327.43</v>
      </c>
      <c r="Q1724" s="832">
        <v>306.89</v>
      </c>
      <c r="R1724" s="832">
        <v>306.89</v>
      </c>
      <c r="S1724" s="832">
        <v>0</v>
      </c>
      <c r="T1724" s="832">
        <v>0</v>
      </c>
      <c r="U1724" s="832">
        <v>0</v>
      </c>
      <c r="V1724" s="832">
        <v>0</v>
      </c>
      <c r="W1724" s="832">
        <v>0</v>
      </c>
      <c r="X1724" s="832">
        <v>0</v>
      </c>
      <c r="Y1724" s="832">
        <v>0</v>
      </c>
      <c r="Z1724" s="832">
        <v>0</v>
      </c>
      <c r="AA1724" s="832">
        <v>0</v>
      </c>
      <c r="AB1724" s="832">
        <v>0</v>
      </c>
      <c r="AC1724" s="832">
        <v>0</v>
      </c>
      <c r="AD1724" s="832">
        <v>0</v>
      </c>
      <c r="AE1724" s="832">
        <v>0</v>
      </c>
      <c r="AF1724" s="832">
        <v>0</v>
      </c>
      <c r="AG1724" s="832">
        <v>0</v>
      </c>
      <c r="AH1724" s="832">
        <v>0</v>
      </c>
      <c r="AI1724" s="832">
        <v>0</v>
      </c>
    </row>
    <row r="1725" spans="1:35" ht="15" customHeight="1">
      <c r="A1725" s="832" t="s">
        <v>1150</v>
      </c>
      <c r="B1725" s="832">
        <v>2021</v>
      </c>
      <c r="C1725" s="832" t="s">
        <v>1820</v>
      </c>
      <c r="D1725" s="832" t="s">
        <v>2764</v>
      </c>
      <c r="E1725" s="832" t="s">
        <v>333</v>
      </c>
      <c r="F1725" s="832" t="s">
        <v>1792</v>
      </c>
      <c r="G1725" s="832">
        <v>0</v>
      </c>
      <c r="H1725" s="832">
        <v>0</v>
      </c>
      <c r="I1725" s="832">
        <v>0</v>
      </c>
      <c r="J1725" s="832">
        <v>0</v>
      </c>
      <c r="K1725" s="832">
        <v>0</v>
      </c>
      <c r="L1725" s="832">
        <v>0</v>
      </c>
      <c r="M1725" s="832">
        <v>0</v>
      </c>
      <c r="N1725" s="832">
        <v>0</v>
      </c>
      <c r="O1725" s="832">
        <v>0</v>
      </c>
      <c r="P1725" s="832">
        <v>0</v>
      </c>
      <c r="Q1725" s="832">
        <v>0</v>
      </c>
      <c r="R1725" s="832">
        <v>0</v>
      </c>
      <c r="S1725" s="832">
        <v>0</v>
      </c>
      <c r="T1725" s="832">
        <v>0</v>
      </c>
      <c r="U1725" s="832">
        <v>0</v>
      </c>
      <c r="V1725" s="832">
        <v>0</v>
      </c>
      <c r="W1725" s="832">
        <v>0</v>
      </c>
      <c r="X1725" s="832">
        <v>0</v>
      </c>
      <c r="Y1725" s="832">
        <v>0</v>
      </c>
      <c r="Z1725" s="832">
        <v>0</v>
      </c>
      <c r="AA1725" s="832">
        <v>0</v>
      </c>
      <c r="AB1725" s="832">
        <v>0</v>
      </c>
      <c r="AC1725" s="832">
        <v>0</v>
      </c>
      <c r="AD1725" s="832">
        <v>0</v>
      </c>
      <c r="AE1725" s="832">
        <v>0</v>
      </c>
      <c r="AF1725" s="832">
        <v>0</v>
      </c>
      <c r="AG1725" s="832">
        <v>0</v>
      </c>
      <c r="AH1725" s="832">
        <v>0</v>
      </c>
      <c r="AI1725" s="832">
        <v>0</v>
      </c>
    </row>
    <row r="1726" spans="1:35" ht="15" customHeight="1">
      <c r="A1726" s="832" t="s">
        <v>1150</v>
      </c>
      <c r="B1726" s="832">
        <v>2021</v>
      </c>
      <c r="C1726" s="832" t="s">
        <v>1822</v>
      </c>
      <c r="D1726" s="832" t="s">
        <v>1823</v>
      </c>
      <c r="E1726" s="832" t="s">
        <v>336</v>
      </c>
      <c r="F1726" s="832" t="s">
        <v>1792</v>
      </c>
      <c r="G1726" s="832">
        <v>0</v>
      </c>
      <c r="H1726" s="832">
        <v>0</v>
      </c>
      <c r="I1726" s="832">
        <v>0</v>
      </c>
      <c r="J1726" s="832">
        <v>0</v>
      </c>
      <c r="K1726" s="832">
        <v>0</v>
      </c>
      <c r="L1726" s="832">
        <v>0</v>
      </c>
      <c r="M1726" s="832">
        <v>0</v>
      </c>
      <c r="N1726" s="832">
        <v>0</v>
      </c>
      <c r="O1726" s="832">
        <v>0</v>
      </c>
      <c r="P1726" s="832">
        <v>0</v>
      </c>
      <c r="Q1726" s="832">
        <v>0</v>
      </c>
      <c r="R1726" s="832">
        <v>0</v>
      </c>
      <c r="S1726" s="832">
        <v>0</v>
      </c>
      <c r="T1726" s="832">
        <v>0</v>
      </c>
      <c r="U1726" s="832">
        <v>0</v>
      </c>
      <c r="V1726" s="832">
        <v>0</v>
      </c>
      <c r="W1726" s="832">
        <v>0</v>
      </c>
      <c r="X1726" s="832">
        <v>0</v>
      </c>
      <c r="Y1726" s="832">
        <v>0</v>
      </c>
      <c r="Z1726" s="832">
        <v>0</v>
      </c>
      <c r="AA1726" s="832">
        <v>0</v>
      </c>
      <c r="AB1726" s="832">
        <v>0</v>
      </c>
      <c r="AC1726" s="832">
        <v>0</v>
      </c>
      <c r="AD1726" s="832">
        <v>0</v>
      </c>
      <c r="AE1726" s="832">
        <v>0</v>
      </c>
      <c r="AF1726" s="832">
        <v>0</v>
      </c>
      <c r="AG1726" s="832">
        <v>0</v>
      </c>
      <c r="AH1726" s="832">
        <v>0</v>
      </c>
      <c r="AI1726" s="832">
        <v>0</v>
      </c>
    </row>
    <row r="1727" spans="1:35" ht="15" customHeight="1">
      <c r="A1727" s="832" t="s">
        <v>1150</v>
      </c>
      <c r="B1727" s="832">
        <v>2021</v>
      </c>
      <c r="C1727" s="832" t="s">
        <v>1824</v>
      </c>
      <c r="D1727" s="832" t="s">
        <v>1825</v>
      </c>
      <c r="E1727" s="832" t="s">
        <v>333</v>
      </c>
      <c r="F1727" s="832" t="s">
        <v>1792</v>
      </c>
      <c r="G1727" s="832">
        <v>0</v>
      </c>
      <c r="H1727" s="832">
        <v>0</v>
      </c>
      <c r="I1727" s="832">
        <v>0</v>
      </c>
      <c r="J1727" s="832">
        <v>0</v>
      </c>
      <c r="K1727" s="832">
        <v>0</v>
      </c>
      <c r="L1727" s="832">
        <v>0</v>
      </c>
      <c r="M1727" s="832">
        <v>0</v>
      </c>
      <c r="N1727" s="832">
        <v>0</v>
      </c>
      <c r="O1727" s="832">
        <v>0</v>
      </c>
      <c r="P1727" s="832">
        <v>0</v>
      </c>
      <c r="Q1727" s="832">
        <v>0</v>
      </c>
      <c r="R1727" s="832">
        <v>0</v>
      </c>
      <c r="S1727" s="832">
        <v>0</v>
      </c>
      <c r="T1727" s="832">
        <v>0</v>
      </c>
      <c r="U1727" s="832">
        <v>0</v>
      </c>
      <c r="V1727" s="832">
        <v>0</v>
      </c>
      <c r="W1727" s="832">
        <v>0</v>
      </c>
      <c r="X1727" s="832">
        <v>0</v>
      </c>
      <c r="Y1727" s="832">
        <v>0</v>
      </c>
      <c r="Z1727" s="832">
        <v>0</v>
      </c>
      <c r="AA1727" s="832">
        <v>0</v>
      </c>
      <c r="AB1727" s="832">
        <v>0</v>
      </c>
      <c r="AC1727" s="832">
        <v>0</v>
      </c>
      <c r="AD1727" s="832">
        <v>0</v>
      </c>
      <c r="AE1727" s="832">
        <v>0</v>
      </c>
      <c r="AF1727" s="832">
        <v>0</v>
      </c>
      <c r="AG1727" s="832">
        <v>0</v>
      </c>
      <c r="AH1727" s="832">
        <v>0</v>
      </c>
      <c r="AI1727" s="832">
        <v>0</v>
      </c>
    </row>
    <row r="1728" spans="1:35" ht="15" customHeight="1">
      <c r="A1728" s="832" t="s">
        <v>1150</v>
      </c>
      <c r="B1728" s="832">
        <v>2021</v>
      </c>
      <c r="C1728" s="832" t="s">
        <v>1826</v>
      </c>
      <c r="D1728" s="832" t="s">
        <v>2765</v>
      </c>
      <c r="E1728" s="832" t="s">
        <v>1792</v>
      </c>
      <c r="F1728" s="832" t="s">
        <v>1792</v>
      </c>
      <c r="G1728" s="832">
        <v>254544.07</v>
      </c>
      <c r="H1728" s="832">
        <v>233294.53</v>
      </c>
      <c r="I1728" s="832">
        <v>276663.87</v>
      </c>
      <c r="J1728" s="832">
        <v>249888.47</v>
      </c>
      <c r="K1728" s="832">
        <v>201934.92</v>
      </c>
      <c r="L1728" s="832">
        <v>260401.47</v>
      </c>
      <c r="M1728" s="832">
        <v>220019.74</v>
      </c>
      <c r="N1728" s="832">
        <v>235280.67</v>
      </c>
      <c r="O1728" s="832">
        <v>211967.03</v>
      </c>
      <c r="P1728" s="832">
        <v>188674.27</v>
      </c>
      <c r="Q1728" s="832">
        <v>243174.09</v>
      </c>
      <c r="R1728" s="832">
        <v>161645.19</v>
      </c>
      <c r="S1728" s="832">
        <v>0</v>
      </c>
      <c r="T1728" s="832">
        <v>0</v>
      </c>
      <c r="U1728" s="832">
        <v>0</v>
      </c>
      <c r="V1728" s="832">
        <v>0</v>
      </c>
      <c r="W1728" s="832">
        <v>0</v>
      </c>
      <c r="X1728" s="832">
        <v>0</v>
      </c>
      <c r="Y1728" s="832">
        <v>0</v>
      </c>
      <c r="Z1728" s="832">
        <v>0</v>
      </c>
      <c r="AA1728" s="832">
        <v>0</v>
      </c>
      <c r="AB1728" s="832">
        <v>0</v>
      </c>
      <c r="AC1728" s="832">
        <v>0</v>
      </c>
      <c r="AD1728" s="832">
        <v>0</v>
      </c>
      <c r="AE1728" s="832">
        <v>0</v>
      </c>
      <c r="AF1728" s="832">
        <v>0</v>
      </c>
      <c r="AG1728" s="832">
        <v>0</v>
      </c>
      <c r="AH1728" s="832">
        <v>0</v>
      </c>
      <c r="AI1728" s="832">
        <v>0</v>
      </c>
    </row>
    <row r="1729" spans="1:35" ht="15" customHeight="1">
      <c r="A1729" s="832" t="s">
        <v>1150</v>
      </c>
      <c r="B1729" s="832">
        <v>2021</v>
      </c>
      <c r="C1729" s="832" t="s">
        <v>1828</v>
      </c>
      <c r="D1729" s="832" t="s">
        <v>2766</v>
      </c>
      <c r="E1729" s="832" t="s">
        <v>1792</v>
      </c>
      <c r="F1729" s="832" t="s">
        <v>1792</v>
      </c>
      <c r="G1729" s="832">
        <v>0</v>
      </c>
      <c r="H1729" s="832">
        <v>0</v>
      </c>
      <c r="I1729" s="832">
        <v>0</v>
      </c>
      <c r="J1729" s="832">
        <v>0</v>
      </c>
      <c r="K1729" s="832">
        <v>0</v>
      </c>
      <c r="L1729" s="832">
        <v>0</v>
      </c>
      <c r="M1729" s="832">
        <v>0</v>
      </c>
      <c r="N1729" s="832">
        <v>0</v>
      </c>
      <c r="O1729" s="832">
        <v>0</v>
      </c>
      <c r="P1729" s="832">
        <v>0</v>
      </c>
      <c r="Q1729" s="832">
        <v>0</v>
      </c>
      <c r="R1729" s="832">
        <v>0</v>
      </c>
      <c r="S1729" s="832">
        <v>0</v>
      </c>
      <c r="T1729" s="832">
        <v>0</v>
      </c>
      <c r="U1729" s="832">
        <v>0</v>
      </c>
      <c r="V1729" s="832">
        <v>0</v>
      </c>
      <c r="W1729" s="832">
        <v>0</v>
      </c>
      <c r="X1729" s="832">
        <v>0</v>
      </c>
      <c r="Y1729" s="832">
        <v>0</v>
      </c>
      <c r="Z1729" s="832">
        <v>0</v>
      </c>
      <c r="AA1729" s="832">
        <v>0</v>
      </c>
      <c r="AB1729" s="832">
        <v>0</v>
      </c>
      <c r="AC1729" s="832">
        <v>0</v>
      </c>
      <c r="AD1729" s="832">
        <v>0</v>
      </c>
      <c r="AE1729" s="832">
        <v>0</v>
      </c>
      <c r="AF1729" s="832">
        <v>0</v>
      </c>
      <c r="AG1729" s="832">
        <v>0</v>
      </c>
      <c r="AH1729" s="832">
        <v>0</v>
      </c>
      <c r="AI1729" s="832">
        <v>0</v>
      </c>
    </row>
    <row r="1730" spans="1:35" ht="15" customHeight="1">
      <c r="A1730" s="832" t="s">
        <v>1150</v>
      </c>
      <c r="B1730" s="832">
        <v>2021</v>
      </c>
      <c r="C1730" s="832" t="s">
        <v>1830</v>
      </c>
      <c r="D1730" s="832" t="s">
        <v>1831</v>
      </c>
      <c r="E1730" s="832" t="s">
        <v>1792</v>
      </c>
      <c r="F1730" s="832" t="s">
        <v>1792</v>
      </c>
      <c r="G1730" s="832">
        <v>-57647.59</v>
      </c>
      <c r="H1730" s="832">
        <v>-57238.97</v>
      </c>
      <c r="I1730" s="832">
        <v>-52823.98</v>
      </c>
      <c r="J1730" s="832">
        <v>-51193.68</v>
      </c>
      <c r="K1730" s="832">
        <v>-52382.55</v>
      </c>
      <c r="L1730" s="832">
        <v>-50331.34</v>
      </c>
      <c r="M1730" s="832">
        <v>-50821.8</v>
      </c>
      <c r="N1730" s="832">
        <v>-52686.68</v>
      </c>
      <c r="O1730" s="832">
        <v>-51213.57</v>
      </c>
      <c r="P1730" s="832">
        <v>-51875.42</v>
      </c>
      <c r="Q1730" s="832">
        <v>-48925.33</v>
      </c>
      <c r="R1730" s="832">
        <v>-47101.57</v>
      </c>
      <c r="S1730" s="832">
        <v>0</v>
      </c>
      <c r="T1730" s="832">
        <v>0</v>
      </c>
      <c r="U1730" s="832">
        <v>0</v>
      </c>
      <c r="V1730" s="832">
        <v>0</v>
      </c>
      <c r="W1730" s="832">
        <v>0</v>
      </c>
      <c r="X1730" s="832">
        <v>0</v>
      </c>
      <c r="Y1730" s="832">
        <v>0</v>
      </c>
      <c r="Z1730" s="832">
        <v>0</v>
      </c>
      <c r="AA1730" s="832">
        <v>0</v>
      </c>
      <c r="AB1730" s="832">
        <v>0</v>
      </c>
      <c r="AC1730" s="832">
        <v>0</v>
      </c>
      <c r="AD1730" s="832">
        <v>0</v>
      </c>
      <c r="AE1730" s="832">
        <v>0</v>
      </c>
      <c r="AF1730" s="832">
        <v>0</v>
      </c>
      <c r="AG1730" s="832">
        <v>0</v>
      </c>
      <c r="AH1730" s="832">
        <v>0</v>
      </c>
      <c r="AI1730" s="832">
        <v>0</v>
      </c>
    </row>
    <row r="1731" spans="1:35" ht="15" customHeight="1">
      <c r="A1731" s="832" t="s">
        <v>1150</v>
      </c>
      <c r="B1731" s="832">
        <v>2021</v>
      </c>
      <c r="C1731" s="832" t="s">
        <v>1832</v>
      </c>
      <c r="D1731" s="832" t="s">
        <v>1833</v>
      </c>
      <c r="E1731" s="832" t="s">
        <v>1792</v>
      </c>
      <c r="F1731" s="832" t="s">
        <v>1792</v>
      </c>
      <c r="G1731" s="832">
        <v>-652.95000000000005</v>
      </c>
      <c r="H1731" s="832">
        <v>-652.95000000000005</v>
      </c>
      <c r="I1731" s="832">
        <v>-652.95000000000005</v>
      </c>
      <c r="J1731" s="832">
        <v>-652.95000000000005</v>
      </c>
      <c r="K1731" s="832">
        <v>-652.95000000000005</v>
      </c>
      <c r="L1731" s="832">
        <v>-652.95000000000005</v>
      </c>
      <c r="M1731" s="832">
        <v>-652.95000000000005</v>
      </c>
      <c r="N1731" s="832">
        <v>-652.95000000000005</v>
      </c>
      <c r="O1731" s="832">
        <v>-652.95000000000005</v>
      </c>
      <c r="P1731" s="832">
        <v>-652.95000000000005</v>
      </c>
      <c r="Q1731" s="832">
        <v>-652.95000000000005</v>
      </c>
      <c r="R1731" s="832">
        <v>-652.95000000000005</v>
      </c>
      <c r="S1731" s="832">
        <v>0</v>
      </c>
      <c r="T1731" s="832">
        <v>0</v>
      </c>
      <c r="U1731" s="832">
        <v>0</v>
      </c>
      <c r="V1731" s="832">
        <v>0</v>
      </c>
      <c r="W1731" s="832">
        <v>0</v>
      </c>
      <c r="X1731" s="832">
        <v>0</v>
      </c>
      <c r="Y1731" s="832">
        <v>0</v>
      </c>
      <c r="Z1731" s="832">
        <v>0</v>
      </c>
      <c r="AA1731" s="832">
        <v>0</v>
      </c>
      <c r="AB1731" s="832">
        <v>0</v>
      </c>
      <c r="AC1731" s="832">
        <v>0</v>
      </c>
      <c r="AD1731" s="832">
        <v>0</v>
      </c>
      <c r="AE1731" s="832">
        <v>0</v>
      </c>
      <c r="AF1731" s="832">
        <v>0</v>
      </c>
      <c r="AG1731" s="832">
        <v>0</v>
      </c>
      <c r="AH1731" s="832">
        <v>0</v>
      </c>
      <c r="AI1731" s="832">
        <v>0</v>
      </c>
    </row>
    <row r="1732" spans="1:35" ht="15" customHeight="1">
      <c r="A1732" s="832" t="s">
        <v>1150</v>
      </c>
      <c r="B1732" s="832">
        <v>2021</v>
      </c>
      <c r="C1732" s="832" t="s">
        <v>1834</v>
      </c>
      <c r="D1732" s="832" t="s">
        <v>1835</v>
      </c>
      <c r="E1732" s="832" t="s">
        <v>1792</v>
      </c>
      <c r="F1732" s="832" t="s">
        <v>1792</v>
      </c>
      <c r="G1732" s="832">
        <v>-36863.81</v>
      </c>
      <c r="H1732" s="832">
        <v>-37693.160000000003</v>
      </c>
      <c r="I1732" s="832">
        <v>-51928.27</v>
      </c>
      <c r="J1732" s="832">
        <v>-57746.76</v>
      </c>
      <c r="K1732" s="832">
        <v>-66393.460000000006</v>
      </c>
      <c r="L1732" s="832">
        <v>-29409.14</v>
      </c>
      <c r="M1732" s="832">
        <v>-28989.37</v>
      </c>
      <c r="N1732" s="832">
        <v>-29619.95</v>
      </c>
      <c r="O1732" s="832">
        <v>-38590.239999999998</v>
      </c>
      <c r="P1732" s="832">
        <v>-41323.300000000003</v>
      </c>
      <c r="Q1732" s="832">
        <v>-40506.65</v>
      </c>
      <c r="R1732" s="832">
        <v>-55631.65</v>
      </c>
      <c r="S1732" s="832">
        <v>0</v>
      </c>
      <c r="T1732" s="832">
        <v>0</v>
      </c>
      <c r="U1732" s="832">
        <v>0</v>
      </c>
      <c r="V1732" s="832">
        <v>0</v>
      </c>
      <c r="W1732" s="832">
        <v>0</v>
      </c>
      <c r="X1732" s="832">
        <v>0</v>
      </c>
      <c r="Y1732" s="832">
        <v>0</v>
      </c>
      <c r="Z1732" s="832">
        <v>0</v>
      </c>
      <c r="AA1732" s="832">
        <v>0</v>
      </c>
      <c r="AB1732" s="832">
        <v>0</v>
      </c>
      <c r="AC1732" s="832">
        <v>0</v>
      </c>
      <c r="AD1732" s="832">
        <v>0</v>
      </c>
      <c r="AE1732" s="832">
        <v>0</v>
      </c>
      <c r="AF1732" s="832">
        <v>0</v>
      </c>
      <c r="AG1732" s="832">
        <v>0</v>
      </c>
      <c r="AH1732" s="832">
        <v>0</v>
      </c>
      <c r="AI1732" s="832">
        <v>0</v>
      </c>
    </row>
    <row r="1733" spans="1:35" ht="15" customHeight="1">
      <c r="A1733" s="832" t="s">
        <v>1150</v>
      </c>
      <c r="B1733" s="832">
        <v>2021</v>
      </c>
      <c r="C1733" s="832" t="s">
        <v>1836</v>
      </c>
      <c r="D1733" s="832" t="s">
        <v>1837</v>
      </c>
      <c r="E1733" s="832" t="s">
        <v>1792</v>
      </c>
      <c r="F1733" s="832" t="s">
        <v>1792</v>
      </c>
      <c r="G1733" s="832">
        <v>0</v>
      </c>
      <c r="H1733" s="832">
        <v>0</v>
      </c>
      <c r="I1733" s="832">
        <v>0</v>
      </c>
      <c r="J1733" s="832">
        <v>0</v>
      </c>
      <c r="K1733" s="832">
        <v>0</v>
      </c>
      <c r="L1733" s="832">
        <v>0</v>
      </c>
      <c r="M1733" s="832">
        <v>0</v>
      </c>
      <c r="N1733" s="832">
        <v>0</v>
      </c>
      <c r="O1733" s="832">
        <v>0</v>
      </c>
      <c r="P1733" s="832">
        <v>0</v>
      </c>
      <c r="Q1733" s="832">
        <v>0</v>
      </c>
      <c r="R1733" s="832">
        <v>0</v>
      </c>
      <c r="S1733" s="832">
        <v>0</v>
      </c>
      <c r="T1733" s="832">
        <v>0</v>
      </c>
      <c r="U1733" s="832">
        <v>0</v>
      </c>
      <c r="V1733" s="832">
        <v>0</v>
      </c>
      <c r="W1733" s="832">
        <v>0</v>
      </c>
      <c r="X1733" s="832">
        <v>0</v>
      </c>
      <c r="Y1733" s="832">
        <v>0</v>
      </c>
      <c r="Z1733" s="832">
        <v>0</v>
      </c>
      <c r="AA1733" s="832">
        <v>0</v>
      </c>
      <c r="AB1733" s="832">
        <v>0</v>
      </c>
      <c r="AC1733" s="832">
        <v>0</v>
      </c>
      <c r="AD1733" s="832">
        <v>0</v>
      </c>
      <c r="AE1733" s="832">
        <v>0</v>
      </c>
      <c r="AF1733" s="832">
        <v>0</v>
      </c>
      <c r="AG1733" s="832">
        <v>0</v>
      </c>
      <c r="AH1733" s="832">
        <v>0</v>
      </c>
      <c r="AI1733" s="832">
        <v>0</v>
      </c>
    </row>
    <row r="1734" spans="1:35" ht="15" customHeight="1">
      <c r="A1734" s="832" t="s">
        <v>1150</v>
      </c>
      <c r="B1734" s="832">
        <v>2021</v>
      </c>
      <c r="C1734" s="832" t="s">
        <v>1838</v>
      </c>
      <c r="D1734" s="832" t="s">
        <v>1839</v>
      </c>
      <c r="E1734" s="832" t="s">
        <v>1813</v>
      </c>
      <c r="F1734" s="832" t="s">
        <v>1792</v>
      </c>
      <c r="G1734" s="832">
        <v>365324.33</v>
      </c>
      <c r="H1734" s="832">
        <v>81572.160000000003</v>
      </c>
      <c r="I1734" s="832">
        <v>439026.08</v>
      </c>
      <c r="J1734" s="832">
        <v>-192422.48</v>
      </c>
      <c r="K1734" s="832">
        <v>-111107.83</v>
      </c>
      <c r="L1734" s="832">
        <v>83839.360000000001</v>
      </c>
      <c r="M1734" s="832">
        <v>199917.92</v>
      </c>
      <c r="N1734" s="832">
        <v>53999.99</v>
      </c>
      <c r="O1734" s="832">
        <v>57780.92</v>
      </c>
      <c r="P1734" s="832">
        <v>-44404.959999999999</v>
      </c>
      <c r="Q1734" s="832">
        <v>-96735.12</v>
      </c>
      <c r="R1734" s="832">
        <v>-170798.1</v>
      </c>
      <c r="S1734" s="832">
        <v>0</v>
      </c>
      <c r="T1734" s="832">
        <v>0</v>
      </c>
      <c r="U1734" s="832">
        <v>0</v>
      </c>
      <c r="V1734" s="832">
        <v>0</v>
      </c>
      <c r="W1734" s="832">
        <v>0</v>
      </c>
      <c r="X1734" s="832">
        <v>0</v>
      </c>
      <c r="Y1734" s="832">
        <v>0</v>
      </c>
      <c r="Z1734" s="832">
        <v>0</v>
      </c>
      <c r="AA1734" s="832">
        <v>0</v>
      </c>
      <c r="AB1734" s="832">
        <v>0</v>
      </c>
      <c r="AC1734" s="832">
        <v>0</v>
      </c>
      <c r="AD1734" s="832">
        <v>0</v>
      </c>
      <c r="AE1734" s="832">
        <v>0</v>
      </c>
      <c r="AF1734" s="832">
        <v>0</v>
      </c>
      <c r="AG1734" s="832">
        <v>0</v>
      </c>
      <c r="AH1734" s="832">
        <v>0</v>
      </c>
      <c r="AI1734" s="832">
        <v>0</v>
      </c>
    </row>
    <row r="1735" spans="1:35" ht="15" customHeight="1">
      <c r="A1735" s="832" t="s">
        <v>1150</v>
      </c>
      <c r="B1735" s="832">
        <v>2021</v>
      </c>
      <c r="C1735" s="832" t="s">
        <v>1844</v>
      </c>
      <c r="D1735" s="832" t="s">
        <v>1845</v>
      </c>
      <c r="E1735" s="832" t="s">
        <v>1813</v>
      </c>
      <c r="F1735" s="832" t="s">
        <v>1792</v>
      </c>
      <c r="G1735" s="832">
        <v>157387.67000000001</v>
      </c>
      <c r="H1735" s="832">
        <v>292046.63</v>
      </c>
      <c r="I1735" s="832">
        <v>445169.41</v>
      </c>
      <c r="J1735" s="832">
        <v>351471.47</v>
      </c>
      <c r="K1735" s="832">
        <v>334301.55</v>
      </c>
      <c r="L1735" s="832">
        <v>299570.37</v>
      </c>
      <c r="M1735" s="832">
        <v>340763.56</v>
      </c>
      <c r="N1735" s="832">
        <v>346518.24</v>
      </c>
      <c r="O1735" s="832">
        <v>254360.23</v>
      </c>
      <c r="P1735" s="832">
        <v>208528.26</v>
      </c>
      <c r="Q1735" s="832">
        <v>210769.27</v>
      </c>
      <c r="R1735" s="832">
        <v>145424.78</v>
      </c>
      <c r="S1735" s="832">
        <v>0</v>
      </c>
      <c r="T1735" s="832">
        <v>0</v>
      </c>
      <c r="U1735" s="832">
        <v>0</v>
      </c>
      <c r="V1735" s="832">
        <v>0</v>
      </c>
      <c r="W1735" s="832">
        <v>0</v>
      </c>
      <c r="X1735" s="832">
        <v>0</v>
      </c>
      <c r="Y1735" s="832">
        <v>0</v>
      </c>
      <c r="Z1735" s="832">
        <v>0</v>
      </c>
      <c r="AA1735" s="832">
        <v>0</v>
      </c>
      <c r="AB1735" s="832">
        <v>0</v>
      </c>
      <c r="AC1735" s="832">
        <v>0</v>
      </c>
      <c r="AD1735" s="832">
        <v>0</v>
      </c>
      <c r="AE1735" s="832">
        <v>0</v>
      </c>
      <c r="AF1735" s="832">
        <v>0</v>
      </c>
      <c r="AG1735" s="832">
        <v>0</v>
      </c>
      <c r="AH1735" s="832">
        <v>0</v>
      </c>
      <c r="AI1735" s="832">
        <v>0</v>
      </c>
    </row>
    <row r="1736" spans="1:35" ht="15" customHeight="1">
      <c r="A1736" s="832" t="s">
        <v>1150</v>
      </c>
      <c r="B1736" s="832">
        <v>2021</v>
      </c>
      <c r="C1736" s="832" t="s">
        <v>1852</v>
      </c>
      <c r="D1736" s="832" t="s">
        <v>2767</v>
      </c>
      <c r="E1736" s="832" t="s">
        <v>1854</v>
      </c>
      <c r="F1736" s="832" t="s">
        <v>1792</v>
      </c>
      <c r="G1736" s="832">
        <v>0</v>
      </c>
      <c r="H1736" s="832">
        <v>0</v>
      </c>
      <c r="I1736" s="832">
        <v>0</v>
      </c>
      <c r="J1736" s="832">
        <v>0</v>
      </c>
      <c r="K1736" s="832">
        <v>0</v>
      </c>
      <c r="L1736" s="832">
        <v>0</v>
      </c>
      <c r="M1736" s="832">
        <v>0</v>
      </c>
      <c r="N1736" s="832">
        <v>0</v>
      </c>
      <c r="O1736" s="832">
        <v>0</v>
      </c>
      <c r="P1736" s="832">
        <v>0</v>
      </c>
      <c r="Q1736" s="832">
        <v>0</v>
      </c>
      <c r="R1736" s="832">
        <v>0</v>
      </c>
      <c r="S1736" s="832">
        <v>0</v>
      </c>
      <c r="T1736" s="832">
        <v>0</v>
      </c>
      <c r="U1736" s="832">
        <v>0</v>
      </c>
      <c r="V1736" s="832">
        <v>0</v>
      </c>
      <c r="W1736" s="832">
        <v>0</v>
      </c>
      <c r="X1736" s="832">
        <v>0</v>
      </c>
      <c r="Y1736" s="832">
        <v>0</v>
      </c>
      <c r="Z1736" s="832">
        <v>0</v>
      </c>
      <c r="AA1736" s="832">
        <v>0</v>
      </c>
      <c r="AB1736" s="832">
        <v>0</v>
      </c>
      <c r="AC1736" s="832">
        <v>0</v>
      </c>
      <c r="AD1736" s="832">
        <v>0</v>
      </c>
      <c r="AE1736" s="832">
        <v>0</v>
      </c>
      <c r="AF1736" s="832">
        <v>0</v>
      </c>
      <c r="AG1736" s="832">
        <v>0</v>
      </c>
      <c r="AH1736" s="832">
        <v>0</v>
      </c>
      <c r="AI1736" s="832">
        <v>0</v>
      </c>
    </row>
    <row r="1737" spans="1:35" ht="15" customHeight="1">
      <c r="A1737" s="832" t="s">
        <v>1150</v>
      </c>
      <c r="B1737" s="832">
        <v>2021</v>
      </c>
      <c r="C1737" s="832" t="s">
        <v>1873</v>
      </c>
      <c r="D1737" s="832" t="s">
        <v>1874</v>
      </c>
      <c r="E1737" s="832" t="s">
        <v>1153</v>
      </c>
      <c r="F1737" s="832" t="s">
        <v>1792</v>
      </c>
      <c r="G1737" s="832">
        <v>9982.5</v>
      </c>
      <c r="H1737" s="832">
        <v>9738</v>
      </c>
      <c r="I1737" s="832">
        <v>10761.9</v>
      </c>
      <c r="J1737" s="832">
        <v>20514.46</v>
      </c>
      <c r="K1737" s="832">
        <v>3005.18</v>
      </c>
      <c r="L1737" s="832">
        <v>494.29</v>
      </c>
      <c r="M1737" s="832">
        <v>6496.64</v>
      </c>
      <c r="N1737" s="832">
        <v>-3055.65</v>
      </c>
      <c r="O1737" s="832">
        <v>1966.32</v>
      </c>
      <c r="P1737" s="832">
        <v>8961.92</v>
      </c>
      <c r="Q1737" s="832">
        <v>4016.91</v>
      </c>
      <c r="R1737" s="832">
        <v>-703.55</v>
      </c>
      <c r="S1737" s="832">
        <v>0</v>
      </c>
      <c r="T1737" s="832">
        <v>0</v>
      </c>
      <c r="U1737" s="832">
        <v>0</v>
      </c>
      <c r="V1737" s="832">
        <v>0</v>
      </c>
      <c r="W1737" s="832">
        <v>0</v>
      </c>
      <c r="X1737" s="832">
        <v>0</v>
      </c>
      <c r="Y1737" s="832">
        <v>0</v>
      </c>
      <c r="Z1737" s="832">
        <v>0</v>
      </c>
      <c r="AA1737" s="832">
        <v>0</v>
      </c>
      <c r="AB1737" s="832">
        <v>0</v>
      </c>
      <c r="AC1737" s="832">
        <v>0</v>
      </c>
      <c r="AD1737" s="832">
        <v>0</v>
      </c>
      <c r="AE1737" s="832">
        <v>0</v>
      </c>
      <c r="AF1737" s="832">
        <v>0</v>
      </c>
      <c r="AG1737" s="832">
        <v>0</v>
      </c>
      <c r="AH1737" s="832">
        <v>0</v>
      </c>
      <c r="AI1737" s="832">
        <v>0</v>
      </c>
    </row>
    <row r="1738" spans="1:35" ht="15" customHeight="1">
      <c r="A1738" s="832" t="s">
        <v>1150</v>
      </c>
      <c r="B1738" s="832">
        <v>2021</v>
      </c>
      <c r="C1738" s="832" t="s">
        <v>1875</v>
      </c>
      <c r="D1738" s="832" t="s">
        <v>1876</v>
      </c>
      <c r="E1738" s="832" t="s">
        <v>1153</v>
      </c>
      <c r="F1738" s="832" t="s">
        <v>1792</v>
      </c>
      <c r="G1738" s="832">
        <v>0</v>
      </c>
      <c r="H1738" s="832">
        <v>0</v>
      </c>
      <c r="I1738" s="832">
        <v>0</v>
      </c>
      <c r="J1738" s="832">
        <v>0</v>
      </c>
      <c r="K1738" s="832">
        <v>0</v>
      </c>
      <c r="L1738" s="832">
        <v>0</v>
      </c>
      <c r="M1738" s="832">
        <v>0</v>
      </c>
      <c r="N1738" s="832">
        <v>0</v>
      </c>
      <c r="O1738" s="832">
        <v>0</v>
      </c>
      <c r="P1738" s="832">
        <v>0</v>
      </c>
      <c r="Q1738" s="832">
        <v>0</v>
      </c>
      <c r="R1738" s="832">
        <v>0</v>
      </c>
      <c r="S1738" s="832">
        <v>0</v>
      </c>
      <c r="T1738" s="832">
        <v>0</v>
      </c>
      <c r="U1738" s="832">
        <v>0</v>
      </c>
      <c r="V1738" s="832">
        <v>0</v>
      </c>
      <c r="W1738" s="832">
        <v>0</v>
      </c>
      <c r="X1738" s="832">
        <v>0</v>
      </c>
      <c r="Y1738" s="832">
        <v>0</v>
      </c>
      <c r="Z1738" s="832">
        <v>0</v>
      </c>
      <c r="AA1738" s="832">
        <v>0</v>
      </c>
      <c r="AB1738" s="832">
        <v>0</v>
      </c>
      <c r="AC1738" s="832">
        <v>0</v>
      </c>
      <c r="AD1738" s="832">
        <v>0</v>
      </c>
      <c r="AE1738" s="832">
        <v>0</v>
      </c>
      <c r="AF1738" s="832">
        <v>0</v>
      </c>
      <c r="AG1738" s="832">
        <v>0</v>
      </c>
      <c r="AH1738" s="832">
        <v>0</v>
      </c>
      <c r="AI1738" s="832">
        <v>0</v>
      </c>
    </row>
    <row r="1739" spans="1:35" ht="15" customHeight="1">
      <c r="A1739" s="832" t="s">
        <v>1150</v>
      </c>
      <c r="B1739" s="832">
        <v>2021</v>
      </c>
      <c r="C1739" s="832" t="s">
        <v>1877</v>
      </c>
      <c r="D1739" s="832" t="s">
        <v>1878</v>
      </c>
      <c r="E1739" s="832" t="s">
        <v>333</v>
      </c>
      <c r="F1739" s="832" t="s">
        <v>1792</v>
      </c>
      <c r="G1739" s="832">
        <v>0</v>
      </c>
      <c r="H1739" s="832">
        <v>0</v>
      </c>
      <c r="I1739" s="832">
        <v>0</v>
      </c>
      <c r="J1739" s="832">
        <v>0</v>
      </c>
      <c r="K1739" s="832">
        <v>0</v>
      </c>
      <c r="L1739" s="832">
        <v>0</v>
      </c>
      <c r="M1739" s="832">
        <v>0</v>
      </c>
      <c r="N1739" s="832">
        <v>0</v>
      </c>
      <c r="O1739" s="832">
        <v>0</v>
      </c>
      <c r="P1739" s="832">
        <v>0</v>
      </c>
      <c r="Q1739" s="832">
        <v>0</v>
      </c>
      <c r="R1739" s="832">
        <v>0</v>
      </c>
      <c r="S1739" s="832">
        <v>0</v>
      </c>
      <c r="T1739" s="832">
        <v>0</v>
      </c>
      <c r="U1739" s="832">
        <v>0</v>
      </c>
      <c r="V1739" s="832">
        <v>0</v>
      </c>
      <c r="W1739" s="832">
        <v>0</v>
      </c>
      <c r="X1739" s="832">
        <v>0</v>
      </c>
      <c r="Y1739" s="832">
        <v>0</v>
      </c>
      <c r="Z1739" s="832">
        <v>0</v>
      </c>
      <c r="AA1739" s="832">
        <v>0</v>
      </c>
      <c r="AB1739" s="832">
        <v>0</v>
      </c>
      <c r="AC1739" s="832">
        <v>0</v>
      </c>
      <c r="AD1739" s="832">
        <v>0</v>
      </c>
      <c r="AE1739" s="832">
        <v>0</v>
      </c>
      <c r="AF1739" s="832">
        <v>0</v>
      </c>
      <c r="AG1739" s="832">
        <v>0</v>
      </c>
      <c r="AH1739" s="832">
        <v>0</v>
      </c>
      <c r="AI1739" s="832">
        <v>0</v>
      </c>
    </row>
    <row r="1740" spans="1:35" ht="15" customHeight="1">
      <c r="A1740" s="832" t="s">
        <v>1150</v>
      </c>
      <c r="B1740" s="832">
        <v>2021</v>
      </c>
      <c r="C1740" s="832" t="s">
        <v>1879</v>
      </c>
      <c r="D1740" s="832" t="s">
        <v>1880</v>
      </c>
      <c r="E1740" s="832" t="s">
        <v>1792</v>
      </c>
      <c r="F1740" s="832" t="s">
        <v>1792</v>
      </c>
      <c r="G1740" s="832">
        <v>0</v>
      </c>
      <c r="H1740" s="832">
        <v>0</v>
      </c>
      <c r="I1740" s="832">
        <v>0</v>
      </c>
      <c r="J1740" s="832">
        <v>0</v>
      </c>
      <c r="K1740" s="832">
        <v>0</v>
      </c>
      <c r="L1740" s="832">
        <v>0</v>
      </c>
      <c r="M1740" s="832">
        <v>0</v>
      </c>
      <c r="N1740" s="832">
        <v>0</v>
      </c>
      <c r="O1740" s="832">
        <v>0</v>
      </c>
      <c r="P1740" s="832">
        <v>0</v>
      </c>
      <c r="Q1740" s="832">
        <v>0</v>
      </c>
      <c r="R1740" s="832">
        <v>0</v>
      </c>
      <c r="S1740" s="832">
        <v>0</v>
      </c>
      <c r="T1740" s="832">
        <v>0</v>
      </c>
      <c r="U1740" s="832">
        <v>0</v>
      </c>
      <c r="V1740" s="832">
        <v>0</v>
      </c>
      <c r="W1740" s="832">
        <v>0</v>
      </c>
      <c r="X1740" s="832">
        <v>0</v>
      </c>
      <c r="Y1740" s="832">
        <v>0</v>
      </c>
      <c r="Z1740" s="832">
        <v>0</v>
      </c>
      <c r="AA1740" s="832">
        <v>0</v>
      </c>
      <c r="AB1740" s="832">
        <v>0</v>
      </c>
      <c r="AC1740" s="832">
        <v>0</v>
      </c>
      <c r="AD1740" s="832">
        <v>0</v>
      </c>
      <c r="AE1740" s="832">
        <v>0</v>
      </c>
      <c r="AF1740" s="832">
        <v>0</v>
      </c>
      <c r="AG1740" s="832">
        <v>0</v>
      </c>
      <c r="AH1740" s="832">
        <v>0</v>
      </c>
      <c r="AI1740" s="832">
        <v>0</v>
      </c>
    </row>
    <row r="1741" spans="1:35" ht="15" customHeight="1">
      <c r="A1741" s="832" t="s">
        <v>1150</v>
      </c>
      <c r="B1741" s="832">
        <v>2021</v>
      </c>
      <c r="C1741" s="832" t="s">
        <v>1881</v>
      </c>
      <c r="D1741" s="832" t="s">
        <v>1882</v>
      </c>
      <c r="E1741" s="832" t="s">
        <v>333</v>
      </c>
      <c r="F1741" s="832" t="s">
        <v>1792</v>
      </c>
      <c r="G1741" s="832">
        <v>0</v>
      </c>
      <c r="H1741" s="832">
        <v>0</v>
      </c>
      <c r="I1741" s="832">
        <v>0</v>
      </c>
      <c r="J1741" s="832">
        <v>0</v>
      </c>
      <c r="K1741" s="832">
        <v>0</v>
      </c>
      <c r="L1741" s="832">
        <v>0</v>
      </c>
      <c r="M1741" s="832">
        <v>0</v>
      </c>
      <c r="N1741" s="832">
        <v>0</v>
      </c>
      <c r="O1741" s="832">
        <v>0</v>
      </c>
      <c r="P1741" s="832">
        <v>0</v>
      </c>
      <c r="Q1741" s="832">
        <v>0</v>
      </c>
      <c r="R1741" s="832">
        <v>0</v>
      </c>
      <c r="S1741" s="832">
        <v>0</v>
      </c>
      <c r="T1741" s="832">
        <v>0</v>
      </c>
      <c r="U1741" s="832">
        <v>0</v>
      </c>
      <c r="V1741" s="832">
        <v>0</v>
      </c>
      <c r="W1741" s="832">
        <v>0</v>
      </c>
      <c r="X1741" s="832">
        <v>0</v>
      </c>
      <c r="Y1741" s="832">
        <v>0</v>
      </c>
      <c r="Z1741" s="832">
        <v>0</v>
      </c>
      <c r="AA1741" s="832">
        <v>0</v>
      </c>
      <c r="AB1741" s="832">
        <v>0</v>
      </c>
      <c r="AC1741" s="832">
        <v>0</v>
      </c>
      <c r="AD1741" s="832">
        <v>0</v>
      </c>
      <c r="AE1741" s="832">
        <v>0</v>
      </c>
      <c r="AF1741" s="832">
        <v>0</v>
      </c>
      <c r="AG1741" s="832">
        <v>0</v>
      </c>
      <c r="AH1741" s="832">
        <v>0</v>
      </c>
      <c r="AI1741" s="832">
        <v>0</v>
      </c>
    </row>
    <row r="1742" spans="1:35" ht="15" customHeight="1">
      <c r="A1742" s="832" t="s">
        <v>1150</v>
      </c>
      <c r="B1742" s="832">
        <v>2021</v>
      </c>
      <c r="C1742" s="832" t="s">
        <v>1883</v>
      </c>
      <c r="D1742" s="832" t="s">
        <v>1884</v>
      </c>
      <c r="E1742" s="832" t="s">
        <v>336</v>
      </c>
      <c r="F1742" s="832" t="s">
        <v>1792</v>
      </c>
      <c r="G1742" s="832">
        <v>0</v>
      </c>
      <c r="H1742" s="832">
        <v>0</v>
      </c>
      <c r="I1742" s="832">
        <v>0</v>
      </c>
      <c r="J1742" s="832">
        <v>0</v>
      </c>
      <c r="K1742" s="832">
        <v>0</v>
      </c>
      <c r="L1742" s="832">
        <v>0</v>
      </c>
      <c r="M1742" s="832">
        <v>0</v>
      </c>
      <c r="N1742" s="832">
        <v>0</v>
      </c>
      <c r="O1742" s="832">
        <v>0</v>
      </c>
      <c r="P1742" s="832">
        <v>0</v>
      </c>
      <c r="Q1742" s="832">
        <v>0</v>
      </c>
      <c r="R1742" s="832">
        <v>0</v>
      </c>
      <c r="S1742" s="832">
        <v>0</v>
      </c>
      <c r="T1742" s="832">
        <v>0</v>
      </c>
      <c r="U1742" s="832">
        <v>0</v>
      </c>
      <c r="V1742" s="832">
        <v>0</v>
      </c>
      <c r="W1742" s="832">
        <v>0</v>
      </c>
      <c r="X1742" s="832">
        <v>0</v>
      </c>
      <c r="Y1742" s="832">
        <v>0</v>
      </c>
      <c r="Z1742" s="832">
        <v>0</v>
      </c>
      <c r="AA1742" s="832">
        <v>0</v>
      </c>
      <c r="AB1742" s="832">
        <v>0</v>
      </c>
      <c r="AC1742" s="832">
        <v>0</v>
      </c>
      <c r="AD1742" s="832">
        <v>0</v>
      </c>
      <c r="AE1742" s="832">
        <v>0</v>
      </c>
      <c r="AF1742" s="832">
        <v>0</v>
      </c>
      <c r="AG1742" s="832">
        <v>0</v>
      </c>
      <c r="AH1742" s="832">
        <v>0</v>
      </c>
      <c r="AI1742" s="832">
        <v>0</v>
      </c>
    </row>
    <row r="1743" spans="1:35" ht="15" customHeight="1">
      <c r="A1743" s="832" t="s">
        <v>1150</v>
      </c>
      <c r="B1743" s="832">
        <v>2021</v>
      </c>
      <c r="C1743" s="832" t="s">
        <v>1885</v>
      </c>
      <c r="D1743" s="832" t="s">
        <v>1886</v>
      </c>
      <c r="E1743" s="832" t="s">
        <v>333</v>
      </c>
      <c r="F1743" s="832" t="s">
        <v>1792</v>
      </c>
      <c r="G1743" s="832">
        <v>0</v>
      </c>
      <c r="H1743" s="832">
        <v>0</v>
      </c>
      <c r="I1743" s="832">
        <v>0</v>
      </c>
      <c r="J1743" s="832">
        <v>0</v>
      </c>
      <c r="K1743" s="832">
        <v>0</v>
      </c>
      <c r="L1743" s="832">
        <v>0</v>
      </c>
      <c r="M1743" s="832">
        <v>0</v>
      </c>
      <c r="N1743" s="832">
        <v>0</v>
      </c>
      <c r="O1743" s="832">
        <v>0</v>
      </c>
      <c r="P1743" s="832">
        <v>0</v>
      </c>
      <c r="Q1743" s="832">
        <v>0</v>
      </c>
      <c r="R1743" s="832">
        <v>0</v>
      </c>
      <c r="S1743" s="832">
        <v>0</v>
      </c>
      <c r="T1743" s="832">
        <v>0</v>
      </c>
      <c r="U1743" s="832">
        <v>0</v>
      </c>
      <c r="V1743" s="832">
        <v>0</v>
      </c>
      <c r="W1743" s="832">
        <v>0</v>
      </c>
      <c r="X1743" s="832">
        <v>0</v>
      </c>
      <c r="Y1743" s="832">
        <v>0</v>
      </c>
      <c r="Z1743" s="832">
        <v>0</v>
      </c>
      <c r="AA1743" s="832">
        <v>0</v>
      </c>
      <c r="AB1743" s="832">
        <v>0</v>
      </c>
      <c r="AC1743" s="832">
        <v>0</v>
      </c>
      <c r="AD1743" s="832">
        <v>0</v>
      </c>
      <c r="AE1743" s="832">
        <v>0</v>
      </c>
      <c r="AF1743" s="832">
        <v>0</v>
      </c>
      <c r="AG1743" s="832">
        <v>0</v>
      </c>
      <c r="AH1743" s="832">
        <v>0</v>
      </c>
      <c r="AI1743" s="832">
        <v>0</v>
      </c>
    </row>
    <row r="1744" spans="1:35" ht="15" customHeight="1">
      <c r="A1744" s="832" t="s">
        <v>1150</v>
      </c>
      <c r="B1744" s="832">
        <v>2021</v>
      </c>
      <c r="C1744" s="832" t="s">
        <v>1887</v>
      </c>
      <c r="D1744" s="832" t="s">
        <v>2768</v>
      </c>
      <c r="E1744" s="832" t="s">
        <v>336</v>
      </c>
      <c r="F1744" s="832" t="s">
        <v>1792</v>
      </c>
      <c r="G1744" s="832">
        <v>350</v>
      </c>
      <c r="H1744" s="832">
        <v>0</v>
      </c>
      <c r="I1744" s="832">
        <v>1329.98</v>
      </c>
      <c r="J1744" s="832">
        <v>3116.73</v>
      </c>
      <c r="K1744" s="832">
        <v>34.880000000000003</v>
      </c>
      <c r="L1744" s="832">
        <v>1228.1099999999999</v>
      </c>
      <c r="M1744" s="832">
        <v>286.17</v>
      </c>
      <c r="N1744" s="832">
        <v>4921.6099999999997</v>
      </c>
      <c r="O1744" s="832">
        <v>5092.6400000000003</v>
      </c>
      <c r="P1744" s="832">
        <v>859.59</v>
      </c>
      <c r="Q1744" s="832">
        <v>-694.3</v>
      </c>
      <c r="R1744" s="832">
        <v>-694.3</v>
      </c>
      <c r="S1744" s="832">
        <v>0</v>
      </c>
      <c r="T1744" s="832">
        <v>0</v>
      </c>
      <c r="U1744" s="832">
        <v>0</v>
      </c>
      <c r="V1744" s="832">
        <v>0</v>
      </c>
      <c r="W1744" s="832">
        <v>0</v>
      </c>
      <c r="X1744" s="832">
        <v>0</v>
      </c>
      <c r="Y1744" s="832">
        <v>0</v>
      </c>
      <c r="Z1744" s="832">
        <v>0</v>
      </c>
      <c r="AA1744" s="832">
        <v>0</v>
      </c>
      <c r="AB1744" s="832">
        <v>0</v>
      </c>
      <c r="AC1744" s="832">
        <v>0</v>
      </c>
      <c r="AD1744" s="832">
        <v>0</v>
      </c>
      <c r="AE1744" s="832">
        <v>0</v>
      </c>
      <c r="AF1744" s="832">
        <v>0</v>
      </c>
      <c r="AG1744" s="832">
        <v>0</v>
      </c>
      <c r="AH1744" s="832">
        <v>0</v>
      </c>
      <c r="AI1744" s="832">
        <v>0</v>
      </c>
    </row>
    <row r="1745" spans="1:35" ht="15" customHeight="1">
      <c r="A1745" s="832" t="s">
        <v>1150</v>
      </c>
      <c r="B1745" s="832">
        <v>2021</v>
      </c>
      <c r="C1745" s="832" t="s">
        <v>1889</v>
      </c>
      <c r="D1745" s="832" t="s">
        <v>1890</v>
      </c>
      <c r="E1745" s="832" t="s">
        <v>1891</v>
      </c>
      <c r="F1745" s="832" t="s">
        <v>1792</v>
      </c>
      <c r="G1745" s="832">
        <v>2725049.52</v>
      </c>
      <c r="H1745" s="832">
        <v>2514470.5</v>
      </c>
      <c r="I1745" s="832">
        <v>2309039.23</v>
      </c>
      <c r="J1745" s="832">
        <v>2073395.8</v>
      </c>
      <c r="K1745" s="832">
        <v>1467883.56</v>
      </c>
      <c r="L1745" s="832">
        <v>1325432.1399999999</v>
      </c>
      <c r="M1745" s="832">
        <v>900284.5</v>
      </c>
      <c r="N1745" s="832">
        <v>421842.12</v>
      </c>
      <c r="O1745" s="832">
        <v>389949.81</v>
      </c>
      <c r="P1745" s="832">
        <v>538360.48</v>
      </c>
      <c r="Q1745" s="832">
        <v>220939.3</v>
      </c>
      <c r="R1745" s="832">
        <v>131770.9</v>
      </c>
      <c r="S1745" s="832">
        <v>0</v>
      </c>
      <c r="T1745" s="832">
        <v>0</v>
      </c>
      <c r="U1745" s="832">
        <v>0</v>
      </c>
      <c r="V1745" s="832">
        <v>0</v>
      </c>
      <c r="W1745" s="832">
        <v>0</v>
      </c>
      <c r="X1745" s="832">
        <v>0</v>
      </c>
      <c r="Y1745" s="832">
        <v>0</v>
      </c>
      <c r="Z1745" s="832">
        <v>0</v>
      </c>
      <c r="AA1745" s="832">
        <v>0</v>
      </c>
      <c r="AB1745" s="832">
        <v>0</v>
      </c>
      <c r="AC1745" s="832">
        <v>0</v>
      </c>
      <c r="AD1745" s="832">
        <v>0</v>
      </c>
      <c r="AE1745" s="832">
        <v>0</v>
      </c>
      <c r="AF1745" s="832">
        <v>0</v>
      </c>
      <c r="AG1745" s="832">
        <v>0</v>
      </c>
      <c r="AH1745" s="832">
        <v>0</v>
      </c>
      <c r="AI1745" s="832">
        <v>0</v>
      </c>
    </row>
    <row r="1746" spans="1:35" ht="15" customHeight="1">
      <c r="A1746" s="832" t="s">
        <v>1150</v>
      </c>
      <c r="B1746" s="832">
        <v>2021</v>
      </c>
      <c r="C1746" s="832" t="s">
        <v>1892</v>
      </c>
      <c r="D1746" s="832" t="s">
        <v>2769</v>
      </c>
      <c r="E1746" s="832" t="s">
        <v>1891</v>
      </c>
      <c r="F1746" s="832" t="s">
        <v>1792</v>
      </c>
      <c r="G1746" s="832">
        <v>5539822.7199999997</v>
      </c>
      <c r="H1746" s="832">
        <v>4715506.1900000004</v>
      </c>
      <c r="I1746" s="832">
        <v>5841696.9500000002</v>
      </c>
      <c r="J1746" s="832">
        <v>5628625.3099999996</v>
      </c>
      <c r="K1746" s="832">
        <v>5389114.6600000001</v>
      </c>
      <c r="L1746" s="832">
        <v>4274894.5199999996</v>
      </c>
      <c r="M1746" s="832">
        <v>2470828.0299999998</v>
      </c>
      <c r="N1746" s="832">
        <v>1850617.62</v>
      </c>
      <c r="O1746" s="832">
        <v>2048250.53</v>
      </c>
      <c r="P1746" s="832">
        <v>1499581.88</v>
      </c>
      <c r="Q1746" s="832">
        <v>1009365.48</v>
      </c>
      <c r="R1746" s="832">
        <v>715829.32</v>
      </c>
      <c r="S1746" s="832">
        <v>0</v>
      </c>
      <c r="T1746" s="832">
        <v>0</v>
      </c>
      <c r="U1746" s="832">
        <v>0</v>
      </c>
      <c r="V1746" s="832">
        <v>0</v>
      </c>
      <c r="W1746" s="832">
        <v>0</v>
      </c>
      <c r="X1746" s="832">
        <v>0</v>
      </c>
      <c r="Y1746" s="832">
        <v>0</v>
      </c>
      <c r="Z1746" s="832">
        <v>0</v>
      </c>
      <c r="AA1746" s="832">
        <v>0</v>
      </c>
      <c r="AB1746" s="832">
        <v>0</v>
      </c>
      <c r="AC1746" s="832">
        <v>0</v>
      </c>
      <c r="AD1746" s="832">
        <v>0</v>
      </c>
      <c r="AE1746" s="832">
        <v>0</v>
      </c>
      <c r="AF1746" s="832">
        <v>0</v>
      </c>
      <c r="AG1746" s="832">
        <v>0</v>
      </c>
      <c r="AH1746" s="832">
        <v>0</v>
      </c>
      <c r="AI1746" s="832">
        <v>0</v>
      </c>
    </row>
    <row r="1747" spans="1:35" ht="15" customHeight="1">
      <c r="A1747" s="832" t="s">
        <v>1150</v>
      </c>
      <c r="B1747" s="832">
        <v>2021</v>
      </c>
      <c r="C1747" s="832" t="s">
        <v>1896</v>
      </c>
      <c r="D1747" s="832" t="s">
        <v>1897</v>
      </c>
      <c r="E1747" s="832" t="s">
        <v>1891</v>
      </c>
      <c r="F1747" s="832" t="s">
        <v>1792</v>
      </c>
      <c r="G1747" s="832">
        <v>0</v>
      </c>
      <c r="H1747" s="832">
        <v>0</v>
      </c>
      <c r="I1747" s="832">
        <v>0</v>
      </c>
      <c r="J1747" s="832">
        <v>0</v>
      </c>
      <c r="K1747" s="832">
        <v>0</v>
      </c>
      <c r="L1747" s="832">
        <v>0</v>
      </c>
      <c r="M1747" s="832">
        <v>0</v>
      </c>
      <c r="N1747" s="832">
        <v>0</v>
      </c>
      <c r="O1747" s="832">
        <v>0</v>
      </c>
      <c r="P1747" s="832">
        <v>0</v>
      </c>
      <c r="Q1747" s="832">
        <v>0</v>
      </c>
      <c r="R1747" s="832">
        <v>0</v>
      </c>
      <c r="S1747" s="832">
        <v>0</v>
      </c>
      <c r="T1747" s="832">
        <v>0</v>
      </c>
      <c r="U1747" s="832">
        <v>0</v>
      </c>
      <c r="V1747" s="832">
        <v>0</v>
      </c>
      <c r="W1747" s="832">
        <v>0</v>
      </c>
      <c r="X1747" s="832">
        <v>0</v>
      </c>
      <c r="Y1747" s="832">
        <v>0</v>
      </c>
      <c r="Z1747" s="832">
        <v>0</v>
      </c>
      <c r="AA1747" s="832">
        <v>0</v>
      </c>
      <c r="AB1747" s="832">
        <v>0</v>
      </c>
      <c r="AC1747" s="832">
        <v>0</v>
      </c>
      <c r="AD1747" s="832">
        <v>0</v>
      </c>
      <c r="AE1747" s="832">
        <v>0</v>
      </c>
      <c r="AF1747" s="832">
        <v>0</v>
      </c>
      <c r="AG1747" s="832">
        <v>0</v>
      </c>
      <c r="AH1747" s="832">
        <v>0</v>
      </c>
      <c r="AI1747" s="832">
        <v>0</v>
      </c>
    </row>
    <row r="1748" spans="1:35" ht="15" customHeight="1">
      <c r="A1748" s="832" t="s">
        <v>1150</v>
      </c>
      <c r="B1748" s="832">
        <v>2021</v>
      </c>
      <c r="C1748" s="832" t="s">
        <v>1898</v>
      </c>
      <c r="D1748" s="832" t="s">
        <v>1899</v>
      </c>
      <c r="E1748" s="832" t="s">
        <v>1891</v>
      </c>
      <c r="F1748" s="832" t="s">
        <v>1792</v>
      </c>
      <c r="G1748" s="832">
        <v>53986.33</v>
      </c>
      <c r="H1748" s="832">
        <v>159065.88</v>
      </c>
      <c r="I1748" s="832">
        <v>159065.88</v>
      </c>
      <c r="J1748" s="832">
        <v>185849.21</v>
      </c>
      <c r="K1748" s="832">
        <v>222809.01</v>
      </c>
      <c r="L1748" s="832">
        <v>171627.57</v>
      </c>
      <c r="M1748" s="832">
        <v>172683.09</v>
      </c>
      <c r="N1748" s="832">
        <v>145766.5</v>
      </c>
      <c r="O1748" s="832">
        <v>171541.55</v>
      </c>
      <c r="P1748" s="832">
        <v>169901.02</v>
      </c>
      <c r="Q1748" s="832">
        <v>171907.94</v>
      </c>
      <c r="R1748" s="832">
        <v>149129.97</v>
      </c>
      <c r="S1748" s="832">
        <v>0</v>
      </c>
      <c r="T1748" s="832">
        <v>0</v>
      </c>
      <c r="U1748" s="832">
        <v>0</v>
      </c>
      <c r="V1748" s="832">
        <v>0</v>
      </c>
      <c r="W1748" s="832">
        <v>0</v>
      </c>
      <c r="X1748" s="832">
        <v>0</v>
      </c>
      <c r="Y1748" s="832">
        <v>0</v>
      </c>
      <c r="Z1748" s="832">
        <v>0</v>
      </c>
      <c r="AA1748" s="832">
        <v>0</v>
      </c>
      <c r="AB1748" s="832">
        <v>0</v>
      </c>
      <c r="AC1748" s="832">
        <v>0</v>
      </c>
      <c r="AD1748" s="832">
        <v>0</v>
      </c>
      <c r="AE1748" s="832">
        <v>0</v>
      </c>
      <c r="AF1748" s="832">
        <v>0</v>
      </c>
      <c r="AG1748" s="832">
        <v>0</v>
      </c>
      <c r="AH1748" s="832">
        <v>0</v>
      </c>
      <c r="AI1748" s="832">
        <v>0</v>
      </c>
    </row>
    <row r="1749" spans="1:35" ht="15" customHeight="1">
      <c r="A1749" s="832" t="s">
        <v>1150</v>
      </c>
      <c r="B1749" s="832">
        <v>2021</v>
      </c>
      <c r="C1749" s="832" t="s">
        <v>1900</v>
      </c>
      <c r="D1749" s="832" t="s">
        <v>1901</v>
      </c>
      <c r="E1749" s="832" t="s">
        <v>1891</v>
      </c>
      <c r="F1749" s="832" t="s">
        <v>1792</v>
      </c>
      <c r="G1749" s="832">
        <v>0</v>
      </c>
      <c r="H1749" s="832">
        <v>0</v>
      </c>
      <c r="I1749" s="832">
        <v>0</v>
      </c>
      <c r="J1749" s="832">
        <v>0</v>
      </c>
      <c r="K1749" s="832">
        <v>0</v>
      </c>
      <c r="L1749" s="832">
        <v>0</v>
      </c>
      <c r="M1749" s="832">
        <v>0</v>
      </c>
      <c r="N1749" s="832">
        <v>0</v>
      </c>
      <c r="O1749" s="832">
        <v>0</v>
      </c>
      <c r="P1749" s="832">
        <v>0</v>
      </c>
      <c r="Q1749" s="832">
        <v>0</v>
      </c>
      <c r="R1749" s="832">
        <v>0</v>
      </c>
      <c r="S1749" s="832">
        <v>0</v>
      </c>
      <c r="T1749" s="832">
        <v>0</v>
      </c>
      <c r="U1749" s="832">
        <v>0</v>
      </c>
      <c r="V1749" s="832">
        <v>0</v>
      </c>
      <c r="W1749" s="832">
        <v>0</v>
      </c>
      <c r="X1749" s="832">
        <v>0</v>
      </c>
      <c r="Y1749" s="832">
        <v>0</v>
      </c>
      <c r="Z1749" s="832">
        <v>0</v>
      </c>
      <c r="AA1749" s="832">
        <v>0</v>
      </c>
      <c r="AB1749" s="832">
        <v>0</v>
      </c>
      <c r="AC1749" s="832">
        <v>0</v>
      </c>
      <c r="AD1749" s="832">
        <v>0</v>
      </c>
      <c r="AE1749" s="832">
        <v>0</v>
      </c>
      <c r="AF1749" s="832">
        <v>0</v>
      </c>
      <c r="AG1749" s="832">
        <v>0</v>
      </c>
      <c r="AH1749" s="832">
        <v>0</v>
      </c>
      <c r="AI1749" s="832">
        <v>0</v>
      </c>
    </row>
    <row r="1750" spans="1:35" ht="15" customHeight="1">
      <c r="A1750" s="832" t="s">
        <v>1150</v>
      </c>
      <c r="B1750" s="832">
        <v>2021</v>
      </c>
      <c r="C1750" s="832" t="s">
        <v>1902</v>
      </c>
      <c r="D1750" s="832" t="s">
        <v>1903</v>
      </c>
      <c r="E1750" s="832" t="s">
        <v>1891</v>
      </c>
      <c r="F1750" s="832" t="s">
        <v>1792</v>
      </c>
      <c r="G1750" s="832">
        <v>521487.95</v>
      </c>
      <c r="H1750" s="832">
        <v>520154.57</v>
      </c>
      <c r="I1750" s="832">
        <v>534053.96</v>
      </c>
      <c r="J1750" s="832">
        <v>462581.25</v>
      </c>
      <c r="K1750" s="832">
        <v>504691.25</v>
      </c>
      <c r="L1750" s="832">
        <v>467500.96</v>
      </c>
      <c r="M1750" s="832">
        <v>411488.49</v>
      </c>
      <c r="N1750" s="832">
        <v>430486.94</v>
      </c>
      <c r="O1750" s="832">
        <v>406167.62</v>
      </c>
      <c r="P1750" s="832">
        <v>280194.21999999997</v>
      </c>
      <c r="Q1750" s="832">
        <v>191223.24</v>
      </c>
      <c r="R1750" s="832">
        <v>107876.57</v>
      </c>
      <c r="S1750" s="832">
        <v>0</v>
      </c>
      <c r="T1750" s="832">
        <v>0</v>
      </c>
      <c r="U1750" s="832">
        <v>0</v>
      </c>
      <c r="V1750" s="832">
        <v>0</v>
      </c>
      <c r="W1750" s="832">
        <v>0</v>
      </c>
      <c r="X1750" s="832">
        <v>0</v>
      </c>
      <c r="Y1750" s="832">
        <v>0</v>
      </c>
      <c r="Z1750" s="832">
        <v>0</v>
      </c>
      <c r="AA1750" s="832">
        <v>0</v>
      </c>
      <c r="AB1750" s="832">
        <v>0</v>
      </c>
      <c r="AC1750" s="832">
        <v>0</v>
      </c>
      <c r="AD1750" s="832">
        <v>0</v>
      </c>
      <c r="AE1750" s="832">
        <v>0</v>
      </c>
      <c r="AF1750" s="832">
        <v>0</v>
      </c>
      <c r="AG1750" s="832">
        <v>0</v>
      </c>
      <c r="AH1750" s="832">
        <v>0</v>
      </c>
      <c r="AI1750" s="832">
        <v>0</v>
      </c>
    </row>
    <row r="1751" spans="1:35" ht="15" customHeight="1">
      <c r="A1751" s="832" t="s">
        <v>1150</v>
      </c>
      <c r="B1751" s="832">
        <v>2021</v>
      </c>
      <c r="C1751" s="832" t="s">
        <v>1904</v>
      </c>
      <c r="D1751" s="832" t="s">
        <v>2770</v>
      </c>
      <c r="E1751" s="832" t="s">
        <v>1891</v>
      </c>
      <c r="F1751" s="832" t="s">
        <v>1792</v>
      </c>
      <c r="G1751" s="832">
        <v>0</v>
      </c>
      <c r="H1751" s="832">
        <v>0</v>
      </c>
      <c r="I1751" s="832">
        <v>0</v>
      </c>
      <c r="J1751" s="832">
        <v>0</v>
      </c>
      <c r="K1751" s="832">
        <v>0</v>
      </c>
      <c r="L1751" s="832">
        <v>0</v>
      </c>
      <c r="M1751" s="832">
        <v>0</v>
      </c>
      <c r="N1751" s="832">
        <v>0</v>
      </c>
      <c r="O1751" s="832">
        <v>0</v>
      </c>
      <c r="P1751" s="832">
        <v>0</v>
      </c>
      <c r="Q1751" s="832">
        <v>0</v>
      </c>
      <c r="R1751" s="832">
        <v>0</v>
      </c>
      <c r="S1751" s="832">
        <v>0</v>
      </c>
      <c r="T1751" s="832">
        <v>0</v>
      </c>
      <c r="U1751" s="832">
        <v>0</v>
      </c>
      <c r="V1751" s="832">
        <v>0</v>
      </c>
      <c r="W1751" s="832">
        <v>0</v>
      </c>
      <c r="X1751" s="832">
        <v>0</v>
      </c>
      <c r="Y1751" s="832">
        <v>0</v>
      </c>
      <c r="Z1751" s="832">
        <v>0</v>
      </c>
      <c r="AA1751" s="832">
        <v>0</v>
      </c>
      <c r="AB1751" s="832">
        <v>0</v>
      </c>
      <c r="AC1751" s="832">
        <v>0</v>
      </c>
      <c r="AD1751" s="832">
        <v>0</v>
      </c>
      <c r="AE1751" s="832">
        <v>0</v>
      </c>
      <c r="AF1751" s="832">
        <v>0</v>
      </c>
      <c r="AG1751" s="832">
        <v>0</v>
      </c>
      <c r="AH1751" s="832">
        <v>0</v>
      </c>
      <c r="AI1751" s="832">
        <v>0</v>
      </c>
    </row>
    <row r="1752" spans="1:35" ht="15" customHeight="1">
      <c r="A1752" s="832" t="s">
        <v>1150</v>
      </c>
      <c r="B1752" s="832">
        <v>2021</v>
      </c>
      <c r="C1752" s="832" t="s">
        <v>1908</v>
      </c>
      <c r="D1752" s="832" t="s">
        <v>2771</v>
      </c>
      <c r="E1752" s="832" t="s">
        <v>1891</v>
      </c>
      <c r="F1752" s="832" t="s">
        <v>1792</v>
      </c>
      <c r="G1752" s="832">
        <v>329393.09000000003</v>
      </c>
      <c r="H1752" s="832">
        <v>266775.56</v>
      </c>
      <c r="I1752" s="832">
        <v>410405.18</v>
      </c>
      <c r="J1752" s="832">
        <v>374103.23</v>
      </c>
      <c r="K1752" s="832">
        <v>296447.08</v>
      </c>
      <c r="L1752" s="832">
        <v>352010.51</v>
      </c>
      <c r="M1752" s="832">
        <v>354470.57</v>
      </c>
      <c r="N1752" s="832">
        <v>298702.84000000003</v>
      </c>
      <c r="O1752" s="832">
        <v>346991.11</v>
      </c>
      <c r="P1752" s="832">
        <v>321994.27</v>
      </c>
      <c r="Q1752" s="832">
        <v>305521.08</v>
      </c>
      <c r="R1752" s="832">
        <v>253172.32</v>
      </c>
      <c r="S1752" s="832">
        <v>0</v>
      </c>
      <c r="T1752" s="832">
        <v>0</v>
      </c>
      <c r="U1752" s="832">
        <v>0</v>
      </c>
      <c r="V1752" s="832">
        <v>0</v>
      </c>
      <c r="W1752" s="832">
        <v>0</v>
      </c>
      <c r="X1752" s="832">
        <v>0</v>
      </c>
      <c r="Y1752" s="832">
        <v>0</v>
      </c>
      <c r="Z1752" s="832">
        <v>0</v>
      </c>
      <c r="AA1752" s="832">
        <v>0</v>
      </c>
      <c r="AB1752" s="832">
        <v>0</v>
      </c>
      <c r="AC1752" s="832">
        <v>0</v>
      </c>
      <c r="AD1752" s="832">
        <v>0</v>
      </c>
      <c r="AE1752" s="832">
        <v>0</v>
      </c>
      <c r="AF1752" s="832">
        <v>0</v>
      </c>
      <c r="AG1752" s="832">
        <v>0</v>
      </c>
      <c r="AH1752" s="832">
        <v>0</v>
      </c>
      <c r="AI1752" s="832">
        <v>0</v>
      </c>
    </row>
    <row r="1753" spans="1:35" ht="15" customHeight="1">
      <c r="A1753" s="832" t="s">
        <v>1150</v>
      </c>
      <c r="B1753" s="832">
        <v>2021</v>
      </c>
      <c r="C1753" s="832" t="s">
        <v>1910</v>
      </c>
      <c r="D1753" s="832" t="s">
        <v>1911</v>
      </c>
      <c r="E1753" s="832" t="s">
        <v>333</v>
      </c>
      <c r="F1753" s="832" t="s">
        <v>1792</v>
      </c>
      <c r="G1753" s="832">
        <v>22361.78</v>
      </c>
      <c r="H1753" s="832">
        <v>22315.22</v>
      </c>
      <c r="I1753" s="832">
        <v>27167.86</v>
      </c>
      <c r="J1753" s="832">
        <v>14434.47</v>
      </c>
      <c r="K1753" s="832">
        <v>18235.97</v>
      </c>
      <c r="L1753" s="832">
        <v>19240.36</v>
      </c>
      <c r="M1753" s="832">
        <v>15493.88</v>
      </c>
      <c r="N1753" s="832">
        <v>15624.73</v>
      </c>
      <c r="O1753" s="832">
        <v>14853.75</v>
      </c>
      <c r="P1753" s="832">
        <v>15839.33</v>
      </c>
      <c r="Q1753" s="832">
        <v>16905.79</v>
      </c>
      <c r="R1753" s="832">
        <v>15939.32</v>
      </c>
      <c r="S1753" s="832">
        <v>0</v>
      </c>
      <c r="T1753" s="832">
        <v>0</v>
      </c>
      <c r="U1753" s="832">
        <v>0</v>
      </c>
      <c r="V1753" s="832">
        <v>0</v>
      </c>
      <c r="W1753" s="832">
        <v>0</v>
      </c>
      <c r="X1753" s="832">
        <v>0</v>
      </c>
      <c r="Y1753" s="832">
        <v>0</v>
      </c>
      <c r="Z1753" s="832">
        <v>0</v>
      </c>
      <c r="AA1753" s="832">
        <v>0</v>
      </c>
      <c r="AB1753" s="832">
        <v>0</v>
      </c>
      <c r="AC1753" s="832">
        <v>0</v>
      </c>
      <c r="AD1753" s="832">
        <v>0</v>
      </c>
      <c r="AE1753" s="832">
        <v>0</v>
      </c>
      <c r="AF1753" s="832">
        <v>0</v>
      </c>
      <c r="AG1753" s="832">
        <v>0</v>
      </c>
      <c r="AH1753" s="832">
        <v>0</v>
      </c>
      <c r="AI1753" s="832">
        <v>0</v>
      </c>
    </row>
    <row r="1754" spans="1:35" ht="15" customHeight="1">
      <c r="A1754" s="832" t="s">
        <v>1150</v>
      </c>
      <c r="B1754" s="832">
        <v>2021</v>
      </c>
      <c r="C1754" s="832" t="s">
        <v>1912</v>
      </c>
      <c r="D1754" s="832" t="s">
        <v>1913</v>
      </c>
      <c r="E1754" s="832" t="s">
        <v>333</v>
      </c>
      <c r="F1754" s="832" t="s">
        <v>1792</v>
      </c>
      <c r="G1754" s="832">
        <v>197858.68</v>
      </c>
      <c r="H1754" s="832">
        <v>159934.57999999999</v>
      </c>
      <c r="I1754" s="832">
        <v>158946.64000000001</v>
      </c>
      <c r="J1754" s="832">
        <v>154148.32999999999</v>
      </c>
      <c r="K1754" s="832">
        <v>169731.27</v>
      </c>
      <c r="L1754" s="832">
        <v>127076.2</v>
      </c>
      <c r="M1754" s="832">
        <v>112259.89</v>
      </c>
      <c r="N1754" s="832">
        <v>136252.44</v>
      </c>
      <c r="O1754" s="832">
        <v>162876.39000000001</v>
      </c>
      <c r="P1754" s="832">
        <v>119001.24</v>
      </c>
      <c r="Q1754" s="832">
        <v>126472.97</v>
      </c>
      <c r="R1754" s="832">
        <v>144508.35</v>
      </c>
      <c r="S1754" s="832">
        <v>0</v>
      </c>
      <c r="T1754" s="832">
        <v>0</v>
      </c>
      <c r="U1754" s="832">
        <v>0</v>
      </c>
      <c r="V1754" s="832">
        <v>0</v>
      </c>
      <c r="W1754" s="832">
        <v>0</v>
      </c>
      <c r="X1754" s="832">
        <v>0</v>
      </c>
      <c r="Y1754" s="832">
        <v>0</v>
      </c>
      <c r="Z1754" s="832">
        <v>0</v>
      </c>
      <c r="AA1754" s="832">
        <v>0</v>
      </c>
      <c r="AB1754" s="832">
        <v>0</v>
      </c>
      <c r="AC1754" s="832">
        <v>0</v>
      </c>
      <c r="AD1754" s="832">
        <v>0</v>
      </c>
      <c r="AE1754" s="832">
        <v>0</v>
      </c>
      <c r="AF1754" s="832">
        <v>0</v>
      </c>
      <c r="AG1754" s="832">
        <v>0</v>
      </c>
      <c r="AH1754" s="832">
        <v>0</v>
      </c>
      <c r="AI1754" s="832">
        <v>0</v>
      </c>
    </row>
    <row r="1755" spans="1:35" ht="15" customHeight="1">
      <c r="A1755" s="832" t="s">
        <v>1150</v>
      </c>
      <c r="B1755" s="832">
        <v>2021</v>
      </c>
      <c r="C1755" s="832" t="s">
        <v>1914</v>
      </c>
      <c r="D1755" s="832" t="s">
        <v>2772</v>
      </c>
      <c r="E1755" s="832" t="s">
        <v>333</v>
      </c>
      <c r="F1755" s="832" t="s">
        <v>1792</v>
      </c>
      <c r="G1755" s="832">
        <v>17983.259999999998</v>
      </c>
      <c r="H1755" s="832">
        <v>17983.259999999998</v>
      </c>
      <c r="I1755" s="832">
        <v>17983.259999999998</v>
      </c>
      <c r="J1755" s="832">
        <v>17641.509999999998</v>
      </c>
      <c r="K1755" s="832">
        <v>20277.68</v>
      </c>
      <c r="L1755" s="832">
        <v>20277.68</v>
      </c>
      <c r="M1755" s="832">
        <v>21786.84</v>
      </c>
      <c r="N1755" s="832">
        <v>23898.15</v>
      </c>
      <c r="O1755" s="832">
        <v>26100.47</v>
      </c>
      <c r="P1755" s="832">
        <v>24225.27</v>
      </c>
      <c r="Q1755" s="832">
        <v>21012.34</v>
      </c>
      <c r="R1755" s="832">
        <v>21501.47</v>
      </c>
      <c r="S1755" s="832">
        <v>0</v>
      </c>
      <c r="T1755" s="832">
        <v>0</v>
      </c>
      <c r="U1755" s="832">
        <v>0</v>
      </c>
      <c r="V1755" s="832">
        <v>0</v>
      </c>
      <c r="W1755" s="832">
        <v>0</v>
      </c>
      <c r="X1755" s="832">
        <v>0</v>
      </c>
      <c r="Y1755" s="832">
        <v>0</v>
      </c>
      <c r="Z1755" s="832">
        <v>0</v>
      </c>
      <c r="AA1755" s="832">
        <v>0</v>
      </c>
      <c r="AB1755" s="832">
        <v>0</v>
      </c>
      <c r="AC1755" s="832">
        <v>0</v>
      </c>
      <c r="AD1755" s="832">
        <v>0</v>
      </c>
      <c r="AE1755" s="832">
        <v>0</v>
      </c>
      <c r="AF1755" s="832">
        <v>0</v>
      </c>
      <c r="AG1755" s="832">
        <v>0</v>
      </c>
      <c r="AH1755" s="832">
        <v>0</v>
      </c>
      <c r="AI1755" s="832">
        <v>0</v>
      </c>
    </row>
    <row r="1756" spans="1:35" ht="15" customHeight="1">
      <c r="A1756" s="832" t="s">
        <v>1150</v>
      </c>
      <c r="B1756" s="832">
        <v>2021</v>
      </c>
      <c r="C1756" s="832" t="s">
        <v>1916</v>
      </c>
      <c r="D1756" s="832" t="s">
        <v>1917</v>
      </c>
      <c r="E1756" s="832" t="s">
        <v>336</v>
      </c>
      <c r="F1756" s="832" t="s">
        <v>1792</v>
      </c>
      <c r="G1756" s="832">
        <v>-12268.9</v>
      </c>
      <c r="H1756" s="832">
        <v>-16537.03</v>
      </c>
      <c r="I1756" s="832">
        <v>-24400.42</v>
      </c>
      <c r="J1756" s="832">
        <v>-29228.14</v>
      </c>
      <c r="K1756" s="832">
        <v>0</v>
      </c>
      <c r="L1756" s="832">
        <v>0</v>
      </c>
      <c r="M1756" s="832">
        <v>0</v>
      </c>
      <c r="N1756" s="832">
        <v>0</v>
      </c>
      <c r="O1756" s="832">
        <v>0</v>
      </c>
      <c r="P1756" s="832">
        <v>0</v>
      </c>
      <c r="Q1756" s="832">
        <v>0</v>
      </c>
      <c r="R1756" s="832">
        <v>0</v>
      </c>
      <c r="S1756" s="832">
        <v>0</v>
      </c>
      <c r="T1756" s="832">
        <v>0</v>
      </c>
      <c r="U1756" s="832">
        <v>0</v>
      </c>
      <c r="V1756" s="832">
        <v>0</v>
      </c>
      <c r="W1756" s="832">
        <v>0</v>
      </c>
      <c r="X1756" s="832">
        <v>0</v>
      </c>
      <c r="Y1756" s="832">
        <v>0</v>
      </c>
      <c r="Z1756" s="832">
        <v>0</v>
      </c>
      <c r="AA1756" s="832">
        <v>0</v>
      </c>
      <c r="AB1756" s="832">
        <v>0</v>
      </c>
      <c r="AC1756" s="832">
        <v>0</v>
      </c>
      <c r="AD1756" s="832">
        <v>0</v>
      </c>
      <c r="AE1756" s="832">
        <v>0</v>
      </c>
      <c r="AF1756" s="832">
        <v>0</v>
      </c>
      <c r="AG1756" s="832">
        <v>0</v>
      </c>
      <c r="AH1756" s="832">
        <v>0</v>
      </c>
      <c r="AI1756" s="832">
        <v>0</v>
      </c>
    </row>
    <row r="1757" spans="1:35" ht="15" customHeight="1">
      <c r="A1757" s="832" t="s">
        <v>1150</v>
      </c>
      <c r="B1757" s="832">
        <v>2021</v>
      </c>
      <c r="C1757" s="832" t="s">
        <v>1918</v>
      </c>
      <c r="D1757" s="832" t="s">
        <v>1919</v>
      </c>
      <c r="E1757" s="832" t="s">
        <v>333</v>
      </c>
      <c r="F1757" s="832" t="s">
        <v>1792</v>
      </c>
      <c r="G1757" s="832">
        <v>0</v>
      </c>
      <c r="H1757" s="832">
        <v>0</v>
      </c>
      <c r="I1757" s="832">
        <v>0</v>
      </c>
      <c r="J1757" s="832">
        <v>0</v>
      </c>
      <c r="K1757" s="832">
        <v>0</v>
      </c>
      <c r="L1757" s="832">
        <v>0</v>
      </c>
      <c r="M1757" s="832">
        <v>0</v>
      </c>
      <c r="N1757" s="832">
        <v>0</v>
      </c>
      <c r="O1757" s="832">
        <v>0</v>
      </c>
      <c r="P1757" s="832">
        <v>0</v>
      </c>
      <c r="Q1757" s="832">
        <v>0</v>
      </c>
      <c r="R1757" s="832">
        <v>0</v>
      </c>
      <c r="S1757" s="832">
        <v>0</v>
      </c>
      <c r="T1757" s="832">
        <v>0</v>
      </c>
      <c r="U1757" s="832">
        <v>0</v>
      </c>
      <c r="V1757" s="832">
        <v>0</v>
      </c>
      <c r="W1757" s="832">
        <v>0</v>
      </c>
      <c r="X1757" s="832">
        <v>0</v>
      </c>
      <c r="Y1757" s="832">
        <v>0</v>
      </c>
      <c r="Z1757" s="832">
        <v>0</v>
      </c>
      <c r="AA1757" s="832">
        <v>0</v>
      </c>
      <c r="AB1757" s="832">
        <v>0</v>
      </c>
      <c r="AC1757" s="832">
        <v>0</v>
      </c>
      <c r="AD1757" s="832">
        <v>0</v>
      </c>
      <c r="AE1757" s="832">
        <v>0</v>
      </c>
      <c r="AF1757" s="832">
        <v>0</v>
      </c>
      <c r="AG1757" s="832">
        <v>0</v>
      </c>
      <c r="AH1757" s="832">
        <v>0</v>
      </c>
      <c r="AI1757" s="832">
        <v>0</v>
      </c>
    </row>
    <row r="1758" spans="1:35" ht="15" customHeight="1">
      <c r="A1758" s="832" t="s">
        <v>1150</v>
      </c>
      <c r="B1758" s="832">
        <v>2021</v>
      </c>
      <c r="C1758" s="832" t="s">
        <v>1920</v>
      </c>
      <c r="D1758" s="832" t="s">
        <v>650</v>
      </c>
      <c r="E1758" s="832" t="s">
        <v>333</v>
      </c>
      <c r="F1758" s="832" t="s">
        <v>1792</v>
      </c>
      <c r="G1758" s="832">
        <v>7413.96</v>
      </c>
      <c r="H1758" s="832">
        <v>8189.54</v>
      </c>
      <c r="I1758" s="832">
        <v>10911.57</v>
      </c>
      <c r="J1758" s="832">
        <v>9381.2000000000007</v>
      </c>
      <c r="K1758" s="832">
        <v>9473.6200000000008</v>
      </c>
      <c r="L1758" s="832">
        <v>9060.94</v>
      </c>
      <c r="M1758" s="832">
        <v>7919.16</v>
      </c>
      <c r="N1758" s="832">
        <v>9315.09</v>
      </c>
      <c r="O1758" s="832">
        <v>16369.64</v>
      </c>
      <c r="P1758" s="832">
        <v>34261.019999999997</v>
      </c>
      <c r="Q1758" s="832">
        <v>40487.519999999997</v>
      </c>
      <c r="R1758" s="832">
        <v>42772.47</v>
      </c>
      <c r="S1758" s="832">
        <v>0</v>
      </c>
      <c r="T1758" s="832">
        <v>0</v>
      </c>
      <c r="U1758" s="832">
        <v>0</v>
      </c>
      <c r="V1758" s="832">
        <v>0</v>
      </c>
      <c r="W1758" s="832">
        <v>0</v>
      </c>
      <c r="X1758" s="832">
        <v>0</v>
      </c>
      <c r="Y1758" s="832">
        <v>0</v>
      </c>
      <c r="Z1758" s="832">
        <v>0</v>
      </c>
      <c r="AA1758" s="832">
        <v>0</v>
      </c>
      <c r="AB1758" s="832">
        <v>0</v>
      </c>
      <c r="AC1758" s="832">
        <v>0</v>
      </c>
      <c r="AD1758" s="832">
        <v>0</v>
      </c>
      <c r="AE1758" s="832">
        <v>0</v>
      </c>
      <c r="AF1758" s="832">
        <v>0</v>
      </c>
      <c r="AG1758" s="832">
        <v>0</v>
      </c>
      <c r="AH1758" s="832">
        <v>0</v>
      </c>
      <c r="AI1758" s="832">
        <v>0</v>
      </c>
    </row>
    <row r="1759" spans="1:35" ht="15" customHeight="1">
      <c r="A1759" s="832" t="s">
        <v>1150</v>
      </c>
      <c r="B1759" s="832">
        <v>2021</v>
      </c>
      <c r="C1759" s="832" t="s">
        <v>1921</v>
      </c>
      <c r="D1759" s="832" t="s">
        <v>2773</v>
      </c>
      <c r="E1759" s="832" t="s">
        <v>1842</v>
      </c>
      <c r="F1759" s="832" t="s">
        <v>1792</v>
      </c>
      <c r="G1759" s="832">
        <v>-266.75</v>
      </c>
      <c r="H1759" s="832">
        <v>2281.44</v>
      </c>
      <c r="I1759" s="832">
        <v>5226.6499999999996</v>
      </c>
      <c r="J1759" s="832">
        <v>-7562.2</v>
      </c>
      <c r="K1759" s="832">
        <v>-11395.87</v>
      </c>
      <c r="L1759" s="832">
        <v>-14072.2</v>
      </c>
      <c r="M1759" s="832">
        <v>788.44</v>
      </c>
      <c r="N1759" s="832">
        <v>-520.12</v>
      </c>
      <c r="O1759" s="832">
        <v>-1877.98</v>
      </c>
      <c r="P1759" s="832">
        <v>-358.19</v>
      </c>
      <c r="Q1759" s="832">
        <v>88.19</v>
      </c>
      <c r="R1759" s="832">
        <v>985.3</v>
      </c>
      <c r="S1759" s="832">
        <v>0</v>
      </c>
      <c r="T1759" s="832">
        <v>0</v>
      </c>
      <c r="U1759" s="832">
        <v>0</v>
      </c>
      <c r="V1759" s="832">
        <v>0</v>
      </c>
      <c r="W1759" s="832">
        <v>0</v>
      </c>
      <c r="X1759" s="832">
        <v>0</v>
      </c>
      <c r="Y1759" s="832">
        <v>0</v>
      </c>
      <c r="Z1759" s="832">
        <v>0</v>
      </c>
      <c r="AA1759" s="832">
        <v>0</v>
      </c>
      <c r="AB1759" s="832">
        <v>0</v>
      </c>
      <c r="AC1759" s="832">
        <v>0</v>
      </c>
      <c r="AD1759" s="832">
        <v>0</v>
      </c>
      <c r="AE1759" s="832">
        <v>0</v>
      </c>
      <c r="AF1759" s="832">
        <v>0</v>
      </c>
      <c r="AG1759" s="832">
        <v>0</v>
      </c>
      <c r="AH1759" s="832">
        <v>0</v>
      </c>
      <c r="AI1759" s="832">
        <v>0</v>
      </c>
    </row>
    <row r="1760" spans="1:35" ht="15" customHeight="1">
      <c r="A1760" s="832" t="s">
        <v>1150</v>
      </c>
      <c r="B1760" s="832">
        <v>2021</v>
      </c>
      <c r="C1760" s="832" t="s">
        <v>1923</v>
      </c>
      <c r="D1760" s="832" t="s">
        <v>2774</v>
      </c>
      <c r="E1760" s="832" t="s">
        <v>333</v>
      </c>
      <c r="F1760" s="832" t="s">
        <v>1792</v>
      </c>
      <c r="G1760" s="832">
        <v>5088.83</v>
      </c>
      <c r="H1760" s="832">
        <v>7946.43</v>
      </c>
      <c r="I1760" s="832">
        <v>6703.93</v>
      </c>
      <c r="J1760" s="832">
        <v>4609.7</v>
      </c>
      <c r="K1760" s="832">
        <v>6484.97</v>
      </c>
      <c r="L1760" s="832">
        <v>1851.43</v>
      </c>
      <c r="M1760" s="832">
        <v>2459.06</v>
      </c>
      <c r="N1760" s="832">
        <v>2351.98</v>
      </c>
      <c r="O1760" s="832">
        <v>716.81</v>
      </c>
      <c r="P1760" s="832">
        <v>3067.84</v>
      </c>
      <c r="Q1760" s="832">
        <v>3041.98</v>
      </c>
      <c r="R1760" s="832">
        <v>11703.14</v>
      </c>
      <c r="S1760" s="832">
        <v>0</v>
      </c>
      <c r="T1760" s="832">
        <v>0</v>
      </c>
      <c r="U1760" s="832">
        <v>0</v>
      </c>
      <c r="V1760" s="832">
        <v>0</v>
      </c>
      <c r="W1760" s="832">
        <v>0</v>
      </c>
      <c r="X1760" s="832">
        <v>0</v>
      </c>
      <c r="Y1760" s="832">
        <v>0</v>
      </c>
      <c r="Z1760" s="832">
        <v>0</v>
      </c>
      <c r="AA1760" s="832">
        <v>0</v>
      </c>
      <c r="AB1760" s="832">
        <v>0</v>
      </c>
      <c r="AC1760" s="832">
        <v>0</v>
      </c>
      <c r="AD1760" s="832">
        <v>0</v>
      </c>
      <c r="AE1760" s="832">
        <v>0</v>
      </c>
      <c r="AF1760" s="832">
        <v>0</v>
      </c>
      <c r="AG1760" s="832">
        <v>0</v>
      </c>
      <c r="AH1760" s="832">
        <v>0</v>
      </c>
      <c r="AI1760" s="832">
        <v>0</v>
      </c>
    </row>
    <row r="1761" spans="1:35" ht="15" customHeight="1">
      <c r="A1761" s="832" t="s">
        <v>1150</v>
      </c>
      <c r="B1761" s="832">
        <v>2021</v>
      </c>
      <c r="C1761" s="832" t="s">
        <v>1925</v>
      </c>
      <c r="D1761" s="832" t="s">
        <v>1926</v>
      </c>
      <c r="E1761" s="832" t="s">
        <v>333</v>
      </c>
      <c r="F1761" s="832" t="s">
        <v>1792</v>
      </c>
      <c r="G1761" s="832">
        <v>9353.2199999999993</v>
      </c>
      <c r="H1761" s="832">
        <v>5584.93</v>
      </c>
      <c r="I1761" s="832">
        <v>7173.46</v>
      </c>
      <c r="J1761" s="832">
        <v>5482.38</v>
      </c>
      <c r="K1761" s="832">
        <v>14476.21</v>
      </c>
      <c r="L1761" s="832">
        <v>11578.91</v>
      </c>
      <c r="M1761" s="832">
        <v>11316.51</v>
      </c>
      <c r="N1761" s="832">
        <v>3314.39</v>
      </c>
      <c r="O1761" s="832">
        <v>2969.46</v>
      </c>
      <c r="P1761" s="832">
        <v>-5498.77</v>
      </c>
      <c r="Q1761" s="832">
        <v>7632.74</v>
      </c>
      <c r="R1761" s="832">
        <v>3164.93</v>
      </c>
      <c r="S1761" s="832">
        <v>0</v>
      </c>
      <c r="T1761" s="832">
        <v>0</v>
      </c>
      <c r="U1761" s="832">
        <v>0</v>
      </c>
      <c r="V1761" s="832">
        <v>0</v>
      </c>
      <c r="W1761" s="832">
        <v>0</v>
      </c>
      <c r="X1761" s="832">
        <v>0</v>
      </c>
      <c r="Y1761" s="832">
        <v>0</v>
      </c>
      <c r="Z1761" s="832">
        <v>0</v>
      </c>
      <c r="AA1761" s="832">
        <v>0</v>
      </c>
      <c r="AB1761" s="832">
        <v>0</v>
      </c>
      <c r="AC1761" s="832">
        <v>0</v>
      </c>
      <c r="AD1761" s="832">
        <v>0</v>
      </c>
      <c r="AE1761" s="832">
        <v>0</v>
      </c>
      <c r="AF1761" s="832">
        <v>0</v>
      </c>
      <c r="AG1761" s="832">
        <v>0</v>
      </c>
      <c r="AH1761" s="832">
        <v>0</v>
      </c>
      <c r="AI1761" s="832">
        <v>0</v>
      </c>
    </row>
    <row r="1762" spans="1:35" ht="15" customHeight="1">
      <c r="A1762" s="832" t="s">
        <v>1150</v>
      </c>
      <c r="B1762" s="832">
        <v>2021</v>
      </c>
      <c r="C1762" s="832" t="s">
        <v>1927</v>
      </c>
      <c r="D1762" s="832" t="s">
        <v>1928</v>
      </c>
      <c r="E1762" s="832" t="s">
        <v>333</v>
      </c>
      <c r="F1762" s="832" t="s">
        <v>1792</v>
      </c>
      <c r="G1762" s="832">
        <v>0</v>
      </c>
      <c r="H1762" s="832">
        <v>0</v>
      </c>
      <c r="I1762" s="832">
        <v>0</v>
      </c>
      <c r="J1762" s="832">
        <v>0</v>
      </c>
      <c r="K1762" s="832">
        <v>0</v>
      </c>
      <c r="L1762" s="832">
        <v>0</v>
      </c>
      <c r="M1762" s="832">
        <v>0</v>
      </c>
      <c r="N1762" s="832">
        <v>0</v>
      </c>
      <c r="O1762" s="832">
        <v>0</v>
      </c>
      <c r="P1762" s="832">
        <v>254.27</v>
      </c>
      <c r="Q1762" s="832">
        <v>254.27</v>
      </c>
      <c r="R1762" s="832">
        <v>254.27</v>
      </c>
      <c r="S1762" s="832">
        <v>0</v>
      </c>
      <c r="T1762" s="832">
        <v>0</v>
      </c>
      <c r="U1762" s="832">
        <v>0</v>
      </c>
      <c r="V1762" s="832">
        <v>0</v>
      </c>
      <c r="W1762" s="832">
        <v>0</v>
      </c>
      <c r="X1762" s="832">
        <v>0</v>
      </c>
      <c r="Y1762" s="832">
        <v>0</v>
      </c>
      <c r="Z1762" s="832">
        <v>0</v>
      </c>
      <c r="AA1762" s="832">
        <v>0</v>
      </c>
      <c r="AB1762" s="832">
        <v>0</v>
      </c>
      <c r="AC1762" s="832">
        <v>0</v>
      </c>
      <c r="AD1762" s="832">
        <v>0</v>
      </c>
      <c r="AE1762" s="832">
        <v>0</v>
      </c>
      <c r="AF1762" s="832">
        <v>0</v>
      </c>
      <c r="AG1762" s="832">
        <v>0</v>
      </c>
      <c r="AH1762" s="832">
        <v>0</v>
      </c>
      <c r="AI1762" s="832">
        <v>0</v>
      </c>
    </row>
    <row r="1763" spans="1:35" ht="15" customHeight="1">
      <c r="A1763" s="832" t="s">
        <v>1150</v>
      </c>
      <c r="B1763" s="832">
        <v>2021</v>
      </c>
      <c r="C1763" s="832" t="s">
        <v>1929</v>
      </c>
      <c r="D1763" s="832" t="s">
        <v>2775</v>
      </c>
      <c r="E1763" s="832" t="s">
        <v>333</v>
      </c>
      <c r="F1763" s="832" t="s">
        <v>1792</v>
      </c>
      <c r="G1763" s="832">
        <v>-185.26</v>
      </c>
      <c r="H1763" s="832">
        <v>-185.26</v>
      </c>
      <c r="I1763" s="832">
        <v>-185.26</v>
      </c>
      <c r="J1763" s="832">
        <v>-185.26</v>
      </c>
      <c r="K1763" s="832">
        <v>-185.26</v>
      </c>
      <c r="L1763" s="832">
        <v>-185.26</v>
      </c>
      <c r="M1763" s="832">
        <v>-185.26</v>
      </c>
      <c r="N1763" s="832">
        <v>-185.26</v>
      </c>
      <c r="O1763" s="832">
        <v>-185.26</v>
      </c>
      <c r="P1763" s="832">
        <v>-185.26</v>
      </c>
      <c r="Q1763" s="832">
        <v>-185.26</v>
      </c>
      <c r="R1763" s="832">
        <v>0</v>
      </c>
      <c r="S1763" s="832">
        <v>0</v>
      </c>
      <c r="T1763" s="832">
        <v>0</v>
      </c>
      <c r="U1763" s="832">
        <v>0</v>
      </c>
      <c r="V1763" s="832">
        <v>0</v>
      </c>
      <c r="W1763" s="832">
        <v>0</v>
      </c>
      <c r="X1763" s="832">
        <v>0</v>
      </c>
      <c r="Y1763" s="832">
        <v>0</v>
      </c>
      <c r="Z1763" s="832">
        <v>0</v>
      </c>
      <c r="AA1763" s="832">
        <v>0</v>
      </c>
      <c r="AB1763" s="832">
        <v>0</v>
      </c>
      <c r="AC1763" s="832">
        <v>0</v>
      </c>
      <c r="AD1763" s="832">
        <v>0</v>
      </c>
      <c r="AE1763" s="832">
        <v>0</v>
      </c>
      <c r="AF1763" s="832">
        <v>0</v>
      </c>
      <c r="AG1763" s="832">
        <v>0</v>
      </c>
      <c r="AH1763" s="832">
        <v>0</v>
      </c>
      <c r="AI1763" s="832">
        <v>0</v>
      </c>
    </row>
    <row r="1764" spans="1:35" ht="15" customHeight="1">
      <c r="A1764" s="832" t="s">
        <v>1150</v>
      </c>
      <c r="B1764" s="832">
        <v>2021</v>
      </c>
      <c r="C1764" s="832" t="s">
        <v>1931</v>
      </c>
      <c r="D1764" s="832" t="s">
        <v>2776</v>
      </c>
      <c r="E1764" s="832" t="s">
        <v>333</v>
      </c>
      <c r="F1764" s="832" t="s">
        <v>1792</v>
      </c>
      <c r="G1764" s="832">
        <v>-133154.54999999999</v>
      </c>
      <c r="H1764" s="832">
        <v>-65052.2</v>
      </c>
      <c r="I1764" s="832">
        <v>3050.15</v>
      </c>
      <c r="J1764" s="832">
        <v>-32780.99</v>
      </c>
      <c r="K1764" s="832">
        <v>-68612.13</v>
      </c>
      <c r="L1764" s="832">
        <v>-509.74</v>
      </c>
      <c r="M1764" s="832">
        <v>-36373.81</v>
      </c>
      <c r="N1764" s="832">
        <v>39012.99</v>
      </c>
      <c r="O1764" s="832">
        <v>3148.92</v>
      </c>
      <c r="P1764" s="832">
        <v>-25397.759999999998</v>
      </c>
      <c r="Q1764" s="832">
        <v>-61261.83</v>
      </c>
      <c r="R1764" s="832">
        <v>-97125.9</v>
      </c>
      <c r="S1764" s="832">
        <v>0</v>
      </c>
      <c r="T1764" s="832">
        <v>0</v>
      </c>
      <c r="U1764" s="832">
        <v>0</v>
      </c>
      <c r="V1764" s="832">
        <v>0</v>
      </c>
      <c r="W1764" s="832">
        <v>0</v>
      </c>
      <c r="X1764" s="832">
        <v>0</v>
      </c>
      <c r="Y1764" s="832">
        <v>0</v>
      </c>
      <c r="Z1764" s="832">
        <v>0</v>
      </c>
      <c r="AA1764" s="832">
        <v>0</v>
      </c>
      <c r="AB1764" s="832">
        <v>0</v>
      </c>
      <c r="AC1764" s="832">
        <v>0</v>
      </c>
      <c r="AD1764" s="832">
        <v>0</v>
      </c>
      <c r="AE1764" s="832">
        <v>0</v>
      </c>
      <c r="AF1764" s="832">
        <v>0</v>
      </c>
      <c r="AG1764" s="832">
        <v>0</v>
      </c>
      <c r="AH1764" s="832">
        <v>0</v>
      </c>
      <c r="AI1764" s="832">
        <v>0</v>
      </c>
    </row>
    <row r="1765" spans="1:35" ht="15" customHeight="1">
      <c r="A1765" s="832" t="s">
        <v>1150</v>
      </c>
      <c r="B1765" s="832">
        <v>2021</v>
      </c>
      <c r="C1765" s="832" t="s">
        <v>1933</v>
      </c>
      <c r="D1765" s="832" t="s">
        <v>2103</v>
      </c>
      <c r="E1765" s="832" t="s">
        <v>333</v>
      </c>
      <c r="F1765" s="832" t="s">
        <v>1153</v>
      </c>
      <c r="G1765" s="832">
        <v>-104442.98</v>
      </c>
      <c r="H1765" s="832">
        <v>-104442.98</v>
      </c>
      <c r="I1765" s="832">
        <v>-104442.98</v>
      </c>
      <c r="J1765" s="832">
        <v>-104442.98</v>
      </c>
      <c r="K1765" s="832">
        <v>-104442.98</v>
      </c>
      <c r="L1765" s="832">
        <v>-104442.98</v>
      </c>
      <c r="M1765" s="832">
        <v>-104442.98</v>
      </c>
      <c r="N1765" s="832">
        <v>-104442.98</v>
      </c>
      <c r="O1765" s="832">
        <v>-104442.98</v>
      </c>
      <c r="P1765" s="832">
        <v>-104442.98</v>
      </c>
      <c r="Q1765" s="832">
        <v>-104442.98</v>
      </c>
      <c r="R1765" s="832">
        <v>-104442.98</v>
      </c>
      <c r="S1765" s="832">
        <v>0</v>
      </c>
      <c r="T1765" s="832">
        <v>0</v>
      </c>
      <c r="U1765" s="832">
        <v>0</v>
      </c>
      <c r="V1765" s="832">
        <v>0</v>
      </c>
      <c r="W1765" s="832">
        <v>0</v>
      </c>
      <c r="X1765" s="832">
        <v>0</v>
      </c>
      <c r="Y1765" s="832">
        <v>0</v>
      </c>
      <c r="Z1765" s="832">
        <v>0</v>
      </c>
      <c r="AA1765" s="832">
        <v>0</v>
      </c>
      <c r="AB1765" s="832">
        <v>0</v>
      </c>
      <c r="AC1765" s="832">
        <v>0</v>
      </c>
      <c r="AD1765" s="832">
        <v>0</v>
      </c>
      <c r="AE1765" s="832">
        <v>0</v>
      </c>
      <c r="AF1765" s="832">
        <v>0</v>
      </c>
      <c r="AG1765" s="832">
        <v>0</v>
      </c>
      <c r="AH1765" s="832">
        <v>0</v>
      </c>
      <c r="AI1765" s="832">
        <v>0</v>
      </c>
    </row>
    <row r="1766" spans="1:35" ht="15" customHeight="1">
      <c r="A1766" s="832" t="s">
        <v>1150</v>
      </c>
      <c r="B1766" s="832">
        <v>2021</v>
      </c>
      <c r="C1766" s="832" t="s">
        <v>1935</v>
      </c>
      <c r="D1766" s="832" t="s">
        <v>2777</v>
      </c>
      <c r="E1766" s="832" t="s">
        <v>333</v>
      </c>
      <c r="F1766" s="832" t="s">
        <v>1792</v>
      </c>
      <c r="G1766" s="832">
        <v>0</v>
      </c>
      <c r="H1766" s="832">
        <v>0</v>
      </c>
      <c r="I1766" s="832">
        <v>0</v>
      </c>
      <c r="J1766" s="832">
        <v>0</v>
      </c>
      <c r="K1766" s="832">
        <v>0</v>
      </c>
      <c r="L1766" s="832">
        <v>0</v>
      </c>
      <c r="M1766" s="832">
        <v>0</v>
      </c>
      <c r="N1766" s="832">
        <v>0</v>
      </c>
      <c r="O1766" s="832">
        <v>0</v>
      </c>
      <c r="P1766" s="832">
        <v>0</v>
      </c>
      <c r="Q1766" s="832">
        <v>0</v>
      </c>
      <c r="R1766" s="832">
        <v>0</v>
      </c>
      <c r="S1766" s="832">
        <v>0</v>
      </c>
      <c r="T1766" s="832">
        <v>0</v>
      </c>
      <c r="U1766" s="832">
        <v>0</v>
      </c>
      <c r="V1766" s="832">
        <v>0</v>
      </c>
      <c r="W1766" s="832">
        <v>0</v>
      </c>
      <c r="X1766" s="832">
        <v>0</v>
      </c>
      <c r="Y1766" s="832">
        <v>0</v>
      </c>
      <c r="Z1766" s="832">
        <v>0</v>
      </c>
      <c r="AA1766" s="832">
        <v>0</v>
      </c>
      <c r="AB1766" s="832">
        <v>0</v>
      </c>
      <c r="AC1766" s="832">
        <v>0</v>
      </c>
      <c r="AD1766" s="832">
        <v>0</v>
      </c>
      <c r="AE1766" s="832">
        <v>0</v>
      </c>
      <c r="AF1766" s="832">
        <v>0</v>
      </c>
      <c r="AG1766" s="832">
        <v>0</v>
      </c>
      <c r="AH1766" s="832">
        <v>0</v>
      </c>
      <c r="AI1766" s="832">
        <v>0</v>
      </c>
    </row>
    <row r="1767" spans="1:35" ht="15" customHeight="1">
      <c r="A1767" s="832" t="s">
        <v>1150</v>
      </c>
      <c r="B1767" s="832">
        <v>2021</v>
      </c>
      <c r="C1767" s="832" t="s">
        <v>1937</v>
      </c>
      <c r="D1767" s="832" t="s">
        <v>1938</v>
      </c>
      <c r="E1767" s="832" t="s">
        <v>333</v>
      </c>
      <c r="F1767" s="832" t="s">
        <v>1153</v>
      </c>
      <c r="G1767" s="832">
        <v>0</v>
      </c>
      <c r="H1767" s="832">
        <v>0</v>
      </c>
      <c r="I1767" s="832">
        <v>0</v>
      </c>
      <c r="J1767" s="832">
        <v>0</v>
      </c>
      <c r="K1767" s="832">
        <v>0</v>
      </c>
      <c r="L1767" s="832">
        <v>0</v>
      </c>
      <c r="M1767" s="832">
        <v>0</v>
      </c>
      <c r="N1767" s="832">
        <v>0</v>
      </c>
      <c r="O1767" s="832">
        <v>0</v>
      </c>
      <c r="P1767" s="832">
        <v>0</v>
      </c>
      <c r="Q1767" s="832">
        <v>0</v>
      </c>
      <c r="R1767" s="832">
        <v>0</v>
      </c>
      <c r="S1767" s="832">
        <v>0</v>
      </c>
      <c r="T1767" s="832">
        <v>0</v>
      </c>
      <c r="U1767" s="832">
        <v>0</v>
      </c>
      <c r="V1767" s="832">
        <v>0</v>
      </c>
      <c r="W1767" s="832">
        <v>0</v>
      </c>
      <c r="X1767" s="832">
        <v>0</v>
      </c>
      <c r="Y1767" s="832">
        <v>0</v>
      </c>
      <c r="Z1767" s="832">
        <v>0</v>
      </c>
      <c r="AA1767" s="832">
        <v>0</v>
      </c>
      <c r="AB1767" s="832">
        <v>0</v>
      </c>
      <c r="AC1767" s="832">
        <v>0</v>
      </c>
      <c r="AD1767" s="832">
        <v>0</v>
      </c>
      <c r="AE1767" s="832">
        <v>0</v>
      </c>
      <c r="AF1767" s="832">
        <v>0</v>
      </c>
      <c r="AG1767" s="832">
        <v>0</v>
      </c>
      <c r="AH1767" s="832">
        <v>0</v>
      </c>
      <c r="AI1767" s="832">
        <v>0</v>
      </c>
    </row>
    <row r="1768" spans="1:35" ht="15" customHeight="1">
      <c r="A1768" s="832" t="s">
        <v>1150</v>
      </c>
      <c r="B1768" s="832">
        <v>2021</v>
      </c>
      <c r="C1768" s="832" t="s">
        <v>1939</v>
      </c>
      <c r="D1768" s="832" t="s">
        <v>1940</v>
      </c>
      <c r="E1768" s="832" t="s">
        <v>333</v>
      </c>
      <c r="F1768" s="832" t="s">
        <v>1792</v>
      </c>
      <c r="G1768" s="832">
        <v>0</v>
      </c>
      <c r="H1768" s="832">
        <v>0</v>
      </c>
      <c r="I1768" s="832">
        <v>0</v>
      </c>
      <c r="J1768" s="832">
        <v>0</v>
      </c>
      <c r="K1768" s="832">
        <v>0</v>
      </c>
      <c r="L1768" s="832">
        <v>0</v>
      </c>
      <c r="M1768" s="832">
        <v>0</v>
      </c>
      <c r="N1768" s="832">
        <v>0</v>
      </c>
      <c r="O1768" s="832">
        <v>0</v>
      </c>
      <c r="P1768" s="832">
        <v>0</v>
      </c>
      <c r="Q1768" s="832">
        <v>0</v>
      </c>
      <c r="R1768" s="832">
        <v>0</v>
      </c>
      <c r="S1768" s="832">
        <v>0</v>
      </c>
      <c r="T1768" s="832">
        <v>0</v>
      </c>
      <c r="U1768" s="832">
        <v>0</v>
      </c>
      <c r="V1768" s="832">
        <v>0</v>
      </c>
      <c r="W1768" s="832">
        <v>0</v>
      </c>
      <c r="X1768" s="832">
        <v>0</v>
      </c>
      <c r="Y1768" s="832">
        <v>0</v>
      </c>
      <c r="Z1768" s="832">
        <v>0</v>
      </c>
      <c r="AA1768" s="832">
        <v>0</v>
      </c>
      <c r="AB1768" s="832">
        <v>0</v>
      </c>
      <c r="AC1768" s="832">
        <v>0</v>
      </c>
      <c r="AD1768" s="832">
        <v>0</v>
      </c>
      <c r="AE1768" s="832">
        <v>0</v>
      </c>
      <c r="AF1768" s="832">
        <v>0</v>
      </c>
      <c r="AG1768" s="832">
        <v>0</v>
      </c>
      <c r="AH1768" s="832">
        <v>0</v>
      </c>
      <c r="AI1768" s="832">
        <v>0</v>
      </c>
    </row>
    <row r="1769" spans="1:35" ht="15" customHeight="1">
      <c r="A1769" s="832" t="s">
        <v>1150</v>
      </c>
      <c r="B1769" s="832">
        <v>2021</v>
      </c>
      <c r="C1769" s="832" t="s">
        <v>1941</v>
      </c>
      <c r="D1769" s="832" t="s">
        <v>2778</v>
      </c>
      <c r="E1769" s="832" t="s">
        <v>333</v>
      </c>
      <c r="F1769" s="832" t="s">
        <v>1792</v>
      </c>
      <c r="G1769" s="832">
        <v>8165.12</v>
      </c>
      <c r="H1769" s="832">
        <v>8165.12</v>
      </c>
      <c r="I1769" s="832">
        <v>6758.18</v>
      </c>
      <c r="J1769" s="832">
        <v>6054.71</v>
      </c>
      <c r="K1769" s="832">
        <v>4647.3999999999996</v>
      </c>
      <c r="L1769" s="832">
        <v>2111.5100000000002</v>
      </c>
      <c r="M1769" s="832">
        <v>1759.59</v>
      </c>
      <c r="N1769" s="832">
        <v>1407.67</v>
      </c>
      <c r="O1769" s="832">
        <v>1055.75</v>
      </c>
      <c r="P1769" s="832">
        <v>703.83</v>
      </c>
      <c r="Q1769" s="832">
        <v>351.91</v>
      </c>
      <c r="R1769" s="832">
        <v>-0.01</v>
      </c>
      <c r="S1769" s="832">
        <v>0</v>
      </c>
      <c r="T1769" s="832">
        <v>0</v>
      </c>
      <c r="U1769" s="832">
        <v>0</v>
      </c>
      <c r="V1769" s="832">
        <v>0</v>
      </c>
      <c r="W1769" s="832">
        <v>0</v>
      </c>
      <c r="X1769" s="832">
        <v>0</v>
      </c>
      <c r="Y1769" s="832">
        <v>0</v>
      </c>
      <c r="Z1769" s="832">
        <v>0</v>
      </c>
      <c r="AA1769" s="832">
        <v>0</v>
      </c>
      <c r="AB1769" s="832">
        <v>0</v>
      </c>
      <c r="AC1769" s="832">
        <v>0</v>
      </c>
      <c r="AD1769" s="832">
        <v>0</v>
      </c>
      <c r="AE1769" s="832">
        <v>0</v>
      </c>
      <c r="AF1769" s="832">
        <v>0</v>
      </c>
      <c r="AG1769" s="832">
        <v>0</v>
      </c>
      <c r="AH1769" s="832">
        <v>0</v>
      </c>
      <c r="AI1769" s="832">
        <v>0</v>
      </c>
    </row>
    <row r="1770" spans="1:35" ht="15" customHeight="1">
      <c r="A1770" s="832" t="s">
        <v>1150</v>
      </c>
      <c r="B1770" s="832">
        <v>2021</v>
      </c>
      <c r="C1770" s="832" t="s">
        <v>1949</v>
      </c>
      <c r="D1770" s="832" t="s">
        <v>1950</v>
      </c>
      <c r="E1770" s="832" t="s">
        <v>333</v>
      </c>
      <c r="F1770" s="832" t="s">
        <v>1792</v>
      </c>
      <c r="G1770" s="832">
        <v>0</v>
      </c>
      <c r="H1770" s="832">
        <v>0</v>
      </c>
      <c r="I1770" s="832">
        <v>0</v>
      </c>
      <c r="J1770" s="832">
        <v>0</v>
      </c>
      <c r="K1770" s="832">
        <v>0</v>
      </c>
      <c r="L1770" s="832">
        <v>0</v>
      </c>
      <c r="M1770" s="832">
        <v>0</v>
      </c>
      <c r="N1770" s="832">
        <v>0</v>
      </c>
      <c r="O1770" s="832">
        <v>0</v>
      </c>
      <c r="P1770" s="832">
        <v>0</v>
      </c>
      <c r="Q1770" s="832">
        <v>0</v>
      </c>
      <c r="R1770" s="832">
        <v>0</v>
      </c>
      <c r="S1770" s="832">
        <v>0</v>
      </c>
      <c r="T1770" s="832">
        <v>0</v>
      </c>
      <c r="U1770" s="832">
        <v>0</v>
      </c>
      <c r="V1770" s="832">
        <v>0</v>
      </c>
      <c r="W1770" s="832">
        <v>0</v>
      </c>
      <c r="X1770" s="832">
        <v>0</v>
      </c>
      <c r="Y1770" s="832">
        <v>0</v>
      </c>
      <c r="Z1770" s="832">
        <v>0</v>
      </c>
      <c r="AA1770" s="832">
        <v>0</v>
      </c>
      <c r="AB1770" s="832">
        <v>0</v>
      </c>
      <c r="AC1770" s="832">
        <v>0</v>
      </c>
      <c r="AD1770" s="832">
        <v>0</v>
      </c>
      <c r="AE1770" s="832">
        <v>0</v>
      </c>
      <c r="AF1770" s="832">
        <v>0</v>
      </c>
      <c r="AG1770" s="832">
        <v>0</v>
      </c>
      <c r="AH1770" s="832">
        <v>0</v>
      </c>
      <c r="AI1770" s="832">
        <v>0</v>
      </c>
    </row>
    <row r="1771" spans="1:35" ht="15" customHeight="1">
      <c r="A1771" s="832" t="s">
        <v>1150</v>
      </c>
      <c r="B1771" s="832">
        <v>2021</v>
      </c>
      <c r="C1771" s="832" t="s">
        <v>1951</v>
      </c>
      <c r="D1771" s="832" t="s">
        <v>1952</v>
      </c>
      <c r="E1771" s="832" t="s">
        <v>333</v>
      </c>
      <c r="F1771" s="832" t="s">
        <v>1792</v>
      </c>
      <c r="G1771" s="832">
        <v>0</v>
      </c>
      <c r="H1771" s="832">
        <v>0</v>
      </c>
      <c r="I1771" s="832">
        <v>0</v>
      </c>
      <c r="J1771" s="832">
        <v>0</v>
      </c>
      <c r="K1771" s="832">
        <v>0</v>
      </c>
      <c r="L1771" s="832">
        <v>0</v>
      </c>
      <c r="M1771" s="832">
        <v>0</v>
      </c>
      <c r="N1771" s="832">
        <v>0</v>
      </c>
      <c r="O1771" s="832">
        <v>0</v>
      </c>
      <c r="P1771" s="832">
        <v>0</v>
      </c>
      <c r="Q1771" s="832">
        <v>0</v>
      </c>
      <c r="R1771" s="832">
        <v>0</v>
      </c>
      <c r="S1771" s="832">
        <v>0</v>
      </c>
      <c r="T1771" s="832">
        <v>0</v>
      </c>
      <c r="U1771" s="832">
        <v>0</v>
      </c>
      <c r="V1771" s="832">
        <v>0</v>
      </c>
      <c r="W1771" s="832">
        <v>0</v>
      </c>
      <c r="X1771" s="832">
        <v>0</v>
      </c>
      <c r="Y1771" s="832">
        <v>0</v>
      </c>
      <c r="Z1771" s="832">
        <v>0</v>
      </c>
      <c r="AA1771" s="832">
        <v>0</v>
      </c>
      <c r="AB1771" s="832">
        <v>0</v>
      </c>
      <c r="AC1771" s="832">
        <v>0</v>
      </c>
      <c r="AD1771" s="832">
        <v>0</v>
      </c>
      <c r="AE1771" s="832">
        <v>0</v>
      </c>
      <c r="AF1771" s="832">
        <v>0</v>
      </c>
      <c r="AG1771" s="832">
        <v>0</v>
      </c>
      <c r="AH1771" s="832">
        <v>0</v>
      </c>
      <c r="AI1771" s="832">
        <v>0</v>
      </c>
    </row>
    <row r="1772" spans="1:35" ht="15" customHeight="1">
      <c r="A1772" s="832" t="s">
        <v>1150</v>
      </c>
      <c r="B1772" s="832">
        <v>2021</v>
      </c>
      <c r="C1772" s="832" t="s">
        <v>1953</v>
      </c>
      <c r="D1772" s="832" t="s">
        <v>1954</v>
      </c>
      <c r="E1772" s="832" t="s">
        <v>333</v>
      </c>
      <c r="F1772" s="832" t="s">
        <v>1792</v>
      </c>
      <c r="G1772" s="832">
        <v>0</v>
      </c>
      <c r="H1772" s="832">
        <v>0</v>
      </c>
      <c r="I1772" s="832">
        <v>0</v>
      </c>
      <c r="J1772" s="832">
        <v>0</v>
      </c>
      <c r="K1772" s="832">
        <v>0</v>
      </c>
      <c r="L1772" s="832">
        <v>0</v>
      </c>
      <c r="M1772" s="832">
        <v>0</v>
      </c>
      <c r="N1772" s="832">
        <v>0</v>
      </c>
      <c r="O1772" s="832">
        <v>0</v>
      </c>
      <c r="P1772" s="832">
        <v>0</v>
      </c>
      <c r="Q1772" s="832">
        <v>0</v>
      </c>
      <c r="R1772" s="832">
        <v>0</v>
      </c>
      <c r="S1772" s="832">
        <v>0</v>
      </c>
      <c r="T1772" s="832">
        <v>0</v>
      </c>
      <c r="U1772" s="832">
        <v>0</v>
      </c>
      <c r="V1772" s="832">
        <v>0</v>
      </c>
      <c r="W1772" s="832">
        <v>0</v>
      </c>
      <c r="X1772" s="832">
        <v>0</v>
      </c>
      <c r="Y1772" s="832">
        <v>0</v>
      </c>
      <c r="Z1772" s="832">
        <v>0</v>
      </c>
      <c r="AA1772" s="832">
        <v>0</v>
      </c>
      <c r="AB1772" s="832">
        <v>0</v>
      </c>
      <c r="AC1772" s="832">
        <v>0</v>
      </c>
      <c r="AD1772" s="832">
        <v>0</v>
      </c>
      <c r="AE1772" s="832">
        <v>0</v>
      </c>
      <c r="AF1772" s="832">
        <v>0</v>
      </c>
      <c r="AG1772" s="832">
        <v>0</v>
      </c>
      <c r="AH1772" s="832">
        <v>0</v>
      </c>
      <c r="AI1772" s="832">
        <v>0</v>
      </c>
    </row>
    <row r="1773" spans="1:35" ht="15" customHeight="1">
      <c r="A1773" s="832" t="s">
        <v>1150</v>
      </c>
      <c r="B1773" s="832">
        <v>2021</v>
      </c>
      <c r="C1773" s="832" t="s">
        <v>1955</v>
      </c>
      <c r="D1773" s="832" t="s">
        <v>1956</v>
      </c>
      <c r="E1773" s="832" t="s">
        <v>333</v>
      </c>
      <c r="F1773" s="832" t="s">
        <v>1792</v>
      </c>
      <c r="G1773" s="832">
        <v>0</v>
      </c>
      <c r="H1773" s="832">
        <v>0</v>
      </c>
      <c r="I1773" s="832">
        <v>0</v>
      </c>
      <c r="J1773" s="832">
        <v>0</v>
      </c>
      <c r="K1773" s="832">
        <v>0</v>
      </c>
      <c r="L1773" s="832">
        <v>0</v>
      </c>
      <c r="M1773" s="832">
        <v>0</v>
      </c>
      <c r="N1773" s="832">
        <v>0</v>
      </c>
      <c r="O1773" s="832">
        <v>0</v>
      </c>
      <c r="P1773" s="832">
        <v>0</v>
      </c>
      <c r="Q1773" s="832">
        <v>0</v>
      </c>
      <c r="R1773" s="832">
        <v>0</v>
      </c>
      <c r="S1773" s="832">
        <v>0</v>
      </c>
      <c r="T1773" s="832">
        <v>0</v>
      </c>
      <c r="U1773" s="832">
        <v>0</v>
      </c>
      <c r="V1773" s="832">
        <v>0</v>
      </c>
      <c r="W1773" s="832">
        <v>0</v>
      </c>
      <c r="X1773" s="832">
        <v>0</v>
      </c>
      <c r="Y1773" s="832">
        <v>0</v>
      </c>
      <c r="Z1773" s="832">
        <v>0</v>
      </c>
      <c r="AA1773" s="832">
        <v>0</v>
      </c>
      <c r="AB1773" s="832">
        <v>0</v>
      </c>
      <c r="AC1773" s="832">
        <v>0</v>
      </c>
      <c r="AD1773" s="832">
        <v>0</v>
      </c>
      <c r="AE1773" s="832">
        <v>0</v>
      </c>
      <c r="AF1773" s="832">
        <v>0</v>
      </c>
      <c r="AG1773" s="832">
        <v>0</v>
      </c>
      <c r="AH1773" s="832">
        <v>0</v>
      </c>
      <c r="AI1773" s="832">
        <v>0</v>
      </c>
    </row>
    <row r="1774" spans="1:35" ht="15" customHeight="1">
      <c r="A1774" s="832" t="s">
        <v>1150</v>
      </c>
      <c r="B1774" s="832">
        <v>2021</v>
      </c>
      <c r="C1774" s="832" t="s">
        <v>1957</v>
      </c>
      <c r="D1774" s="832" t="s">
        <v>1958</v>
      </c>
      <c r="E1774" s="832" t="s">
        <v>333</v>
      </c>
      <c r="F1774" s="832" t="s">
        <v>1792</v>
      </c>
      <c r="G1774" s="832">
        <v>0</v>
      </c>
      <c r="H1774" s="832">
        <v>0</v>
      </c>
      <c r="I1774" s="832">
        <v>0</v>
      </c>
      <c r="J1774" s="832">
        <v>0</v>
      </c>
      <c r="K1774" s="832">
        <v>0</v>
      </c>
      <c r="L1774" s="832">
        <v>0</v>
      </c>
      <c r="M1774" s="832">
        <v>0</v>
      </c>
      <c r="N1774" s="832">
        <v>0</v>
      </c>
      <c r="O1774" s="832">
        <v>0</v>
      </c>
      <c r="P1774" s="832">
        <v>0</v>
      </c>
      <c r="Q1774" s="832">
        <v>0</v>
      </c>
      <c r="R1774" s="832">
        <v>0</v>
      </c>
      <c r="S1774" s="832">
        <v>0</v>
      </c>
      <c r="T1774" s="832">
        <v>0</v>
      </c>
      <c r="U1774" s="832">
        <v>0</v>
      </c>
      <c r="V1774" s="832">
        <v>0</v>
      </c>
      <c r="W1774" s="832">
        <v>0</v>
      </c>
      <c r="X1774" s="832">
        <v>0</v>
      </c>
      <c r="Y1774" s="832">
        <v>0</v>
      </c>
      <c r="Z1774" s="832">
        <v>0</v>
      </c>
      <c r="AA1774" s="832">
        <v>0</v>
      </c>
      <c r="AB1774" s="832">
        <v>0</v>
      </c>
      <c r="AC1774" s="832">
        <v>0</v>
      </c>
      <c r="AD1774" s="832">
        <v>0</v>
      </c>
      <c r="AE1774" s="832">
        <v>0</v>
      </c>
      <c r="AF1774" s="832">
        <v>0</v>
      </c>
      <c r="AG1774" s="832">
        <v>0</v>
      </c>
      <c r="AH1774" s="832">
        <v>0</v>
      </c>
      <c r="AI1774" s="832">
        <v>0</v>
      </c>
    </row>
    <row r="1775" spans="1:35" ht="15" customHeight="1">
      <c r="A1775" s="832" t="s">
        <v>1150</v>
      </c>
      <c r="B1775" s="832">
        <v>2021</v>
      </c>
      <c r="C1775" s="832" t="s">
        <v>1959</v>
      </c>
      <c r="D1775" s="832" t="s">
        <v>1960</v>
      </c>
      <c r="E1775" s="832" t="s">
        <v>333</v>
      </c>
      <c r="F1775" s="832" t="s">
        <v>1792</v>
      </c>
      <c r="G1775" s="832">
        <v>0</v>
      </c>
      <c r="H1775" s="832">
        <v>0</v>
      </c>
      <c r="I1775" s="832">
        <v>0</v>
      </c>
      <c r="J1775" s="832">
        <v>0</v>
      </c>
      <c r="K1775" s="832">
        <v>0</v>
      </c>
      <c r="L1775" s="832">
        <v>0</v>
      </c>
      <c r="M1775" s="832">
        <v>0</v>
      </c>
      <c r="N1775" s="832">
        <v>0</v>
      </c>
      <c r="O1775" s="832">
        <v>0</v>
      </c>
      <c r="P1775" s="832">
        <v>0</v>
      </c>
      <c r="Q1775" s="832">
        <v>0</v>
      </c>
      <c r="R1775" s="832">
        <v>0</v>
      </c>
      <c r="S1775" s="832">
        <v>0</v>
      </c>
      <c r="T1775" s="832">
        <v>0</v>
      </c>
      <c r="U1775" s="832">
        <v>0</v>
      </c>
      <c r="V1775" s="832">
        <v>0</v>
      </c>
      <c r="W1775" s="832">
        <v>0</v>
      </c>
      <c r="X1775" s="832">
        <v>0</v>
      </c>
      <c r="Y1775" s="832">
        <v>0</v>
      </c>
      <c r="Z1775" s="832">
        <v>0</v>
      </c>
      <c r="AA1775" s="832">
        <v>0</v>
      </c>
      <c r="AB1775" s="832">
        <v>0</v>
      </c>
      <c r="AC1775" s="832">
        <v>0</v>
      </c>
      <c r="AD1775" s="832">
        <v>0</v>
      </c>
      <c r="AE1775" s="832">
        <v>0</v>
      </c>
      <c r="AF1775" s="832">
        <v>0</v>
      </c>
      <c r="AG1775" s="832">
        <v>0</v>
      </c>
      <c r="AH1775" s="832">
        <v>0</v>
      </c>
      <c r="AI1775" s="832">
        <v>0</v>
      </c>
    </row>
    <row r="1776" spans="1:35" ht="15" customHeight="1">
      <c r="A1776" s="832" t="s">
        <v>1150</v>
      </c>
      <c r="B1776" s="832">
        <v>2021</v>
      </c>
      <c r="C1776" s="832" t="s">
        <v>1961</v>
      </c>
      <c r="D1776" s="832" t="s">
        <v>1962</v>
      </c>
      <c r="E1776" s="832" t="s">
        <v>333</v>
      </c>
      <c r="F1776" s="832" t="s">
        <v>1792</v>
      </c>
      <c r="G1776" s="832">
        <v>81998.05</v>
      </c>
      <c r="H1776" s="832">
        <v>81998.05</v>
      </c>
      <c r="I1776" s="832">
        <v>81998.05</v>
      </c>
      <c r="J1776" s="832">
        <v>81998.05</v>
      </c>
      <c r="K1776" s="832">
        <v>81998.05</v>
      </c>
      <c r="L1776" s="832">
        <v>85177.7</v>
      </c>
      <c r="M1776" s="832">
        <v>85177.7</v>
      </c>
      <c r="N1776" s="832">
        <v>85177.7</v>
      </c>
      <c r="O1776" s="832">
        <v>85177.7</v>
      </c>
      <c r="P1776" s="832">
        <v>85177.7</v>
      </c>
      <c r="Q1776" s="832">
        <v>85177.7</v>
      </c>
      <c r="R1776" s="832">
        <v>85177.7</v>
      </c>
      <c r="S1776" s="832">
        <v>0</v>
      </c>
      <c r="T1776" s="832">
        <v>0</v>
      </c>
      <c r="U1776" s="832">
        <v>0</v>
      </c>
      <c r="V1776" s="832">
        <v>0</v>
      </c>
      <c r="W1776" s="832">
        <v>0</v>
      </c>
      <c r="X1776" s="832">
        <v>0</v>
      </c>
      <c r="Y1776" s="832">
        <v>0</v>
      </c>
      <c r="Z1776" s="832">
        <v>0</v>
      </c>
      <c r="AA1776" s="832">
        <v>0</v>
      </c>
      <c r="AB1776" s="832">
        <v>0</v>
      </c>
      <c r="AC1776" s="832">
        <v>0</v>
      </c>
      <c r="AD1776" s="832">
        <v>0</v>
      </c>
      <c r="AE1776" s="832">
        <v>0</v>
      </c>
      <c r="AF1776" s="832">
        <v>0</v>
      </c>
      <c r="AG1776" s="832">
        <v>0</v>
      </c>
      <c r="AH1776" s="832">
        <v>0</v>
      </c>
      <c r="AI1776" s="832">
        <v>0</v>
      </c>
    </row>
    <row r="1777" spans="1:35" ht="15" customHeight="1">
      <c r="A1777" s="832" t="s">
        <v>1150</v>
      </c>
      <c r="B1777" s="832">
        <v>2021</v>
      </c>
      <c r="C1777" s="832" t="s">
        <v>1963</v>
      </c>
      <c r="D1777" s="832" t="s">
        <v>2779</v>
      </c>
      <c r="E1777" s="832" t="s">
        <v>333</v>
      </c>
      <c r="F1777" s="832" t="s">
        <v>1792</v>
      </c>
      <c r="G1777" s="832">
        <v>-68117.84</v>
      </c>
      <c r="H1777" s="832">
        <v>-68379.72</v>
      </c>
      <c r="I1777" s="832">
        <v>-68641.600000000006</v>
      </c>
      <c r="J1777" s="832">
        <v>-68903.48</v>
      </c>
      <c r="K1777" s="832">
        <v>-69165.36</v>
      </c>
      <c r="L1777" s="832">
        <v>-71811.97</v>
      </c>
      <c r="M1777" s="832">
        <v>-72338.820000000007</v>
      </c>
      <c r="N1777" s="832">
        <v>-72865.67</v>
      </c>
      <c r="O1777" s="832">
        <v>-73392.52</v>
      </c>
      <c r="P1777" s="832">
        <v>-73919.37</v>
      </c>
      <c r="Q1777" s="832">
        <v>-74446.22</v>
      </c>
      <c r="R1777" s="832">
        <v>-74973.070000000007</v>
      </c>
      <c r="S1777" s="832">
        <v>0</v>
      </c>
      <c r="T1777" s="832">
        <v>0</v>
      </c>
      <c r="U1777" s="832">
        <v>0</v>
      </c>
      <c r="V1777" s="832">
        <v>0</v>
      </c>
      <c r="W1777" s="832">
        <v>0</v>
      </c>
      <c r="X1777" s="832">
        <v>0</v>
      </c>
      <c r="Y1777" s="832">
        <v>0</v>
      </c>
      <c r="Z1777" s="832">
        <v>0</v>
      </c>
      <c r="AA1777" s="832">
        <v>0</v>
      </c>
      <c r="AB1777" s="832">
        <v>0</v>
      </c>
      <c r="AC1777" s="832">
        <v>0</v>
      </c>
      <c r="AD1777" s="832">
        <v>0</v>
      </c>
      <c r="AE1777" s="832">
        <v>0</v>
      </c>
      <c r="AF1777" s="832">
        <v>0</v>
      </c>
      <c r="AG1777" s="832">
        <v>0</v>
      </c>
      <c r="AH1777" s="832">
        <v>0</v>
      </c>
      <c r="AI1777" s="832">
        <v>0</v>
      </c>
    </row>
    <row r="1778" spans="1:35" ht="15" customHeight="1">
      <c r="A1778" s="832" t="s">
        <v>1150</v>
      </c>
      <c r="B1778" s="832">
        <v>2021</v>
      </c>
      <c r="C1778" s="832" t="s">
        <v>1965</v>
      </c>
      <c r="D1778" s="832" t="s">
        <v>1966</v>
      </c>
      <c r="E1778" s="832" t="s">
        <v>333</v>
      </c>
      <c r="F1778" s="832" t="s">
        <v>1792</v>
      </c>
      <c r="G1778" s="832">
        <v>279432.32000000001</v>
      </c>
      <c r="H1778" s="832">
        <v>279432.32000000001</v>
      </c>
      <c r="I1778" s="832">
        <v>279432.32000000001</v>
      </c>
      <c r="J1778" s="832">
        <v>279432.32000000001</v>
      </c>
      <c r="K1778" s="832">
        <v>279432.32000000001</v>
      </c>
      <c r="L1778" s="832">
        <v>279432.32000000001</v>
      </c>
      <c r="M1778" s="832">
        <v>279432.32000000001</v>
      </c>
      <c r="N1778" s="832">
        <v>279432.32000000001</v>
      </c>
      <c r="O1778" s="832">
        <v>279432.32000000001</v>
      </c>
      <c r="P1778" s="832">
        <v>285052.28999999998</v>
      </c>
      <c r="Q1778" s="832">
        <v>285052.28999999998</v>
      </c>
      <c r="R1778" s="832">
        <v>285052.28999999998</v>
      </c>
      <c r="S1778" s="832">
        <v>0</v>
      </c>
      <c r="T1778" s="832">
        <v>0</v>
      </c>
      <c r="U1778" s="832">
        <v>0</v>
      </c>
      <c r="V1778" s="832">
        <v>0</v>
      </c>
      <c r="W1778" s="832">
        <v>0</v>
      </c>
      <c r="X1778" s="832">
        <v>0</v>
      </c>
      <c r="Y1778" s="832">
        <v>0</v>
      </c>
      <c r="Z1778" s="832">
        <v>0</v>
      </c>
      <c r="AA1778" s="832">
        <v>0</v>
      </c>
      <c r="AB1778" s="832">
        <v>0</v>
      </c>
      <c r="AC1778" s="832">
        <v>0</v>
      </c>
      <c r="AD1778" s="832">
        <v>0</v>
      </c>
      <c r="AE1778" s="832">
        <v>0</v>
      </c>
      <c r="AF1778" s="832">
        <v>0</v>
      </c>
      <c r="AG1778" s="832">
        <v>0</v>
      </c>
      <c r="AH1778" s="832">
        <v>0</v>
      </c>
      <c r="AI1778" s="832">
        <v>0</v>
      </c>
    </row>
    <row r="1779" spans="1:35" ht="15" customHeight="1">
      <c r="A1779" s="832" t="s">
        <v>1150</v>
      </c>
      <c r="B1779" s="832">
        <v>2021</v>
      </c>
      <c r="C1779" s="832" t="s">
        <v>1967</v>
      </c>
      <c r="D1779" s="832" t="s">
        <v>2780</v>
      </c>
      <c r="E1779" s="832" t="s">
        <v>333</v>
      </c>
      <c r="F1779" s="832" t="s">
        <v>1792</v>
      </c>
      <c r="G1779" s="832">
        <v>-205805.85</v>
      </c>
      <c r="H1779" s="832">
        <v>-207195.02</v>
      </c>
      <c r="I1779" s="832">
        <v>-208584.19</v>
      </c>
      <c r="J1779" s="832">
        <v>-209973.36</v>
      </c>
      <c r="K1779" s="832">
        <v>-211362.53</v>
      </c>
      <c r="L1779" s="832">
        <v>-212751.7</v>
      </c>
      <c r="M1779" s="832">
        <v>-214140.87</v>
      </c>
      <c r="N1779" s="832">
        <v>-215530.04</v>
      </c>
      <c r="O1779" s="832">
        <v>-216919.21</v>
      </c>
      <c r="P1779" s="832">
        <v>-218308.38</v>
      </c>
      <c r="Q1779" s="832">
        <v>-219697.55</v>
      </c>
      <c r="R1779" s="832">
        <v>-221086.72</v>
      </c>
      <c r="S1779" s="832">
        <v>0</v>
      </c>
      <c r="T1779" s="832">
        <v>0</v>
      </c>
      <c r="U1779" s="832">
        <v>0</v>
      </c>
      <c r="V1779" s="832">
        <v>0</v>
      </c>
      <c r="W1779" s="832">
        <v>0</v>
      </c>
      <c r="X1779" s="832">
        <v>0</v>
      </c>
      <c r="Y1779" s="832">
        <v>0</v>
      </c>
      <c r="Z1779" s="832">
        <v>0</v>
      </c>
      <c r="AA1779" s="832">
        <v>0</v>
      </c>
      <c r="AB1779" s="832">
        <v>0</v>
      </c>
      <c r="AC1779" s="832">
        <v>0</v>
      </c>
      <c r="AD1779" s="832">
        <v>0</v>
      </c>
      <c r="AE1779" s="832">
        <v>0</v>
      </c>
      <c r="AF1779" s="832">
        <v>0</v>
      </c>
      <c r="AG1779" s="832">
        <v>0</v>
      </c>
      <c r="AH1779" s="832">
        <v>0</v>
      </c>
      <c r="AI1779" s="832">
        <v>0</v>
      </c>
    </row>
    <row r="1780" spans="1:35" ht="15" customHeight="1">
      <c r="A1780" s="832" t="s">
        <v>1150</v>
      </c>
      <c r="B1780" s="832">
        <v>2021</v>
      </c>
      <c r="C1780" s="832" t="s">
        <v>1969</v>
      </c>
      <c r="D1780" s="832" t="s">
        <v>1970</v>
      </c>
      <c r="E1780" s="832" t="s">
        <v>333</v>
      </c>
      <c r="F1780" s="832" t="s">
        <v>1792</v>
      </c>
      <c r="G1780" s="832">
        <v>12656.55</v>
      </c>
      <c r="H1780" s="832">
        <v>12656.55</v>
      </c>
      <c r="I1780" s="832">
        <v>12656.55</v>
      </c>
      <c r="J1780" s="832">
        <v>12656.55</v>
      </c>
      <c r="K1780" s="832">
        <v>12656.55</v>
      </c>
      <c r="L1780" s="832">
        <v>12656.55</v>
      </c>
      <c r="M1780" s="832">
        <v>12656.55</v>
      </c>
      <c r="N1780" s="832">
        <v>12656.55</v>
      </c>
      <c r="O1780" s="832">
        <v>12656.55</v>
      </c>
      <c r="P1780" s="832">
        <v>12656.55</v>
      </c>
      <c r="Q1780" s="832">
        <v>12656.55</v>
      </c>
      <c r="R1780" s="832">
        <v>12656.55</v>
      </c>
      <c r="S1780" s="832">
        <v>0</v>
      </c>
      <c r="T1780" s="832">
        <v>0</v>
      </c>
      <c r="U1780" s="832">
        <v>0</v>
      </c>
      <c r="V1780" s="832">
        <v>0</v>
      </c>
      <c r="W1780" s="832">
        <v>0</v>
      </c>
      <c r="X1780" s="832">
        <v>0</v>
      </c>
      <c r="Y1780" s="832">
        <v>0</v>
      </c>
      <c r="Z1780" s="832">
        <v>0</v>
      </c>
      <c r="AA1780" s="832">
        <v>0</v>
      </c>
      <c r="AB1780" s="832">
        <v>0</v>
      </c>
      <c r="AC1780" s="832">
        <v>0</v>
      </c>
      <c r="AD1780" s="832">
        <v>0</v>
      </c>
      <c r="AE1780" s="832">
        <v>0</v>
      </c>
      <c r="AF1780" s="832">
        <v>0</v>
      </c>
      <c r="AG1780" s="832">
        <v>0</v>
      </c>
      <c r="AH1780" s="832">
        <v>0</v>
      </c>
      <c r="AI1780" s="832">
        <v>0</v>
      </c>
    </row>
    <row r="1781" spans="1:35" ht="15" customHeight="1">
      <c r="A1781" s="832" t="s">
        <v>1150</v>
      </c>
      <c r="B1781" s="832">
        <v>2021</v>
      </c>
      <c r="C1781" s="832" t="s">
        <v>1971</v>
      </c>
      <c r="D1781" s="832" t="s">
        <v>1972</v>
      </c>
      <c r="E1781" s="832" t="s">
        <v>333</v>
      </c>
      <c r="F1781" s="832" t="s">
        <v>1792</v>
      </c>
      <c r="G1781" s="832">
        <v>-12600.86</v>
      </c>
      <c r="H1781" s="832">
        <v>-12601.93</v>
      </c>
      <c r="I1781" s="832">
        <v>-12603</v>
      </c>
      <c r="J1781" s="832">
        <v>-12604.07</v>
      </c>
      <c r="K1781" s="832">
        <v>-12605.14</v>
      </c>
      <c r="L1781" s="832">
        <v>-12606.21</v>
      </c>
      <c r="M1781" s="832">
        <v>-12607.28</v>
      </c>
      <c r="N1781" s="832">
        <v>-12608.35</v>
      </c>
      <c r="O1781" s="832">
        <v>-12609.42</v>
      </c>
      <c r="P1781" s="832">
        <v>-12610.49</v>
      </c>
      <c r="Q1781" s="832">
        <v>-12611.56</v>
      </c>
      <c r="R1781" s="832">
        <v>-12612.63</v>
      </c>
      <c r="S1781" s="832">
        <v>0</v>
      </c>
      <c r="T1781" s="832">
        <v>0</v>
      </c>
      <c r="U1781" s="832">
        <v>0</v>
      </c>
      <c r="V1781" s="832">
        <v>0</v>
      </c>
      <c r="W1781" s="832">
        <v>0</v>
      </c>
      <c r="X1781" s="832">
        <v>0</v>
      </c>
      <c r="Y1781" s="832">
        <v>0</v>
      </c>
      <c r="Z1781" s="832">
        <v>0</v>
      </c>
      <c r="AA1781" s="832">
        <v>0</v>
      </c>
      <c r="AB1781" s="832">
        <v>0</v>
      </c>
      <c r="AC1781" s="832">
        <v>0</v>
      </c>
      <c r="AD1781" s="832">
        <v>0</v>
      </c>
      <c r="AE1781" s="832">
        <v>0</v>
      </c>
      <c r="AF1781" s="832">
        <v>0</v>
      </c>
      <c r="AG1781" s="832">
        <v>0</v>
      </c>
      <c r="AH1781" s="832">
        <v>0</v>
      </c>
      <c r="AI1781" s="832">
        <v>0</v>
      </c>
    </row>
    <row r="1782" spans="1:35" ht="15" customHeight="1">
      <c r="A1782" s="832" t="s">
        <v>1150</v>
      </c>
      <c r="B1782" s="832">
        <v>2021</v>
      </c>
      <c r="C1782" s="832" t="s">
        <v>1973</v>
      </c>
      <c r="D1782" s="832" t="s">
        <v>1974</v>
      </c>
      <c r="E1782" s="832" t="s">
        <v>333</v>
      </c>
      <c r="F1782" s="832" t="s">
        <v>1792</v>
      </c>
      <c r="G1782" s="832">
        <v>623078.92000000004</v>
      </c>
      <c r="H1782" s="832">
        <v>623078.92000000004</v>
      </c>
      <c r="I1782" s="832">
        <v>627782.01</v>
      </c>
      <c r="J1782" s="832">
        <v>629046.01</v>
      </c>
      <c r="K1782" s="832">
        <v>629046.01</v>
      </c>
      <c r="L1782" s="832">
        <v>629046.01</v>
      </c>
      <c r="M1782" s="832">
        <v>629046.01</v>
      </c>
      <c r="N1782" s="832">
        <v>629046.01</v>
      </c>
      <c r="O1782" s="832">
        <v>630386.01</v>
      </c>
      <c r="P1782" s="832">
        <v>630386.01</v>
      </c>
      <c r="Q1782" s="832">
        <v>630386.01</v>
      </c>
      <c r="R1782" s="832">
        <v>630386.01</v>
      </c>
      <c r="S1782" s="832">
        <v>0</v>
      </c>
      <c r="T1782" s="832">
        <v>0</v>
      </c>
      <c r="U1782" s="832">
        <v>0</v>
      </c>
      <c r="V1782" s="832">
        <v>0</v>
      </c>
      <c r="W1782" s="832">
        <v>0</v>
      </c>
      <c r="X1782" s="832">
        <v>0</v>
      </c>
      <c r="Y1782" s="832">
        <v>0</v>
      </c>
      <c r="Z1782" s="832">
        <v>0</v>
      </c>
      <c r="AA1782" s="832">
        <v>0</v>
      </c>
      <c r="AB1782" s="832">
        <v>0</v>
      </c>
      <c r="AC1782" s="832">
        <v>0</v>
      </c>
      <c r="AD1782" s="832">
        <v>0</v>
      </c>
      <c r="AE1782" s="832">
        <v>0</v>
      </c>
      <c r="AF1782" s="832">
        <v>0</v>
      </c>
      <c r="AG1782" s="832">
        <v>0</v>
      </c>
      <c r="AH1782" s="832">
        <v>0</v>
      </c>
      <c r="AI1782" s="832">
        <v>0</v>
      </c>
    </row>
    <row r="1783" spans="1:35" ht="15" customHeight="1">
      <c r="A1783" s="832" t="s">
        <v>1150</v>
      </c>
      <c r="B1783" s="832">
        <v>2021</v>
      </c>
      <c r="C1783" s="832" t="s">
        <v>1975</v>
      </c>
      <c r="D1783" s="832" t="s">
        <v>2781</v>
      </c>
      <c r="E1783" s="832" t="s">
        <v>333</v>
      </c>
      <c r="F1783" s="832" t="s">
        <v>1792</v>
      </c>
      <c r="G1783" s="832">
        <v>-546902.07999999996</v>
      </c>
      <c r="H1783" s="832">
        <v>-548339.38</v>
      </c>
      <c r="I1783" s="832">
        <v>-549786.76</v>
      </c>
      <c r="J1783" s="832">
        <v>-551263.25</v>
      </c>
      <c r="K1783" s="832">
        <v>-552739.74</v>
      </c>
      <c r="L1783" s="832">
        <v>-554216.23</v>
      </c>
      <c r="M1783" s="832">
        <v>-555692.72</v>
      </c>
      <c r="N1783" s="832">
        <v>-557191.54</v>
      </c>
      <c r="O1783" s="832">
        <v>-558690.36</v>
      </c>
      <c r="P1783" s="832">
        <v>-560189.18000000005</v>
      </c>
      <c r="Q1783" s="832">
        <v>-561688</v>
      </c>
      <c r="R1783" s="832">
        <v>-563186.81999999995</v>
      </c>
      <c r="S1783" s="832">
        <v>0</v>
      </c>
      <c r="T1783" s="832">
        <v>0</v>
      </c>
      <c r="U1783" s="832">
        <v>0</v>
      </c>
      <c r="V1783" s="832">
        <v>0</v>
      </c>
      <c r="W1783" s="832">
        <v>0</v>
      </c>
      <c r="X1783" s="832">
        <v>0</v>
      </c>
      <c r="Y1783" s="832">
        <v>0</v>
      </c>
      <c r="Z1783" s="832">
        <v>0</v>
      </c>
      <c r="AA1783" s="832">
        <v>0</v>
      </c>
      <c r="AB1783" s="832">
        <v>0</v>
      </c>
      <c r="AC1783" s="832">
        <v>0</v>
      </c>
      <c r="AD1783" s="832">
        <v>0</v>
      </c>
      <c r="AE1783" s="832">
        <v>0</v>
      </c>
      <c r="AF1783" s="832">
        <v>0</v>
      </c>
      <c r="AG1783" s="832">
        <v>0</v>
      </c>
      <c r="AH1783" s="832">
        <v>0</v>
      </c>
      <c r="AI1783" s="832">
        <v>0</v>
      </c>
    </row>
    <row r="1784" spans="1:35" ht="15" customHeight="1">
      <c r="A1784" s="832" t="s">
        <v>1150</v>
      </c>
      <c r="B1784" s="832">
        <v>2021</v>
      </c>
      <c r="C1784" s="832" t="s">
        <v>1977</v>
      </c>
      <c r="D1784" s="832" t="s">
        <v>652</v>
      </c>
      <c r="E1784" s="832" t="s">
        <v>333</v>
      </c>
      <c r="F1784" s="832" t="s">
        <v>1792</v>
      </c>
      <c r="G1784" s="832">
        <v>77476.800000000003</v>
      </c>
      <c r="H1784" s="832">
        <v>77476.800000000003</v>
      </c>
      <c r="I1784" s="832">
        <v>77476.800000000003</v>
      </c>
      <c r="J1784" s="832">
        <v>77476.800000000003</v>
      </c>
      <c r="K1784" s="832">
        <v>77476.800000000003</v>
      </c>
      <c r="L1784" s="832">
        <v>77476.800000000003</v>
      </c>
      <c r="M1784" s="832">
        <v>77476.800000000003</v>
      </c>
      <c r="N1784" s="832">
        <v>77476.800000000003</v>
      </c>
      <c r="O1784" s="832">
        <v>77476.800000000003</v>
      </c>
      <c r="P1784" s="832">
        <v>77476.800000000003</v>
      </c>
      <c r="Q1784" s="832">
        <v>77476.800000000003</v>
      </c>
      <c r="R1784" s="832">
        <v>77476.800000000003</v>
      </c>
      <c r="S1784" s="832">
        <v>0</v>
      </c>
      <c r="T1784" s="832">
        <v>0</v>
      </c>
      <c r="U1784" s="832">
        <v>0</v>
      </c>
      <c r="V1784" s="832">
        <v>0</v>
      </c>
      <c r="W1784" s="832">
        <v>0</v>
      </c>
      <c r="X1784" s="832">
        <v>0</v>
      </c>
      <c r="Y1784" s="832">
        <v>0</v>
      </c>
      <c r="Z1784" s="832">
        <v>0</v>
      </c>
      <c r="AA1784" s="832">
        <v>0</v>
      </c>
      <c r="AB1784" s="832">
        <v>0</v>
      </c>
      <c r="AC1784" s="832">
        <v>0</v>
      </c>
      <c r="AD1784" s="832">
        <v>0</v>
      </c>
      <c r="AE1784" s="832">
        <v>0</v>
      </c>
      <c r="AF1784" s="832">
        <v>0</v>
      </c>
      <c r="AG1784" s="832">
        <v>0</v>
      </c>
      <c r="AH1784" s="832">
        <v>0</v>
      </c>
      <c r="AI1784" s="832">
        <v>0</v>
      </c>
    </row>
    <row r="1785" spans="1:35" ht="15" customHeight="1">
      <c r="A1785" s="832" t="s">
        <v>1150</v>
      </c>
      <c r="B1785" s="832">
        <v>2021</v>
      </c>
      <c r="C1785" s="832" t="s">
        <v>1978</v>
      </c>
      <c r="D1785" s="832" t="s">
        <v>2782</v>
      </c>
      <c r="E1785" s="832" t="s">
        <v>333</v>
      </c>
      <c r="F1785" s="832" t="s">
        <v>1792</v>
      </c>
      <c r="G1785" s="832">
        <v>-49053.87</v>
      </c>
      <c r="H1785" s="832">
        <v>-49590.15</v>
      </c>
      <c r="I1785" s="832">
        <v>-50126.43</v>
      </c>
      <c r="J1785" s="832">
        <v>-50662.71</v>
      </c>
      <c r="K1785" s="832">
        <v>-51198.99</v>
      </c>
      <c r="L1785" s="832">
        <v>-51735.27</v>
      </c>
      <c r="M1785" s="832">
        <v>-52271.55</v>
      </c>
      <c r="N1785" s="832">
        <v>-52807.83</v>
      </c>
      <c r="O1785" s="832">
        <v>-53344.11</v>
      </c>
      <c r="P1785" s="832">
        <v>-53880.39</v>
      </c>
      <c r="Q1785" s="832">
        <v>-54416.67</v>
      </c>
      <c r="R1785" s="832">
        <v>-54952.95</v>
      </c>
      <c r="S1785" s="832">
        <v>0</v>
      </c>
      <c r="T1785" s="832">
        <v>0</v>
      </c>
      <c r="U1785" s="832">
        <v>0</v>
      </c>
      <c r="V1785" s="832">
        <v>0</v>
      </c>
      <c r="W1785" s="832">
        <v>0</v>
      </c>
      <c r="X1785" s="832">
        <v>0</v>
      </c>
      <c r="Y1785" s="832">
        <v>0</v>
      </c>
      <c r="Z1785" s="832">
        <v>0</v>
      </c>
      <c r="AA1785" s="832">
        <v>0</v>
      </c>
      <c r="AB1785" s="832">
        <v>0</v>
      </c>
      <c r="AC1785" s="832">
        <v>0</v>
      </c>
      <c r="AD1785" s="832">
        <v>0</v>
      </c>
      <c r="AE1785" s="832">
        <v>0</v>
      </c>
      <c r="AF1785" s="832">
        <v>0</v>
      </c>
      <c r="AG1785" s="832">
        <v>0</v>
      </c>
      <c r="AH1785" s="832">
        <v>0</v>
      </c>
      <c r="AI1785" s="832">
        <v>0</v>
      </c>
    </row>
    <row r="1786" spans="1:35" ht="15" customHeight="1">
      <c r="A1786" s="832" t="s">
        <v>1150</v>
      </c>
      <c r="B1786" s="832">
        <v>2021</v>
      </c>
      <c r="C1786" s="832" t="s">
        <v>1980</v>
      </c>
      <c r="D1786" s="832" t="s">
        <v>1981</v>
      </c>
      <c r="E1786" s="832" t="s">
        <v>333</v>
      </c>
      <c r="F1786" s="832" t="s">
        <v>1792</v>
      </c>
      <c r="G1786" s="832">
        <v>0</v>
      </c>
      <c r="H1786" s="832">
        <v>0</v>
      </c>
      <c r="I1786" s="832">
        <v>0</v>
      </c>
      <c r="J1786" s="832">
        <v>0</v>
      </c>
      <c r="K1786" s="832">
        <v>0</v>
      </c>
      <c r="L1786" s="832">
        <v>0</v>
      </c>
      <c r="M1786" s="832">
        <v>0</v>
      </c>
      <c r="N1786" s="832">
        <v>0</v>
      </c>
      <c r="O1786" s="832">
        <v>0</v>
      </c>
      <c r="P1786" s="832">
        <v>0</v>
      </c>
      <c r="Q1786" s="832">
        <v>0</v>
      </c>
      <c r="R1786" s="832">
        <v>0</v>
      </c>
      <c r="S1786" s="832">
        <v>0</v>
      </c>
      <c r="T1786" s="832">
        <v>0</v>
      </c>
      <c r="U1786" s="832">
        <v>0</v>
      </c>
      <c r="V1786" s="832">
        <v>0</v>
      </c>
      <c r="W1786" s="832">
        <v>0</v>
      </c>
      <c r="X1786" s="832">
        <v>0</v>
      </c>
      <c r="Y1786" s="832">
        <v>0</v>
      </c>
      <c r="Z1786" s="832">
        <v>0</v>
      </c>
      <c r="AA1786" s="832">
        <v>0</v>
      </c>
      <c r="AB1786" s="832">
        <v>0</v>
      </c>
      <c r="AC1786" s="832">
        <v>0</v>
      </c>
      <c r="AD1786" s="832">
        <v>0</v>
      </c>
      <c r="AE1786" s="832">
        <v>0</v>
      </c>
      <c r="AF1786" s="832">
        <v>0</v>
      </c>
      <c r="AG1786" s="832">
        <v>0</v>
      </c>
      <c r="AH1786" s="832">
        <v>0</v>
      </c>
      <c r="AI1786" s="832">
        <v>0</v>
      </c>
    </row>
    <row r="1787" spans="1:35" ht="15" customHeight="1">
      <c r="A1787" s="832" t="s">
        <v>1150</v>
      </c>
      <c r="B1787" s="832">
        <v>2021</v>
      </c>
      <c r="C1787" s="832" t="s">
        <v>1982</v>
      </c>
      <c r="D1787" s="832" t="s">
        <v>1983</v>
      </c>
      <c r="E1787" s="832" t="s">
        <v>333</v>
      </c>
      <c r="F1787" s="832" t="s">
        <v>1792</v>
      </c>
      <c r="G1787" s="832">
        <v>0</v>
      </c>
      <c r="H1787" s="832">
        <v>0</v>
      </c>
      <c r="I1787" s="832">
        <v>0</v>
      </c>
      <c r="J1787" s="832">
        <v>0</v>
      </c>
      <c r="K1787" s="832">
        <v>0</v>
      </c>
      <c r="L1787" s="832">
        <v>0</v>
      </c>
      <c r="M1787" s="832">
        <v>0</v>
      </c>
      <c r="N1787" s="832">
        <v>0</v>
      </c>
      <c r="O1787" s="832">
        <v>0</v>
      </c>
      <c r="P1787" s="832">
        <v>0</v>
      </c>
      <c r="Q1787" s="832">
        <v>0</v>
      </c>
      <c r="R1787" s="832">
        <v>0</v>
      </c>
      <c r="S1787" s="832">
        <v>0</v>
      </c>
      <c r="T1787" s="832">
        <v>0</v>
      </c>
      <c r="U1787" s="832">
        <v>0</v>
      </c>
      <c r="V1787" s="832">
        <v>0</v>
      </c>
      <c r="W1787" s="832">
        <v>0</v>
      </c>
      <c r="X1787" s="832">
        <v>0</v>
      </c>
      <c r="Y1787" s="832">
        <v>0</v>
      </c>
      <c r="Z1787" s="832">
        <v>0</v>
      </c>
      <c r="AA1787" s="832">
        <v>0</v>
      </c>
      <c r="AB1787" s="832">
        <v>0</v>
      </c>
      <c r="AC1787" s="832">
        <v>0</v>
      </c>
      <c r="AD1787" s="832">
        <v>0</v>
      </c>
      <c r="AE1787" s="832">
        <v>0</v>
      </c>
      <c r="AF1787" s="832">
        <v>0</v>
      </c>
      <c r="AG1787" s="832">
        <v>0</v>
      </c>
      <c r="AH1787" s="832">
        <v>0</v>
      </c>
      <c r="AI1787" s="832">
        <v>0</v>
      </c>
    </row>
    <row r="1788" spans="1:35" ht="15" customHeight="1">
      <c r="A1788" s="832" t="s">
        <v>1150</v>
      </c>
      <c r="B1788" s="832">
        <v>2021</v>
      </c>
      <c r="C1788" s="832" t="s">
        <v>1984</v>
      </c>
      <c r="D1788" s="832" t="s">
        <v>651</v>
      </c>
      <c r="E1788" s="832" t="s">
        <v>333</v>
      </c>
      <c r="F1788" s="832" t="s">
        <v>1792</v>
      </c>
      <c r="G1788" s="832">
        <v>230360.14</v>
      </c>
      <c r="H1788" s="832">
        <v>230360.14</v>
      </c>
      <c r="I1788" s="832">
        <v>230360.14</v>
      </c>
      <c r="J1788" s="832">
        <v>231528.93</v>
      </c>
      <c r="K1788" s="832">
        <v>231528.93</v>
      </c>
      <c r="L1788" s="832">
        <v>231528.93</v>
      </c>
      <c r="M1788" s="832">
        <v>231528.93</v>
      </c>
      <c r="N1788" s="832">
        <v>231528.93</v>
      </c>
      <c r="O1788" s="832">
        <v>231528.93</v>
      </c>
      <c r="P1788" s="832">
        <v>231528.93</v>
      </c>
      <c r="Q1788" s="832">
        <v>231528.93</v>
      </c>
      <c r="R1788" s="832">
        <v>209715.93</v>
      </c>
      <c r="S1788" s="832">
        <v>0</v>
      </c>
      <c r="T1788" s="832">
        <v>0</v>
      </c>
      <c r="U1788" s="832">
        <v>0</v>
      </c>
      <c r="V1788" s="832">
        <v>0</v>
      </c>
      <c r="W1788" s="832">
        <v>0</v>
      </c>
      <c r="X1788" s="832">
        <v>0</v>
      </c>
      <c r="Y1788" s="832">
        <v>0</v>
      </c>
      <c r="Z1788" s="832">
        <v>0</v>
      </c>
      <c r="AA1788" s="832">
        <v>0</v>
      </c>
      <c r="AB1788" s="832">
        <v>0</v>
      </c>
      <c r="AC1788" s="832">
        <v>0</v>
      </c>
      <c r="AD1788" s="832">
        <v>0</v>
      </c>
      <c r="AE1788" s="832">
        <v>0</v>
      </c>
      <c r="AF1788" s="832">
        <v>0</v>
      </c>
      <c r="AG1788" s="832">
        <v>0</v>
      </c>
      <c r="AH1788" s="832">
        <v>0</v>
      </c>
      <c r="AI1788" s="832">
        <v>0</v>
      </c>
    </row>
    <row r="1789" spans="1:35" ht="15" customHeight="1">
      <c r="A1789" s="832" t="s">
        <v>1150</v>
      </c>
      <c r="B1789" s="832">
        <v>2021</v>
      </c>
      <c r="C1789" s="832" t="s">
        <v>1985</v>
      </c>
      <c r="D1789" s="832" t="s">
        <v>2783</v>
      </c>
      <c r="E1789" s="832" t="s">
        <v>333</v>
      </c>
      <c r="F1789" s="832" t="s">
        <v>1792</v>
      </c>
      <c r="G1789" s="832">
        <v>-155783.67999999999</v>
      </c>
      <c r="H1789" s="832">
        <v>-157190</v>
      </c>
      <c r="I1789" s="832">
        <v>-158674.23999999999</v>
      </c>
      <c r="J1789" s="832">
        <v>-160100.04</v>
      </c>
      <c r="K1789" s="832">
        <v>-161525.84</v>
      </c>
      <c r="L1789" s="832">
        <v>-162951.64000000001</v>
      </c>
      <c r="M1789" s="832">
        <v>-164377.44</v>
      </c>
      <c r="N1789" s="832">
        <v>-165803.24</v>
      </c>
      <c r="O1789" s="832">
        <v>-167229.04</v>
      </c>
      <c r="P1789" s="832">
        <v>-168654.84</v>
      </c>
      <c r="Q1789" s="832">
        <v>-170080.64000000001</v>
      </c>
      <c r="R1789" s="832">
        <v>-171506.44</v>
      </c>
      <c r="S1789" s="832">
        <v>0</v>
      </c>
      <c r="T1789" s="832">
        <v>0</v>
      </c>
      <c r="U1789" s="832">
        <v>0</v>
      </c>
      <c r="V1789" s="832">
        <v>0</v>
      </c>
      <c r="W1789" s="832">
        <v>0</v>
      </c>
      <c r="X1789" s="832">
        <v>0</v>
      </c>
      <c r="Y1789" s="832">
        <v>0</v>
      </c>
      <c r="Z1789" s="832">
        <v>0</v>
      </c>
      <c r="AA1789" s="832">
        <v>0</v>
      </c>
      <c r="AB1789" s="832">
        <v>0</v>
      </c>
      <c r="AC1789" s="832">
        <v>0</v>
      </c>
      <c r="AD1789" s="832">
        <v>0</v>
      </c>
      <c r="AE1789" s="832">
        <v>0</v>
      </c>
      <c r="AF1789" s="832">
        <v>0</v>
      </c>
      <c r="AG1789" s="832">
        <v>0</v>
      </c>
      <c r="AH1789" s="832">
        <v>0</v>
      </c>
      <c r="AI1789" s="832">
        <v>0</v>
      </c>
    </row>
    <row r="1790" spans="1:35" ht="15" customHeight="1">
      <c r="A1790" s="832" t="s">
        <v>1150</v>
      </c>
      <c r="B1790" s="832">
        <v>2021</v>
      </c>
      <c r="C1790" s="832" t="s">
        <v>1987</v>
      </c>
      <c r="D1790" s="832" t="s">
        <v>1988</v>
      </c>
      <c r="E1790" s="832" t="s">
        <v>333</v>
      </c>
      <c r="F1790" s="832" t="s">
        <v>1792</v>
      </c>
      <c r="G1790" s="832">
        <v>0</v>
      </c>
      <c r="H1790" s="832">
        <v>0</v>
      </c>
      <c r="I1790" s="832">
        <v>0</v>
      </c>
      <c r="J1790" s="832">
        <v>0</v>
      </c>
      <c r="K1790" s="832">
        <v>0</v>
      </c>
      <c r="L1790" s="832">
        <v>0</v>
      </c>
      <c r="M1790" s="832">
        <v>0</v>
      </c>
      <c r="N1790" s="832">
        <v>0</v>
      </c>
      <c r="O1790" s="832">
        <v>0</v>
      </c>
      <c r="P1790" s="832">
        <v>0</v>
      </c>
      <c r="Q1790" s="832">
        <v>0</v>
      </c>
      <c r="R1790" s="832">
        <v>0</v>
      </c>
      <c r="S1790" s="832">
        <v>0</v>
      </c>
      <c r="T1790" s="832">
        <v>0</v>
      </c>
      <c r="U1790" s="832">
        <v>0</v>
      </c>
      <c r="V1790" s="832">
        <v>0</v>
      </c>
      <c r="W1790" s="832">
        <v>0</v>
      </c>
      <c r="X1790" s="832">
        <v>0</v>
      </c>
      <c r="Y1790" s="832">
        <v>0</v>
      </c>
      <c r="Z1790" s="832">
        <v>0</v>
      </c>
      <c r="AA1790" s="832">
        <v>0</v>
      </c>
      <c r="AB1790" s="832">
        <v>0</v>
      </c>
      <c r="AC1790" s="832">
        <v>0</v>
      </c>
      <c r="AD1790" s="832">
        <v>0</v>
      </c>
      <c r="AE1790" s="832">
        <v>0</v>
      </c>
      <c r="AF1790" s="832">
        <v>0</v>
      </c>
      <c r="AG1790" s="832">
        <v>0</v>
      </c>
      <c r="AH1790" s="832">
        <v>0</v>
      </c>
      <c r="AI1790" s="832">
        <v>0</v>
      </c>
    </row>
    <row r="1791" spans="1:35" ht="15" customHeight="1">
      <c r="A1791" s="832" t="s">
        <v>1150</v>
      </c>
      <c r="B1791" s="832">
        <v>2021</v>
      </c>
      <c r="C1791" s="832" t="s">
        <v>1989</v>
      </c>
      <c r="D1791" s="832" t="s">
        <v>2784</v>
      </c>
      <c r="E1791" s="832" t="s">
        <v>333</v>
      </c>
      <c r="F1791" s="832" t="s">
        <v>1792</v>
      </c>
      <c r="G1791" s="832">
        <v>0</v>
      </c>
      <c r="H1791" s="832">
        <v>0</v>
      </c>
      <c r="I1791" s="832">
        <v>0</v>
      </c>
      <c r="J1791" s="832">
        <v>0</v>
      </c>
      <c r="K1791" s="832">
        <v>0</v>
      </c>
      <c r="L1791" s="832">
        <v>0</v>
      </c>
      <c r="M1791" s="832">
        <v>0</v>
      </c>
      <c r="N1791" s="832">
        <v>0</v>
      </c>
      <c r="O1791" s="832">
        <v>0</v>
      </c>
      <c r="P1791" s="832">
        <v>0</v>
      </c>
      <c r="Q1791" s="832">
        <v>0</v>
      </c>
      <c r="R1791" s="832">
        <v>0</v>
      </c>
      <c r="S1791" s="832">
        <v>0</v>
      </c>
      <c r="T1791" s="832">
        <v>0</v>
      </c>
      <c r="U1791" s="832">
        <v>0</v>
      </c>
      <c r="V1791" s="832">
        <v>0</v>
      </c>
      <c r="W1791" s="832">
        <v>0</v>
      </c>
      <c r="X1791" s="832">
        <v>0</v>
      </c>
      <c r="Y1791" s="832">
        <v>0</v>
      </c>
      <c r="Z1791" s="832">
        <v>0</v>
      </c>
      <c r="AA1791" s="832">
        <v>0</v>
      </c>
      <c r="AB1791" s="832">
        <v>0</v>
      </c>
      <c r="AC1791" s="832">
        <v>0</v>
      </c>
      <c r="AD1791" s="832">
        <v>0</v>
      </c>
      <c r="AE1791" s="832">
        <v>0</v>
      </c>
      <c r="AF1791" s="832">
        <v>0</v>
      </c>
      <c r="AG1791" s="832">
        <v>0</v>
      </c>
      <c r="AH1791" s="832">
        <v>0</v>
      </c>
      <c r="AI1791" s="832">
        <v>0</v>
      </c>
    </row>
    <row r="1792" spans="1:35" ht="15" customHeight="1">
      <c r="A1792" s="832" t="s">
        <v>1150</v>
      </c>
      <c r="B1792" s="832">
        <v>2021</v>
      </c>
      <c r="C1792" s="832" t="s">
        <v>1991</v>
      </c>
      <c r="D1792" s="832" t="s">
        <v>1992</v>
      </c>
      <c r="E1792" s="832" t="s">
        <v>333</v>
      </c>
      <c r="F1792" s="832" t="s">
        <v>1792</v>
      </c>
      <c r="G1792" s="832">
        <v>0</v>
      </c>
      <c r="H1792" s="832">
        <v>0</v>
      </c>
      <c r="I1792" s="832">
        <v>0</v>
      </c>
      <c r="J1792" s="832">
        <v>0</v>
      </c>
      <c r="K1792" s="832">
        <v>0</v>
      </c>
      <c r="L1792" s="832">
        <v>0</v>
      </c>
      <c r="M1792" s="832">
        <v>0</v>
      </c>
      <c r="N1792" s="832">
        <v>0</v>
      </c>
      <c r="O1792" s="832">
        <v>0</v>
      </c>
      <c r="P1792" s="832">
        <v>0</v>
      </c>
      <c r="Q1792" s="832">
        <v>0</v>
      </c>
      <c r="R1792" s="832">
        <v>0</v>
      </c>
      <c r="S1792" s="832">
        <v>0</v>
      </c>
      <c r="T1792" s="832">
        <v>0</v>
      </c>
      <c r="U1792" s="832">
        <v>0</v>
      </c>
      <c r="V1792" s="832">
        <v>0</v>
      </c>
      <c r="W1792" s="832">
        <v>0</v>
      </c>
      <c r="X1792" s="832">
        <v>0</v>
      </c>
      <c r="Y1792" s="832">
        <v>0</v>
      </c>
      <c r="Z1792" s="832">
        <v>0</v>
      </c>
      <c r="AA1792" s="832">
        <v>0</v>
      </c>
      <c r="AB1792" s="832">
        <v>0</v>
      </c>
      <c r="AC1792" s="832">
        <v>0</v>
      </c>
      <c r="AD1792" s="832">
        <v>0</v>
      </c>
      <c r="AE1792" s="832">
        <v>0</v>
      </c>
      <c r="AF1792" s="832">
        <v>0</v>
      </c>
      <c r="AG1792" s="832">
        <v>0</v>
      </c>
      <c r="AH1792" s="832">
        <v>0</v>
      </c>
      <c r="AI1792" s="832">
        <v>0</v>
      </c>
    </row>
    <row r="1793" spans="1:35" ht="15" customHeight="1">
      <c r="A1793" s="832" t="s">
        <v>1150</v>
      </c>
      <c r="B1793" s="832">
        <v>2021</v>
      </c>
      <c r="C1793" s="832" t="s">
        <v>1993</v>
      </c>
      <c r="D1793" s="832" t="s">
        <v>1994</v>
      </c>
      <c r="E1793" s="832" t="s">
        <v>333</v>
      </c>
      <c r="F1793" s="832" t="s">
        <v>1792</v>
      </c>
      <c r="G1793" s="832">
        <v>0</v>
      </c>
      <c r="H1793" s="832">
        <v>0</v>
      </c>
      <c r="I1793" s="832">
        <v>0</v>
      </c>
      <c r="J1793" s="832">
        <v>0</v>
      </c>
      <c r="K1793" s="832">
        <v>0</v>
      </c>
      <c r="L1793" s="832">
        <v>0</v>
      </c>
      <c r="M1793" s="832">
        <v>0</v>
      </c>
      <c r="N1793" s="832">
        <v>0</v>
      </c>
      <c r="O1793" s="832">
        <v>0</v>
      </c>
      <c r="P1793" s="832">
        <v>0</v>
      </c>
      <c r="Q1793" s="832">
        <v>0</v>
      </c>
      <c r="R1793" s="832">
        <v>0</v>
      </c>
      <c r="S1793" s="832">
        <v>0</v>
      </c>
      <c r="T1793" s="832">
        <v>0</v>
      </c>
      <c r="U1793" s="832">
        <v>0</v>
      </c>
      <c r="V1793" s="832">
        <v>0</v>
      </c>
      <c r="W1793" s="832">
        <v>0</v>
      </c>
      <c r="X1793" s="832">
        <v>0</v>
      </c>
      <c r="Y1793" s="832">
        <v>0</v>
      </c>
      <c r="Z1793" s="832">
        <v>0</v>
      </c>
      <c r="AA1793" s="832">
        <v>0</v>
      </c>
      <c r="AB1793" s="832">
        <v>0</v>
      </c>
      <c r="AC1793" s="832">
        <v>0</v>
      </c>
      <c r="AD1793" s="832">
        <v>0</v>
      </c>
      <c r="AE1793" s="832">
        <v>0</v>
      </c>
      <c r="AF1793" s="832">
        <v>0</v>
      </c>
      <c r="AG1793" s="832">
        <v>0</v>
      </c>
      <c r="AH1793" s="832">
        <v>0</v>
      </c>
      <c r="AI1793" s="832">
        <v>0</v>
      </c>
    </row>
    <row r="1794" spans="1:35" ht="15" customHeight="1">
      <c r="A1794" s="832" t="s">
        <v>1150</v>
      </c>
      <c r="B1794" s="832">
        <v>2021</v>
      </c>
      <c r="C1794" s="832" t="s">
        <v>1995</v>
      </c>
      <c r="D1794" s="832" t="s">
        <v>1996</v>
      </c>
      <c r="E1794" s="832" t="s">
        <v>333</v>
      </c>
      <c r="F1794" s="832" t="s">
        <v>1792</v>
      </c>
      <c r="G1794" s="832">
        <v>0</v>
      </c>
      <c r="H1794" s="832">
        <v>0</v>
      </c>
      <c r="I1794" s="832">
        <v>0</v>
      </c>
      <c r="J1794" s="832">
        <v>0</v>
      </c>
      <c r="K1794" s="832">
        <v>0</v>
      </c>
      <c r="L1794" s="832">
        <v>0</v>
      </c>
      <c r="M1794" s="832">
        <v>0</v>
      </c>
      <c r="N1794" s="832">
        <v>0</v>
      </c>
      <c r="O1794" s="832">
        <v>0</v>
      </c>
      <c r="P1794" s="832">
        <v>0</v>
      </c>
      <c r="Q1794" s="832">
        <v>0</v>
      </c>
      <c r="R1794" s="832">
        <v>0</v>
      </c>
      <c r="S1794" s="832">
        <v>0</v>
      </c>
      <c r="T1794" s="832">
        <v>0</v>
      </c>
      <c r="U1794" s="832">
        <v>0</v>
      </c>
      <c r="V1794" s="832">
        <v>0</v>
      </c>
      <c r="W1794" s="832">
        <v>0</v>
      </c>
      <c r="X1794" s="832">
        <v>0</v>
      </c>
      <c r="Y1794" s="832">
        <v>0</v>
      </c>
      <c r="Z1794" s="832">
        <v>0</v>
      </c>
      <c r="AA1794" s="832">
        <v>0</v>
      </c>
      <c r="AB1794" s="832">
        <v>0</v>
      </c>
      <c r="AC1794" s="832">
        <v>0</v>
      </c>
      <c r="AD1794" s="832">
        <v>0</v>
      </c>
      <c r="AE1794" s="832">
        <v>0</v>
      </c>
      <c r="AF1794" s="832">
        <v>0</v>
      </c>
      <c r="AG1794" s="832">
        <v>0</v>
      </c>
      <c r="AH1794" s="832">
        <v>0</v>
      </c>
      <c r="AI1794" s="832">
        <v>0</v>
      </c>
    </row>
    <row r="1795" spans="1:35" ht="15" customHeight="1">
      <c r="A1795" s="832" t="s">
        <v>1150</v>
      </c>
      <c r="B1795" s="832">
        <v>2021</v>
      </c>
      <c r="C1795" s="832" t="s">
        <v>1997</v>
      </c>
      <c r="D1795" s="832" t="s">
        <v>1998</v>
      </c>
      <c r="E1795" s="832" t="s">
        <v>333</v>
      </c>
      <c r="F1795" s="832" t="s">
        <v>1792</v>
      </c>
      <c r="G1795" s="832">
        <v>0</v>
      </c>
      <c r="H1795" s="832">
        <v>0</v>
      </c>
      <c r="I1795" s="832">
        <v>0</v>
      </c>
      <c r="J1795" s="832">
        <v>0</v>
      </c>
      <c r="K1795" s="832">
        <v>0</v>
      </c>
      <c r="L1795" s="832">
        <v>0</v>
      </c>
      <c r="M1795" s="832">
        <v>0</v>
      </c>
      <c r="N1795" s="832">
        <v>0</v>
      </c>
      <c r="O1795" s="832">
        <v>0</v>
      </c>
      <c r="P1795" s="832">
        <v>0</v>
      </c>
      <c r="Q1795" s="832">
        <v>0</v>
      </c>
      <c r="R1795" s="832">
        <v>0</v>
      </c>
      <c r="S1795" s="832">
        <v>0</v>
      </c>
      <c r="T1795" s="832">
        <v>0</v>
      </c>
      <c r="U1795" s="832">
        <v>0</v>
      </c>
      <c r="V1795" s="832">
        <v>0</v>
      </c>
      <c r="W1795" s="832">
        <v>0</v>
      </c>
      <c r="X1795" s="832">
        <v>0</v>
      </c>
      <c r="Y1795" s="832">
        <v>0</v>
      </c>
      <c r="Z1795" s="832">
        <v>0</v>
      </c>
      <c r="AA1795" s="832">
        <v>0</v>
      </c>
      <c r="AB1795" s="832">
        <v>0</v>
      </c>
      <c r="AC1795" s="832">
        <v>0</v>
      </c>
      <c r="AD1795" s="832">
        <v>0</v>
      </c>
      <c r="AE1795" s="832">
        <v>0</v>
      </c>
      <c r="AF1795" s="832">
        <v>0</v>
      </c>
      <c r="AG1795" s="832">
        <v>0</v>
      </c>
      <c r="AH1795" s="832">
        <v>0</v>
      </c>
      <c r="AI1795" s="832">
        <v>0</v>
      </c>
    </row>
    <row r="1796" spans="1:35" ht="15" customHeight="1">
      <c r="A1796" s="832" t="s">
        <v>1150</v>
      </c>
      <c r="B1796" s="832">
        <v>2021</v>
      </c>
      <c r="C1796" s="832" t="s">
        <v>1999</v>
      </c>
      <c r="D1796" s="832" t="s">
        <v>1115</v>
      </c>
      <c r="E1796" s="832" t="s">
        <v>333</v>
      </c>
      <c r="F1796" s="832" t="s">
        <v>1792</v>
      </c>
      <c r="G1796" s="832">
        <v>0</v>
      </c>
      <c r="H1796" s="832">
        <v>0</v>
      </c>
      <c r="I1796" s="832">
        <v>0</v>
      </c>
      <c r="J1796" s="832">
        <v>0</v>
      </c>
      <c r="K1796" s="832">
        <v>0</v>
      </c>
      <c r="L1796" s="832">
        <v>0</v>
      </c>
      <c r="M1796" s="832">
        <v>0</v>
      </c>
      <c r="N1796" s="832">
        <v>0</v>
      </c>
      <c r="O1796" s="832">
        <v>0</v>
      </c>
      <c r="P1796" s="832">
        <v>0</v>
      </c>
      <c r="Q1796" s="832">
        <v>0</v>
      </c>
      <c r="R1796" s="832">
        <v>0</v>
      </c>
      <c r="S1796" s="832">
        <v>0</v>
      </c>
      <c r="T1796" s="832">
        <v>0</v>
      </c>
      <c r="U1796" s="832">
        <v>0</v>
      </c>
      <c r="V1796" s="832">
        <v>0</v>
      </c>
      <c r="W1796" s="832">
        <v>0</v>
      </c>
      <c r="X1796" s="832">
        <v>0</v>
      </c>
      <c r="Y1796" s="832">
        <v>0</v>
      </c>
      <c r="Z1796" s="832">
        <v>0</v>
      </c>
      <c r="AA1796" s="832">
        <v>0</v>
      </c>
      <c r="AB1796" s="832">
        <v>0</v>
      </c>
      <c r="AC1796" s="832">
        <v>0</v>
      </c>
      <c r="AD1796" s="832">
        <v>0</v>
      </c>
      <c r="AE1796" s="832">
        <v>0</v>
      </c>
      <c r="AF1796" s="832">
        <v>0</v>
      </c>
      <c r="AG1796" s="832">
        <v>0</v>
      </c>
      <c r="AH1796" s="832">
        <v>0</v>
      </c>
      <c r="AI1796" s="832">
        <v>0</v>
      </c>
    </row>
    <row r="1797" spans="1:35" ht="15" customHeight="1">
      <c r="A1797" s="832" t="s">
        <v>1150</v>
      </c>
      <c r="B1797" s="832">
        <v>2021</v>
      </c>
      <c r="C1797" s="832" t="s">
        <v>2000</v>
      </c>
      <c r="D1797" s="832" t="s">
        <v>2001</v>
      </c>
      <c r="E1797" s="832" t="s">
        <v>333</v>
      </c>
      <c r="F1797" s="832" t="s">
        <v>1792</v>
      </c>
      <c r="G1797" s="832">
        <v>0</v>
      </c>
      <c r="H1797" s="832">
        <v>0</v>
      </c>
      <c r="I1797" s="832">
        <v>0</v>
      </c>
      <c r="J1797" s="832">
        <v>0</v>
      </c>
      <c r="K1797" s="832">
        <v>0</v>
      </c>
      <c r="L1797" s="832">
        <v>0</v>
      </c>
      <c r="M1797" s="832">
        <v>0</v>
      </c>
      <c r="N1797" s="832">
        <v>0</v>
      </c>
      <c r="O1797" s="832">
        <v>0</v>
      </c>
      <c r="P1797" s="832">
        <v>0</v>
      </c>
      <c r="Q1797" s="832">
        <v>0</v>
      </c>
      <c r="R1797" s="832">
        <v>0</v>
      </c>
      <c r="S1797" s="832">
        <v>0</v>
      </c>
      <c r="T1797" s="832">
        <v>0</v>
      </c>
      <c r="U1797" s="832">
        <v>0</v>
      </c>
      <c r="V1797" s="832">
        <v>0</v>
      </c>
      <c r="W1797" s="832">
        <v>0</v>
      </c>
      <c r="X1797" s="832">
        <v>0</v>
      </c>
      <c r="Y1797" s="832">
        <v>0</v>
      </c>
      <c r="Z1797" s="832">
        <v>0</v>
      </c>
      <c r="AA1797" s="832">
        <v>0</v>
      </c>
      <c r="AB1797" s="832">
        <v>0</v>
      </c>
      <c r="AC1797" s="832">
        <v>0</v>
      </c>
      <c r="AD1797" s="832">
        <v>0</v>
      </c>
      <c r="AE1797" s="832">
        <v>0</v>
      </c>
      <c r="AF1797" s="832">
        <v>0</v>
      </c>
      <c r="AG1797" s="832">
        <v>0</v>
      </c>
      <c r="AH1797" s="832">
        <v>0</v>
      </c>
      <c r="AI1797" s="832">
        <v>0</v>
      </c>
    </row>
    <row r="1798" spans="1:35" ht="15" customHeight="1">
      <c r="A1798" s="832" t="s">
        <v>1150</v>
      </c>
      <c r="B1798" s="832">
        <v>2021</v>
      </c>
      <c r="C1798" s="832" t="s">
        <v>2002</v>
      </c>
      <c r="D1798" s="832" t="s">
        <v>2003</v>
      </c>
      <c r="E1798" s="832" t="s">
        <v>333</v>
      </c>
      <c r="F1798" s="832" t="s">
        <v>1792</v>
      </c>
      <c r="G1798" s="832">
        <v>15150</v>
      </c>
      <c r="H1798" s="832">
        <v>15150</v>
      </c>
      <c r="I1798" s="832">
        <v>15150</v>
      </c>
      <c r="J1798" s="832">
        <v>-13200</v>
      </c>
      <c r="K1798" s="832">
        <v>-13200</v>
      </c>
      <c r="L1798" s="832">
        <v>-13200</v>
      </c>
      <c r="M1798" s="832">
        <v>-54450</v>
      </c>
      <c r="N1798" s="832">
        <v>-54450</v>
      </c>
      <c r="O1798" s="832">
        <v>-54450</v>
      </c>
      <c r="P1798" s="832">
        <v>-95250</v>
      </c>
      <c r="Q1798" s="832">
        <v>-89850</v>
      </c>
      <c r="R1798" s="832">
        <v>-76650</v>
      </c>
      <c r="S1798" s="832">
        <v>0</v>
      </c>
      <c r="T1798" s="832">
        <v>0</v>
      </c>
      <c r="U1798" s="832">
        <v>0</v>
      </c>
      <c r="V1798" s="832">
        <v>0</v>
      </c>
      <c r="W1798" s="832">
        <v>0</v>
      </c>
      <c r="X1798" s="832">
        <v>0</v>
      </c>
      <c r="Y1798" s="832">
        <v>0</v>
      </c>
      <c r="Z1798" s="832">
        <v>0</v>
      </c>
      <c r="AA1798" s="832">
        <v>0</v>
      </c>
      <c r="AB1798" s="832">
        <v>0</v>
      </c>
      <c r="AC1798" s="832">
        <v>0</v>
      </c>
      <c r="AD1798" s="832">
        <v>0</v>
      </c>
      <c r="AE1798" s="832">
        <v>0</v>
      </c>
      <c r="AF1798" s="832">
        <v>0</v>
      </c>
      <c r="AG1798" s="832">
        <v>0</v>
      </c>
      <c r="AH1798" s="832">
        <v>0</v>
      </c>
      <c r="AI1798" s="832">
        <v>0</v>
      </c>
    </row>
    <row r="1799" spans="1:35" ht="15" customHeight="1">
      <c r="A1799" s="832" t="s">
        <v>1150</v>
      </c>
      <c r="B1799" s="832">
        <v>2021</v>
      </c>
      <c r="C1799" s="832" t="s">
        <v>2006</v>
      </c>
      <c r="D1799" s="832" t="s">
        <v>2007</v>
      </c>
      <c r="E1799" s="832" t="s">
        <v>333</v>
      </c>
      <c r="F1799" s="832" t="s">
        <v>1153</v>
      </c>
      <c r="G1799" s="832">
        <v>0</v>
      </c>
      <c r="H1799" s="832">
        <v>0</v>
      </c>
      <c r="I1799" s="832">
        <v>0</v>
      </c>
      <c r="J1799" s="832">
        <v>0</v>
      </c>
      <c r="K1799" s="832">
        <v>0</v>
      </c>
      <c r="L1799" s="832">
        <v>0</v>
      </c>
      <c r="M1799" s="832">
        <v>0</v>
      </c>
      <c r="N1799" s="832">
        <v>0</v>
      </c>
      <c r="O1799" s="832">
        <v>0</v>
      </c>
      <c r="P1799" s="832">
        <v>0</v>
      </c>
      <c r="Q1799" s="832">
        <v>0</v>
      </c>
      <c r="R1799" s="832">
        <v>0</v>
      </c>
      <c r="S1799" s="832">
        <v>0</v>
      </c>
      <c r="T1799" s="832">
        <v>0</v>
      </c>
      <c r="U1799" s="832">
        <v>0</v>
      </c>
      <c r="V1799" s="832">
        <v>0</v>
      </c>
      <c r="W1799" s="832">
        <v>0</v>
      </c>
      <c r="X1799" s="832">
        <v>0</v>
      </c>
      <c r="Y1799" s="832">
        <v>0</v>
      </c>
      <c r="Z1799" s="832">
        <v>0</v>
      </c>
      <c r="AA1799" s="832">
        <v>0</v>
      </c>
      <c r="AB1799" s="832">
        <v>0</v>
      </c>
      <c r="AC1799" s="832">
        <v>0</v>
      </c>
      <c r="AD1799" s="832">
        <v>0</v>
      </c>
      <c r="AE1799" s="832">
        <v>0</v>
      </c>
      <c r="AF1799" s="832">
        <v>0</v>
      </c>
      <c r="AG1799" s="832">
        <v>0</v>
      </c>
      <c r="AH1799" s="832">
        <v>0</v>
      </c>
      <c r="AI1799" s="832">
        <v>0</v>
      </c>
    </row>
    <row r="1800" spans="1:35" ht="15" customHeight="1">
      <c r="A1800" s="832" t="s">
        <v>1150</v>
      </c>
      <c r="B1800" s="832">
        <v>2021</v>
      </c>
      <c r="C1800" s="832" t="s">
        <v>2008</v>
      </c>
      <c r="D1800" s="832" t="s">
        <v>2764</v>
      </c>
      <c r="E1800" s="832" t="s">
        <v>333</v>
      </c>
      <c r="F1800" s="832" t="s">
        <v>1153</v>
      </c>
      <c r="G1800" s="832">
        <v>0</v>
      </c>
      <c r="H1800" s="832">
        <v>0</v>
      </c>
      <c r="I1800" s="832">
        <v>0</v>
      </c>
      <c r="J1800" s="832">
        <v>0</v>
      </c>
      <c r="K1800" s="832">
        <v>0</v>
      </c>
      <c r="L1800" s="832">
        <v>0</v>
      </c>
      <c r="M1800" s="832">
        <v>0</v>
      </c>
      <c r="N1800" s="832">
        <v>0</v>
      </c>
      <c r="O1800" s="832">
        <v>0</v>
      </c>
      <c r="P1800" s="832">
        <v>0</v>
      </c>
      <c r="Q1800" s="832">
        <v>0</v>
      </c>
      <c r="R1800" s="832">
        <v>0</v>
      </c>
      <c r="S1800" s="832">
        <v>0</v>
      </c>
      <c r="T1800" s="832">
        <v>0</v>
      </c>
      <c r="U1800" s="832">
        <v>0</v>
      </c>
      <c r="V1800" s="832">
        <v>0</v>
      </c>
      <c r="W1800" s="832">
        <v>0</v>
      </c>
      <c r="X1800" s="832">
        <v>0</v>
      </c>
      <c r="Y1800" s="832">
        <v>0</v>
      </c>
      <c r="Z1800" s="832">
        <v>0</v>
      </c>
      <c r="AA1800" s="832">
        <v>0</v>
      </c>
      <c r="AB1800" s="832">
        <v>0</v>
      </c>
      <c r="AC1800" s="832">
        <v>0</v>
      </c>
      <c r="AD1800" s="832">
        <v>0</v>
      </c>
      <c r="AE1800" s="832">
        <v>0</v>
      </c>
      <c r="AF1800" s="832">
        <v>0</v>
      </c>
      <c r="AG1800" s="832">
        <v>0</v>
      </c>
      <c r="AH1800" s="832">
        <v>0</v>
      </c>
      <c r="AI1800" s="832">
        <v>0</v>
      </c>
    </row>
    <row r="1801" spans="1:35" ht="15" customHeight="1">
      <c r="A1801" s="832" t="s">
        <v>1150</v>
      </c>
      <c r="B1801" s="832">
        <v>2021</v>
      </c>
      <c r="C1801" s="832" t="s">
        <v>2011</v>
      </c>
      <c r="D1801" s="832" t="s">
        <v>2785</v>
      </c>
      <c r="E1801" s="832" t="s">
        <v>2013</v>
      </c>
      <c r="F1801" s="832" t="s">
        <v>1153</v>
      </c>
      <c r="G1801" s="832">
        <v>5254176.4000000004</v>
      </c>
      <c r="H1801" s="832">
        <v>3994764.04</v>
      </c>
      <c r="I1801" s="832">
        <v>5806082.04</v>
      </c>
      <c r="J1801" s="832">
        <v>4745240.0999999996</v>
      </c>
      <c r="K1801" s="832">
        <v>3994856</v>
      </c>
      <c r="L1801" s="832">
        <v>2764175.33</v>
      </c>
      <c r="M1801" s="832">
        <v>425830.89</v>
      </c>
      <c r="N1801" s="832">
        <v>-950315.52000000002</v>
      </c>
      <c r="O1801" s="832">
        <v>-564318.54</v>
      </c>
      <c r="P1801" s="832">
        <v>-1470993.9</v>
      </c>
      <c r="Q1801" s="832">
        <v>-2394782.75</v>
      </c>
      <c r="R1801" s="832">
        <v>-2883678.95</v>
      </c>
      <c r="S1801" s="832">
        <v>0</v>
      </c>
      <c r="T1801" s="832">
        <v>0</v>
      </c>
      <c r="U1801" s="832">
        <v>0</v>
      </c>
      <c r="V1801" s="832">
        <v>0</v>
      </c>
      <c r="W1801" s="832">
        <v>0</v>
      </c>
      <c r="X1801" s="832">
        <v>0</v>
      </c>
      <c r="Y1801" s="832">
        <v>0</v>
      </c>
      <c r="Z1801" s="832">
        <v>0</v>
      </c>
      <c r="AA1801" s="832">
        <v>0</v>
      </c>
      <c r="AB1801" s="832">
        <v>0</v>
      </c>
      <c r="AC1801" s="832">
        <v>0</v>
      </c>
      <c r="AD1801" s="832">
        <v>0</v>
      </c>
      <c r="AE1801" s="832">
        <v>0</v>
      </c>
      <c r="AF1801" s="832">
        <v>0</v>
      </c>
      <c r="AG1801" s="832">
        <v>0</v>
      </c>
      <c r="AH1801" s="832">
        <v>0</v>
      </c>
      <c r="AI1801" s="832">
        <v>0</v>
      </c>
    </row>
    <row r="1802" spans="1:35" ht="15" customHeight="1">
      <c r="A1802" s="832" t="s">
        <v>1150</v>
      </c>
      <c r="B1802" s="832">
        <v>2021</v>
      </c>
      <c r="C1802" s="832" t="s">
        <v>2014</v>
      </c>
      <c r="D1802" s="832" t="s">
        <v>2786</v>
      </c>
      <c r="E1802" s="832" t="s">
        <v>2013</v>
      </c>
      <c r="F1802" s="832" t="s">
        <v>1153</v>
      </c>
      <c r="G1802" s="832">
        <v>0</v>
      </c>
      <c r="H1802" s="832">
        <v>0</v>
      </c>
      <c r="I1802" s="832">
        <v>0</v>
      </c>
      <c r="J1802" s="832">
        <v>0</v>
      </c>
      <c r="K1802" s="832">
        <v>0</v>
      </c>
      <c r="L1802" s="832">
        <v>0</v>
      </c>
      <c r="M1802" s="832">
        <v>0</v>
      </c>
      <c r="N1802" s="832">
        <v>0</v>
      </c>
      <c r="O1802" s="832">
        <v>0</v>
      </c>
      <c r="P1802" s="832">
        <v>0</v>
      </c>
      <c r="Q1802" s="832">
        <v>0</v>
      </c>
      <c r="R1802" s="832">
        <v>0</v>
      </c>
      <c r="S1802" s="832">
        <v>0</v>
      </c>
      <c r="T1802" s="832">
        <v>0</v>
      </c>
      <c r="U1802" s="832">
        <v>0</v>
      </c>
      <c r="V1802" s="832">
        <v>0</v>
      </c>
      <c r="W1802" s="832">
        <v>0</v>
      </c>
      <c r="X1802" s="832">
        <v>0</v>
      </c>
      <c r="Y1802" s="832">
        <v>0</v>
      </c>
      <c r="Z1802" s="832">
        <v>0</v>
      </c>
      <c r="AA1802" s="832">
        <v>0</v>
      </c>
      <c r="AB1802" s="832">
        <v>0</v>
      </c>
      <c r="AC1802" s="832">
        <v>0</v>
      </c>
      <c r="AD1802" s="832">
        <v>0</v>
      </c>
      <c r="AE1802" s="832">
        <v>0</v>
      </c>
      <c r="AF1802" s="832">
        <v>0</v>
      </c>
      <c r="AG1802" s="832">
        <v>0</v>
      </c>
      <c r="AH1802" s="832">
        <v>0</v>
      </c>
      <c r="AI1802" s="832">
        <v>0</v>
      </c>
    </row>
    <row r="1803" spans="1:35" ht="15" customHeight="1">
      <c r="A1803" s="832" t="s">
        <v>1150</v>
      </c>
      <c r="B1803" s="832">
        <v>2021</v>
      </c>
      <c r="C1803" s="832" t="s">
        <v>2016</v>
      </c>
      <c r="D1803" s="832" t="s">
        <v>2787</v>
      </c>
      <c r="E1803" s="832" t="s">
        <v>2013</v>
      </c>
      <c r="F1803" s="832" t="s">
        <v>1153</v>
      </c>
      <c r="G1803" s="832">
        <v>386626.32</v>
      </c>
      <c r="H1803" s="832">
        <v>386626.32</v>
      </c>
      <c r="I1803" s="832">
        <v>216908.68</v>
      </c>
      <c r="J1803" s="832">
        <v>169021.06</v>
      </c>
      <c r="K1803" s="832">
        <v>41909.620000000003</v>
      </c>
      <c r="L1803" s="832">
        <v>-43681.4</v>
      </c>
      <c r="M1803" s="832">
        <v>-11655</v>
      </c>
      <c r="N1803" s="832">
        <v>32045.61</v>
      </c>
      <c r="O1803" s="832">
        <v>0</v>
      </c>
      <c r="P1803" s="832">
        <v>428356.35</v>
      </c>
      <c r="Q1803" s="832">
        <v>503493.18</v>
      </c>
      <c r="R1803" s="832">
        <v>421365.45</v>
      </c>
      <c r="S1803" s="832">
        <v>0</v>
      </c>
      <c r="T1803" s="832">
        <v>0</v>
      </c>
      <c r="U1803" s="832">
        <v>0</v>
      </c>
      <c r="V1803" s="832">
        <v>0</v>
      </c>
      <c r="W1803" s="832">
        <v>0</v>
      </c>
      <c r="X1803" s="832">
        <v>0</v>
      </c>
      <c r="Y1803" s="832">
        <v>0</v>
      </c>
      <c r="Z1803" s="832">
        <v>0</v>
      </c>
      <c r="AA1803" s="832">
        <v>0</v>
      </c>
      <c r="AB1803" s="832">
        <v>0</v>
      </c>
      <c r="AC1803" s="832">
        <v>0</v>
      </c>
      <c r="AD1803" s="832">
        <v>0</v>
      </c>
      <c r="AE1803" s="832">
        <v>0</v>
      </c>
      <c r="AF1803" s="832">
        <v>0</v>
      </c>
      <c r="AG1803" s="832">
        <v>0</v>
      </c>
      <c r="AH1803" s="832">
        <v>0</v>
      </c>
      <c r="AI1803" s="832">
        <v>0</v>
      </c>
    </row>
    <row r="1804" spans="1:35" ht="15" customHeight="1">
      <c r="A1804" s="832" t="s">
        <v>1150</v>
      </c>
      <c r="B1804" s="832">
        <v>2021</v>
      </c>
      <c r="C1804" s="832" t="s">
        <v>2018</v>
      </c>
      <c r="D1804" s="832" t="s">
        <v>2788</v>
      </c>
      <c r="E1804" s="832" t="s">
        <v>2013</v>
      </c>
      <c r="F1804" s="832" t="s">
        <v>1153</v>
      </c>
      <c r="G1804" s="832">
        <v>0</v>
      </c>
      <c r="H1804" s="832">
        <v>0</v>
      </c>
      <c r="I1804" s="832">
        <v>0</v>
      </c>
      <c r="J1804" s="832">
        <v>0</v>
      </c>
      <c r="K1804" s="832">
        <v>0</v>
      </c>
      <c r="L1804" s="832">
        <v>0</v>
      </c>
      <c r="M1804" s="832">
        <v>0</v>
      </c>
      <c r="N1804" s="832">
        <v>0</v>
      </c>
      <c r="O1804" s="832">
        <v>0</v>
      </c>
      <c r="P1804" s="832">
        <v>0</v>
      </c>
      <c r="Q1804" s="832">
        <v>0</v>
      </c>
      <c r="R1804" s="832">
        <v>0</v>
      </c>
      <c r="S1804" s="832">
        <v>0</v>
      </c>
      <c r="T1804" s="832">
        <v>0</v>
      </c>
      <c r="U1804" s="832">
        <v>0</v>
      </c>
      <c r="V1804" s="832">
        <v>0</v>
      </c>
      <c r="W1804" s="832">
        <v>0</v>
      </c>
      <c r="X1804" s="832">
        <v>0</v>
      </c>
      <c r="Y1804" s="832">
        <v>0</v>
      </c>
      <c r="Z1804" s="832">
        <v>0</v>
      </c>
      <c r="AA1804" s="832">
        <v>0</v>
      </c>
      <c r="AB1804" s="832">
        <v>0</v>
      </c>
      <c r="AC1804" s="832">
        <v>0</v>
      </c>
      <c r="AD1804" s="832">
        <v>0</v>
      </c>
      <c r="AE1804" s="832">
        <v>0</v>
      </c>
      <c r="AF1804" s="832">
        <v>0</v>
      </c>
      <c r="AG1804" s="832">
        <v>0</v>
      </c>
      <c r="AH1804" s="832">
        <v>0</v>
      </c>
      <c r="AI1804" s="832">
        <v>0</v>
      </c>
    </row>
    <row r="1805" spans="1:35" ht="15" customHeight="1">
      <c r="A1805" s="832" t="s">
        <v>1150</v>
      </c>
      <c r="B1805" s="832">
        <v>2021</v>
      </c>
      <c r="C1805" s="832" t="s">
        <v>2020</v>
      </c>
      <c r="D1805" s="832" t="s">
        <v>2021</v>
      </c>
      <c r="E1805" s="832" t="s">
        <v>333</v>
      </c>
      <c r="F1805" s="832" t="s">
        <v>1153</v>
      </c>
      <c r="G1805" s="832">
        <v>13036.91</v>
      </c>
      <c r="H1805" s="832">
        <v>20591.240000000002</v>
      </c>
      <c r="I1805" s="832">
        <v>84666.58</v>
      </c>
      <c r="J1805" s="832">
        <v>107999.98</v>
      </c>
      <c r="K1805" s="832">
        <v>221393.31</v>
      </c>
      <c r="L1805" s="832">
        <v>0</v>
      </c>
      <c r="M1805" s="832">
        <v>0</v>
      </c>
      <c r="N1805" s="832">
        <v>0</v>
      </c>
      <c r="O1805" s="832">
        <v>0</v>
      </c>
      <c r="P1805" s="832">
        <v>0</v>
      </c>
      <c r="Q1805" s="832">
        <v>0</v>
      </c>
      <c r="R1805" s="832">
        <v>0</v>
      </c>
      <c r="S1805" s="832">
        <v>0</v>
      </c>
      <c r="T1805" s="832">
        <v>0</v>
      </c>
      <c r="U1805" s="832">
        <v>0</v>
      </c>
      <c r="V1805" s="832">
        <v>0</v>
      </c>
      <c r="W1805" s="832">
        <v>0</v>
      </c>
      <c r="X1805" s="832">
        <v>0</v>
      </c>
      <c r="Y1805" s="832">
        <v>0</v>
      </c>
      <c r="Z1805" s="832">
        <v>0</v>
      </c>
      <c r="AA1805" s="832">
        <v>0</v>
      </c>
      <c r="AB1805" s="832">
        <v>0</v>
      </c>
      <c r="AC1805" s="832">
        <v>0</v>
      </c>
      <c r="AD1805" s="832">
        <v>0</v>
      </c>
      <c r="AE1805" s="832">
        <v>0</v>
      </c>
      <c r="AF1805" s="832">
        <v>0</v>
      </c>
      <c r="AG1805" s="832">
        <v>0</v>
      </c>
      <c r="AH1805" s="832">
        <v>0</v>
      </c>
      <c r="AI1805" s="832">
        <v>0</v>
      </c>
    </row>
    <row r="1806" spans="1:35" ht="15" customHeight="1">
      <c r="A1806" s="832" t="s">
        <v>1150</v>
      </c>
      <c r="B1806" s="832">
        <v>2021</v>
      </c>
      <c r="C1806" s="832" t="s">
        <v>2022</v>
      </c>
      <c r="D1806" s="832" t="s">
        <v>2023</v>
      </c>
      <c r="E1806" s="832" t="s">
        <v>333</v>
      </c>
      <c r="F1806" s="832" t="s">
        <v>1153</v>
      </c>
      <c r="G1806" s="832">
        <v>0</v>
      </c>
      <c r="H1806" s="832">
        <v>0</v>
      </c>
      <c r="I1806" s="832">
        <v>0</v>
      </c>
      <c r="J1806" s="832">
        <v>0</v>
      </c>
      <c r="K1806" s="832">
        <v>0</v>
      </c>
      <c r="L1806" s="832">
        <v>0</v>
      </c>
      <c r="M1806" s="832">
        <v>0</v>
      </c>
      <c r="N1806" s="832">
        <v>0</v>
      </c>
      <c r="O1806" s="832">
        <v>0</v>
      </c>
      <c r="P1806" s="832">
        <v>0</v>
      </c>
      <c r="Q1806" s="832">
        <v>0</v>
      </c>
      <c r="R1806" s="832">
        <v>0</v>
      </c>
      <c r="S1806" s="832">
        <v>0</v>
      </c>
      <c r="T1806" s="832">
        <v>0</v>
      </c>
      <c r="U1806" s="832">
        <v>0</v>
      </c>
      <c r="V1806" s="832">
        <v>0</v>
      </c>
      <c r="W1806" s="832">
        <v>0</v>
      </c>
      <c r="X1806" s="832">
        <v>0</v>
      </c>
      <c r="Y1806" s="832">
        <v>0</v>
      </c>
      <c r="Z1806" s="832">
        <v>0</v>
      </c>
      <c r="AA1806" s="832">
        <v>0</v>
      </c>
      <c r="AB1806" s="832">
        <v>0</v>
      </c>
      <c r="AC1806" s="832">
        <v>0</v>
      </c>
      <c r="AD1806" s="832">
        <v>0</v>
      </c>
      <c r="AE1806" s="832">
        <v>0</v>
      </c>
      <c r="AF1806" s="832">
        <v>0</v>
      </c>
      <c r="AG1806" s="832">
        <v>0</v>
      </c>
      <c r="AH1806" s="832">
        <v>0</v>
      </c>
      <c r="AI1806" s="832">
        <v>0</v>
      </c>
    </row>
    <row r="1807" spans="1:35" ht="15" customHeight="1">
      <c r="A1807" s="832" t="s">
        <v>1150</v>
      </c>
      <c r="B1807" s="832">
        <v>2021</v>
      </c>
      <c r="C1807" s="832" t="s">
        <v>2024</v>
      </c>
      <c r="D1807" s="832" t="s">
        <v>2025</v>
      </c>
      <c r="E1807" s="832" t="s">
        <v>333</v>
      </c>
      <c r="F1807" s="832" t="s">
        <v>1153</v>
      </c>
      <c r="G1807" s="832">
        <v>0</v>
      </c>
      <c r="H1807" s="832">
        <v>0</v>
      </c>
      <c r="I1807" s="832">
        <v>0</v>
      </c>
      <c r="J1807" s="832">
        <v>0</v>
      </c>
      <c r="K1807" s="832">
        <v>0</v>
      </c>
      <c r="L1807" s="832">
        <v>0</v>
      </c>
      <c r="M1807" s="832">
        <v>0</v>
      </c>
      <c r="N1807" s="832">
        <v>0</v>
      </c>
      <c r="O1807" s="832">
        <v>0</v>
      </c>
      <c r="P1807" s="832">
        <v>0</v>
      </c>
      <c r="Q1807" s="832">
        <v>0</v>
      </c>
      <c r="R1807" s="832">
        <v>0</v>
      </c>
      <c r="S1807" s="832">
        <v>0</v>
      </c>
      <c r="T1807" s="832">
        <v>0</v>
      </c>
      <c r="U1807" s="832">
        <v>0</v>
      </c>
      <c r="V1807" s="832">
        <v>0</v>
      </c>
      <c r="W1807" s="832">
        <v>0</v>
      </c>
      <c r="X1807" s="832">
        <v>0</v>
      </c>
      <c r="Y1807" s="832">
        <v>0</v>
      </c>
      <c r="Z1807" s="832">
        <v>0</v>
      </c>
      <c r="AA1807" s="832">
        <v>0</v>
      </c>
      <c r="AB1807" s="832">
        <v>0</v>
      </c>
      <c r="AC1807" s="832">
        <v>0</v>
      </c>
      <c r="AD1807" s="832">
        <v>0</v>
      </c>
      <c r="AE1807" s="832">
        <v>0</v>
      </c>
      <c r="AF1807" s="832">
        <v>0</v>
      </c>
      <c r="AG1807" s="832">
        <v>0</v>
      </c>
      <c r="AH1807" s="832">
        <v>0</v>
      </c>
      <c r="AI1807" s="832">
        <v>0</v>
      </c>
    </row>
    <row r="1808" spans="1:35" ht="15" customHeight="1">
      <c r="A1808" s="832" t="s">
        <v>1150</v>
      </c>
      <c r="B1808" s="832">
        <v>2021</v>
      </c>
      <c r="C1808" s="832" t="s">
        <v>2026</v>
      </c>
      <c r="D1808" s="832" t="s">
        <v>2027</v>
      </c>
      <c r="E1808" s="832" t="s">
        <v>1813</v>
      </c>
      <c r="F1808" s="832" t="s">
        <v>1153</v>
      </c>
      <c r="G1808" s="832">
        <v>0</v>
      </c>
      <c r="H1808" s="832">
        <v>0</v>
      </c>
      <c r="I1808" s="832">
        <v>0</v>
      </c>
      <c r="J1808" s="832">
        <v>0</v>
      </c>
      <c r="K1808" s="832">
        <v>0</v>
      </c>
      <c r="L1808" s="832">
        <v>0</v>
      </c>
      <c r="M1808" s="832">
        <v>0</v>
      </c>
      <c r="N1808" s="832">
        <v>0</v>
      </c>
      <c r="O1808" s="832">
        <v>0</v>
      </c>
      <c r="P1808" s="832">
        <v>0</v>
      </c>
      <c r="Q1808" s="832">
        <v>0</v>
      </c>
      <c r="R1808" s="832">
        <v>0</v>
      </c>
      <c r="S1808" s="832">
        <v>0</v>
      </c>
      <c r="T1808" s="832">
        <v>0</v>
      </c>
      <c r="U1808" s="832">
        <v>0</v>
      </c>
      <c r="V1808" s="832">
        <v>0</v>
      </c>
      <c r="W1808" s="832">
        <v>0</v>
      </c>
      <c r="X1808" s="832">
        <v>0</v>
      </c>
      <c r="Y1808" s="832">
        <v>0</v>
      </c>
      <c r="Z1808" s="832">
        <v>0</v>
      </c>
      <c r="AA1808" s="832">
        <v>0</v>
      </c>
      <c r="AB1808" s="832">
        <v>0</v>
      </c>
      <c r="AC1808" s="832">
        <v>0</v>
      </c>
      <c r="AD1808" s="832">
        <v>0</v>
      </c>
      <c r="AE1808" s="832">
        <v>0</v>
      </c>
      <c r="AF1808" s="832">
        <v>0</v>
      </c>
      <c r="AG1808" s="832">
        <v>0</v>
      </c>
      <c r="AH1808" s="832">
        <v>0</v>
      </c>
      <c r="AI1808" s="832">
        <v>0</v>
      </c>
    </row>
    <row r="1809" spans="1:35" ht="15" customHeight="1">
      <c r="A1809" s="832" t="s">
        <v>1150</v>
      </c>
      <c r="B1809" s="832">
        <v>2021</v>
      </c>
      <c r="C1809" s="832" t="s">
        <v>2028</v>
      </c>
      <c r="D1809" s="832" t="s">
        <v>2029</v>
      </c>
      <c r="E1809" s="832" t="s">
        <v>333</v>
      </c>
      <c r="F1809" s="832" t="s">
        <v>1153</v>
      </c>
      <c r="G1809" s="832">
        <v>0</v>
      </c>
      <c r="H1809" s="832">
        <v>0</v>
      </c>
      <c r="I1809" s="832">
        <v>0</v>
      </c>
      <c r="J1809" s="832">
        <v>0</v>
      </c>
      <c r="K1809" s="832">
        <v>0</v>
      </c>
      <c r="L1809" s="832">
        <v>0</v>
      </c>
      <c r="M1809" s="832">
        <v>0</v>
      </c>
      <c r="N1809" s="832">
        <v>0</v>
      </c>
      <c r="O1809" s="832">
        <v>0</v>
      </c>
      <c r="P1809" s="832">
        <v>0</v>
      </c>
      <c r="Q1809" s="832">
        <v>0</v>
      </c>
      <c r="R1809" s="832">
        <v>0</v>
      </c>
      <c r="S1809" s="832">
        <v>0</v>
      </c>
      <c r="T1809" s="832">
        <v>0</v>
      </c>
      <c r="U1809" s="832">
        <v>0</v>
      </c>
      <c r="V1809" s="832">
        <v>0</v>
      </c>
      <c r="W1809" s="832">
        <v>0</v>
      </c>
      <c r="X1809" s="832">
        <v>0</v>
      </c>
      <c r="Y1809" s="832">
        <v>0</v>
      </c>
      <c r="Z1809" s="832">
        <v>0</v>
      </c>
      <c r="AA1809" s="832">
        <v>0</v>
      </c>
      <c r="AB1809" s="832">
        <v>0</v>
      </c>
      <c r="AC1809" s="832">
        <v>0</v>
      </c>
      <c r="AD1809" s="832">
        <v>0</v>
      </c>
      <c r="AE1809" s="832">
        <v>0</v>
      </c>
      <c r="AF1809" s="832">
        <v>0</v>
      </c>
      <c r="AG1809" s="832">
        <v>0</v>
      </c>
      <c r="AH1809" s="832">
        <v>0</v>
      </c>
      <c r="AI1809" s="832">
        <v>0</v>
      </c>
    </row>
    <row r="1810" spans="1:35" ht="15" customHeight="1">
      <c r="A1810" s="832" t="s">
        <v>1150</v>
      </c>
      <c r="B1810" s="832">
        <v>2021</v>
      </c>
      <c r="C1810" s="832" t="s">
        <v>2030</v>
      </c>
      <c r="D1810" s="832" t="s">
        <v>2789</v>
      </c>
      <c r="E1810" s="832" t="s">
        <v>2032</v>
      </c>
      <c r="F1810" s="832" t="s">
        <v>1153</v>
      </c>
      <c r="G1810" s="832">
        <v>53307.1</v>
      </c>
      <c r="H1810" s="832">
        <v>67220.87</v>
      </c>
      <c r="I1810" s="832">
        <v>92626.46</v>
      </c>
      <c r="J1810" s="832">
        <v>109610.79</v>
      </c>
      <c r="K1810" s="832">
        <v>114563.11</v>
      </c>
      <c r="L1810" s="832">
        <v>91710.81</v>
      </c>
      <c r="M1810" s="832">
        <v>91434.21</v>
      </c>
      <c r="N1810" s="832">
        <v>77383.38</v>
      </c>
      <c r="O1810" s="832">
        <v>128275.44</v>
      </c>
      <c r="P1810" s="832">
        <v>134868.35</v>
      </c>
      <c r="Q1810" s="832">
        <v>160201.82</v>
      </c>
      <c r="R1810" s="832">
        <v>66433.240000000005</v>
      </c>
      <c r="S1810" s="832">
        <v>0</v>
      </c>
      <c r="T1810" s="832">
        <v>0</v>
      </c>
      <c r="U1810" s="832">
        <v>0</v>
      </c>
      <c r="V1810" s="832">
        <v>0</v>
      </c>
      <c r="W1810" s="832">
        <v>0</v>
      </c>
      <c r="X1810" s="832">
        <v>0</v>
      </c>
      <c r="Y1810" s="832">
        <v>0</v>
      </c>
      <c r="Z1810" s="832">
        <v>0</v>
      </c>
      <c r="AA1810" s="832">
        <v>0</v>
      </c>
      <c r="AB1810" s="832">
        <v>0</v>
      </c>
      <c r="AC1810" s="832">
        <v>0</v>
      </c>
      <c r="AD1810" s="832">
        <v>0</v>
      </c>
      <c r="AE1810" s="832">
        <v>0</v>
      </c>
      <c r="AF1810" s="832">
        <v>0</v>
      </c>
      <c r="AG1810" s="832">
        <v>0</v>
      </c>
      <c r="AH1810" s="832">
        <v>0</v>
      </c>
      <c r="AI1810" s="832">
        <v>0</v>
      </c>
    </row>
    <row r="1811" spans="1:35" ht="15" customHeight="1">
      <c r="A1811" s="832" t="s">
        <v>1150</v>
      </c>
      <c r="B1811" s="832">
        <v>2021</v>
      </c>
      <c r="C1811" s="832" t="s">
        <v>2033</v>
      </c>
      <c r="D1811" s="832" t="s">
        <v>2790</v>
      </c>
      <c r="E1811" s="832" t="s">
        <v>2032</v>
      </c>
      <c r="F1811" s="832" t="s">
        <v>1153</v>
      </c>
      <c r="G1811" s="832">
        <v>-23016.799999999999</v>
      </c>
      <c r="H1811" s="832">
        <v>-14395.43</v>
      </c>
      <c r="I1811" s="832">
        <v>-23090.75</v>
      </c>
      <c r="J1811" s="832">
        <v>-65912.58</v>
      </c>
      <c r="K1811" s="832">
        <v>-49106.080000000002</v>
      </c>
      <c r="L1811" s="832">
        <v>6.68</v>
      </c>
      <c r="M1811" s="832">
        <v>6.7</v>
      </c>
      <c r="N1811" s="832">
        <v>-42.59</v>
      </c>
      <c r="O1811" s="832">
        <v>6.7</v>
      </c>
      <c r="P1811" s="832">
        <v>-0.3</v>
      </c>
      <c r="Q1811" s="832">
        <v>0</v>
      </c>
      <c r="R1811" s="832">
        <v>0</v>
      </c>
      <c r="S1811" s="832">
        <v>0</v>
      </c>
      <c r="T1811" s="832">
        <v>0</v>
      </c>
      <c r="U1811" s="832">
        <v>0</v>
      </c>
      <c r="V1811" s="832">
        <v>0</v>
      </c>
      <c r="W1811" s="832">
        <v>0</v>
      </c>
      <c r="X1811" s="832">
        <v>0</v>
      </c>
      <c r="Y1811" s="832">
        <v>0</v>
      </c>
      <c r="Z1811" s="832">
        <v>0</v>
      </c>
      <c r="AA1811" s="832">
        <v>0</v>
      </c>
      <c r="AB1811" s="832">
        <v>0</v>
      </c>
      <c r="AC1811" s="832">
        <v>0</v>
      </c>
      <c r="AD1811" s="832">
        <v>0</v>
      </c>
      <c r="AE1811" s="832">
        <v>0</v>
      </c>
      <c r="AF1811" s="832">
        <v>0</v>
      </c>
      <c r="AG1811" s="832">
        <v>0</v>
      </c>
      <c r="AH1811" s="832">
        <v>0</v>
      </c>
      <c r="AI1811" s="832">
        <v>0</v>
      </c>
    </row>
    <row r="1812" spans="1:35" ht="15" customHeight="1">
      <c r="A1812" s="832" t="s">
        <v>1150</v>
      </c>
      <c r="B1812" s="832">
        <v>2021</v>
      </c>
      <c r="C1812" s="832" t="s">
        <v>2039</v>
      </c>
      <c r="D1812" s="832" t="s">
        <v>2791</v>
      </c>
      <c r="E1812" s="832" t="s">
        <v>2032</v>
      </c>
      <c r="F1812" s="832" t="s">
        <v>1153</v>
      </c>
      <c r="G1812" s="832">
        <v>-38196.93</v>
      </c>
      <c r="H1812" s="832">
        <v>-27216.57</v>
      </c>
      <c r="I1812" s="832">
        <v>-101851.97</v>
      </c>
      <c r="J1812" s="832">
        <v>-118731.78</v>
      </c>
      <c r="K1812" s="832">
        <v>-40187.06</v>
      </c>
      <c r="L1812" s="832">
        <v>29437.919999999998</v>
      </c>
      <c r="M1812" s="832">
        <v>-41768.769999999997</v>
      </c>
      <c r="N1812" s="832">
        <v>41299.339999999997</v>
      </c>
      <c r="O1812" s="832">
        <v>36055.24</v>
      </c>
      <c r="P1812" s="832">
        <v>-106158.8</v>
      </c>
      <c r="Q1812" s="832">
        <v>147442.26999999999</v>
      </c>
      <c r="R1812" s="832">
        <v>91063.13</v>
      </c>
      <c r="S1812" s="832">
        <v>0</v>
      </c>
      <c r="T1812" s="832">
        <v>0</v>
      </c>
      <c r="U1812" s="832">
        <v>0</v>
      </c>
      <c r="V1812" s="832">
        <v>0</v>
      </c>
      <c r="W1812" s="832">
        <v>0</v>
      </c>
      <c r="X1812" s="832">
        <v>0</v>
      </c>
      <c r="Y1812" s="832">
        <v>0</v>
      </c>
      <c r="Z1812" s="832">
        <v>0</v>
      </c>
      <c r="AA1812" s="832">
        <v>0</v>
      </c>
      <c r="AB1812" s="832">
        <v>0</v>
      </c>
      <c r="AC1812" s="832">
        <v>0</v>
      </c>
      <c r="AD1812" s="832">
        <v>0</v>
      </c>
      <c r="AE1812" s="832">
        <v>0</v>
      </c>
      <c r="AF1812" s="832">
        <v>0</v>
      </c>
      <c r="AG1812" s="832">
        <v>0</v>
      </c>
      <c r="AH1812" s="832">
        <v>0</v>
      </c>
      <c r="AI1812" s="832">
        <v>0</v>
      </c>
    </row>
    <row r="1813" spans="1:35" ht="15" customHeight="1">
      <c r="A1813" s="832" t="s">
        <v>1150</v>
      </c>
      <c r="B1813" s="832">
        <v>2021</v>
      </c>
      <c r="C1813" s="832" t="s">
        <v>2041</v>
      </c>
      <c r="D1813" s="832" t="s">
        <v>2792</v>
      </c>
      <c r="E1813" s="832" t="s">
        <v>2032</v>
      </c>
      <c r="F1813" s="832" t="s">
        <v>1153</v>
      </c>
      <c r="G1813" s="832">
        <v>0</v>
      </c>
      <c r="H1813" s="832">
        <v>0</v>
      </c>
      <c r="I1813" s="832">
        <v>0</v>
      </c>
      <c r="J1813" s="832">
        <v>0</v>
      </c>
      <c r="K1813" s="832">
        <v>0</v>
      </c>
      <c r="L1813" s="832">
        <v>0</v>
      </c>
      <c r="M1813" s="832">
        <v>0</v>
      </c>
      <c r="N1813" s="832">
        <v>0</v>
      </c>
      <c r="O1813" s="832">
        <v>0</v>
      </c>
      <c r="P1813" s="832">
        <v>0</v>
      </c>
      <c r="Q1813" s="832">
        <v>0</v>
      </c>
      <c r="R1813" s="832">
        <v>0</v>
      </c>
      <c r="S1813" s="832">
        <v>0</v>
      </c>
      <c r="T1813" s="832">
        <v>0</v>
      </c>
      <c r="U1813" s="832">
        <v>0</v>
      </c>
      <c r="V1813" s="832">
        <v>0</v>
      </c>
      <c r="W1813" s="832">
        <v>0</v>
      </c>
      <c r="X1813" s="832">
        <v>0</v>
      </c>
      <c r="Y1813" s="832">
        <v>0</v>
      </c>
      <c r="Z1813" s="832">
        <v>0</v>
      </c>
      <c r="AA1813" s="832">
        <v>0</v>
      </c>
      <c r="AB1813" s="832">
        <v>0</v>
      </c>
      <c r="AC1813" s="832">
        <v>0</v>
      </c>
      <c r="AD1813" s="832">
        <v>0</v>
      </c>
      <c r="AE1813" s="832">
        <v>0</v>
      </c>
      <c r="AF1813" s="832">
        <v>0</v>
      </c>
      <c r="AG1813" s="832">
        <v>0</v>
      </c>
      <c r="AH1813" s="832">
        <v>0</v>
      </c>
      <c r="AI1813" s="832">
        <v>0</v>
      </c>
    </row>
    <row r="1814" spans="1:35" ht="15" customHeight="1">
      <c r="A1814" s="832" t="s">
        <v>1150</v>
      </c>
      <c r="B1814" s="832">
        <v>2021</v>
      </c>
      <c r="C1814" s="832" t="s">
        <v>2043</v>
      </c>
      <c r="D1814" s="832" t="s">
        <v>2793</v>
      </c>
      <c r="E1814" s="832" t="s">
        <v>333</v>
      </c>
      <c r="F1814" s="832" t="s">
        <v>1153</v>
      </c>
      <c r="G1814" s="832">
        <v>39256.19</v>
      </c>
      <c r="H1814" s="832">
        <v>-16103.13</v>
      </c>
      <c r="I1814" s="832">
        <v>-19085.29</v>
      </c>
      <c r="J1814" s="832">
        <v>47911.97</v>
      </c>
      <c r="K1814" s="832">
        <v>54608.97</v>
      </c>
      <c r="L1814" s="832">
        <v>-31741.89</v>
      </c>
      <c r="M1814" s="832">
        <v>46102.18</v>
      </c>
      <c r="N1814" s="832">
        <v>33504.449999999997</v>
      </c>
      <c r="O1814" s="832">
        <v>-40843.980000000003</v>
      </c>
      <c r="P1814" s="832">
        <v>22875.09</v>
      </c>
      <c r="Q1814" s="832">
        <v>45676.85</v>
      </c>
      <c r="R1814" s="832">
        <v>57382.45</v>
      </c>
      <c r="S1814" s="832">
        <v>0</v>
      </c>
      <c r="T1814" s="832">
        <v>0</v>
      </c>
      <c r="U1814" s="832">
        <v>0</v>
      </c>
      <c r="V1814" s="832">
        <v>0</v>
      </c>
      <c r="W1814" s="832">
        <v>0</v>
      </c>
      <c r="X1814" s="832">
        <v>0</v>
      </c>
      <c r="Y1814" s="832">
        <v>0</v>
      </c>
      <c r="Z1814" s="832">
        <v>0</v>
      </c>
      <c r="AA1814" s="832">
        <v>0</v>
      </c>
      <c r="AB1814" s="832">
        <v>0</v>
      </c>
      <c r="AC1814" s="832">
        <v>0</v>
      </c>
      <c r="AD1814" s="832">
        <v>0</v>
      </c>
      <c r="AE1814" s="832">
        <v>0</v>
      </c>
      <c r="AF1814" s="832">
        <v>0</v>
      </c>
      <c r="AG1814" s="832">
        <v>0</v>
      </c>
      <c r="AH1814" s="832">
        <v>0</v>
      </c>
      <c r="AI1814" s="832">
        <v>0</v>
      </c>
    </row>
    <row r="1815" spans="1:35" ht="15" customHeight="1">
      <c r="A1815" s="832" t="s">
        <v>1150</v>
      </c>
      <c r="B1815" s="832">
        <v>2021</v>
      </c>
      <c r="C1815" s="832" t="s">
        <v>2045</v>
      </c>
      <c r="D1815" s="832" t="s">
        <v>2046</v>
      </c>
      <c r="E1815" s="832" t="s">
        <v>333</v>
      </c>
      <c r="F1815" s="832" t="s">
        <v>1153</v>
      </c>
      <c r="G1815" s="832">
        <v>0</v>
      </c>
      <c r="H1815" s="832">
        <v>0</v>
      </c>
      <c r="I1815" s="832">
        <v>0</v>
      </c>
      <c r="J1815" s="832">
        <v>0</v>
      </c>
      <c r="K1815" s="832">
        <v>0</v>
      </c>
      <c r="L1815" s="832">
        <v>0</v>
      </c>
      <c r="M1815" s="832">
        <v>0</v>
      </c>
      <c r="N1815" s="832">
        <v>0</v>
      </c>
      <c r="O1815" s="832">
        <v>289</v>
      </c>
      <c r="P1815" s="832">
        <v>433.5</v>
      </c>
      <c r="Q1815" s="832">
        <v>578</v>
      </c>
      <c r="R1815" s="832">
        <v>441.18</v>
      </c>
      <c r="S1815" s="832">
        <v>0</v>
      </c>
      <c r="T1815" s="832">
        <v>0</v>
      </c>
      <c r="U1815" s="832">
        <v>0</v>
      </c>
      <c r="V1815" s="832">
        <v>0</v>
      </c>
      <c r="W1815" s="832">
        <v>0</v>
      </c>
      <c r="X1815" s="832">
        <v>0</v>
      </c>
      <c r="Y1815" s="832">
        <v>0</v>
      </c>
      <c r="Z1815" s="832">
        <v>0</v>
      </c>
      <c r="AA1815" s="832">
        <v>0</v>
      </c>
      <c r="AB1815" s="832">
        <v>0</v>
      </c>
      <c r="AC1815" s="832">
        <v>0</v>
      </c>
      <c r="AD1815" s="832">
        <v>0</v>
      </c>
      <c r="AE1815" s="832">
        <v>0</v>
      </c>
      <c r="AF1815" s="832">
        <v>0</v>
      </c>
      <c r="AG1815" s="832">
        <v>0</v>
      </c>
      <c r="AH1815" s="832">
        <v>0</v>
      </c>
      <c r="AI1815" s="832">
        <v>0</v>
      </c>
    </row>
    <row r="1816" spans="1:35" ht="15" customHeight="1">
      <c r="A1816" s="832" t="s">
        <v>1150</v>
      </c>
      <c r="B1816" s="832">
        <v>2021</v>
      </c>
      <c r="C1816" s="832" t="s">
        <v>2047</v>
      </c>
      <c r="D1816" s="832" t="s">
        <v>2048</v>
      </c>
      <c r="E1816" s="832" t="s">
        <v>333</v>
      </c>
      <c r="F1816" s="832" t="s">
        <v>1153</v>
      </c>
      <c r="G1816" s="832">
        <v>272.83999999999997</v>
      </c>
      <c r="H1816" s="832">
        <v>-23.88</v>
      </c>
      <c r="I1816" s="832">
        <v>-80.28</v>
      </c>
      <c r="J1816" s="832">
        <v>350.82</v>
      </c>
      <c r="K1816" s="832">
        <v>327.12</v>
      </c>
      <c r="L1816" s="832">
        <v>734.72</v>
      </c>
      <c r="M1816" s="832">
        <v>800.12</v>
      </c>
      <c r="N1816" s="832">
        <v>915.62</v>
      </c>
      <c r="O1816" s="832">
        <v>445.82</v>
      </c>
      <c r="P1816" s="832">
        <v>1425.72</v>
      </c>
      <c r="Q1816" s="832">
        <v>493.52</v>
      </c>
      <c r="R1816" s="832">
        <v>660.92</v>
      </c>
      <c r="S1816" s="832">
        <v>0</v>
      </c>
      <c r="T1816" s="832">
        <v>0</v>
      </c>
      <c r="U1816" s="832">
        <v>0</v>
      </c>
      <c r="V1816" s="832">
        <v>0</v>
      </c>
      <c r="W1816" s="832">
        <v>0</v>
      </c>
      <c r="X1816" s="832">
        <v>0</v>
      </c>
      <c r="Y1816" s="832">
        <v>0</v>
      </c>
      <c r="Z1816" s="832">
        <v>0</v>
      </c>
      <c r="AA1816" s="832">
        <v>0</v>
      </c>
      <c r="AB1816" s="832">
        <v>0</v>
      </c>
      <c r="AC1816" s="832">
        <v>0</v>
      </c>
      <c r="AD1816" s="832">
        <v>0</v>
      </c>
      <c r="AE1816" s="832">
        <v>0</v>
      </c>
      <c r="AF1816" s="832">
        <v>0</v>
      </c>
      <c r="AG1816" s="832">
        <v>0</v>
      </c>
      <c r="AH1816" s="832">
        <v>0</v>
      </c>
      <c r="AI1816" s="832">
        <v>0</v>
      </c>
    </row>
    <row r="1817" spans="1:35" ht="15" customHeight="1">
      <c r="A1817" s="832" t="s">
        <v>1150</v>
      </c>
      <c r="B1817" s="832">
        <v>2021</v>
      </c>
      <c r="C1817" s="832" t="s">
        <v>2049</v>
      </c>
      <c r="D1817" s="832" t="s">
        <v>2050</v>
      </c>
      <c r="E1817" s="832" t="s">
        <v>333</v>
      </c>
      <c r="F1817" s="832" t="s">
        <v>1153</v>
      </c>
      <c r="G1817" s="832">
        <v>1000</v>
      </c>
      <c r="H1817" s="832">
        <v>1000</v>
      </c>
      <c r="I1817" s="832">
        <v>1000</v>
      </c>
      <c r="J1817" s="832">
        <v>1000</v>
      </c>
      <c r="K1817" s="832">
        <v>1000</v>
      </c>
      <c r="L1817" s="832">
        <v>1000</v>
      </c>
      <c r="M1817" s="832">
        <v>1000</v>
      </c>
      <c r="N1817" s="832">
        <v>1000</v>
      </c>
      <c r="O1817" s="832">
        <v>1000</v>
      </c>
      <c r="P1817" s="832">
        <v>1000</v>
      </c>
      <c r="Q1817" s="832">
        <v>1000</v>
      </c>
      <c r="R1817" s="832">
        <v>1000</v>
      </c>
      <c r="S1817" s="832">
        <v>0</v>
      </c>
      <c r="T1817" s="832">
        <v>0</v>
      </c>
      <c r="U1817" s="832">
        <v>0</v>
      </c>
      <c r="V1817" s="832">
        <v>0</v>
      </c>
      <c r="W1817" s="832">
        <v>0</v>
      </c>
      <c r="X1817" s="832">
        <v>0</v>
      </c>
      <c r="Y1817" s="832">
        <v>0</v>
      </c>
      <c r="Z1817" s="832">
        <v>0</v>
      </c>
      <c r="AA1817" s="832">
        <v>0</v>
      </c>
      <c r="AB1817" s="832">
        <v>0</v>
      </c>
      <c r="AC1817" s="832">
        <v>0</v>
      </c>
      <c r="AD1817" s="832">
        <v>0</v>
      </c>
      <c r="AE1817" s="832">
        <v>0</v>
      </c>
      <c r="AF1817" s="832">
        <v>0</v>
      </c>
      <c r="AG1817" s="832">
        <v>0</v>
      </c>
      <c r="AH1817" s="832">
        <v>0</v>
      </c>
      <c r="AI1817" s="832">
        <v>0</v>
      </c>
    </row>
    <row r="1818" spans="1:35" ht="15" customHeight="1">
      <c r="A1818" s="832" t="s">
        <v>1150</v>
      </c>
      <c r="B1818" s="832">
        <v>2021</v>
      </c>
      <c r="C1818" s="832" t="s">
        <v>2051</v>
      </c>
      <c r="D1818" s="832" t="s">
        <v>2052</v>
      </c>
      <c r="E1818" s="832" t="s">
        <v>333</v>
      </c>
      <c r="F1818" s="832" t="s">
        <v>1153</v>
      </c>
      <c r="G1818" s="832">
        <v>435.14</v>
      </c>
      <c r="H1818" s="832">
        <v>1549.49</v>
      </c>
      <c r="I1818" s="832">
        <v>1582.85</v>
      </c>
      <c r="J1818" s="832">
        <v>1745.57</v>
      </c>
      <c r="K1818" s="832">
        <v>1660.87</v>
      </c>
      <c r="L1818" s="832">
        <v>1722.99</v>
      </c>
      <c r="M1818" s="832">
        <v>1725.61</v>
      </c>
      <c r="N1818" s="832">
        <v>1653.51</v>
      </c>
      <c r="O1818" s="832">
        <v>-428.6</v>
      </c>
      <c r="P1818" s="832">
        <v>-345.94</v>
      </c>
      <c r="Q1818" s="832">
        <v>-433.12</v>
      </c>
      <c r="R1818" s="832">
        <v>507.56</v>
      </c>
      <c r="S1818" s="832">
        <v>0</v>
      </c>
      <c r="T1818" s="832">
        <v>0</v>
      </c>
      <c r="U1818" s="832">
        <v>0</v>
      </c>
      <c r="V1818" s="832">
        <v>0</v>
      </c>
      <c r="W1818" s="832">
        <v>0</v>
      </c>
      <c r="X1818" s="832">
        <v>0</v>
      </c>
      <c r="Y1818" s="832">
        <v>0</v>
      </c>
      <c r="Z1818" s="832">
        <v>0</v>
      </c>
      <c r="AA1818" s="832">
        <v>0</v>
      </c>
      <c r="AB1818" s="832">
        <v>0</v>
      </c>
      <c r="AC1818" s="832">
        <v>0</v>
      </c>
      <c r="AD1818" s="832">
        <v>0</v>
      </c>
      <c r="AE1818" s="832">
        <v>0</v>
      </c>
      <c r="AF1818" s="832">
        <v>0</v>
      </c>
      <c r="AG1818" s="832">
        <v>0</v>
      </c>
      <c r="AH1818" s="832">
        <v>0</v>
      </c>
      <c r="AI1818" s="832">
        <v>0</v>
      </c>
    </row>
    <row r="1819" spans="1:35" ht="15" customHeight="1">
      <c r="A1819" s="832" t="s">
        <v>1150</v>
      </c>
      <c r="B1819" s="832">
        <v>2021</v>
      </c>
      <c r="C1819" s="832" t="s">
        <v>2053</v>
      </c>
      <c r="D1819" s="832" t="s">
        <v>2794</v>
      </c>
      <c r="E1819" s="832" t="s">
        <v>333</v>
      </c>
      <c r="F1819" s="832" t="s">
        <v>1153</v>
      </c>
      <c r="G1819" s="832">
        <v>2233.73</v>
      </c>
      <c r="H1819" s="832">
        <v>-6888.32</v>
      </c>
      <c r="I1819" s="832">
        <v>-1407.47</v>
      </c>
      <c r="J1819" s="832">
        <v>-430.13</v>
      </c>
      <c r="K1819" s="832">
        <v>-1846.19</v>
      </c>
      <c r="L1819" s="832">
        <v>4604.0600000000004</v>
      </c>
      <c r="M1819" s="832">
        <v>3741.68</v>
      </c>
      <c r="N1819" s="832">
        <v>3271.18</v>
      </c>
      <c r="O1819" s="832">
        <v>5220.01</v>
      </c>
      <c r="P1819" s="832">
        <v>5435.24</v>
      </c>
      <c r="Q1819" s="832">
        <v>4509.0200000000004</v>
      </c>
      <c r="R1819" s="832">
        <v>4447.72</v>
      </c>
      <c r="S1819" s="832">
        <v>0</v>
      </c>
      <c r="T1819" s="832">
        <v>0</v>
      </c>
      <c r="U1819" s="832">
        <v>0</v>
      </c>
      <c r="V1819" s="832">
        <v>0</v>
      </c>
      <c r="W1819" s="832">
        <v>0</v>
      </c>
      <c r="X1819" s="832">
        <v>0</v>
      </c>
      <c r="Y1819" s="832">
        <v>0</v>
      </c>
      <c r="Z1819" s="832">
        <v>0</v>
      </c>
      <c r="AA1819" s="832">
        <v>0</v>
      </c>
      <c r="AB1819" s="832">
        <v>0</v>
      </c>
      <c r="AC1819" s="832">
        <v>0</v>
      </c>
      <c r="AD1819" s="832">
        <v>0</v>
      </c>
      <c r="AE1819" s="832">
        <v>0</v>
      </c>
      <c r="AF1819" s="832">
        <v>0</v>
      </c>
      <c r="AG1819" s="832">
        <v>0</v>
      </c>
      <c r="AH1819" s="832">
        <v>0</v>
      </c>
      <c r="AI1819" s="832">
        <v>0</v>
      </c>
    </row>
    <row r="1820" spans="1:35" ht="15" customHeight="1">
      <c r="A1820" s="832" t="s">
        <v>1150</v>
      </c>
      <c r="B1820" s="832">
        <v>2021</v>
      </c>
      <c r="C1820" s="832" t="s">
        <v>2054</v>
      </c>
      <c r="D1820" s="832" t="s">
        <v>2795</v>
      </c>
      <c r="E1820" s="832" t="s">
        <v>333</v>
      </c>
      <c r="F1820" s="832" t="s">
        <v>1153</v>
      </c>
      <c r="G1820" s="832">
        <v>103587.16</v>
      </c>
      <c r="H1820" s="832">
        <v>103587.16</v>
      </c>
      <c r="I1820" s="832">
        <v>103587.16</v>
      </c>
      <c r="J1820" s="832">
        <v>103587.16</v>
      </c>
      <c r="K1820" s="832">
        <v>103587.16</v>
      </c>
      <c r="L1820" s="832">
        <v>103603.87</v>
      </c>
      <c r="M1820" s="832">
        <v>103603.87</v>
      </c>
      <c r="N1820" s="832">
        <v>103603.87</v>
      </c>
      <c r="O1820" s="832">
        <v>103603.87</v>
      </c>
      <c r="P1820" s="832">
        <v>103643.77</v>
      </c>
      <c r="Q1820" s="832">
        <v>103643.77</v>
      </c>
      <c r="R1820" s="832">
        <v>103643.77</v>
      </c>
      <c r="S1820" s="832">
        <v>0</v>
      </c>
      <c r="T1820" s="832">
        <v>0</v>
      </c>
      <c r="U1820" s="832">
        <v>0</v>
      </c>
      <c r="V1820" s="832">
        <v>0</v>
      </c>
      <c r="W1820" s="832">
        <v>0</v>
      </c>
      <c r="X1820" s="832">
        <v>0</v>
      </c>
      <c r="Y1820" s="832">
        <v>0</v>
      </c>
      <c r="Z1820" s="832">
        <v>0</v>
      </c>
      <c r="AA1820" s="832">
        <v>0</v>
      </c>
      <c r="AB1820" s="832">
        <v>0</v>
      </c>
      <c r="AC1820" s="832">
        <v>0</v>
      </c>
      <c r="AD1820" s="832">
        <v>0</v>
      </c>
      <c r="AE1820" s="832">
        <v>0</v>
      </c>
      <c r="AF1820" s="832">
        <v>0</v>
      </c>
      <c r="AG1820" s="832">
        <v>0</v>
      </c>
      <c r="AH1820" s="832">
        <v>0</v>
      </c>
      <c r="AI1820" s="832">
        <v>0</v>
      </c>
    </row>
    <row r="1821" spans="1:35" ht="15" customHeight="1">
      <c r="A1821" s="832" t="s">
        <v>1150</v>
      </c>
      <c r="B1821" s="832">
        <v>2021</v>
      </c>
      <c r="C1821" s="832" t="s">
        <v>2055</v>
      </c>
      <c r="D1821" s="832" t="s">
        <v>2796</v>
      </c>
      <c r="E1821" s="832" t="s">
        <v>333</v>
      </c>
      <c r="F1821" s="832" t="s">
        <v>1153</v>
      </c>
      <c r="G1821" s="832">
        <v>-124242.15</v>
      </c>
      <c r="H1821" s="832">
        <v>-124242.15</v>
      </c>
      <c r="I1821" s="832">
        <v>-124242.15</v>
      </c>
      <c r="J1821" s="832">
        <v>-124242.15</v>
      </c>
      <c r="K1821" s="832">
        <v>-124242.15</v>
      </c>
      <c r="L1821" s="832">
        <v>-124242.15</v>
      </c>
      <c r="M1821" s="832">
        <v>-124451.03</v>
      </c>
      <c r="N1821" s="832">
        <v>-124451.03</v>
      </c>
      <c r="O1821" s="832">
        <v>-124242.15</v>
      </c>
      <c r="P1821" s="832">
        <v>-124256.09</v>
      </c>
      <c r="Q1821" s="832">
        <v>-124359.44</v>
      </c>
      <c r="R1821" s="832">
        <v>-124359.44</v>
      </c>
      <c r="S1821" s="832">
        <v>0</v>
      </c>
      <c r="T1821" s="832">
        <v>0</v>
      </c>
      <c r="U1821" s="832">
        <v>0</v>
      </c>
      <c r="V1821" s="832">
        <v>0</v>
      </c>
      <c r="W1821" s="832">
        <v>0</v>
      </c>
      <c r="X1821" s="832">
        <v>0</v>
      </c>
      <c r="Y1821" s="832">
        <v>0</v>
      </c>
      <c r="Z1821" s="832">
        <v>0</v>
      </c>
      <c r="AA1821" s="832">
        <v>0</v>
      </c>
      <c r="AB1821" s="832">
        <v>0</v>
      </c>
      <c r="AC1821" s="832">
        <v>0</v>
      </c>
      <c r="AD1821" s="832">
        <v>0</v>
      </c>
      <c r="AE1821" s="832">
        <v>0</v>
      </c>
      <c r="AF1821" s="832">
        <v>0</v>
      </c>
      <c r="AG1821" s="832">
        <v>0</v>
      </c>
      <c r="AH1821" s="832">
        <v>0</v>
      </c>
      <c r="AI1821" s="832">
        <v>0</v>
      </c>
    </row>
    <row r="1822" spans="1:35" ht="15" customHeight="1">
      <c r="A1822" s="832" t="s">
        <v>1150</v>
      </c>
      <c r="B1822" s="832">
        <v>2021</v>
      </c>
      <c r="C1822" s="832" t="s">
        <v>2057</v>
      </c>
      <c r="D1822" s="832" t="s">
        <v>2797</v>
      </c>
      <c r="E1822" s="832" t="s">
        <v>333</v>
      </c>
      <c r="F1822" s="832" t="s">
        <v>1153</v>
      </c>
      <c r="G1822" s="832">
        <v>1044</v>
      </c>
      <c r="H1822" s="832">
        <v>1044</v>
      </c>
      <c r="I1822" s="832">
        <v>2853</v>
      </c>
      <c r="J1822" s="832">
        <v>3315.8</v>
      </c>
      <c r="K1822" s="832">
        <v>2874</v>
      </c>
      <c r="L1822" s="832">
        <v>2088</v>
      </c>
      <c r="M1822" s="832">
        <v>2394</v>
      </c>
      <c r="N1822" s="832">
        <v>2121</v>
      </c>
      <c r="O1822" s="832">
        <v>2220</v>
      </c>
      <c r="P1822" s="832">
        <v>2298</v>
      </c>
      <c r="Q1822" s="832">
        <v>3333</v>
      </c>
      <c r="R1822" s="832">
        <v>1089</v>
      </c>
      <c r="S1822" s="832">
        <v>0</v>
      </c>
      <c r="T1822" s="832">
        <v>0</v>
      </c>
      <c r="U1822" s="832">
        <v>0</v>
      </c>
      <c r="V1822" s="832">
        <v>0</v>
      </c>
      <c r="W1822" s="832">
        <v>0</v>
      </c>
      <c r="X1822" s="832">
        <v>0</v>
      </c>
      <c r="Y1822" s="832">
        <v>0</v>
      </c>
      <c r="Z1822" s="832">
        <v>0</v>
      </c>
      <c r="AA1822" s="832">
        <v>0</v>
      </c>
      <c r="AB1822" s="832">
        <v>0</v>
      </c>
      <c r="AC1822" s="832">
        <v>0</v>
      </c>
      <c r="AD1822" s="832">
        <v>0</v>
      </c>
      <c r="AE1822" s="832">
        <v>0</v>
      </c>
      <c r="AF1822" s="832">
        <v>0</v>
      </c>
      <c r="AG1822" s="832">
        <v>0</v>
      </c>
      <c r="AH1822" s="832">
        <v>0</v>
      </c>
      <c r="AI1822" s="832">
        <v>0</v>
      </c>
    </row>
    <row r="1823" spans="1:35" ht="15" customHeight="1">
      <c r="A1823" s="832" t="s">
        <v>1150</v>
      </c>
      <c r="B1823" s="832">
        <v>2021</v>
      </c>
      <c r="C1823" s="832" t="s">
        <v>2059</v>
      </c>
      <c r="D1823" s="832" t="s">
        <v>2798</v>
      </c>
      <c r="E1823" s="832" t="s">
        <v>333</v>
      </c>
      <c r="F1823" s="832" t="s">
        <v>1153</v>
      </c>
      <c r="G1823" s="832">
        <v>6703.23</v>
      </c>
      <c r="H1823" s="832">
        <v>6703.23</v>
      </c>
      <c r="I1823" s="832">
        <v>5257.46</v>
      </c>
      <c r="J1823" s="832">
        <v>26152.95</v>
      </c>
      <c r="K1823" s="832">
        <v>26152.95</v>
      </c>
      <c r="L1823" s="832">
        <v>26152.95</v>
      </c>
      <c r="M1823" s="832">
        <v>26152.95</v>
      </c>
      <c r="N1823" s="832">
        <v>26152.95</v>
      </c>
      <c r="O1823" s="832">
        <v>26152.95</v>
      </c>
      <c r="P1823" s="832">
        <v>31374.46</v>
      </c>
      <c r="Q1823" s="832">
        <v>33826.18</v>
      </c>
      <c r="R1823" s="832">
        <v>33826.18</v>
      </c>
      <c r="S1823" s="832">
        <v>0</v>
      </c>
      <c r="T1823" s="832">
        <v>0</v>
      </c>
      <c r="U1823" s="832">
        <v>0</v>
      </c>
      <c r="V1823" s="832">
        <v>0</v>
      </c>
      <c r="W1823" s="832">
        <v>0</v>
      </c>
      <c r="X1823" s="832">
        <v>0</v>
      </c>
      <c r="Y1823" s="832">
        <v>0</v>
      </c>
      <c r="Z1823" s="832">
        <v>0</v>
      </c>
      <c r="AA1823" s="832">
        <v>0</v>
      </c>
      <c r="AB1823" s="832">
        <v>0</v>
      </c>
      <c r="AC1823" s="832">
        <v>0</v>
      </c>
      <c r="AD1823" s="832">
        <v>0</v>
      </c>
      <c r="AE1823" s="832">
        <v>0</v>
      </c>
      <c r="AF1823" s="832">
        <v>0</v>
      </c>
      <c r="AG1823" s="832">
        <v>0</v>
      </c>
      <c r="AH1823" s="832">
        <v>0</v>
      </c>
      <c r="AI1823" s="832">
        <v>0</v>
      </c>
    </row>
    <row r="1824" spans="1:35" ht="15" customHeight="1">
      <c r="A1824" s="832" t="s">
        <v>1150</v>
      </c>
      <c r="B1824" s="832">
        <v>2021</v>
      </c>
      <c r="C1824" s="832" t="s">
        <v>2061</v>
      </c>
      <c r="D1824" s="832" t="s">
        <v>655</v>
      </c>
      <c r="E1824" s="832" t="s">
        <v>333</v>
      </c>
      <c r="F1824" s="832" t="s">
        <v>1153</v>
      </c>
      <c r="G1824" s="832">
        <v>0</v>
      </c>
      <c r="H1824" s="832">
        <v>6308.52</v>
      </c>
      <c r="I1824" s="832">
        <v>0</v>
      </c>
      <c r="J1824" s="832">
        <v>29419.05</v>
      </c>
      <c r="K1824" s="832">
        <v>10697.72</v>
      </c>
      <c r="L1824" s="832">
        <v>33675.699999999997</v>
      </c>
      <c r="M1824" s="832">
        <v>15079</v>
      </c>
      <c r="N1824" s="832">
        <v>9657.68</v>
      </c>
      <c r="O1824" s="832">
        <v>4082.33</v>
      </c>
      <c r="P1824" s="832">
        <v>4082.33</v>
      </c>
      <c r="Q1824" s="832">
        <v>9884.18</v>
      </c>
      <c r="R1824" s="832">
        <v>4077.71</v>
      </c>
      <c r="S1824" s="832">
        <v>0</v>
      </c>
      <c r="T1824" s="832">
        <v>0</v>
      </c>
      <c r="U1824" s="832">
        <v>0</v>
      </c>
      <c r="V1824" s="832">
        <v>0</v>
      </c>
      <c r="W1824" s="832">
        <v>0</v>
      </c>
      <c r="X1824" s="832">
        <v>0</v>
      </c>
      <c r="Y1824" s="832">
        <v>0</v>
      </c>
      <c r="Z1824" s="832">
        <v>0</v>
      </c>
      <c r="AA1824" s="832">
        <v>0</v>
      </c>
      <c r="AB1824" s="832">
        <v>0</v>
      </c>
      <c r="AC1824" s="832">
        <v>0</v>
      </c>
      <c r="AD1824" s="832">
        <v>0</v>
      </c>
      <c r="AE1824" s="832">
        <v>0</v>
      </c>
      <c r="AF1824" s="832">
        <v>0</v>
      </c>
      <c r="AG1824" s="832">
        <v>0</v>
      </c>
      <c r="AH1824" s="832">
        <v>0</v>
      </c>
      <c r="AI1824" s="832">
        <v>0</v>
      </c>
    </row>
    <row r="1825" spans="1:35" ht="15" customHeight="1">
      <c r="A1825" s="832" t="s">
        <v>1150</v>
      </c>
      <c r="B1825" s="832">
        <v>2021</v>
      </c>
      <c r="C1825" s="832" t="s">
        <v>2063</v>
      </c>
      <c r="D1825" s="832" t="s">
        <v>2799</v>
      </c>
      <c r="E1825" s="832" t="s">
        <v>333</v>
      </c>
      <c r="F1825" s="832" t="s">
        <v>1153</v>
      </c>
      <c r="G1825" s="832">
        <v>296.51</v>
      </c>
      <c r="H1825" s="832">
        <v>296.51</v>
      </c>
      <c r="I1825" s="832">
        <v>1957.11</v>
      </c>
      <c r="J1825" s="832">
        <v>2303.4</v>
      </c>
      <c r="K1825" s="832">
        <v>2763.72</v>
      </c>
      <c r="L1825" s="832">
        <v>2537.0700000000002</v>
      </c>
      <c r="M1825" s="832">
        <v>2517.91</v>
      </c>
      <c r="N1825" s="832">
        <v>3375.68</v>
      </c>
      <c r="O1825" s="832">
        <v>2941.78</v>
      </c>
      <c r="P1825" s="832">
        <v>2319.46</v>
      </c>
      <c r="Q1825" s="832">
        <v>1506.92</v>
      </c>
      <c r="R1825" s="832">
        <v>698.51</v>
      </c>
      <c r="S1825" s="832">
        <v>0</v>
      </c>
      <c r="T1825" s="832">
        <v>0</v>
      </c>
      <c r="U1825" s="832">
        <v>0</v>
      </c>
      <c r="V1825" s="832">
        <v>0</v>
      </c>
      <c r="W1825" s="832">
        <v>0</v>
      </c>
      <c r="X1825" s="832">
        <v>0</v>
      </c>
      <c r="Y1825" s="832">
        <v>0</v>
      </c>
      <c r="Z1825" s="832">
        <v>0</v>
      </c>
      <c r="AA1825" s="832">
        <v>0</v>
      </c>
      <c r="AB1825" s="832">
        <v>0</v>
      </c>
      <c r="AC1825" s="832">
        <v>0</v>
      </c>
      <c r="AD1825" s="832">
        <v>0</v>
      </c>
      <c r="AE1825" s="832">
        <v>0</v>
      </c>
      <c r="AF1825" s="832">
        <v>0</v>
      </c>
      <c r="AG1825" s="832">
        <v>0</v>
      </c>
      <c r="AH1825" s="832">
        <v>0</v>
      </c>
      <c r="AI1825" s="832">
        <v>0</v>
      </c>
    </row>
    <row r="1826" spans="1:35" ht="15" customHeight="1">
      <c r="A1826" s="832" t="s">
        <v>1150</v>
      </c>
      <c r="B1826" s="832">
        <v>2021</v>
      </c>
      <c r="C1826" s="832" t="s">
        <v>2065</v>
      </c>
      <c r="D1826" s="832" t="s">
        <v>2800</v>
      </c>
      <c r="E1826" s="832" t="s">
        <v>336</v>
      </c>
      <c r="F1826" s="832" t="s">
        <v>1153</v>
      </c>
      <c r="G1826" s="832">
        <v>-269.12</v>
      </c>
      <c r="H1826" s="832">
        <v>-269.12</v>
      </c>
      <c r="I1826" s="832">
        <v>-7479.04</v>
      </c>
      <c r="J1826" s="832">
        <v>21100.41</v>
      </c>
      <c r="K1826" s="832">
        <v>21100.46</v>
      </c>
      <c r="L1826" s="832">
        <v>0</v>
      </c>
      <c r="M1826" s="832">
        <v>0</v>
      </c>
      <c r="N1826" s="832">
        <v>0</v>
      </c>
      <c r="O1826" s="832">
        <v>0</v>
      </c>
      <c r="P1826" s="832">
        <v>0</v>
      </c>
      <c r="Q1826" s="832">
        <v>0</v>
      </c>
      <c r="R1826" s="832">
        <v>0</v>
      </c>
      <c r="S1826" s="832">
        <v>0</v>
      </c>
      <c r="T1826" s="832">
        <v>0</v>
      </c>
      <c r="U1826" s="832">
        <v>0</v>
      </c>
      <c r="V1826" s="832">
        <v>0</v>
      </c>
      <c r="W1826" s="832">
        <v>0</v>
      </c>
      <c r="X1826" s="832">
        <v>0</v>
      </c>
      <c r="Y1826" s="832">
        <v>0</v>
      </c>
      <c r="Z1826" s="832">
        <v>0</v>
      </c>
      <c r="AA1826" s="832">
        <v>0</v>
      </c>
      <c r="AB1826" s="832">
        <v>0</v>
      </c>
      <c r="AC1826" s="832">
        <v>0</v>
      </c>
      <c r="AD1826" s="832">
        <v>0</v>
      </c>
      <c r="AE1826" s="832">
        <v>0</v>
      </c>
      <c r="AF1826" s="832">
        <v>0</v>
      </c>
      <c r="AG1826" s="832">
        <v>0</v>
      </c>
      <c r="AH1826" s="832">
        <v>0</v>
      </c>
      <c r="AI1826" s="832">
        <v>0</v>
      </c>
    </row>
    <row r="1827" spans="1:35" ht="15" customHeight="1">
      <c r="A1827" s="832" t="s">
        <v>1150</v>
      </c>
      <c r="B1827" s="832">
        <v>2021</v>
      </c>
      <c r="C1827" s="832" t="s">
        <v>2067</v>
      </c>
      <c r="D1827" s="832" t="s">
        <v>2068</v>
      </c>
      <c r="E1827" s="832" t="s">
        <v>2032</v>
      </c>
      <c r="F1827" s="832" t="s">
        <v>1153</v>
      </c>
      <c r="G1827" s="832">
        <v>8378.17</v>
      </c>
      <c r="H1827" s="832">
        <v>13212.98</v>
      </c>
      <c r="I1827" s="832">
        <v>23511.93</v>
      </c>
      <c r="J1827" s="832">
        <v>21149.16</v>
      </c>
      <c r="K1827" s="832">
        <v>23175.51</v>
      </c>
      <c r="L1827" s="832">
        <v>19441.14</v>
      </c>
      <c r="M1827" s="832">
        <v>28399.52</v>
      </c>
      <c r="N1827" s="832">
        <v>39827.74</v>
      </c>
      <c r="O1827" s="832">
        <v>41727.99</v>
      </c>
      <c r="P1827" s="832">
        <v>30427.88</v>
      </c>
      <c r="Q1827" s="832">
        <v>34914.1</v>
      </c>
      <c r="R1827" s="832">
        <v>16174.29</v>
      </c>
      <c r="S1827" s="832">
        <v>0</v>
      </c>
      <c r="T1827" s="832">
        <v>0</v>
      </c>
      <c r="U1827" s="832">
        <v>0</v>
      </c>
      <c r="V1827" s="832">
        <v>0</v>
      </c>
      <c r="W1827" s="832">
        <v>0</v>
      </c>
      <c r="X1827" s="832">
        <v>0</v>
      </c>
      <c r="Y1827" s="832">
        <v>0</v>
      </c>
      <c r="Z1827" s="832">
        <v>0</v>
      </c>
      <c r="AA1827" s="832">
        <v>0</v>
      </c>
      <c r="AB1827" s="832">
        <v>0</v>
      </c>
      <c r="AC1827" s="832">
        <v>0</v>
      </c>
      <c r="AD1827" s="832">
        <v>0</v>
      </c>
      <c r="AE1827" s="832">
        <v>0</v>
      </c>
      <c r="AF1827" s="832">
        <v>0</v>
      </c>
      <c r="AG1827" s="832">
        <v>0</v>
      </c>
      <c r="AH1827" s="832">
        <v>0</v>
      </c>
      <c r="AI1827" s="832">
        <v>0</v>
      </c>
    </row>
    <row r="1828" spans="1:35" ht="15" customHeight="1">
      <c r="A1828" s="832" t="s">
        <v>1150</v>
      </c>
      <c r="B1828" s="832">
        <v>2021</v>
      </c>
      <c r="C1828" s="832" t="s">
        <v>2071</v>
      </c>
      <c r="D1828" s="832" t="s">
        <v>2801</v>
      </c>
      <c r="E1828" s="832" t="s">
        <v>2032</v>
      </c>
      <c r="F1828" s="832" t="s">
        <v>1153</v>
      </c>
      <c r="G1828" s="832">
        <v>2748.23</v>
      </c>
      <c r="H1828" s="832">
        <v>4870.55</v>
      </c>
      <c r="I1828" s="832">
        <v>7303.65</v>
      </c>
      <c r="J1828" s="832">
        <v>6154.98</v>
      </c>
      <c r="K1828" s="832">
        <v>7570.49</v>
      </c>
      <c r="L1828" s="832">
        <v>3567.07</v>
      </c>
      <c r="M1828" s="832">
        <v>10959.43</v>
      </c>
      <c r="N1828" s="832">
        <v>11079.33</v>
      </c>
      <c r="O1828" s="832">
        <v>9854.07</v>
      </c>
      <c r="P1828" s="832">
        <v>7534.98</v>
      </c>
      <c r="Q1828" s="832">
        <v>5353.35</v>
      </c>
      <c r="R1828" s="832">
        <v>1933.05</v>
      </c>
      <c r="S1828" s="832">
        <v>0</v>
      </c>
      <c r="T1828" s="832">
        <v>0</v>
      </c>
      <c r="U1828" s="832">
        <v>0</v>
      </c>
      <c r="V1828" s="832">
        <v>0</v>
      </c>
      <c r="W1828" s="832">
        <v>0</v>
      </c>
      <c r="X1828" s="832">
        <v>0</v>
      </c>
      <c r="Y1828" s="832">
        <v>0</v>
      </c>
      <c r="Z1828" s="832">
        <v>0</v>
      </c>
      <c r="AA1828" s="832">
        <v>0</v>
      </c>
      <c r="AB1828" s="832">
        <v>0</v>
      </c>
      <c r="AC1828" s="832">
        <v>0</v>
      </c>
      <c r="AD1828" s="832">
        <v>0</v>
      </c>
      <c r="AE1828" s="832">
        <v>0</v>
      </c>
      <c r="AF1828" s="832">
        <v>0</v>
      </c>
      <c r="AG1828" s="832">
        <v>0</v>
      </c>
      <c r="AH1828" s="832">
        <v>0</v>
      </c>
      <c r="AI1828" s="832">
        <v>0</v>
      </c>
    </row>
    <row r="1829" spans="1:35" ht="15" customHeight="1">
      <c r="A1829" s="832" t="s">
        <v>1150</v>
      </c>
      <c r="B1829" s="832">
        <v>2021</v>
      </c>
      <c r="C1829" s="832" t="s">
        <v>2073</v>
      </c>
      <c r="D1829" s="832" t="s">
        <v>2074</v>
      </c>
      <c r="E1829" s="832" t="s">
        <v>2032</v>
      </c>
      <c r="F1829" s="832" t="s">
        <v>1153</v>
      </c>
      <c r="G1829" s="832">
        <v>0</v>
      </c>
      <c r="H1829" s="832">
        <v>0</v>
      </c>
      <c r="I1829" s="832">
        <v>0</v>
      </c>
      <c r="J1829" s="832">
        <v>0</v>
      </c>
      <c r="K1829" s="832">
        <v>0</v>
      </c>
      <c r="L1829" s="832">
        <v>0</v>
      </c>
      <c r="M1829" s="832">
        <v>0</v>
      </c>
      <c r="N1829" s="832">
        <v>0</v>
      </c>
      <c r="O1829" s="832">
        <v>0</v>
      </c>
      <c r="P1829" s="832">
        <v>0</v>
      </c>
      <c r="Q1829" s="832">
        <v>0</v>
      </c>
      <c r="R1829" s="832">
        <v>0</v>
      </c>
      <c r="S1829" s="832">
        <v>0</v>
      </c>
      <c r="T1829" s="832">
        <v>0</v>
      </c>
      <c r="U1829" s="832">
        <v>0</v>
      </c>
      <c r="V1829" s="832">
        <v>0</v>
      </c>
      <c r="W1829" s="832">
        <v>0</v>
      </c>
      <c r="X1829" s="832">
        <v>0</v>
      </c>
      <c r="Y1829" s="832">
        <v>0</v>
      </c>
      <c r="Z1829" s="832">
        <v>0</v>
      </c>
      <c r="AA1829" s="832">
        <v>0</v>
      </c>
      <c r="AB1829" s="832">
        <v>0</v>
      </c>
      <c r="AC1829" s="832">
        <v>0</v>
      </c>
      <c r="AD1829" s="832">
        <v>0</v>
      </c>
      <c r="AE1829" s="832">
        <v>0</v>
      </c>
      <c r="AF1829" s="832">
        <v>0</v>
      </c>
      <c r="AG1829" s="832">
        <v>0</v>
      </c>
      <c r="AH1829" s="832">
        <v>0</v>
      </c>
      <c r="AI1829" s="832">
        <v>0</v>
      </c>
    </row>
    <row r="1830" spans="1:35" ht="15" customHeight="1">
      <c r="A1830" s="832" t="s">
        <v>1150</v>
      </c>
      <c r="B1830" s="832">
        <v>2021</v>
      </c>
      <c r="C1830" s="832" t="s">
        <v>2075</v>
      </c>
      <c r="D1830" s="832" t="s">
        <v>2076</v>
      </c>
      <c r="E1830" s="832" t="s">
        <v>1854</v>
      </c>
      <c r="F1830" s="832" t="s">
        <v>1153</v>
      </c>
      <c r="G1830" s="832">
        <v>0</v>
      </c>
      <c r="H1830" s="832">
        <v>0</v>
      </c>
      <c r="I1830" s="832">
        <v>133.32</v>
      </c>
      <c r="J1830" s="832">
        <v>389.94</v>
      </c>
      <c r="K1830" s="832">
        <v>619.41999999999996</v>
      </c>
      <c r="L1830" s="832">
        <v>0</v>
      </c>
      <c r="M1830" s="832">
        <v>0</v>
      </c>
      <c r="N1830" s="832">
        <v>0</v>
      </c>
      <c r="O1830" s="832">
        <v>0</v>
      </c>
      <c r="P1830" s="832">
        <v>0</v>
      </c>
      <c r="Q1830" s="832">
        <v>0.05</v>
      </c>
      <c r="R1830" s="832">
        <v>0.05</v>
      </c>
      <c r="S1830" s="832">
        <v>0</v>
      </c>
      <c r="T1830" s="832">
        <v>0</v>
      </c>
      <c r="U1830" s="832">
        <v>0</v>
      </c>
      <c r="V1830" s="832">
        <v>0</v>
      </c>
      <c r="W1830" s="832">
        <v>0</v>
      </c>
      <c r="X1830" s="832">
        <v>0</v>
      </c>
      <c r="Y1830" s="832">
        <v>0</v>
      </c>
      <c r="Z1830" s="832">
        <v>0</v>
      </c>
      <c r="AA1830" s="832">
        <v>0</v>
      </c>
      <c r="AB1830" s="832">
        <v>0</v>
      </c>
      <c r="AC1830" s="832">
        <v>0</v>
      </c>
      <c r="AD1830" s="832">
        <v>0</v>
      </c>
      <c r="AE1830" s="832">
        <v>0</v>
      </c>
      <c r="AF1830" s="832">
        <v>0</v>
      </c>
      <c r="AG1830" s="832">
        <v>0</v>
      </c>
      <c r="AH1830" s="832">
        <v>0</v>
      </c>
      <c r="AI1830" s="832">
        <v>0</v>
      </c>
    </row>
    <row r="1831" spans="1:35" ht="15" customHeight="1">
      <c r="A1831" s="832" t="s">
        <v>1150</v>
      </c>
      <c r="B1831" s="832">
        <v>2021</v>
      </c>
      <c r="C1831" s="832" t="s">
        <v>2077</v>
      </c>
      <c r="D1831" s="832" t="s">
        <v>656</v>
      </c>
      <c r="E1831" s="832" t="s">
        <v>333</v>
      </c>
      <c r="F1831" s="832" t="s">
        <v>1153</v>
      </c>
      <c r="G1831" s="832">
        <v>287395.96000000002</v>
      </c>
      <c r="H1831" s="832">
        <v>287395.96000000002</v>
      </c>
      <c r="I1831" s="832">
        <v>287395.96000000002</v>
      </c>
      <c r="J1831" s="832">
        <v>287395.96000000002</v>
      </c>
      <c r="K1831" s="832">
        <v>287395.96000000002</v>
      </c>
      <c r="L1831" s="832">
        <v>287404.65999999997</v>
      </c>
      <c r="M1831" s="832">
        <v>287404.65999999997</v>
      </c>
      <c r="N1831" s="832">
        <v>287404.65999999997</v>
      </c>
      <c r="O1831" s="832">
        <v>287404.65999999997</v>
      </c>
      <c r="P1831" s="832">
        <v>287424.65999999997</v>
      </c>
      <c r="Q1831" s="832">
        <v>287424.65999999997</v>
      </c>
      <c r="R1831" s="832">
        <v>287424.65999999997</v>
      </c>
      <c r="S1831" s="832">
        <v>0</v>
      </c>
      <c r="T1831" s="832">
        <v>0</v>
      </c>
      <c r="U1831" s="832">
        <v>0</v>
      </c>
      <c r="V1831" s="832">
        <v>0</v>
      </c>
      <c r="W1831" s="832">
        <v>0</v>
      </c>
      <c r="X1831" s="832">
        <v>0</v>
      </c>
      <c r="Y1831" s="832">
        <v>0</v>
      </c>
      <c r="Z1831" s="832">
        <v>0</v>
      </c>
      <c r="AA1831" s="832">
        <v>0</v>
      </c>
      <c r="AB1831" s="832">
        <v>0</v>
      </c>
      <c r="AC1831" s="832">
        <v>0</v>
      </c>
      <c r="AD1831" s="832">
        <v>0</v>
      </c>
      <c r="AE1831" s="832">
        <v>0</v>
      </c>
      <c r="AF1831" s="832">
        <v>0</v>
      </c>
      <c r="AG1831" s="832">
        <v>0</v>
      </c>
      <c r="AH1831" s="832">
        <v>0</v>
      </c>
      <c r="AI1831" s="832">
        <v>0</v>
      </c>
    </row>
    <row r="1832" spans="1:35" ht="15" customHeight="1">
      <c r="A1832" s="832" t="s">
        <v>1150</v>
      </c>
      <c r="B1832" s="832">
        <v>2021</v>
      </c>
      <c r="C1832" s="832" t="s">
        <v>2078</v>
      </c>
      <c r="D1832" s="832" t="s">
        <v>2802</v>
      </c>
      <c r="E1832" s="832" t="s">
        <v>333</v>
      </c>
      <c r="F1832" s="832" t="s">
        <v>1153</v>
      </c>
      <c r="G1832" s="832">
        <v>-414240.01</v>
      </c>
      <c r="H1832" s="832">
        <v>-414240.01</v>
      </c>
      <c r="I1832" s="832">
        <v>-413345.04</v>
      </c>
      <c r="J1832" s="832">
        <v>-413345.04</v>
      </c>
      <c r="K1832" s="832">
        <v>-413345.04</v>
      </c>
      <c r="L1832" s="832">
        <v>-412898.34</v>
      </c>
      <c r="M1832" s="832">
        <v>-433056.97</v>
      </c>
      <c r="N1832" s="832">
        <v>-433056.97</v>
      </c>
      <c r="O1832" s="832">
        <v>-412898.34</v>
      </c>
      <c r="P1832" s="832">
        <v>-412905.32</v>
      </c>
      <c r="Q1832" s="832">
        <v>-412957.14</v>
      </c>
      <c r="R1832" s="832">
        <v>-412957.14</v>
      </c>
      <c r="S1832" s="832">
        <v>0</v>
      </c>
      <c r="T1832" s="832">
        <v>0</v>
      </c>
      <c r="U1832" s="832">
        <v>0</v>
      </c>
      <c r="V1832" s="832">
        <v>0</v>
      </c>
      <c r="W1832" s="832">
        <v>0</v>
      </c>
      <c r="X1832" s="832">
        <v>0</v>
      </c>
      <c r="Y1832" s="832">
        <v>0</v>
      </c>
      <c r="Z1832" s="832">
        <v>0</v>
      </c>
      <c r="AA1832" s="832">
        <v>0</v>
      </c>
      <c r="AB1832" s="832">
        <v>0</v>
      </c>
      <c r="AC1832" s="832">
        <v>0</v>
      </c>
      <c r="AD1832" s="832">
        <v>0</v>
      </c>
      <c r="AE1832" s="832">
        <v>0</v>
      </c>
      <c r="AF1832" s="832">
        <v>0</v>
      </c>
      <c r="AG1832" s="832">
        <v>0</v>
      </c>
      <c r="AH1832" s="832">
        <v>0</v>
      </c>
      <c r="AI1832" s="832">
        <v>0</v>
      </c>
    </row>
    <row r="1833" spans="1:35" ht="15" customHeight="1">
      <c r="A1833" s="832" t="s">
        <v>1150</v>
      </c>
      <c r="B1833" s="832">
        <v>2021</v>
      </c>
      <c r="C1833" s="832" t="s">
        <v>2082</v>
      </c>
      <c r="D1833" s="832" t="s">
        <v>657</v>
      </c>
      <c r="E1833" s="832" t="s">
        <v>333</v>
      </c>
      <c r="F1833" s="832" t="s">
        <v>1153</v>
      </c>
      <c r="G1833" s="832">
        <v>-30618.06</v>
      </c>
      <c r="H1833" s="832">
        <v>-30618.06</v>
      </c>
      <c r="I1833" s="832">
        <v>-64864.39</v>
      </c>
      <c r="J1833" s="832">
        <v>62100.21</v>
      </c>
      <c r="K1833" s="832">
        <v>96346.54</v>
      </c>
      <c r="L1833" s="832">
        <v>96346.54</v>
      </c>
      <c r="M1833" s="832">
        <v>96346.54</v>
      </c>
      <c r="N1833" s="832">
        <v>96346.54</v>
      </c>
      <c r="O1833" s="832">
        <v>86548.9</v>
      </c>
      <c r="P1833" s="832">
        <v>86548.9</v>
      </c>
      <c r="Q1833" s="832">
        <v>96346.54</v>
      </c>
      <c r="R1833" s="832">
        <v>96346.54</v>
      </c>
      <c r="S1833" s="832">
        <v>0</v>
      </c>
      <c r="T1833" s="832">
        <v>0</v>
      </c>
      <c r="U1833" s="832">
        <v>0</v>
      </c>
      <c r="V1833" s="832">
        <v>0</v>
      </c>
      <c r="W1833" s="832">
        <v>0</v>
      </c>
      <c r="X1833" s="832">
        <v>0</v>
      </c>
      <c r="Y1833" s="832">
        <v>0</v>
      </c>
      <c r="Z1833" s="832">
        <v>0</v>
      </c>
      <c r="AA1833" s="832">
        <v>0</v>
      </c>
      <c r="AB1833" s="832">
        <v>0</v>
      </c>
      <c r="AC1833" s="832">
        <v>0</v>
      </c>
      <c r="AD1833" s="832">
        <v>0</v>
      </c>
      <c r="AE1833" s="832">
        <v>0</v>
      </c>
      <c r="AF1833" s="832">
        <v>0</v>
      </c>
      <c r="AG1833" s="832">
        <v>0</v>
      </c>
      <c r="AH1833" s="832">
        <v>0</v>
      </c>
      <c r="AI1833" s="832">
        <v>0</v>
      </c>
    </row>
    <row r="1834" spans="1:35" ht="15" customHeight="1">
      <c r="A1834" s="832" t="s">
        <v>1150</v>
      </c>
      <c r="B1834" s="832">
        <v>2021</v>
      </c>
      <c r="C1834" s="832" t="s">
        <v>2083</v>
      </c>
      <c r="D1834" s="832" t="s">
        <v>656</v>
      </c>
      <c r="E1834" s="832" t="s">
        <v>333</v>
      </c>
      <c r="F1834" s="832" t="s">
        <v>1153</v>
      </c>
      <c r="G1834" s="832">
        <v>-28737.119999999999</v>
      </c>
      <c r="H1834" s="832">
        <v>32635.32</v>
      </c>
      <c r="I1834" s="832">
        <v>-28737.119999999999</v>
      </c>
      <c r="J1834" s="832">
        <v>35479.599999999999</v>
      </c>
      <c r="K1834" s="832">
        <v>39414.589999999997</v>
      </c>
      <c r="L1834" s="832">
        <v>51226.19</v>
      </c>
      <c r="M1834" s="832">
        <v>127601.41</v>
      </c>
      <c r="N1834" s="832">
        <v>52090.559999999998</v>
      </c>
      <c r="O1834" s="832">
        <v>-28737.119999999999</v>
      </c>
      <c r="P1834" s="832">
        <v>29719.360000000001</v>
      </c>
      <c r="Q1834" s="832">
        <v>44430.32</v>
      </c>
      <c r="R1834" s="832">
        <v>7933.8</v>
      </c>
      <c r="S1834" s="832">
        <v>0</v>
      </c>
      <c r="T1834" s="832">
        <v>0</v>
      </c>
      <c r="U1834" s="832">
        <v>0</v>
      </c>
      <c r="V1834" s="832">
        <v>0</v>
      </c>
      <c r="W1834" s="832">
        <v>0</v>
      </c>
      <c r="X1834" s="832">
        <v>0</v>
      </c>
      <c r="Y1834" s="832">
        <v>0</v>
      </c>
      <c r="Z1834" s="832">
        <v>0</v>
      </c>
      <c r="AA1834" s="832">
        <v>0</v>
      </c>
      <c r="AB1834" s="832">
        <v>0</v>
      </c>
      <c r="AC1834" s="832">
        <v>0</v>
      </c>
      <c r="AD1834" s="832">
        <v>0</v>
      </c>
      <c r="AE1834" s="832">
        <v>0</v>
      </c>
      <c r="AF1834" s="832">
        <v>0</v>
      </c>
      <c r="AG1834" s="832">
        <v>0</v>
      </c>
      <c r="AH1834" s="832">
        <v>0</v>
      </c>
      <c r="AI1834" s="832">
        <v>0</v>
      </c>
    </row>
    <row r="1835" spans="1:35" ht="15" customHeight="1">
      <c r="A1835" s="832" t="s">
        <v>1150</v>
      </c>
      <c r="B1835" s="832">
        <v>2021</v>
      </c>
      <c r="C1835" s="832" t="s">
        <v>2084</v>
      </c>
      <c r="D1835" s="832" t="s">
        <v>2803</v>
      </c>
      <c r="E1835" s="832" t="s">
        <v>333</v>
      </c>
      <c r="F1835" s="832" t="s">
        <v>1153</v>
      </c>
      <c r="G1835" s="832">
        <v>-42.36</v>
      </c>
      <c r="H1835" s="832">
        <v>-55.98</v>
      </c>
      <c r="I1835" s="832">
        <v>-55.98</v>
      </c>
      <c r="J1835" s="832">
        <v>-55.98</v>
      </c>
      <c r="K1835" s="832">
        <v>-55.98</v>
      </c>
      <c r="L1835" s="832">
        <v>-55.98</v>
      </c>
      <c r="M1835" s="832">
        <v>-55.98</v>
      </c>
      <c r="N1835" s="832">
        <v>-55.98</v>
      </c>
      <c r="O1835" s="832">
        <v>-55.98</v>
      </c>
      <c r="P1835" s="832">
        <v>-55.98</v>
      </c>
      <c r="Q1835" s="832">
        <v>-55.98</v>
      </c>
      <c r="R1835" s="832">
        <v>-55.98</v>
      </c>
      <c r="S1835" s="832">
        <v>0</v>
      </c>
      <c r="T1835" s="832">
        <v>0</v>
      </c>
      <c r="U1835" s="832">
        <v>0</v>
      </c>
      <c r="V1835" s="832">
        <v>0</v>
      </c>
      <c r="W1835" s="832">
        <v>0</v>
      </c>
      <c r="X1835" s="832">
        <v>0</v>
      </c>
      <c r="Y1835" s="832">
        <v>0</v>
      </c>
      <c r="Z1835" s="832">
        <v>0</v>
      </c>
      <c r="AA1835" s="832">
        <v>0</v>
      </c>
      <c r="AB1835" s="832">
        <v>0</v>
      </c>
      <c r="AC1835" s="832">
        <v>0</v>
      </c>
      <c r="AD1835" s="832">
        <v>0</v>
      </c>
      <c r="AE1835" s="832">
        <v>0</v>
      </c>
      <c r="AF1835" s="832">
        <v>0</v>
      </c>
      <c r="AG1835" s="832">
        <v>0</v>
      </c>
      <c r="AH1835" s="832">
        <v>0</v>
      </c>
      <c r="AI1835" s="832">
        <v>0</v>
      </c>
    </row>
    <row r="1836" spans="1:35" ht="15" customHeight="1">
      <c r="A1836" s="832" t="s">
        <v>1150</v>
      </c>
      <c r="B1836" s="832">
        <v>2021</v>
      </c>
      <c r="C1836" s="832" t="s">
        <v>2086</v>
      </c>
      <c r="D1836" s="832" t="s">
        <v>2087</v>
      </c>
      <c r="E1836" s="832" t="s">
        <v>1813</v>
      </c>
      <c r="F1836" s="832" t="s">
        <v>1153</v>
      </c>
      <c r="G1836" s="832">
        <v>-150.49</v>
      </c>
      <c r="H1836" s="832">
        <v>3809.51</v>
      </c>
      <c r="I1836" s="832">
        <v>9069.51</v>
      </c>
      <c r="J1836" s="832">
        <v>6349.28</v>
      </c>
      <c r="K1836" s="832">
        <v>3907.97</v>
      </c>
      <c r="L1836" s="832">
        <v>-1274.01</v>
      </c>
      <c r="M1836" s="832">
        <v>4643.99</v>
      </c>
      <c r="N1836" s="832">
        <v>1013.99</v>
      </c>
      <c r="O1836" s="832">
        <v>-515.78</v>
      </c>
      <c r="P1836" s="832">
        <v>2202.09</v>
      </c>
      <c r="Q1836" s="832">
        <v>-1984.91</v>
      </c>
      <c r="R1836" s="832">
        <v>-6839.25</v>
      </c>
      <c r="S1836" s="832">
        <v>0</v>
      </c>
      <c r="T1836" s="832">
        <v>0</v>
      </c>
      <c r="U1836" s="832">
        <v>0</v>
      </c>
      <c r="V1836" s="832">
        <v>0</v>
      </c>
      <c r="W1836" s="832">
        <v>0</v>
      </c>
      <c r="X1836" s="832">
        <v>0</v>
      </c>
      <c r="Y1836" s="832">
        <v>0</v>
      </c>
      <c r="Z1836" s="832">
        <v>0</v>
      </c>
      <c r="AA1836" s="832">
        <v>0</v>
      </c>
      <c r="AB1836" s="832">
        <v>0</v>
      </c>
      <c r="AC1836" s="832">
        <v>0</v>
      </c>
      <c r="AD1836" s="832">
        <v>0</v>
      </c>
      <c r="AE1836" s="832">
        <v>0</v>
      </c>
      <c r="AF1836" s="832">
        <v>0</v>
      </c>
      <c r="AG1836" s="832">
        <v>0</v>
      </c>
      <c r="AH1836" s="832">
        <v>0</v>
      </c>
      <c r="AI1836" s="832">
        <v>0</v>
      </c>
    </row>
    <row r="1837" spans="1:35" ht="15" customHeight="1">
      <c r="A1837" s="832" t="s">
        <v>1150</v>
      </c>
      <c r="B1837" s="832">
        <v>2021</v>
      </c>
      <c r="C1837" s="832" t="s">
        <v>2096</v>
      </c>
      <c r="D1837" s="832" t="s">
        <v>2097</v>
      </c>
      <c r="E1837" s="832" t="s">
        <v>1813</v>
      </c>
      <c r="F1837" s="832" t="s">
        <v>1153</v>
      </c>
      <c r="G1837" s="832">
        <v>1376.38</v>
      </c>
      <c r="H1837" s="832">
        <v>1376.38</v>
      </c>
      <c r="I1837" s="832">
        <v>1376.38</v>
      </c>
      <c r="J1837" s="832">
        <v>1376.38</v>
      </c>
      <c r="K1837" s="832">
        <v>1376.38</v>
      </c>
      <c r="L1837" s="832">
        <v>1376.38</v>
      </c>
      <c r="M1837" s="832">
        <v>1376.38</v>
      </c>
      <c r="N1837" s="832">
        <v>1376.38</v>
      </c>
      <c r="O1837" s="832">
        <v>1376.38</v>
      </c>
      <c r="P1837" s="832">
        <v>1376.38</v>
      </c>
      <c r="Q1837" s="832">
        <v>1376.38</v>
      </c>
      <c r="R1837" s="832">
        <v>1376.38</v>
      </c>
      <c r="S1837" s="832">
        <v>0</v>
      </c>
      <c r="T1837" s="832">
        <v>0</v>
      </c>
      <c r="U1837" s="832">
        <v>0</v>
      </c>
      <c r="V1837" s="832">
        <v>0</v>
      </c>
      <c r="W1837" s="832">
        <v>0</v>
      </c>
      <c r="X1837" s="832">
        <v>0</v>
      </c>
      <c r="Y1837" s="832">
        <v>0</v>
      </c>
      <c r="Z1837" s="832">
        <v>0</v>
      </c>
      <c r="AA1837" s="832">
        <v>0</v>
      </c>
      <c r="AB1837" s="832">
        <v>0</v>
      </c>
      <c r="AC1837" s="832">
        <v>0</v>
      </c>
      <c r="AD1837" s="832">
        <v>0</v>
      </c>
      <c r="AE1837" s="832">
        <v>0</v>
      </c>
      <c r="AF1837" s="832">
        <v>0</v>
      </c>
      <c r="AG1837" s="832">
        <v>0</v>
      </c>
      <c r="AH1837" s="832">
        <v>0</v>
      </c>
      <c r="AI1837" s="832">
        <v>0</v>
      </c>
    </row>
    <row r="1838" spans="1:35" ht="15" customHeight="1">
      <c r="A1838" s="832" t="s">
        <v>1150</v>
      </c>
      <c r="B1838" s="832">
        <v>2021</v>
      </c>
      <c r="C1838" s="832" t="s">
        <v>2098</v>
      </c>
      <c r="D1838" s="832" t="s">
        <v>2099</v>
      </c>
      <c r="E1838" s="832" t="s">
        <v>333</v>
      </c>
      <c r="F1838" s="832" t="s">
        <v>1153</v>
      </c>
      <c r="G1838" s="832">
        <v>0</v>
      </c>
      <c r="H1838" s="832">
        <v>0</v>
      </c>
      <c r="I1838" s="832">
        <v>0</v>
      </c>
      <c r="J1838" s="832">
        <v>0</v>
      </c>
      <c r="K1838" s="832">
        <v>0</v>
      </c>
      <c r="L1838" s="832">
        <v>0</v>
      </c>
      <c r="M1838" s="832">
        <v>0</v>
      </c>
      <c r="N1838" s="832">
        <v>0</v>
      </c>
      <c r="O1838" s="832">
        <v>0</v>
      </c>
      <c r="P1838" s="832">
        <v>0</v>
      </c>
      <c r="Q1838" s="832">
        <v>0</v>
      </c>
      <c r="R1838" s="832">
        <v>0</v>
      </c>
      <c r="S1838" s="832">
        <v>0</v>
      </c>
      <c r="T1838" s="832">
        <v>0</v>
      </c>
      <c r="U1838" s="832">
        <v>0</v>
      </c>
      <c r="V1838" s="832">
        <v>0</v>
      </c>
      <c r="W1838" s="832">
        <v>0</v>
      </c>
      <c r="X1838" s="832">
        <v>0</v>
      </c>
      <c r="Y1838" s="832">
        <v>0</v>
      </c>
      <c r="Z1838" s="832">
        <v>0</v>
      </c>
      <c r="AA1838" s="832">
        <v>0</v>
      </c>
      <c r="AB1838" s="832">
        <v>0</v>
      </c>
      <c r="AC1838" s="832">
        <v>0</v>
      </c>
      <c r="AD1838" s="832">
        <v>0</v>
      </c>
      <c r="AE1838" s="832">
        <v>0</v>
      </c>
      <c r="AF1838" s="832">
        <v>0</v>
      </c>
      <c r="AG1838" s="832">
        <v>0</v>
      </c>
      <c r="AH1838" s="832">
        <v>0</v>
      </c>
      <c r="AI1838" s="832">
        <v>0</v>
      </c>
    </row>
    <row r="1839" spans="1:35" ht="15" customHeight="1">
      <c r="A1839" s="832" t="s">
        <v>1150</v>
      </c>
      <c r="B1839" s="832">
        <v>2021</v>
      </c>
      <c r="C1839" s="832" t="s">
        <v>2100</v>
      </c>
      <c r="D1839" s="832" t="s">
        <v>2804</v>
      </c>
      <c r="E1839" s="832" t="s">
        <v>1854</v>
      </c>
      <c r="F1839" s="832" t="s">
        <v>1153</v>
      </c>
      <c r="G1839" s="832">
        <v>3212.52</v>
      </c>
      <c r="H1839" s="832">
        <v>3437.96</v>
      </c>
      <c r="I1839" s="832">
        <v>4038.4</v>
      </c>
      <c r="J1839" s="832">
        <v>4695.2</v>
      </c>
      <c r="K1839" s="832">
        <v>5220.6400000000003</v>
      </c>
      <c r="L1839" s="832">
        <v>5877.44</v>
      </c>
      <c r="M1839" s="832">
        <v>6402.88</v>
      </c>
      <c r="N1839" s="832">
        <v>6928.32</v>
      </c>
      <c r="O1839" s="832">
        <v>7476.94</v>
      </c>
      <c r="P1839" s="832">
        <v>8110.56</v>
      </c>
      <c r="Q1839" s="832">
        <v>8636</v>
      </c>
      <c r="R1839" s="832">
        <v>9292.7999999999993</v>
      </c>
      <c r="S1839" s="832">
        <v>0</v>
      </c>
      <c r="T1839" s="832">
        <v>0</v>
      </c>
      <c r="U1839" s="832">
        <v>0</v>
      </c>
      <c r="V1839" s="832">
        <v>0</v>
      </c>
      <c r="W1839" s="832">
        <v>0</v>
      </c>
      <c r="X1839" s="832">
        <v>0</v>
      </c>
      <c r="Y1839" s="832">
        <v>0</v>
      </c>
      <c r="Z1839" s="832">
        <v>0</v>
      </c>
      <c r="AA1839" s="832">
        <v>0</v>
      </c>
      <c r="AB1839" s="832">
        <v>0</v>
      </c>
      <c r="AC1839" s="832">
        <v>0</v>
      </c>
      <c r="AD1839" s="832">
        <v>0</v>
      </c>
      <c r="AE1839" s="832">
        <v>0</v>
      </c>
      <c r="AF1839" s="832">
        <v>0</v>
      </c>
      <c r="AG1839" s="832">
        <v>0</v>
      </c>
      <c r="AH1839" s="832">
        <v>0</v>
      </c>
      <c r="AI1839" s="832">
        <v>0</v>
      </c>
    </row>
    <row r="1840" spans="1:35" ht="15" customHeight="1">
      <c r="A1840" s="832" t="s">
        <v>1150</v>
      </c>
      <c r="B1840" s="832">
        <v>2021</v>
      </c>
      <c r="C1840" s="832" t="s">
        <v>2102</v>
      </c>
      <c r="D1840" s="832" t="s">
        <v>2103</v>
      </c>
      <c r="E1840" s="832" t="s">
        <v>333</v>
      </c>
      <c r="F1840" s="832" t="s">
        <v>1153</v>
      </c>
      <c r="G1840" s="832">
        <v>0</v>
      </c>
      <c r="H1840" s="832">
        <v>0</v>
      </c>
      <c r="I1840" s="832">
        <v>0</v>
      </c>
      <c r="J1840" s="832">
        <v>0</v>
      </c>
      <c r="K1840" s="832">
        <v>0</v>
      </c>
      <c r="L1840" s="832">
        <v>0</v>
      </c>
      <c r="M1840" s="832">
        <v>0</v>
      </c>
      <c r="N1840" s="832">
        <v>0</v>
      </c>
      <c r="O1840" s="832">
        <v>0</v>
      </c>
      <c r="P1840" s="832">
        <v>0</v>
      </c>
      <c r="Q1840" s="832">
        <v>0</v>
      </c>
      <c r="R1840" s="832">
        <v>0</v>
      </c>
      <c r="S1840" s="832">
        <v>0</v>
      </c>
      <c r="T1840" s="832">
        <v>0</v>
      </c>
      <c r="U1840" s="832">
        <v>0</v>
      </c>
      <c r="V1840" s="832">
        <v>0</v>
      </c>
      <c r="W1840" s="832">
        <v>0</v>
      </c>
      <c r="X1840" s="832">
        <v>0</v>
      </c>
      <c r="Y1840" s="832">
        <v>0</v>
      </c>
      <c r="Z1840" s="832">
        <v>0</v>
      </c>
      <c r="AA1840" s="832">
        <v>0</v>
      </c>
      <c r="AB1840" s="832">
        <v>0</v>
      </c>
      <c r="AC1840" s="832">
        <v>0</v>
      </c>
      <c r="AD1840" s="832">
        <v>0</v>
      </c>
      <c r="AE1840" s="832">
        <v>0</v>
      </c>
      <c r="AF1840" s="832">
        <v>0</v>
      </c>
      <c r="AG1840" s="832">
        <v>0</v>
      </c>
      <c r="AH1840" s="832">
        <v>0</v>
      </c>
      <c r="AI1840" s="832">
        <v>0</v>
      </c>
    </row>
    <row r="1841" spans="1:35" ht="15" customHeight="1">
      <c r="A1841" s="832" t="s">
        <v>1150</v>
      </c>
      <c r="B1841" s="832">
        <v>2021</v>
      </c>
      <c r="C1841" s="832" t="s">
        <v>2104</v>
      </c>
      <c r="D1841" s="832" t="s">
        <v>2105</v>
      </c>
      <c r="E1841" s="832" t="s">
        <v>333</v>
      </c>
      <c r="F1841" s="832" t="s">
        <v>1153</v>
      </c>
      <c r="G1841" s="832">
        <v>0</v>
      </c>
      <c r="H1841" s="832">
        <v>0</v>
      </c>
      <c r="I1841" s="832">
        <v>0</v>
      </c>
      <c r="J1841" s="832">
        <v>0</v>
      </c>
      <c r="K1841" s="832">
        <v>0</v>
      </c>
      <c r="L1841" s="832">
        <v>0</v>
      </c>
      <c r="M1841" s="832">
        <v>0</v>
      </c>
      <c r="N1841" s="832">
        <v>0</v>
      </c>
      <c r="O1841" s="832">
        <v>0</v>
      </c>
      <c r="P1841" s="832">
        <v>0</v>
      </c>
      <c r="Q1841" s="832">
        <v>0</v>
      </c>
      <c r="R1841" s="832">
        <v>0</v>
      </c>
      <c r="S1841" s="832">
        <v>0</v>
      </c>
      <c r="T1841" s="832">
        <v>0</v>
      </c>
      <c r="U1841" s="832">
        <v>0</v>
      </c>
      <c r="V1841" s="832">
        <v>0</v>
      </c>
      <c r="W1841" s="832">
        <v>0</v>
      </c>
      <c r="X1841" s="832">
        <v>0</v>
      </c>
      <c r="Y1841" s="832">
        <v>0</v>
      </c>
      <c r="Z1841" s="832">
        <v>0</v>
      </c>
      <c r="AA1841" s="832">
        <v>0</v>
      </c>
      <c r="AB1841" s="832">
        <v>0</v>
      </c>
      <c r="AC1841" s="832">
        <v>0</v>
      </c>
      <c r="AD1841" s="832">
        <v>0</v>
      </c>
      <c r="AE1841" s="832">
        <v>0</v>
      </c>
      <c r="AF1841" s="832">
        <v>0</v>
      </c>
      <c r="AG1841" s="832">
        <v>0</v>
      </c>
      <c r="AH1841" s="832">
        <v>0</v>
      </c>
      <c r="AI1841" s="832">
        <v>0</v>
      </c>
    </row>
    <row r="1842" spans="1:35" ht="15" customHeight="1">
      <c r="A1842" s="832" t="s">
        <v>1150</v>
      </c>
      <c r="B1842" s="832">
        <v>2021</v>
      </c>
      <c r="C1842" s="832" t="s">
        <v>2106</v>
      </c>
      <c r="D1842" s="832" t="s">
        <v>2805</v>
      </c>
      <c r="E1842" s="832" t="s">
        <v>1813</v>
      </c>
      <c r="F1842" s="832" t="s">
        <v>1153</v>
      </c>
      <c r="G1842" s="832">
        <v>-9950.1</v>
      </c>
      <c r="H1842" s="832">
        <v>-12654.17</v>
      </c>
      <c r="I1842" s="832">
        <v>-15661.59</v>
      </c>
      <c r="J1842" s="832">
        <v>-8011.97</v>
      </c>
      <c r="K1842" s="832">
        <v>-79405.289999999994</v>
      </c>
      <c r="L1842" s="832">
        <v>-12814.7</v>
      </c>
      <c r="M1842" s="832">
        <v>-10655.87</v>
      </c>
      <c r="N1842" s="832">
        <v>-847</v>
      </c>
      <c r="O1842" s="832">
        <v>-5171.66</v>
      </c>
      <c r="P1842" s="832">
        <v>4379.1499999999996</v>
      </c>
      <c r="Q1842" s="832">
        <v>-8726.1299999999992</v>
      </c>
      <c r="R1842" s="832">
        <v>-2183.98</v>
      </c>
      <c r="S1842" s="832">
        <v>0</v>
      </c>
      <c r="T1842" s="832">
        <v>0</v>
      </c>
      <c r="U1842" s="832">
        <v>0</v>
      </c>
      <c r="V1842" s="832">
        <v>0</v>
      </c>
      <c r="W1842" s="832">
        <v>0</v>
      </c>
      <c r="X1842" s="832">
        <v>0</v>
      </c>
      <c r="Y1842" s="832">
        <v>0</v>
      </c>
      <c r="Z1842" s="832">
        <v>0</v>
      </c>
      <c r="AA1842" s="832">
        <v>0</v>
      </c>
      <c r="AB1842" s="832">
        <v>0</v>
      </c>
      <c r="AC1842" s="832">
        <v>0</v>
      </c>
      <c r="AD1842" s="832">
        <v>0</v>
      </c>
      <c r="AE1842" s="832">
        <v>0</v>
      </c>
      <c r="AF1842" s="832">
        <v>0</v>
      </c>
      <c r="AG1842" s="832">
        <v>0</v>
      </c>
      <c r="AH1842" s="832">
        <v>0</v>
      </c>
      <c r="AI1842" s="832">
        <v>0</v>
      </c>
    </row>
    <row r="1843" spans="1:35" ht="15" customHeight="1">
      <c r="A1843" s="832" t="s">
        <v>1150</v>
      </c>
      <c r="B1843" s="832">
        <v>2021</v>
      </c>
      <c r="C1843" s="832" t="s">
        <v>2108</v>
      </c>
      <c r="D1843" s="832" t="s">
        <v>2109</v>
      </c>
      <c r="E1843" s="832" t="s">
        <v>333</v>
      </c>
      <c r="F1843" s="832" t="s">
        <v>1153</v>
      </c>
      <c r="G1843" s="832">
        <v>2087.37</v>
      </c>
      <c r="H1843" s="832">
        <v>-22388.57</v>
      </c>
      <c r="I1843" s="832">
        <v>-25674.720000000001</v>
      </c>
      <c r="J1843" s="832">
        <v>-25674.720000000001</v>
      </c>
      <c r="K1843" s="832">
        <v>-23531.279999999999</v>
      </c>
      <c r="L1843" s="832">
        <v>-1198.78</v>
      </c>
      <c r="M1843" s="832">
        <v>-1198.78</v>
      </c>
      <c r="N1843" s="832">
        <v>-1198.78</v>
      </c>
      <c r="O1843" s="832">
        <v>-1198.78</v>
      </c>
      <c r="P1843" s="832">
        <v>-1198.78</v>
      </c>
      <c r="Q1843" s="832">
        <v>-1198.78</v>
      </c>
      <c r="R1843" s="832">
        <v>-1198.78</v>
      </c>
      <c r="S1843" s="832">
        <v>0</v>
      </c>
      <c r="T1843" s="832">
        <v>0</v>
      </c>
      <c r="U1843" s="832">
        <v>0</v>
      </c>
      <c r="V1843" s="832">
        <v>0</v>
      </c>
      <c r="W1843" s="832">
        <v>0</v>
      </c>
      <c r="X1843" s="832">
        <v>0</v>
      </c>
      <c r="Y1843" s="832">
        <v>0</v>
      </c>
      <c r="Z1843" s="832">
        <v>0</v>
      </c>
      <c r="AA1843" s="832">
        <v>0</v>
      </c>
      <c r="AB1843" s="832">
        <v>0</v>
      </c>
      <c r="AC1843" s="832">
        <v>0</v>
      </c>
      <c r="AD1843" s="832">
        <v>0</v>
      </c>
      <c r="AE1843" s="832">
        <v>0</v>
      </c>
      <c r="AF1843" s="832">
        <v>0</v>
      </c>
      <c r="AG1843" s="832">
        <v>0</v>
      </c>
      <c r="AH1843" s="832">
        <v>0</v>
      </c>
      <c r="AI1843" s="832">
        <v>0</v>
      </c>
    </row>
    <row r="1844" spans="1:35" ht="15" customHeight="1">
      <c r="A1844" s="832" t="s">
        <v>1150</v>
      </c>
      <c r="B1844" s="832">
        <v>2021</v>
      </c>
      <c r="C1844" s="832" t="s">
        <v>2110</v>
      </c>
      <c r="D1844" s="832" t="s">
        <v>2111</v>
      </c>
      <c r="E1844" s="832" t="s">
        <v>1119</v>
      </c>
      <c r="F1844" s="832" t="s">
        <v>1153</v>
      </c>
      <c r="G1844" s="832">
        <v>0</v>
      </c>
      <c r="H1844" s="832">
        <v>0</v>
      </c>
      <c r="I1844" s="832">
        <v>0</v>
      </c>
      <c r="J1844" s="832">
        <v>0</v>
      </c>
      <c r="K1844" s="832">
        <v>0</v>
      </c>
      <c r="L1844" s="832">
        <v>0</v>
      </c>
      <c r="M1844" s="832">
        <v>0</v>
      </c>
      <c r="N1844" s="832">
        <v>0</v>
      </c>
      <c r="O1844" s="832">
        <v>-1835.87</v>
      </c>
      <c r="P1844" s="832">
        <v>0</v>
      </c>
      <c r="Q1844" s="832">
        <v>0</v>
      </c>
      <c r="R1844" s="832">
        <v>0</v>
      </c>
      <c r="S1844" s="832">
        <v>0</v>
      </c>
      <c r="T1844" s="832">
        <v>0</v>
      </c>
      <c r="U1844" s="832">
        <v>0</v>
      </c>
      <c r="V1844" s="832">
        <v>0</v>
      </c>
      <c r="W1844" s="832">
        <v>0</v>
      </c>
      <c r="X1844" s="832">
        <v>0</v>
      </c>
      <c r="Y1844" s="832">
        <v>0</v>
      </c>
      <c r="Z1844" s="832">
        <v>0</v>
      </c>
      <c r="AA1844" s="832">
        <v>0</v>
      </c>
      <c r="AB1844" s="832">
        <v>0</v>
      </c>
      <c r="AC1844" s="832">
        <v>0</v>
      </c>
      <c r="AD1844" s="832">
        <v>0</v>
      </c>
      <c r="AE1844" s="832">
        <v>0</v>
      </c>
      <c r="AF1844" s="832">
        <v>0</v>
      </c>
      <c r="AG1844" s="832">
        <v>0</v>
      </c>
      <c r="AH1844" s="832">
        <v>0</v>
      </c>
      <c r="AI1844" s="832">
        <v>0</v>
      </c>
    </row>
    <row r="1845" spans="1:35" ht="15" customHeight="1">
      <c r="A1845" s="832" t="s">
        <v>1150</v>
      </c>
      <c r="B1845" s="832">
        <v>2021</v>
      </c>
      <c r="C1845" s="832" t="s">
        <v>2112</v>
      </c>
      <c r="D1845" s="832" t="s">
        <v>2113</v>
      </c>
      <c r="E1845" s="832" t="s">
        <v>2114</v>
      </c>
      <c r="F1845" s="832" t="s">
        <v>1153</v>
      </c>
      <c r="G1845" s="832">
        <v>0</v>
      </c>
      <c r="H1845" s="832">
        <v>0</v>
      </c>
      <c r="I1845" s="832">
        <v>0</v>
      </c>
      <c r="J1845" s="832">
        <v>0</v>
      </c>
      <c r="K1845" s="832">
        <v>0</v>
      </c>
      <c r="L1845" s="832">
        <v>0</v>
      </c>
      <c r="M1845" s="832">
        <v>0</v>
      </c>
      <c r="N1845" s="832">
        <v>0</v>
      </c>
      <c r="O1845" s="832">
        <v>88.15</v>
      </c>
      <c r="P1845" s="832">
        <v>0</v>
      </c>
      <c r="Q1845" s="832">
        <v>0</v>
      </c>
      <c r="R1845" s="832">
        <v>0</v>
      </c>
      <c r="S1845" s="832">
        <v>0</v>
      </c>
      <c r="T1845" s="832">
        <v>0</v>
      </c>
      <c r="U1845" s="832">
        <v>0</v>
      </c>
      <c r="V1845" s="832">
        <v>0</v>
      </c>
      <c r="W1845" s="832">
        <v>0</v>
      </c>
      <c r="X1845" s="832">
        <v>0</v>
      </c>
      <c r="Y1845" s="832">
        <v>0</v>
      </c>
      <c r="Z1845" s="832">
        <v>0</v>
      </c>
      <c r="AA1845" s="832">
        <v>0</v>
      </c>
      <c r="AB1845" s="832">
        <v>0</v>
      </c>
      <c r="AC1845" s="832">
        <v>0</v>
      </c>
      <c r="AD1845" s="832">
        <v>0</v>
      </c>
      <c r="AE1845" s="832">
        <v>0</v>
      </c>
      <c r="AF1845" s="832">
        <v>0</v>
      </c>
      <c r="AG1845" s="832">
        <v>0</v>
      </c>
      <c r="AH1845" s="832">
        <v>0</v>
      </c>
      <c r="AI1845" s="832">
        <v>0</v>
      </c>
    </row>
    <row r="1846" spans="1:35" ht="15" customHeight="1">
      <c r="A1846" s="832" t="s">
        <v>1150</v>
      </c>
      <c r="B1846" s="832">
        <v>2021</v>
      </c>
      <c r="C1846" s="832" t="s">
        <v>2115</v>
      </c>
      <c r="D1846" s="832" t="s">
        <v>2116</v>
      </c>
      <c r="E1846" s="832" t="s">
        <v>1854</v>
      </c>
      <c r="F1846" s="832" t="s">
        <v>1153</v>
      </c>
      <c r="G1846" s="832">
        <v>116957.22</v>
      </c>
      <c r="H1846" s="832">
        <v>119288.26</v>
      </c>
      <c r="I1846" s="832">
        <v>121762.89</v>
      </c>
      <c r="J1846" s="832">
        <v>130118.61</v>
      </c>
      <c r="K1846" s="832">
        <v>140798.78</v>
      </c>
      <c r="L1846" s="832">
        <v>150624.51999999999</v>
      </c>
      <c r="M1846" s="832">
        <v>115489.59</v>
      </c>
      <c r="N1846" s="832">
        <v>92774.92</v>
      </c>
      <c r="O1846" s="832">
        <v>104141.05</v>
      </c>
      <c r="P1846" s="832">
        <v>109243.42</v>
      </c>
      <c r="Q1846" s="832">
        <v>118612.72</v>
      </c>
      <c r="R1846" s="832">
        <v>124222.83</v>
      </c>
      <c r="S1846" s="832">
        <v>0</v>
      </c>
      <c r="T1846" s="832">
        <v>0</v>
      </c>
      <c r="U1846" s="832">
        <v>0</v>
      </c>
      <c r="V1846" s="832">
        <v>0</v>
      </c>
      <c r="W1846" s="832">
        <v>0</v>
      </c>
      <c r="X1846" s="832">
        <v>0</v>
      </c>
      <c r="Y1846" s="832">
        <v>0</v>
      </c>
      <c r="Z1846" s="832">
        <v>0</v>
      </c>
      <c r="AA1846" s="832">
        <v>0</v>
      </c>
      <c r="AB1846" s="832">
        <v>0</v>
      </c>
      <c r="AC1846" s="832">
        <v>0</v>
      </c>
      <c r="AD1846" s="832">
        <v>0</v>
      </c>
      <c r="AE1846" s="832">
        <v>0</v>
      </c>
      <c r="AF1846" s="832">
        <v>0</v>
      </c>
      <c r="AG1846" s="832">
        <v>0</v>
      </c>
      <c r="AH1846" s="832">
        <v>0</v>
      </c>
      <c r="AI1846" s="832">
        <v>0</v>
      </c>
    </row>
    <row r="1847" spans="1:35" ht="15" customHeight="1">
      <c r="A1847" s="832" t="s">
        <v>1150</v>
      </c>
      <c r="B1847" s="832">
        <v>2021</v>
      </c>
      <c r="C1847" s="832" t="s">
        <v>2117</v>
      </c>
      <c r="D1847" s="832" t="s">
        <v>2118</v>
      </c>
      <c r="E1847" s="832" t="s">
        <v>333</v>
      </c>
      <c r="F1847" s="832" t="s">
        <v>1153</v>
      </c>
      <c r="G1847" s="832">
        <v>0</v>
      </c>
      <c r="H1847" s="832">
        <v>0</v>
      </c>
      <c r="I1847" s="832">
        <v>0</v>
      </c>
      <c r="J1847" s="832">
        <v>0</v>
      </c>
      <c r="K1847" s="832">
        <v>0</v>
      </c>
      <c r="L1847" s="832">
        <v>0</v>
      </c>
      <c r="M1847" s="832">
        <v>-672</v>
      </c>
      <c r="N1847" s="832">
        <v>-672</v>
      </c>
      <c r="O1847" s="832">
        <v>-672</v>
      </c>
      <c r="P1847" s="832">
        <v>-672</v>
      </c>
      <c r="Q1847" s="832">
        <v>-672</v>
      </c>
      <c r="R1847" s="832">
        <v>-672</v>
      </c>
      <c r="S1847" s="832">
        <v>0</v>
      </c>
      <c r="T1847" s="832">
        <v>0</v>
      </c>
      <c r="U1847" s="832">
        <v>0</v>
      </c>
      <c r="V1847" s="832">
        <v>0</v>
      </c>
      <c r="W1847" s="832">
        <v>0</v>
      </c>
      <c r="X1847" s="832">
        <v>0</v>
      </c>
      <c r="Y1847" s="832">
        <v>0</v>
      </c>
      <c r="Z1847" s="832">
        <v>0</v>
      </c>
      <c r="AA1847" s="832">
        <v>0</v>
      </c>
      <c r="AB1847" s="832">
        <v>0</v>
      </c>
      <c r="AC1847" s="832">
        <v>0</v>
      </c>
      <c r="AD1847" s="832">
        <v>0</v>
      </c>
      <c r="AE1847" s="832">
        <v>0</v>
      </c>
      <c r="AF1847" s="832">
        <v>0</v>
      </c>
      <c r="AG1847" s="832">
        <v>0</v>
      </c>
      <c r="AH1847" s="832">
        <v>0</v>
      </c>
      <c r="AI1847" s="832">
        <v>0</v>
      </c>
    </row>
    <row r="1848" spans="1:35" ht="15" customHeight="1">
      <c r="A1848" s="832" t="s">
        <v>1150</v>
      </c>
      <c r="B1848" s="832">
        <v>2021</v>
      </c>
      <c r="C1848" s="832" t="s">
        <v>2119</v>
      </c>
      <c r="D1848" s="832" t="s">
        <v>2806</v>
      </c>
      <c r="E1848" s="832" t="s">
        <v>333</v>
      </c>
      <c r="F1848" s="832" t="s">
        <v>1153</v>
      </c>
      <c r="G1848" s="832">
        <v>203800.72</v>
      </c>
      <c r="H1848" s="832">
        <v>199757.5</v>
      </c>
      <c r="I1848" s="832">
        <v>204642.49</v>
      </c>
      <c r="J1848" s="832">
        <v>207822.24</v>
      </c>
      <c r="K1848" s="832">
        <v>210381.68</v>
      </c>
      <c r="L1848" s="832">
        <v>155511.4</v>
      </c>
      <c r="M1848" s="832">
        <v>156404.5</v>
      </c>
      <c r="N1848" s="832">
        <v>157173.75</v>
      </c>
      <c r="O1848" s="832">
        <v>157873.07</v>
      </c>
      <c r="P1848" s="832">
        <v>159293.1</v>
      </c>
      <c r="Q1848" s="832">
        <v>144757.93</v>
      </c>
      <c r="R1848" s="832">
        <v>321294.90999999997</v>
      </c>
      <c r="S1848" s="832">
        <v>0</v>
      </c>
      <c r="T1848" s="832">
        <v>0</v>
      </c>
      <c r="U1848" s="832">
        <v>0</v>
      </c>
      <c r="V1848" s="832">
        <v>0</v>
      </c>
      <c r="W1848" s="832">
        <v>0</v>
      </c>
      <c r="X1848" s="832">
        <v>0</v>
      </c>
      <c r="Y1848" s="832">
        <v>0</v>
      </c>
      <c r="Z1848" s="832">
        <v>0</v>
      </c>
      <c r="AA1848" s="832">
        <v>0</v>
      </c>
      <c r="AB1848" s="832">
        <v>0</v>
      </c>
      <c r="AC1848" s="832">
        <v>0</v>
      </c>
      <c r="AD1848" s="832">
        <v>0</v>
      </c>
      <c r="AE1848" s="832">
        <v>0</v>
      </c>
      <c r="AF1848" s="832">
        <v>0</v>
      </c>
      <c r="AG1848" s="832">
        <v>0</v>
      </c>
      <c r="AH1848" s="832">
        <v>0</v>
      </c>
      <c r="AI1848" s="832">
        <v>0</v>
      </c>
    </row>
    <row r="1849" spans="1:35" ht="15" customHeight="1">
      <c r="A1849" s="832" t="s">
        <v>1150</v>
      </c>
      <c r="B1849" s="832">
        <v>2021</v>
      </c>
      <c r="C1849" s="832" t="s">
        <v>2121</v>
      </c>
      <c r="D1849" s="832" t="s">
        <v>2807</v>
      </c>
      <c r="E1849" s="832" t="s">
        <v>1813</v>
      </c>
      <c r="F1849" s="832" t="s">
        <v>1153</v>
      </c>
      <c r="G1849" s="832">
        <v>126400</v>
      </c>
      <c r="H1849" s="832">
        <v>126400</v>
      </c>
      <c r="I1849" s="832">
        <v>126400</v>
      </c>
      <c r="J1849" s="832">
        <v>126400</v>
      </c>
      <c r="K1849" s="832">
        <v>126400</v>
      </c>
      <c r="L1849" s="832">
        <v>126400</v>
      </c>
      <c r="M1849" s="832">
        <v>126400</v>
      </c>
      <c r="N1849" s="832">
        <v>126400</v>
      </c>
      <c r="O1849" s="832">
        <v>126400</v>
      </c>
      <c r="P1849" s="832">
        <v>126400</v>
      </c>
      <c r="Q1849" s="832">
        <v>126400</v>
      </c>
      <c r="R1849" s="832">
        <v>98200</v>
      </c>
      <c r="S1849" s="832">
        <v>0</v>
      </c>
      <c r="T1849" s="832">
        <v>0</v>
      </c>
      <c r="U1849" s="832">
        <v>0</v>
      </c>
      <c r="V1849" s="832">
        <v>0</v>
      </c>
      <c r="W1849" s="832">
        <v>0</v>
      </c>
      <c r="X1849" s="832">
        <v>0</v>
      </c>
      <c r="Y1849" s="832">
        <v>0</v>
      </c>
      <c r="Z1849" s="832">
        <v>0</v>
      </c>
      <c r="AA1849" s="832">
        <v>0</v>
      </c>
      <c r="AB1849" s="832">
        <v>0</v>
      </c>
      <c r="AC1849" s="832">
        <v>0</v>
      </c>
      <c r="AD1849" s="832">
        <v>0</v>
      </c>
      <c r="AE1849" s="832">
        <v>0</v>
      </c>
      <c r="AF1849" s="832">
        <v>0</v>
      </c>
      <c r="AG1849" s="832">
        <v>0</v>
      </c>
      <c r="AH1849" s="832">
        <v>0</v>
      </c>
      <c r="AI1849" s="832">
        <v>0</v>
      </c>
    </row>
    <row r="1850" spans="1:35" ht="15" customHeight="1">
      <c r="A1850" s="832" t="s">
        <v>1150</v>
      </c>
      <c r="B1850" s="832">
        <v>2021</v>
      </c>
      <c r="C1850" s="832" t="s">
        <v>2123</v>
      </c>
      <c r="D1850" s="832" t="s">
        <v>2808</v>
      </c>
      <c r="E1850" s="832" t="s">
        <v>1813</v>
      </c>
      <c r="F1850" s="832" t="s">
        <v>1153</v>
      </c>
      <c r="G1850" s="832">
        <v>2012.2</v>
      </c>
      <c r="H1850" s="832">
        <v>2012.2</v>
      </c>
      <c r="I1850" s="832">
        <v>2012.2</v>
      </c>
      <c r="J1850" s="832">
        <v>2012.2</v>
      </c>
      <c r="K1850" s="832">
        <v>2012.2</v>
      </c>
      <c r="L1850" s="832">
        <v>2012.2</v>
      </c>
      <c r="M1850" s="832">
        <v>2012.2</v>
      </c>
      <c r="N1850" s="832">
        <v>2012.2</v>
      </c>
      <c r="O1850" s="832">
        <v>2012.2</v>
      </c>
      <c r="P1850" s="832">
        <v>2012.2</v>
      </c>
      <c r="Q1850" s="832">
        <v>1942.25</v>
      </c>
      <c r="R1850" s="832">
        <v>1942.25</v>
      </c>
      <c r="S1850" s="832">
        <v>0</v>
      </c>
      <c r="T1850" s="832">
        <v>0</v>
      </c>
      <c r="U1850" s="832">
        <v>0</v>
      </c>
      <c r="V1850" s="832">
        <v>0</v>
      </c>
      <c r="W1850" s="832">
        <v>0</v>
      </c>
      <c r="X1850" s="832">
        <v>0</v>
      </c>
      <c r="Y1850" s="832">
        <v>0</v>
      </c>
      <c r="Z1850" s="832">
        <v>0</v>
      </c>
      <c r="AA1850" s="832">
        <v>0</v>
      </c>
      <c r="AB1850" s="832">
        <v>0</v>
      </c>
      <c r="AC1850" s="832">
        <v>0</v>
      </c>
      <c r="AD1850" s="832">
        <v>0</v>
      </c>
      <c r="AE1850" s="832">
        <v>0</v>
      </c>
      <c r="AF1850" s="832">
        <v>0</v>
      </c>
      <c r="AG1850" s="832">
        <v>0</v>
      </c>
      <c r="AH1850" s="832">
        <v>0</v>
      </c>
      <c r="AI1850" s="832">
        <v>0</v>
      </c>
    </row>
    <row r="1851" spans="1:35" ht="15" customHeight="1">
      <c r="A1851" s="832" t="s">
        <v>1150</v>
      </c>
      <c r="B1851" s="832">
        <v>2021</v>
      </c>
      <c r="C1851" s="832" t="s">
        <v>2125</v>
      </c>
      <c r="D1851" s="832" t="s">
        <v>2809</v>
      </c>
      <c r="E1851" s="832" t="s">
        <v>336</v>
      </c>
      <c r="F1851" s="832" t="s">
        <v>1153</v>
      </c>
      <c r="G1851" s="832">
        <v>0</v>
      </c>
      <c r="H1851" s="832">
        <v>0</v>
      </c>
      <c r="I1851" s="832">
        <v>0</v>
      </c>
      <c r="J1851" s="832">
        <v>0</v>
      </c>
      <c r="K1851" s="832">
        <v>0</v>
      </c>
      <c r="L1851" s="832">
        <v>0</v>
      </c>
      <c r="M1851" s="832">
        <v>0</v>
      </c>
      <c r="N1851" s="832">
        <v>0</v>
      </c>
      <c r="O1851" s="832">
        <v>0</v>
      </c>
      <c r="P1851" s="832">
        <v>0</v>
      </c>
      <c r="Q1851" s="832">
        <v>0</v>
      </c>
      <c r="R1851" s="832">
        <v>0</v>
      </c>
      <c r="S1851" s="832">
        <v>0</v>
      </c>
      <c r="T1851" s="832">
        <v>0</v>
      </c>
      <c r="U1851" s="832">
        <v>0</v>
      </c>
      <c r="V1851" s="832">
        <v>0</v>
      </c>
      <c r="W1851" s="832">
        <v>0</v>
      </c>
      <c r="X1851" s="832">
        <v>0</v>
      </c>
      <c r="Y1851" s="832">
        <v>0</v>
      </c>
      <c r="Z1851" s="832">
        <v>0</v>
      </c>
      <c r="AA1851" s="832">
        <v>0</v>
      </c>
      <c r="AB1851" s="832">
        <v>0</v>
      </c>
      <c r="AC1851" s="832">
        <v>0</v>
      </c>
      <c r="AD1851" s="832">
        <v>0</v>
      </c>
      <c r="AE1851" s="832">
        <v>0</v>
      </c>
      <c r="AF1851" s="832">
        <v>0</v>
      </c>
      <c r="AG1851" s="832">
        <v>0</v>
      </c>
      <c r="AH1851" s="832">
        <v>0</v>
      </c>
      <c r="AI1851" s="832">
        <v>0</v>
      </c>
    </row>
    <row r="1852" spans="1:35" ht="15" customHeight="1">
      <c r="A1852" s="832" t="s">
        <v>1150</v>
      </c>
      <c r="B1852" s="832">
        <v>2021</v>
      </c>
      <c r="C1852" s="832" t="s">
        <v>2127</v>
      </c>
      <c r="D1852" s="832" t="s">
        <v>2810</v>
      </c>
      <c r="E1852" s="832" t="s">
        <v>1813</v>
      </c>
      <c r="F1852" s="832" t="s">
        <v>1153</v>
      </c>
      <c r="G1852" s="832">
        <v>6650</v>
      </c>
      <c r="H1852" s="832">
        <v>6650</v>
      </c>
      <c r="I1852" s="832">
        <v>6650</v>
      </c>
      <c r="J1852" s="832">
        <v>6650</v>
      </c>
      <c r="K1852" s="832">
        <v>6650</v>
      </c>
      <c r="L1852" s="832">
        <v>6650</v>
      </c>
      <c r="M1852" s="832">
        <v>6650</v>
      </c>
      <c r="N1852" s="832">
        <v>6650</v>
      </c>
      <c r="O1852" s="832">
        <v>6650</v>
      </c>
      <c r="P1852" s="832">
        <v>6650</v>
      </c>
      <c r="Q1852" s="832">
        <v>6650</v>
      </c>
      <c r="R1852" s="832">
        <v>6650</v>
      </c>
      <c r="S1852" s="832">
        <v>0</v>
      </c>
      <c r="T1852" s="832">
        <v>0</v>
      </c>
      <c r="U1852" s="832">
        <v>0</v>
      </c>
      <c r="V1852" s="832">
        <v>0</v>
      </c>
      <c r="W1852" s="832">
        <v>0</v>
      </c>
      <c r="X1852" s="832">
        <v>0</v>
      </c>
      <c r="Y1852" s="832">
        <v>0</v>
      </c>
      <c r="Z1852" s="832">
        <v>0</v>
      </c>
      <c r="AA1852" s="832">
        <v>0</v>
      </c>
      <c r="AB1852" s="832">
        <v>0</v>
      </c>
      <c r="AC1852" s="832">
        <v>0</v>
      </c>
      <c r="AD1852" s="832">
        <v>0</v>
      </c>
      <c r="AE1852" s="832">
        <v>0</v>
      </c>
      <c r="AF1852" s="832">
        <v>0</v>
      </c>
      <c r="AG1852" s="832">
        <v>0</v>
      </c>
      <c r="AH1852" s="832">
        <v>0</v>
      </c>
      <c r="AI1852" s="832">
        <v>0</v>
      </c>
    </row>
    <row r="1853" spans="1:35" ht="15" customHeight="1">
      <c r="A1853" s="832" t="s">
        <v>1150</v>
      </c>
      <c r="B1853" s="832">
        <v>2021</v>
      </c>
      <c r="C1853" s="832" t="s">
        <v>2129</v>
      </c>
      <c r="D1853" s="832" t="s">
        <v>2811</v>
      </c>
      <c r="E1853" s="832" t="s">
        <v>1813</v>
      </c>
      <c r="F1853" s="832" t="s">
        <v>1153</v>
      </c>
      <c r="G1853" s="832">
        <v>1273.82</v>
      </c>
      <c r="H1853" s="832">
        <v>1273.82</v>
      </c>
      <c r="I1853" s="832">
        <v>1273.82</v>
      </c>
      <c r="J1853" s="832">
        <v>1273.82</v>
      </c>
      <c r="K1853" s="832">
        <v>1273.82</v>
      </c>
      <c r="L1853" s="832">
        <v>1273.82</v>
      </c>
      <c r="M1853" s="832">
        <v>1273.82</v>
      </c>
      <c r="N1853" s="832">
        <v>1229.82</v>
      </c>
      <c r="O1853" s="832">
        <v>1229.82</v>
      </c>
      <c r="P1853" s="832">
        <v>1329.82</v>
      </c>
      <c r="Q1853" s="832">
        <v>1329.82</v>
      </c>
      <c r="R1853" s="832">
        <v>1379.82</v>
      </c>
      <c r="S1853" s="832">
        <v>0</v>
      </c>
      <c r="T1853" s="832">
        <v>0</v>
      </c>
      <c r="U1853" s="832">
        <v>0</v>
      </c>
      <c r="V1853" s="832">
        <v>0</v>
      </c>
      <c r="W1853" s="832">
        <v>0</v>
      </c>
      <c r="X1853" s="832">
        <v>0</v>
      </c>
      <c r="Y1853" s="832">
        <v>0</v>
      </c>
      <c r="Z1853" s="832">
        <v>0</v>
      </c>
      <c r="AA1853" s="832">
        <v>0</v>
      </c>
      <c r="AB1853" s="832">
        <v>0</v>
      </c>
      <c r="AC1853" s="832">
        <v>0</v>
      </c>
      <c r="AD1853" s="832">
        <v>0</v>
      </c>
      <c r="AE1853" s="832">
        <v>0</v>
      </c>
      <c r="AF1853" s="832">
        <v>0</v>
      </c>
      <c r="AG1853" s="832">
        <v>0</v>
      </c>
      <c r="AH1853" s="832">
        <v>0</v>
      </c>
      <c r="AI1853" s="832">
        <v>0</v>
      </c>
    </row>
    <row r="1854" spans="1:35" ht="15" customHeight="1">
      <c r="A1854" s="832" t="s">
        <v>1150</v>
      </c>
      <c r="B1854" s="832">
        <v>2021</v>
      </c>
      <c r="C1854" s="832" t="s">
        <v>2131</v>
      </c>
      <c r="D1854" s="832" t="s">
        <v>2812</v>
      </c>
      <c r="E1854" s="832" t="s">
        <v>333</v>
      </c>
      <c r="F1854" s="832" t="s">
        <v>1153</v>
      </c>
      <c r="G1854" s="832">
        <v>24200</v>
      </c>
      <c r="H1854" s="832">
        <v>8575</v>
      </c>
      <c r="I1854" s="832">
        <v>2350</v>
      </c>
      <c r="J1854" s="832">
        <v>-31800</v>
      </c>
      <c r="K1854" s="832">
        <v>0</v>
      </c>
      <c r="L1854" s="832">
        <v>-23750</v>
      </c>
      <c r="M1854" s="832">
        <v>-29125</v>
      </c>
      <c r="N1854" s="832">
        <v>-26725</v>
      </c>
      <c r="O1854" s="832">
        <v>-18625</v>
      </c>
      <c r="P1854" s="832">
        <v>-18625</v>
      </c>
      <c r="Q1854" s="832">
        <v>-18025</v>
      </c>
      <c r="R1854" s="832">
        <v>-100</v>
      </c>
      <c r="S1854" s="832">
        <v>0</v>
      </c>
      <c r="T1854" s="832">
        <v>0</v>
      </c>
      <c r="U1854" s="832">
        <v>0</v>
      </c>
      <c r="V1854" s="832">
        <v>0</v>
      </c>
      <c r="W1854" s="832">
        <v>0</v>
      </c>
      <c r="X1854" s="832">
        <v>0</v>
      </c>
      <c r="Y1854" s="832">
        <v>0</v>
      </c>
      <c r="Z1854" s="832">
        <v>0</v>
      </c>
      <c r="AA1854" s="832">
        <v>0</v>
      </c>
      <c r="AB1854" s="832">
        <v>0</v>
      </c>
      <c r="AC1854" s="832">
        <v>0</v>
      </c>
      <c r="AD1854" s="832">
        <v>0</v>
      </c>
      <c r="AE1854" s="832">
        <v>0</v>
      </c>
      <c r="AF1854" s="832">
        <v>0</v>
      </c>
      <c r="AG1854" s="832">
        <v>0</v>
      </c>
      <c r="AH1854" s="832">
        <v>0</v>
      </c>
      <c r="AI1854" s="832">
        <v>0</v>
      </c>
    </row>
    <row r="1855" spans="1:35" ht="15" customHeight="1">
      <c r="A1855" s="832" t="s">
        <v>1150</v>
      </c>
      <c r="B1855" s="832">
        <v>2021</v>
      </c>
      <c r="C1855" s="832" t="s">
        <v>2133</v>
      </c>
      <c r="D1855" s="832" t="s">
        <v>2813</v>
      </c>
      <c r="E1855" s="832" t="s">
        <v>1813</v>
      </c>
      <c r="F1855" s="832" t="s">
        <v>1153</v>
      </c>
      <c r="G1855" s="832">
        <v>1000</v>
      </c>
      <c r="H1855" s="832">
        <v>1000</v>
      </c>
      <c r="I1855" s="832">
        <v>1000</v>
      </c>
      <c r="J1855" s="832">
        <v>1000</v>
      </c>
      <c r="K1855" s="832">
        <v>1000</v>
      </c>
      <c r="L1855" s="832">
        <v>1000</v>
      </c>
      <c r="M1855" s="832">
        <v>1000</v>
      </c>
      <c r="N1855" s="832">
        <v>1000</v>
      </c>
      <c r="O1855" s="832">
        <v>1000</v>
      </c>
      <c r="P1855" s="832">
        <v>1000</v>
      </c>
      <c r="Q1855" s="832">
        <v>1000</v>
      </c>
      <c r="R1855" s="832">
        <v>1000</v>
      </c>
      <c r="S1855" s="832">
        <v>0</v>
      </c>
      <c r="T1855" s="832">
        <v>0</v>
      </c>
      <c r="U1855" s="832">
        <v>0</v>
      </c>
      <c r="V1855" s="832">
        <v>0</v>
      </c>
      <c r="W1855" s="832">
        <v>0</v>
      </c>
      <c r="X1855" s="832">
        <v>0</v>
      </c>
      <c r="Y1855" s="832">
        <v>0</v>
      </c>
      <c r="Z1855" s="832">
        <v>0</v>
      </c>
      <c r="AA1855" s="832">
        <v>0</v>
      </c>
      <c r="AB1855" s="832">
        <v>0</v>
      </c>
      <c r="AC1855" s="832">
        <v>0</v>
      </c>
      <c r="AD1855" s="832">
        <v>0</v>
      </c>
      <c r="AE1855" s="832">
        <v>0</v>
      </c>
      <c r="AF1855" s="832">
        <v>0</v>
      </c>
      <c r="AG1855" s="832">
        <v>0</v>
      </c>
      <c r="AH1855" s="832">
        <v>0</v>
      </c>
      <c r="AI1855" s="832">
        <v>0</v>
      </c>
    </row>
    <row r="1856" spans="1:35" ht="15" customHeight="1">
      <c r="A1856" s="832" t="s">
        <v>1150</v>
      </c>
      <c r="B1856" s="832">
        <v>2021</v>
      </c>
      <c r="C1856" s="832" t="s">
        <v>2135</v>
      </c>
      <c r="D1856" s="832" t="s">
        <v>2814</v>
      </c>
      <c r="E1856" s="832" t="s">
        <v>333</v>
      </c>
      <c r="F1856" s="832" t="s">
        <v>1153</v>
      </c>
      <c r="G1856" s="832">
        <v>-8630.69</v>
      </c>
      <c r="H1856" s="832">
        <v>-9062.83</v>
      </c>
      <c r="I1856" s="832">
        <v>-9532.0400000000009</v>
      </c>
      <c r="J1856" s="832">
        <v>-10015.82</v>
      </c>
      <c r="K1856" s="832">
        <v>-10738.21</v>
      </c>
      <c r="L1856" s="832">
        <v>-10776.37</v>
      </c>
      <c r="M1856" s="832">
        <v>-10758.72</v>
      </c>
      <c r="N1856" s="832">
        <v>-10613.54</v>
      </c>
      <c r="O1856" s="832">
        <v>-11294.86</v>
      </c>
      <c r="P1856" s="832">
        <v>-12060.53</v>
      </c>
      <c r="Q1856" s="832">
        <v>-12335.6</v>
      </c>
      <c r="R1856" s="832">
        <v>-12883.93</v>
      </c>
      <c r="S1856" s="832">
        <v>0</v>
      </c>
      <c r="T1856" s="832">
        <v>0</v>
      </c>
      <c r="U1856" s="832">
        <v>0</v>
      </c>
      <c r="V1856" s="832">
        <v>0</v>
      </c>
      <c r="W1856" s="832">
        <v>0</v>
      </c>
      <c r="X1856" s="832">
        <v>0</v>
      </c>
      <c r="Y1856" s="832">
        <v>0</v>
      </c>
      <c r="Z1856" s="832">
        <v>0</v>
      </c>
      <c r="AA1856" s="832">
        <v>0</v>
      </c>
      <c r="AB1856" s="832">
        <v>0</v>
      </c>
      <c r="AC1856" s="832">
        <v>0</v>
      </c>
      <c r="AD1856" s="832">
        <v>0</v>
      </c>
      <c r="AE1856" s="832">
        <v>0</v>
      </c>
      <c r="AF1856" s="832">
        <v>0</v>
      </c>
      <c r="AG1856" s="832">
        <v>0</v>
      </c>
      <c r="AH1856" s="832">
        <v>0</v>
      </c>
      <c r="AI1856" s="832">
        <v>0</v>
      </c>
    </row>
    <row r="1857" spans="1:35" ht="15" customHeight="1">
      <c r="A1857" s="832" t="s">
        <v>1150</v>
      </c>
      <c r="B1857" s="832">
        <v>2021</v>
      </c>
      <c r="C1857" s="832" t="s">
        <v>2139</v>
      </c>
      <c r="D1857" s="832" t="s">
        <v>2815</v>
      </c>
      <c r="E1857" s="832" t="s">
        <v>333</v>
      </c>
      <c r="F1857" s="832" t="s">
        <v>1153</v>
      </c>
      <c r="G1857" s="832">
        <v>0</v>
      </c>
      <c r="H1857" s="832">
        <v>0</v>
      </c>
      <c r="I1857" s="832">
        <v>0</v>
      </c>
      <c r="J1857" s="832">
        <v>0</v>
      </c>
      <c r="K1857" s="832">
        <v>0</v>
      </c>
      <c r="L1857" s="832">
        <v>0</v>
      </c>
      <c r="M1857" s="832">
        <v>0</v>
      </c>
      <c r="N1857" s="832">
        <v>0</v>
      </c>
      <c r="O1857" s="832">
        <v>0</v>
      </c>
      <c r="P1857" s="832">
        <v>0</v>
      </c>
      <c r="Q1857" s="832">
        <v>0</v>
      </c>
      <c r="R1857" s="832">
        <v>17152</v>
      </c>
      <c r="S1857" s="832">
        <v>0</v>
      </c>
      <c r="T1857" s="832">
        <v>0</v>
      </c>
      <c r="U1857" s="832">
        <v>0</v>
      </c>
      <c r="V1857" s="832">
        <v>0</v>
      </c>
      <c r="W1857" s="832">
        <v>0</v>
      </c>
      <c r="X1857" s="832">
        <v>0</v>
      </c>
      <c r="Y1857" s="832">
        <v>0</v>
      </c>
      <c r="Z1857" s="832">
        <v>0</v>
      </c>
      <c r="AA1857" s="832">
        <v>0</v>
      </c>
      <c r="AB1857" s="832">
        <v>0</v>
      </c>
      <c r="AC1857" s="832">
        <v>0</v>
      </c>
      <c r="AD1857" s="832">
        <v>0</v>
      </c>
      <c r="AE1857" s="832">
        <v>0</v>
      </c>
      <c r="AF1857" s="832">
        <v>0</v>
      </c>
      <c r="AG1857" s="832">
        <v>0</v>
      </c>
      <c r="AH1857" s="832">
        <v>0</v>
      </c>
      <c r="AI1857" s="832">
        <v>0</v>
      </c>
    </row>
    <row r="1858" spans="1:35" ht="15" customHeight="1">
      <c r="A1858" s="832" t="s">
        <v>1150</v>
      </c>
      <c r="B1858" s="832">
        <v>2021</v>
      </c>
      <c r="C1858" s="832" t="s">
        <v>2145</v>
      </c>
      <c r="D1858" s="832" t="s">
        <v>2146</v>
      </c>
      <c r="E1858" s="832" t="s">
        <v>333</v>
      </c>
      <c r="F1858" s="832" t="s">
        <v>1153</v>
      </c>
      <c r="G1858" s="832">
        <v>20176</v>
      </c>
      <c r="H1858" s="832">
        <v>20176</v>
      </c>
      <c r="I1858" s="832">
        <v>20176</v>
      </c>
      <c r="J1858" s="832">
        <v>20176</v>
      </c>
      <c r="K1858" s="832">
        <v>20176</v>
      </c>
      <c r="L1858" s="832">
        <v>20176</v>
      </c>
      <c r="M1858" s="832">
        <v>20176</v>
      </c>
      <c r="N1858" s="832">
        <v>20176</v>
      </c>
      <c r="O1858" s="832">
        <v>20176</v>
      </c>
      <c r="P1858" s="832">
        <v>20176</v>
      </c>
      <c r="Q1858" s="832">
        <v>20176</v>
      </c>
      <c r="R1858" s="832">
        <v>182424</v>
      </c>
      <c r="S1858" s="832">
        <v>0</v>
      </c>
      <c r="T1858" s="832">
        <v>0</v>
      </c>
      <c r="U1858" s="832">
        <v>0</v>
      </c>
      <c r="V1858" s="832">
        <v>0</v>
      </c>
      <c r="W1858" s="832">
        <v>0</v>
      </c>
      <c r="X1858" s="832">
        <v>0</v>
      </c>
      <c r="Y1858" s="832">
        <v>0</v>
      </c>
      <c r="Z1858" s="832">
        <v>0</v>
      </c>
      <c r="AA1858" s="832">
        <v>0</v>
      </c>
      <c r="AB1858" s="832">
        <v>0</v>
      </c>
      <c r="AC1858" s="832">
        <v>0</v>
      </c>
      <c r="AD1858" s="832">
        <v>0</v>
      </c>
      <c r="AE1858" s="832">
        <v>0</v>
      </c>
      <c r="AF1858" s="832">
        <v>0</v>
      </c>
      <c r="AG1858" s="832">
        <v>0</v>
      </c>
      <c r="AH1858" s="832">
        <v>0</v>
      </c>
      <c r="AI1858" s="832">
        <v>0</v>
      </c>
    </row>
    <row r="1859" spans="1:35" ht="15" customHeight="1">
      <c r="A1859" s="832" t="s">
        <v>1150</v>
      </c>
      <c r="B1859" s="832">
        <v>2021</v>
      </c>
      <c r="C1859" s="832" t="s">
        <v>2147</v>
      </c>
      <c r="D1859" s="832" t="s">
        <v>2148</v>
      </c>
      <c r="E1859" s="832" t="s">
        <v>333</v>
      </c>
      <c r="F1859" s="832" t="s">
        <v>1153</v>
      </c>
      <c r="G1859" s="832">
        <v>-36555</v>
      </c>
      <c r="H1859" s="832">
        <v>-36555</v>
      </c>
      <c r="I1859" s="832">
        <v>-36555</v>
      </c>
      <c r="J1859" s="832">
        <v>-36555</v>
      </c>
      <c r="K1859" s="832">
        <v>-36555</v>
      </c>
      <c r="L1859" s="832">
        <v>-38132</v>
      </c>
      <c r="M1859" s="832">
        <v>-131310</v>
      </c>
      <c r="N1859" s="832">
        <v>-134488</v>
      </c>
      <c r="O1859" s="832">
        <v>-145662</v>
      </c>
      <c r="P1859" s="832">
        <v>-156836</v>
      </c>
      <c r="Q1859" s="832">
        <v>-168010</v>
      </c>
      <c r="R1859" s="832">
        <v>-179184</v>
      </c>
      <c r="S1859" s="832">
        <v>0</v>
      </c>
      <c r="T1859" s="832">
        <v>0</v>
      </c>
      <c r="U1859" s="832">
        <v>0</v>
      </c>
      <c r="V1859" s="832">
        <v>0</v>
      </c>
      <c r="W1859" s="832">
        <v>0</v>
      </c>
      <c r="X1859" s="832">
        <v>0</v>
      </c>
      <c r="Y1859" s="832">
        <v>0</v>
      </c>
      <c r="Z1859" s="832">
        <v>0</v>
      </c>
      <c r="AA1859" s="832">
        <v>0</v>
      </c>
      <c r="AB1859" s="832">
        <v>0</v>
      </c>
      <c r="AC1859" s="832">
        <v>0</v>
      </c>
      <c r="AD1859" s="832">
        <v>0</v>
      </c>
      <c r="AE1859" s="832">
        <v>0</v>
      </c>
      <c r="AF1859" s="832">
        <v>0</v>
      </c>
      <c r="AG1859" s="832">
        <v>0</v>
      </c>
      <c r="AH1859" s="832">
        <v>0</v>
      </c>
      <c r="AI1859" s="832">
        <v>0</v>
      </c>
    </row>
    <row r="1860" spans="1:35" ht="15" customHeight="1">
      <c r="A1860" s="832" t="s">
        <v>1150</v>
      </c>
      <c r="B1860" s="832">
        <v>2021</v>
      </c>
      <c r="C1860" s="832" t="s">
        <v>2149</v>
      </c>
      <c r="D1860" s="832" t="s">
        <v>2150</v>
      </c>
      <c r="E1860" s="832" t="s">
        <v>333</v>
      </c>
      <c r="F1860" s="832" t="s">
        <v>1153</v>
      </c>
      <c r="G1860" s="832">
        <v>-46620</v>
      </c>
      <c r="H1860" s="832">
        <v>-46620</v>
      </c>
      <c r="I1860" s="832">
        <v>-46620</v>
      </c>
      <c r="J1860" s="832">
        <v>-46620</v>
      </c>
      <c r="K1860" s="832">
        <v>-46620</v>
      </c>
      <c r="L1860" s="832">
        <v>-49589</v>
      </c>
      <c r="M1860" s="832">
        <v>-168722</v>
      </c>
      <c r="N1860" s="832">
        <v>-172855</v>
      </c>
      <c r="O1860" s="832">
        <v>-187577</v>
      </c>
      <c r="P1860" s="832">
        <v>-202299</v>
      </c>
      <c r="Q1860" s="832">
        <v>-217021</v>
      </c>
      <c r="R1860" s="832">
        <v>-231743</v>
      </c>
      <c r="S1860" s="832">
        <v>0</v>
      </c>
      <c r="T1860" s="832">
        <v>0</v>
      </c>
      <c r="U1860" s="832">
        <v>0</v>
      </c>
      <c r="V1860" s="832">
        <v>0</v>
      </c>
      <c r="W1860" s="832">
        <v>0</v>
      </c>
      <c r="X1860" s="832">
        <v>0</v>
      </c>
      <c r="Y1860" s="832">
        <v>0</v>
      </c>
      <c r="Z1860" s="832">
        <v>0</v>
      </c>
      <c r="AA1860" s="832">
        <v>0</v>
      </c>
      <c r="AB1860" s="832">
        <v>0</v>
      </c>
      <c r="AC1860" s="832">
        <v>0</v>
      </c>
      <c r="AD1860" s="832">
        <v>0</v>
      </c>
      <c r="AE1860" s="832">
        <v>0</v>
      </c>
      <c r="AF1860" s="832">
        <v>0</v>
      </c>
      <c r="AG1860" s="832">
        <v>0</v>
      </c>
      <c r="AH1860" s="832">
        <v>0</v>
      </c>
      <c r="AI1860" s="832">
        <v>0</v>
      </c>
    </row>
    <row r="1861" spans="1:35" ht="15" customHeight="1">
      <c r="A1861" s="832" t="s">
        <v>1150</v>
      </c>
      <c r="B1861" s="832">
        <v>2021</v>
      </c>
      <c r="C1861" s="832" t="s">
        <v>2153</v>
      </c>
      <c r="D1861" s="832" t="s">
        <v>2154</v>
      </c>
      <c r="E1861" s="832" t="s">
        <v>333</v>
      </c>
      <c r="F1861" s="832" t="s">
        <v>1153</v>
      </c>
      <c r="G1861" s="832">
        <v>0</v>
      </c>
      <c r="H1861" s="832">
        <v>0</v>
      </c>
      <c r="I1861" s="832">
        <v>0</v>
      </c>
      <c r="J1861" s="832">
        <v>0</v>
      </c>
      <c r="K1861" s="832">
        <v>0</v>
      </c>
      <c r="L1861" s="832">
        <v>0</v>
      </c>
      <c r="M1861" s="832">
        <v>0</v>
      </c>
      <c r="N1861" s="832">
        <v>0</v>
      </c>
      <c r="O1861" s="832">
        <v>0</v>
      </c>
      <c r="P1861" s="832">
        <v>0</v>
      </c>
      <c r="Q1861" s="832">
        <v>0</v>
      </c>
      <c r="R1861" s="832">
        <v>0</v>
      </c>
      <c r="S1861" s="832">
        <v>0</v>
      </c>
      <c r="T1861" s="832">
        <v>0</v>
      </c>
      <c r="U1861" s="832">
        <v>0</v>
      </c>
      <c r="V1861" s="832">
        <v>0</v>
      </c>
      <c r="W1861" s="832">
        <v>0</v>
      </c>
      <c r="X1861" s="832">
        <v>0</v>
      </c>
      <c r="Y1861" s="832">
        <v>0</v>
      </c>
      <c r="Z1861" s="832">
        <v>0</v>
      </c>
      <c r="AA1861" s="832">
        <v>0</v>
      </c>
      <c r="AB1861" s="832">
        <v>0</v>
      </c>
      <c r="AC1861" s="832">
        <v>0</v>
      </c>
      <c r="AD1861" s="832">
        <v>0</v>
      </c>
      <c r="AE1861" s="832">
        <v>0</v>
      </c>
      <c r="AF1861" s="832">
        <v>0</v>
      </c>
      <c r="AG1861" s="832">
        <v>0</v>
      </c>
      <c r="AH1861" s="832">
        <v>0</v>
      </c>
      <c r="AI1861" s="832">
        <v>0</v>
      </c>
    </row>
    <row r="1862" spans="1:35" ht="15" customHeight="1">
      <c r="A1862" s="832" t="s">
        <v>1150</v>
      </c>
      <c r="B1862" s="832">
        <v>2021</v>
      </c>
      <c r="C1862" s="832" t="s">
        <v>2155</v>
      </c>
      <c r="D1862" s="832" t="s">
        <v>2156</v>
      </c>
      <c r="E1862" s="832" t="s">
        <v>333</v>
      </c>
      <c r="F1862" s="832" t="s">
        <v>1153</v>
      </c>
      <c r="G1862" s="832">
        <v>0</v>
      </c>
      <c r="H1862" s="832">
        <v>0</v>
      </c>
      <c r="I1862" s="832">
        <v>0</v>
      </c>
      <c r="J1862" s="832">
        <v>0</v>
      </c>
      <c r="K1862" s="832">
        <v>0</v>
      </c>
      <c r="L1862" s="832">
        <v>0</v>
      </c>
      <c r="M1862" s="832">
        <v>0</v>
      </c>
      <c r="N1862" s="832">
        <v>0</v>
      </c>
      <c r="O1862" s="832">
        <v>0</v>
      </c>
      <c r="P1862" s="832">
        <v>0</v>
      </c>
      <c r="Q1862" s="832">
        <v>0</v>
      </c>
      <c r="R1862" s="832">
        <v>0</v>
      </c>
      <c r="S1862" s="832">
        <v>0</v>
      </c>
      <c r="T1862" s="832">
        <v>0</v>
      </c>
      <c r="U1862" s="832">
        <v>0</v>
      </c>
      <c r="V1862" s="832">
        <v>0</v>
      </c>
      <c r="W1862" s="832">
        <v>0</v>
      </c>
      <c r="X1862" s="832">
        <v>0</v>
      </c>
      <c r="Y1862" s="832">
        <v>0</v>
      </c>
      <c r="Z1862" s="832">
        <v>0</v>
      </c>
      <c r="AA1862" s="832">
        <v>0</v>
      </c>
      <c r="AB1862" s="832">
        <v>0</v>
      </c>
      <c r="AC1862" s="832">
        <v>0</v>
      </c>
      <c r="AD1862" s="832">
        <v>0</v>
      </c>
      <c r="AE1862" s="832">
        <v>0</v>
      </c>
      <c r="AF1862" s="832">
        <v>0</v>
      </c>
      <c r="AG1862" s="832">
        <v>0</v>
      </c>
      <c r="AH1862" s="832">
        <v>0</v>
      </c>
      <c r="AI1862" s="832">
        <v>0</v>
      </c>
    </row>
    <row r="1863" spans="1:35" ht="15" customHeight="1">
      <c r="A1863" s="832" t="s">
        <v>1150</v>
      </c>
      <c r="B1863" s="832">
        <v>2021</v>
      </c>
      <c r="C1863" s="832" t="s">
        <v>2157</v>
      </c>
      <c r="D1863" s="832" t="s">
        <v>2158</v>
      </c>
      <c r="E1863" s="832" t="s">
        <v>333</v>
      </c>
      <c r="F1863" s="832" t="s">
        <v>1153</v>
      </c>
      <c r="G1863" s="832">
        <v>0</v>
      </c>
      <c r="H1863" s="832">
        <v>0</v>
      </c>
      <c r="I1863" s="832">
        <v>0</v>
      </c>
      <c r="J1863" s="832">
        <v>0</v>
      </c>
      <c r="K1863" s="832">
        <v>0</v>
      </c>
      <c r="L1863" s="832">
        <v>0</v>
      </c>
      <c r="M1863" s="832">
        <v>0</v>
      </c>
      <c r="N1863" s="832">
        <v>0</v>
      </c>
      <c r="O1863" s="832">
        <v>0</v>
      </c>
      <c r="P1863" s="832">
        <v>0</v>
      </c>
      <c r="Q1863" s="832">
        <v>0</v>
      </c>
      <c r="R1863" s="832">
        <v>0</v>
      </c>
      <c r="S1863" s="832">
        <v>0</v>
      </c>
      <c r="T1863" s="832">
        <v>0</v>
      </c>
      <c r="U1863" s="832">
        <v>0</v>
      </c>
      <c r="V1863" s="832">
        <v>0</v>
      </c>
      <c r="W1863" s="832">
        <v>0</v>
      </c>
      <c r="X1863" s="832">
        <v>0</v>
      </c>
      <c r="Y1863" s="832">
        <v>0</v>
      </c>
      <c r="Z1863" s="832">
        <v>0</v>
      </c>
      <c r="AA1863" s="832">
        <v>0</v>
      </c>
      <c r="AB1863" s="832">
        <v>0</v>
      </c>
      <c r="AC1863" s="832">
        <v>0</v>
      </c>
      <c r="AD1863" s="832">
        <v>0</v>
      </c>
      <c r="AE1863" s="832">
        <v>0</v>
      </c>
      <c r="AF1863" s="832">
        <v>0</v>
      </c>
      <c r="AG1863" s="832">
        <v>0</v>
      </c>
      <c r="AH1863" s="832">
        <v>0</v>
      </c>
      <c r="AI1863" s="832">
        <v>0</v>
      </c>
    </row>
    <row r="1864" spans="1:35" ht="15" customHeight="1">
      <c r="A1864" s="832" t="s">
        <v>1150</v>
      </c>
      <c r="B1864" s="832">
        <v>2021</v>
      </c>
      <c r="C1864" s="832" t="s">
        <v>2159</v>
      </c>
      <c r="D1864" s="832" t="s">
        <v>2160</v>
      </c>
      <c r="E1864" s="832" t="s">
        <v>333</v>
      </c>
      <c r="F1864" s="832" t="s">
        <v>1153</v>
      </c>
      <c r="G1864" s="832">
        <v>0</v>
      </c>
      <c r="H1864" s="832">
        <v>0</v>
      </c>
      <c r="I1864" s="832">
        <v>0</v>
      </c>
      <c r="J1864" s="832">
        <v>0</v>
      </c>
      <c r="K1864" s="832">
        <v>0</v>
      </c>
      <c r="L1864" s="832">
        <v>0</v>
      </c>
      <c r="M1864" s="832">
        <v>0</v>
      </c>
      <c r="N1864" s="832">
        <v>0</v>
      </c>
      <c r="O1864" s="832">
        <v>0</v>
      </c>
      <c r="P1864" s="832">
        <v>0</v>
      </c>
      <c r="Q1864" s="832">
        <v>0</v>
      </c>
      <c r="R1864" s="832">
        <v>0</v>
      </c>
      <c r="S1864" s="832">
        <v>0</v>
      </c>
      <c r="T1864" s="832">
        <v>0</v>
      </c>
      <c r="U1864" s="832">
        <v>0</v>
      </c>
      <c r="V1864" s="832">
        <v>0</v>
      </c>
      <c r="W1864" s="832">
        <v>0</v>
      </c>
      <c r="X1864" s="832">
        <v>0</v>
      </c>
      <c r="Y1864" s="832">
        <v>0</v>
      </c>
      <c r="Z1864" s="832">
        <v>0</v>
      </c>
      <c r="AA1864" s="832">
        <v>0</v>
      </c>
      <c r="AB1864" s="832">
        <v>0</v>
      </c>
      <c r="AC1864" s="832">
        <v>0</v>
      </c>
      <c r="AD1864" s="832">
        <v>0</v>
      </c>
      <c r="AE1864" s="832">
        <v>0</v>
      </c>
      <c r="AF1864" s="832">
        <v>0</v>
      </c>
      <c r="AG1864" s="832">
        <v>0</v>
      </c>
      <c r="AH1864" s="832">
        <v>0</v>
      </c>
      <c r="AI1864" s="832">
        <v>0</v>
      </c>
    </row>
    <row r="1865" spans="1:35" ht="15" customHeight="1">
      <c r="A1865" s="832" t="s">
        <v>1150</v>
      </c>
      <c r="B1865" s="832">
        <v>2021</v>
      </c>
      <c r="C1865" s="832" t="s">
        <v>2161</v>
      </c>
      <c r="D1865" s="832" t="s">
        <v>2162</v>
      </c>
      <c r="E1865" s="832" t="s">
        <v>333</v>
      </c>
      <c r="F1865" s="832" t="s">
        <v>1153</v>
      </c>
      <c r="G1865" s="832">
        <v>0</v>
      </c>
      <c r="H1865" s="832">
        <v>0</v>
      </c>
      <c r="I1865" s="832">
        <v>0</v>
      </c>
      <c r="J1865" s="832">
        <v>0</v>
      </c>
      <c r="K1865" s="832">
        <v>0</v>
      </c>
      <c r="L1865" s="832">
        <v>0</v>
      </c>
      <c r="M1865" s="832">
        <v>0</v>
      </c>
      <c r="N1865" s="832">
        <v>0</v>
      </c>
      <c r="O1865" s="832">
        <v>0</v>
      </c>
      <c r="P1865" s="832">
        <v>0</v>
      </c>
      <c r="Q1865" s="832">
        <v>0</v>
      </c>
      <c r="R1865" s="832">
        <v>0</v>
      </c>
      <c r="S1865" s="832">
        <v>0</v>
      </c>
      <c r="T1865" s="832">
        <v>0</v>
      </c>
      <c r="U1865" s="832">
        <v>0</v>
      </c>
      <c r="V1865" s="832">
        <v>0</v>
      </c>
      <c r="W1865" s="832">
        <v>0</v>
      </c>
      <c r="X1865" s="832">
        <v>0</v>
      </c>
      <c r="Y1865" s="832">
        <v>0</v>
      </c>
      <c r="Z1865" s="832">
        <v>0</v>
      </c>
      <c r="AA1865" s="832">
        <v>0</v>
      </c>
      <c r="AB1865" s="832">
        <v>0</v>
      </c>
      <c r="AC1865" s="832">
        <v>0</v>
      </c>
      <c r="AD1865" s="832">
        <v>0</v>
      </c>
      <c r="AE1865" s="832">
        <v>0</v>
      </c>
      <c r="AF1865" s="832">
        <v>0</v>
      </c>
      <c r="AG1865" s="832">
        <v>0</v>
      </c>
      <c r="AH1865" s="832">
        <v>0</v>
      </c>
      <c r="AI1865" s="832">
        <v>0</v>
      </c>
    </row>
    <row r="1866" spans="1:35" ht="15" customHeight="1">
      <c r="A1866" s="832" t="s">
        <v>1150</v>
      </c>
      <c r="B1866" s="832">
        <v>2021</v>
      </c>
      <c r="C1866" s="832" t="s">
        <v>2163</v>
      </c>
      <c r="D1866" s="832" t="s">
        <v>2164</v>
      </c>
      <c r="E1866" s="832" t="s">
        <v>333</v>
      </c>
      <c r="F1866" s="832" t="s">
        <v>1153</v>
      </c>
      <c r="G1866" s="832">
        <v>0</v>
      </c>
      <c r="H1866" s="832">
        <v>0</v>
      </c>
      <c r="I1866" s="832">
        <v>0</v>
      </c>
      <c r="J1866" s="832">
        <v>0</v>
      </c>
      <c r="K1866" s="832">
        <v>0</v>
      </c>
      <c r="L1866" s="832">
        <v>0</v>
      </c>
      <c r="M1866" s="832">
        <v>0</v>
      </c>
      <c r="N1866" s="832">
        <v>0</v>
      </c>
      <c r="O1866" s="832">
        <v>0</v>
      </c>
      <c r="P1866" s="832">
        <v>0</v>
      </c>
      <c r="Q1866" s="832">
        <v>0</v>
      </c>
      <c r="R1866" s="832">
        <v>0</v>
      </c>
      <c r="S1866" s="832">
        <v>0</v>
      </c>
      <c r="T1866" s="832">
        <v>0</v>
      </c>
      <c r="U1866" s="832">
        <v>0</v>
      </c>
      <c r="V1866" s="832">
        <v>0</v>
      </c>
      <c r="W1866" s="832">
        <v>0</v>
      </c>
      <c r="X1866" s="832">
        <v>0</v>
      </c>
      <c r="Y1866" s="832">
        <v>0</v>
      </c>
      <c r="Z1866" s="832">
        <v>0</v>
      </c>
      <c r="AA1866" s="832">
        <v>0</v>
      </c>
      <c r="AB1866" s="832">
        <v>0</v>
      </c>
      <c r="AC1866" s="832">
        <v>0</v>
      </c>
      <c r="AD1866" s="832">
        <v>0</v>
      </c>
      <c r="AE1866" s="832">
        <v>0</v>
      </c>
      <c r="AF1866" s="832">
        <v>0</v>
      </c>
      <c r="AG1866" s="832">
        <v>0</v>
      </c>
      <c r="AH1866" s="832">
        <v>0</v>
      </c>
      <c r="AI1866" s="832">
        <v>0</v>
      </c>
    </row>
    <row r="1867" spans="1:35" ht="15" customHeight="1">
      <c r="A1867" s="832" t="s">
        <v>1150</v>
      </c>
      <c r="B1867" s="832">
        <v>2021</v>
      </c>
      <c r="C1867" s="832" t="s">
        <v>2165</v>
      </c>
      <c r="D1867" s="832" t="s">
        <v>2166</v>
      </c>
      <c r="E1867" s="832" t="s">
        <v>333</v>
      </c>
      <c r="F1867" s="832" t="s">
        <v>1153</v>
      </c>
      <c r="G1867" s="832">
        <v>0</v>
      </c>
      <c r="H1867" s="832">
        <v>0</v>
      </c>
      <c r="I1867" s="832">
        <v>0</v>
      </c>
      <c r="J1867" s="832">
        <v>0</v>
      </c>
      <c r="K1867" s="832">
        <v>0</v>
      </c>
      <c r="L1867" s="832">
        <v>0</v>
      </c>
      <c r="M1867" s="832">
        <v>0</v>
      </c>
      <c r="N1867" s="832">
        <v>0</v>
      </c>
      <c r="O1867" s="832">
        <v>0</v>
      </c>
      <c r="P1867" s="832">
        <v>0</v>
      </c>
      <c r="Q1867" s="832">
        <v>0</v>
      </c>
      <c r="R1867" s="832">
        <v>0</v>
      </c>
      <c r="S1867" s="832">
        <v>0</v>
      </c>
      <c r="T1867" s="832">
        <v>0</v>
      </c>
      <c r="U1867" s="832">
        <v>0</v>
      </c>
      <c r="V1867" s="832">
        <v>0</v>
      </c>
      <c r="W1867" s="832">
        <v>0</v>
      </c>
      <c r="X1867" s="832">
        <v>0</v>
      </c>
      <c r="Y1867" s="832">
        <v>0</v>
      </c>
      <c r="Z1867" s="832">
        <v>0</v>
      </c>
      <c r="AA1867" s="832">
        <v>0</v>
      </c>
      <c r="AB1867" s="832">
        <v>0</v>
      </c>
      <c r="AC1867" s="832">
        <v>0</v>
      </c>
      <c r="AD1867" s="832">
        <v>0</v>
      </c>
      <c r="AE1867" s="832">
        <v>0</v>
      </c>
      <c r="AF1867" s="832">
        <v>0</v>
      </c>
      <c r="AG1867" s="832">
        <v>0</v>
      </c>
      <c r="AH1867" s="832">
        <v>0</v>
      </c>
      <c r="AI1867" s="832">
        <v>0</v>
      </c>
    </row>
    <row r="1868" spans="1:35" ht="15" customHeight="1">
      <c r="A1868" s="832" t="s">
        <v>1150</v>
      </c>
      <c r="B1868" s="832">
        <v>2021</v>
      </c>
      <c r="C1868" s="832" t="s">
        <v>2167</v>
      </c>
      <c r="D1868" s="832" t="s">
        <v>2168</v>
      </c>
      <c r="E1868" s="832" t="s">
        <v>333</v>
      </c>
      <c r="F1868" s="832" t="s">
        <v>1153</v>
      </c>
      <c r="G1868" s="832">
        <v>-4975</v>
      </c>
      <c r="H1868" s="832">
        <v>-7875</v>
      </c>
      <c r="I1868" s="832">
        <v>-10775</v>
      </c>
      <c r="J1868" s="832">
        <v>-14400</v>
      </c>
      <c r="K1868" s="832">
        <v>-17300</v>
      </c>
      <c r="L1868" s="832">
        <v>-20925</v>
      </c>
      <c r="M1868" s="832">
        <v>-23966.14</v>
      </c>
      <c r="N1868" s="832">
        <v>-26866.14</v>
      </c>
      <c r="O1868" s="832">
        <v>-30491.14</v>
      </c>
      <c r="P1868" s="832">
        <v>-33391.14</v>
      </c>
      <c r="Q1868" s="832">
        <v>-36291.14</v>
      </c>
      <c r="R1868" s="832">
        <v>-1491.14</v>
      </c>
      <c r="S1868" s="832">
        <v>0</v>
      </c>
      <c r="T1868" s="832">
        <v>0</v>
      </c>
      <c r="U1868" s="832">
        <v>0</v>
      </c>
      <c r="V1868" s="832">
        <v>0</v>
      </c>
      <c r="W1868" s="832">
        <v>0</v>
      </c>
      <c r="X1868" s="832">
        <v>0</v>
      </c>
      <c r="Y1868" s="832">
        <v>0</v>
      </c>
      <c r="Z1868" s="832">
        <v>0</v>
      </c>
      <c r="AA1868" s="832">
        <v>0</v>
      </c>
      <c r="AB1868" s="832">
        <v>0</v>
      </c>
      <c r="AC1868" s="832">
        <v>0</v>
      </c>
      <c r="AD1868" s="832">
        <v>0</v>
      </c>
      <c r="AE1868" s="832">
        <v>0</v>
      </c>
      <c r="AF1868" s="832">
        <v>0</v>
      </c>
      <c r="AG1868" s="832">
        <v>0</v>
      </c>
      <c r="AH1868" s="832">
        <v>0</v>
      </c>
      <c r="AI1868" s="832">
        <v>0</v>
      </c>
    </row>
    <row r="1869" spans="1:35" ht="15" customHeight="1">
      <c r="A1869" s="832" t="s">
        <v>1150</v>
      </c>
      <c r="B1869" s="832">
        <v>2021</v>
      </c>
      <c r="C1869" s="832" t="s">
        <v>2169</v>
      </c>
      <c r="D1869" s="832" t="s">
        <v>2170</v>
      </c>
      <c r="E1869" s="832" t="s">
        <v>333</v>
      </c>
      <c r="F1869" s="832" t="s">
        <v>1153</v>
      </c>
      <c r="G1869" s="832">
        <v>816437.45</v>
      </c>
      <c r="H1869" s="832">
        <v>816437.45</v>
      </c>
      <c r="I1869" s="832">
        <v>816437.45</v>
      </c>
      <c r="J1869" s="832">
        <v>816437.45</v>
      </c>
      <c r="K1869" s="832">
        <v>816437.45</v>
      </c>
      <c r="L1869" s="832">
        <v>816437.45</v>
      </c>
      <c r="M1869" s="832">
        <v>816437.45</v>
      </c>
      <c r="N1869" s="832">
        <v>816437.45</v>
      </c>
      <c r="O1869" s="832">
        <v>816437.45</v>
      </c>
      <c r="P1869" s="832">
        <v>816437.45</v>
      </c>
      <c r="Q1869" s="832">
        <v>816437.45</v>
      </c>
      <c r="R1869" s="832">
        <v>1015139.21</v>
      </c>
      <c r="S1869" s="832">
        <v>0</v>
      </c>
      <c r="T1869" s="832">
        <v>0</v>
      </c>
      <c r="U1869" s="832">
        <v>0</v>
      </c>
      <c r="V1869" s="832">
        <v>0</v>
      </c>
      <c r="W1869" s="832">
        <v>0</v>
      </c>
      <c r="X1869" s="832">
        <v>0</v>
      </c>
      <c r="Y1869" s="832">
        <v>0</v>
      </c>
      <c r="Z1869" s="832">
        <v>0</v>
      </c>
      <c r="AA1869" s="832">
        <v>0</v>
      </c>
      <c r="AB1869" s="832">
        <v>0</v>
      </c>
      <c r="AC1869" s="832">
        <v>0</v>
      </c>
      <c r="AD1869" s="832">
        <v>0</v>
      </c>
      <c r="AE1869" s="832">
        <v>0</v>
      </c>
      <c r="AF1869" s="832">
        <v>0</v>
      </c>
      <c r="AG1869" s="832">
        <v>0</v>
      </c>
      <c r="AH1869" s="832">
        <v>0</v>
      </c>
      <c r="AI1869" s="832">
        <v>0</v>
      </c>
    </row>
    <row r="1870" spans="1:35" ht="15" customHeight="1">
      <c r="A1870" s="832" t="s">
        <v>1150</v>
      </c>
      <c r="B1870" s="832">
        <v>2021</v>
      </c>
      <c r="C1870" s="832" t="s">
        <v>2173</v>
      </c>
      <c r="D1870" s="832" t="s">
        <v>2174</v>
      </c>
      <c r="E1870" s="832" t="s">
        <v>333</v>
      </c>
      <c r="F1870" s="832" t="s">
        <v>1153</v>
      </c>
      <c r="G1870" s="832">
        <v>61200</v>
      </c>
      <c r="H1870" s="832">
        <v>61200</v>
      </c>
      <c r="I1870" s="832">
        <v>61200</v>
      </c>
      <c r="J1870" s="832">
        <v>61200</v>
      </c>
      <c r="K1870" s="832">
        <v>61200</v>
      </c>
      <c r="L1870" s="832">
        <v>61200</v>
      </c>
      <c r="M1870" s="832">
        <v>61200</v>
      </c>
      <c r="N1870" s="832">
        <v>61200</v>
      </c>
      <c r="O1870" s="832">
        <v>61200</v>
      </c>
      <c r="P1870" s="832">
        <v>61200</v>
      </c>
      <c r="Q1870" s="832">
        <v>61200</v>
      </c>
      <c r="R1870" s="832">
        <v>61200</v>
      </c>
      <c r="S1870" s="832">
        <v>0</v>
      </c>
      <c r="T1870" s="832">
        <v>0</v>
      </c>
      <c r="U1870" s="832">
        <v>0</v>
      </c>
      <c r="V1870" s="832">
        <v>0</v>
      </c>
      <c r="W1870" s="832">
        <v>0</v>
      </c>
      <c r="X1870" s="832">
        <v>0</v>
      </c>
      <c r="Y1870" s="832">
        <v>0</v>
      </c>
      <c r="Z1870" s="832">
        <v>0</v>
      </c>
      <c r="AA1870" s="832">
        <v>0</v>
      </c>
      <c r="AB1870" s="832">
        <v>0</v>
      </c>
      <c r="AC1870" s="832">
        <v>0</v>
      </c>
      <c r="AD1870" s="832">
        <v>0</v>
      </c>
      <c r="AE1870" s="832">
        <v>0</v>
      </c>
      <c r="AF1870" s="832">
        <v>0</v>
      </c>
      <c r="AG1870" s="832">
        <v>0</v>
      </c>
      <c r="AH1870" s="832">
        <v>0</v>
      </c>
      <c r="AI1870" s="832">
        <v>0</v>
      </c>
    </row>
    <row r="1871" spans="1:35" ht="15" customHeight="1">
      <c r="A1871" s="832" t="s">
        <v>1150</v>
      </c>
      <c r="B1871" s="832">
        <v>2021</v>
      </c>
      <c r="C1871" s="832" t="s">
        <v>2177</v>
      </c>
      <c r="D1871" s="832" t="s">
        <v>2178</v>
      </c>
      <c r="E1871" s="832" t="s">
        <v>333</v>
      </c>
      <c r="F1871" s="832" t="s">
        <v>1153</v>
      </c>
      <c r="G1871" s="832">
        <v>0</v>
      </c>
      <c r="H1871" s="832">
        <v>0</v>
      </c>
      <c r="I1871" s="832">
        <v>0</v>
      </c>
      <c r="J1871" s="832">
        <v>0</v>
      </c>
      <c r="K1871" s="832">
        <v>0</v>
      </c>
      <c r="L1871" s="832">
        <v>0</v>
      </c>
      <c r="M1871" s="832">
        <v>0</v>
      </c>
      <c r="N1871" s="832">
        <v>0</v>
      </c>
      <c r="O1871" s="832">
        <v>0</v>
      </c>
      <c r="P1871" s="832">
        <v>0</v>
      </c>
      <c r="Q1871" s="832">
        <v>0</v>
      </c>
      <c r="R1871" s="832">
        <v>0</v>
      </c>
      <c r="S1871" s="832">
        <v>0</v>
      </c>
      <c r="T1871" s="832">
        <v>0</v>
      </c>
      <c r="U1871" s="832">
        <v>0</v>
      </c>
      <c r="V1871" s="832">
        <v>0</v>
      </c>
      <c r="W1871" s="832">
        <v>0</v>
      </c>
      <c r="X1871" s="832">
        <v>0</v>
      </c>
      <c r="Y1871" s="832">
        <v>0</v>
      </c>
      <c r="Z1871" s="832">
        <v>0</v>
      </c>
      <c r="AA1871" s="832">
        <v>0</v>
      </c>
      <c r="AB1871" s="832">
        <v>0</v>
      </c>
      <c r="AC1871" s="832">
        <v>0</v>
      </c>
      <c r="AD1871" s="832">
        <v>0</v>
      </c>
      <c r="AE1871" s="832">
        <v>0</v>
      </c>
      <c r="AF1871" s="832">
        <v>0</v>
      </c>
      <c r="AG1871" s="832">
        <v>0</v>
      </c>
      <c r="AH1871" s="832">
        <v>0</v>
      </c>
      <c r="AI1871" s="832">
        <v>0</v>
      </c>
    </row>
    <row r="1872" spans="1:35" ht="15" customHeight="1">
      <c r="A1872" s="832" t="s">
        <v>1150</v>
      </c>
      <c r="B1872" s="832">
        <v>2021</v>
      </c>
      <c r="C1872" s="832" t="s">
        <v>2179</v>
      </c>
      <c r="D1872" s="832" t="s">
        <v>2180</v>
      </c>
      <c r="E1872" s="832" t="s">
        <v>333</v>
      </c>
      <c r="F1872" s="832" t="s">
        <v>1153</v>
      </c>
      <c r="G1872" s="832">
        <v>0</v>
      </c>
      <c r="H1872" s="832">
        <v>0</v>
      </c>
      <c r="I1872" s="832">
        <v>0</v>
      </c>
      <c r="J1872" s="832">
        <v>0</v>
      </c>
      <c r="K1872" s="832">
        <v>0</v>
      </c>
      <c r="L1872" s="832">
        <v>0</v>
      </c>
      <c r="M1872" s="832">
        <v>0</v>
      </c>
      <c r="N1872" s="832">
        <v>0</v>
      </c>
      <c r="O1872" s="832">
        <v>0</v>
      </c>
      <c r="P1872" s="832">
        <v>0</v>
      </c>
      <c r="Q1872" s="832">
        <v>0</v>
      </c>
      <c r="R1872" s="832">
        <v>0</v>
      </c>
      <c r="S1872" s="832">
        <v>0</v>
      </c>
      <c r="T1872" s="832">
        <v>0</v>
      </c>
      <c r="U1872" s="832">
        <v>0</v>
      </c>
      <c r="V1872" s="832">
        <v>0</v>
      </c>
      <c r="W1872" s="832">
        <v>0</v>
      </c>
      <c r="X1872" s="832">
        <v>0</v>
      </c>
      <c r="Y1872" s="832">
        <v>0</v>
      </c>
      <c r="Z1872" s="832">
        <v>0</v>
      </c>
      <c r="AA1872" s="832">
        <v>0</v>
      </c>
      <c r="AB1872" s="832">
        <v>0</v>
      </c>
      <c r="AC1872" s="832">
        <v>0</v>
      </c>
      <c r="AD1872" s="832">
        <v>0</v>
      </c>
      <c r="AE1872" s="832">
        <v>0</v>
      </c>
      <c r="AF1872" s="832">
        <v>0</v>
      </c>
      <c r="AG1872" s="832">
        <v>0</v>
      </c>
      <c r="AH1872" s="832">
        <v>0</v>
      </c>
      <c r="AI1872" s="832">
        <v>0</v>
      </c>
    </row>
    <row r="1873" spans="1:35" ht="15" customHeight="1">
      <c r="A1873" s="832" t="s">
        <v>1150</v>
      </c>
      <c r="B1873" s="832">
        <v>2021</v>
      </c>
      <c r="C1873" s="832" t="s">
        <v>2181</v>
      </c>
      <c r="D1873" s="832" t="s">
        <v>2182</v>
      </c>
      <c r="E1873" s="832" t="s">
        <v>333</v>
      </c>
      <c r="F1873" s="832" t="s">
        <v>1153</v>
      </c>
      <c r="G1873" s="832">
        <v>33</v>
      </c>
      <c r="H1873" s="832">
        <v>33</v>
      </c>
      <c r="I1873" s="832">
        <v>33</v>
      </c>
      <c r="J1873" s="832">
        <v>33</v>
      </c>
      <c r="K1873" s="832">
        <v>33</v>
      </c>
      <c r="L1873" s="832">
        <v>33</v>
      </c>
      <c r="M1873" s="832">
        <v>33</v>
      </c>
      <c r="N1873" s="832">
        <v>33</v>
      </c>
      <c r="O1873" s="832">
        <v>33</v>
      </c>
      <c r="P1873" s="832">
        <v>33</v>
      </c>
      <c r="Q1873" s="832">
        <v>33</v>
      </c>
      <c r="R1873" s="832">
        <v>33</v>
      </c>
      <c r="S1873" s="832">
        <v>0</v>
      </c>
      <c r="T1873" s="832">
        <v>0</v>
      </c>
      <c r="U1873" s="832">
        <v>0</v>
      </c>
      <c r="V1873" s="832">
        <v>0</v>
      </c>
      <c r="W1873" s="832">
        <v>0</v>
      </c>
      <c r="X1873" s="832">
        <v>0</v>
      </c>
      <c r="Y1873" s="832">
        <v>0</v>
      </c>
      <c r="Z1873" s="832">
        <v>0</v>
      </c>
      <c r="AA1873" s="832">
        <v>0</v>
      </c>
      <c r="AB1873" s="832">
        <v>0</v>
      </c>
      <c r="AC1873" s="832">
        <v>0</v>
      </c>
      <c r="AD1873" s="832">
        <v>0</v>
      </c>
      <c r="AE1873" s="832">
        <v>0</v>
      </c>
      <c r="AF1873" s="832">
        <v>0</v>
      </c>
      <c r="AG1873" s="832">
        <v>0</v>
      </c>
      <c r="AH1873" s="832">
        <v>0</v>
      </c>
      <c r="AI1873" s="832">
        <v>0</v>
      </c>
    </row>
    <row r="1874" spans="1:35" ht="15" customHeight="1">
      <c r="A1874" s="832" t="s">
        <v>1150</v>
      </c>
      <c r="B1874" s="832">
        <v>2021</v>
      </c>
      <c r="C1874" s="832" t="s">
        <v>2187</v>
      </c>
      <c r="D1874" s="832" t="s">
        <v>2188</v>
      </c>
      <c r="E1874" s="832" t="s">
        <v>333</v>
      </c>
      <c r="F1874" s="832" t="s">
        <v>1153</v>
      </c>
      <c r="G1874" s="832">
        <v>-17500</v>
      </c>
      <c r="H1874" s="832">
        <v>-17500</v>
      </c>
      <c r="I1874" s="832">
        <v>-17500</v>
      </c>
      <c r="J1874" s="832">
        <v>-17500</v>
      </c>
      <c r="K1874" s="832">
        <v>-17500</v>
      </c>
      <c r="L1874" s="832">
        <v>-17500</v>
      </c>
      <c r="M1874" s="832">
        <v>-17500</v>
      </c>
      <c r="N1874" s="832">
        <v>-17500</v>
      </c>
      <c r="O1874" s="832">
        <v>-17500</v>
      </c>
      <c r="P1874" s="832">
        <v>-17500</v>
      </c>
      <c r="Q1874" s="832">
        <v>-17500</v>
      </c>
      <c r="R1874" s="832">
        <v>0</v>
      </c>
      <c r="S1874" s="832">
        <v>0</v>
      </c>
      <c r="T1874" s="832">
        <v>0</v>
      </c>
      <c r="U1874" s="832">
        <v>0</v>
      </c>
      <c r="V1874" s="832">
        <v>0</v>
      </c>
      <c r="W1874" s="832">
        <v>0</v>
      </c>
      <c r="X1874" s="832">
        <v>0</v>
      </c>
      <c r="Y1874" s="832">
        <v>0</v>
      </c>
      <c r="Z1874" s="832">
        <v>0</v>
      </c>
      <c r="AA1874" s="832">
        <v>0</v>
      </c>
      <c r="AB1874" s="832">
        <v>0</v>
      </c>
      <c r="AC1874" s="832">
        <v>0</v>
      </c>
      <c r="AD1874" s="832">
        <v>0</v>
      </c>
      <c r="AE1874" s="832">
        <v>0</v>
      </c>
      <c r="AF1874" s="832">
        <v>0</v>
      </c>
      <c r="AG1874" s="832">
        <v>0</v>
      </c>
      <c r="AH1874" s="832">
        <v>0</v>
      </c>
      <c r="AI1874" s="832">
        <v>0</v>
      </c>
    </row>
    <row r="1875" spans="1:35" ht="15" customHeight="1">
      <c r="A1875" s="832" t="s">
        <v>1150</v>
      </c>
      <c r="B1875" s="832">
        <v>2021</v>
      </c>
      <c r="C1875" s="832" t="s">
        <v>2189</v>
      </c>
      <c r="D1875" s="832" t="s">
        <v>2190</v>
      </c>
      <c r="E1875" s="832" t="s">
        <v>333</v>
      </c>
      <c r="F1875" s="832" t="s">
        <v>1153</v>
      </c>
      <c r="G1875" s="832">
        <v>-111493</v>
      </c>
      <c r="H1875" s="832">
        <v>-111493</v>
      </c>
      <c r="I1875" s="832">
        <v>-111493</v>
      </c>
      <c r="J1875" s="832">
        <v>-111493</v>
      </c>
      <c r="K1875" s="832">
        <v>-111493</v>
      </c>
      <c r="L1875" s="832">
        <v>-111493</v>
      </c>
      <c r="M1875" s="832">
        <v>-111493</v>
      </c>
      <c r="N1875" s="832">
        <v>-111493</v>
      </c>
      <c r="O1875" s="832">
        <v>-111493</v>
      </c>
      <c r="P1875" s="832">
        <v>-111493</v>
      </c>
      <c r="Q1875" s="832">
        <v>-111493</v>
      </c>
      <c r="R1875" s="832">
        <v>7</v>
      </c>
      <c r="S1875" s="832">
        <v>0</v>
      </c>
      <c r="T1875" s="832">
        <v>0</v>
      </c>
      <c r="U1875" s="832">
        <v>0</v>
      </c>
      <c r="V1875" s="832">
        <v>0</v>
      </c>
      <c r="W1875" s="832">
        <v>0</v>
      </c>
      <c r="X1875" s="832">
        <v>0</v>
      </c>
      <c r="Y1875" s="832">
        <v>0</v>
      </c>
      <c r="Z1875" s="832">
        <v>0</v>
      </c>
      <c r="AA1875" s="832">
        <v>0</v>
      </c>
      <c r="AB1875" s="832">
        <v>0</v>
      </c>
      <c r="AC1875" s="832">
        <v>0</v>
      </c>
      <c r="AD1875" s="832">
        <v>0</v>
      </c>
      <c r="AE1875" s="832">
        <v>0</v>
      </c>
      <c r="AF1875" s="832">
        <v>0</v>
      </c>
      <c r="AG1875" s="832">
        <v>0</v>
      </c>
      <c r="AH1875" s="832">
        <v>0</v>
      </c>
      <c r="AI1875" s="832">
        <v>0</v>
      </c>
    </row>
    <row r="1876" spans="1:35" ht="15" customHeight="1">
      <c r="A1876" s="832" t="s">
        <v>1150</v>
      </c>
      <c r="B1876" s="832">
        <v>2021</v>
      </c>
      <c r="C1876" s="832" t="s">
        <v>2191</v>
      </c>
      <c r="D1876" s="832" t="s">
        <v>2192</v>
      </c>
      <c r="E1876" s="832" t="s">
        <v>333</v>
      </c>
      <c r="F1876" s="832" t="s">
        <v>1153</v>
      </c>
      <c r="G1876" s="832">
        <v>67</v>
      </c>
      <c r="H1876" s="832">
        <v>67</v>
      </c>
      <c r="I1876" s="832">
        <v>67</v>
      </c>
      <c r="J1876" s="832">
        <v>67</v>
      </c>
      <c r="K1876" s="832">
        <v>67</v>
      </c>
      <c r="L1876" s="832">
        <v>67</v>
      </c>
      <c r="M1876" s="832">
        <v>67</v>
      </c>
      <c r="N1876" s="832">
        <v>67</v>
      </c>
      <c r="O1876" s="832">
        <v>67</v>
      </c>
      <c r="P1876" s="832">
        <v>67</v>
      </c>
      <c r="Q1876" s="832">
        <v>67</v>
      </c>
      <c r="R1876" s="832">
        <v>67</v>
      </c>
      <c r="S1876" s="832">
        <v>0</v>
      </c>
      <c r="T1876" s="832">
        <v>0</v>
      </c>
      <c r="U1876" s="832">
        <v>0</v>
      </c>
      <c r="V1876" s="832">
        <v>0</v>
      </c>
      <c r="W1876" s="832">
        <v>0</v>
      </c>
      <c r="X1876" s="832">
        <v>0</v>
      </c>
      <c r="Y1876" s="832">
        <v>0</v>
      </c>
      <c r="Z1876" s="832">
        <v>0</v>
      </c>
      <c r="AA1876" s="832">
        <v>0</v>
      </c>
      <c r="AB1876" s="832">
        <v>0</v>
      </c>
      <c r="AC1876" s="832">
        <v>0</v>
      </c>
      <c r="AD1876" s="832">
        <v>0</v>
      </c>
      <c r="AE1876" s="832">
        <v>0</v>
      </c>
      <c r="AF1876" s="832">
        <v>0</v>
      </c>
      <c r="AG1876" s="832">
        <v>0</v>
      </c>
      <c r="AH1876" s="832">
        <v>0</v>
      </c>
      <c r="AI1876" s="832">
        <v>0</v>
      </c>
    </row>
    <row r="1877" spans="1:35" ht="15" customHeight="1">
      <c r="A1877" s="832" t="s">
        <v>1150</v>
      </c>
      <c r="B1877" s="832">
        <v>2021</v>
      </c>
      <c r="C1877" s="832" t="s">
        <v>2193</v>
      </c>
      <c r="D1877" s="832" t="s">
        <v>2194</v>
      </c>
      <c r="E1877" s="832" t="s">
        <v>333</v>
      </c>
      <c r="F1877" s="832" t="s">
        <v>1153</v>
      </c>
      <c r="G1877" s="832">
        <v>-60700</v>
      </c>
      <c r="H1877" s="832">
        <v>-60700</v>
      </c>
      <c r="I1877" s="832">
        <v>-60700</v>
      </c>
      <c r="J1877" s="832">
        <v>-60700</v>
      </c>
      <c r="K1877" s="832">
        <v>-60700</v>
      </c>
      <c r="L1877" s="832">
        <v>-60700</v>
      </c>
      <c r="M1877" s="832">
        <v>-60700</v>
      </c>
      <c r="N1877" s="832">
        <v>-60700</v>
      </c>
      <c r="O1877" s="832">
        <v>-60700</v>
      </c>
      <c r="P1877" s="832">
        <v>-60700</v>
      </c>
      <c r="Q1877" s="832">
        <v>-60700</v>
      </c>
      <c r="R1877" s="832">
        <v>0</v>
      </c>
      <c r="S1877" s="832">
        <v>0</v>
      </c>
      <c r="T1877" s="832">
        <v>0</v>
      </c>
      <c r="U1877" s="832">
        <v>0</v>
      </c>
      <c r="V1877" s="832">
        <v>0</v>
      </c>
      <c r="W1877" s="832">
        <v>0</v>
      </c>
      <c r="X1877" s="832">
        <v>0</v>
      </c>
      <c r="Y1877" s="832">
        <v>0</v>
      </c>
      <c r="Z1877" s="832">
        <v>0</v>
      </c>
      <c r="AA1877" s="832">
        <v>0</v>
      </c>
      <c r="AB1877" s="832">
        <v>0</v>
      </c>
      <c r="AC1877" s="832">
        <v>0</v>
      </c>
      <c r="AD1877" s="832">
        <v>0</v>
      </c>
      <c r="AE1877" s="832">
        <v>0</v>
      </c>
      <c r="AF1877" s="832">
        <v>0</v>
      </c>
      <c r="AG1877" s="832">
        <v>0</v>
      </c>
      <c r="AH1877" s="832">
        <v>0</v>
      </c>
      <c r="AI1877" s="832">
        <v>0</v>
      </c>
    </row>
    <row r="1878" spans="1:35" ht="15" customHeight="1">
      <c r="A1878" s="832" t="s">
        <v>1150</v>
      </c>
      <c r="B1878" s="832">
        <v>2021</v>
      </c>
      <c r="C1878" s="832" t="s">
        <v>2195</v>
      </c>
      <c r="D1878" s="832" t="s">
        <v>2196</v>
      </c>
      <c r="E1878" s="832" t="s">
        <v>333</v>
      </c>
      <c r="F1878" s="832" t="s">
        <v>1153</v>
      </c>
      <c r="G1878" s="832">
        <v>475388</v>
      </c>
      <c r="H1878" s="832">
        <v>475388</v>
      </c>
      <c r="I1878" s="832">
        <v>475388</v>
      </c>
      <c r="J1878" s="832">
        <v>475388</v>
      </c>
      <c r="K1878" s="832">
        <v>475388</v>
      </c>
      <c r="L1878" s="832">
        <v>475388</v>
      </c>
      <c r="M1878" s="832">
        <v>475388</v>
      </c>
      <c r="N1878" s="832">
        <v>475388</v>
      </c>
      <c r="O1878" s="832">
        <v>475388</v>
      </c>
      <c r="P1878" s="832">
        <v>475388</v>
      </c>
      <c r="Q1878" s="832">
        <v>475388</v>
      </c>
      <c r="R1878" s="832">
        <v>475388</v>
      </c>
      <c r="S1878" s="832">
        <v>0</v>
      </c>
      <c r="T1878" s="832">
        <v>0</v>
      </c>
      <c r="U1878" s="832">
        <v>0</v>
      </c>
      <c r="V1878" s="832">
        <v>0</v>
      </c>
      <c r="W1878" s="832">
        <v>0</v>
      </c>
      <c r="X1878" s="832">
        <v>0</v>
      </c>
      <c r="Y1878" s="832">
        <v>0</v>
      </c>
      <c r="Z1878" s="832">
        <v>0</v>
      </c>
      <c r="AA1878" s="832">
        <v>0</v>
      </c>
      <c r="AB1878" s="832">
        <v>0</v>
      </c>
      <c r="AC1878" s="832">
        <v>0</v>
      </c>
      <c r="AD1878" s="832">
        <v>0</v>
      </c>
      <c r="AE1878" s="832">
        <v>0</v>
      </c>
      <c r="AF1878" s="832">
        <v>0</v>
      </c>
      <c r="AG1878" s="832">
        <v>0</v>
      </c>
      <c r="AH1878" s="832">
        <v>0</v>
      </c>
      <c r="AI1878" s="832">
        <v>0</v>
      </c>
    </row>
    <row r="1879" spans="1:35" ht="15" customHeight="1">
      <c r="A1879" s="832" t="s">
        <v>1150</v>
      </c>
      <c r="B1879" s="832">
        <v>2021</v>
      </c>
      <c r="C1879" s="832" t="s">
        <v>2197</v>
      </c>
      <c r="D1879" s="832" t="s">
        <v>2816</v>
      </c>
      <c r="E1879" s="832" t="s">
        <v>333</v>
      </c>
      <c r="F1879" s="832" t="s">
        <v>1153</v>
      </c>
      <c r="G1879" s="832">
        <v>2</v>
      </c>
      <c r="H1879" s="832">
        <v>2</v>
      </c>
      <c r="I1879" s="832">
        <v>2</v>
      </c>
      <c r="J1879" s="832">
        <v>2</v>
      </c>
      <c r="K1879" s="832">
        <v>2</v>
      </c>
      <c r="L1879" s="832">
        <v>2</v>
      </c>
      <c r="M1879" s="832">
        <v>2</v>
      </c>
      <c r="N1879" s="832">
        <v>2</v>
      </c>
      <c r="O1879" s="832">
        <v>2</v>
      </c>
      <c r="P1879" s="832">
        <v>2</v>
      </c>
      <c r="Q1879" s="832">
        <v>2</v>
      </c>
      <c r="R1879" s="832">
        <v>2</v>
      </c>
      <c r="S1879" s="832">
        <v>0</v>
      </c>
      <c r="T1879" s="832">
        <v>0</v>
      </c>
      <c r="U1879" s="832">
        <v>0</v>
      </c>
      <c r="V1879" s="832">
        <v>0</v>
      </c>
      <c r="W1879" s="832">
        <v>0</v>
      </c>
      <c r="X1879" s="832">
        <v>0</v>
      </c>
      <c r="Y1879" s="832">
        <v>0</v>
      </c>
      <c r="Z1879" s="832">
        <v>0</v>
      </c>
      <c r="AA1879" s="832">
        <v>0</v>
      </c>
      <c r="AB1879" s="832">
        <v>0</v>
      </c>
      <c r="AC1879" s="832">
        <v>0</v>
      </c>
      <c r="AD1879" s="832">
        <v>0</v>
      </c>
      <c r="AE1879" s="832">
        <v>0</v>
      </c>
      <c r="AF1879" s="832">
        <v>0</v>
      </c>
      <c r="AG1879" s="832">
        <v>0</v>
      </c>
      <c r="AH1879" s="832">
        <v>0</v>
      </c>
      <c r="AI1879" s="832">
        <v>0</v>
      </c>
    </row>
    <row r="1880" spans="1:35" ht="15" customHeight="1">
      <c r="A1880" s="832" t="s">
        <v>1150</v>
      </c>
      <c r="B1880" s="832">
        <v>2021</v>
      </c>
      <c r="C1880" s="832" t="s">
        <v>2199</v>
      </c>
      <c r="D1880" s="832" t="s">
        <v>2200</v>
      </c>
      <c r="E1880" s="832" t="s">
        <v>333</v>
      </c>
      <c r="F1880" s="832" t="s">
        <v>1153</v>
      </c>
      <c r="G1880" s="832">
        <v>238128</v>
      </c>
      <c r="H1880" s="832">
        <v>238128</v>
      </c>
      <c r="I1880" s="832">
        <v>238128</v>
      </c>
      <c r="J1880" s="832">
        <v>238128</v>
      </c>
      <c r="K1880" s="832">
        <v>238128</v>
      </c>
      <c r="L1880" s="832">
        <v>238128</v>
      </c>
      <c r="M1880" s="832">
        <v>238128</v>
      </c>
      <c r="N1880" s="832">
        <v>238128</v>
      </c>
      <c r="O1880" s="832">
        <v>238128</v>
      </c>
      <c r="P1880" s="832">
        <v>238128</v>
      </c>
      <c r="Q1880" s="832">
        <v>238128</v>
      </c>
      <c r="R1880" s="832">
        <v>238128</v>
      </c>
      <c r="S1880" s="832">
        <v>0</v>
      </c>
      <c r="T1880" s="832">
        <v>0</v>
      </c>
      <c r="U1880" s="832">
        <v>0</v>
      </c>
      <c r="V1880" s="832">
        <v>0</v>
      </c>
      <c r="W1880" s="832">
        <v>0</v>
      </c>
      <c r="X1880" s="832">
        <v>0</v>
      </c>
      <c r="Y1880" s="832">
        <v>0</v>
      </c>
      <c r="Z1880" s="832">
        <v>0</v>
      </c>
      <c r="AA1880" s="832">
        <v>0</v>
      </c>
      <c r="AB1880" s="832">
        <v>0</v>
      </c>
      <c r="AC1880" s="832">
        <v>0</v>
      </c>
      <c r="AD1880" s="832">
        <v>0</v>
      </c>
      <c r="AE1880" s="832">
        <v>0</v>
      </c>
      <c r="AF1880" s="832">
        <v>0</v>
      </c>
      <c r="AG1880" s="832">
        <v>0</v>
      </c>
      <c r="AH1880" s="832">
        <v>0</v>
      </c>
      <c r="AI1880" s="832">
        <v>0</v>
      </c>
    </row>
    <row r="1881" spans="1:35" ht="15" customHeight="1">
      <c r="A1881" s="832" t="s">
        <v>1150</v>
      </c>
      <c r="B1881" s="832">
        <v>2021</v>
      </c>
      <c r="C1881" s="832" t="s">
        <v>2201</v>
      </c>
      <c r="D1881" s="832" t="s">
        <v>2817</v>
      </c>
      <c r="E1881" s="832" t="s">
        <v>333</v>
      </c>
      <c r="F1881" s="832" t="s">
        <v>1153</v>
      </c>
      <c r="G1881" s="832">
        <v>998</v>
      </c>
      <c r="H1881" s="832">
        <v>998</v>
      </c>
      <c r="I1881" s="832">
        <v>998</v>
      </c>
      <c r="J1881" s="832">
        <v>998</v>
      </c>
      <c r="K1881" s="832">
        <v>998</v>
      </c>
      <c r="L1881" s="832">
        <v>998</v>
      </c>
      <c r="M1881" s="832">
        <v>998</v>
      </c>
      <c r="N1881" s="832">
        <v>998</v>
      </c>
      <c r="O1881" s="832">
        <v>998</v>
      </c>
      <c r="P1881" s="832">
        <v>998</v>
      </c>
      <c r="Q1881" s="832">
        <v>998</v>
      </c>
      <c r="R1881" s="832">
        <v>998</v>
      </c>
      <c r="S1881" s="832">
        <v>0</v>
      </c>
      <c r="T1881" s="832">
        <v>0</v>
      </c>
      <c r="U1881" s="832">
        <v>0</v>
      </c>
      <c r="V1881" s="832">
        <v>0</v>
      </c>
      <c r="W1881" s="832">
        <v>0</v>
      </c>
      <c r="X1881" s="832">
        <v>0</v>
      </c>
      <c r="Y1881" s="832">
        <v>0</v>
      </c>
      <c r="Z1881" s="832">
        <v>0</v>
      </c>
      <c r="AA1881" s="832">
        <v>0</v>
      </c>
      <c r="AB1881" s="832">
        <v>0</v>
      </c>
      <c r="AC1881" s="832">
        <v>0</v>
      </c>
      <c r="AD1881" s="832">
        <v>0</v>
      </c>
      <c r="AE1881" s="832">
        <v>0</v>
      </c>
      <c r="AF1881" s="832">
        <v>0</v>
      </c>
      <c r="AG1881" s="832">
        <v>0</v>
      </c>
      <c r="AH1881" s="832">
        <v>0</v>
      </c>
      <c r="AI1881" s="832">
        <v>0</v>
      </c>
    </row>
    <row r="1882" spans="1:35" ht="15" customHeight="1">
      <c r="A1882" s="832" t="s">
        <v>1150</v>
      </c>
      <c r="B1882" s="832">
        <v>2021</v>
      </c>
      <c r="C1882" s="832" t="s">
        <v>2203</v>
      </c>
      <c r="D1882" s="832" t="s">
        <v>2204</v>
      </c>
      <c r="E1882" s="832" t="s">
        <v>333</v>
      </c>
      <c r="F1882" s="832" t="s">
        <v>1153</v>
      </c>
      <c r="G1882" s="832">
        <v>1214919</v>
      </c>
      <c r="H1882" s="832">
        <v>1214919</v>
      </c>
      <c r="I1882" s="832">
        <v>1214919</v>
      </c>
      <c r="J1882" s="832">
        <v>1214919</v>
      </c>
      <c r="K1882" s="832">
        <v>1214919</v>
      </c>
      <c r="L1882" s="832">
        <v>1214919</v>
      </c>
      <c r="M1882" s="832">
        <v>1214919</v>
      </c>
      <c r="N1882" s="832">
        <v>1214919</v>
      </c>
      <c r="O1882" s="832">
        <v>1214919</v>
      </c>
      <c r="P1882" s="832">
        <v>1214919</v>
      </c>
      <c r="Q1882" s="832">
        <v>1214919</v>
      </c>
      <c r="R1882" s="832">
        <v>1214919</v>
      </c>
      <c r="S1882" s="832">
        <v>0</v>
      </c>
      <c r="T1882" s="832">
        <v>0</v>
      </c>
      <c r="U1882" s="832">
        <v>0</v>
      </c>
      <c r="V1882" s="832">
        <v>0</v>
      </c>
      <c r="W1882" s="832">
        <v>0</v>
      </c>
      <c r="X1882" s="832">
        <v>0</v>
      </c>
      <c r="Y1882" s="832">
        <v>0</v>
      </c>
      <c r="Z1882" s="832">
        <v>0</v>
      </c>
      <c r="AA1882" s="832">
        <v>0</v>
      </c>
      <c r="AB1882" s="832">
        <v>0</v>
      </c>
      <c r="AC1882" s="832">
        <v>0</v>
      </c>
      <c r="AD1882" s="832">
        <v>0</v>
      </c>
      <c r="AE1882" s="832">
        <v>0</v>
      </c>
      <c r="AF1882" s="832">
        <v>0</v>
      </c>
      <c r="AG1882" s="832">
        <v>0</v>
      </c>
      <c r="AH1882" s="832">
        <v>0</v>
      </c>
      <c r="AI1882" s="832">
        <v>0</v>
      </c>
    </row>
    <row r="1883" spans="1:35" ht="15" customHeight="1">
      <c r="A1883" s="832" t="s">
        <v>1150</v>
      </c>
      <c r="B1883" s="832">
        <v>2021</v>
      </c>
      <c r="C1883" s="832" t="s">
        <v>2205</v>
      </c>
      <c r="D1883" s="832" t="s">
        <v>2206</v>
      </c>
      <c r="E1883" s="832" t="s">
        <v>333</v>
      </c>
      <c r="F1883" s="832" t="s">
        <v>1153</v>
      </c>
      <c r="G1883" s="832">
        <v>0</v>
      </c>
      <c r="H1883" s="832">
        <v>0</v>
      </c>
      <c r="I1883" s="832">
        <v>0</v>
      </c>
      <c r="J1883" s="832">
        <v>0</v>
      </c>
      <c r="K1883" s="832">
        <v>0</v>
      </c>
      <c r="L1883" s="832">
        <v>0</v>
      </c>
      <c r="M1883" s="832">
        <v>0</v>
      </c>
      <c r="N1883" s="832">
        <v>0</v>
      </c>
      <c r="O1883" s="832">
        <v>0</v>
      </c>
      <c r="P1883" s="832">
        <v>0</v>
      </c>
      <c r="Q1883" s="832">
        <v>0</v>
      </c>
      <c r="R1883" s="832">
        <v>0</v>
      </c>
      <c r="S1883" s="832">
        <v>0</v>
      </c>
      <c r="T1883" s="832">
        <v>0</v>
      </c>
      <c r="U1883" s="832">
        <v>0</v>
      </c>
      <c r="V1883" s="832">
        <v>0</v>
      </c>
      <c r="W1883" s="832">
        <v>0</v>
      </c>
      <c r="X1883" s="832">
        <v>0</v>
      </c>
      <c r="Y1883" s="832">
        <v>0</v>
      </c>
      <c r="Z1883" s="832">
        <v>0</v>
      </c>
      <c r="AA1883" s="832">
        <v>0</v>
      </c>
      <c r="AB1883" s="832">
        <v>0</v>
      </c>
      <c r="AC1883" s="832">
        <v>0</v>
      </c>
      <c r="AD1883" s="832">
        <v>0</v>
      </c>
      <c r="AE1883" s="832">
        <v>0</v>
      </c>
      <c r="AF1883" s="832">
        <v>0</v>
      </c>
      <c r="AG1883" s="832">
        <v>0</v>
      </c>
      <c r="AH1883" s="832">
        <v>0</v>
      </c>
      <c r="AI1883" s="832">
        <v>0</v>
      </c>
    </row>
    <row r="1884" spans="1:35" ht="15" customHeight="1">
      <c r="A1884" s="832" t="s">
        <v>1150</v>
      </c>
      <c r="B1884" s="832">
        <v>2021</v>
      </c>
      <c r="C1884" s="832" t="s">
        <v>2207</v>
      </c>
      <c r="D1884" s="832" t="s">
        <v>2202</v>
      </c>
      <c r="E1884" s="832" t="s">
        <v>333</v>
      </c>
      <c r="F1884" s="832" t="s">
        <v>1153</v>
      </c>
      <c r="G1884" s="832">
        <v>0</v>
      </c>
      <c r="H1884" s="832">
        <v>0</v>
      </c>
      <c r="I1884" s="832">
        <v>0</v>
      </c>
      <c r="J1884" s="832">
        <v>0</v>
      </c>
      <c r="K1884" s="832">
        <v>0</v>
      </c>
      <c r="L1884" s="832">
        <v>0</v>
      </c>
      <c r="M1884" s="832">
        <v>0</v>
      </c>
      <c r="N1884" s="832">
        <v>0</v>
      </c>
      <c r="O1884" s="832">
        <v>0</v>
      </c>
      <c r="P1884" s="832">
        <v>0</v>
      </c>
      <c r="Q1884" s="832">
        <v>0</v>
      </c>
      <c r="R1884" s="832">
        <v>0</v>
      </c>
      <c r="S1884" s="832">
        <v>0</v>
      </c>
      <c r="T1884" s="832">
        <v>0</v>
      </c>
      <c r="U1884" s="832">
        <v>0</v>
      </c>
      <c r="V1884" s="832">
        <v>0</v>
      </c>
      <c r="W1884" s="832">
        <v>0</v>
      </c>
      <c r="X1884" s="832">
        <v>0</v>
      </c>
      <c r="Y1884" s="832">
        <v>0</v>
      </c>
      <c r="Z1884" s="832">
        <v>0</v>
      </c>
      <c r="AA1884" s="832">
        <v>0</v>
      </c>
      <c r="AB1884" s="832">
        <v>0</v>
      </c>
      <c r="AC1884" s="832">
        <v>0</v>
      </c>
      <c r="AD1884" s="832">
        <v>0</v>
      </c>
      <c r="AE1884" s="832">
        <v>0</v>
      </c>
      <c r="AF1884" s="832">
        <v>0</v>
      </c>
      <c r="AG1884" s="832">
        <v>0</v>
      </c>
      <c r="AH1884" s="832">
        <v>0</v>
      </c>
      <c r="AI1884" s="832">
        <v>0</v>
      </c>
    </row>
    <row r="1885" spans="1:35" ht="15" customHeight="1">
      <c r="A1885" s="832" t="s">
        <v>1150</v>
      </c>
      <c r="B1885" s="832">
        <v>2021</v>
      </c>
      <c r="C1885" s="832" t="s">
        <v>2208</v>
      </c>
      <c r="D1885" s="832" t="s">
        <v>2818</v>
      </c>
      <c r="E1885" s="832" t="s">
        <v>333</v>
      </c>
      <c r="F1885" s="832" t="s">
        <v>1153</v>
      </c>
      <c r="G1885" s="832">
        <v>2618783.9</v>
      </c>
      <c r="H1885" s="832">
        <v>2618783.9</v>
      </c>
      <c r="I1885" s="832">
        <v>2618783.9</v>
      </c>
      <c r="J1885" s="832">
        <v>2618783.9</v>
      </c>
      <c r="K1885" s="832">
        <v>2618783.9</v>
      </c>
      <c r="L1885" s="832">
        <v>2618783.9</v>
      </c>
      <c r="M1885" s="832">
        <v>3564743.81</v>
      </c>
      <c r="N1885" s="832">
        <v>3564743.81</v>
      </c>
      <c r="O1885" s="832">
        <v>3564743.81</v>
      </c>
      <c r="P1885" s="832">
        <v>3564743.81</v>
      </c>
      <c r="Q1885" s="832">
        <v>3564743.81</v>
      </c>
      <c r="R1885" s="832">
        <v>2836664.44</v>
      </c>
      <c r="S1885" s="832">
        <v>0</v>
      </c>
      <c r="T1885" s="832">
        <v>0</v>
      </c>
      <c r="U1885" s="832">
        <v>0</v>
      </c>
      <c r="V1885" s="832">
        <v>0</v>
      </c>
      <c r="W1885" s="832">
        <v>0</v>
      </c>
      <c r="X1885" s="832">
        <v>0</v>
      </c>
      <c r="Y1885" s="832">
        <v>0</v>
      </c>
      <c r="Z1885" s="832">
        <v>0</v>
      </c>
      <c r="AA1885" s="832">
        <v>0</v>
      </c>
      <c r="AB1885" s="832">
        <v>0</v>
      </c>
      <c r="AC1885" s="832">
        <v>0</v>
      </c>
      <c r="AD1885" s="832">
        <v>0</v>
      </c>
      <c r="AE1885" s="832">
        <v>0</v>
      </c>
      <c r="AF1885" s="832">
        <v>0</v>
      </c>
      <c r="AG1885" s="832">
        <v>0</v>
      </c>
      <c r="AH1885" s="832">
        <v>0</v>
      </c>
      <c r="AI1885" s="832">
        <v>0</v>
      </c>
    </row>
    <row r="1886" spans="1:35" ht="15" customHeight="1">
      <c r="A1886" s="832" t="s">
        <v>1150</v>
      </c>
      <c r="B1886" s="832">
        <v>2021</v>
      </c>
      <c r="C1886" s="832" t="s">
        <v>2210</v>
      </c>
      <c r="D1886" s="832" t="s">
        <v>2211</v>
      </c>
      <c r="E1886" s="832" t="s">
        <v>333</v>
      </c>
      <c r="F1886" s="832" t="s">
        <v>1153</v>
      </c>
      <c r="G1886" s="832">
        <v>0</v>
      </c>
      <c r="H1886" s="832">
        <v>0</v>
      </c>
      <c r="I1886" s="832">
        <v>0</v>
      </c>
      <c r="J1886" s="832">
        <v>0</v>
      </c>
      <c r="K1886" s="832">
        <v>0</v>
      </c>
      <c r="L1886" s="832">
        <v>0</v>
      </c>
      <c r="M1886" s="832">
        <v>0</v>
      </c>
      <c r="N1886" s="832">
        <v>0</v>
      </c>
      <c r="O1886" s="832">
        <v>0</v>
      </c>
      <c r="P1886" s="832">
        <v>0</v>
      </c>
      <c r="Q1886" s="832">
        <v>0</v>
      </c>
      <c r="R1886" s="832">
        <v>0</v>
      </c>
      <c r="S1886" s="832">
        <v>0</v>
      </c>
      <c r="T1886" s="832">
        <v>0</v>
      </c>
      <c r="U1886" s="832">
        <v>0</v>
      </c>
      <c r="V1886" s="832">
        <v>0</v>
      </c>
      <c r="W1886" s="832">
        <v>0</v>
      </c>
      <c r="X1886" s="832">
        <v>0</v>
      </c>
      <c r="Y1886" s="832">
        <v>0</v>
      </c>
      <c r="Z1886" s="832">
        <v>0</v>
      </c>
      <c r="AA1886" s="832">
        <v>0</v>
      </c>
      <c r="AB1886" s="832">
        <v>0</v>
      </c>
      <c r="AC1886" s="832">
        <v>0</v>
      </c>
      <c r="AD1886" s="832">
        <v>0</v>
      </c>
      <c r="AE1886" s="832">
        <v>0</v>
      </c>
      <c r="AF1886" s="832">
        <v>0</v>
      </c>
      <c r="AG1886" s="832">
        <v>0</v>
      </c>
      <c r="AH1886" s="832">
        <v>0</v>
      </c>
      <c r="AI1886" s="832">
        <v>0</v>
      </c>
    </row>
    <row r="1887" spans="1:35" ht="15" customHeight="1">
      <c r="A1887" s="832" t="s">
        <v>1150</v>
      </c>
      <c r="B1887" s="832">
        <v>2021</v>
      </c>
      <c r="C1887" s="832" t="s">
        <v>2212</v>
      </c>
      <c r="D1887" s="832" t="s">
        <v>2213</v>
      </c>
      <c r="E1887" s="832" t="s">
        <v>333</v>
      </c>
      <c r="F1887" s="832" t="s">
        <v>1153</v>
      </c>
      <c r="G1887" s="832">
        <v>0</v>
      </c>
      <c r="H1887" s="832">
        <v>0</v>
      </c>
      <c r="I1887" s="832">
        <v>0</v>
      </c>
      <c r="J1887" s="832">
        <v>0</v>
      </c>
      <c r="K1887" s="832">
        <v>0</v>
      </c>
      <c r="L1887" s="832">
        <v>0</v>
      </c>
      <c r="M1887" s="832">
        <v>0</v>
      </c>
      <c r="N1887" s="832">
        <v>0</v>
      </c>
      <c r="O1887" s="832">
        <v>0</v>
      </c>
      <c r="P1887" s="832">
        <v>0</v>
      </c>
      <c r="Q1887" s="832">
        <v>0</v>
      </c>
      <c r="R1887" s="832">
        <v>-224700</v>
      </c>
      <c r="S1887" s="832">
        <v>0</v>
      </c>
      <c r="T1887" s="832">
        <v>0</v>
      </c>
      <c r="U1887" s="832">
        <v>0</v>
      </c>
      <c r="V1887" s="832">
        <v>0</v>
      </c>
      <c r="W1887" s="832">
        <v>0</v>
      </c>
      <c r="X1887" s="832">
        <v>0</v>
      </c>
      <c r="Y1887" s="832">
        <v>0</v>
      </c>
      <c r="Z1887" s="832">
        <v>0</v>
      </c>
      <c r="AA1887" s="832">
        <v>0</v>
      </c>
      <c r="AB1887" s="832">
        <v>0</v>
      </c>
      <c r="AC1887" s="832">
        <v>0</v>
      </c>
      <c r="AD1887" s="832">
        <v>0</v>
      </c>
      <c r="AE1887" s="832">
        <v>0</v>
      </c>
      <c r="AF1887" s="832">
        <v>0</v>
      </c>
      <c r="AG1887" s="832">
        <v>0</v>
      </c>
      <c r="AH1887" s="832">
        <v>0</v>
      </c>
      <c r="AI1887" s="832">
        <v>0</v>
      </c>
    </row>
    <row r="1888" spans="1:35" ht="15" customHeight="1">
      <c r="A1888" s="832" t="s">
        <v>1150</v>
      </c>
      <c r="B1888" s="832">
        <v>2021</v>
      </c>
      <c r="C1888" s="832" t="s">
        <v>2220</v>
      </c>
      <c r="D1888" s="832" t="s">
        <v>2221</v>
      </c>
      <c r="E1888" s="832" t="s">
        <v>333</v>
      </c>
      <c r="F1888" s="832" t="s">
        <v>1153</v>
      </c>
      <c r="G1888" s="832">
        <v>0</v>
      </c>
      <c r="H1888" s="832">
        <v>0</v>
      </c>
      <c r="I1888" s="832">
        <v>0</v>
      </c>
      <c r="J1888" s="832">
        <v>0</v>
      </c>
      <c r="K1888" s="832">
        <v>0</v>
      </c>
      <c r="L1888" s="832">
        <v>0</v>
      </c>
      <c r="M1888" s="832">
        <v>0</v>
      </c>
      <c r="N1888" s="832">
        <v>0</v>
      </c>
      <c r="O1888" s="832">
        <v>0</v>
      </c>
      <c r="P1888" s="832">
        <v>0</v>
      </c>
      <c r="Q1888" s="832">
        <v>0</v>
      </c>
      <c r="R1888" s="832">
        <v>0</v>
      </c>
      <c r="S1888" s="832">
        <v>0</v>
      </c>
      <c r="T1888" s="832">
        <v>0</v>
      </c>
      <c r="U1888" s="832">
        <v>0</v>
      </c>
      <c r="V1888" s="832">
        <v>0</v>
      </c>
      <c r="W1888" s="832">
        <v>0</v>
      </c>
      <c r="X1888" s="832">
        <v>0</v>
      </c>
      <c r="Y1888" s="832">
        <v>0</v>
      </c>
      <c r="Z1888" s="832">
        <v>0</v>
      </c>
      <c r="AA1888" s="832">
        <v>0</v>
      </c>
      <c r="AB1888" s="832">
        <v>0</v>
      </c>
      <c r="AC1888" s="832">
        <v>0</v>
      </c>
      <c r="AD1888" s="832">
        <v>0</v>
      </c>
      <c r="AE1888" s="832">
        <v>0</v>
      </c>
      <c r="AF1888" s="832">
        <v>0</v>
      </c>
      <c r="AG1888" s="832">
        <v>0</v>
      </c>
      <c r="AH1888" s="832">
        <v>0</v>
      </c>
      <c r="AI1888" s="832">
        <v>0</v>
      </c>
    </row>
    <row r="1889" spans="1:35" ht="15" customHeight="1">
      <c r="A1889" s="832" t="s">
        <v>1150</v>
      </c>
      <c r="B1889" s="832">
        <v>2021</v>
      </c>
      <c r="C1889" s="832" t="s">
        <v>2222</v>
      </c>
      <c r="D1889" s="832" t="s">
        <v>2223</v>
      </c>
      <c r="E1889" s="832" t="s">
        <v>333</v>
      </c>
      <c r="F1889" s="832" t="s">
        <v>1153</v>
      </c>
      <c r="G1889" s="832">
        <v>0</v>
      </c>
      <c r="H1889" s="832">
        <v>0</v>
      </c>
      <c r="I1889" s="832">
        <v>0</v>
      </c>
      <c r="J1889" s="832">
        <v>0</v>
      </c>
      <c r="K1889" s="832">
        <v>0</v>
      </c>
      <c r="L1889" s="832">
        <v>0</v>
      </c>
      <c r="M1889" s="832">
        <v>0</v>
      </c>
      <c r="N1889" s="832">
        <v>0</v>
      </c>
      <c r="O1889" s="832">
        <v>0</v>
      </c>
      <c r="P1889" s="832">
        <v>0</v>
      </c>
      <c r="Q1889" s="832">
        <v>0</v>
      </c>
      <c r="R1889" s="832">
        <v>0</v>
      </c>
      <c r="S1889" s="832">
        <v>0</v>
      </c>
      <c r="T1889" s="832">
        <v>0</v>
      </c>
      <c r="U1889" s="832">
        <v>0</v>
      </c>
      <c r="V1889" s="832">
        <v>0</v>
      </c>
      <c r="W1889" s="832">
        <v>0</v>
      </c>
      <c r="X1889" s="832">
        <v>0</v>
      </c>
      <c r="Y1889" s="832">
        <v>0</v>
      </c>
      <c r="Z1889" s="832">
        <v>0</v>
      </c>
      <c r="AA1889" s="832">
        <v>0</v>
      </c>
      <c r="AB1889" s="832">
        <v>0</v>
      </c>
      <c r="AC1889" s="832">
        <v>0</v>
      </c>
      <c r="AD1889" s="832">
        <v>0</v>
      </c>
      <c r="AE1889" s="832">
        <v>0</v>
      </c>
      <c r="AF1889" s="832">
        <v>0</v>
      </c>
      <c r="AG1889" s="832">
        <v>0</v>
      </c>
      <c r="AH1889" s="832">
        <v>0</v>
      </c>
      <c r="AI1889" s="832">
        <v>0</v>
      </c>
    </row>
    <row r="1890" spans="1:35" ht="15" customHeight="1">
      <c r="A1890" s="832" t="s">
        <v>1150</v>
      </c>
      <c r="B1890" s="832">
        <v>2021</v>
      </c>
      <c r="C1890" s="832" t="s">
        <v>2224</v>
      </c>
      <c r="D1890" s="832" t="s">
        <v>2225</v>
      </c>
      <c r="E1890" s="832" t="s">
        <v>2226</v>
      </c>
      <c r="F1890" s="832" t="s">
        <v>2226</v>
      </c>
      <c r="G1890" s="832">
        <v>0</v>
      </c>
      <c r="H1890" s="832">
        <v>0</v>
      </c>
      <c r="I1890" s="832">
        <v>0</v>
      </c>
      <c r="J1890" s="832">
        <v>0</v>
      </c>
      <c r="K1890" s="832">
        <v>0</v>
      </c>
      <c r="L1890" s="832">
        <v>0</v>
      </c>
      <c r="M1890" s="832">
        <v>0</v>
      </c>
      <c r="N1890" s="832">
        <v>0</v>
      </c>
      <c r="O1890" s="832">
        <v>0</v>
      </c>
      <c r="P1890" s="832">
        <v>0</v>
      </c>
      <c r="Q1890" s="832">
        <v>0</v>
      </c>
      <c r="R1890" s="832">
        <v>0</v>
      </c>
      <c r="S1890" s="832">
        <v>0</v>
      </c>
      <c r="T1890" s="832">
        <v>0</v>
      </c>
      <c r="U1890" s="832">
        <v>0</v>
      </c>
      <c r="V1890" s="832">
        <v>0</v>
      </c>
      <c r="W1890" s="832">
        <v>0</v>
      </c>
      <c r="X1890" s="832">
        <v>0</v>
      </c>
      <c r="Y1890" s="832">
        <v>0</v>
      </c>
      <c r="Z1890" s="832">
        <v>0</v>
      </c>
      <c r="AA1890" s="832">
        <v>0</v>
      </c>
      <c r="AB1890" s="832">
        <v>0</v>
      </c>
      <c r="AC1890" s="832">
        <v>0</v>
      </c>
      <c r="AD1890" s="832">
        <v>0</v>
      </c>
      <c r="AE1890" s="832">
        <v>0</v>
      </c>
      <c r="AF1890" s="832">
        <v>0</v>
      </c>
      <c r="AG1890" s="832">
        <v>0</v>
      </c>
      <c r="AH1890" s="832">
        <v>0</v>
      </c>
      <c r="AI1890" s="832">
        <v>0</v>
      </c>
    </row>
    <row r="1891" spans="1:35" ht="15" customHeight="1">
      <c r="A1891" s="832" t="s">
        <v>1150</v>
      </c>
      <c r="B1891" s="832">
        <v>2021</v>
      </c>
      <c r="C1891" s="832" t="s">
        <v>2227</v>
      </c>
      <c r="D1891" s="832" t="s">
        <v>2228</v>
      </c>
      <c r="E1891" s="832" t="s">
        <v>2226</v>
      </c>
      <c r="F1891" s="832" t="s">
        <v>2226</v>
      </c>
      <c r="G1891" s="832">
        <v>0</v>
      </c>
      <c r="H1891" s="832">
        <v>0</v>
      </c>
      <c r="I1891" s="832">
        <v>0</v>
      </c>
      <c r="J1891" s="832">
        <v>0</v>
      </c>
      <c r="K1891" s="832">
        <v>0</v>
      </c>
      <c r="L1891" s="832">
        <v>0</v>
      </c>
      <c r="M1891" s="832">
        <v>0</v>
      </c>
      <c r="N1891" s="832">
        <v>0</v>
      </c>
      <c r="O1891" s="832">
        <v>0</v>
      </c>
      <c r="P1891" s="832">
        <v>0</v>
      </c>
      <c r="Q1891" s="832">
        <v>0</v>
      </c>
      <c r="R1891" s="832">
        <v>0</v>
      </c>
      <c r="S1891" s="832">
        <v>0</v>
      </c>
      <c r="T1891" s="832">
        <v>0</v>
      </c>
      <c r="U1891" s="832">
        <v>0</v>
      </c>
      <c r="V1891" s="832">
        <v>0</v>
      </c>
      <c r="W1891" s="832">
        <v>0</v>
      </c>
      <c r="X1891" s="832">
        <v>0</v>
      </c>
      <c r="Y1891" s="832">
        <v>0</v>
      </c>
      <c r="Z1891" s="832">
        <v>0</v>
      </c>
      <c r="AA1891" s="832">
        <v>0</v>
      </c>
      <c r="AB1891" s="832">
        <v>0</v>
      </c>
      <c r="AC1891" s="832">
        <v>0</v>
      </c>
      <c r="AD1891" s="832">
        <v>0</v>
      </c>
      <c r="AE1891" s="832">
        <v>0</v>
      </c>
      <c r="AF1891" s="832">
        <v>0</v>
      </c>
      <c r="AG1891" s="832">
        <v>0</v>
      </c>
      <c r="AH1891" s="832">
        <v>0</v>
      </c>
      <c r="AI1891" s="832">
        <v>0</v>
      </c>
    </row>
    <row r="1892" spans="1:35" ht="15" customHeight="1">
      <c r="A1892" s="832" t="s">
        <v>1150</v>
      </c>
      <c r="B1892" s="832">
        <v>2021</v>
      </c>
      <c r="C1892" s="832" t="s">
        <v>2229</v>
      </c>
      <c r="D1892" s="832" t="s">
        <v>2230</v>
      </c>
      <c r="E1892" s="832" t="s">
        <v>2226</v>
      </c>
      <c r="F1892" s="832" t="s">
        <v>2226</v>
      </c>
      <c r="G1892" s="832">
        <v>197324.78</v>
      </c>
      <c r="H1892" s="832">
        <v>197324.78</v>
      </c>
      <c r="I1892" s="832">
        <v>197324.78</v>
      </c>
      <c r="J1892" s="832">
        <v>197324.78</v>
      </c>
      <c r="K1892" s="832">
        <v>197324.78</v>
      </c>
      <c r="L1892" s="832">
        <v>197324.78</v>
      </c>
      <c r="M1892" s="832">
        <v>0</v>
      </c>
      <c r="N1892" s="832">
        <v>0</v>
      </c>
      <c r="O1892" s="832">
        <v>0</v>
      </c>
      <c r="P1892" s="832">
        <v>0</v>
      </c>
      <c r="Q1892" s="832">
        <v>0</v>
      </c>
      <c r="R1892" s="832">
        <v>0</v>
      </c>
      <c r="S1892" s="832">
        <v>16443.73</v>
      </c>
      <c r="T1892" s="832">
        <v>0</v>
      </c>
      <c r="U1892" s="832">
        <v>0</v>
      </c>
      <c r="V1892" s="832">
        <v>10</v>
      </c>
      <c r="W1892" s="832">
        <v>10</v>
      </c>
      <c r="X1892" s="832">
        <v>10</v>
      </c>
      <c r="Y1892" s="832">
        <v>10</v>
      </c>
      <c r="Z1892" s="832">
        <v>10</v>
      </c>
      <c r="AA1892" s="832">
        <v>10</v>
      </c>
      <c r="AB1892" s="832">
        <v>0</v>
      </c>
      <c r="AC1892" s="832">
        <v>0</v>
      </c>
      <c r="AD1892" s="832">
        <v>0</v>
      </c>
      <c r="AE1892" s="832">
        <v>0</v>
      </c>
      <c r="AF1892" s="832">
        <v>0</v>
      </c>
      <c r="AG1892" s="832">
        <v>0</v>
      </c>
      <c r="AH1892" s="832">
        <v>1</v>
      </c>
      <c r="AI1892" s="832">
        <v>0</v>
      </c>
    </row>
    <row r="1893" spans="1:35" ht="15" customHeight="1">
      <c r="A1893" s="832" t="s">
        <v>1150</v>
      </c>
      <c r="B1893" s="832">
        <v>2021</v>
      </c>
      <c r="C1893" s="832" t="s">
        <v>2231</v>
      </c>
      <c r="D1893" s="832" t="s">
        <v>2232</v>
      </c>
      <c r="E1893" s="832" t="s">
        <v>2226</v>
      </c>
      <c r="F1893" s="832" t="s">
        <v>2226</v>
      </c>
      <c r="G1893" s="832">
        <v>0</v>
      </c>
      <c r="H1893" s="832">
        <v>0</v>
      </c>
      <c r="I1893" s="832">
        <v>0</v>
      </c>
      <c r="J1893" s="832">
        <v>0</v>
      </c>
      <c r="K1893" s="832">
        <v>0</v>
      </c>
      <c r="L1893" s="832">
        <v>0</v>
      </c>
      <c r="M1893" s="832">
        <v>0</v>
      </c>
      <c r="N1893" s="832">
        <v>0</v>
      </c>
      <c r="O1893" s="832">
        <v>0</v>
      </c>
      <c r="P1893" s="832">
        <v>0</v>
      </c>
      <c r="Q1893" s="832">
        <v>0</v>
      </c>
      <c r="R1893" s="832">
        <v>0</v>
      </c>
      <c r="S1893" s="832">
        <v>0</v>
      </c>
      <c r="T1893" s="832">
        <v>0</v>
      </c>
      <c r="U1893" s="832">
        <v>0</v>
      </c>
      <c r="V1893" s="832">
        <v>0</v>
      </c>
      <c r="W1893" s="832">
        <v>0</v>
      </c>
      <c r="X1893" s="832">
        <v>0</v>
      </c>
      <c r="Y1893" s="832">
        <v>0</v>
      </c>
      <c r="Z1893" s="832">
        <v>0</v>
      </c>
      <c r="AA1893" s="832">
        <v>0</v>
      </c>
      <c r="AB1893" s="832">
        <v>0</v>
      </c>
      <c r="AC1893" s="832">
        <v>0</v>
      </c>
      <c r="AD1893" s="832">
        <v>0</v>
      </c>
      <c r="AE1893" s="832">
        <v>0</v>
      </c>
      <c r="AF1893" s="832">
        <v>0</v>
      </c>
      <c r="AG1893" s="832">
        <v>0</v>
      </c>
      <c r="AH1893" s="832">
        <v>0</v>
      </c>
      <c r="AI1893" s="832">
        <v>0</v>
      </c>
    </row>
    <row r="1894" spans="1:35" ht="15" customHeight="1">
      <c r="A1894" s="832" t="s">
        <v>1150</v>
      </c>
      <c r="B1894" s="832">
        <v>2021</v>
      </c>
      <c r="C1894" s="832" t="s">
        <v>2233</v>
      </c>
      <c r="D1894" s="832" t="s">
        <v>2234</v>
      </c>
      <c r="E1894" s="832" t="s">
        <v>2226</v>
      </c>
      <c r="F1894" s="832" t="s">
        <v>2226</v>
      </c>
      <c r="G1894" s="832">
        <v>1319877.29</v>
      </c>
      <c r="H1894" s="832">
        <v>1359278.41</v>
      </c>
      <c r="I1894" s="832">
        <v>1557748.64</v>
      </c>
      <c r="J1894" s="832">
        <v>1809687.85</v>
      </c>
      <c r="K1894" s="832">
        <v>2097959.9900000002</v>
      </c>
      <c r="L1894" s="832">
        <v>2271209.71</v>
      </c>
      <c r="M1894" s="832">
        <v>273811.63</v>
      </c>
      <c r="N1894" s="832">
        <v>495627</v>
      </c>
      <c r="O1894" s="832">
        <v>647321.02</v>
      </c>
      <c r="P1894" s="832">
        <v>1085521.26</v>
      </c>
      <c r="Q1894" s="832">
        <v>1266322.18</v>
      </c>
      <c r="R1894" s="832">
        <v>1389367.86</v>
      </c>
      <c r="S1894" s="832">
        <v>189267.48</v>
      </c>
      <c r="T1894" s="832">
        <v>198191.85</v>
      </c>
      <c r="U1894" s="832">
        <v>0</v>
      </c>
      <c r="V1894" s="832">
        <v>38</v>
      </c>
      <c r="W1894" s="832">
        <v>39</v>
      </c>
      <c r="X1894" s="832">
        <v>44</v>
      </c>
      <c r="Y1894" s="832">
        <v>50</v>
      </c>
      <c r="Z1894" s="832">
        <v>57</v>
      </c>
      <c r="AA1894" s="832">
        <v>61</v>
      </c>
      <c r="AB1894" s="832">
        <v>7</v>
      </c>
      <c r="AC1894" s="832">
        <v>12</v>
      </c>
      <c r="AD1894" s="832">
        <v>16</v>
      </c>
      <c r="AE1894" s="832">
        <v>25</v>
      </c>
      <c r="AF1894" s="832">
        <v>29</v>
      </c>
      <c r="AG1894" s="832">
        <v>32</v>
      </c>
      <c r="AH1894" s="832">
        <v>5</v>
      </c>
      <c r="AI1894" s="832">
        <v>5</v>
      </c>
    </row>
    <row r="1895" spans="1:35" ht="15" customHeight="1">
      <c r="A1895" s="832" t="s">
        <v>1150</v>
      </c>
      <c r="B1895" s="832">
        <v>2021</v>
      </c>
      <c r="C1895" s="832" t="s">
        <v>2235</v>
      </c>
      <c r="D1895" s="832" t="s">
        <v>2236</v>
      </c>
      <c r="E1895" s="832" t="s">
        <v>2226</v>
      </c>
      <c r="F1895" s="832" t="s">
        <v>2226</v>
      </c>
      <c r="G1895" s="832">
        <v>0</v>
      </c>
      <c r="H1895" s="832">
        <v>0</v>
      </c>
      <c r="I1895" s="832">
        <v>0</v>
      </c>
      <c r="J1895" s="832">
        <v>0</v>
      </c>
      <c r="K1895" s="832">
        <v>0</v>
      </c>
      <c r="L1895" s="832">
        <v>0</v>
      </c>
      <c r="M1895" s="832">
        <v>0</v>
      </c>
      <c r="N1895" s="832">
        <v>0</v>
      </c>
      <c r="O1895" s="832">
        <v>0</v>
      </c>
      <c r="P1895" s="832">
        <v>0</v>
      </c>
      <c r="Q1895" s="832">
        <v>0</v>
      </c>
      <c r="R1895" s="832">
        <v>0</v>
      </c>
      <c r="S1895" s="832">
        <v>0</v>
      </c>
      <c r="T1895" s="832">
        <v>0</v>
      </c>
      <c r="U1895" s="832">
        <v>0</v>
      </c>
      <c r="V1895" s="832">
        <v>0</v>
      </c>
      <c r="W1895" s="832">
        <v>0</v>
      </c>
      <c r="X1895" s="832">
        <v>0</v>
      </c>
      <c r="Y1895" s="832">
        <v>0</v>
      </c>
      <c r="Z1895" s="832">
        <v>0</v>
      </c>
      <c r="AA1895" s="832">
        <v>0</v>
      </c>
      <c r="AB1895" s="832">
        <v>0</v>
      </c>
      <c r="AC1895" s="832">
        <v>0</v>
      </c>
      <c r="AD1895" s="832">
        <v>0</v>
      </c>
      <c r="AE1895" s="832">
        <v>0</v>
      </c>
      <c r="AF1895" s="832">
        <v>0</v>
      </c>
      <c r="AG1895" s="832">
        <v>0</v>
      </c>
      <c r="AH1895" s="832">
        <v>0</v>
      </c>
      <c r="AI1895" s="832">
        <v>0</v>
      </c>
    </row>
    <row r="1896" spans="1:35" ht="15" customHeight="1">
      <c r="A1896" s="832" t="s">
        <v>1150</v>
      </c>
      <c r="B1896" s="832">
        <v>2021</v>
      </c>
      <c r="C1896" s="832" t="s">
        <v>2241</v>
      </c>
      <c r="D1896" s="832" t="s">
        <v>2242</v>
      </c>
      <c r="E1896" s="832" t="s">
        <v>2226</v>
      </c>
      <c r="F1896" s="832" t="s">
        <v>2226</v>
      </c>
      <c r="G1896" s="832">
        <v>0</v>
      </c>
      <c r="H1896" s="832">
        <v>0</v>
      </c>
      <c r="I1896" s="832">
        <v>0</v>
      </c>
      <c r="J1896" s="832">
        <v>0</v>
      </c>
      <c r="K1896" s="832">
        <v>0</v>
      </c>
      <c r="L1896" s="832">
        <v>0</v>
      </c>
      <c r="M1896" s="832">
        <v>0</v>
      </c>
      <c r="N1896" s="832">
        <v>0</v>
      </c>
      <c r="O1896" s="832">
        <v>0</v>
      </c>
      <c r="P1896" s="832">
        <v>0</v>
      </c>
      <c r="Q1896" s="832">
        <v>0</v>
      </c>
      <c r="R1896" s="832">
        <v>0</v>
      </c>
      <c r="S1896" s="832">
        <v>0</v>
      </c>
      <c r="T1896" s="832">
        <v>0</v>
      </c>
      <c r="U1896" s="832">
        <v>0</v>
      </c>
      <c r="V1896" s="832">
        <v>0</v>
      </c>
      <c r="W1896" s="832">
        <v>0</v>
      </c>
      <c r="X1896" s="832">
        <v>0</v>
      </c>
      <c r="Y1896" s="832">
        <v>0</v>
      </c>
      <c r="Z1896" s="832">
        <v>0</v>
      </c>
      <c r="AA1896" s="832">
        <v>0</v>
      </c>
      <c r="AB1896" s="832">
        <v>0</v>
      </c>
      <c r="AC1896" s="832">
        <v>0</v>
      </c>
      <c r="AD1896" s="832">
        <v>0</v>
      </c>
      <c r="AE1896" s="832">
        <v>0</v>
      </c>
      <c r="AF1896" s="832">
        <v>0</v>
      </c>
      <c r="AG1896" s="832">
        <v>0</v>
      </c>
      <c r="AH1896" s="832">
        <v>0</v>
      </c>
      <c r="AI1896" s="832">
        <v>0</v>
      </c>
    </row>
    <row r="1897" spans="1:35" ht="15" customHeight="1">
      <c r="A1897" s="832" t="s">
        <v>1150</v>
      </c>
      <c r="B1897" s="832">
        <v>2021</v>
      </c>
      <c r="C1897" s="832" t="s">
        <v>2243</v>
      </c>
      <c r="D1897" s="832" t="s">
        <v>2244</v>
      </c>
      <c r="E1897" s="832" t="s">
        <v>2226</v>
      </c>
      <c r="F1897" s="832" t="s">
        <v>2226</v>
      </c>
      <c r="G1897" s="832">
        <v>0</v>
      </c>
      <c r="H1897" s="832">
        <v>0</v>
      </c>
      <c r="I1897" s="832">
        <v>0</v>
      </c>
      <c r="J1897" s="832">
        <v>0</v>
      </c>
      <c r="K1897" s="832">
        <v>0</v>
      </c>
      <c r="L1897" s="832">
        <v>0</v>
      </c>
      <c r="M1897" s="832">
        <v>0</v>
      </c>
      <c r="N1897" s="832">
        <v>0</v>
      </c>
      <c r="O1897" s="832">
        <v>0</v>
      </c>
      <c r="P1897" s="832">
        <v>0</v>
      </c>
      <c r="Q1897" s="832">
        <v>0</v>
      </c>
      <c r="R1897" s="832">
        <v>0</v>
      </c>
      <c r="S1897" s="832">
        <v>0</v>
      </c>
      <c r="T1897" s="832">
        <v>0</v>
      </c>
      <c r="U1897" s="832">
        <v>0</v>
      </c>
      <c r="V1897" s="832">
        <v>0</v>
      </c>
      <c r="W1897" s="832">
        <v>0</v>
      </c>
      <c r="X1897" s="832">
        <v>0</v>
      </c>
      <c r="Y1897" s="832">
        <v>0</v>
      </c>
      <c r="Z1897" s="832">
        <v>0</v>
      </c>
      <c r="AA1897" s="832">
        <v>0</v>
      </c>
      <c r="AB1897" s="832">
        <v>0</v>
      </c>
      <c r="AC1897" s="832">
        <v>0</v>
      </c>
      <c r="AD1897" s="832">
        <v>0</v>
      </c>
      <c r="AE1897" s="832">
        <v>0</v>
      </c>
      <c r="AF1897" s="832">
        <v>0</v>
      </c>
      <c r="AG1897" s="832">
        <v>0</v>
      </c>
      <c r="AH1897" s="832">
        <v>0</v>
      </c>
      <c r="AI1897" s="832">
        <v>0</v>
      </c>
    </row>
    <row r="1898" spans="1:35" ht="15" customHeight="1">
      <c r="A1898" s="832" t="s">
        <v>1150</v>
      </c>
      <c r="B1898" s="832">
        <v>2021</v>
      </c>
      <c r="C1898" s="832" t="s">
        <v>2245</v>
      </c>
      <c r="D1898" s="832" t="s">
        <v>2246</v>
      </c>
      <c r="E1898" s="832" t="s">
        <v>2226</v>
      </c>
      <c r="F1898" s="832" t="s">
        <v>2226</v>
      </c>
      <c r="G1898" s="832">
        <v>0</v>
      </c>
      <c r="H1898" s="832">
        <v>0</v>
      </c>
      <c r="I1898" s="832">
        <v>0</v>
      </c>
      <c r="J1898" s="832">
        <v>0</v>
      </c>
      <c r="K1898" s="832">
        <v>0</v>
      </c>
      <c r="L1898" s="832">
        <v>0</v>
      </c>
      <c r="M1898" s="832">
        <v>0</v>
      </c>
      <c r="N1898" s="832">
        <v>0</v>
      </c>
      <c r="O1898" s="832">
        <v>0</v>
      </c>
      <c r="P1898" s="832">
        <v>0</v>
      </c>
      <c r="Q1898" s="832">
        <v>0</v>
      </c>
      <c r="R1898" s="832">
        <v>0</v>
      </c>
      <c r="S1898" s="832">
        <v>0</v>
      </c>
      <c r="T1898" s="832">
        <v>0</v>
      </c>
      <c r="U1898" s="832">
        <v>0</v>
      </c>
      <c r="V1898" s="832">
        <v>86</v>
      </c>
      <c r="W1898" s="832">
        <v>86</v>
      </c>
      <c r="X1898" s="832">
        <v>86</v>
      </c>
      <c r="Y1898" s="832">
        <v>86</v>
      </c>
      <c r="Z1898" s="832">
        <v>86</v>
      </c>
      <c r="AA1898" s="832">
        <v>86</v>
      </c>
      <c r="AB1898" s="832">
        <v>0</v>
      </c>
      <c r="AC1898" s="832">
        <v>0</v>
      </c>
      <c r="AD1898" s="832">
        <v>0</v>
      </c>
      <c r="AE1898" s="832">
        <v>0</v>
      </c>
      <c r="AF1898" s="832">
        <v>0</v>
      </c>
      <c r="AG1898" s="832">
        <v>0</v>
      </c>
      <c r="AH1898" s="832">
        <v>7</v>
      </c>
      <c r="AI1898" s="832">
        <v>0</v>
      </c>
    </row>
    <row r="1899" spans="1:35" ht="15" customHeight="1">
      <c r="A1899" s="832" t="s">
        <v>1150</v>
      </c>
      <c r="B1899" s="832">
        <v>2021</v>
      </c>
      <c r="C1899" s="832" t="s">
        <v>2247</v>
      </c>
      <c r="D1899" s="832" t="s">
        <v>2819</v>
      </c>
      <c r="E1899" s="832" t="s">
        <v>2226</v>
      </c>
      <c r="F1899" s="832" t="s">
        <v>2226</v>
      </c>
      <c r="G1899" s="832">
        <v>2080097.94</v>
      </c>
      <c r="H1899" s="832">
        <v>2251547.4700000002</v>
      </c>
      <c r="I1899" s="832">
        <v>2515400.13</v>
      </c>
      <c r="J1899" s="832">
        <v>2764386.84</v>
      </c>
      <c r="K1899" s="832">
        <v>3011489.99</v>
      </c>
      <c r="L1899" s="832">
        <v>3408770.1</v>
      </c>
      <c r="M1899" s="832">
        <v>241026.03</v>
      </c>
      <c r="N1899" s="832">
        <v>464612.35</v>
      </c>
      <c r="O1899" s="832">
        <v>699766.29</v>
      </c>
      <c r="P1899" s="832">
        <v>941841.09</v>
      </c>
      <c r="Q1899" s="832">
        <v>1432317.91</v>
      </c>
      <c r="R1899" s="832">
        <v>1590834.88</v>
      </c>
      <c r="S1899" s="832">
        <v>284064.18</v>
      </c>
      <c r="T1899" s="832">
        <v>245146.09</v>
      </c>
      <c r="U1899" s="832">
        <v>0</v>
      </c>
      <c r="V1899" s="832">
        <v>94</v>
      </c>
      <c r="W1899" s="832">
        <v>101</v>
      </c>
      <c r="X1899" s="832">
        <v>112</v>
      </c>
      <c r="Y1899" s="832">
        <v>122</v>
      </c>
      <c r="Z1899" s="832">
        <v>132</v>
      </c>
      <c r="AA1899" s="832">
        <v>148</v>
      </c>
      <c r="AB1899" s="832">
        <v>10</v>
      </c>
      <c r="AC1899" s="832">
        <v>19</v>
      </c>
      <c r="AD1899" s="832">
        <v>28</v>
      </c>
      <c r="AE1899" s="832">
        <v>37</v>
      </c>
      <c r="AF1899" s="832">
        <v>56</v>
      </c>
      <c r="AG1899" s="832">
        <v>62</v>
      </c>
      <c r="AH1899" s="832">
        <v>12</v>
      </c>
      <c r="AI1899" s="832">
        <v>10</v>
      </c>
    </row>
    <row r="1900" spans="1:35" ht="15" customHeight="1">
      <c r="A1900" s="832" t="s">
        <v>1150</v>
      </c>
      <c r="B1900" s="832">
        <v>2021</v>
      </c>
      <c r="C1900" s="832" t="s">
        <v>2249</v>
      </c>
      <c r="D1900" s="832" t="s">
        <v>2250</v>
      </c>
      <c r="E1900" s="832" t="s">
        <v>2226</v>
      </c>
      <c r="F1900" s="832" t="s">
        <v>2226</v>
      </c>
      <c r="G1900" s="832">
        <v>0</v>
      </c>
      <c r="H1900" s="832">
        <v>0</v>
      </c>
      <c r="I1900" s="832">
        <v>0</v>
      </c>
      <c r="J1900" s="832">
        <v>0</v>
      </c>
      <c r="K1900" s="832">
        <v>0</v>
      </c>
      <c r="L1900" s="832">
        <v>0</v>
      </c>
      <c r="M1900" s="832">
        <v>0</v>
      </c>
      <c r="N1900" s="832">
        <v>0</v>
      </c>
      <c r="O1900" s="832">
        <v>0</v>
      </c>
      <c r="P1900" s="832">
        <v>0</v>
      </c>
      <c r="Q1900" s="832">
        <v>0</v>
      </c>
      <c r="R1900" s="832">
        <v>0</v>
      </c>
      <c r="S1900" s="832">
        <v>0</v>
      </c>
      <c r="T1900" s="832">
        <v>0</v>
      </c>
      <c r="U1900" s="832">
        <v>0</v>
      </c>
      <c r="V1900" s="832">
        <v>4</v>
      </c>
      <c r="W1900" s="832">
        <v>4</v>
      </c>
      <c r="X1900" s="832">
        <v>4</v>
      </c>
      <c r="Y1900" s="832">
        <v>4</v>
      </c>
      <c r="Z1900" s="832">
        <v>4</v>
      </c>
      <c r="AA1900" s="832">
        <v>4</v>
      </c>
      <c r="AB1900" s="832">
        <v>0</v>
      </c>
      <c r="AC1900" s="832">
        <v>0</v>
      </c>
      <c r="AD1900" s="832">
        <v>0</v>
      </c>
      <c r="AE1900" s="832">
        <v>0</v>
      </c>
      <c r="AF1900" s="832">
        <v>0</v>
      </c>
      <c r="AG1900" s="832">
        <v>0</v>
      </c>
      <c r="AH1900" s="832">
        <v>0</v>
      </c>
      <c r="AI1900" s="832">
        <v>0</v>
      </c>
    </row>
    <row r="1901" spans="1:35" ht="15" customHeight="1">
      <c r="A1901" s="832" t="s">
        <v>1150</v>
      </c>
      <c r="B1901" s="832">
        <v>2021</v>
      </c>
      <c r="C1901" s="832" t="s">
        <v>2251</v>
      </c>
      <c r="D1901" s="832" t="s">
        <v>2252</v>
      </c>
      <c r="E1901" s="832" t="s">
        <v>2226</v>
      </c>
      <c r="F1901" s="832" t="s">
        <v>2226</v>
      </c>
      <c r="G1901" s="832">
        <v>100669.77</v>
      </c>
      <c r="H1901" s="832">
        <v>100669.77</v>
      </c>
      <c r="I1901" s="832">
        <v>100669.77</v>
      </c>
      <c r="J1901" s="832">
        <v>100669.77</v>
      </c>
      <c r="K1901" s="832">
        <v>100669.77</v>
      </c>
      <c r="L1901" s="832">
        <v>100669.77</v>
      </c>
      <c r="M1901" s="832">
        <v>0</v>
      </c>
      <c r="N1901" s="832">
        <v>0</v>
      </c>
      <c r="O1901" s="832">
        <v>0</v>
      </c>
      <c r="P1901" s="832">
        <v>0</v>
      </c>
      <c r="Q1901" s="832">
        <v>0</v>
      </c>
      <c r="R1901" s="832">
        <v>0</v>
      </c>
      <c r="S1901" s="832">
        <v>8389.15</v>
      </c>
      <c r="T1901" s="832">
        <v>0</v>
      </c>
      <c r="U1901" s="832">
        <v>0</v>
      </c>
      <c r="V1901" s="832">
        <v>1</v>
      </c>
      <c r="W1901" s="832">
        <v>1</v>
      </c>
      <c r="X1901" s="832">
        <v>1</v>
      </c>
      <c r="Y1901" s="832">
        <v>1</v>
      </c>
      <c r="Z1901" s="832">
        <v>1</v>
      </c>
      <c r="AA1901" s="832">
        <v>1</v>
      </c>
      <c r="AB1901" s="832">
        <v>0</v>
      </c>
      <c r="AC1901" s="832">
        <v>0</v>
      </c>
      <c r="AD1901" s="832">
        <v>0</v>
      </c>
      <c r="AE1901" s="832">
        <v>0</v>
      </c>
      <c r="AF1901" s="832">
        <v>0</v>
      </c>
      <c r="AG1901" s="832">
        <v>0</v>
      </c>
      <c r="AH1901" s="832">
        <v>0</v>
      </c>
      <c r="AI1901" s="832">
        <v>0</v>
      </c>
    </row>
    <row r="1902" spans="1:35" ht="15" customHeight="1">
      <c r="A1902" s="832" t="s">
        <v>1150</v>
      </c>
      <c r="B1902" s="832">
        <v>2021</v>
      </c>
      <c r="C1902" s="832" t="s">
        <v>2255</v>
      </c>
      <c r="D1902" s="832" t="s">
        <v>2250</v>
      </c>
      <c r="E1902" s="832" t="s">
        <v>2226</v>
      </c>
      <c r="F1902" s="832" t="s">
        <v>2226</v>
      </c>
      <c r="G1902" s="832">
        <v>0</v>
      </c>
      <c r="H1902" s="832">
        <v>0</v>
      </c>
      <c r="I1902" s="832">
        <v>0</v>
      </c>
      <c r="J1902" s="832">
        <v>0</v>
      </c>
      <c r="K1902" s="832">
        <v>0</v>
      </c>
      <c r="L1902" s="832">
        <v>0</v>
      </c>
      <c r="M1902" s="832">
        <v>0</v>
      </c>
      <c r="N1902" s="832">
        <v>0</v>
      </c>
      <c r="O1902" s="832">
        <v>0</v>
      </c>
      <c r="P1902" s="832">
        <v>0</v>
      </c>
      <c r="Q1902" s="832">
        <v>0</v>
      </c>
      <c r="R1902" s="832">
        <v>0</v>
      </c>
      <c r="S1902" s="832">
        <v>0</v>
      </c>
      <c r="T1902" s="832">
        <v>0</v>
      </c>
      <c r="U1902" s="832">
        <v>0</v>
      </c>
      <c r="V1902" s="832">
        <v>0</v>
      </c>
      <c r="W1902" s="832">
        <v>0</v>
      </c>
      <c r="X1902" s="832">
        <v>0</v>
      </c>
      <c r="Y1902" s="832">
        <v>0</v>
      </c>
      <c r="Z1902" s="832">
        <v>0</v>
      </c>
      <c r="AA1902" s="832">
        <v>0</v>
      </c>
      <c r="AB1902" s="832">
        <v>0</v>
      </c>
      <c r="AC1902" s="832">
        <v>0</v>
      </c>
      <c r="AD1902" s="832">
        <v>0</v>
      </c>
      <c r="AE1902" s="832">
        <v>0</v>
      </c>
      <c r="AF1902" s="832">
        <v>0</v>
      </c>
      <c r="AG1902" s="832">
        <v>0</v>
      </c>
      <c r="AH1902" s="832">
        <v>0</v>
      </c>
      <c r="AI1902" s="832">
        <v>0</v>
      </c>
    </row>
    <row r="1903" spans="1:35" ht="15" customHeight="1">
      <c r="A1903" s="832" t="s">
        <v>1150</v>
      </c>
      <c r="B1903" s="832">
        <v>2021</v>
      </c>
      <c r="C1903" s="832" t="s">
        <v>2256</v>
      </c>
      <c r="D1903" s="832" t="s">
        <v>2257</v>
      </c>
      <c r="E1903" s="832" t="s">
        <v>2226</v>
      </c>
      <c r="F1903" s="832" t="s">
        <v>2226</v>
      </c>
      <c r="G1903" s="832">
        <v>0</v>
      </c>
      <c r="H1903" s="832">
        <v>0</v>
      </c>
      <c r="I1903" s="832">
        <v>0</v>
      </c>
      <c r="J1903" s="832">
        <v>0</v>
      </c>
      <c r="K1903" s="832">
        <v>0</v>
      </c>
      <c r="L1903" s="832">
        <v>0</v>
      </c>
      <c r="M1903" s="832">
        <v>0</v>
      </c>
      <c r="N1903" s="832">
        <v>0</v>
      </c>
      <c r="O1903" s="832">
        <v>0</v>
      </c>
      <c r="P1903" s="832">
        <v>0</v>
      </c>
      <c r="Q1903" s="832">
        <v>0</v>
      </c>
      <c r="R1903" s="832">
        <v>0</v>
      </c>
      <c r="S1903" s="832">
        <v>0</v>
      </c>
      <c r="T1903" s="832">
        <v>0</v>
      </c>
      <c r="U1903" s="832">
        <v>0</v>
      </c>
      <c r="V1903" s="832">
        <v>0</v>
      </c>
      <c r="W1903" s="832">
        <v>0</v>
      </c>
      <c r="X1903" s="832">
        <v>0</v>
      </c>
      <c r="Y1903" s="832">
        <v>0</v>
      </c>
      <c r="Z1903" s="832">
        <v>0</v>
      </c>
      <c r="AA1903" s="832">
        <v>0</v>
      </c>
      <c r="AB1903" s="832">
        <v>0</v>
      </c>
      <c r="AC1903" s="832">
        <v>0</v>
      </c>
      <c r="AD1903" s="832">
        <v>0</v>
      </c>
      <c r="AE1903" s="832">
        <v>0</v>
      </c>
      <c r="AF1903" s="832">
        <v>0</v>
      </c>
      <c r="AG1903" s="832">
        <v>0</v>
      </c>
      <c r="AH1903" s="832">
        <v>0</v>
      </c>
      <c r="AI1903" s="832">
        <v>0</v>
      </c>
    </row>
    <row r="1904" spans="1:35" ht="15" customHeight="1">
      <c r="A1904" s="832" t="s">
        <v>1150</v>
      </c>
      <c r="B1904" s="832">
        <v>2021</v>
      </c>
      <c r="C1904" s="832" t="s">
        <v>2258</v>
      </c>
      <c r="D1904" s="832" t="s">
        <v>2820</v>
      </c>
      <c r="E1904" s="832" t="s">
        <v>2226</v>
      </c>
      <c r="F1904" s="832" t="s">
        <v>2226</v>
      </c>
      <c r="G1904" s="832">
        <v>1890766.88</v>
      </c>
      <c r="H1904" s="832">
        <v>2058635.1</v>
      </c>
      <c r="I1904" s="832">
        <v>2259526.36</v>
      </c>
      <c r="J1904" s="832">
        <v>2461639.06</v>
      </c>
      <c r="K1904" s="832">
        <v>2811797.18</v>
      </c>
      <c r="L1904" s="832">
        <v>3004188.61</v>
      </c>
      <c r="M1904" s="832">
        <v>128759.94</v>
      </c>
      <c r="N1904" s="832">
        <v>220408.72</v>
      </c>
      <c r="O1904" s="832">
        <v>220408.72</v>
      </c>
      <c r="P1904" s="832">
        <v>263332.64</v>
      </c>
      <c r="Q1904" s="832">
        <v>307008.48</v>
      </c>
      <c r="R1904" s="832">
        <v>307008.48</v>
      </c>
      <c r="S1904" s="832">
        <v>250349.05</v>
      </c>
      <c r="T1904" s="832">
        <v>121781.35</v>
      </c>
      <c r="U1904" s="832">
        <v>0</v>
      </c>
      <c r="V1904" s="832">
        <v>66</v>
      </c>
      <c r="W1904" s="832">
        <v>70</v>
      </c>
      <c r="X1904" s="832">
        <v>75</v>
      </c>
      <c r="Y1904" s="832">
        <v>80</v>
      </c>
      <c r="Z1904" s="832">
        <v>89</v>
      </c>
      <c r="AA1904" s="832">
        <v>94</v>
      </c>
      <c r="AB1904" s="832">
        <v>3</v>
      </c>
      <c r="AC1904" s="832">
        <v>5</v>
      </c>
      <c r="AD1904" s="832">
        <v>5</v>
      </c>
      <c r="AE1904" s="832">
        <v>6</v>
      </c>
      <c r="AF1904" s="832">
        <v>7</v>
      </c>
      <c r="AG1904" s="832">
        <v>7</v>
      </c>
      <c r="AH1904" s="832">
        <v>8</v>
      </c>
      <c r="AI1904" s="832">
        <v>3</v>
      </c>
    </row>
    <row r="1905" spans="1:35" ht="15" customHeight="1">
      <c r="A1905" s="832" t="s">
        <v>1150</v>
      </c>
      <c r="B1905" s="832">
        <v>2021</v>
      </c>
      <c r="C1905" s="832" t="s">
        <v>2260</v>
      </c>
      <c r="D1905" s="832" t="s">
        <v>2821</v>
      </c>
      <c r="E1905" s="832" t="s">
        <v>2226</v>
      </c>
      <c r="F1905" s="832" t="s">
        <v>2226</v>
      </c>
      <c r="G1905" s="832">
        <v>194448.56</v>
      </c>
      <c r="H1905" s="832">
        <v>194448.56</v>
      </c>
      <c r="I1905" s="832">
        <v>194448.56</v>
      </c>
      <c r="J1905" s="832">
        <v>231320.04</v>
      </c>
      <c r="K1905" s="832">
        <v>304300.26</v>
      </c>
      <c r="L1905" s="832">
        <v>340032.75</v>
      </c>
      <c r="M1905" s="832">
        <v>102441.9</v>
      </c>
      <c r="N1905" s="832">
        <v>301450.2</v>
      </c>
      <c r="O1905" s="832">
        <v>399903.97</v>
      </c>
      <c r="P1905" s="832">
        <v>503952.2</v>
      </c>
      <c r="Q1905" s="832">
        <v>578520.56000000006</v>
      </c>
      <c r="R1905" s="832">
        <v>654705.4</v>
      </c>
      <c r="S1905" s="832">
        <v>28336.06</v>
      </c>
      <c r="T1905" s="832">
        <v>66690.8</v>
      </c>
      <c r="U1905" s="832">
        <v>0</v>
      </c>
      <c r="V1905" s="832">
        <v>7</v>
      </c>
      <c r="W1905" s="832">
        <v>7</v>
      </c>
      <c r="X1905" s="832">
        <v>7</v>
      </c>
      <c r="Y1905" s="832">
        <v>8</v>
      </c>
      <c r="Z1905" s="832">
        <v>10</v>
      </c>
      <c r="AA1905" s="832">
        <v>11</v>
      </c>
      <c r="AB1905" s="832">
        <v>3</v>
      </c>
      <c r="AC1905" s="832">
        <v>9</v>
      </c>
      <c r="AD1905" s="832">
        <v>12</v>
      </c>
      <c r="AE1905" s="832">
        <v>15</v>
      </c>
      <c r="AF1905" s="832">
        <v>17</v>
      </c>
      <c r="AG1905" s="832">
        <v>19</v>
      </c>
      <c r="AH1905" s="832">
        <v>1</v>
      </c>
      <c r="AI1905" s="832">
        <v>2</v>
      </c>
    </row>
    <row r="1906" spans="1:35" ht="15" customHeight="1">
      <c r="A1906" s="832" t="s">
        <v>1150</v>
      </c>
      <c r="B1906" s="832">
        <v>2021</v>
      </c>
      <c r="C1906" s="832" t="s">
        <v>2262</v>
      </c>
      <c r="D1906" s="832" t="s">
        <v>2263</v>
      </c>
      <c r="E1906" s="832" t="s">
        <v>2226</v>
      </c>
      <c r="F1906" s="832" t="s">
        <v>2226</v>
      </c>
      <c r="G1906" s="832">
        <v>4025091.37</v>
      </c>
      <c r="H1906" s="832">
        <v>4472321.57</v>
      </c>
      <c r="I1906" s="832">
        <v>5228460.57</v>
      </c>
      <c r="J1906" s="832">
        <v>5963180.0300000003</v>
      </c>
      <c r="K1906" s="832">
        <v>6620788.8499999996</v>
      </c>
      <c r="L1906" s="832">
        <v>7104841.25</v>
      </c>
      <c r="M1906" s="832">
        <v>589732.18999999994</v>
      </c>
      <c r="N1906" s="832">
        <v>980468.62</v>
      </c>
      <c r="O1906" s="832">
        <v>1486669.31</v>
      </c>
      <c r="P1906" s="832">
        <v>2059419.52</v>
      </c>
      <c r="Q1906" s="832">
        <v>2545599.5</v>
      </c>
      <c r="R1906" s="832">
        <v>2787079.16</v>
      </c>
      <c r="S1906" s="832">
        <v>592070.1</v>
      </c>
      <c r="T1906" s="832">
        <v>504083</v>
      </c>
      <c r="U1906" s="832">
        <v>0</v>
      </c>
      <c r="V1906" s="832">
        <v>155</v>
      </c>
      <c r="W1906" s="832">
        <v>173</v>
      </c>
      <c r="X1906" s="832">
        <v>201</v>
      </c>
      <c r="Y1906" s="832">
        <v>228</v>
      </c>
      <c r="Z1906" s="832">
        <v>251</v>
      </c>
      <c r="AA1906" s="832">
        <v>268</v>
      </c>
      <c r="AB1906" s="832">
        <v>21</v>
      </c>
      <c r="AC1906" s="832">
        <v>35</v>
      </c>
      <c r="AD1906" s="832">
        <v>53</v>
      </c>
      <c r="AE1906" s="832">
        <v>73</v>
      </c>
      <c r="AF1906" s="832">
        <v>89</v>
      </c>
      <c r="AG1906" s="832">
        <v>97</v>
      </c>
      <c r="AH1906" s="832">
        <v>22</v>
      </c>
      <c r="AI1906" s="832">
        <v>18</v>
      </c>
    </row>
    <row r="1907" spans="1:35" ht="15" customHeight="1">
      <c r="A1907" s="832" t="s">
        <v>1150</v>
      </c>
      <c r="B1907" s="832">
        <v>2021</v>
      </c>
      <c r="C1907" s="832" t="s">
        <v>2264</v>
      </c>
      <c r="D1907" s="832" t="s">
        <v>2265</v>
      </c>
      <c r="E1907" s="832" t="s">
        <v>2226</v>
      </c>
      <c r="F1907" s="832" t="s">
        <v>2226</v>
      </c>
      <c r="G1907" s="832">
        <v>3899732.77</v>
      </c>
      <c r="H1907" s="832">
        <v>4629137.46</v>
      </c>
      <c r="I1907" s="832">
        <v>5661435.0599999996</v>
      </c>
      <c r="J1907" s="832">
        <v>6390541.4000000004</v>
      </c>
      <c r="K1907" s="832">
        <v>7120776.1600000001</v>
      </c>
      <c r="L1907" s="832">
        <v>7933349.04</v>
      </c>
      <c r="M1907" s="832">
        <v>1156154.3700000001</v>
      </c>
      <c r="N1907" s="832">
        <v>1958662.88</v>
      </c>
      <c r="O1907" s="832">
        <v>2234791.54</v>
      </c>
      <c r="P1907" s="832">
        <v>2469719.46</v>
      </c>
      <c r="Q1907" s="832">
        <v>2888146.89</v>
      </c>
      <c r="R1907" s="832">
        <v>3071671.41</v>
      </c>
      <c r="S1907" s="832">
        <v>661112.42000000004</v>
      </c>
      <c r="T1907" s="832">
        <v>604343.42000000004</v>
      </c>
      <c r="U1907" s="832">
        <v>0</v>
      </c>
      <c r="V1907" s="832">
        <v>106</v>
      </c>
      <c r="W1907" s="832">
        <v>121</v>
      </c>
      <c r="X1907" s="832">
        <v>142</v>
      </c>
      <c r="Y1907" s="832">
        <v>157</v>
      </c>
      <c r="Z1907" s="832">
        <v>172</v>
      </c>
      <c r="AA1907" s="832">
        <v>189</v>
      </c>
      <c r="AB1907" s="832">
        <v>24</v>
      </c>
      <c r="AC1907" s="832">
        <v>41</v>
      </c>
      <c r="AD1907" s="832">
        <v>47</v>
      </c>
      <c r="AE1907" s="832">
        <v>52</v>
      </c>
      <c r="AF1907" s="832">
        <v>60</v>
      </c>
      <c r="AG1907" s="832">
        <v>64</v>
      </c>
      <c r="AH1907" s="832">
        <v>16</v>
      </c>
      <c r="AI1907" s="832">
        <v>13</v>
      </c>
    </row>
    <row r="1908" spans="1:35" ht="15" customHeight="1">
      <c r="A1908" s="832" t="s">
        <v>1150</v>
      </c>
      <c r="B1908" s="832">
        <v>2021</v>
      </c>
      <c r="C1908" s="832" t="s">
        <v>2266</v>
      </c>
      <c r="D1908" s="832" t="s">
        <v>2267</v>
      </c>
      <c r="E1908" s="832" t="s">
        <v>2226</v>
      </c>
      <c r="F1908" s="832" t="s">
        <v>2226</v>
      </c>
      <c r="G1908" s="832">
        <v>57049.2</v>
      </c>
      <c r="H1908" s="832">
        <v>57049.2</v>
      </c>
      <c r="I1908" s="832">
        <v>207071.16</v>
      </c>
      <c r="J1908" s="832">
        <v>237403.96</v>
      </c>
      <c r="K1908" s="832">
        <v>237403.96</v>
      </c>
      <c r="L1908" s="832">
        <v>281782.65000000002</v>
      </c>
      <c r="M1908" s="832">
        <v>64024.65</v>
      </c>
      <c r="N1908" s="832">
        <v>64024.65</v>
      </c>
      <c r="O1908" s="832">
        <v>139973.5</v>
      </c>
      <c r="P1908" s="832">
        <v>169493.5</v>
      </c>
      <c r="Q1908" s="832">
        <v>203138.7</v>
      </c>
      <c r="R1908" s="832">
        <v>203138.7</v>
      </c>
      <c r="S1908" s="832">
        <v>23481.89</v>
      </c>
      <c r="T1908" s="832">
        <v>35656.01</v>
      </c>
      <c r="U1908" s="832">
        <v>0</v>
      </c>
      <c r="V1908" s="832">
        <v>2</v>
      </c>
      <c r="W1908" s="832">
        <v>2</v>
      </c>
      <c r="X1908" s="832">
        <v>6</v>
      </c>
      <c r="Y1908" s="832">
        <v>7</v>
      </c>
      <c r="Z1908" s="832">
        <v>7</v>
      </c>
      <c r="AA1908" s="832">
        <v>8</v>
      </c>
      <c r="AB1908" s="832">
        <v>2</v>
      </c>
      <c r="AC1908" s="832">
        <v>2</v>
      </c>
      <c r="AD1908" s="832">
        <v>4</v>
      </c>
      <c r="AE1908" s="832">
        <v>5</v>
      </c>
      <c r="AF1908" s="832">
        <v>6</v>
      </c>
      <c r="AG1908" s="832">
        <v>6</v>
      </c>
      <c r="AH1908" s="832">
        <v>1</v>
      </c>
      <c r="AI1908" s="832">
        <v>1</v>
      </c>
    </row>
    <row r="1909" spans="1:35" ht="15" customHeight="1">
      <c r="A1909" s="832" t="s">
        <v>1150</v>
      </c>
      <c r="B1909" s="832">
        <v>2021</v>
      </c>
      <c r="C1909" s="832" t="s">
        <v>2268</v>
      </c>
      <c r="D1909" s="832" t="s">
        <v>2269</v>
      </c>
      <c r="E1909" s="832" t="s">
        <v>2226</v>
      </c>
      <c r="F1909" s="832" t="s">
        <v>2226</v>
      </c>
      <c r="G1909" s="832">
        <v>0</v>
      </c>
      <c r="H1909" s="832">
        <v>0</v>
      </c>
      <c r="I1909" s="832">
        <v>0</v>
      </c>
      <c r="J1909" s="832">
        <v>0</v>
      </c>
      <c r="K1909" s="832">
        <v>0</v>
      </c>
      <c r="L1909" s="832">
        <v>0</v>
      </c>
      <c r="M1909" s="832">
        <v>0</v>
      </c>
      <c r="N1909" s="832">
        <v>0</v>
      </c>
      <c r="O1909" s="832">
        <v>0</v>
      </c>
      <c r="P1909" s="832">
        <v>0</v>
      </c>
      <c r="Q1909" s="832">
        <v>0</v>
      </c>
      <c r="R1909" s="832">
        <v>0</v>
      </c>
      <c r="S1909" s="832">
        <v>0</v>
      </c>
      <c r="T1909" s="832">
        <v>0</v>
      </c>
      <c r="U1909" s="832">
        <v>0</v>
      </c>
      <c r="V1909" s="832">
        <v>0</v>
      </c>
      <c r="W1909" s="832">
        <v>0</v>
      </c>
      <c r="X1909" s="832">
        <v>0</v>
      </c>
      <c r="Y1909" s="832">
        <v>0</v>
      </c>
      <c r="Z1909" s="832">
        <v>0</v>
      </c>
      <c r="AA1909" s="832">
        <v>0</v>
      </c>
      <c r="AB1909" s="832">
        <v>0</v>
      </c>
      <c r="AC1909" s="832">
        <v>0</v>
      </c>
      <c r="AD1909" s="832">
        <v>0</v>
      </c>
      <c r="AE1909" s="832">
        <v>0</v>
      </c>
      <c r="AF1909" s="832">
        <v>0</v>
      </c>
      <c r="AG1909" s="832">
        <v>0</v>
      </c>
      <c r="AH1909" s="832">
        <v>0</v>
      </c>
      <c r="AI1909" s="832">
        <v>0</v>
      </c>
    </row>
    <row r="1910" spans="1:35" ht="15" customHeight="1">
      <c r="A1910" s="832" t="s">
        <v>1150</v>
      </c>
      <c r="B1910" s="832">
        <v>2021</v>
      </c>
      <c r="C1910" s="832" t="s">
        <v>2270</v>
      </c>
      <c r="D1910" s="832" t="s">
        <v>2271</v>
      </c>
      <c r="E1910" s="832" t="s">
        <v>2226</v>
      </c>
      <c r="F1910" s="832" t="s">
        <v>2226</v>
      </c>
      <c r="G1910" s="832">
        <v>28758</v>
      </c>
      <c r="H1910" s="832">
        <v>28758</v>
      </c>
      <c r="I1910" s="832">
        <v>28758</v>
      </c>
      <c r="J1910" s="832">
        <v>72803.81</v>
      </c>
      <c r="K1910" s="832">
        <v>72803.81</v>
      </c>
      <c r="L1910" s="832">
        <v>112028.81</v>
      </c>
      <c r="M1910" s="832">
        <v>0</v>
      </c>
      <c r="N1910" s="832">
        <v>0</v>
      </c>
      <c r="O1910" s="832">
        <v>0</v>
      </c>
      <c r="P1910" s="832">
        <v>0</v>
      </c>
      <c r="Q1910" s="832">
        <v>0</v>
      </c>
      <c r="R1910" s="832">
        <v>0</v>
      </c>
      <c r="S1910" s="832">
        <v>9335.73</v>
      </c>
      <c r="T1910" s="832">
        <v>6939.23</v>
      </c>
      <c r="U1910" s="832">
        <v>0</v>
      </c>
      <c r="V1910" s="832">
        <v>1</v>
      </c>
      <c r="W1910" s="832">
        <v>1</v>
      </c>
      <c r="X1910" s="832">
        <v>1</v>
      </c>
      <c r="Y1910" s="832">
        <v>2</v>
      </c>
      <c r="Z1910" s="832">
        <v>2</v>
      </c>
      <c r="AA1910" s="832">
        <v>3</v>
      </c>
      <c r="AB1910" s="832">
        <v>0</v>
      </c>
      <c r="AC1910" s="832">
        <v>0</v>
      </c>
      <c r="AD1910" s="832">
        <v>0</v>
      </c>
      <c r="AE1910" s="832">
        <v>0</v>
      </c>
      <c r="AF1910" s="832">
        <v>0</v>
      </c>
      <c r="AG1910" s="832">
        <v>0</v>
      </c>
      <c r="AH1910" s="832">
        <v>0</v>
      </c>
      <c r="AI1910" s="832">
        <v>0</v>
      </c>
    </row>
    <row r="1911" spans="1:35" ht="15" customHeight="1">
      <c r="A1911" s="832" t="s">
        <v>1150</v>
      </c>
      <c r="B1911" s="832">
        <v>2021</v>
      </c>
      <c r="C1911" s="832" t="s">
        <v>2272</v>
      </c>
      <c r="D1911" s="832" t="s">
        <v>2822</v>
      </c>
      <c r="E1911" s="832" t="s">
        <v>2226</v>
      </c>
      <c r="F1911" s="832" t="s">
        <v>2226</v>
      </c>
      <c r="G1911" s="832">
        <v>2357770.37</v>
      </c>
      <c r="H1911" s="832">
        <v>2727427.91</v>
      </c>
      <c r="I1911" s="832">
        <v>3332465.14</v>
      </c>
      <c r="J1911" s="832">
        <v>3978441.26</v>
      </c>
      <c r="K1911" s="832">
        <v>4559529.57</v>
      </c>
      <c r="L1911" s="832">
        <v>5003985.22</v>
      </c>
      <c r="M1911" s="832">
        <v>637875.15</v>
      </c>
      <c r="N1911" s="832">
        <v>1623060.74</v>
      </c>
      <c r="O1911" s="832">
        <v>2487079.34</v>
      </c>
      <c r="P1911" s="832">
        <v>3007674.72</v>
      </c>
      <c r="Q1911" s="832">
        <v>3514858.89</v>
      </c>
      <c r="R1911" s="832">
        <v>3626634.43</v>
      </c>
      <c r="S1911" s="832">
        <v>416998.77</v>
      </c>
      <c r="T1911" s="832">
        <v>530983.57999999996</v>
      </c>
      <c r="U1911" s="832">
        <v>0</v>
      </c>
      <c r="V1911" s="832">
        <v>74</v>
      </c>
      <c r="W1911" s="832">
        <v>85</v>
      </c>
      <c r="X1911" s="832">
        <v>103</v>
      </c>
      <c r="Y1911" s="832">
        <v>123</v>
      </c>
      <c r="Z1911" s="832">
        <v>141</v>
      </c>
      <c r="AA1911" s="832">
        <v>154</v>
      </c>
      <c r="AB1911" s="832">
        <v>19</v>
      </c>
      <c r="AC1911" s="832">
        <v>48</v>
      </c>
      <c r="AD1911" s="832">
        <v>72</v>
      </c>
      <c r="AE1911" s="832">
        <v>86</v>
      </c>
      <c r="AF1911" s="832">
        <v>99</v>
      </c>
      <c r="AG1911" s="832">
        <v>102</v>
      </c>
      <c r="AH1911" s="832">
        <v>13</v>
      </c>
      <c r="AI1911" s="832">
        <v>15</v>
      </c>
    </row>
    <row r="1912" spans="1:35" ht="15" customHeight="1">
      <c r="A1912" s="832" t="s">
        <v>1150</v>
      </c>
      <c r="B1912" s="832">
        <v>2021</v>
      </c>
      <c r="C1912" s="832" t="s">
        <v>2278</v>
      </c>
      <c r="D1912" s="832" t="s">
        <v>2279</v>
      </c>
      <c r="E1912" s="832" t="s">
        <v>333</v>
      </c>
      <c r="F1912" s="832" t="s">
        <v>2226</v>
      </c>
      <c r="G1912" s="832">
        <v>344278.75</v>
      </c>
      <c r="H1912" s="832">
        <v>344278.75</v>
      </c>
      <c r="I1912" s="832">
        <v>344278.75</v>
      </c>
      <c r="J1912" s="832">
        <v>344278.75</v>
      </c>
      <c r="K1912" s="832">
        <v>344278.75</v>
      </c>
      <c r="L1912" s="832">
        <v>344278.75</v>
      </c>
      <c r="M1912" s="832">
        <v>0</v>
      </c>
      <c r="N1912" s="832">
        <v>0</v>
      </c>
      <c r="O1912" s="832">
        <v>0</v>
      </c>
      <c r="P1912" s="832">
        <v>0</v>
      </c>
      <c r="Q1912" s="832">
        <v>0</v>
      </c>
      <c r="R1912" s="832">
        <v>0</v>
      </c>
      <c r="S1912" s="832">
        <v>28689.9</v>
      </c>
      <c r="T1912" s="832">
        <v>0</v>
      </c>
      <c r="U1912" s="832">
        <v>0</v>
      </c>
      <c r="V1912" s="832">
        <v>584</v>
      </c>
      <c r="W1912" s="832">
        <v>584</v>
      </c>
      <c r="X1912" s="832">
        <v>584</v>
      </c>
      <c r="Y1912" s="832">
        <v>584</v>
      </c>
      <c r="Z1912" s="832">
        <v>584</v>
      </c>
      <c r="AA1912" s="832">
        <v>584</v>
      </c>
      <c r="AB1912" s="832">
        <v>0</v>
      </c>
      <c r="AC1912" s="832">
        <v>0</v>
      </c>
      <c r="AD1912" s="832">
        <v>0</v>
      </c>
      <c r="AE1912" s="832">
        <v>0</v>
      </c>
      <c r="AF1912" s="832">
        <v>0</v>
      </c>
      <c r="AG1912" s="832">
        <v>0</v>
      </c>
      <c r="AH1912" s="832">
        <v>49</v>
      </c>
      <c r="AI1912" s="832">
        <v>0</v>
      </c>
    </row>
    <row r="1913" spans="1:35" ht="15" customHeight="1">
      <c r="A1913" s="832" t="s">
        <v>1150</v>
      </c>
      <c r="B1913" s="832">
        <v>2021</v>
      </c>
      <c r="C1913" s="832" t="s">
        <v>2280</v>
      </c>
      <c r="D1913" s="832" t="s">
        <v>2281</v>
      </c>
      <c r="E1913" s="832" t="s">
        <v>333</v>
      </c>
      <c r="F1913" s="832" t="s">
        <v>2226</v>
      </c>
      <c r="G1913" s="832">
        <v>332486.57</v>
      </c>
      <c r="H1913" s="832">
        <v>368158.57</v>
      </c>
      <c r="I1913" s="832">
        <v>416853.03</v>
      </c>
      <c r="J1913" s="832">
        <v>471272.03</v>
      </c>
      <c r="K1913" s="832">
        <v>541090.77</v>
      </c>
      <c r="L1913" s="832">
        <v>596267.03</v>
      </c>
      <c r="M1913" s="832">
        <v>74930</v>
      </c>
      <c r="N1913" s="832">
        <v>179135</v>
      </c>
      <c r="O1913" s="832">
        <v>240178.84</v>
      </c>
      <c r="P1913" s="832">
        <v>303424.84000000003</v>
      </c>
      <c r="Q1913" s="832">
        <v>355756.84</v>
      </c>
      <c r="R1913" s="832">
        <v>384412.84</v>
      </c>
      <c r="S1913" s="832">
        <v>49688.92</v>
      </c>
      <c r="T1913" s="832">
        <v>54984.03</v>
      </c>
      <c r="U1913" s="832">
        <v>0</v>
      </c>
      <c r="V1913" s="832">
        <v>151</v>
      </c>
      <c r="W1913" s="832">
        <v>166</v>
      </c>
      <c r="X1913" s="832">
        <v>191</v>
      </c>
      <c r="Y1913" s="832">
        <v>215</v>
      </c>
      <c r="Z1913" s="832">
        <v>243</v>
      </c>
      <c r="AA1913" s="832">
        <v>269</v>
      </c>
      <c r="AB1913" s="832">
        <v>29</v>
      </c>
      <c r="AC1913" s="832">
        <v>65</v>
      </c>
      <c r="AD1913" s="832">
        <v>90</v>
      </c>
      <c r="AE1913" s="832">
        <v>114</v>
      </c>
      <c r="AF1913" s="832">
        <v>133</v>
      </c>
      <c r="AG1913" s="832">
        <v>143</v>
      </c>
      <c r="AH1913" s="832">
        <v>22</v>
      </c>
      <c r="AI1913" s="832">
        <v>22</v>
      </c>
    </row>
    <row r="1914" spans="1:35" ht="15" customHeight="1">
      <c r="A1914" s="832" t="s">
        <v>1150</v>
      </c>
      <c r="B1914" s="832">
        <v>2021</v>
      </c>
      <c r="C1914" s="832" t="s">
        <v>2282</v>
      </c>
      <c r="D1914" s="832" t="s">
        <v>2283</v>
      </c>
      <c r="E1914" s="832" t="s">
        <v>333</v>
      </c>
      <c r="F1914" s="832" t="s">
        <v>2226</v>
      </c>
      <c r="G1914" s="832">
        <v>42892.86</v>
      </c>
      <c r="H1914" s="832">
        <v>45623.86</v>
      </c>
      <c r="I1914" s="832">
        <v>50278.12</v>
      </c>
      <c r="J1914" s="832">
        <v>61334.61</v>
      </c>
      <c r="K1914" s="832">
        <v>80838.42</v>
      </c>
      <c r="L1914" s="832">
        <v>87115.4</v>
      </c>
      <c r="M1914" s="832">
        <v>14012.29</v>
      </c>
      <c r="N1914" s="832">
        <v>26372.55</v>
      </c>
      <c r="O1914" s="832">
        <v>35438.92</v>
      </c>
      <c r="P1914" s="832">
        <v>39642.76</v>
      </c>
      <c r="Q1914" s="832">
        <v>54714.18</v>
      </c>
      <c r="R1914" s="832">
        <v>56926.45</v>
      </c>
      <c r="S1914" s="832">
        <v>7259.62</v>
      </c>
      <c r="T1914" s="832">
        <v>8429.08</v>
      </c>
      <c r="U1914" s="832">
        <v>0</v>
      </c>
      <c r="V1914" s="832">
        <v>60</v>
      </c>
      <c r="W1914" s="832">
        <v>62</v>
      </c>
      <c r="X1914" s="832">
        <v>66</v>
      </c>
      <c r="Y1914" s="832">
        <v>73</v>
      </c>
      <c r="Z1914" s="832">
        <v>85</v>
      </c>
      <c r="AA1914" s="832">
        <v>77</v>
      </c>
      <c r="AB1914" s="832">
        <v>6</v>
      </c>
      <c r="AC1914" s="832">
        <v>13</v>
      </c>
      <c r="AD1914" s="832">
        <v>19</v>
      </c>
      <c r="AE1914" s="832">
        <v>24</v>
      </c>
      <c r="AF1914" s="832">
        <v>30</v>
      </c>
      <c r="AG1914" s="832">
        <v>33</v>
      </c>
      <c r="AH1914" s="832">
        <v>6</v>
      </c>
      <c r="AI1914" s="832">
        <v>4</v>
      </c>
    </row>
    <row r="1915" spans="1:35" ht="15" customHeight="1">
      <c r="A1915" s="832" t="s">
        <v>1150</v>
      </c>
      <c r="B1915" s="832">
        <v>2021</v>
      </c>
      <c r="C1915" s="832" t="s">
        <v>2284</v>
      </c>
      <c r="D1915" s="832" t="s">
        <v>2285</v>
      </c>
      <c r="E1915" s="832" t="s">
        <v>333</v>
      </c>
      <c r="F1915" s="832" t="s">
        <v>2226</v>
      </c>
      <c r="G1915" s="832">
        <v>0</v>
      </c>
      <c r="H1915" s="832">
        <v>0</v>
      </c>
      <c r="I1915" s="832">
        <v>0</v>
      </c>
      <c r="J1915" s="832">
        <v>0</v>
      </c>
      <c r="K1915" s="832">
        <v>0</v>
      </c>
      <c r="L1915" s="832">
        <v>0</v>
      </c>
      <c r="M1915" s="832">
        <v>0</v>
      </c>
      <c r="N1915" s="832">
        <v>0</v>
      </c>
      <c r="O1915" s="832">
        <v>0</v>
      </c>
      <c r="P1915" s="832">
        <v>0</v>
      </c>
      <c r="Q1915" s="832">
        <v>0</v>
      </c>
      <c r="R1915" s="832">
        <v>0</v>
      </c>
      <c r="S1915" s="832">
        <v>0</v>
      </c>
      <c r="T1915" s="832">
        <v>0</v>
      </c>
      <c r="U1915" s="832">
        <v>0</v>
      </c>
      <c r="V1915" s="832">
        <v>0</v>
      </c>
      <c r="W1915" s="832">
        <v>0</v>
      </c>
      <c r="X1915" s="832">
        <v>0</v>
      </c>
      <c r="Y1915" s="832">
        <v>0</v>
      </c>
      <c r="Z1915" s="832">
        <v>0</v>
      </c>
      <c r="AA1915" s="832">
        <v>0</v>
      </c>
      <c r="AB1915" s="832">
        <v>0</v>
      </c>
      <c r="AC1915" s="832">
        <v>0</v>
      </c>
      <c r="AD1915" s="832">
        <v>0</v>
      </c>
      <c r="AE1915" s="832">
        <v>0</v>
      </c>
      <c r="AF1915" s="832">
        <v>0</v>
      </c>
      <c r="AG1915" s="832">
        <v>0</v>
      </c>
      <c r="AH1915" s="832">
        <v>0</v>
      </c>
      <c r="AI1915" s="832">
        <v>0</v>
      </c>
    </row>
    <row r="1916" spans="1:35" ht="15" customHeight="1">
      <c r="A1916" s="832" t="s">
        <v>1150</v>
      </c>
      <c r="B1916" s="832">
        <v>2021</v>
      </c>
      <c r="C1916" s="832" t="s">
        <v>2286</v>
      </c>
      <c r="D1916" s="832" t="s">
        <v>2285</v>
      </c>
      <c r="E1916" s="832" t="s">
        <v>333</v>
      </c>
      <c r="F1916" s="832" t="s">
        <v>2226</v>
      </c>
      <c r="G1916" s="832">
        <v>0</v>
      </c>
      <c r="H1916" s="832">
        <v>0</v>
      </c>
      <c r="I1916" s="832">
        <v>0</v>
      </c>
      <c r="J1916" s="832">
        <v>0</v>
      </c>
      <c r="K1916" s="832">
        <v>5877.5</v>
      </c>
      <c r="L1916" s="832">
        <v>7832.5</v>
      </c>
      <c r="M1916" s="832">
        <v>4651</v>
      </c>
      <c r="N1916" s="832">
        <v>9253</v>
      </c>
      <c r="O1916" s="832">
        <v>16935.5</v>
      </c>
      <c r="P1916" s="832">
        <v>27990</v>
      </c>
      <c r="Q1916" s="832">
        <v>36944.5</v>
      </c>
      <c r="R1916" s="832">
        <v>45617</v>
      </c>
      <c r="S1916" s="832">
        <v>652.71</v>
      </c>
      <c r="T1916" s="832">
        <v>4454.13</v>
      </c>
      <c r="U1916" s="832">
        <v>0</v>
      </c>
      <c r="V1916" s="832">
        <v>0</v>
      </c>
      <c r="W1916" s="832">
        <v>0</v>
      </c>
      <c r="X1916" s="832">
        <v>0</v>
      </c>
      <c r="Y1916" s="832">
        <v>0</v>
      </c>
      <c r="Z1916" s="832">
        <v>6</v>
      </c>
      <c r="AA1916" s="832">
        <v>8</v>
      </c>
      <c r="AB1916" s="832">
        <v>5</v>
      </c>
      <c r="AC1916" s="832">
        <v>10</v>
      </c>
      <c r="AD1916" s="832">
        <v>18</v>
      </c>
      <c r="AE1916" s="832">
        <v>29</v>
      </c>
      <c r="AF1916" s="832">
        <v>38</v>
      </c>
      <c r="AG1916" s="832">
        <v>47</v>
      </c>
      <c r="AH1916" s="832">
        <v>1</v>
      </c>
      <c r="AI1916" s="832">
        <v>5</v>
      </c>
    </row>
    <row r="1917" spans="1:35" ht="15" customHeight="1">
      <c r="A1917" s="832" t="s">
        <v>1150</v>
      </c>
      <c r="B1917" s="832">
        <v>2021</v>
      </c>
      <c r="C1917" s="832" t="s">
        <v>2287</v>
      </c>
      <c r="D1917" s="832" t="s">
        <v>2288</v>
      </c>
      <c r="E1917" s="832" t="s">
        <v>333</v>
      </c>
      <c r="F1917" s="832" t="s">
        <v>2226</v>
      </c>
      <c r="G1917" s="832">
        <v>1373.97</v>
      </c>
      <c r="H1917" s="832">
        <v>2623.97</v>
      </c>
      <c r="I1917" s="832">
        <v>4140.5600000000004</v>
      </c>
      <c r="J1917" s="832">
        <v>4495.17</v>
      </c>
      <c r="K1917" s="832">
        <v>4495.17</v>
      </c>
      <c r="L1917" s="832">
        <v>7708.14</v>
      </c>
      <c r="M1917" s="832">
        <v>2014</v>
      </c>
      <c r="N1917" s="832">
        <v>5029.97</v>
      </c>
      <c r="O1917" s="832">
        <v>7686.07</v>
      </c>
      <c r="P1917" s="832">
        <v>7685.9</v>
      </c>
      <c r="Q1917" s="832">
        <v>8800.31</v>
      </c>
      <c r="R1917" s="832">
        <v>9225.7800000000007</v>
      </c>
      <c r="S1917" s="832">
        <v>642.35</v>
      </c>
      <c r="T1917" s="832">
        <v>1296.25</v>
      </c>
      <c r="U1917" s="832">
        <v>0</v>
      </c>
      <c r="V1917" s="832">
        <v>-6</v>
      </c>
      <c r="W1917" s="832">
        <v>-4</v>
      </c>
      <c r="X1917" s="832">
        <v>-13</v>
      </c>
      <c r="Y1917" s="832">
        <v>-23</v>
      </c>
      <c r="Z1917" s="832">
        <v>-32</v>
      </c>
      <c r="AA1917" s="832">
        <v>-41</v>
      </c>
      <c r="AB1917" s="832">
        <v>-3</v>
      </c>
      <c r="AC1917" s="832">
        <v>-4</v>
      </c>
      <c r="AD1917" s="832">
        <v>-8</v>
      </c>
      <c r="AE1917" s="832">
        <v>-18</v>
      </c>
      <c r="AF1917" s="832">
        <v>-31</v>
      </c>
      <c r="AG1917" s="832">
        <v>-23</v>
      </c>
      <c r="AH1917" s="832">
        <v>-3</v>
      </c>
      <c r="AI1917" s="832">
        <v>-5</v>
      </c>
    </row>
    <row r="1918" spans="1:35" ht="15" customHeight="1">
      <c r="A1918" s="832" t="s">
        <v>1150</v>
      </c>
      <c r="B1918" s="832">
        <v>2021</v>
      </c>
      <c r="C1918" s="832" t="s">
        <v>2289</v>
      </c>
      <c r="D1918" s="832" t="s">
        <v>2290</v>
      </c>
      <c r="E1918" s="832" t="s">
        <v>333</v>
      </c>
      <c r="F1918" s="832" t="s">
        <v>2226</v>
      </c>
      <c r="G1918" s="832">
        <v>318347.53000000003</v>
      </c>
      <c r="H1918" s="832">
        <v>357704.53</v>
      </c>
      <c r="I1918" s="832">
        <v>417457.28</v>
      </c>
      <c r="J1918" s="832">
        <v>487050.29</v>
      </c>
      <c r="K1918" s="832">
        <v>544480.48</v>
      </c>
      <c r="L1918" s="832">
        <v>565047.89</v>
      </c>
      <c r="M1918" s="832">
        <v>58384.76</v>
      </c>
      <c r="N1918" s="832">
        <v>117361.04</v>
      </c>
      <c r="O1918" s="832">
        <v>170662.05</v>
      </c>
      <c r="P1918" s="832">
        <v>215812.05</v>
      </c>
      <c r="Q1918" s="832">
        <v>256671.49</v>
      </c>
      <c r="R1918" s="832">
        <v>273738.74</v>
      </c>
      <c r="S1918" s="832">
        <v>47087.32</v>
      </c>
      <c r="T1918" s="832">
        <v>43899.29</v>
      </c>
      <c r="U1918" s="832">
        <v>0</v>
      </c>
      <c r="V1918" s="832">
        <v>456</v>
      </c>
      <c r="W1918" s="832">
        <v>490</v>
      </c>
      <c r="X1918" s="832">
        <v>558</v>
      </c>
      <c r="Y1918" s="832">
        <v>619</v>
      </c>
      <c r="Z1918" s="832">
        <v>680</v>
      </c>
      <c r="AA1918" s="832">
        <v>730</v>
      </c>
      <c r="AB1918" s="832">
        <v>61</v>
      </c>
      <c r="AC1918" s="832">
        <v>110</v>
      </c>
      <c r="AD1918" s="832">
        <v>162</v>
      </c>
      <c r="AE1918" s="832">
        <v>206</v>
      </c>
      <c r="AF1918" s="832">
        <v>250</v>
      </c>
      <c r="AG1918" s="832">
        <v>269</v>
      </c>
      <c r="AH1918" s="832">
        <v>61</v>
      </c>
      <c r="AI1918" s="832">
        <v>46</v>
      </c>
    </row>
    <row r="1919" spans="1:35" ht="15" customHeight="1">
      <c r="A1919" s="832" t="s">
        <v>1150</v>
      </c>
      <c r="B1919" s="832">
        <v>2021</v>
      </c>
      <c r="C1919" s="832" t="s">
        <v>2291</v>
      </c>
      <c r="D1919" s="832" t="s">
        <v>2823</v>
      </c>
      <c r="E1919" s="832" t="s">
        <v>333</v>
      </c>
      <c r="F1919" s="832" t="s">
        <v>2226</v>
      </c>
      <c r="G1919" s="832">
        <v>0</v>
      </c>
      <c r="H1919" s="832">
        <v>0</v>
      </c>
      <c r="I1919" s="832">
        <v>0</v>
      </c>
      <c r="J1919" s="832">
        <v>0</v>
      </c>
      <c r="K1919" s="832">
        <v>0</v>
      </c>
      <c r="L1919" s="832">
        <v>0</v>
      </c>
      <c r="M1919" s="832">
        <v>0</v>
      </c>
      <c r="N1919" s="832">
        <v>0</v>
      </c>
      <c r="O1919" s="832">
        <v>0</v>
      </c>
      <c r="P1919" s="832">
        <v>0</v>
      </c>
      <c r="Q1919" s="832">
        <v>0</v>
      </c>
      <c r="R1919" s="832">
        <v>0</v>
      </c>
      <c r="S1919" s="832">
        <v>0</v>
      </c>
      <c r="T1919" s="832">
        <v>0</v>
      </c>
      <c r="U1919" s="832">
        <v>0</v>
      </c>
      <c r="V1919" s="832">
        <v>0</v>
      </c>
      <c r="W1919" s="832">
        <v>0</v>
      </c>
      <c r="X1919" s="832">
        <v>0</v>
      </c>
      <c r="Y1919" s="832">
        <v>0</v>
      </c>
      <c r="Z1919" s="832">
        <v>0</v>
      </c>
      <c r="AA1919" s="832">
        <v>0</v>
      </c>
      <c r="AB1919" s="832">
        <v>0</v>
      </c>
      <c r="AC1919" s="832">
        <v>0</v>
      </c>
      <c r="AD1919" s="832">
        <v>0</v>
      </c>
      <c r="AE1919" s="832">
        <v>0</v>
      </c>
      <c r="AF1919" s="832">
        <v>0</v>
      </c>
      <c r="AG1919" s="832">
        <v>0</v>
      </c>
      <c r="AH1919" s="832">
        <v>0</v>
      </c>
      <c r="AI1919" s="832">
        <v>0</v>
      </c>
    </row>
    <row r="1920" spans="1:35" ht="15" customHeight="1">
      <c r="A1920" s="832" t="s">
        <v>1150</v>
      </c>
      <c r="B1920" s="832">
        <v>2021</v>
      </c>
      <c r="C1920" s="832" t="s">
        <v>2293</v>
      </c>
      <c r="D1920" s="832" t="s">
        <v>2824</v>
      </c>
      <c r="E1920" s="832" t="s">
        <v>333</v>
      </c>
      <c r="F1920" s="832" t="s">
        <v>2226</v>
      </c>
      <c r="G1920" s="832">
        <v>0</v>
      </c>
      <c r="H1920" s="832">
        <v>0</v>
      </c>
      <c r="I1920" s="832">
        <v>0</v>
      </c>
      <c r="J1920" s="832">
        <v>0</v>
      </c>
      <c r="K1920" s="832">
        <v>0</v>
      </c>
      <c r="L1920" s="832">
        <v>0</v>
      </c>
      <c r="M1920" s="832">
        <v>0</v>
      </c>
      <c r="N1920" s="832">
        <v>0</v>
      </c>
      <c r="O1920" s="832">
        <v>0</v>
      </c>
      <c r="P1920" s="832">
        <v>0</v>
      </c>
      <c r="Q1920" s="832">
        <v>0</v>
      </c>
      <c r="R1920" s="832">
        <v>0</v>
      </c>
      <c r="S1920" s="832">
        <v>0</v>
      </c>
      <c r="T1920" s="832">
        <v>0</v>
      </c>
      <c r="U1920" s="832">
        <v>0</v>
      </c>
      <c r="V1920" s="832">
        <v>0</v>
      </c>
      <c r="W1920" s="832">
        <v>0</v>
      </c>
      <c r="X1920" s="832">
        <v>0</v>
      </c>
      <c r="Y1920" s="832">
        <v>0</v>
      </c>
      <c r="Z1920" s="832">
        <v>0</v>
      </c>
      <c r="AA1920" s="832">
        <v>0</v>
      </c>
      <c r="AB1920" s="832">
        <v>0</v>
      </c>
      <c r="AC1920" s="832">
        <v>0</v>
      </c>
      <c r="AD1920" s="832">
        <v>0</v>
      </c>
      <c r="AE1920" s="832">
        <v>0</v>
      </c>
      <c r="AF1920" s="832">
        <v>0</v>
      </c>
      <c r="AG1920" s="832">
        <v>0</v>
      </c>
      <c r="AH1920" s="832">
        <v>0</v>
      </c>
      <c r="AI1920" s="832">
        <v>0</v>
      </c>
    </row>
    <row r="1921" spans="1:35" ht="15" customHeight="1">
      <c r="A1921" s="832" t="s">
        <v>1150</v>
      </c>
      <c r="B1921" s="832">
        <v>2021</v>
      </c>
      <c r="C1921" s="832" t="s">
        <v>2295</v>
      </c>
      <c r="D1921" s="832" t="s">
        <v>2296</v>
      </c>
      <c r="E1921" s="832" t="s">
        <v>2226</v>
      </c>
      <c r="F1921" s="832" t="s">
        <v>2226</v>
      </c>
      <c r="G1921" s="832">
        <v>824693.96</v>
      </c>
      <c r="H1921" s="832">
        <v>824693.96</v>
      </c>
      <c r="I1921" s="832">
        <v>1091491.96</v>
      </c>
      <c r="J1921" s="832">
        <v>1407564.96</v>
      </c>
      <c r="K1921" s="832">
        <v>1844889.08</v>
      </c>
      <c r="L1921" s="832">
        <v>1844889.08</v>
      </c>
      <c r="M1921" s="832">
        <v>0</v>
      </c>
      <c r="N1921" s="832">
        <v>0</v>
      </c>
      <c r="O1921" s="832">
        <v>0</v>
      </c>
      <c r="P1921" s="832">
        <v>0</v>
      </c>
      <c r="Q1921" s="832">
        <v>0</v>
      </c>
      <c r="R1921" s="832">
        <v>0</v>
      </c>
      <c r="S1921" s="832">
        <v>153740.76</v>
      </c>
      <c r="T1921" s="832">
        <v>135124.93</v>
      </c>
      <c r="U1921" s="832">
        <v>0</v>
      </c>
      <c r="V1921" s="832">
        <v>34</v>
      </c>
      <c r="W1921" s="832">
        <v>34</v>
      </c>
      <c r="X1921" s="832">
        <v>43</v>
      </c>
      <c r="Y1921" s="832">
        <v>53</v>
      </c>
      <c r="Z1921" s="832">
        <v>69</v>
      </c>
      <c r="AA1921" s="832">
        <v>69</v>
      </c>
      <c r="AB1921" s="832">
        <v>0</v>
      </c>
      <c r="AC1921" s="832">
        <v>0</v>
      </c>
      <c r="AD1921" s="832">
        <v>0</v>
      </c>
      <c r="AE1921" s="832">
        <v>0</v>
      </c>
      <c r="AF1921" s="832">
        <v>0</v>
      </c>
      <c r="AG1921" s="832">
        <v>0</v>
      </c>
      <c r="AH1921" s="832">
        <v>6</v>
      </c>
      <c r="AI1921" s="832">
        <v>5</v>
      </c>
    </row>
    <row r="1922" spans="1:35" ht="15" customHeight="1">
      <c r="A1922" s="832" t="s">
        <v>1150</v>
      </c>
      <c r="B1922" s="832">
        <v>2021</v>
      </c>
      <c r="C1922" s="832" t="s">
        <v>2297</v>
      </c>
      <c r="D1922" s="832" t="s">
        <v>2825</v>
      </c>
      <c r="E1922" s="832" t="s">
        <v>2226</v>
      </c>
      <c r="F1922" s="832" t="s">
        <v>2226</v>
      </c>
      <c r="G1922" s="832">
        <v>0</v>
      </c>
      <c r="H1922" s="832">
        <v>0</v>
      </c>
      <c r="I1922" s="832">
        <v>0</v>
      </c>
      <c r="J1922" s="832">
        <v>0</v>
      </c>
      <c r="K1922" s="832">
        <v>0</v>
      </c>
      <c r="L1922" s="832">
        <v>0</v>
      </c>
      <c r="M1922" s="832">
        <v>0</v>
      </c>
      <c r="N1922" s="832">
        <v>0</v>
      </c>
      <c r="O1922" s="832">
        <v>0</v>
      </c>
      <c r="P1922" s="832">
        <v>0</v>
      </c>
      <c r="Q1922" s="832">
        <v>0</v>
      </c>
      <c r="R1922" s="832">
        <v>0</v>
      </c>
      <c r="S1922" s="832">
        <v>0</v>
      </c>
      <c r="T1922" s="832">
        <v>0</v>
      </c>
      <c r="U1922" s="832">
        <v>0</v>
      </c>
      <c r="V1922" s="832">
        <v>0</v>
      </c>
      <c r="W1922" s="832">
        <v>0</v>
      </c>
      <c r="X1922" s="832">
        <v>0</v>
      </c>
      <c r="Y1922" s="832">
        <v>0</v>
      </c>
      <c r="Z1922" s="832">
        <v>0</v>
      </c>
      <c r="AA1922" s="832">
        <v>0</v>
      </c>
      <c r="AB1922" s="832">
        <v>0</v>
      </c>
      <c r="AC1922" s="832">
        <v>0</v>
      </c>
      <c r="AD1922" s="832">
        <v>0</v>
      </c>
      <c r="AE1922" s="832">
        <v>0</v>
      </c>
      <c r="AF1922" s="832">
        <v>0</v>
      </c>
      <c r="AG1922" s="832">
        <v>0</v>
      </c>
      <c r="AH1922" s="832">
        <v>0</v>
      </c>
      <c r="AI1922" s="832">
        <v>0</v>
      </c>
    </row>
    <row r="1923" spans="1:35" ht="15" customHeight="1">
      <c r="A1923" s="832" t="s">
        <v>1150</v>
      </c>
      <c r="B1923" s="832">
        <v>2021</v>
      </c>
      <c r="C1923" s="832" t="s">
        <v>2299</v>
      </c>
      <c r="D1923" s="832" t="s">
        <v>2826</v>
      </c>
      <c r="E1923" s="832" t="s">
        <v>2226</v>
      </c>
      <c r="F1923" s="832" t="s">
        <v>2226</v>
      </c>
      <c r="G1923" s="832">
        <v>212553.9</v>
      </c>
      <c r="H1923" s="832">
        <v>212553.9</v>
      </c>
      <c r="I1923" s="832">
        <v>268609.91999999998</v>
      </c>
      <c r="J1923" s="832">
        <v>354576.42</v>
      </c>
      <c r="K1923" s="832">
        <v>438616.54</v>
      </c>
      <c r="L1923" s="832">
        <v>492149.54</v>
      </c>
      <c r="M1923" s="832">
        <v>11122</v>
      </c>
      <c r="N1923" s="832">
        <v>69247</v>
      </c>
      <c r="O1923" s="832">
        <v>97380</v>
      </c>
      <c r="P1923" s="832">
        <v>137822.76999999999</v>
      </c>
      <c r="Q1923" s="832">
        <v>202510.77</v>
      </c>
      <c r="R1923" s="832">
        <v>224889.77</v>
      </c>
      <c r="S1923" s="832">
        <v>41012.46</v>
      </c>
      <c r="T1923" s="832">
        <v>42040.45</v>
      </c>
      <c r="U1923" s="832">
        <v>0</v>
      </c>
      <c r="V1923" s="832">
        <v>20</v>
      </c>
      <c r="W1923" s="832">
        <v>20</v>
      </c>
      <c r="X1923" s="832">
        <v>28</v>
      </c>
      <c r="Y1923" s="832">
        <v>39</v>
      </c>
      <c r="Z1923" s="832">
        <v>47</v>
      </c>
      <c r="AA1923" s="832">
        <v>52</v>
      </c>
      <c r="AB1923" s="832">
        <v>1</v>
      </c>
      <c r="AC1923" s="832">
        <v>8</v>
      </c>
      <c r="AD1923" s="832">
        <v>11</v>
      </c>
      <c r="AE1923" s="832">
        <v>15</v>
      </c>
      <c r="AF1923" s="832">
        <v>18</v>
      </c>
      <c r="AG1923" s="832">
        <v>20</v>
      </c>
      <c r="AH1923" s="832">
        <v>4</v>
      </c>
      <c r="AI1923" s="832">
        <v>4</v>
      </c>
    </row>
    <row r="1924" spans="1:35" ht="15" customHeight="1">
      <c r="A1924" s="832" t="s">
        <v>1150</v>
      </c>
      <c r="B1924" s="832">
        <v>2021</v>
      </c>
      <c r="C1924" s="832" t="s">
        <v>2301</v>
      </c>
      <c r="D1924" s="832" t="s">
        <v>2302</v>
      </c>
      <c r="E1924" s="832" t="s">
        <v>2226</v>
      </c>
      <c r="F1924" s="832" t="s">
        <v>2226</v>
      </c>
      <c r="G1924" s="832">
        <v>956003.04</v>
      </c>
      <c r="H1924" s="832">
        <v>956003.04</v>
      </c>
      <c r="I1924" s="832">
        <v>1171484.2</v>
      </c>
      <c r="J1924" s="832">
        <v>1551346.48</v>
      </c>
      <c r="K1924" s="832">
        <v>1667700.13</v>
      </c>
      <c r="L1924" s="832">
        <v>1929374.42</v>
      </c>
      <c r="M1924" s="832">
        <v>152341.57999999999</v>
      </c>
      <c r="N1924" s="832">
        <v>263197.32</v>
      </c>
      <c r="O1924" s="832">
        <v>635984.36</v>
      </c>
      <c r="P1924" s="832">
        <v>736161.29</v>
      </c>
      <c r="Q1924" s="832">
        <v>782511.29</v>
      </c>
      <c r="R1924" s="832">
        <v>840237.44</v>
      </c>
      <c r="S1924" s="832">
        <v>160781.20000000001</v>
      </c>
      <c r="T1924" s="832">
        <v>155156.17000000001</v>
      </c>
      <c r="U1924" s="832">
        <v>0</v>
      </c>
      <c r="V1924" s="832">
        <v>19</v>
      </c>
      <c r="W1924" s="832">
        <v>19</v>
      </c>
      <c r="X1924" s="832">
        <v>23</v>
      </c>
      <c r="Y1924" s="832">
        <v>30</v>
      </c>
      <c r="Z1924" s="832">
        <v>32</v>
      </c>
      <c r="AA1924" s="832">
        <v>37</v>
      </c>
      <c r="AB1924" s="832">
        <v>3</v>
      </c>
      <c r="AC1924" s="832">
        <v>5</v>
      </c>
      <c r="AD1924" s="832">
        <v>12</v>
      </c>
      <c r="AE1924" s="832">
        <v>14</v>
      </c>
      <c r="AF1924" s="832">
        <v>15</v>
      </c>
      <c r="AG1924" s="832">
        <v>16</v>
      </c>
      <c r="AH1924" s="832">
        <v>3</v>
      </c>
      <c r="AI1924" s="832">
        <v>3</v>
      </c>
    </row>
    <row r="1925" spans="1:35" ht="15" customHeight="1">
      <c r="A1925" s="832" t="s">
        <v>1150</v>
      </c>
      <c r="B1925" s="832">
        <v>2021</v>
      </c>
      <c r="C1925" s="832" t="s">
        <v>2303</v>
      </c>
      <c r="D1925" s="832" t="s">
        <v>2304</v>
      </c>
      <c r="E1925" s="832" t="s">
        <v>2226</v>
      </c>
      <c r="F1925" s="832" t="s">
        <v>2226</v>
      </c>
      <c r="G1925" s="832">
        <v>1217477.97</v>
      </c>
      <c r="H1925" s="832">
        <v>1326994.78</v>
      </c>
      <c r="I1925" s="832">
        <v>1488005.07</v>
      </c>
      <c r="J1925" s="832">
        <v>1648643.74</v>
      </c>
      <c r="K1925" s="832">
        <v>1882974.69</v>
      </c>
      <c r="L1925" s="832">
        <v>2160981.3199999998</v>
      </c>
      <c r="M1925" s="832">
        <v>276809.21000000002</v>
      </c>
      <c r="N1925" s="832">
        <v>445172.63</v>
      </c>
      <c r="O1925" s="832">
        <v>589288.69999999995</v>
      </c>
      <c r="P1925" s="832">
        <v>823878.15</v>
      </c>
      <c r="Q1925" s="832">
        <v>1147165.48</v>
      </c>
      <c r="R1925" s="832">
        <v>1249274.96</v>
      </c>
      <c r="S1925" s="832">
        <v>180081.78</v>
      </c>
      <c r="T1925" s="832">
        <v>187879.21</v>
      </c>
      <c r="U1925" s="832">
        <v>0</v>
      </c>
      <c r="V1925" s="832">
        <v>54</v>
      </c>
      <c r="W1925" s="832">
        <v>59</v>
      </c>
      <c r="X1925" s="832">
        <v>66</v>
      </c>
      <c r="Y1925" s="832">
        <v>73</v>
      </c>
      <c r="Z1925" s="832">
        <v>83</v>
      </c>
      <c r="AA1925" s="832">
        <v>96</v>
      </c>
      <c r="AB1925" s="832">
        <v>12</v>
      </c>
      <c r="AC1925" s="832">
        <v>19</v>
      </c>
      <c r="AD1925" s="832">
        <v>25</v>
      </c>
      <c r="AE1925" s="832">
        <v>35</v>
      </c>
      <c r="AF1925" s="832">
        <v>48</v>
      </c>
      <c r="AG1925" s="832">
        <v>52</v>
      </c>
      <c r="AH1925" s="832">
        <v>8</v>
      </c>
      <c r="AI1925" s="832">
        <v>8</v>
      </c>
    </row>
    <row r="1926" spans="1:35" ht="15" customHeight="1">
      <c r="A1926" s="832" t="s">
        <v>1150</v>
      </c>
      <c r="B1926" s="832">
        <v>2021</v>
      </c>
      <c r="C1926" s="832" t="s">
        <v>2305</v>
      </c>
      <c r="D1926" s="832" t="s">
        <v>2827</v>
      </c>
      <c r="E1926" s="832" t="s">
        <v>2226</v>
      </c>
      <c r="F1926" s="832" t="s">
        <v>2226</v>
      </c>
      <c r="G1926" s="832">
        <v>37914.33</v>
      </c>
      <c r="H1926" s="832">
        <v>73314.33</v>
      </c>
      <c r="I1926" s="832">
        <v>140764.94</v>
      </c>
      <c r="J1926" s="832">
        <v>247591.47</v>
      </c>
      <c r="K1926" s="832">
        <v>330617.11</v>
      </c>
      <c r="L1926" s="832">
        <v>398876.34</v>
      </c>
      <c r="M1926" s="832">
        <v>59933.440000000002</v>
      </c>
      <c r="N1926" s="832">
        <v>219971.97</v>
      </c>
      <c r="O1926" s="832">
        <v>402465.94</v>
      </c>
      <c r="P1926" s="832">
        <v>537891.65</v>
      </c>
      <c r="Q1926" s="832">
        <v>582308.36</v>
      </c>
      <c r="R1926" s="832">
        <v>582308.36</v>
      </c>
      <c r="S1926" s="832">
        <v>33239.699999999997</v>
      </c>
      <c r="T1926" s="832">
        <v>78605.86</v>
      </c>
      <c r="U1926" s="832">
        <v>0</v>
      </c>
      <c r="V1926" s="832">
        <v>2</v>
      </c>
      <c r="W1926" s="832">
        <v>4</v>
      </c>
      <c r="X1926" s="832">
        <v>9</v>
      </c>
      <c r="Y1926" s="832">
        <v>16</v>
      </c>
      <c r="Z1926" s="832">
        <v>22</v>
      </c>
      <c r="AA1926" s="832">
        <v>26</v>
      </c>
      <c r="AB1926" s="832">
        <v>4</v>
      </c>
      <c r="AC1926" s="832">
        <v>13</v>
      </c>
      <c r="AD1926" s="832">
        <v>24</v>
      </c>
      <c r="AE1926" s="832">
        <v>32</v>
      </c>
      <c r="AF1926" s="832">
        <v>34</v>
      </c>
      <c r="AG1926" s="832">
        <v>34</v>
      </c>
      <c r="AH1926" s="832">
        <v>2</v>
      </c>
      <c r="AI1926" s="832">
        <v>5</v>
      </c>
    </row>
    <row r="1927" spans="1:35" ht="15" customHeight="1">
      <c r="A1927" s="832" t="s">
        <v>1150</v>
      </c>
      <c r="B1927" s="832">
        <v>2021</v>
      </c>
      <c r="C1927" s="832" t="s">
        <v>2307</v>
      </c>
      <c r="D1927" s="832" t="s">
        <v>2828</v>
      </c>
      <c r="E1927" s="832" t="s">
        <v>333</v>
      </c>
      <c r="F1927" s="832" t="s">
        <v>2226</v>
      </c>
      <c r="G1927" s="832">
        <v>0</v>
      </c>
      <c r="H1927" s="832">
        <v>0</v>
      </c>
      <c r="I1927" s="832">
        <v>0</v>
      </c>
      <c r="J1927" s="832">
        <v>0</v>
      </c>
      <c r="K1927" s="832">
        <v>0</v>
      </c>
      <c r="L1927" s="832">
        <v>0</v>
      </c>
      <c r="M1927" s="832">
        <v>0</v>
      </c>
      <c r="N1927" s="832">
        <v>0</v>
      </c>
      <c r="O1927" s="832">
        <v>0</v>
      </c>
      <c r="P1927" s="832">
        <v>0</v>
      </c>
      <c r="Q1927" s="832">
        <v>0</v>
      </c>
      <c r="R1927" s="832">
        <v>0</v>
      </c>
      <c r="S1927" s="832">
        <v>0</v>
      </c>
      <c r="T1927" s="832">
        <v>0</v>
      </c>
      <c r="U1927" s="832">
        <v>0</v>
      </c>
      <c r="V1927" s="832">
        <v>0</v>
      </c>
      <c r="W1927" s="832">
        <v>0</v>
      </c>
      <c r="X1927" s="832">
        <v>0</v>
      </c>
      <c r="Y1927" s="832">
        <v>0</v>
      </c>
      <c r="Z1927" s="832">
        <v>0</v>
      </c>
      <c r="AA1927" s="832">
        <v>0</v>
      </c>
      <c r="AB1927" s="832">
        <v>0</v>
      </c>
      <c r="AC1927" s="832">
        <v>0</v>
      </c>
      <c r="AD1927" s="832">
        <v>0</v>
      </c>
      <c r="AE1927" s="832">
        <v>0</v>
      </c>
      <c r="AF1927" s="832">
        <v>0</v>
      </c>
      <c r="AG1927" s="832">
        <v>0</v>
      </c>
      <c r="AH1927" s="832">
        <v>0</v>
      </c>
      <c r="AI1927" s="832">
        <v>0</v>
      </c>
    </row>
    <row r="1928" spans="1:35" ht="15" customHeight="1">
      <c r="A1928" s="832" t="s">
        <v>1150</v>
      </c>
      <c r="B1928" s="832">
        <v>2021</v>
      </c>
      <c r="C1928" s="832" t="s">
        <v>2309</v>
      </c>
      <c r="D1928" s="832" t="s">
        <v>2829</v>
      </c>
      <c r="E1928" s="832" t="s">
        <v>2226</v>
      </c>
      <c r="F1928" s="832" t="s">
        <v>2226</v>
      </c>
      <c r="G1928" s="832">
        <v>244376.44</v>
      </c>
      <c r="H1928" s="832">
        <v>391821.87</v>
      </c>
      <c r="I1928" s="832">
        <v>522530.84</v>
      </c>
      <c r="J1928" s="832">
        <v>649229.80000000005</v>
      </c>
      <c r="K1928" s="832">
        <v>762646.38</v>
      </c>
      <c r="L1928" s="832">
        <v>884172.38</v>
      </c>
      <c r="M1928" s="832">
        <v>164650.34</v>
      </c>
      <c r="N1928" s="832">
        <v>304456.26</v>
      </c>
      <c r="O1928" s="832">
        <v>373824.31</v>
      </c>
      <c r="P1928" s="832">
        <v>487643.31</v>
      </c>
      <c r="Q1928" s="832">
        <v>501343.31</v>
      </c>
      <c r="R1928" s="832">
        <v>501343.31</v>
      </c>
      <c r="S1928" s="832">
        <v>73681.03</v>
      </c>
      <c r="T1928" s="832">
        <v>97591.25</v>
      </c>
      <c r="U1928" s="832">
        <v>0</v>
      </c>
      <c r="V1928" s="832">
        <v>17</v>
      </c>
      <c r="W1928" s="832">
        <v>28</v>
      </c>
      <c r="X1928" s="832">
        <v>38</v>
      </c>
      <c r="Y1928" s="832">
        <v>48</v>
      </c>
      <c r="Z1928" s="832">
        <v>57</v>
      </c>
      <c r="AA1928" s="832">
        <v>66</v>
      </c>
      <c r="AB1928" s="832">
        <v>12</v>
      </c>
      <c r="AC1928" s="832">
        <v>20</v>
      </c>
      <c r="AD1928" s="832">
        <v>25</v>
      </c>
      <c r="AE1928" s="832">
        <v>31</v>
      </c>
      <c r="AF1928" s="832">
        <v>32</v>
      </c>
      <c r="AG1928" s="832">
        <v>32</v>
      </c>
      <c r="AH1928" s="832">
        <v>6</v>
      </c>
      <c r="AI1928" s="832">
        <v>7</v>
      </c>
    </row>
    <row r="1929" spans="1:35" ht="15" customHeight="1">
      <c r="A1929" s="832" t="s">
        <v>1150</v>
      </c>
      <c r="B1929" s="832">
        <v>2021</v>
      </c>
      <c r="C1929" s="832" t="s">
        <v>2311</v>
      </c>
      <c r="D1929" s="832" t="s">
        <v>2312</v>
      </c>
      <c r="E1929" s="832" t="s">
        <v>333</v>
      </c>
      <c r="F1929" s="832" t="s">
        <v>2226</v>
      </c>
      <c r="G1929" s="832">
        <v>0</v>
      </c>
      <c r="H1929" s="832">
        <v>0</v>
      </c>
      <c r="I1929" s="832">
        <v>0</v>
      </c>
      <c r="J1929" s="832">
        <v>0</v>
      </c>
      <c r="K1929" s="832">
        <v>0</v>
      </c>
      <c r="L1929" s="832">
        <v>0</v>
      </c>
      <c r="M1929" s="832">
        <v>0</v>
      </c>
      <c r="N1929" s="832">
        <v>0</v>
      </c>
      <c r="O1929" s="832">
        <v>0</v>
      </c>
      <c r="P1929" s="832">
        <v>0</v>
      </c>
      <c r="Q1929" s="832">
        <v>0</v>
      </c>
      <c r="R1929" s="832">
        <v>0</v>
      </c>
      <c r="S1929" s="832">
        <v>0</v>
      </c>
      <c r="T1929" s="832">
        <v>0</v>
      </c>
      <c r="U1929" s="832">
        <v>0</v>
      </c>
      <c r="V1929" s="832">
        <v>0</v>
      </c>
      <c r="W1929" s="832">
        <v>0</v>
      </c>
      <c r="X1929" s="832">
        <v>0</v>
      </c>
      <c r="Y1929" s="832">
        <v>0</v>
      </c>
      <c r="Z1929" s="832">
        <v>0</v>
      </c>
      <c r="AA1929" s="832">
        <v>0</v>
      </c>
      <c r="AB1929" s="832">
        <v>0</v>
      </c>
      <c r="AC1929" s="832">
        <v>0</v>
      </c>
      <c r="AD1929" s="832">
        <v>0</v>
      </c>
      <c r="AE1929" s="832">
        <v>0</v>
      </c>
      <c r="AF1929" s="832">
        <v>0</v>
      </c>
      <c r="AG1929" s="832">
        <v>0</v>
      </c>
      <c r="AH1929" s="832">
        <v>0</v>
      </c>
      <c r="AI1929" s="832">
        <v>0</v>
      </c>
    </row>
    <row r="1930" spans="1:35" ht="15" customHeight="1">
      <c r="A1930" s="832" t="s">
        <v>1150</v>
      </c>
      <c r="B1930" s="832">
        <v>2021</v>
      </c>
      <c r="C1930" s="832" t="s">
        <v>2313</v>
      </c>
      <c r="D1930" s="832" t="s">
        <v>2830</v>
      </c>
      <c r="E1930" s="832" t="s">
        <v>2226</v>
      </c>
      <c r="F1930" s="832" t="s">
        <v>2226</v>
      </c>
      <c r="G1930" s="832">
        <v>1396517.5</v>
      </c>
      <c r="H1930" s="832">
        <v>1518780.43</v>
      </c>
      <c r="I1930" s="832">
        <v>1632344.43</v>
      </c>
      <c r="J1930" s="832">
        <v>1755827.85</v>
      </c>
      <c r="K1930" s="832">
        <v>1794627.85</v>
      </c>
      <c r="L1930" s="832">
        <v>1895077.85</v>
      </c>
      <c r="M1930" s="832">
        <v>48349.84</v>
      </c>
      <c r="N1930" s="832">
        <v>119629.55</v>
      </c>
      <c r="O1930" s="832">
        <v>224965.45</v>
      </c>
      <c r="P1930" s="832">
        <v>224965.45</v>
      </c>
      <c r="Q1930" s="832">
        <v>322662.45</v>
      </c>
      <c r="R1930" s="832">
        <v>339247.18</v>
      </c>
      <c r="S1930" s="832">
        <v>157923.15</v>
      </c>
      <c r="T1930" s="832">
        <v>76780.98</v>
      </c>
      <c r="U1930" s="832">
        <v>0</v>
      </c>
      <c r="V1930" s="832">
        <v>106</v>
      </c>
      <c r="W1930" s="832">
        <v>116</v>
      </c>
      <c r="X1930" s="832">
        <v>124</v>
      </c>
      <c r="Y1930" s="832">
        <v>132</v>
      </c>
      <c r="Z1930" s="832">
        <v>135</v>
      </c>
      <c r="AA1930" s="832">
        <v>142</v>
      </c>
      <c r="AB1930" s="832">
        <v>4</v>
      </c>
      <c r="AC1930" s="832">
        <v>9</v>
      </c>
      <c r="AD1930" s="832">
        <v>15</v>
      </c>
      <c r="AE1930" s="832">
        <v>15</v>
      </c>
      <c r="AF1930" s="832">
        <v>20</v>
      </c>
      <c r="AG1930" s="832">
        <v>21</v>
      </c>
      <c r="AH1930" s="832">
        <v>12</v>
      </c>
      <c r="AI1930" s="832">
        <v>5</v>
      </c>
    </row>
    <row r="1931" spans="1:35" ht="15" customHeight="1">
      <c r="A1931" s="832" t="s">
        <v>1150</v>
      </c>
      <c r="B1931" s="832">
        <v>2021</v>
      </c>
      <c r="C1931" s="832" t="s">
        <v>2315</v>
      </c>
      <c r="D1931" s="832" t="s">
        <v>2316</v>
      </c>
      <c r="E1931" s="832" t="s">
        <v>333</v>
      </c>
      <c r="F1931" s="832" t="s">
        <v>2226</v>
      </c>
      <c r="G1931" s="832">
        <v>0</v>
      </c>
      <c r="H1931" s="832">
        <v>0</v>
      </c>
      <c r="I1931" s="832">
        <v>0</v>
      </c>
      <c r="J1931" s="832">
        <v>0</v>
      </c>
      <c r="K1931" s="832">
        <v>0</v>
      </c>
      <c r="L1931" s="832">
        <v>0</v>
      </c>
      <c r="M1931" s="832">
        <v>0</v>
      </c>
      <c r="N1931" s="832">
        <v>0</v>
      </c>
      <c r="O1931" s="832">
        <v>0</v>
      </c>
      <c r="P1931" s="832">
        <v>0</v>
      </c>
      <c r="Q1931" s="832">
        <v>0</v>
      </c>
      <c r="R1931" s="832">
        <v>0</v>
      </c>
      <c r="S1931" s="832">
        <v>0</v>
      </c>
      <c r="T1931" s="832">
        <v>0</v>
      </c>
      <c r="U1931" s="832">
        <v>0</v>
      </c>
      <c r="V1931" s="832">
        <v>0</v>
      </c>
      <c r="W1931" s="832">
        <v>0</v>
      </c>
      <c r="X1931" s="832">
        <v>0</v>
      </c>
      <c r="Y1931" s="832">
        <v>0</v>
      </c>
      <c r="Z1931" s="832">
        <v>0</v>
      </c>
      <c r="AA1931" s="832">
        <v>0</v>
      </c>
      <c r="AB1931" s="832">
        <v>0</v>
      </c>
      <c r="AC1931" s="832">
        <v>0</v>
      </c>
      <c r="AD1931" s="832">
        <v>0</v>
      </c>
      <c r="AE1931" s="832">
        <v>0</v>
      </c>
      <c r="AF1931" s="832">
        <v>0</v>
      </c>
      <c r="AG1931" s="832">
        <v>0</v>
      </c>
      <c r="AH1931" s="832">
        <v>0</v>
      </c>
      <c r="AI1931" s="832">
        <v>0</v>
      </c>
    </row>
    <row r="1932" spans="1:35" ht="15" customHeight="1">
      <c r="A1932" s="832" t="s">
        <v>1150</v>
      </c>
      <c r="B1932" s="832">
        <v>2021</v>
      </c>
      <c r="C1932" s="832" t="s">
        <v>2319</v>
      </c>
      <c r="D1932" s="832" t="s">
        <v>2320</v>
      </c>
      <c r="E1932" s="832" t="s">
        <v>333</v>
      </c>
      <c r="F1932" s="832" t="s">
        <v>2321</v>
      </c>
      <c r="G1932" s="832">
        <v>0</v>
      </c>
      <c r="H1932" s="832">
        <v>0</v>
      </c>
      <c r="I1932" s="832">
        <v>0</v>
      </c>
      <c r="J1932" s="832">
        <v>0</v>
      </c>
      <c r="K1932" s="832">
        <v>0</v>
      </c>
      <c r="L1932" s="832">
        <v>0</v>
      </c>
      <c r="M1932" s="832">
        <v>0</v>
      </c>
      <c r="N1932" s="832">
        <v>0</v>
      </c>
      <c r="O1932" s="832">
        <v>0</v>
      </c>
      <c r="P1932" s="832">
        <v>0</v>
      </c>
      <c r="Q1932" s="832">
        <v>0</v>
      </c>
      <c r="R1932" s="832">
        <v>0</v>
      </c>
      <c r="S1932" s="832">
        <v>0</v>
      </c>
      <c r="T1932" s="832">
        <v>0</v>
      </c>
      <c r="U1932" s="832">
        <v>0</v>
      </c>
      <c r="V1932" s="832">
        <v>0</v>
      </c>
      <c r="W1932" s="832">
        <v>0</v>
      </c>
      <c r="X1932" s="832">
        <v>0</v>
      </c>
      <c r="Y1932" s="832">
        <v>0</v>
      </c>
      <c r="Z1932" s="832">
        <v>0</v>
      </c>
      <c r="AA1932" s="832">
        <v>0</v>
      </c>
      <c r="AB1932" s="832">
        <v>0</v>
      </c>
      <c r="AC1932" s="832">
        <v>0</v>
      </c>
      <c r="AD1932" s="832">
        <v>0</v>
      </c>
      <c r="AE1932" s="832">
        <v>0</v>
      </c>
      <c r="AF1932" s="832">
        <v>0</v>
      </c>
      <c r="AG1932" s="832">
        <v>0</v>
      </c>
      <c r="AH1932" s="832">
        <v>0</v>
      </c>
      <c r="AI1932" s="832">
        <v>0</v>
      </c>
    </row>
    <row r="1933" spans="1:35" ht="15" customHeight="1">
      <c r="A1933" s="832" t="s">
        <v>1150</v>
      </c>
      <c r="B1933" s="832">
        <v>2021</v>
      </c>
      <c r="C1933" s="832" t="s">
        <v>2322</v>
      </c>
      <c r="D1933" s="832" t="s">
        <v>2323</v>
      </c>
      <c r="E1933" s="832" t="s">
        <v>2226</v>
      </c>
      <c r="F1933" s="832" t="s">
        <v>2226</v>
      </c>
      <c r="G1933" s="832">
        <v>28693.48</v>
      </c>
      <c r="H1933" s="832">
        <v>28693.48</v>
      </c>
      <c r="I1933" s="832">
        <v>28693.48</v>
      </c>
      <c r="J1933" s="832">
        <v>754600.48</v>
      </c>
      <c r="K1933" s="832">
        <v>1246019.48</v>
      </c>
      <c r="L1933" s="832">
        <v>1860004.48</v>
      </c>
      <c r="M1933" s="832">
        <v>53759</v>
      </c>
      <c r="N1933" s="832">
        <v>53759</v>
      </c>
      <c r="O1933" s="832">
        <v>53759</v>
      </c>
      <c r="P1933" s="832">
        <v>83046</v>
      </c>
      <c r="Q1933" s="832">
        <v>83046</v>
      </c>
      <c r="R1933" s="832">
        <v>83046</v>
      </c>
      <c r="S1933" s="832">
        <v>155000.37</v>
      </c>
      <c r="T1933" s="832">
        <v>161920.87</v>
      </c>
      <c r="U1933" s="832">
        <v>0</v>
      </c>
      <c r="V1933" s="832">
        <v>2</v>
      </c>
      <c r="W1933" s="832">
        <v>2</v>
      </c>
      <c r="X1933" s="832">
        <v>3</v>
      </c>
      <c r="Y1933" s="832">
        <v>24</v>
      </c>
      <c r="Z1933" s="832">
        <v>39</v>
      </c>
      <c r="AA1933" s="832">
        <v>61</v>
      </c>
      <c r="AB1933" s="832">
        <v>2</v>
      </c>
      <c r="AC1933" s="832">
        <v>6</v>
      </c>
      <c r="AD1933" s="832">
        <v>7</v>
      </c>
      <c r="AE1933" s="832">
        <v>8</v>
      </c>
      <c r="AF1933" s="832">
        <v>8</v>
      </c>
      <c r="AG1933" s="832">
        <v>8</v>
      </c>
      <c r="AH1933" s="832">
        <v>5</v>
      </c>
      <c r="AI1933" s="832">
        <v>6</v>
      </c>
    </row>
    <row r="1934" spans="1:35" ht="15" customHeight="1">
      <c r="A1934" s="832" t="s">
        <v>1150</v>
      </c>
      <c r="B1934" s="832">
        <v>2021</v>
      </c>
      <c r="C1934" s="832" t="s">
        <v>2324</v>
      </c>
      <c r="D1934" s="832" t="s">
        <v>2868</v>
      </c>
      <c r="E1934" s="832" t="s">
        <v>2226</v>
      </c>
      <c r="F1934" s="832" t="s">
        <v>2226</v>
      </c>
      <c r="G1934" s="832">
        <v>0</v>
      </c>
      <c r="H1934" s="832">
        <v>0</v>
      </c>
      <c r="I1934" s="832">
        <v>0</v>
      </c>
      <c r="J1934" s="832">
        <v>0</v>
      </c>
      <c r="K1934" s="832">
        <v>0</v>
      </c>
      <c r="L1934" s="832">
        <v>0</v>
      </c>
      <c r="M1934" s="832">
        <v>0</v>
      </c>
      <c r="N1934" s="832">
        <v>0</v>
      </c>
      <c r="O1934" s="832">
        <v>0</v>
      </c>
      <c r="P1934" s="832">
        <v>0</v>
      </c>
      <c r="Q1934" s="832">
        <v>0</v>
      </c>
      <c r="R1934" s="832">
        <v>0</v>
      </c>
      <c r="S1934" s="832">
        <v>0</v>
      </c>
      <c r="T1934" s="832">
        <v>0</v>
      </c>
      <c r="U1934" s="832">
        <v>0</v>
      </c>
      <c r="V1934" s="832">
        <v>0</v>
      </c>
      <c r="W1934" s="832">
        <v>0</v>
      </c>
      <c r="X1934" s="832">
        <v>0</v>
      </c>
      <c r="Y1934" s="832">
        <v>5</v>
      </c>
      <c r="Z1934" s="832">
        <v>5</v>
      </c>
      <c r="AA1934" s="832">
        <v>5</v>
      </c>
      <c r="AB1934" s="832">
        <v>0</v>
      </c>
      <c r="AC1934" s="832">
        <v>0</v>
      </c>
      <c r="AD1934" s="832">
        <v>0</v>
      </c>
      <c r="AE1934" s="832">
        <v>0</v>
      </c>
      <c r="AF1934" s="832">
        <v>0</v>
      </c>
      <c r="AG1934" s="832">
        <v>0</v>
      </c>
      <c r="AH1934" s="832">
        <v>0</v>
      </c>
      <c r="AI1934" s="832">
        <v>0</v>
      </c>
    </row>
    <row r="1935" spans="1:35" ht="15" customHeight="1">
      <c r="A1935" s="832" t="s">
        <v>1150</v>
      </c>
      <c r="B1935" s="832">
        <v>2021</v>
      </c>
      <c r="C1935" s="832" t="s">
        <v>2325</v>
      </c>
      <c r="D1935" s="832" t="s">
        <v>2831</v>
      </c>
      <c r="E1935" s="832" t="s">
        <v>2226</v>
      </c>
      <c r="F1935" s="832" t="s">
        <v>2226</v>
      </c>
      <c r="G1935" s="832">
        <v>910485.7</v>
      </c>
      <c r="H1935" s="832">
        <v>1033518.62</v>
      </c>
      <c r="I1935" s="832">
        <v>1267118.6299999999</v>
      </c>
      <c r="J1935" s="832">
        <v>1618068.63</v>
      </c>
      <c r="K1935" s="832">
        <v>1916268.63</v>
      </c>
      <c r="L1935" s="832">
        <v>2227582.5499999998</v>
      </c>
      <c r="M1935" s="832">
        <v>285300</v>
      </c>
      <c r="N1935" s="832">
        <v>548500</v>
      </c>
      <c r="O1935" s="832">
        <v>766600</v>
      </c>
      <c r="P1935" s="832">
        <v>1226650</v>
      </c>
      <c r="Q1935" s="832">
        <v>1765450</v>
      </c>
      <c r="R1935" s="832">
        <v>2002250</v>
      </c>
      <c r="S1935" s="832">
        <v>185631.88</v>
      </c>
      <c r="T1935" s="832">
        <v>279320.57</v>
      </c>
      <c r="U1935" s="832">
        <v>0</v>
      </c>
      <c r="V1935" s="832">
        <v>212</v>
      </c>
      <c r="W1935" s="832">
        <v>231</v>
      </c>
      <c r="X1935" s="832">
        <v>268</v>
      </c>
      <c r="Y1935" s="832">
        <v>309</v>
      </c>
      <c r="Z1935" s="832">
        <v>349</v>
      </c>
      <c r="AA1935" s="832">
        <v>385</v>
      </c>
      <c r="AB1935" s="832">
        <v>44</v>
      </c>
      <c r="AC1935" s="832">
        <v>77</v>
      </c>
      <c r="AD1935" s="832">
        <v>107</v>
      </c>
      <c r="AE1935" s="832">
        <v>154</v>
      </c>
      <c r="AF1935" s="832">
        <v>200</v>
      </c>
      <c r="AG1935" s="832">
        <v>219</v>
      </c>
      <c r="AH1935" s="832">
        <v>32</v>
      </c>
      <c r="AI1935" s="832">
        <v>33</v>
      </c>
    </row>
    <row r="1936" spans="1:35" ht="15" customHeight="1">
      <c r="A1936" s="832" t="s">
        <v>1150</v>
      </c>
      <c r="B1936" s="832">
        <v>2021</v>
      </c>
      <c r="C1936" s="832" t="s">
        <v>2331</v>
      </c>
      <c r="D1936" s="832" t="s">
        <v>2832</v>
      </c>
      <c r="E1936" s="832" t="s">
        <v>2226</v>
      </c>
      <c r="F1936" s="832" t="s">
        <v>2226</v>
      </c>
      <c r="G1936" s="832">
        <v>0</v>
      </c>
      <c r="H1936" s="832">
        <v>0</v>
      </c>
      <c r="I1936" s="832">
        <v>0</v>
      </c>
      <c r="J1936" s="832">
        <v>0</v>
      </c>
      <c r="K1936" s="832">
        <v>0</v>
      </c>
      <c r="L1936" s="832">
        <v>0</v>
      </c>
      <c r="M1936" s="832">
        <v>0</v>
      </c>
      <c r="N1936" s="832">
        <v>0</v>
      </c>
      <c r="O1936" s="832">
        <v>0</v>
      </c>
      <c r="P1936" s="832">
        <v>0</v>
      </c>
      <c r="Q1936" s="832">
        <v>0</v>
      </c>
      <c r="R1936" s="832">
        <v>0</v>
      </c>
      <c r="S1936" s="832">
        <v>0</v>
      </c>
      <c r="T1936" s="832">
        <v>0</v>
      </c>
      <c r="U1936" s="832">
        <v>0</v>
      </c>
      <c r="V1936" s="832">
        <v>0</v>
      </c>
      <c r="W1936" s="832">
        <v>0</v>
      </c>
      <c r="X1936" s="832">
        <v>0</v>
      </c>
      <c r="Y1936" s="832">
        <v>0</v>
      </c>
      <c r="Z1936" s="832">
        <v>0</v>
      </c>
      <c r="AA1936" s="832">
        <v>0</v>
      </c>
      <c r="AB1936" s="832">
        <v>0</v>
      </c>
      <c r="AC1936" s="832">
        <v>0</v>
      </c>
      <c r="AD1936" s="832">
        <v>0</v>
      </c>
      <c r="AE1936" s="832">
        <v>0</v>
      </c>
      <c r="AF1936" s="832">
        <v>0</v>
      </c>
      <c r="AG1936" s="832">
        <v>0</v>
      </c>
      <c r="AH1936" s="832">
        <v>0</v>
      </c>
      <c r="AI1936" s="832">
        <v>0</v>
      </c>
    </row>
    <row r="1937" spans="1:35" ht="15" customHeight="1">
      <c r="A1937" s="832" t="s">
        <v>1150</v>
      </c>
      <c r="B1937" s="832">
        <v>2021</v>
      </c>
      <c r="C1937" s="832" t="s">
        <v>2333</v>
      </c>
      <c r="D1937" s="832" t="s">
        <v>2334</v>
      </c>
      <c r="E1937" s="832" t="s">
        <v>333</v>
      </c>
      <c r="F1937" s="832" t="s">
        <v>2226</v>
      </c>
      <c r="G1937" s="832">
        <v>0</v>
      </c>
      <c r="H1937" s="832">
        <v>0</v>
      </c>
      <c r="I1937" s="832">
        <v>0</v>
      </c>
      <c r="J1937" s="832">
        <v>0</v>
      </c>
      <c r="K1937" s="832">
        <v>0</v>
      </c>
      <c r="L1937" s="832">
        <v>0</v>
      </c>
      <c r="M1937" s="832">
        <v>0</v>
      </c>
      <c r="N1937" s="832">
        <v>0</v>
      </c>
      <c r="O1937" s="832">
        <v>0</v>
      </c>
      <c r="P1937" s="832">
        <v>0</v>
      </c>
      <c r="Q1937" s="832">
        <v>0</v>
      </c>
      <c r="R1937" s="832">
        <v>0</v>
      </c>
      <c r="S1937" s="832">
        <v>0</v>
      </c>
      <c r="T1937" s="832">
        <v>0</v>
      </c>
      <c r="U1937" s="832">
        <v>0</v>
      </c>
      <c r="V1937" s="832">
        <v>0</v>
      </c>
      <c r="W1937" s="832">
        <v>0</v>
      </c>
      <c r="X1937" s="832">
        <v>0</v>
      </c>
      <c r="Y1937" s="832">
        <v>0</v>
      </c>
      <c r="Z1937" s="832">
        <v>0</v>
      </c>
      <c r="AA1937" s="832">
        <v>0</v>
      </c>
      <c r="AB1937" s="832">
        <v>0</v>
      </c>
      <c r="AC1937" s="832">
        <v>0</v>
      </c>
      <c r="AD1937" s="832">
        <v>0</v>
      </c>
      <c r="AE1937" s="832">
        <v>0</v>
      </c>
      <c r="AF1937" s="832">
        <v>0</v>
      </c>
      <c r="AG1937" s="832">
        <v>0</v>
      </c>
      <c r="AH1937" s="832">
        <v>0</v>
      </c>
      <c r="AI1937" s="832">
        <v>0</v>
      </c>
    </row>
    <row r="1938" spans="1:35" ht="15" customHeight="1">
      <c r="A1938" s="832" t="s">
        <v>1150</v>
      </c>
      <c r="B1938" s="832">
        <v>2021</v>
      </c>
      <c r="C1938" s="832" t="s">
        <v>2335</v>
      </c>
      <c r="D1938" s="832" t="s">
        <v>2336</v>
      </c>
      <c r="E1938" s="832" t="s">
        <v>333</v>
      </c>
      <c r="F1938" s="832" t="s">
        <v>2226</v>
      </c>
      <c r="G1938" s="832">
        <v>0</v>
      </c>
      <c r="H1938" s="832">
        <v>0</v>
      </c>
      <c r="I1938" s="832">
        <v>0</v>
      </c>
      <c r="J1938" s="832">
        <v>0</v>
      </c>
      <c r="K1938" s="832">
        <v>0</v>
      </c>
      <c r="L1938" s="832">
        <v>0</v>
      </c>
      <c r="M1938" s="832">
        <v>0</v>
      </c>
      <c r="N1938" s="832">
        <v>0</v>
      </c>
      <c r="O1938" s="832">
        <v>0</v>
      </c>
      <c r="P1938" s="832">
        <v>0</v>
      </c>
      <c r="Q1938" s="832">
        <v>0</v>
      </c>
      <c r="R1938" s="832">
        <v>0</v>
      </c>
      <c r="S1938" s="832">
        <v>0</v>
      </c>
      <c r="T1938" s="832">
        <v>0</v>
      </c>
      <c r="U1938" s="832">
        <v>0</v>
      </c>
      <c r="V1938" s="832">
        <v>0</v>
      </c>
      <c r="W1938" s="832">
        <v>0</v>
      </c>
      <c r="X1938" s="832">
        <v>0</v>
      </c>
      <c r="Y1938" s="832">
        <v>0</v>
      </c>
      <c r="Z1938" s="832">
        <v>0</v>
      </c>
      <c r="AA1938" s="832">
        <v>0</v>
      </c>
      <c r="AB1938" s="832">
        <v>0</v>
      </c>
      <c r="AC1938" s="832">
        <v>0</v>
      </c>
      <c r="AD1938" s="832">
        <v>0</v>
      </c>
      <c r="AE1938" s="832">
        <v>0</v>
      </c>
      <c r="AF1938" s="832">
        <v>0</v>
      </c>
      <c r="AG1938" s="832">
        <v>0</v>
      </c>
      <c r="AH1938" s="832">
        <v>0</v>
      </c>
      <c r="AI1938" s="832">
        <v>0</v>
      </c>
    </row>
    <row r="1939" spans="1:35" ht="15" customHeight="1">
      <c r="A1939" s="832" t="s">
        <v>1150</v>
      </c>
      <c r="B1939" s="832">
        <v>2021</v>
      </c>
      <c r="C1939" s="832" t="s">
        <v>2337</v>
      </c>
      <c r="D1939" s="832" t="s">
        <v>2833</v>
      </c>
      <c r="E1939" s="832" t="s">
        <v>333</v>
      </c>
      <c r="F1939" s="832" t="s">
        <v>2226</v>
      </c>
      <c r="G1939" s="832">
        <v>0</v>
      </c>
      <c r="H1939" s="832">
        <v>0</v>
      </c>
      <c r="I1939" s="832">
        <v>0</v>
      </c>
      <c r="J1939" s="832">
        <v>0</v>
      </c>
      <c r="K1939" s="832">
        <v>0</v>
      </c>
      <c r="L1939" s="832">
        <v>0</v>
      </c>
      <c r="M1939" s="832">
        <v>0</v>
      </c>
      <c r="N1939" s="832">
        <v>0</v>
      </c>
      <c r="O1939" s="832">
        <v>0</v>
      </c>
      <c r="P1939" s="832">
        <v>0</v>
      </c>
      <c r="Q1939" s="832">
        <v>0</v>
      </c>
      <c r="R1939" s="832">
        <v>0</v>
      </c>
      <c r="S1939" s="832">
        <v>0</v>
      </c>
      <c r="T1939" s="832">
        <v>0</v>
      </c>
      <c r="U1939" s="832">
        <v>0</v>
      </c>
      <c r="V1939" s="832">
        <v>0</v>
      </c>
      <c r="W1939" s="832">
        <v>0</v>
      </c>
      <c r="X1939" s="832">
        <v>0</v>
      </c>
      <c r="Y1939" s="832">
        <v>0</v>
      </c>
      <c r="Z1939" s="832">
        <v>0</v>
      </c>
      <c r="AA1939" s="832">
        <v>0</v>
      </c>
      <c r="AB1939" s="832">
        <v>0</v>
      </c>
      <c r="AC1939" s="832">
        <v>0</v>
      </c>
      <c r="AD1939" s="832">
        <v>0</v>
      </c>
      <c r="AE1939" s="832">
        <v>0</v>
      </c>
      <c r="AF1939" s="832">
        <v>0</v>
      </c>
      <c r="AG1939" s="832">
        <v>0</v>
      </c>
      <c r="AH1939" s="832">
        <v>0</v>
      </c>
      <c r="AI1939" s="832">
        <v>0</v>
      </c>
    </row>
    <row r="1940" spans="1:35" ht="15" customHeight="1">
      <c r="A1940" s="832" t="s">
        <v>1150</v>
      </c>
      <c r="B1940" s="832">
        <v>2021</v>
      </c>
      <c r="C1940" s="832" t="s">
        <v>2339</v>
      </c>
      <c r="D1940" s="832" t="s">
        <v>2834</v>
      </c>
      <c r="E1940" s="832" t="s">
        <v>333</v>
      </c>
      <c r="F1940" s="832" t="s">
        <v>2226</v>
      </c>
      <c r="G1940" s="832">
        <v>0</v>
      </c>
      <c r="H1940" s="832">
        <v>0</v>
      </c>
      <c r="I1940" s="832">
        <v>0</v>
      </c>
      <c r="J1940" s="832">
        <v>0</v>
      </c>
      <c r="K1940" s="832">
        <v>0</v>
      </c>
      <c r="L1940" s="832">
        <v>0</v>
      </c>
      <c r="M1940" s="832">
        <v>0</v>
      </c>
      <c r="N1940" s="832">
        <v>0</v>
      </c>
      <c r="O1940" s="832">
        <v>0</v>
      </c>
      <c r="P1940" s="832">
        <v>0</v>
      </c>
      <c r="Q1940" s="832">
        <v>0</v>
      </c>
      <c r="R1940" s="832">
        <v>0</v>
      </c>
      <c r="S1940" s="832">
        <v>0</v>
      </c>
      <c r="T1940" s="832">
        <v>0</v>
      </c>
      <c r="U1940" s="832">
        <v>0</v>
      </c>
      <c r="V1940" s="832">
        <v>0</v>
      </c>
      <c r="W1940" s="832">
        <v>0</v>
      </c>
      <c r="X1940" s="832">
        <v>0</v>
      </c>
      <c r="Y1940" s="832">
        <v>0</v>
      </c>
      <c r="Z1940" s="832">
        <v>0</v>
      </c>
      <c r="AA1940" s="832">
        <v>0</v>
      </c>
      <c r="AB1940" s="832">
        <v>0</v>
      </c>
      <c r="AC1940" s="832">
        <v>0</v>
      </c>
      <c r="AD1940" s="832">
        <v>0</v>
      </c>
      <c r="AE1940" s="832">
        <v>0</v>
      </c>
      <c r="AF1940" s="832">
        <v>0</v>
      </c>
      <c r="AG1940" s="832">
        <v>0</v>
      </c>
      <c r="AH1940" s="832">
        <v>0</v>
      </c>
      <c r="AI1940" s="832">
        <v>0</v>
      </c>
    </row>
    <row r="1941" spans="1:35" ht="15" customHeight="1">
      <c r="A1941" s="832" t="s">
        <v>1150</v>
      </c>
      <c r="B1941" s="832">
        <v>2021</v>
      </c>
      <c r="C1941" s="832" t="s">
        <v>2341</v>
      </c>
      <c r="D1941" s="832" t="s">
        <v>2835</v>
      </c>
      <c r="E1941" s="832" t="s">
        <v>333</v>
      </c>
      <c r="F1941" s="832" t="s">
        <v>2226</v>
      </c>
      <c r="G1941" s="832">
        <v>0</v>
      </c>
      <c r="H1941" s="832">
        <v>0</v>
      </c>
      <c r="I1941" s="832">
        <v>0</v>
      </c>
      <c r="J1941" s="832">
        <v>0</v>
      </c>
      <c r="K1941" s="832">
        <v>0</v>
      </c>
      <c r="L1941" s="832">
        <v>0</v>
      </c>
      <c r="M1941" s="832">
        <v>0</v>
      </c>
      <c r="N1941" s="832">
        <v>0</v>
      </c>
      <c r="O1941" s="832">
        <v>0</v>
      </c>
      <c r="P1941" s="832">
        <v>0</v>
      </c>
      <c r="Q1941" s="832">
        <v>0</v>
      </c>
      <c r="R1941" s="832">
        <v>0</v>
      </c>
      <c r="S1941" s="832">
        <v>0</v>
      </c>
      <c r="T1941" s="832">
        <v>0</v>
      </c>
      <c r="U1941" s="832">
        <v>0</v>
      </c>
      <c r="V1941" s="832">
        <v>0</v>
      </c>
      <c r="W1941" s="832">
        <v>0</v>
      </c>
      <c r="X1941" s="832">
        <v>0</v>
      </c>
      <c r="Y1941" s="832">
        <v>0</v>
      </c>
      <c r="Z1941" s="832">
        <v>0</v>
      </c>
      <c r="AA1941" s="832">
        <v>0</v>
      </c>
      <c r="AB1941" s="832">
        <v>0</v>
      </c>
      <c r="AC1941" s="832">
        <v>0</v>
      </c>
      <c r="AD1941" s="832">
        <v>0</v>
      </c>
      <c r="AE1941" s="832">
        <v>0</v>
      </c>
      <c r="AF1941" s="832">
        <v>0</v>
      </c>
      <c r="AG1941" s="832">
        <v>0</v>
      </c>
      <c r="AH1941" s="832">
        <v>0</v>
      </c>
      <c r="AI1941" s="832">
        <v>0</v>
      </c>
    </row>
    <row r="1942" spans="1:35" ht="15" customHeight="1">
      <c r="A1942" s="832" t="s">
        <v>1150</v>
      </c>
      <c r="B1942" s="832">
        <v>2021</v>
      </c>
      <c r="C1942" s="832" t="s">
        <v>2343</v>
      </c>
      <c r="D1942" s="832" t="s">
        <v>2836</v>
      </c>
      <c r="E1942" s="832" t="s">
        <v>333</v>
      </c>
      <c r="F1942" s="832" t="s">
        <v>2226</v>
      </c>
      <c r="G1942" s="832">
        <v>0</v>
      </c>
      <c r="H1942" s="832">
        <v>0</v>
      </c>
      <c r="I1942" s="832">
        <v>0</v>
      </c>
      <c r="J1942" s="832">
        <v>0</v>
      </c>
      <c r="K1942" s="832">
        <v>0</v>
      </c>
      <c r="L1942" s="832">
        <v>0</v>
      </c>
      <c r="M1942" s="832">
        <v>0</v>
      </c>
      <c r="N1942" s="832">
        <v>0</v>
      </c>
      <c r="O1942" s="832">
        <v>0</v>
      </c>
      <c r="P1942" s="832">
        <v>0</v>
      </c>
      <c r="Q1942" s="832">
        <v>0</v>
      </c>
      <c r="R1942" s="832">
        <v>0</v>
      </c>
      <c r="S1942" s="832">
        <v>0</v>
      </c>
      <c r="T1942" s="832">
        <v>0</v>
      </c>
      <c r="U1942" s="832">
        <v>0</v>
      </c>
      <c r="V1942" s="832">
        <v>0</v>
      </c>
      <c r="W1942" s="832">
        <v>0</v>
      </c>
      <c r="X1942" s="832">
        <v>0</v>
      </c>
      <c r="Y1942" s="832">
        <v>0</v>
      </c>
      <c r="Z1942" s="832">
        <v>0</v>
      </c>
      <c r="AA1942" s="832">
        <v>0</v>
      </c>
      <c r="AB1942" s="832">
        <v>0</v>
      </c>
      <c r="AC1942" s="832">
        <v>0</v>
      </c>
      <c r="AD1942" s="832">
        <v>0</v>
      </c>
      <c r="AE1942" s="832">
        <v>0</v>
      </c>
      <c r="AF1942" s="832">
        <v>0</v>
      </c>
      <c r="AG1942" s="832">
        <v>0</v>
      </c>
      <c r="AH1942" s="832">
        <v>0</v>
      </c>
      <c r="AI1942" s="832">
        <v>0</v>
      </c>
    </row>
    <row r="1943" spans="1:35" ht="15" customHeight="1">
      <c r="A1943" s="832" t="s">
        <v>1150</v>
      </c>
      <c r="B1943" s="832">
        <v>2021</v>
      </c>
      <c r="C1943" s="832" t="s">
        <v>2345</v>
      </c>
      <c r="D1943" s="832" t="s">
        <v>2837</v>
      </c>
      <c r="E1943" s="832" t="s">
        <v>2226</v>
      </c>
      <c r="F1943" s="832" t="s">
        <v>2226</v>
      </c>
      <c r="G1943" s="832">
        <v>0</v>
      </c>
      <c r="H1943" s="832">
        <v>0</v>
      </c>
      <c r="I1943" s="832">
        <v>0</v>
      </c>
      <c r="J1943" s="832">
        <v>0</v>
      </c>
      <c r="K1943" s="832">
        <v>0</v>
      </c>
      <c r="L1943" s="832">
        <v>0</v>
      </c>
      <c r="M1943" s="832">
        <v>0</v>
      </c>
      <c r="N1943" s="832">
        <v>0</v>
      </c>
      <c r="O1943" s="832">
        <v>0</v>
      </c>
      <c r="P1943" s="832">
        <v>0</v>
      </c>
      <c r="Q1943" s="832">
        <v>0</v>
      </c>
      <c r="R1943" s="832">
        <v>0</v>
      </c>
      <c r="S1943" s="832">
        <v>0</v>
      </c>
      <c r="T1943" s="832">
        <v>0</v>
      </c>
      <c r="U1943" s="832">
        <v>0</v>
      </c>
      <c r="V1943" s="832">
        <v>0</v>
      </c>
      <c r="W1943" s="832">
        <v>0</v>
      </c>
      <c r="X1943" s="832">
        <v>0</v>
      </c>
      <c r="Y1943" s="832">
        <v>0</v>
      </c>
      <c r="Z1943" s="832">
        <v>0</v>
      </c>
      <c r="AA1943" s="832">
        <v>0</v>
      </c>
      <c r="AB1943" s="832">
        <v>0</v>
      </c>
      <c r="AC1943" s="832">
        <v>0</v>
      </c>
      <c r="AD1943" s="832">
        <v>0</v>
      </c>
      <c r="AE1943" s="832">
        <v>0</v>
      </c>
      <c r="AF1943" s="832">
        <v>0</v>
      </c>
      <c r="AG1943" s="832">
        <v>0</v>
      </c>
      <c r="AH1943" s="832">
        <v>0</v>
      </c>
      <c r="AI1943" s="832">
        <v>0</v>
      </c>
    </row>
    <row r="1944" spans="1:35" ht="15" customHeight="1">
      <c r="A1944" s="832" t="s">
        <v>1150</v>
      </c>
      <c r="B1944" s="832">
        <v>2021</v>
      </c>
      <c r="C1944" s="832" t="s">
        <v>2347</v>
      </c>
      <c r="D1944" s="832" t="s">
        <v>2838</v>
      </c>
      <c r="E1944" s="832" t="s">
        <v>333</v>
      </c>
      <c r="F1944" s="832" t="s">
        <v>2226</v>
      </c>
      <c r="G1944" s="832">
        <v>38000.949999999997</v>
      </c>
      <c r="H1944" s="832">
        <v>39151.949999999997</v>
      </c>
      <c r="I1944" s="832">
        <v>39151.949999999997</v>
      </c>
      <c r="J1944" s="832">
        <v>42301.95</v>
      </c>
      <c r="K1944" s="832">
        <v>42301.95</v>
      </c>
      <c r="L1944" s="832">
        <v>42301.95</v>
      </c>
      <c r="M1944" s="832">
        <v>0</v>
      </c>
      <c r="N1944" s="832">
        <v>0</v>
      </c>
      <c r="O1944" s="832">
        <v>0</v>
      </c>
      <c r="P1944" s="832">
        <v>0</v>
      </c>
      <c r="Q1944" s="832">
        <v>0</v>
      </c>
      <c r="R1944" s="832">
        <v>0</v>
      </c>
      <c r="S1944" s="832">
        <v>3525.16</v>
      </c>
      <c r="T1944" s="832">
        <v>358.42</v>
      </c>
      <c r="U1944" s="832">
        <v>0</v>
      </c>
      <c r="V1944" s="832">
        <v>11</v>
      </c>
      <c r="W1944" s="832">
        <v>12</v>
      </c>
      <c r="X1944" s="832">
        <v>12</v>
      </c>
      <c r="Y1944" s="832">
        <v>13</v>
      </c>
      <c r="Z1944" s="832">
        <v>14</v>
      </c>
      <c r="AA1944" s="832">
        <v>14</v>
      </c>
      <c r="AB1944" s="832">
        <v>0</v>
      </c>
      <c r="AC1944" s="832">
        <v>0</v>
      </c>
      <c r="AD1944" s="832">
        <v>0</v>
      </c>
      <c r="AE1944" s="832">
        <v>0</v>
      </c>
      <c r="AF1944" s="832">
        <v>0</v>
      </c>
      <c r="AG1944" s="832">
        <v>0</v>
      </c>
      <c r="AH1944" s="832">
        <v>1</v>
      </c>
      <c r="AI1944" s="832">
        <v>0</v>
      </c>
    </row>
    <row r="1945" spans="1:35" ht="15" customHeight="1">
      <c r="A1945" s="832" t="s">
        <v>1150</v>
      </c>
      <c r="B1945" s="832">
        <v>2021</v>
      </c>
      <c r="C1945" s="832" t="s">
        <v>2349</v>
      </c>
      <c r="D1945" s="832" t="s">
        <v>2839</v>
      </c>
      <c r="E1945" s="832" t="s">
        <v>333</v>
      </c>
      <c r="F1945" s="832" t="s">
        <v>2226</v>
      </c>
      <c r="G1945" s="832">
        <v>14132.6</v>
      </c>
      <c r="H1945" s="832">
        <v>16604.490000000002</v>
      </c>
      <c r="I1945" s="832">
        <v>20604.84</v>
      </c>
      <c r="J1945" s="832">
        <v>27909.22</v>
      </c>
      <c r="K1945" s="832">
        <v>30341.68</v>
      </c>
      <c r="L1945" s="832">
        <v>30341.68</v>
      </c>
      <c r="M1945" s="832">
        <v>2583.08</v>
      </c>
      <c r="N1945" s="832">
        <v>3523.85</v>
      </c>
      <c r="O1945" s="832">
        <v>13415.51</v>
      </c>
      <c r="P1945" s="832">
        <v>14202.43</v>
      </c>
      <c r="Q1945" s="832">
        <v>14202.43</v>
      </c>
      <c r="R1945" s="832">
        <v>14202.43</v>
      </c>
      <c r="S1945" s="832">
        <v>2528.4699999999998</v>
      </c>
      <c r="T1945" s="832">
        <v>2779.98</v>
      </c>
      <c r="U1945" s="832">
        <v>0</v>
      </c>
      <c r="V1945" s="832">
        <v>21</v>
      </c>
      <c r="W1945" s="832">
        <v>23</v>
      </c>
      <c r="X1945" s="832">
        <v>28</v>
      </c>
      <c r="Y1945" s="832">
        <v>35</v>
      </c>
      <c r="Z1945" s="832">
        <v>38</v>
      </c>
      <c r="AA1945" s="832">
        <v>26</v>
      </c>
      <c r="AB1945" s="832">
        <v>2</v>
      </c>
      <c r="AC1945" s="832">
        <v>3</v>
      </c>
      <c r="AD1945" s="832">
        <v>8</v>
      </c>
      <c r="AE1945" s="832">
        <v>9</v>
      </c>
      <c r="AF1945" s="832">
        <v>9</v>
      </c>
      <c r="AG1945" s="832">
        <v>9</v>
      </c>
      <c r="AH1945" s="832">
        <v>2</v>
      </c>
      <c r="AI1945" s="832">
        <v>1</v>
      </c>
    </row>
    <row r="1946" spans="1:35" ht="15" customHeight="1">
      <c r="A1946" s="832" t="s">
        <v>1150</v>
      </c>
      <c r="B1946" s="832">
        <v>2021</v>
      </c>
      <c r="C1946" s="832" t="s">
        <v>2351</v>
      </c>
      <c r="D1946" s="832" t="s">
        <v>2840</v>
      </c>
      <c r="E1946" s="832" t="s">
        <v>333</v>
      </c>
      <c r="F1946" s="832" t="s">
        <v>2226</v>
      </c>
      <c r="G1946" s="832">
        <v>53514.39</v>
      </c>
      <c r="H1946" s="832">
        <v>64108.97</v>
      </c>
      <c r="I1946" s="832">
        <v>71261.73</v>
      </c>
      <c r="J1946" s="832">
        <v>80907.679999999993</v>
      </c>
      <c r="K1946" s="832">
        <v>85901.67</v>
      </c>
      <c r="L1946" s="832">
        <v>89515.55</v>
      </c>
      <c r="M1946" s="832">
        <v>8667.89</v>
      </c>
      <c r="N1946" s="832">
        <v>16117.44</v>
      </c>
      <c r="O1946" s="832">
        <v>25871.439999999999</v>
      </c>
      <c r="P1946" s="832">
        <v>32201.96</v>
      </c>
      <c r="Q1946" s="832">
        <v>32501.1</v>
      </c>
      <c r="R1946" s="832">
        <v>34455.11</v>
      </c>
      <c r="S1946" s="832">
        <v>7459.63</v>
      </c>
      <c r="T1946" s="832">
        <v>6078.08</v>
      </c>
      <c r="U1946" s="832">
        <v>0</v>
      </c>
      <c r="V1946" s="832">
        <v>62</v>
      </c>
      <c r="W1946" s="832">
        <v>71</v>
      </c>
      <c r="X1946" s="832">
        <v>80</v>
      </c>
      <c r="Y1946" s="832">
        <v>92</v>
      </c>
      <c r="Z1946" s="832">
        <v>103</v>
      </c>
      <c r="AA1946" s="832">
        <v>113</v>
      </c>
      <c r="AB1946" s="832">
        <v>11</v>
      </c>
      <c r="AC1946" s="832">
        <v>23</v>
      </c>
      <c r="AD1946" s="832">
        <v>37</v>
      </c>
      <c r="AE1946" s="832">
        <v>46</v>
      </c>
      <c r="AF1946" s="832">
        <v>47</v>
      </c>
      <c r="AG1946" s="832">
        <v>49</v>
      </c>
      <c r="AH1946" s="832">
        <v>9</v>
      </c>
      <c r="AI1946" s="832">
        <v>9</v>
      </c>
    </row>
    <row r="1947" spans="1:35" ht="15" customHeight="1">
      <c r="A1947" s="832" t="s">
        <v>1150</v>
      </c>
      <c r="B1947" s="832">
        <v>2021</v>
      </c>
      <c r="C1947" s="832" t="s">
        <v>2352</v>
      </c>
      <c r="D1947" s="832" t="s">
        <v>2841</v>
      </c>
      <c r="E1947" s="832" t="s">
        <v>333</v>
      </c>
      <c r="F1947" s="832" t="s">
        <v>2226</v>
      </c>
      <c r="G1947" s="832">
        <v>22096.16</v>
      </c>
      <c r="H1947" s="832">
        <v>26527.16</v>
      </c>
      <c r="I1947" s="832">
        <v>28689.16</v>
      </c>
      <c r="J1947" s="832">
        <v>32198.16</v>
      </c>
      <c r="K1947" s="832">
        <v>35865.160000000003</v>
      </c>
      <c r="L1947" s="832">
        <v>37437.160000000003</v>
      </c>
      <c r="M1947" s="832">
        <v>4067</v>
      </c>
      <c r="N1947" s="832">
        <v>7207</v>
      </c>
      <c r="O1947" s="832">
        <v>10954</v>
      </c>
      <c r="P1947" s="832">
        <v>12526</v>
      </c>
      <c r="Q1947" s="832">
        <v>13025</v>
      </c>
      <c r="R1947" s="832">
        <v>13025</v>
      </c>
      <c r="S1947" s="832">
        <v>3119.76</v>
      </c>
      <c r="T1947" s="832">
        <v>2381.92</v>
      </c>
      <c r="U1947" s="832">
        <v>0</v>
      </c>
      <c r="V1947" s="832">
        <v>37</v>
      </c>
      <c r="W1947" s="832">
        <v>44</v>
      </c>
      <c r="X1947" s="832">
        <v>48</v>
      </c>
      <c r="Y1947" s="832">
        <v>54</v>
      </c>
      <c r="Z1947" s="832">
        <v>60</v>
      </c>
      <c r="AA1947" s="832">
        <v>63</v>
      </c>
      <c r="AB1947" s="832">
        <v>8</v>
      </c>
      <c r="AC1947" s="832">
        <v>14</v>
      </c>
      <c r="AD1947" s="832">
        <v>22</v>
      </c>
      <c r="AE1947" s="832">
        <v>25</v>
      </c>
      <c r="AF1947" s="832">
        <v>26</v>
      </c>
      <c r="AG1947" s="832">
        <v>26</v>
      </c>
      <c r="AH1947" s="832">
        <v>5</v>
      </c>
      <c r="AI1947" s="832">
        <v>4</v>
      </c>
    </row>
    <row r="1948" spans="1:35" ht="15" customHeight="1">
      <c r="A1948" s="832" t="s">
        <v>1150</v>
      </c>
      <c r="B1948" s="832">
        <v>2021</v>
      </c>
      <c r="C1948" s="832" t="s">
        <v>2354</v>
      </c>
      <c r="D1948" s="832" t="s">
        <v>2285</v>
      </c>
      <c r="E1948" s="832" t="s">
        <v>333</v>
      </c>
      <c r="F1948" s="832" t="s">
        <v>2226</v>
      </c>
      <c r="G1948" s="832">
        <v>0</v>
      </c>
      <c r="H1948" s="832">
        <v>0</v>
      </c>
      <c r="I1948" s="832">
        <v>0</v>
      </c>
      <c r="J1948" s="832">
        <v>0</v>
      </c>
      <c r="K1948" s="832">
        <v>0</v>
      </c>
      <c r="L1948" s="832">
        <v>0</v>
      </c>
      <c r="M1948" s="832">
        <v>0</v>
      </c>
      <c r="N1948" s="832">
        <v>0</v>
      </c>
      <c r="O1948" s="832">
        <v>0</v>
      </c>
      <c r="P1948" s="832">
        <v>0</v>
      </c>
      <c r="Q1948" s="832">
        <v>0</v>
      </c>
      <c r="R1948" s="832">
        <v>0</v>
      </c>
      <c r="S1948" s="832">
        <v>0</v>
      </c>
      <c r="T1948" s="832">
        <v>0</v>
      </c>
      <c r="U1948" s="832">
        <v>0</v>
      </c>
      <c r="V1948" s="832">
        <v>0</v>
      </c>
      <c r="W1948" s="832">
        <v>0</v>
      </c>
      <c r="X1948" s="832">
        <v>0</v>
      </c>
      <c r="Y1948" s="832">
        <v>0</v>
      </c>
      <c r="Z1948" s="832">
        <v>0</v>
      </c>
      <c r="AA1948" s="832">
        <v>0</v>
      </c>
      <c r="AB1948" s="832">
        <v>0</v>
      </c>
      <c r="AC1948" s="832">
        <v>0</v>
      </c>
      <c r="AD1948" s="832">
        <v>0</v>
      </c>
      <c r="AE1948" s="832">
        <v>0</v>
      </c>
      <c r="AF1948" s="832">
        <v>0</v>
      </c>
      <c r="AG1948" s="832">
        <v>0</v>
      </c>
      <c r="AH1948" s="832">
        <v>0</v>
      </c>
      <c r="AI1948" s="832">
        <v>0</v>
      </c>
    </row>
    <row r="1949" spans="1:35" ht="15" customHeight="1">
      <c r="A1949" s="832" t="s">
        <v>1150</v>
      </c>
      <c r="B1949" s="832">
        <v>2021</v>
      </c>
      <c r="C1949" s="832" t="s">
        <v>2355</v>
      </c>
      <c r="D1949" s="832" t="s">
        <v>2356</v>
      </c>
      <c r="E1949" s="832" t="s">
        <v>333</v>
      </c>
      <c r="F1949" s="832" t="s">
        <v>2226</v>
      </c>
      <c r="G1949" s="832">
        <v>0</v>
      </c>
      <c r="H1949" s="832">
        <v>0</v>
      </c>
      <c r="I1949" s="832">
        <v>0</v>
      </c>
      <c r="J1949" s="832">
        <v>0</v>
      </c>
      <c r="K1949" s="832">
        <v>0</v>
      </c>
      <c r="L1949" s="832">
        <v>0</v>
      </c>
      <c r="M1949" s="832">
        <v>0</v>
      </c>
      <c r="N1949" s="832">
        <v>0</v>
      </c>
      <c r="O1949" s="832">
        <v>0</v>
      </c>
      <c r="P1949" s="832">
        <v>0</v>
      </c>
      <c r="Q1949" s="832">
        <v>0</v>
      </c>
      <c r="R1949" s="832">
        <v>0</v>
      </c>
      <c r="S1949" s="832">
        <v>0</v>
      </c>
      <c r="T1949" s="832">
        <v>0</v>
      </c>
      <c r="U1949" s="832">
        <v>0</v>
      </c>
      <c r="V1949" s="832">
        <v>0</v>
      </c>
      <c r="W1949" s="832">
        <v>0</v>
      </c>
      <c r="X1949" s="832">
        <v>0</v>
      </c>
      <c r="Y1949" s="832">
        <v>0</v>
      </c>
      <c r="Z1949" s="832">
        <v>0</v>
      </c>
      <c r="AA1949" s="832">
        <v>0</v>
      </c>
      <c r="AB1949" s="832">
        <v>0</v>
      </c>
      <c r="AC1949" s="832">
        <v>0</v>
      </c>
      <c r="AD1949" s="832">
        <v>0</v>
      </c>
      <c r="AE1949" s="832">
        <v>0</v>
      </c>
      <c r="AF1949" s="832">
        <v>0</v>
      </c>
      <c r="AG1949" s="832">
        <v>0</v>
      </c>
      <c r="AH1949" s="832">
        <v>0</v>
      </c>
      <c r="AI1949" s="832">
        <v>0</v>
      </c>
    </row>
    <row r="1950" spans="1:35" ht="15" customHeight="1">
      <c r="A1950" s="832" t="s">
        <v>1150</v>
      </c>
      <c r="B1950" s="832">
        <v>2021</v>
      </c>
      <c r="C1950" s="832" t="s">
        <v>2357</v>
      </c>
      <c r="D1950" s="832" t="s">
        <v>2358</v>
      </c>
      <c r="E1950" s="832" t="s">
        <v>2226</v>
      </c>
      <c r="F1950" s="832" t="s">
        <v>2226</v>
      </c>
      <c r="G1950" s="832">
        <v>0</v>
      </c>
      <c r="H1950" s="832">
        <v>0</v>
      </c>
      <c r="I1950" s="832">
        <v>0</v>
      </c>
      <c r="J1950" s="832">
        <v>0</v>
      </c>
      <c r="K1950" s="832">
        <v>0</v>
      </c>
      <c r="L1950" s="832">
        <v>0</v>
      </c>
      <c r="M1950" s="832">
        <v>0</v>
      </c>
      <c r="N1950" s="832">
        <v>0</v>
      </c>
      <c r="O1950" s="832">
        <v>0</v>
      </c>
      <c r="P1950" s="832">
        <v>0</v>
      </c>
      <c r="Q1950" s="832">
        <v>86808.72</v>
      </c>
      <c r="R1950" s="832">
        <v>86808.72</v>
      </c>
      <c r="S1950" s="832">
        <v>0</v>
      </c>
      <c r="T1950" s="832">
        <v>7234.06</v>
      </c>
      <c r="U1950" s="832">
        <v>0</v>
      </c>
      <c r="V1950" s="832">
        <v>0</v>
      </c>
      <c r="W1950" s="832">
        <v>0</v>
      </c>
      <c r="X1950" s="832">
        <v>0</v>
      </c>
      <c r="Y1950" s="832">
        <v>0</v>
      </c>
      <c r="Z1950" s="832">
        <v>0</v>
      </c>
      <c r="AA1950" s="832">
        <v>0</v>
      </c>
      <c r="AB1950" s="832">
        <v>0</v>
      </c>
      <c r="AC1950" s="832">
        <v>0</v>
      </c>
      <c r="AD1950" s="832">
        <v>0</v>
      </c>
      <c r="AE1950" s="832">
        <v>0</v>
      </c>
      <c r="AF1950" s="832">
        <v>2</v>
      </c>
      <c r="AG1950" s="832">
        <v>2</v>
      </c>
      <c r="AH1950" s="832">
        <v>0</v>
      </c>
      <c r="AI1950" s="832">
        <v>0</v>
      </c>
    </row>
    <row r="1951" spans="1:35" ht="15" customHeight="1">
      <c r="A1951" s="832" t="s">
        <v>1150</v>
      </c>
      <c r="B1951" s="832">
        <v>2021</v>
      </c>
      <c r="C1951" s="832" t="s">
        <v>2359</v>
      </c>
      <c r="D1951" s="832" t="s">
        <v>2360</v>
      </c>
      <c r="E1951" s="832" t="s">
        <v>2226</v>
      </c>
      <c r="F1951" s="832" t="s">
        <v>2226</v>
      </c>
      <c r="G1951" s="832">
        <v>0</v>
      </c>
      <c r="H1951" s="832">
        <v>0</v>
      </c>
      <c r="I1951" s="832">
        <v>0</v>
      </c>
      <c r="J1951" s="832">
        <v>0</v>
      </c>
      <c r="K1951" s="832">
        <v>0</v>
      </c>
      <c r="L1951" s="832">
        <v>0</v>
      </c>
      <c r="M1951" s="832">
        <v>0</v>
      </c>
      <c r="N1951" s="832">
        <v>0</v>
      </c>
      <c r="O1951" s="832">
        <v>0</v>
      </c>
      <c r="P1951" s="832">
        <v>0</v>
      </c>
      <c r="Q1951" s="832">
        <v>0</v>
      </c>
      <c r="R1951" s="832">
        <v>0</v>
      </c>
      <c r="S1951" s="832">
        <v>0</v>
      </c>
      <c r="T1951" s="832">
        <v>0</v>
      </c>
      <c r="U1951" s="832">
        <v>0</v>
      </c>
      <c r="V1951" s="832">
        <v>0</v>
      </c>
      <c r="W1951" s="832">
        <v>0</v>
      </c>
      <c r="X1951" s="832">
        <v>0</v>
      </c>
      <c r="Y1951" s="832">
        <v>0</v>
      </c>
      <c r="Z1951" s="832">
        <v>0</v>
      </c>
      <c r="AA1951" s="832">
        <v>0</v>
      </c>
      <c r="AB1951" s="832">
        <v>0</v>
      </c>
      <c r="AC1951" s="832">
        <v>0</v>
      </c>
      <c r="AD1951" s="832">
        <v>0</v>
      </c>
      <c r="AE1951" s="832">
        <v>0</v>
      </c>
      <c r="AF1951" s="832">
        <v>0</v>
      </c>
      <c r="AG1951" s="832">
        <v>0</v>
      </c>
      <c r="AH1951" s="832">
        <v>0</v>
      </c>
      <c r="AI1951" s="832">
        <v>0</v>
      </c>
    </row>
    <row r="1952" spans="1:35" ht="15" customHeight="1">
      <c r="A1952" s="832" t="s">
        <v>1150</v>
      </c>
      <c r="B1952" s="832">
        <v>2021</v>
      </c>
      <c r="C1952" s="832" t="s">
        <v>2366</v>
      </c>
      <c r="D1952" s="832" t="s">
        <v>2367</v>
      </c>
      <c r="E1952" s="832" t="s">
        <v>2368</v>
      </c>
      <c r="F1952" s="832" t="s">
        <v>2226</v>
      </c>
      <c r="G1952" s="832">
        <v>819227.25</v>
      </c>
      <c r="H1952" s="832">
        <v>988753.01</v>
      </c>
      <c r="I1952" s="832">
        <v>1174383.73</v>
      </c>
      <c r="J1952" s="832">
        <v>1288134.24</v>
      </c>
      <c r="K1952" s="832">
        <v>1405736.76</v>
      </c>
      <c r="L1952" s="832">
        <v>1584864.02</v>
      </c>
      <c r="M1952" s="832">
        <v>115006.36</v>
      </c>
      <c r="N1952" s="832">
        <v>240788.22</v>
      </c>
      <c r="O1952" s="832">
        <v>397413.55</v>
      </c>
      <c r="P1952" s="832">
        <v>517614.45</v>
      </c>
      <c r="Q1952" s="832">
        <v>679106.73</v>
      </c>
      <c r="R1952" s="832">
        <v>796880.29</v>
      </c>
      <c r="S1952" s="832">
        <v>132072</v>
      </c>
      <c r="T1952" s="832">
        <v>138856.04999999999</v>
      </c>
      <c r="U1952" s="832">
        <v>0</v>
      </c>
      <c r="V1952" s="832">
        <v>2677</v>
      </c>
      <c r="W1952" s="832">
        <v>3223</v>
      </c>
      <c r="X1952" s="832">
        <v>3983</v>
      </c>
      <c r="Y1952" s="832">
        <v>4512</v>
      </c>
      <c r="Z1952" s="832">
        <v>5001</v>
      </c>
      <c r="AA1952" s="832">
        <v>5652</v>
      </c>
      <c r="AB1952" s="832">
        <v>437</v>
      </c>
      <c r="AC1952" s="832">
        <v>961</v>
      </c>
      <c r="AD1952" s="832">
        <v>1490</v>
      </c>
      <c r="AE1952" s="832">
        <v>2046</v>
      </c>
      <c r="AF1952" s="832">
        <v>2610</v>
      </c>
      <c r="AG1952" s="832">
        <v>3068</v>
      </c>
      <c r="AH1952" s="832">
        <v>471</v>
      </c>
      <c r="AI1952" s="832">
        <v>541</v>
      </c>
    </row>
    <row r="1953" spans="1:35" ht="15" customHeight="1">
      <c r="A1953" s="832" t="s">
        <v>1150</v>
      </c>
      <c r="B1953" s="832">
        <v>2021</v>
      </c>
      <c r="C1953" s="832" t="s">
        <v>2369</v>
      </c>
      <c r="D1953" s="832" t="s">
        <v>2370</v>
      </c>
      <c r="E1953" s="832" t="s">
        <v>2368</v>
      </c>
      <c r="F1953" s="832" t="s">
        <v>2226</v>
      </c>
      <c r="G1953" s="832">
        <v>120405.23</v>
      </c>
      <c r="H1953" s="832">
        <v>126009.37</v>
      </c>
      <c r="I1953" s="832">
        <v>131156.60999999999</v>
      </c>
      <c r="J1953" s="832">
        <v>136645.23000000001</v>
      </c>
      <c r="K1953" s="832">
        <v>143446.78</v>
      </c>
      <c r="L1953" s="832">
        <v>150987.32</v>
      </c>
      <c r="M1953" s="832">
        <v>6415.92</v>
      </c>
      <c r="N1953" s="832">
        <v>11806.41</v>
      </c>
      <c r="O1953" s="832">
        <v>23689.19</v>
      </c>
      <c r="P1953" s="832">
        <v>28131.439999999999</v>
      </c>
      <c r="Q1953" s="832">
        <v>37030.379999999997</v>
      </c>
      <c r="R1953" s="832">
        <v>45850.63</v>
      </c>
      <c r="S1953" s="832">
        <v>12582.28</v>
      </c>
      <c r="T1953" s="832">
        <v>6757.57</v>
      </c>
      <c r="U1953" s="832">
        <v>0</v>
      </c>
      <c r="V1953" s="832">
        <v>890</v>
      </c>
      <c r="W1953" s="832">
        <v>964</v>
      </c>
      <c r="X1953" s="832">
        <v>1050</v>
      </c>
      <c r="Y1953" s="832">
        <v>1153</v>
      </c>
      <c r="Z1953" s="832">
        <v>1246</v>
      </c>
      <c r="AA1953" s="832">
        <v>1347</v>
      </c>
      <c r="AB1953" s="832">
        <v>82</v>
      </c>
      <c r="AC1953" s="832">
        <v>166</v>
      </c>
      <c r="AD1953" s="832">
        <v>231</v>
      </c>
      <c r="AE1953" s="832">
        <v>304</v>
      </c>
      <c r="AF1953" s="832">
        <v>385</v>
      </c>
      <c r="AG1953" s="832">
        <v>465</v>
      </c>
      <c r="AH1953" s="832">
        <v>112</v>
      </c>
      <c r="AI1953" s="832">
        <v>82</v>
      </c>
    </row>
    <row r="1954" spans="1:35" ht="15" customHeight="1">
      <c r="A1954" s="832" t="s">
        <v>1150</v>
      </c>
      <c r="B1954" s="832">
        <v>2021</v>
      </c>
      <c r="C1954" s="832" t="s">
        <v>2371</v>
      </c>
      <c r="D1954" s="832" t="s">
        <v>2372</v>
      </c>
      <c r="E1954" s="832" t="s">
        <v>2368</v>
      </c>
      <c r="F1954" s="832" t="s">
        <v>2226</v>
      </c>
      <c r="G1954" s="832">
        <v>0</v>
      </c>
      <c r="H1954" s="832">
        <v>0</v>
      </c>
      <c r="I1954" s="832">
        <v>0</v>
      </c>
      <c r="J1954" s="832">
        <v>0</v>
      </c>
      <c r="K1954" s="832">
        <v>0</v>
      </c>
      <c r="L1954" s="832">
        <v>0</v>
      </c>
      <c r="M1954" s="832">
        <v>12504.71</v>
      </c>
      <c r="N1954" s="832">
        <v>25557.84</v>
      </c>
      <c r="O1954" s="832">
        <v>39784.69</v>
      </c>
      <c r="P1954" s="832">
        <v>52612.08</v>
      </c>
      <c r="Q1954" s="832">
        <v>70594.039999999994</v>
      </c>
      <c r="R1954" s="832">
        <v>79022.960000000006</v>
      </c>
      <c r="S1954" s="832">
        <v>0</v>
      </c>
      <c r="T1954" s="832">
        <v>6585.25</v>
      </c>
      <c r="U1954" s="832">
        <v>0</v>
      </c>
      <c r="V1954" s="832">
        <v>0</v>
      </c>
      <c r="W1954" s="832">
        <v>0</v>
      </c>
      <c r="X1954" s="832">
        <v>0</v>
      </c>
      <c r="Y1954" s="832">
        <v>0</v>
      </c>
      <c r="Z1954" s="832">
        <v>0</v>
      </c>
      <c r="AA1954" s="832">
        <v>0</v>
      </c>
      <c r="AB1954" s="832">
        <v>139</v>
      </c>
      <c r="AC1954" s="832">
        <v>270</v>
      </c>
      <c r="AD1954" s="832">
        <v>371</v>
      </c>
      <c r="AE1954" s="832">
        <v>486</v>
      </c>
      <c r="AF1954" s="832">
        <v>648</v>
      </c>
      <c r="AG1954" s="832">
        <v>741</v>
      </c>
      <c r="AH1954" s="832">
        <v>0</v>
      </c>
      <c r="AI1954" s="832">
        <v>62</v>
      </c>
    </row>
    <row r="1955" spans="1:35" ht="15" customHeight="1">
      <c r="A1955" s="832" t="s">
        <v>1150</v>
      </c>
      <c r="B1955" s="832">
        <v>2021</v>
      </c>
      <c r="C1955" s="832" t="s">
        <v>2373</v>
      </c>
      <c r="D1955" s="832" t="s">
        <v>2374</v>
      </c>
      <c r="E1955" s="832" t="s">
        <v>2368</v>
      </c>
      <c r="F1955" s="832" t="s">
        <v>2226</v>
      </c>
      <c r="G1955" s="832">
        <v>389360.71</v>
      </c>
      <c r="H1955" s="832">
        <v>415834.51</v>
      </c>
      <c r="I1955" s="832">
        <v>465035.84</v>
      </c>
      <c r="J1955" s="832">
        <v>522418.67</v>
      </c>
      <c r="K1955" s="832">
        <v>585060.93999999994</v>
      </c>
      <c r="L1955" s="832">
        <v>640031.62</v>
      </c>
      <c r="M1955" s="832">
        <v>47970.879999999997</v>
      </c>
      <c r="N1955" s="832">
        <v>90893.01</v>
      </c>
      <c r="O1955" s="832">
        <v>150035.07</v>
      </c>
      <c r="P1955" s="832">
        <v>206237.69</v>
      </c>
      <c r="Q1955" s="832">
        <v>293825.28000000003</v>
      </c>
      <c r="R1955" s="832">
        <v>351655.8</v>
      </c>
      <c r="S1955" s="832">
        <v>53335.97</v>
      </c>
      <c r="T1955" s="832">
        <v>53592.51</v>
      </c>
      <c r="U1955" s="832">
        <v>0</v>
      </c>
      <c r="V1955" s="832">
        <v>3427</v>
      </c>
      <c r="W1955" s="832">
        <v>3694</v>
      </c>
      <c r="X1955" s="832">
        <v>4179</v>
      </c>
      <c r="Y1955" s="832">
        <v>4855</v>
      </c>
      <c r="Z1955" s="832">
        <v>5438</v>
      </c>
      <c r="AA1955" s="832">
        <v>5953</v>
      </c>
      <c r="AB1955" s="832">
        <v>457</v>
      </c>
      <c r="AC1955" s="832">
        <v>921</v>
      </c>
      <c r="AD1955" s="832">
        <v>1389</v>
      </c>
      <c r="AE1955" s="832">
        <v>1973</v>
      </c>
      <c r="AF1955" s="832">
        <v>2806</v>
      </c>
      <c r="AG1955" s="832">
        <v>3314</v>
      </c>
      <c r="AH1955" s="832">
        <v>496</v>
      </c>
      <c r="AI1955" s="832">
        <v>516</v>
      </c>
    </row>
    <row r="1956" spans="1:35" ht="15" customHeight="1">
      <c r="A1956" s="832" t="s">
        <v>1150</v>
      </c>
      <c r="B1956" s="832">
        <v>2021</v>
      </c>
      <c r="C1956" s="832" t="s">
        <v>2375</v>
      </c>
      <c r="D1956" s="832" t="s">
        <v>2842</v>
      </c>
      <c r="E1956" s="832" t="s">
        <v>2368</v>
      </c>
      <c r="F1956" s="832" t="s">
        <v>2226</v>
      </c>
      <c r="G1956" s="832">
        <v>0</v>
      </c>
      <c r="H1956" s="832">
        <v>0</v>
      </c>
      <c r="I1956" s="832">
        <v>0</v>
      </c>
      <c r="J1956" s="832">
        <v>0</v>
      </c>
      <c r="K1956" s="832">
        <v>0</v>
      </c>
      <c r="L1956" s="832">
        <v>0</v>
      </c>
      <c r="M1956" s="832">
        <v>0</v>
      </c>
      <c r="N1956" s="832">
        <v>0</v>
      </c>
      <c r="O1956" s="832">
        <v>0</v>
      </c>
      <c r="P1956" s="832">
        <v>0</v>
      </c>
      <c r="Q1956" s="832">
        <v>0</v>
      </c>
      <c r="R1956" s="832">
        <v>0</v>
      </c>
      <c r="S1956" s="832">
        <v>0</v>
      </c>
      <c r="T1956" s="832">
        <v>0</v>
      </c>
      <c r="U1956" s="832">
        <v>0</v>
      </c>
      <c r="V1956" s="832">
        <v>0</v>
      </c>
      <c r="W1956" s="832">
        <v>0</v>
      </c>
      <c r="X1956" s="832">
        <v>0</v>
      </c>
      <c r="Y1956" s="832">
        <v>0</v>
      </c>
      <c r="Z1956" s="832">
        <v>0</v>
      </c>
      <c r="AA1956" s="832">
        <v>0</v>
      </c>
      <c r="AB1956" s="832">
        <v>0</v>
      </c>
      <c r="AC1956" s="832">
        <v>0</v>
      </c>
      <c r="AD1956" s="832">
        <v>0</v>
      </c>
      <c r="AE1956" s="832">
        <v>0</v>
      </c>
      <c r="AF1956" s="832">
        <v>0</v>
      </c>
      <c r="AG1956" s="832">
        <v>0</v>
      </c>
      <c r="AH1956" s="832">
        <v>0</v>
      </c>
      <c r="AI1956" s="832">
        <v>0</v>
      </c>
    </row>
    <row r="1957" spans="1:35" ht="15" customHeight="1">
      <c r="A1957" s="832" t="s">
        <v>1150</v>
      </c>
      <c r="B1957" s="832">
        <v>2021</v>
      </c>
      <c r="C1957" s="832" t="s">
        <v>2377</v>
      </c>
      <c r="D1957" s="832" t="s">
        <v>2378</v>
      </c>
      <c r="E1957" s="832" t="s">
        <v>2368</v>
      </c>
      <c r="F1957" s="832" t="s">
        <v>2226</v>
      </c>
      <c r="G1957" s="832">
        <v>0</v>
      </c>
      <c r="H1957" s="832">
        <v>0</v>
      </c>
      <c r="I1957" s="832">
        <v>0</v>
      </c>
      <c r="J1957" s="832">
        <v>0</v>
      </c>
      <c r="K1957" s="832">
        <v>0</v>
      </c>
      <c r="L1957" s="832">
        <v>0</v>
      </c>
      <c r="M1957" s="832">
        <v>0</v>
      </c>
      <c r="N1957" s="832">
        <v>0</v>
      </c>
      <c r="O1957" s="832">
        <v>0</v>
      </c>
      <c r="P1957" s="832">
        <v>0</v>
      </c>
      <c r="Q1957" s="832">
        <v>0</v>
      </c>
      <c r="R1957" s="832">
        <v>0</v>
      </c>
      <c r="S1957" s="832">
        <v>0</v>
      </c>
      <c r="T1957" s="832">
        <v>0</v>
      </c>
      <c r="U1957" s="832">
        <v>0</v>
      </c>
      <c r="V1957" s="832">
        <v>0</v>
      </c>
      <c r="W1957" s="832">
        <v>0</v>
      </c>
      <c r="X1957" s="832">
        <v>0</v>
      </c>
      <c r="Y1957" s="832">
        <v>0</v>
      </c>
      <c r="Z1957" s="832">
        <v>0</v>
      </c>
      <c r="AA1957" s="832">
        <v>0</v>
      </c>
      <c r="AB1957" s="832">
        <v>0</v>
      </c>
      <c r="AC1957" s="832">
        <v>0</v>
      </c>
      <c r="AD1957" s="832">
        <v>0</v>
      </c>
      <c r="AE1957" s="832">
        <v>0</v>
      </c>
      <c r="AF1957" s="832">
        <v>0</v>
      </c>
      <c r="AG1957" s="832">
        <v>0</v>
      </c>
      <c r="AH1957" s="832">
        <v>0</v>
      </c>
      <c r="AI1957" s="832">
        <v>0</v>
      </c>
    </row>
    <row r="1958" spans="1:35" ht="15" customHeight="1">
      <c r="A1958" s="832" t="s">
        <v>1150</v>
      </c>
      <c r="B1958" s="832">
        <v>2021</v>
      </c>
      <c r="C1958" s="832" t="s">
        <v>2379</v>
      </c>
      <c r="D1958" s="832" t="s">
        <v>2380</v>
      </c>
      <c r="E1958" s="832" t="s">
        <v>2368</v>
      </c>
      <c r="F1958" s="832" t="s">
        <v>2226</v>
      </c>
      <c r="G1958" s="832">
        <v>319309.7</v>
      </c>
      <c r="H1958" s="832">
        <v>428231.95</v>
      </c>
      <c r="I1958" s="832">
        <v>512877.48</v>
      </c>
      <c r="J1958" s="832">
        <v>576942.69999999995</v>
      </c>
      <c r="K1958" s="832">
        <v>644513.76</v>
      </c>
      <c r="L1958" s="832">
        <v>773941.13</v>
      </c>
      <c r="M1958" s="832">
        <v>116124.13</v>
      </c>
      <c r="N1958" s="832">
        <v>154955.75</v>
      </c>
      <c r="O1958" s="832">
        <v>397429.96</v>
      </c>
      <c r="P1958" s="832">
        <v>773310.17</v>
      </c>
      <c r="Q1958" s="832">
        <v>861819.92</v>
      </c>
      <c r="R1958" s="832">
        <v>906519.66</v>
      </c>
      <c r="S1958" s="832">
        <v>64495.09</v>
      </c>
      <c r="T1958" s="832">
        <v>115599.53</v>
      </c>
      <c r="U1958" s="832">
        <v>0</v>
      </c>
      <c r="V1958" s="832">
        <v>884</v>
      </c>
      <c r="W1958" s="832">
        <v>1014</v>
      </c>
      <c r="X1958" s="832">
        <v>1173</v>
      </c>
      <c r="Y1958" s="832">
        <v>1321</v>
      </c>
      <c r="Z1958" s="832">
        <v>1512</v>
      </c>
      <c r="AA1958" s="832">
        <v>1894</v>
      </c>
      <c r="AB1958" s="832">
        <v>250</v>
      </c>
      <c r="AC1958" s="832">
        <v>502</v>
      </c>
      <c r="AD1958" s="832">
        <v>694</v>
      </c>
      <c r="AE1958" s="832">
        <v>884</v>
      </c>
      <c r="AF1958" s="832">
        <v>1020</v>
      </c>
      <c r="AG1958" s="832">
        <v>1192</v>
      </c>
      <c r="AH1958" s="832">
        <v>158</v>
      </c>
      <c r="AI1958" s="832">
        <v>197</v>
      </c>
    </row>
    <row r="1959" spans="1:35" ht="15" customHeight="1">
      <c r="A1959" s="832" t="s">
        <v>1150</v>
      </c>
      <c r="B1959" s="832">
        <v>2021</v>
      </c>
      <c r="C1959" s="832" t="s">
        <v>2381</v>
      </c>
      <c r="D1959" s="832" t="s">
        <v>2382</v>
      </c>
      <c r="E1959" s="832" t="s">
        <v>2368</v>
      </c>
      <c r="F1959" s="832" t="s">
        <v>2226</v>
      </c>
      <c r="G1959" s="832">
        <v>166167.18</v>
      </c>
      <c r="H1959" s="832">
        <v>181408.04</v>
      </c>
      <c r="I1959" s="832">
        <v>205779.69</v>
      </c>
      <c r="J1959" s="832">
        <v>227591.32</v>
      </c>
      <c r="K1959" s="832">
        <v>255970.27</v>
      </c>
      <c r="L1959" s="832">
        <v>279464.87</v>
      </c>
      <c r="M1959" s="832">
        <v>16314.61</v>
      </c>
      <c r="N1959" s="832">
        <v>23555.25</v>
      </c>
      <c r="O1959" s="832">
        <v>31285.9</v>
      </c>
      <c r="P1959" s="832">
        <v>42302.18</v>
      </c>
      <c r="Q1959" s="832">
        <v>68143.59</v>
      </c>
      <c r="R1959" s="832">
        <v>77704.86</v>
      </c>
      <c r="S1959" s="832">
        <v>23288.74</v>
      </c>
      <c r="T1959" s="832">
        <v>17023.82</v>
      </c>
      <c r="U1959" s="832">
        <v>0</v>
      </c>
      <c r="V1959" s="832">
        <v>1215</v>
      </c>
      <c r="W1959" s="832">
        <v>1322</v>
      </c>
      <c r="X1959" s="832">
        <v>1480</v>
      </c>
      <c r="Y1959" s="832">
        <v>1641</v>
      </c>
      <c r="Z1959" s="832">
        <v>1812</v>
      </c>
      <c r="AA1959" s="832">
        <v>1976</v>
      </c>
      <c r="AB1959" s="832">
        <v>118</v>
      </c>
      <c r="AC1959" s="832">
        <v>242</v>
      </c>
      <c r="AD1959" s="832">
        <v>374</v>
      </c>
      <c r="AE1959" s="832">
        <v>469</v>
      </c>
      <c r="AF1959" s="832">
        <v>578</v>
      </c>
      <c r="AG1959" s="832">
        <v>615</v>
      </c>
      <c r="AH1959" s="832">
        <v>165</v>
      </c>
      <c r="AI1959" s="832">
        <v>124</v>
      </c>
    </row>
    <row r="1960" spans="1:35" ht="15" customHeight="1">
      <c r="A1960" s="832" t="s">
        <v>1150</v>
      </c>
      <c r="B1960" s="832">
        <v>2021</v>
      </c>
      <c r="C1960" s="832" t="s">
        <v>2383</v>
      </c>
      <c r="D1960" s="832" t="s">
        <v>2384</v>
      </c>
      <c r="E1960" s="832" t="s">
        <v>2368</v>
      </c>
      <c r="F1960" s="832" t="s">
        <v>2226</v>
      </c>
      <c r="G1960" s="832">
        <v>0</v>
      </c>
      <c r="H1960" s="832">
        <v>0</v>
      </c>
      <c r="I1960" s="832">
        <v>0</v>
      </c>
      <c r="J1960" s="832">
        <v>0</v>
      </c>
      <c r="K1960" s="832">
        <v>0</v>
      </c>
      <c r="L1960" s="832">
        <v>0</v>
      </c>
      <c r="M1960" s="832">
        <v>0</v>
      </c>
      <c r="N1960" s="832">
        <v>0</v>
      </c>
      <c r="O1960" s="832">
        <v>0</v>
      </c>
      <c r="P1960" s="832">
        <v>0</v>
      </c>
      <c r="Q1960" s="832">
        <v>0</v>
      </c>
      <c r="R1960" s="832">
        <v>0</v>
      </c>
      <c r="S1960" s="832">
        <v>0</v>
      </c>
      <c r="T1960" s="832">
        <v>0</v>
      </c>
      <c r="U1960" s="832">
        <v>0</v>
      </c>
      <c r="V1960" s="832">
        <v>0</v>
      </c>
      <c r="W1960" s="832">
        <v>0</v>
      </c>
      <c r="X1960" s="832">
        <v>0</v>
      </c>
      <c r="Y1960" s="832">
        <v>0</v>
      </c>
      <c r="Z1960" s="832">
        <v>0</v>
      </c>
      <c r="AA1960" s="832">
        <v>0</v>
      </c>
      <c r="AB1960" s="832">
        <v>0</v>
      </c>
      <c r="AC1960" s="832">
        <v>0</v>
      </c>
      <c r="AD1960" s="832">
        <v>0</v>
      </c>
      <c r="AE1960" s="832">
        <v>0</v>
      </c>
      <c r="AF1960" s="832">
        <v>0</v>
      </c>
      <c r="AG1960" s="832">
        <v>0</v>
      </c>
      <c r="AH1960" s="832">
        <v>0</v>
      </c>
      <c r="AI1960" s="832">
        <v>0</v>
      </c>
    </row>
    <row r="1961" spans="1:35" ht="15" customHeight="1">
      <c r="A1961" s="832" t="s">
        <v>1150</v>
      </c>
      <c r="B1961" s="832">
        <v>2021</v>
      </c>
      <c r="C1961" s="832" t="s">
        <v>2385</v>
      </c>
      <c r="D1961" s="832" t="s">
        <v>2386</v>
      </c>
      <c r="E1961" s="832" t="s">
        <v>2368</v>
      </c>
      <c r="F1961" s="832" t="s">
        <v>2226</v>
      </c>
      <c r="G1961" s="832">
        <v>263721.19</v>
      </c>
      <c r="H1961" s="832">
        <v>291463.40999999997</v>
      </c>
      <c r="I1961" s="832">
        <v>317138.64</v>
      </c>
      <c r="J1961" s="832">
        <v>349399.96</v>
      </c>
      <c r="K1961" s="832">
        <v>379316.08</v>
      </c>
      <c r="L1961" s="832">
        <v>396504.59</v>
      </c>
      <c r="M1961" s="832">
        <v>24024.639999999999</v>
      </c>
      <c r="N1961" s="832">
        <v>45013.3</v>
      </c>
      <c r="O1961" s="832">
        <v>76882.78</v>
      </c>
      <c r="P1961" s="832">
        <v>110577.04</v>
      </c>
      <c r="Q1961" s="832">
        <v>175513.35</v>
      </c>
      <c r="R1961" s="832">
        <v>193922.23</v>
      </c>
      <c r="S1961" s="832">
        <v>33042.050000000003</v>
      </c>
      <c r="T1961" s="832">
        <v>28207.49</v>
      </c>
      <c r="U1961" s="832">
        <v>0</v>
      </c>
      <c r="V1961" s="832">
        <v>484</v>
      </c>
      <c r="W1961" s="832">
        <v>533</v>
      </c>
      <c r="X1961" s="832">
        <v>583</v>
      </c>
      <c r="Y1961" s="832">
        <v>642</v>
      </c>
      <c r="Z1961" s="832">
        <v>699</v>
      </c>
      <c r="AA1961" s="832">
        <v>735</v>
      </c>
      <c r="AB1961" s="832">
        <v>40</v>
      </c>
      <c r="AC1961" s="832">
        <v>79</v>
      </c>
      <c r="AD1961" s="832">
        <v>135</v>
      </c>
      <c r="AE1961" s="832">
        <v>191</v>
      </c>
      <c r="AF1961" s="832">
        <v>303</v>
      </c>
      <c r="AG1961" s="832">
        <v>373</v>
      </c>
      <c r="AH1961" s="832">
        <v>61</v>
      </c>
      <c r="AI1961" s="832">
        <v>54</v>
      </c>
    </row>
    <row r="1962" spans="1:35" ht="15" customHeight="1">
      <c r="A1962" s="832" t="s">
        <v>1150</v>
      </c>
      <c r="B1962" s="832">
        <v>2021</v>
      </c>
      <c r="C1962" s="832" t="s">
        <v>2387</v>
      </c>
      <c r="D1962" s="832" t="s">
        <v>2388</v>
      </c>
      <c r="E1962" s="832" t="s">
        <v>333</v>
      </c>
      <c r="F1962" s="832" t="s">
        <v>2226</v>
      </c>
      <c r="G1962" s="832">
        <v>0</v>
      </c>
      <c r="H1962" s="832">
        <v>0</v>
      </c>
      <c r="I1962" s="832">
        <v>0</v>
      </c>
      <c r="J1962" s="832">
        <v>0</v>
      </c>
      <c r="K1962" s="832">
        <v>0</v>
      </c>
      <c r="L1962" s="832">
        <v>0</v>
      </c>
      <c r="M1962" s="832">
        <v>0</v>
      </c>
      <c r="N1962" s="832">
        <v>0</v>
      </c>
      <c r="O1962" s="832">
        <v>0</v>
      </c>
      <c r="P1962" s="832">
        <v>0</v>
      </c>
      <c r="Q1962" s="832">
        <v>0</v>
      </c>
      <c r="R1962" s="832">
        <v>0</v>
      </c>
      <c r="S1962" s="832">
        <v>0</v>
      </c>
      <c r="T1962" s="832">
        <v>0</v>
      </c>
      <c r="U1962" s="832">
        <v>0</v>
      </c>
      <c r="V1962" s="832">
        <v>0</v>
      </c>
      <c r="W1962" s="832">
        <v>0</v>
      </c>
      <c r="X1962" s="832">
        <v>0</v>
      </c>
      <c r="Y1962" s="832">
        <v>0</v>
      </c>
      <c r="Z1962" s="832">
        <v>0</v>
      </c>
      <c r="AA1962" s="832">
        <v>0</v>
      </c>
      <c r="AB1962" s="832">
        <v>0</v>
      </c>
      <c r="AC1962" s="832">
        <v>0</v>
      </c>
      <c r="AD1962" s="832">
        <v>0</v>
      </c>
      <c r="AE1962" s="832">
        <v>0</v>
      </c>
      <c r="AF1962" s="832">
        <v>0</v>
      </c>
      <c r="AG1962" s="832">
        <v>0</v>
      </c>
      <c r="AH1962" s="832">
        <v>0</v>
      </c>
      <c r="AI1962" s="832">
        <v>0</v>
      </c>
    </row>
    <row r="1963" spans="1:35" ht="15" customHeight="1">
      <c r="A1963" s="832" t="s">
        <v>1150</v>
      </c>
      <c r="B1963" s="832">
        <v>2021</v>
      </c>
      <c r="C1963" s="832" t="s">
        <v>2389</v>
      </c>
      <c r="D1963" s="832" t="s">
        <v>2390</v>
      </c>
      <c r="E1963" s="832" t="s">
        <v>333</v>
      </c>
      <c r="F1963" s="832" t="s">
        <v>2226</v>
      </c>
      <c r="G1963" s="832">
        <v>0</v>
      </c>
      <c r="H1963" s="832">
        <v>0</v>
      </c>
      <c r="I1963" s="832">
        <v>0</v>
      </c>
      <c r="J1963" s="832">
        <v>0</v>
      </c>
      <c r="K1963" s="832">
        <v>0</v>
      </c>
      <c r="L1963" s="832">
        <v>0</v>
      </c>
      <c r="M1963" s="832">
        <v>0</v>
      </c>
      <c r="N1963" s="832">
        <v>0</v>
      </c>
      <c r="O1963" s="832">
        <v>0</v>
      </c>
      <c r="P1963" s="832">
        <v>0</v>
      </c>
      <c r="Q1963" s="832">
        <v>0</v>
      </c>
      <c r="R1963" s="832">
        <v>0</v>
      </c>
      <c r="S1963" s="832">
        <v>0</v>
      </c>
      <c r="T1963" s="832">
        <v>0</v>
      </c>
      <c r="U1963" s="832">
        <v>0</v>
      </c>
      <c r="V1963" s="832">
        <v>0</v>
      </c>
      <c r="W1963" s="832">
        <v>0</v>
      </c>
      <c r="X1963" s="832">
        <v>0</v>
      </c>
      <c r="Y1963" s="832">
        <v>0</v>
      </c>
      <c r="Z1963" s="832">
        <v>0</v>
      </c>
      <c r="AA1963" s="832">
        <v>0</v>
      </c>
      <c r="AB1963" s="832">
        <v>0</v>
      </c>
      <c r="AC1963" s="832">
        <v>0</v>
      </c>
      <c r="AD1963" s="832">
        <v>0</v>
      </c>
      <c r="AE1963" s="832">
        <v>0</v>
      </c>
      <c r="AF1963" s="832">
        <v>0</v>
      </c>
      <c r="AG1963" s="832">
        <v>0</v>
      </c>
      <c r="AH1963" s="832">
        <v>0</v>
      </c>
      <c r="AI1963" s="832">
        <v>0</v>
      </c>
    </row>
    <row r="1964" spans="1:35" ht="15" customHeight="1">
      <c r="A1964" s="832" t="s">
        <v>1150</v>
      </c>
      <c r="B1964" s="832">
        <v>2021</v>
      </c>
      <c r="C1964" s="832" t="s">
        <v>2391</v>
      </c>
      <c r="D1964" s="832" t="s">
        <v>2392</v>
      </c>
      <c r="E1964" s="832" t="s">
        <v>2368</v>
      </c>
      <c r="F1964" s="832" t="s">
        <v>2226</v>
      </c>
      <c r="G1964" s="832">
        <v>0</v>
      </c>
      <c r="H1964" s="832">
        <v>0</v>
      </c>
      <c r="I1964" s="832">
        <v>0</v>
      </c>
      <c r="J1964" s="832">
        <v>0</v>
      </c>
      <c r="K1964" s="832">
        <v>0</v>
      </c>
      <c r="L1964" s="832">
        <v>0</v>
      </c>
      <c r="M1964" s="832">
        <v>0</v>
      </c>
      <c r="N1964" s="832">
        <v>0</v>
      </c>
      <c r="O1964" s="832">
        <v>0</v>
      </c>
      <c r="P1964" s="832">
        <v>0</v>
      </c>
      <c r="Q1964" s="832">
        <v>0</v>
      </c>
      <c r="R1964" s="832">
        <v>0</v>
      </c>
      <c r="S1964" s="832">
        <v>0</v>
      </c>
      <c r="T1964" s="832">
        <v>0</v>
      </c>
      <c r="U1964" s="832">
        <v>0</v>
      </c>
      <c r="V1964" s="832">
        <v>0</v>
      </c>
      <c r="W1964" s="832">
        <v>0</v>
      </c>
      <c r="X1964" s="832">
        <v>0</v>
      </c>
      <c r="Y1964" s="832">
        <v>0</v>
      </c>
      <c r="Z1964" s="832">
        <v>0</v>
      </c>
      <c r="AA1964" s="832">
        <v>0</v>
      </c>
      <c r="AB1964" s="832">
        <v>0</v>
      </c>
      <c r="AC1964" s="832">
        <v>0</v>
      </c>
      <c r="AD1964" s="832">
        <v>0</v>
      </c>
      <c r="AE1964" s="832">
        <v>0</v>
      </c>
      <c r="AF1964" s="832">
        <v>0</v>
      </c>
      <c r="AG1964" s="832">
        <v>0</v>
      </c>
      <c r="AH1964" s="832">
        <v>0</v>
      </c>
      <c r="AI1964" s="832">
        <v>0</v>
      </c>
    </row>
    <row r="1965" spans="1:35" ht="15" customHeight="1">
      <c r="A1965" s="832" t="s">
        <v>1150</v>
      </c>
      <c r="B1965" s="832">
        <v>2021</v>
      </c>
      <c r="C1965" s="832" t="s">
        <v>2393</v>
      </c>
      <c r="D1965" s="832" t="s">
        <v>2394</v>
      </c>
      <c r="E1965" s="832" t="s">
        <v>2368</v>
      </c>
      <c r="F1965" s="832" t="s">
        <v>2226</v>
      </c>
      <c r="G1965" s="832">
        <v>465881.5</v>
      </c>
      <c r="H1965" s="832">
        <v>499604.89</v>
      </c>
      <c r="I1965" s="832">
        <v>560308.42000000004</v>
      </c>
      <c r="J1965" s="832">
        <v>653720.38</v>
      </c>
      <c r="K1965" s="832">
        <v>730398.71999999997</v>
      </c>
      <c r="L1965" s="832">
        <v>790837.76000000001</v>
      </c>
      <c r="M1965" s="832">
        <v>50707.95</v>
      </c>
      <c r="N1965" s="832">
        <v>100100.61</v>
      </c>
      <c r="O1965" s="832">
        <v>152386.25</v>
      </c>
      <c r="P1965" s="832">
        <v>230335.9</v>
      </c>
      <c r="Q1965" s="832">
        <v>355081.56</v>
      </c>
      <c r="R1965" s="832">
        <v>419158.59</v>
      </c>
      <c r="S1965" s="832">
        <v>65903.149999999994</v>
      </c>
      <c r="T1965" s="832">
        <v>65522.76</v>
      </c>
      <c r="U1965" s="832">
        <v>0</v>
      </c>
      <c r="V1965" s="832">
        <v>4089</v>
      </c>
      <c r="W1965" s="832">
        <v>4440</v>
      </c>
      <c r="X1965" s="832">
        <v>5052</v>
      </c>
      <c r="Y1965" s="832">
        <v>5937</v>
      </c>
      <c r="Z1965" s="832">
        <v>6653</v>
      </c>
      <c r="AA1965" s="832">
        <v>7282</v>
      </c>
      <c r="AB1965" s="832">
        <v>577</v>
      </c>
      <c r="AC1965" s="832">
        <v>1172</v>
      </c>
      <c r="AD1965" s="832">
        <v>1722</v>
      </c>
      <c r="AE1965" s="832">
        <v>2457</v>
      </c>
      <c r="AF1965" s="832">
        <v>3600</v>
      </c>
      <c r="AG1965" s="832">
        <v>4296</v>
      </c>
      <c r="AH1965" s="832">
        <v>607</v>
      </c>
      <c r="AI1965" s="832">
        <v>659</v>
      </c>
    </row>
    <row r="1966" spans="1:35" ht="15" customHeight="1">
      <c r="A1966" s="832" t="s">
        <v>1150</v>
      </c>
      <c r="B1966" s="832">
        <v>2021</v>
      </c>
      <c r="C1966" s="832" t="s">
        <v>2395</v>
      </c>
      <c r="D1966" s="832" t="s">
        <v>2843</v>
      </c>
      <c r="E1966" s="832" t="s">
        <v>2368</v>
      </c>
      <c r="F1966" s="832" t="s">
        <v>2226</v>
      </c>
      <c r="G1966" s="832">
        <v>0</v>
      </c>
      <c r="H1966" s="832">
        <v>0</v>
      </c>
      <c r="I1966" s="832">
        <v>0</v>
      </c>
      <c r="J1966" s="832">
        <v>0</v>
      </c>
      <c r="K1966" s="832">
        <v>0</v>
      </c>
      <c r="L1966" s="832">
        <v>0</v>
      </c>
      <c r="M1966" s="832">
        <v>0</v>
      </c>
      <c r="N1966" s="832">
        <v>0</v>
      </c>
      <c r="O1966" s="832">
        <v>0</v>
      </c>
      <c r="P1966" s="832">
        <v>0</v>
      </c>
      <c r="Q1966" s="832">
        <v>0</v>
      </c>
      <c r="R1966" s="832">
        <v>0</v>
      </c>
      <c r="S1966" s="832">
        <v>0</v>
      </c>
      <c r="T1966" s="832">
        <v>0</v>
      </c>
      <c r="U1966" s="832">
        <v>0</v>
      </c>
      <c r="V1966" s="832">
        <v>0</v>
      </c>
      <c r="W1966" s="832">
        <v>0</v>
      </c>
      <c r="X1966" s="832">
        <v>0</v>
      </c>
      <c r="Y1966" s="832">
        <v>0</v>
      </c>
      <c r="Z1966" s="832">
        <v>0</v>
      </c>
      <c r="AA1966" s="832">
        <v>0</v>
      </c>
      <c r="AB1966" s="832">
        <v>0</v>
      </c>
      <c r="AC1966" s="832">
        <v>0</v>
      </c>
      <c r="AD1966" s="832">
        <v>0</v>
      </c>
      <c r="AE1966" s="832">
        <v>0</v>
      </c>
      <c r="AF1966" s="832">
        <v>0</v>
      </c>
      <c r="AG1966" s="832">
        <v>0</v>
      </c>
      <c r="AH1966" s="832">
        <v>0</v>
      </c>
      <c r="AI1966" s="832">
        <v>0</v>
      </c>
    </row>
    <row r="1967" spans="1:35" ht="15" customHeight="1">
      <c r="A1967" s="832" t="s">
        <v>1150</v>
      </c>
      <c r="B1967" s="832">
        <v>2021</v>
      </c>
      <c r="C1967" s="832" t="s">
        <v>2397</v>
      </c>
      <c r="D1967" s="832" t="s">
        <v>2398</v>
      </c>
      <c r="E1967" s="832" t="s">
        <v>2368</v>
      </c>
      <c r="F1967" s="832" t="s">
        <v>2226</v>
      </c>
      <c r="G1967" s="832">
        <v>0</v>
      </c>
      <c r="H1967" s="832">
        <v>0</v>
      </c>
      <c r="I1967" s="832">
        <v>0</v>
      </c>
      <c r="J1967" s="832">
        <v>0</v>
      </c>
      <c r="K1967" s="832">
        <v>0</v>
      </c>
      <c r="L1967" s="832">
        <v>0</v>
      </c>
      <c r="M1967" s="832">
        <v>0</v>
      </c>
      <c r="N1967" s="832">
        <v>0</v>
      </c>
      <c r="O1967" s="832">
        <v>0</v>
      </c>
      <c r="P1967" s="832">
        <v>0</v>
      </c>
      <c r="Q1967" s="832">
        <v>0</v>
      </c>
      <c r="R1967" s="832">
        <v>0</v>
      </c>
      <c r="S1967" s="832">
        <v>0</v>
      </c>
      <c r="T1967" s="832">
        <v>0</v>
      </c>
      <c r="U1967" s="832">
        <v>0</v>
      </c>
      <c r="V1967" s="832">
        <v>0</v>
      </c>
      <c r="W1967" s="832">
        <v>0</v>
      </c>
      <c r="X1967" s="832">
        <v>0</v>
      </c>
      <c r="Y1967" s="832">
        <v>0</v>
      </c>
      <c r="Z1967" s="832">
        <v>0</v>
      </c>
      <c r="AA1967" s="832">
        <v>0</v>
      </c>
      <c r="AB1967" s="832">
        <v>0</v>
      </c>
      <c r="AC1967" s="832">
        <v>0</v>
      </c>
      <c r="AD1967" s="832">
        <v>0</v>
      </c>
      <c r="AE1967" s="832">
        <v>0</v>
      </c>
      <c r="AF1967" s="832">
        <v>0</v>
      </c>
      <c r="AG1967" s="832">
        <v>0</v>
      </c>
      <c r="AH1967" s="832">
        <v>0</v>
      </c>
      <c r="AI1967" s="832">
        <v>0</v>
      </c>
    </row>
    <row r="1968" spans="1:35" ht="15" customHeight="1">
      <c r="A1968" s="832" t="s">
        <v>1150</v>
      </c>
      <c r="B1968" s="832">
        <v>2021</v>
      </c>
      <c r="C1968" s="832" t="s">
        <v>2399</v>
      </c>
      <c r="D1968" s="832" t="s">
        <v>2400</v>
      </c>
      <c r="E1968" s="832" t="s">
        <v>2368</v>
      </c>
      <c r="F1968" s="832" t="s">
        <v>2226</v>
      </c>
      <c r="G1968" s="832">
        <v>150917.09</v>
      </c>
      <c r="H1968" s="832">
        <v>181824.34</v>
      </c>
      <c r="I1968" s="832">
        <v>223122.71</v>
      </c>
      <c r="J1968" s="832">
        <v>254576.75</v>
      </c>
      <c r="K1968" s="832">
        <v>289162.07</v>
      </c>
      <c r="L1968" s="832">
        <v>335292.46000000002</v>
      </c>
      <c r="M1968" s="832">
        <v>35218.58</v>
      </c>
      <c r="N1968" s="832">
        <v>61950.34</v>
      </c>
      <c r="O1968" s="832">
        <v>102313.60000000001</v>
      </c>
      <c r="P1968" s="832">
        <v>144041.34</v>
      </c>
      <c r="Q1968" s="832">
        <v>170146.19</v>
      </c>
      <c r="R1968" s="832">
        <v>204119.94</v>
      </c>
      <c r="S1968" s="832">
        <v>27941.040000000001</v>
      </c>
      <c r="T1968" s="832">
        <v>34257.57</v>
      </c>
      <c r="U1968" s="832">
        <v>0</v>
      </c>
      <c r="V1968" s="832">
        <v>1405</v>
      </c>
      <c r="W1968" s="832">
        <v>1619</v>
      </c>
      <c r="X1968" s="832">
        <v>1949</v>
      </c>
      <c r="Y1968" s="832">
        <v>2199</v>
      </c>
      <c r="Z1968" s="832">
        <v>2510</v>
      </c>
      <c r="AA1968" s="832">
        <v>3032</v>
      </c>
      <c r="AB1968" s="832">
        <v>319</v>
      </c>
      <c r="AC1968" s="832">
        <v>663</v>
      </c>
      <c r="AD1968" s="832">
        <v>946</v>
      </c>
      <c r="AE1968" s="832">
        <v>1350</v>
      </c>
      <c r="AF1968" s="832">
        <v>1737</v>
      </c>
      <c r="AG1968" s="832">
        <v>2289</v>
      </c>
      <c r="AH1968" s="832">
        <v>253</v>
      </c>
      <c r="AI1968" s="832">
        <v>353</v>
      </c>
    </row>
    <row r="1969" spans="1:35" ht="15" customHeight="1">
      <c r="A1969" s="832" t="s">
        <v>1150</v>
      </c>
      <c r="B1969" s="832">
        <v>2021</v>
      </c>
      <c r="C1969" s="832" t="s">
        <v>2401</v>
      </c>
      <c r="D1969" s="832" t="s">
        <v>2402</v>
      </c>
      <c r="E1969" s="832" t="s">
        <v>2368</v>
      </c>
      <c r="F1969" s="832" t="s">
        <v>2226</v>
      </c>
      <c r="G1969" s="832">
        <v>205171.05</v>
      </c>
      <c r="H1969" s="832">
        <v>220525.97</v>
      </c>
      <c r="I1969" s="832">
        <v>241995.85</v>
      </c>
      <c r="J1969" s="832">
        <v>265166.90000000002</v>
      </c>
      <c r="K1969" s="832">
        <v>291935.94</v>
      </c>
      <c r="L1969" s="832">
        <v>316884.71000000002</v>
      </c>
      <c r="M1969" s="832">
        <v>24746.94</v>
      </c>
      <c r="N1969" s="832">
        <v>45875.92</v>
      </c>
      <c r="O1969" s="832">
        <v>69199.3</v>
      </c>
      <c r="P1969" s="832">
        <v>86942.89</v>
      </c>
      <c r="Q1969" s="832">
        <v>106487.88</v>
      </c>
      <c r="R1969" s="832">
        <v>114577.48</v>
      </c>
      <c r="S1969" s="832">
        <v>26407.06</v>
      </c>
      <c r="T1969" s="832">
        <v>20519.09</v>
      </c>
      <c r="U1969" s="832">
        <v>0</v>
      </c>
      <c r="V1969" s="832">
        <v>1194</v>
      </c>
      <c r="W1969" s="832">
        <v>1307</v>
      </c>
      <c r="X1969" s="832">
        <v>1471</v>
      </c>
      <c r="Y1969" s="832">
        <v>1638</v>
      </c>
      <c r="Z1969" s="832">
        <v>1813</v>
      </c>
      <c r="AA1969" s="832">
        <v>1999</v>
      </c>
      <c r="AB1969" s="832">
        <v>151</v>
      </c>
      <c r="AC1969" s="832">
        <v>294</v>
      </c>
      <c r="AD1969" s="832">
        <v>446</v>
      </c>
      <c r="AE1969" s="832">
        <v>572</v>
      </c>
      <c r="AF1969" s="832">
        <v>716</v>
      </c>
      <c r="AG1969" s="832">
        <v>782</v>
      </c>
      <c r="AH1969" s="832">
        <v>167</v>
      </c>
      <c r="AI1969" s="832">
        <v>143</v>
      </c>
    </row>
    <row r="1970" spans="1:35" ht="15" customHeight="1">
      <c r="A1970" s="832" t="s">
        <v>1150</v>
      </c>
      <c r="B1970" s="832">
        <v>2021</v>
      </c>
      <c r="C1970" s="832" t="s">
        <v>2403</v>
      </c>
      <c r="D1970" s="832" t="s">
        <v>2404</v>
      </c>
      <c r="E1970" s="832" t="s">
        <v>2368</v>
      </c>
      <c r="F1970" s="832" t="s">
        <v>2226</v>
      </c>
      <c r="G1970" s="832">
        <v>0</v>
      </c>
      <c r="H1970" s="832">
        <v>0</v>
      </c>
      <c r="I1970" s="832">
        <v>0</v>
      </c>
      <c r="J1970" s="832">
        <v>0</v>
      </c>
      <c r="K1970" s="832">
        <v>0</v>
      </c>
      <c r="L1970" s="832">
        <v>0</v>
      </c>
      <c r="M1970" s="832">
        <v>0</v>
      </c>
      <c r="N1970" s="832">
        <v>0</v>
      </c>
      <c r="O1970" s="832">
        <v>0</v>
      </c>
      <c r="P1970" s="832">
        <v>0</v>
      </c>
      <c r="Q1970" s="832">
        <v>0</v>
      </c>
      <c r="R1970" s="832">
        <v>0</v>
      </c>
      <c r="S1970" s="832">
        <v>0</v>
      </c>
      <c r="T1970" s="832">
        <v>0</v>
      </c>
      <c r="U1970" s="832">
        <v>0</v>
      </c>
      <c r="V1970" s="832">
        <v>0</v>
      </c>
      <c r="W1970" s="832">
        <v>0</v>
      </c>
      <c r="X1970" s="832">
        <v>0</v>
      </c>
      <c r="Y1970" s="832">
        <v>0</v>
      </c>
      <c r="Z1970" s="832">
        <v>0</v>
      </c>
      <c r="AA1970" s="832">
        <v>0</v>
      </c>
      <c r="AB1970" s="832">
        <v>0</v>
      </c>
      <c r="AC1970" s="832">
        <v>0</v>
      </c>
      <c r="AD1970" s="832">
        <v>0</v>
      </c>
      <c r="AE1970" s="832">
        <v>0</v>
      </c>
      <c r="AF1970" s="832">
        <v>0</v>
      </c>
      <c r="AG1970" s="832">
        <v>0</v>
      </c>
      <c r="AH1970" s="832">
        <v>0</v>
      </c>
      <c r="AI1970" s="832">
        <v>0</v>
      </c>
    </row>
    <row r="1971" spans="1:35" ht="15" customHeight="1">
      <c r="A1971" s="832" t="s">
        <v>1150</v>
      </c>
      <c r="B1971" s="832">
        <v>2021</v>
      </c>
      <c r="C1971" s="832" t="s">
        <v>2405</v>
      </c>
      <c r="D1971" s="832" t="s">
        <v>2406</v>
      </c>
      <c r="E1971" s="832" t="s">
        <v>2368</v>
      </c>
      <c r="F1971" s="832" t="s">
        <v>2226</v>
      </c>
      <c r="G1971" s="832">
        <v>0</v>
      </c>
      <c r="H1971" s="832">
        <v>0</v>
      </c>
      <c r="I1971" s="832">
        <v>0</v>
      </c>
      <c r="J1971" s="832">
        <v>0</v>
      </c>
      <c r="K1971" s="832">
        <v>0</v>
      </c>
      <c r="L1971" s="832">
        <v>0</v>
      </c>
      <c r="M1971" s="832">
        <v>0</v>
      </c>
      <c r="N1971" s="832">
        <v>0</v>
      </c>
      <c r="O1971" s="832">
        <v>0</v>
      </c>
      <c r="P1971" s="832">
        <v>0</v>
      </c>
      <c r="Q1971" s="832">
        <v>0</v>
      </c>
      <c r="R1971" s="832">
        <v>0</v>
      </c>
      <c r="S1971" s="832">
        <v>0</v>
      </c>
      <c r="T1971" s="832">
        <v>0</v>
      </c>
      <c r="U1971" s="832">
        <v>0</v>
      </c>
      <c r="V1971" s="832">
        <v>0</v>
      </c>
      <c r="W1971" s="832">
        <v>0</v>
      </c>
      <c r="X1971" s="832">
        <v>0</v>
      </c>
      <c r="Y1971" s="832">
        <v>0</v>
      </c>
      <c r="Z1971" s="832">
        <v>0</v>
      </c>
      <c r="AA1971" s="832">
        <v>0</v>
      </c>
      <c r="AB1971" s="832">
        <v>0</v>
      </c>
      <c r="AC1971" s="832">
        <v>0</v>
      </c>
      <c r="AD1971" s="832">
        <v>0</v>
      </c>
      <c r="AE1971" s="832">
        <v>0</v>
      </c>
      <c r="AF1971" s="832">
        <v>0</v>
      </c>
      <c r="AG1971" s="832">
        <v>0</v>
      </c>
      <c r="AH1971" s="832">
        <v>0</v>
      </c>
      <c r="AI1971" s="832">
        <v>0</v>
      </c>
    </row>
    <row r="1972" spans="1:35" ht="15" customHeight="1">
      <c r="A1972" s="832" t="s">
        <v>1150</v>
      </c>
      <c r="B1972" s="832">
        <v>2021</v>
      </c>
      <c r="C1972" s="832" t="s">
        <v>2407</v>
      </c>
      <c r="D1972" s="832" t="s">
        <v>2408</v>
      </c>
      <c r="E1972" s="832" t="s">
        <v>2368</v>
      </c>
      <c r="F1972" s="832" t="s">
        <v>2226</v>
      </c>
      <c r="G1972" s="832">
        <v>0</v>
      </c>
      <c r="H1972" s="832">
        <v>0</v>
      </c>
      <c r="I1972" s="832">
        <v>0</v>
      </c>
      <c r="J1972" s="832">
        <v>0</v>
      </c>
      <c r="K1972" s="832">
        <v>0</v>
      </c>
      <c r="L1972" s="832">
        <v>0</v>
      </c>
      <c r="M1972" s="832">
        <v>0</v>
      </c>
      <c r="N1972" s="832">
        <v>0</v>
      </c>
      <c r="O1972" s="832">
        <v>0</v>
      </c>
      <c r="P1972" s="832">
        <v>0</v>
      </c>
      <c r="Q1972" s="832">
        <v>0</v>
      </c>
      <c r="R1972" s="832">
        <v>0</v>
      </c>
      <c r="S1972" s="832">
        <v>0</v>
      </c>
      <c r="T1972" s="832">
        <v>0</v>
      </c>
      <c r="U1972" s="832">
        <v>0</v>
      </c>
      <c r="V1972" s="832">
        <v>0</v>
      </c>
      <c r="W1972" s="832">
        <v>0</v>
      </c>
      <c r="X1972" s="832">
        <v>0</v>
      </c>
      <c r="Y1972" s="832">
        <v>0</v>
      </c>
      <c r="Z1972" s="832">
        <v>0</v>
      </c>
      <c r="AA1972" s="832">
        <v>0</v>
      </c>
      <c r="AB1972" s="832">
        <v>0</v>
      </c>
      <c r="AC1972" s="832">
        <v>0</v>
      </c>
      <c r="AD1972" s="832">
        <v>0</v>
      </c>
      <c r="AE1972" s="832">
        <v>0</v>
      </c>
      <c r="AF1972" s="832">
        <v>0</v>
      </c>
      <c r="AG1972" s="832">
        <v>0</v>
      </c>
      <c r="AH1972" s="832">
        <v>0</v>
      </c>
      <c r="AI1972" s="832">
        <v>0</v>
      </c>
    </row>
    <row r="1973" spans="1:35" ht="15" customHeight="1">
      <c r="A1973" s="832" t="s">
        <v>1150</v>
      </c>
      <c r="B1973" s="832">
        <v>2021</v>
      </c>
      <c r="C1973" s="832" t="s">
        <v>2409</v>
      </c>
      <c r="D1973" s="832" t="s">
        <v>2410</v>
      </c>
      <c r="E1973" s="832" t="s">
        <v>2368</v>
      </c>
      <c r="F1973" s="832" t="s">
        <v>2226</v>
      </c>
      <c r="G1973" s="832">
        <v>0</v>
      </c>
      <c r="H1973" s="832">
        <v>0</v>
      </c>
      <c r="I1973" s="832">
        <v>0</v>
      </c>
      <c r="J1973" s="832">
        <v>0</v>
      </c>
      <c r="K1973" s="832">
        <v>0</v>
      </c>
      <c r="L1973" s="832">
        <v>0</v>
      </c>
      <c r="M1973" s="832">
        <v>0</v>
      </c>
      <c r="N1973" s="832">
        <v>0</v>
      </c>
      <c r="O1973" s="832">
        <v>0</v>
      </c>
      <c r="P1973" s="832">
        <v>0</v>
      </c>
      <c r="Q1973" s="832">
        <v>0</v>
      </c>
      <c r="R1973" s="832">
        <v>0</v>
      </c>
      <c r="S1973" s="832">
        <v>0</v>
      </c>
      <c r="T1973" s="832">
        <v>0</v>
      </c>
      <c r="U1973" s="832">
        <v>0</v>
      </c>
      <c r="V1973" s="832">
        <v>0</v>
      </c>
      <c r="W1973" s="832">
        <v>0</v>
      </c>
      <c r="X1973" s="832">
        <v>0</v>
      </c>
      <c r="Y1973" s="832">
        <v>0</v>
      </c>
      <c r="Z1973" s="832">
        <v>0</v>
      </c>
      <c r="AA1973" s="832">
        <v>0</v>
      </c>
      <c r="AB1973" s="832">
        <v>0</v>
      </c>
      <c r="AC1973" s="832">
        <v>0</v>
      </c>
      <c r="AD1973" s="832">
        <v>0</v>
      </c>
      <c r="AE1973" s="832">
        <v>0</v>
      </c>
      <c r="AF1973" s="832">
        <v>0</v>
      </c>
      <c r="AG1973" s="832">
        <v>0</v>
      </c>
      <c r="AH1973" s="832">
        <v>0</v>
      </c>
      <c r="AI1973" s="832">
        <v>0</v>
      </c>
    </row>
    <row r="1974" spans="1:35" ht="15" customHeight="1">
      <c r="A1974" s="832" t="s">
        <v>1150</v>
      </c>
      <c r="B1974" s="832">
        <v>2021</v>
      </c>
      <c r="C1974" s="832" t="s">
        <v>2411</v>
      </c>
      <c r="D1974" s="832" t="s">
        <v>2412</v>
      </c>
      <c r="E1974" s="832" t="s">
        <v>2368</v>
      </c>
      <c r="F1974" s="832" t="s">
        <v>2226</v>
      </c>
      <c r="G1974" s="832">
        <v>0</v>
      </c>
      <c r="H1974" s="832">
        <v>0</v>
      </c>
      <c r="I1974" s="832">
        <v>0</v>
      </c>
      <c r="J1974" s="832">
        <v>0</v>
      </c>
      <c r="K1974" s="832">
        <v>0</v>
      </c>
      <c r="L1974" s="832">
        <v>0</v>
      </c>
      <c r="M1974" s="832">
        <v>0</v>
      </c>
      <c r="N1974" s="832">
        <v>0</v>
      </c>
      <c r="O1974" s="832">
        <v>0</v>
      </c>
      <c r="P1974" s="832">
        <v>0</v>
      </c>
      <c r="Q1974" s="832">
        <v>0</v>
      </c>
      <c r="R1974" s="832">
        <v>0</v>
      </c>
      <c r="S1974" s="832">
        <v>0</v>
      </c>
      <c r="T1974" s="832">
        <v>0</v>
      </c>
      <c r="U1974" s="832">
        <v>0</v>
      </c>
      <c r="V1974" s="832">
        <v>0</v>
      </c>
      <c r="W1974" s="832">
        <v>0</v>
      </c>
      <c r="X1974" s="832">
        <v>0</v>
      </c>
      <c r="Y1974" s="832">
        <v>0</v>
      </c>
      <c r="Z1974" s="832">
        <v>0</v>
      </c>
      <c r="AA1974" s="832">
        <v>0</v>
      </c>
      <c r="AB1974" s="832">
        <v>0</v>
      </c>
      <c r="AC1974" s="832">
        <v>0</v>
      </c>
      <c r="AD1974" s="832">
        <v>0</v>
      </c>
      <c r="AE1974" s="832">
        <v>0</v>
      </c>
      <c r="AF1974" s="832">
        <v>0</v>
      </c>
      <c r="AG1974" s="832">
        <v>0</v>
      </c>
      <c r="AH1974" s="832">
        <v>0</v>
      </c>
      <c r="AI1974" s="832">
        <v>0</v>
      </c>
    </row>
    <row r="1975" spans="1:35" ht="15" customHeight="1">
      <c r="A1975" s="832" t="s">
        <v>1150</v>
      </c>
      <c r="B1975" s="832">
        <v>2021</v>
      </c>
      <c r="C1975" s="832" t="s">
        <v>2413</v>
      </c>
      <c r="D1975" s="832" t="s">
        <v>2844</v>
      </c>
      <c r="E1975" s="832" t="s">
        <v>333</v>
      </c>
      <c r="F1975" s="832" t="s">
        <v>2226</v>
      </c>
      <c r="G1975" s="832">
        <v>0</v>
      </c>
      <c r="H1975" s="832">
        <v>0</v>
      </c>
      <c r="I1975" s="832">
        <v>0</v>
      </c>
      <c r="J1975" s="832">
        <v>0</v>
      </c>
      <c r="K1975" s="832">
        <v>0</v>
      </c>
      <c r="L1975" s="832">
        <v>0</v>
      </c>
      <c r="M1975" s="832">
        <v>0</v>
      </c>
      <c r="N1975" s="832">
        <v>0</v>
      </c>
      <c r="O1975" s="832">
        <v>0</v>
      </c>
      <c r="P1975" s="832">
        <v>0</v>
      </c>
      <c r="Q1975" s="832">
        <v>0</v>
      </c>
      <c r="R1975" s="832">
        <v>0</v>
      </c>
      <c r="S1975" s="832">
        <v>0</v>
      </c>
      <c r="T1975" s="832">
        <v>0</v>
      </c>
      <c r="U1975" s="832">
        <v>0</v>
      </c>
      <c r="V1975" s="832">
        <v>0</v>
      </c>
      <c r="W1975" s="832">
        <v>0</v>
      </c>
      <c r="X1975" s="832">
        <v>0</v>
      </c>
      <c r="Y1975" s="832">
        <v>0</v>
      </c>
      <c r="Z1975" s="832">
        <v>0</v>
      </c>
      <c r="AA1975" s="832">
        <v>0</v>
      </c>
      <c r="AB1975" s="832">
        <v>0</v>
      </c>
      <c r="AC1975" s="832">
        <v>0</v>
      </c>
      <c r="AD1975" s="832">
        <v>0</v>
      </c>
      <c r="AE1975" s="832">
        <v>0</v>
      </c>
      <c r="AF1975" s="832">
        <v>0</v>
      </c>
      <c r="AG1975" s="832">
        <v>0</v>
      </c>
      <c r="AH1975" s="832">
        <v>0</v>
      </c>
      <c r="AI1975" s="832">
        <v>0</v>
      </c>
    </row>
    <row r="1976" spans="1:35" ht="15" customHeight="1">
      <c r="A1976" s="832" t="s">
        <v>1150</v>
      </c>
      <c r="B1976" s="832">
        <v>2021</v>
      </c>
      <c r="C1976" s="832" t="s">
        <v>2415</v>
      </c>
      <c r="D1976" s="832" t="s">
        <v>2845</v>
      </c>
      <c r="E1976" s="832" t="s">
        <v>333</v>
      </c>
      <c r="F1976" s="832" t="s">
        <v>2226</v>
      </c>
      <c r="G1976" s="832">
        <v>0</v>
      </c>
      <c r="H1976" s="832">
        <v>0</v>
      </c>
      <c r="I1976" s="832">
        <v>0</v>
      </c>
      <c r="J1976" s="832">
        <v>0</v>
      </c>
      <c r="K1976" s="832">
        <v>0</v>
      </c>
      <c r="L1976" s="832">
        <v>0</v>
      </c>
      <c r="M1976" s="832">
        <v>0</v>
      </c>
      <c r="N1976" s="832">
        <v>0</v>
      </c>
      <c r="O1976" s="832">
        <v>0</v>
      </c>
      <c r="P1976" s="832">
        <v>0</v>
      </c>
      <c r="Q1976" s="832">
        <v>0</v>
      </c>
      <c r="R1976" s="832">
        <v>0</v>
      </c>
      <c r="S1976" s="832">
        <v>0</v>
      </c>
      <c r="T1976" s="832">
        <v>0</v>
      </c>
      <c r="U1976" s="832">
        <v>0</v>
      </c>
      <c r="V1976" s="832">
        <v>0</v>
      </c>
      <c r="W1976" s="832">
        <v>0</v>
      </c>
      <c r="X1976" s="832">
        <v>0</v>
      </c>
      <c r="Y1976" s="832">
        <v>0</v>
      </c>
      <c r="Z1976" s="832">
        <v>0</v>
      </c>
      <c r="AA1976" s="832">
        <v>0</v>
      </c>
      <c r="AB1976" s="832">
        <v>0</v>
      </c>
      <c r="AC1976" s="832">
        <v>0</v>
      </c>
      <c r="AD1976" s="832">
        <v>0</v>
      </c>
      <c r="AE1976" s="832">
        <v>0</v>
      </c>
      <c r="AF1976" s="832">
        <v>0</v>
      </c>
      <c r="AG1976" s="832">
        <v>0</v>
      </c>
      <c r="AH1976" s="832">
        <v>0</v>
      </c>
      <c r="AI1976" s="832">
        <v>0</v>
      </c>
    </row>
    <row r="1977" spans="1:35" ht="15" customHeight="1">
      <c r="A1977" s="832" t="s">
        <v>1150</v>
      </c>
      <c r="B1977" s="832">
        <v>2021</v>
      </c>
      <c r="C1977" s="832" t="s">
        <v>2417</v>
      </c>
      <c r="D1977" s="832" t="s">
        <v>2418</v>
      </c>
      <c r="E1977" s="832" t="s">
        <v>2368</v>
      </c>
      <c r="F1977" s="832" t="s">
        <v>2226</v>
      </c>
      <c r="G1977" s="832">
        <v>233061.09</v>
      </c>
      <c r="H1977" s="832">
        <v>247425.87</v>
      </c>
      <c r="I1977" s="832">
        <v>282519.38</v>
      </c>
      <c r="J1977" s="832">
        <v>331126.12</v>
      </c>
      <c r="K1977" s="832">
        <v>366449.65</v>
      </c>
      <c r="L1977" s="832">
        <v>393734.65</v>
      </c>
      <c r="M1977" s="832">
        <v>26536</v>
      </c>
      <c r="N1977" s="832">
        <v>48103.82</v>
      </c>
      <c r="O1977" s="832">
        <v>77039.77</v>
      </c>
      <c r="P1977" s="832">
        <v>107613.74</v>
      </c>
      <c r="Q1977" s="832">
        <v>147195.20000000001</v>
      </c>
      <c r="R1977" s="832">
        <v>161895.79999999999</v>
      </c>
      <c r="S1977" s="832">
        <v>32811.22</v>
      </c>
      <c r="T1977" s="832">
        <v>28073.08</v>
      </c>
      <c r="U1977" s="832">
        <v>0</v>
      </c>
      <c r="V1977" s="832">
        <v>1659</v>
      </c>
      <c r="W1977" s="832">
        <v>1762</v>
      </c>
      <c r="X1977" s="832">
        <v>2020</v>
      </c>
      <c r="Y1977" s="832">
        <v>2471</v>
      </c>
      <c r="Z1977" s="832">
        <v>2763</v>
      </c>
      <c r="AA1977" s="832">
        <v>2961</v>
      </c>
      <c r="AB1977" s="832">
        <v>188</v>
      </c>
      <c r="AC1977" s="832">
        <v>380</v>
      </c>
      <c r="AD1977" s="832">
        <v>567</v>
      </c>
      <c r="AE1977" s="832">
        <v>874</v>
      </c>
      <c r="AF1977" s="832">
        <v>1344</v>
      </c>
      <c r="AG1977" s="832">
        <v>1458</v>
      </c>
      <c r="AH1977" s="832">
        <v>247</v>
      </c>
      <c r="AI1977" s="832">
        <v>237</v>
      </c>
    </row>
    <row r="1978" spans="1:35" ht="15" customHeight="1">
      <c r="A1978" s="832" t="s">
        <v>1150</v>
      </c>
      <c r="B1978" s="832">
        <v>2021</v>
      </c>
      <c r="C1978" s="832" t="s">
        <v>2419</v>
      </c>
      <c r="D1978" s="832" t="s">
        <v>2846</v>
      </c>
      <c r="E1978" s="832" t="s">
        <v>2368</v>
      </c>
      <c r="F1978" s="832" t="s">
        <v>2226</v>
      </c>
      <c r="G1978" s="832">
        <v>0</v>
      </c>
      <c r="H1978" s="832">
        <v>0</v>
      </c>
      <c r="I1978" s="832">
        <v>0</v>
      </c>
      <c r="J1978" s="832">
        <v>0</v>
      </c>
      <c r="K1978" s="832">
        <v>0</v>
      </c>
      <c r="L1978" s="832">
        <v>0</v>
      </c>
      <c r="M1978" s="832">
        <v>0</v>
      </c>
      <c r="N1978" s="832">
        <v>0</v>
      </c>
      <c r="O1978" s="832">
        <v>0</v>
      </c>
      <c r="P1978" s="832">
        <v>0</v>
      </c>
      <c r="Q1978" s="832">
        <v>0</v>
      </c>
      <c r="R1978" s="832">
        <v>0</v>
      </c>
      <c r="S1978" s="832">
        <v>0</v>
      </c>
      <c r="T1978" s="832">
        <v>0</v>
      </c>
      <c r="U1978" s="832">
        <v>0</v>
      </c>
      <c r="V1978" s="832">
        <v>0</v>
      </c>
      <c r="W1978" s="832">
        <v>0</v>
      </c>
      <c r="X1978" s="832">
        <v>0</v>
      </c>
      <c r="Y1978" s="832">
        <v>0</v>
      </c>
      <c r="Z1978" s="832">
        <v>0</v>
      </c>
      <c r="AA1978" s="832">
        <v>0</v>
      </c>
      <c r="AB1978" s="832">
        <v>0</v>
      </c>
      <c r="AC1978" s="832">
        <v>0</v>
      </c>
      <c r="AD1978" s="832">
        <v>0</v>
      </c>
      <c r="AE1978" s="832">
        <v>0</v>
      </c>
      <c r="AF1978" s="832">
        <v>0</v>
      </c>
      <c r="AG1978" s="832">
        <v>0</v>
      </c>
      <c r="AH1978" s="832">
        <v>0</v>
      </c>
      <c r="AI1978" s="832">
        <v>0</v>
      </c>
    </row>
    <row r="1979" spans="1:35" ht="15" customHeight="1">
      <c r="A1979" s="832" t="s">
        <v>1150</v>
      </c>
      <c r="B1979" s="832">
        <v>2021</v>
      </c>
      <c r="C1979" s="832" t="s">
        <v>2421</v>
      </c>
      <c r="D1979" s="832" t="s">
        <v>2422</v>
      </c>
      <c r="E1979" s="832" t="s">
        <v>2368</v>
      </c>
      <c r="F1979" s="832" t="s">
        <v>2226</v>
      </c>
      <c r="G1979" s="832">
        <v>0</v>
      </c>
      <c r="H1979" s="832">
        <v>0</v>
      </c>
      <c r="I1979" s="832">
        <v>0</v>
      </c>
      <c r="J1979" s="832">
        <v>0</v>
      </c>
      <c r="K1979" s="832">
        <v>0</v>
      </c>
      <c r="L1979" s="832">
        <v>0</v>
      </c>
      <c r="M1979" s="832">
        <v>0</v>
      </c>
      <c r="N1979" s="832">
        <v>0</v>
      </c>
      <c r="O1979" s="832">
        <v>0</v>
      </c>
      <c r="P1979" s="832">
        <v>0</v>
      </c>
      <c r="Q1979" s="832">
        <v>0</v>
      </c>
      <c r="R1979" s="832">
        <v>0</v>
      </c>
      <c r="S1979" s="832">
        <v>0</v>
      </c>
      <c r="T1979" s="832">
        <v>0</v>
      </c>
      <c r="U1979" s="832">
        <v>0</v>
      </c>
      <c r="V1979" s="832">
        <v>0</v>
      </c>
      <c r="W1979" s="832">
        <v>0</v>
      </c>
      <c r="X1979" s="832">
        <v>0</v>
      </c>
      <c r="Y1979" s="832">
        <v>0</v>
      </c>
      <c r="Z1979" s="832">
        <v>0</v>
      </c>
      <c r="AA1979" s="832">
        <v>0</v>
      </c>
      <c r="AB1979" s="832">
        <v>0</v>
      </c>
      <c r="AC1979" s="832">
        <v>0</v>
      </c>
      <c r="AD1979" s="832">
        <v>0</v>
      </c>
      <c r="AE1979" s="832">
        <v>0</v>
      </c>
      <c r="AF1979" s="832">
        <v>0</v>
      </c>
      <c r="AG1979" s="832">
        <v>0</v>
      </c>
      <c r="AH1979" s="832">
        <v>0</v>
      </c>
      <c r="AI1979" s="832">
        <v>0</v>
      </c>
    </row>
    <row r="1980" spans="1:35" ht="15" customHeight="1">
      <c r="A1980" s="832" t="s">
        <v>1150</v>
      </c>
      <c r="B1980" s="832">
        <v>2021</v>
      </c>
      <c r="C1980" s="832" t="s">
        <v>2423</v>
      </c>
      <c r="D1980" s="832" t="s">
        <v>2847</v>
      </c>
      <c r="E1980" s="832" t="s">
        <v>2368</v>
      </c>
      <c r="F1980" s="832" t="s">
        <v>2226</v>
      </c>
      <c r="G1980" s="832">
        <v>92976.02</v>
      </c>
      <c r="H1980" s="832">
        <v>100675.79</v>
      </c>
      <c r="I1980" s="832">
        <v>113941.85</v>
      </c>
      <c r="J1980" s="832">
        <v>134129.46</v>
      </c>
      <c r="K1980" s="832">
        <v>150074.35999999999</v>
      </c>
      <c r="L1980" s="832">
        <v>165222.43</v>
      </c>
      <c r="M1980" s="832">
        <v>12626.29</v>
      </c>
      <c r="N1980" s="832">
        <v>26053.599999999999</v>
      </c>
      <c r="O1980" s="832">
        <v>38557.730000000003</v>
      </c>
      <c r="P1980" s="832">
        <v>55366.15</v>
      </c>
      <c r="Q1980" s="832">
        <v>79735.570000000007</v>
      </c>
      <c r="R1980" s="832">
        <v>91510.05</v>
      </c>
      <c r="S1980" s="832">
        <v>13768.54</v>
      </c>
      <c r="T1980" s="832">
        <v>14432.3</v>
      </c>
      <c r="U1980" s="832">
        <v>0</v>
      </c>
      <c r="V1980" s="832">
        <v>2891</v>
      </c>
      <c r="W1980" s="832">
        <v>3110</v>
      </c>
      <c r="X1980" s="832">
        <v>3513</v>
      </c>
      <c r="Y1980" s="832">
        <v>4119</v>
      </c>
      <c r="Z1980" s="832">
        <v>4590</v>
      </c>
      <c r="AA1980" s="832">
        <v>5018</v>
      </c>
      <c r="AB1980" s="832">
        <v>391</v>
      </c>
      <c r="AC1980" s="832">
        <v>782</v>
      </c>
      <c r="AD1980" s="832">
        <v>1164</v>
      </c>
      <c r="AE1980" s="832">
        <v>1676</v>
      </c>
      <c r="AF1980" s="832">
        <v>2402</v>
      </c>
      <c r="AG1980" s="832">
        <v>2761</v>
      </c>
      <c r="AH1980" s="832">
        <v>418</v>
      </c>
      <c r="AI1980" s="832">
        <v>428</v>
      </c>
    </row>
    <row r="1981" spans="1:35" ht="15" customHeight="1">
      <c r="A1981" s="832" t="s">
        <v>1150</v>
      </c>
      <c r="B1981" s="832">
        <v>2021</v>
      </c>
      <c r="C1981" s="832" t="s">
        <v>2425</v>
      </c>
      <c r="D1981" s="832" t="s">
        <v>2426</v>
      </c>
      <c r="E1981" s="832" t="s">
        <v>2368</v>
      </c>
      <c r="F1981" s="832" t="s">
        <v>2226</v>
      </c>
      <c r="G1981" s="832">
        <v>23181.62</v>
      </c>
      <c r="H1981" s="832">
        <v>24703.42</v>
      </c>
      <c r="I1981" s="832">
        <v>28585.82</v>
      </c>
      <c r="J1981" s="832">
        <v>34121.42</v>
      </c>
      <c r="K1981" s="832">
        <v>40528.699999999997</v>
      </c>
      <c r="L1981" s="832">
        <v>45389</v>
      </c>
      <c r="M1981" s="832">
        <v>4378.88</v>
      </c>
      <c r="N1981" s="832">
        <v>9149.66</v>
      </c>
      <c r="O1981" s="832">
        <v>15592.22</v>
      </c>
      <c r="P1981" s="832">
        <v>20061.75</v>
      </c>
      <c r="Q1981" s="832">
        <v>24632.73</v>
      </c>
      <c r="R1981" s="832">
        <v>25740.33</v>
      </c>
      <c r="S1981" s="832">
        <v>3782.42</v>
      </c>
      <c r="T1981" s="832">
        <v>4176.26</v>
      </c>
      <c r="U1981" s="832">
        <v>0</v>
      </c>
      <c r="V1981" s="832">
        <v>551</v>
      </c>
      <c r="W1981" s="832">
        <v>583</v>
      </c>
      <c r="X1981" s="832">
        <v>656</v>
      </c>
      <c r="Y1981" s="832">
        <v>755</v>
      </c>
      <c r="Z1981" s="832">
        <v>862</v>
      </c>
      <c r="AA1981" s="832">
        <v>946</v>
      </c>
      <c r="AB1981" s="832">
        <v>77</v>
      </c>
      <c r="AC1981" s="832">
        <v>156</v>
      </c>
      <c r="AD1981" s="832">
        <v>259</v>
      </c>
      <c r="AE1981" s="832">
        <v>331</v>
      </c>
      <c r="AF1981" s="832">
        <v>405</v>
      </c>
      <c r="AG1981" s="832">
        <v>424</v>
      </c>
      <c r="AH1981" s="832">
        <v>79</v>
      </c>
      <c r="AI1981" s="832">
        <v>72</v>
      </c>
    </row>
    <row r="1982" spans="1:35" ht="15" customHeight="1">
      <c r="A1982" s="832" t="s">
        <v>1150</v>
      </c>
      <c r="B1982" s="832">
        <v>2021</v>
      </c>
      <c r="C1982" s="832" t="s">
        <v>2427</v>
      </c>
      <c r="D1982" s="832" t="s">
        <v>2428</v>
      </c>
      <c r="E1982" s="832" t="s">
        <v>333</v>
      </c>
      <c r="F1982" s="832" t="s">
        <v>2226</v>
      </c>
      <c r="G1982" s="832">
        <v>0</v>
      </c>
      <c r="H1982" s="832">
        <v>0</v>
      </c>
      <c r="I1982" s="832">
        <v>0</v>
      </c>
      <c r="J1982" s="832">
        <v>0</v>
      </c>
      <c r="K1982" s="832">
        <v>0</v>
      </c>
      <c r="L1982" s="832">
        <v>0</v>
      </c>
      <c r="M1982" s="832">
        <v>0</v>
      </c>
      <c r="N1982" s="832">
        <v>0</v>
      </c>
      <c r="O1982" s="832">
        <v>0</v>
      </c>
      <c r="P1982" s="832">
        <v>0</v>
      </c>
      <c r="Q1982" s="832">
        <v>0</v>
      </c>
      <c r="R1982" s="832">
        <v>0</v>
      </c>
      <c r="S1982" s="832">
        <v>0</v>
      </c>
      <c r="T1982" s="832">
        <v>0</v>
      </c>
      <c r="U1982" s="832">
        <v>0</v>
      </c>
      <c r="V1982" s="832">
        <v>0</v>
      </c>
      <c r="W1982" s="832">
        <v>0</v>
      </c>
      <c r="X1982" s="832">
        <v>0</v>
      </c>
      <c r="Y1982" s="832">
        <v>0</v>
      </c>
      <c r="Z1982" s="832">
        <v>0</v>
      </c>
      <c r="AA1982" s="832">
        <v>0</v>
      </c>
      <c r="AB1982" s="832">
        <v>0</v>
      </c>
      <c r="AC1982" s="832">
        <v>0</v>
      </c>
      <c r="AD1982" s="832">
        <v>0</v>
      </c>
      <c r="AE1982" s="832">
        <v>0</v>
      </c>
      <c r="AF1982" s="832">
        <v>0</v>
      </c>
      <c r="AG1982" s="832">
        <v>0</v>
      </c>
      <c r="AH1982" s="832">
        <v>0</v>
      </c>
      <c r="AI1982" s="832">
        <v>0</v>
      </c>
    </row>
    <row r="1983" spans="1:35" ht="15" customHeight="1">
      <c r="A1983" s="832" t="s">
        <v>1150</v>
      </c>
      <c r="B1983" s="832">
        <v>2021</v>
      </c>
      <c r="C1983" s="832" t="s">
        <v>2429</v>
      </c>
      <c r="D1983" s="832" t="s">
        <v>2430</v>
      </c>
      <c r="E1983" s="832" t="s">
        <v>333</v>
      </c>
      <c r="F1983" s="832" t="s">
        <v>2226</v>
      </c>
      <c r="G1983" s="832">
        <v>0</v>
      </c>
      <c r="H1983" s="832">
        <v>0</v>
      </c>
      <c r="I1983" s="832">
        <v>0</v>
      </c>
      <c r="J1983" s="832">
        <v>0</v>
      </c>
      <c r="K1983" s="832">
        <v>0</v>
      </c>
      <c r="L1983" s="832">
        <v>0</v>
      </c>
      <c r="M1983" s="832">
        <v>0</v>
      </c>
      <c r="N1983" s="832">
        <v>0</v>
      </c>
      <c r="O1983" s="832">
        <v>0</v>
      </c>
      <c r="P1983" s="832">
        <v>0</v>
      </c>
      <c r="Q1983" s="832">
        <v>0</v>
      </c>
      <c r="R1983" s="832">
        <v>0</v>
      </c>
      <c r="S1983" s="832">
        <v>0</v>
      </c>
      <c r="T1983" s="832">
        <v>0</v>
      </c>
      <c r="U1983" s="832">
        <v>0</v>
      </c>
      <c r="V1983" s="832">
        <v>0</v>
      </c>
      <c r="W1983" s="832">
        <v>0</v>
      </c>
      <c r="X1983" s="832">
        <v>0</v>
      </c>
      <c r="Y1983" s="832">
        <v>0</v>
      </c>
      <c r="Z1983" s="832">
        <v>0</v>
      </c>
      <c r="AA1983" s="832">
        <v>0</v>
      </c>
      <c r="AB1983" s="832">
        <v>0</v>
      </c>
      <c r="AC1983" s="832">
        <v>0</v>
      </c>
      <c r="AD1983" s="832">
        <v>0</v>
      </c>
      <c r="AE1983" s="832">
        <v>0</v>
      </c>
      <c r="AF1983" s="832">
        <v>0</v>
      </c>
      <c r="AG1983" s="832">
        <v>0</v>
      </c>
      <c r="AH1983" s="832">
        <v>0</v>
      </c>
      <c r="AI1983" s="832">
        <v>0</v>
      </c>
    </row>
    <row r="1984" spans="1:35" ht="15" customHeight="1">
      <c r="A1984" s="832" t="s">
        <v>1150</v>
      </c>
      <c r="B1984" s="832">
        <v>2021</v>
      </c>
      <c r="C1984" s="832" t="s">
        <v>2431</v>
      </c>
      <c r="D1984" s="832" t="s">
        <v>2432</v>
      </c>
      <c r="E1984" s="832" t="s">
        <v>333</v>
      </c>
      <c r="F1984" s="832" t="s">
        <v>2226</v>
      </c>
      <c r="G1984" s="832">
        <v>0</v>
      </c>
      <c r="H1984" s="832">
        <v>0</v>
      </c>
      <c r="I1984" s="832">
        <v>0</v>
      </c>
      <c r="J1984" s="832">
        <v>0</v>
      </c>
      <c r="K1984" s="832">
        <v>0</v>
      </c>
      <c r="L1984" s="832">
        <v>0</v>
      </c>
      <c r="M1984" s="832">
        <v>0</v>
      </c>
      <c r="N1984" s="832">
        <v>0</v>
      </c>
      <c r="O1984" s="832">
        <v>0</v>
      </c>
      <c r="P1984" s="832">
        <v>0</v>
      </c>
      <c r="Q1984" s="832">
        <v>0</v>
      </c>
      <c r="R1984" s="832">
        <v>0</v>
      </c>
      <c r="S1984" s="832">
        <v>0</v>
      </c>
      <c r="T1984" s="832">
        <v>0</v>
      </c>
      <c r="U1984" s="832">
        <v>0</v>
      </c>
      <c r="V1984" s="832">
        <v>0</v>
      </c>
      <c r="W1984" s="832">
        <v>0</v>
      </c>
      <c r="X1984" s="832">
        <v>0</v>
      </c>
      <c r="Y1984" s="832">
        <v>0</v>
      </c>
      <c r="Z1984" s="832">
        <v>0</v>
      </c>
      <c r="AA1984" s="832">
        <v>0</v>
      </c>
      <c r="AB1984" s="832">
        <v>0</v>
      </c>
      <c r="AC1984" s="832">
        <v>0</v>
      </c>
      <c r="AD1984" s="832">
        <v>0</v>
      </c>
      <c r="AE1984" s="832">
        <v>0</v>
      </c>
      <c r="AF1984" s="832">
        <v>0</v>
      </c>
      <c r="AG1984" s="832">
        <v>0</v>
      </c>
      <c r="AH1984" s="832">
        <v>0</v>
      </c>
      <c r="AI1984" s="832">
        <v>0</v>
      </c>
    </row>
    <row r="1985" spans="1:35" ht="15" customHeight="1">
      <c r="A1985" s="832" t="s">
        <v>1150</v>
      </c>
      <c r="B1985" s="832">
        <v>2021</v>
      </c>
      <c r="C1985" s="832" t="s">
        <v>2433</v>
      </c>
      <c r="D1985" s="832" t="s">
        <v>2434</v>
      </c>
      <c r="E1985" s="832" t="s">
        <v>333</v>
      </c>
      <c r="F1985" s="832" t="s">
        <v>2226</v>
      </c>
      <c r="G1985" s="832">
        <v>0</v>
      </c>
      <c r="H1985" s="832">
        <v>0</v>
      </c>
      <c r="I1985" s="832">
        <v>0</v>
      </c>
      <c r="J1985" s="832">
        <v>0</v>
      </c>
      <c r="K1985" s="832">
        <v>0</v>
      </c>
      <c r="L1985" s="832">
        <v>0</v>
      </c>
      <c r="M1985" s="832">
        <v>0</v>
      </c>
      <c r="N1985" s="832">
        <v>0</v>
      </c>
      <c r="O1985" s="832">
        <v>0</v>
      </c>
      <c r="P1985" s="832">
        <v>0</v>
      </c>
      <c r="Q1985" s="832">
        <v>0</v>
      </c>
      <c r="R1985" s="832">
        <v>0</v>
      </c>
      <c r="S1985" s="832">
        <v>0</v>
      </c>
      <c r="T1985" s="832">
        <v>0</v>
      </c>
      <c r="U1985" s="832">
        <v>0</v>
      </c>
      <c r="V1985" s="832">
        <v>0</v>
      </c>
      <c r="W1985" s="832">
        <v>0</v>
      </c>
      <c r="X1985" s="832">
        <v>0</v>
      </c>
      <c r="Y1985" s="832">
        <v>0</v>
      </c>
      <c r="Z1985" s="832">
        <v>0</v>
      </c>
      <c r="AA1985" s="832">
        <v>0</v>
      </c>
      <c r="AB1985" s="832">
        <v>0</v>
      </c>
      <c r="AC1985" s="832">
        <v>0</v>
      </c>
      <c r="AD1985" s="832">
        <v>0</v>
      </c>
      <c r="AE1985" s="832">
        <v>0</v>
      </c>
      <c r="AF1985" s="832">
        <v>0</v>
      </c>
      <c r="AG1985" s="832">
        <v>0</v>
      </c>
      <c r="AH1985" s="832">
        <v>0</v>
      </c>
      <c r="AI1985" s="832">
        <v>0</v>
      </c>
    </row>
    <row r="1986" spans="1:35" ht="15" customHeight="1">
      <c r="A1986" s="832" t="s">
        <v>1150</v>
      </c>
      <c r="B1986" s="832">
        <v>2021</v>
      </c>
      <c r="C1986" s="832" t="s">
        <v>2435</v>
      </c>
      <c r="D1986" s="832" t="s">
        <v>2434</v>
      </c>
      <c r="E1986" s="832" t="s">
        <v>333</v>
      </c>
      <c r="F1986" s="832" t="s">
        <v>2226</v>
      </c>
      <c r="G1986" s="832">
        <v>0</v>
      </c>
      <c r="H1986" s="832">
        <v>0</v>
      </c>
      <c r="I1986" s="832">
        <v>0</v>
      </c>
      <c r="J1986" s="832">
        <v>0</v>
      </c>
      <c r="K1986" s="832">
        <v>0</v>
      </c>
      <c r="L1986" s="832">
        <v>0</v>
      </c>
      <c r="M1986" s="832">
        <v>0</v>
      </c>
      <c r="N1986" s="832">
        <v>0</v>
      </c>
      <c r="O1986" s="832">
        <v>0</v>
      </c>
      <c r="P1986" s="832">
        <v>0</v>
      </c>
      <c r="Q1986" s="832">
        <v>0</v>
      </c>
      <c r="R1986" s="832">
        <v>0</v>
      </c>
      <c r="S1986" s="832">
        <v>0</v>
      </c>
      <c r="T1986" s="832">
        <v>0</v>
      </c>
      <c r="U1986" s="832">
        <v>0</v>
      </c>
      <c r="V1986" s="832">
        <v>0</v>
      </c>
      <c r="W1986" s="832">
        <v>0</v>
      </c>
      <c r="X1986" s="832">
        <v>0</v>
      </c>
      <c r="Y1986" s="832">
        <v>0</v>
      </c>
      <c r="Z1986" s="832">
        <v>0</v>
      </c>
      <c r="AA1986" s="832">
        <v>0</v>
      </c>
      <c r="AB1986" s="832">
        <v>0</v>
      </c>
      <c r="AC1986" s="832">
        <v>0</v>
      </c>
      <c r="AD1986" s="832">
        <v>0</v>
      </c>
      <c r="AE1986" s="832">
        <v>0</v>
      </c>
      <c r="AF1986" s="832">
        <v>0</v>
      </c>
      <c r="AG1986" s="832">
        <v>0</v>
      </c>
      <c r="AH1986" s="832">
        <v>0</v>
      </c>
      <c r="AI1986" s="832">
        <v>0</v>
      </c>
    </row>
    <row r="1987" spans="1:35" ht="15" customHeight="1">
      <c r="A1987" s="832" t="s">
        <v>1150</v>
      </c>
      <c r="B1987" s="832">
        <v>2021</v>
      </c>
      <c r="C1987" s="832" t="s">
        <v>2436</v>
      </c>
      <c r="D1987" s="832" t="s">
        <v>2434</v>
      </c>
      <c r="E1987" s="832" t="s">
        <v>333</v>
      </c>
      <c r="F1987" s="832" t="s">
        <v>2226</v>
      </c>
      <c r="G1987" s="832">
        <v>0</v>
      </c>
      <c r="H1987" s="832">
        <v>0</v>
      </c>
      <c r="I1987" s="832">
        <v>0</v>
      </c>
      <c r="J1987" s="832">
        <v>0</v>
      </c>
      <c r="K1987" s="832">
        <v>0</v>
      </c>
      <c r="L1987" s="832">
        <v>0</v>
      </c>
      <c r="M1987" s="832">
        <v>0</v>
      </c>
      <c r="N1987" s="832">
        <v>0</v>
      </c>
      <c r="O1987" s="832">
        <v>0</v>
      </c>
      <c r="P1987" s="832">
        <v>0</v>
      </c>
      <c r="Q1987" s="832">
        <v>0</v>
      </c>
      <c r="R1987" s="832">
        <v>0</v>
      </c>
      <c r="S1987" s="832">
        <v>0</v>
      </c>
      <c r="T1987" s="832">
        <v>0</v>
      </c>
      <c r="U1987" s="832">
        <v>0</v>
      </c>
      <c r="V1987" s="832">
        <v>0</v>
      </c>
      <c r="W1987" s="832">
        <v>0</v>
      </c>
      <c r="X1987" s="832">
        <v>0</v>
      </c>
      <c r="Y1987" s="832">
        <v>0</v>
      </c>
      <c r="Z1987" s="832">
        <v>0</v>
      </c>
      <c r="AA1987" s="832">
        <v>0</v>
      </c>
      <c r="AB1987" s="832">
        <v>0</v>
      </c>
      <c r="AC1987" s="832">
        <v>0</v>
      </c>
      <c r="AD1987" s="832">
        <v>0</v>
      </c>
      <c r="AE1987" s="832">
        <v>0</v>
      </c>
      <c r="AF1987" s="832">
        <v>0</v>
      </c>
      <c r="AG1987" s="832">
        <v>0</v>
      </c>
      <c r="AH1987" s="832">
        <v>0</v>
      </c>
      <c r="AI1987" s="832">
        <v>0</v>
      </c>
    </row>
    <row r="1988" spans="1:35" ht="15" customHeight="1">
      <c r="A1988" s="832" t="s">
        <v>1150</v>
      </c>
      <c r="B1988" s="832">
        <v>2021</v>
      </c>
      <c r="C1988" s="832" t="s">
        <v>2437</v>
      </c>
      <c r="D1988" s="832" t="s">
        <v>2434</v>
      </c>
      <c r="E1988" s="832" t="s">
        <v>333</v>
      </c>
      <c r="F1988" s="832" t="s">
        <v>2226</v>
      </c>
      <c r="G1988" s="832">
        <v>0</v>
      </c>
      <c r="H1988" s="832">
        <v>0</v>
      </c>
      <c r="I1988" s="832">
        <v>0</v>
      </c>
      <c r="J1988" s="832">
        <v>0</v>
      </c>
      <c r="K1988" s="832">
        <v>0</v>
      </c>
      <c r="L1988" s="832">
        <v>0</v>
      </c>
      <c r="M1988" s="832">
        <v>0</v>
      </c>
      <c r="N1988" s="832">
        <v>0</v>
      </c>
      <c r="O1988" s="832">
        <v>0</v>
      </c>
      <c r="P1988" s="832">
        <v>0</v>
      </c>
      <c r="Q1988" s="832">
        <v>0</v>
      </c>
      <c r="R1988" s="832">
        <v>0</v>
      </c>
      <c r="S1988" s="832">
        <v>0</v>
      </c>
      <c r="T1988" s="832">
        <v>0</v>
      </c>
      <c r="U1988" s="832">
        <v>0</v>
      </c>
      <c r="V1988" s="832">
        <v>0</v>
      </c>
      <c r="W1988" s="832">
        <v>0</v>
      </c>
      <c r="X1988" s="832">
        <v>0</v>
      </c>
      <c r="Y1988" s="832">
        <v>0</v>
      </c>
      <c r="Z1988" s="832">
        <v>0</v>
      </c>
      <c r="AA1988" s="832">
        <v>0</v>
      </c>
      <c r="AB1988" s="832">
        <v>0</v>
      </c>
      <c r="AC1988" s="832">
        <v>0</v>
      </c>
      <c r="AD1988" s="832">
        <v>0</v>
      </c>
      <c r="AE1988" s="832">
        <v>0</v>
      </c>
      <c r="AF1988" s="832">
        <v>0</v>
      </c>
      <c r="AG1988" s="832">
        <v>0</v>
      </c>
      <c r="AH1988" s="832">
        <v>0</v>
      </c>
      <c r="AI1988" s="832">
        <v>0</v>
      </c>
    </row>
    <row r="1989" spans="1:35" ht="15" customHeight="1">
      <c r="A1989" s="832" t="s">
        <v>1150</v>
      </c>
      <c r="B1989" s="832">
        <v>2021</v>
      </c>
      <c r="C1989" s="832" t="s">
        <v>2438</v>
      </c>
      <c r="D1989" s="832" t="s">
        <v>2434</v>
      </c>
      <c r="E1989" s="832" t="s">
        <v>333</v>
      </c>
      <c r="F1989" s="832" t="s">
        <v>2226</v>
      </c>
      <c r="G1989" s="832">
        <v>0</v>
      </c>
      <c r="H1989" s="832">
        <v>0</v>
      </c>
      <c r="I1989" s="832">
        <v>0</v>
      </c>
      <c r="J1989" s="832">
        <v>0</v>
      </c>
      <c r="K1989" s="832">
        <v>0</v>
      </c>
      <c r="L1989" s="832">
        <v>0</v>
      </c>
      <c r="M1989" s="832">
        <v>0</v>
      </c>
      <c r="N1989" s="832">
        <v>0</v>
      </c>
      <c r="O1989" s="832">
        <v>0</v>
      </c>
      <c r="P1989" s="832">
        <v>0</v>
      </c>
      <c r="Q1989" s="832">
        <v>0</v>
      </c>
      <c r="R1989" s="832">
        <v>0</v>
      </c>
      <c r="S1989" s="832">
        <v>0</v>
      </c>
      <c r="T1989" s="832">
        <v>0</v>
      </c>
      <c r="U1989" s="832">
        <v>0</v>
      </c>
      <c r="V1989" s="832">
        <v>0</v>
      </c>
      <c r="W1989" s="832">
        <v>0</v>
      </c>
      <c r="X1989" s="832">
        <v>0</v>
      </c>
      <c r="Y1989" s="832">
        <v>0</v>
      </c>
      <c r="Z1989" s="832">
        <v>0</v>
      </c>
      <c r="AA1989" s="832">
        <v>0</v>
      </c>
      <c r="AB1989" s="832">
        <v>0</v>
      </c>
      <c r="AC1989" s="832">
        <v>0</v>
      </c>
      <c r="AD1989" s="832">
        <v>0</v>
      </c>
      <c r="AE1989" s="832">
        <v>0</v>
      </c>
      <c r="AF1989" s="832">
        <v>0</v>
      </c>
      <c r="AG1989" s="832">
        <v>0</v>
      </c>
      <c r="AH1989" s="832">
        <v>0</v>
      </c>
      <c r="AI1989" s="832">
        <v>0</v>
      </c>
    </row>
    <row r="1990" spans="1:35" ht="15" customHeight="1">
      <c r="A1990" s="832" t="s">
        <v>1150</v>
      </c>
      <c r="B1990" s="832">
        <v>2021</v>
      </c>
      <c r="C1990" s="832" t="s">
        <v>2439</v>
      </c>
      <c r="D1990" s="832" t="s">
        <v>2434</v>
      </c>
      <c r="E1990" s="832" t="s">
        <v>333</v>
      </c>
      <c r="F1990" s="832" t="s">
        <v>2226</v>
      </c>
      <c r="G1990" s="832">
        <v>0</v>
      </c>
      <c r="H1990" s="832">
        <v>0</v>
      </c>
      <c r="I1990" s="832">
        <v>0</v>
      </c>
      <c r="J1990" s="832">
        <v>0</v>
      </c>
      <c r="K1990" s="832">
        <v>0</v>
      </c>
      <c r="L1990" s="832">
        <v>0</v>
      </c>
      <c r="M1990" s="832">
        <v>0</v>
      </c>
      <c r="N1990" s="832">
        <v>0</v>
      </c>
      <c r="O1990" s="832">
        <v>0</v>
      </c>
      <c r="P1990" s="832">
        <v>0</v>
      </c>
      <c r="Q1990" s="832">
        <v>0</v>
      </c>
      <c r="R1990" s="832">
        <v>0</v>
      </c>
      <c r="S1990" s="832">
        <v>0</v>
      </c>
      <c r="T1990" s="832">
        <v>0</v>
      </c>
      <c r="U1990" s="832">
        <v>0</v>
      </c>
      <c r="V1990" s="832">
        <v>0</v>
      </c>
      <c r="W1990" s="832">
        <v>0</v>
      </c>
      <c r="X1990" s="832">
        <v>0</v>
      </c>
      <c r="Y1990" s="832">
        <v>0</v>
      </c>
      <c r="Z1990" s="832">
        <v>0</v>
      </c>
      <c r="AA1990" s="832">
        <v>0</v>
      </c>
      <c r="AB1990" s="832">
        <v>0</v>
      </c>
      <c r="AC1990" s="832">
        <v>0</v>
      </c>
      <c r="AD1990" s="832">
        <v>0</v>
      </c>
      <c r="AE1990" s="832">
        <v>0</v>
      </c>
      <c r="AF1990" s="832">
        <v>0</v>
      </c>
      <c r="AG1990" s="832">
        <v>0</v>
      </c>
      <c r="AH1990" s="832">
        <v>0</v>
      </c>
      <c r="AI1990" s="832">
        <v>0</v>
      </c>
    </row>
    <row r="1991" spans="1:35" ht="15" customHeight="1">
      <c r="A1991" s="832" t="s">
        <v>1150</v>
      </c>
      <c r="B1991" s="832">
        <v>2021</v>
      </c>
      <c r="C1991" s="832" t="s">
        <v>2440</v>
      </c>
      <c r="D1991" s="832" t="s">
        <v>2434</v>
      </c>
      <c r="E1991" s="832" t="s">
        <v>333</v>
      </c>
      <c r="F1991" s="832" t="s">
        <v>2226</v>
      </c>
      <c r="G1991" s="832">
        <v>0</v>
      </c>
      <c r="H1991" s="832">
        <v>0</v>
      </c>
      <c r="I1991" s="832">
        <v>0</v>
      </c>
      <c r="J1991" s="832">
        <v>0</v>
      </c>
      <c r="K1991" s="832">
        <v>0</v>
      </c>
      <c r="L1991" s="832">
        <v>0</v>
      </c>
      <c r="M1991" s="832">
        <v>0</v>
      </c>
      <c r="N1991" s="832">
        <v>0</v>
      </c>
      <c r="O1991" s="832">
        <v>0</v>
      </c>
      <c r="P1991" s="832">
        <v>0</v>
      </c>
      <c r="Q1991" s="832">
        <v>0</v>
      </c>
      <c r="R1991" s="832">
        <v>0</v>
      </c>
      <c r="S1991" s="832">
        <v>0</v>
      </c>
      <c r="T1991" s="832">
        <v>0</v>
      </c>
      <c r="U1991" s="832">
        <v>0</v>
      </c>
      <c r="V1991" s="832">
        <v>0</v>
      </c>
      <c r="W1991" s="832">
        <v>0</v>
      </c>
      <c r="X1991" s="832">
        <v>0</v>
      </c>
      <c r="Y1991" s="832">
        <v>0</v>
      </c>
      <c r="Z1991" s="832">
        <v>0</v>
      </c>
      <c r="AA1991" s="832">
        <v>0</v>
      </c>
      <c r="AB1991" s="832">
        <v>0</v>
      </c>
      <c r="AC1991" s="832">
        <v>0</v>
      </c>
      <c r="AD1991" s="832">
        <v>0</v>
      </c>
      <c r="AE1991" s="832">
        <v>0</v>
      </c>
      <c r="AF1991" s="832">
        <v>0</v>
      </c>
      <c r="AG1991" s="832">
        <v>0</v>
      </c>
      <c r="AH1991" s="832">
        <v>0</v>
      </c>
      <c r="AI1991" s="832">
        <v>0</v>
      </c>
    </row>
    <row r="1992" spans="1:35" ht="15" customHeight="1">
      <c r="A1992" s="832" t="s">
        <v>1150</v>
      </c>
      <c r="B1992" s="832">
        <v>2021</v>
      </c>
      <c r="C1992" s="832" t="s">
        <v>2441</v>
      </c>
      <c r="D1992" s="832" t="s">
        <v>2442</v>
      </c>
      <c r="E1992" s="832" t="s">
        <v>1891</v>
      </c>
      <c r="F1992" s="832" t="s">
        <v>2443</v>
      </c>
      <c r="G1992" s="832">
        <v>0</v>
      </c>
      <c r="H1992" s="832">
        <v>0</v>
      </c>
      <c r="I1992" s="832">
        <v>0</v>
      </c>
      <c r="J1992" s="832">
        <v>0</v>
      </c>
      <c r="K1992" s="832">
        <v>0</v>
      </c>
      <c r="L1992" s="832">
        <v>0</v>
      </c>
      <c r="M1992" s="832">
        <v>0</v>
      </c>
      <c r="N1992" s="832">
        <v>0</v>
      </c>
      <c r="O1992" s="832">
        <v>0</v>
      </c>
      <c r="P1992" s="832">
        <v>0</v>
      </c>
      <c r="Q1992" s="832">
        <v>0</v>
      </c>
      <c r="R1992" s="832">
        <v>0</v>
      </c>
      <c r="S1992" s="832">
        <v>0</v>
      </c>
      <c r="T1992" s="832">
        <v>0</v>
      </c>
      <c r="U1992" s="832">
        <v>0</v>
      </c>
      <c r="V1992" s="832">
        <v>0</v>
      </c>
      <c r="W1992" s="832">
        <v>0</v>
      </c>
      <c r="X1992" s="832">
        <v>0</v>
      </c>
      <c r="Y1992" s="832">
        <v>0</v>
      </c>
      <c r="Z1992" s="832">
        <v>0</v>
      </c>
      <c r="AA1992" s="832">
        <v>0</v>
      </c>
      <c r="AB1992" s="832">
        <v>0</v>
      </c>
      <c r="AC1992" s="832">
        <v>0</v>
      </c>
      <c r="AD1992" s="832">
        <v>0</v>
      </c>
      <c r="AE1992" s="832">
        <v>0</v>
      </c>
      <c r="AF1992" s="832">
        <v>0</v>
      </c>
      <c r="AG1992" s="832">
        <v>0</v>
      </c>
      <c r="AH1992" s="832">
        <v>0</v>
      </c>
      <c r="AI1992" s="832">
        <v>0</v>
      </c>
    </row>
    <row r="1993" spans="1:35" ht="15" customHeight="1">
      <c r="A1993" s="832" t="s">
        <v>1150</v>
      </c>
      <c r="B1993" s="832">
        <v>2021</v>
      </c>
      <c r="C1993" s="832" t="s">
        <v>2444</v>
      </c>
      <c r="D1993" s="832" t="s">
        <v>2445</v>
      </c>
      <c r="E1993" s="832" t="s">
        <v>1891</v>
      </c>
      <c r="F1993" s="832" t="s">
        <v>2443</v>
      </c>
      <c r="G1993" s="832">
        <v>0</v>
      </c>
      <c r="H1993" s="832">
        <v>0</v>
      </c>
      <c r="I1993" s="832">
        <v>0</v>
      </c>
      <c r="J1993" s="832">
        <v>0</v>
      </c>
      <c r="K1993" s="832">
        <v>0</v>
      </c>
      <c r="L1993" s="832">
        <v>0</v>
      </c>
      <c r="M1993" s="832">
        <v>0</v>
      </c>
      <c r="N1993" s="832">
        <v>0</v>
      </c>
      <c r="O1993" s="832">
        <v>0</v>
      </c>
      <c r="P1993" s="832">
        <v>0</v>
      </c>
      <c r="Q1993" s="832">
        <v>0</v>
      </c>
      <c r="R1993" s="832">
        <v>0</v>
      </c>
      <c r="S1993" s="832">
        <v>0</v>
      </c>
      <c r="T1993" s="832">
        <v>0</v>
      </c>
      <c r="U1993" s="832">
        <v>0</v>
      </c>
      <c r="V1993" s="832">
        <v>0</v>
      </c>
      <c r="W1993" s="832">
        <v>0</v>
      </c>
      <c r="X1993" s="832">
        <v>0</v>
      </c>
      <c r="Y1993" s="832">
        <v>0</v>
      </c>
      <c r="Z1993" s="832">
        <v>0</v>
      </c>
      <c r="AA1993" s="832">
        <v>0</v>
      </c>
      <c r="AB1993" s="832">
        <v>0</v>
      </c>
      <c r="AC1993" s="832">
        <v>0</v>
      </c>
      <c r="AD1993" s="832">
        <v>0</v>
      </c>
      <c r="AE1993" s="832">
        <v>0</v>
      </c>
      <c r="AF1993" s="832">
        <v>0</v>
      </c>
      <c r="AG1993" s="832">
        <v>0</v>
      </c>
      <c r="AH1993" s="832">
        <v>0</v>
      </c>
      <c r="AI1993" s="832">
        <v>0</v>
      </c>
    </row>
    <row r="1994" spans="1:35" ht="15" customHeight="1">
      <c r="A1994" s="832" t="s">
        <v>1150</v>
      </c>
      <c r="B1994" s="832">
        <v>2021</v>
      </c>
      <c r="C1994" s="832" t="s">
        <v>2446</v>
      </c>
      <c r="D1994" s="832" t="s">
        <v>2447</v>
      </c>
      <c r="E1994" s="832" t="s">
        <v>1891</v>
      </c>
      <c r="F1994" s="832" t="s">
        <v>2443</v>
      </c>
      <c r="G1994" s="832">
        <v>186688</v>
      </c>
      <c r="H1994" s="832">
        <v>186688</v>
      </c>
      <c r="I1994" s="832">
        <v>186688</v>
      </c>
      <c r="J1994" s="832">
        <v>186688</v>
      </c>
      <c r="K1994" s="832">
        <v>186688</v>
      </c>
      <c r="L1994" s="832">
        <v>186688</v>
      </c>
      <c r="M1994" s="832">
        <v>0</v>
      </c>
      <c r="N1994" s="832">
        <v>0</v>
      </c>
      <c r="O1994" s="832">
        <v>0</v>
      </c>
      <c r="P1994" s="832">
        <v>0</v>
      </c>
      <c r="Q1994" s="832">
        <v>0</v>
      </c>
      <c r="R1994" s="832">
        <v>0</v>
      </c>
      <c r="S1994" s="832">
        <v>15557.33</v>
      </c>
      <c r="T1994" s="832">
        <v>0</v>
      </c>
      <c r="U1994" s="832">
        <v>0</v>
      </c>
      <c r="V1994" s="832">
        <v>0</v>
      </c>
      <c r="W1994" s="832">
        <v>0</v>
      </c>
      <c r="X1994" s="832">
        <v>0</v>
      </c>
      <c r="Y1994" s="832">
        <v>0</v>
      </c>
      <c r="Z1994" s="832">
        <v>0</v>
      </c>
      <c r="AA1994" s="832">
        <v>0</v>
      </c>
      <c r="AB1994" s="832">
        <v>0</v>
      </c>
      <c r="AC1994" s="832">
        <v>0</v>
      </c>
      <c r="AD1994" s="832">
        <v>0</v>
      </c>
      <c r="AE1994" s="832">
        <v>0</v>
      </c>
      <c r="AF1994" s="832">
        <v>0</v>
      </c>
      <c r="AG1994" s="832">
        <v>0</v>
      </c>
      <c r="AH1994" s="832">
        <v>0</v>
      </c>
      <c r="AI1994" s="832">
        <v>0</v>
      </c>
    </row>
    <row r="1995" spans="1:35" ht="15" customHeight="1">
      <c r="A1995" s="832" t="s">
        <v>1150</v>
      </c>
      <c r="B1995" s="832">
        <v>2021</v>
      </c>
      <c r="C1995" s="832" t="s">
        <v>2448</v>
      </c>
      <c r="D1995" s="832" t="s">
        <v>2449</v>
      </c>
      <c r="E1995" s="832" t="s">
        <v>1891</v>
      </c>
      <c r="F1995" s="832" t="s">
        <v>2443</v>
      </c>
      <c r="G1995" s="832">
        <v>0</v>
      </c>
      <c r="H1995" s="832">
        <v>0</v>
      </c>
      <c r="I1995" s="832">
        <v>0</v>
      </c>
      <c r="J1995" s="832">
        <v>0</v>
      </c>
      <c r="K1995" s="832">
        <v>0</v>
      </c>
      <c r="L1995" s="832">
        <v>0</v>
      </c>
      <c r="M1995" s="832">
        <v>0</v>
      </c>
      <c r="N1995" s="832">
        <v>0</v>
      </c>
      <c r="O1995" s="832">
        <v>0</v>
      </c>
      <c r="P1995" s="832">
        <v>0</v>
      </c>
      <c r="Q1995" s="832">
        <v>0</v>
      </c>
      <c r="R1995" s="832">
        <v>0</v>
      </c>
      <c r="S1995" s="832">
        <v>0</v>
      </c>
      <c r="T1995" s="832">
        <v>0</v>
      </c>
      <c r="U1995" s="832">
        <v>0</v>
      </c>
      <c r="V1995" s="832">
        <v>0</v>
      </c>
      <c r="W1995" s="832">
        <v>0</v>
      </c>
      <c r="X1995" s="832">
        <v>0</v>
      </c>
      <c r="Y1995" s="832">
        <v>0</v>
      </c>
      <c r="Z1995" s="832">
        <v>0</v>
      </c>
      <c r="AA1995" s="832">
        <v>0</v>
      </c>
      <c r="AB1995" s="832">
        <v>0</v>
      </c>
      <c r="AC1995" s="832">
        <v>0</v>
      </c>
      <c r="AD1995" s="832">
        <v>0</v>
      </c>
      <c r="AE1995" s="832">
        <v>0</v>
      </c>
      <c r="AF1995" s="832">
        <v>0</v>
      </c>
      <c r="AG1995" s="832">
        <v>0</v>
      </c>
      <c r="AH1995" s="832">
        <v>0</v>
      </c>
      <c r="AI1995" s="832">
        <v>0</v>
      </c>
    </row>
    <row r="1996" spans="1:35" ht="15" customHeight="1">
      <c r="A1996" s="832" t="s">
        <v>1150</v>
      </c>
      <c r="B1996" s="832">
        <v>2021</v>
      </c>
      <c r="C1996" s="832" t="s">
        <v>2450</v>
      </c>
      <c r="D1996" s="832" t="s">
        <v>2451</v>
      </c>
      <c r="E1996" s="832" t="s">
        <v>1891</v>
      </c>
      <c r="F1996" s="832" t="s">
        <v>2443</v>
      </c>
      <c r="G1996" s="832">
        <v>1288863.43</v>
      </c>
      <c r="H1996" s="832">
        <v>1326123.97</v>
      </c>
      <c r="I1996" s="832">
        <v>1516083.94</v>
      </c>
      <c r="J1996" s="832">
        <v>1753227.08</v>
      </c>
      <c r="K1996" s="832">
        <v>2031933.05</v>
      </c>
      <c r="L1996" s="832">
        <v>2199060.4</v>
      </c>
      <c r="M1996" s="832">
        <v>261736.3</v>
      </c>
      <c r="N1996" s="832">
        <v>472996.83</v>
      </c>
      <c r="O1996" s="832">
        <v>613540.02</v>
      </c>
      <c r="P1996" s="832">
        <v>1017976.82</v>
      </c>
      <c r="Q1996" s="832">
        <v>1182052.49</v>
      </c>
      <c r="R1996" s="832">
        <v>1298096.83</v>
      </c>
      <c r="S1996" s="832">
        <v>183255.03</v>
      </c>
      <c r="T1996" s="832">
        <v>187178.18</v>
      </c>
      <c r="U1996" s="832">
        <v>0</v>
      </c>
      <c r="V1996" s="832">
        <v>0</v>
      </c>
      <c r="W1996" s="832">
        <v>0</v>
      </c>
      <c r="X1996" s="832">
        <v>0</v>
      </c>
      <c r="Y1996" s="832">
        <v>0</v>
      </c>
      <c r="Z1996" s="832">
        <v>0</v>
      </c>
      <c r="AA1996" s="832">
        <v>0</v>
      </c>
      <c r="AB1996" s="832">
        <v>0</v>
      </c>
      <c r="AC1996" s="832">
        <v>0</v>
      </c>
      <c r="AD1996" s="832">
        <v>0</v>
      </c>
      <c r="AE1996" s="832">
        <v>0</v>
      </c>
      <c r="AF1996" s="832">
        <v>0</v>
      </c>
      <c r="AG1996" s="832">
        <v>0</v>
      </c>
      <c r="AH1996" s="832">
        <v>0</v>
      </c>
      <c r="AI1996" s="832">
        <v>0</v>
      </c>
    </row>
    <row r="1997" spans="1:35" ht="15" customHeight="1">
      <c r="A1997" s="832" t="s">
        <v>1150</v>
      </c>
      <c r="B1997" s="832">
        <v>2021</v>
      </c>
      <c r="C1997" s="832" t="s">
        <v>2452</v>
      </c>
      <c r="D1997" s="832" t="s">
        <v>2453</v>
      </c>
      <c r="E1997" s="832" t="s">
        <v>1891</v>
      </c>
      <c r="F1997" s="832" t="s">
        <v>2443</v>
      </c>
      <c r="G1997" s="832">
        <v>0</v>
      </c>
      <c r="H1997" s="832">
        <v>0</v>
      </c>
      <c r="I1997" s="832">
        <v>0</v>
      </c>
      <c r="J1997" s="832">
        <v>0</v>
      </c>
      <c r="K1997" s="832">
        <v>0</v>
      </c>
      <c r="L1997" s="832">
        <v>0</v>
      </c>
      <c r="M1997" s="832">
        <v>0</v>
      </c>
      <c r="N1997" s="832">
        <v>0</v>
      </c>
      <c r="O1997" s="832">
        <v>0</v>
      </c>
      <c r="P1997" s="832">
        <v>0</v>
      </c>
      <c r="Q1997" s="832">
        <v>0</v>
      </c>
      <c r="R1997" s="832">
        <v>0</v>
      </c>
      <c r="S1997" s="832">
        <v>0</v>
      </c>
      <c r="T1997" s="832">
        <v>0</v>
      </c>
      <c r="U1997" s="832">
        <v>0</v>
      </c>
      <c r="V1997" s="832">
        <v>0</v>
      </c>
      <c r="W1997" s="832">
        <v>0</v>
      </c>
      <c r="X1997" s="832">
        <v>0</v>
      </c>
      <c r="Y1997" s="832">
        <v>0</v>
      </c>
      <c r="Z1997" s="832">
        <v>0</v>
      </c>
      <c r="AA1997" s="832">
        <v>0</v>
      </c>
      <c r="AB1997" s="832">
        <v>0</v>
      </c>
      <c r="AC1997" s="832">
        <v>0</v>
      </c>
      <c r="AD1997" s="832">
        <v>0</v>
      </c>
      <c r="AE1997" s="832">
        <v>0</v>
      </c>
      <c r="AF1997" s="832">
        <v>0</v>
      </c>
      <c r="AG1997" s="832">
        <v>0</v>
      </c>
      <c r="AH1997" s="832">
        <v>0</v>
      </c>
      <c r="AI1997" s="832">
        <v>0</v>
      </c>
    </row>
    <row r="1998" spans="1:35" ht="15" customHeight="1">
      <c r="A1998" s="832" t="s">
        <v>1150</v>
      </c>
      <c r="B1998" s="832">
        <v>2021</v>
      </c>
      <c r="C1998" s="832" t="s">
        <v>2458</v>
      </c>
      <c r="D1998" s="832" t="s">
        <v>2459</v>
      </c>
      <c r="E1998" s="832" t="s">
        <v>1891</v>
      </c>
      <c r="F1998" s="832" t="s">
        <v>2443</v>
      </c>
      <c r="G1998" s="832">
        <v>0</v>
      </c>
      <c r="H1998" s="832">
        <v>0</v>
      </c>
      <c r="I1998" s="832">
        <v>0</v>
      </c>
      <c r="J1998" s="832">
        <v>0</v>
      </c>
      <c r="K1998" s="832">
        <v>0</v>
      </c>
      <c r="L1998" s="832">
        <v>0</v>
      </c>
      <c r="M1998" s="832">
        <v>0</v>
      </c>
      <c r="N1998" s="832">
        <v>0</v>
      </c>
      <c r="O1998" s="832">
        <v>0</v>
      </c>
      <c r="P1998" s="832">
        <v>0</v>
      </c>
      <c r="Q1998" s="832">
        <v>0</v>
      </c>
      <c r="R1998" s="832">
        <v>0</v>
      </c>
      <c r="S1998" s="832">
        <v>0</v>
      </c>
      <c r="T1998" s="832">
        <v>0</v>
      </c>
      <c r="U1998" s="832">
        <v>0</v>
      </c>
      <c r="V1998" s="832">
        <v>0</v>
      </c>
      <c r="W1998" s="832">
        <v>0</v>
      </c>
      <c r="X1998" s="832">
        <v>0</v>
      </c>
      <c r="Y1998" s="832">
        <v>0</v>
      </c>
      <c r="Z1998" s="832">
        <v>0</v>
      </c>
      <c r="AA1998" s="832">
        <v>0</v>
      </c>
      <c r="AB1998" s="832">
        <v>0</v>
      </c>
      <c r="AC1998" s="832">
        <v>0</v>
      </c>
      <c r="AD1998" s="832">
        <v>0</v>
      </c>
      <c r="AE1998" s="832">
        <v>0</v>
      </c>
      <c r="AF1998" s="832">
        <v>0</v>
      </c>
      <c r="AG1998" s="832">
        <v>0</v>
      </c>
      <c r="AH1998" s="832">
        <v>0</v>
      </c>
      <c r="AI1998" s="832">
        <v>0</v>
      </c>
    </row>
    <row r="1999" spans="1:35" ht="15" customHeight="1">
      <c r="A1999" s="832" t="s">
        <v>1150</v>
      </c>
      <c r="B1999" s="832">
        <v>2021</v>
      </c>
      <c r="C1999" s="832" t="s">
        <v>2460</v>
      </c>
      <c r="D1999" s="832" t="s">
        <v>2461</v>
      </c>
      <c r="E1999" s="832" t="s">
        <v>1891</v>
      </c>
      <c r="F1999" s="832" t="s">
        <v>2443</v>
      </c>
      <c r="G1999" s="832">
        <v>0</v>
      </c>
      <c r="H1999" s="832">
        <v>0</v>
      </c>
      <c r="I1999" s="832">
        <v>0</v>
      </c>
      <c r="J1999" s="832">
        <v>0</v>
      </c>
      <c r="K1999" s="832">
        <v>0</v>
      </c>
      <c r="L1999" s="832">
        <v>0</v>
      </c>
      <c r="M1999" s="832">
        <v>0</v>
      </c>
      <c r="N1999" s="832">
        <v>0</v>
      </c>
      <c r="O1999" s="832">
        <v>0</v>
      </c>
      <c r="P1999" s="832">
        <v>0</v>
      </c>
      <c r="Q1999" s="832">
        <v>0</v>
      </c>
      <c r="R1999" s="832">
        <v>0</v>
      </c>
      <c r="S1999" s="832">
        <v>0</v>
      </c>
      <c r="T1999" s="832">
        <v>0</v>
      </c>
      <c r="U1999" s="832">
        <v>0</v>
      </c>
      <c r="V1999" s="832">
        <v>0</v>
      </c>
      <c r="W1999" s="832">
        <v>0</v>
      </c>
      <c r="X1999" s="832">
        <v>0</v>
      </c>
      <c r="Y1999" s="832">
        <v>0</v>
      </c>
      <c r="Z1999" s="832">
        <v>0</v>
      </c>
      <c r="AA1999" s="832">
        <v>0</v>
      </c>
      <c r="AB1999" s="832">
        <v>0</v>
      </c>
      <c r="AC1999" s="832">
        <v>0</v>
      </c>
      <c r="AD1999" s="832">
        <v>0</v>
      </c>
      <c r="AE1999" s="832">
        <v>0</v>
      </c>
      <c r="AF1999" s="832">
        <v>0</v>
      </c>
      <c r="AG1999" s="832">
        <v>0</v>
      </c>
      <c r="AH1999" s="832">
        <v>0</v>
      </c>
      <c r="AI1999" s="832">
        <v>0</v>
      </c>
    </row>
    <row r="2000" spans="1:35" ht="15" customHeight="1">
      <c r="A2000" s="832" t="s">
        <v>1150</v>
      </c>
      <c r="B2000" s="832">
        <v>2021</v>
      </c>
      <c r="C2000" s="832" t="s">
        <v>2462</v>
      </c>
      <c r="D2000" s="832" t="s">
        <v>2463</v>
      </c>
      <c r="E2000" s="832" t="s">
        <v>1891</v>
      </c>
      <c r="F2000" s="832" t="s">
        <v>2443</v>
      </c>
      <c r="G2000" s="832">
        <v>0</v>
      </c>
      <c r="H2000" s="832">
        <v>0</v>
      </c>
      <c r="I2000" s="832">
        <v>0</v>
      </c>
      <c r="J2000" s="832">
        <v>0</v>
      </c>
      <c r="K2000" s="832">
        <v>0</v>
      </c>
      <c r="L2000" s="832">
        <v>0</v>
      </c>
      <c r="M2000" s="832">
        <v>0</v>
      </c>
      <c r="N2000" s="832">
        <v>0</v>
      </c>
      <c r="O2000" s="832">
        <v>0</v>
      </c>
      <c r="P2000" s="832">
        <v>0</v>
      </c>
      <c r="Q2000" s="832">
        <v>0</v>
      </c>
      <c r="R2000" s="832">
        <v>0</v>
      </c>
      <c r="S2000" s="832">
        <v>0</v>
      </c>
      <c r="T2000" s="832">
        <v>0</v>
      </c>
      <c r="U2000" s="832">
        <v>0</v>
      </c>
      <c r="V2000" s="832">
        <v>0</v>
      </c>
      <c r="W2000" s="832">
        <v>0</v>
      </c>
      <c r="X2000" s="832">
        <v>0</v>
      </c>
      <c r="Y2000" s="832">
        <v>0</v>
      </c>
      <c r="Z2000" s="832">
        <v>0</v>
      </c>
      <c r="AA2000" s="832">
        <v>0</v>
      </c>
      <c r="AB2000" s="832">
        <v>0</v>
      </c>
      <c r="AC2000" s="832">
        <v>0</v>
      </c>
      <c r="AD2000" s="832">
        <v>0</v>
      </c>
      <c r="AE2000" s="832">
        <v>0</v>
      </c>
      <c r="AF2000" s="832">
        <v>0</v>
      </c>
      <c r="AG2000" s="832">
        <v>0</v>
      </c>
      <c r="AH2000" s="832">
        <v>0</v>
      </c>
      <c r="AI2000" s="832">
        <v>0</v>
      </c>
    </row>
    <row r="2001" spans="1:35" ht="15" customHeight="1">
      <c r="A2001" s="832" t="s">
        <v>1150</v>
      </c>
      <c r="B2001" s="832">
        <v>2021</v>
      </c>
      <c r="C2001" s="832" t="s">
        <v>2464</v>
      </c>
      <c r="D2001" s="832" t="s">
        <v>2465</v>
      </c>
      <c r="E2001" s="832" t="s">
        <v>1891</v>
      </c>
      <c r="F2001" s="832" t="s">
        <v>2443</v>
      </c>
      <c r="G2001" s="832">
        <v>1955477.35</v>
      </c>
      <c r="H2001" s="832">
        <v>2111236.7200000002</v>
      </c>
      <c r="I2001" s="832">
        <v>2362192.15</v>
      </c>
      <c r="J2001" s="832">
        <v>2598675.14</v>
      </c>
      <c r="K2001" s="832">
        <v>2836260.48</v>
      </c>
      <c r="L2001" s="832">
        <v>3228658.1</v>
      </c>
      <c r="M2001" s="832">
        <v>223679.87</v>
      </c>
      <c r="N2001" s="832">
        <v>429153.23</v>
      </c>
      <c r="O2001" s="832">
        <v>648529.92000000004</v>
      </c>
      <c r="P2001" s="832">
        <v>862039.22</v>
      </c>
      <c r="Q2001" s="832">
        <v>1304084.4099999999</v>
      </c>
      <c r="R2001" s="832">
        <v>1449647.92</v>
      </c>
      <c r="S2001" s="832">
        <v>269054.84000000003</v>
      </c>
      <c r="T2001" s="832">
        <v>228863.94</v>
      </c>
      <c r="U2001" s="832">
        <v>0</v>
      </c>
      <c r="V2001" s="832">
        <v>0</v>
      </c>
      <c r="W2001" s="832">
        <v>0</v>
      </c>
      <c r="X2001" s="832">
        <v>0</v>
      </c>
      <c r="Y2001" s="832">
        <v>0</v>
      </c>
      <c r="Z2001" s="832">
        <v>0</v>
      </c>
      <c r="AA2001" s="832">
        <v>0</v>
      </c>
      <c r="AB2001" s="832">
        <v>0</v>
      </c>
      <c r="AC2001" s="832">
        <v>0</v>
      </c>
      <c r="AD2001" s="832">
        <v>0</v>
      </c>
      <c r="AE2001" s="832">
        <v>0</v>
      </c>
      <c r="AF2001" s="832">
        <v>0</v>
      </c>
      <c r="AG2001" s="832">
        <v>0</v>
      </c>
      <c r="AH2001" s="832">
        <v>0</v>
      </c>
      <c r="AI2001" s="832">
        <v>0</v>
      </c>
    </row>
    <row r="2002" spans="1:35" ht="15" customHeight="1">
      <c r="A2002" s="832" t="s">
        <v>1150</v>
      </c>
      <c r="B2002" s="832">
        <v>2021</v>
      </c>
      <c r="C2002" s="832" t="s">
        <v>2466</v>
      </c>
      <c r="D2002" s="832" t="s">
        <v>2467</v>
      </c>
      <c r="E2002" s="832" t="s">
        <v>1891</v>
      </c>
      <c r="F2002" s="832" t="s">
        <v>2443</v>
      </c>
      <c r="G2002" s="832">
        <v>0</v>
      </c>
      <c r="H2002" s="832">
        <v>0</v>
      </c>
      <c r="I2002" s="832">
        <v>0</v>
      </c>
      <c r="J2002" s="832">
        <v>0</v>
      </c>
      <c r="K2002" s="832">
        <v>0</v>
      </c>
      <c r="L2002" s="832">
        <v>0</v>
      </c>
      <c r="M2002" s="832">
        <v>0</v>
      </c>
      <c r="N2002" s="832">
        <v>0</v>
      </c>
      <c r="O2002" s="832">
        <v>0</v>
      </c>
      <c r="P2002" s="832">
        <v>0</v>
      </c>
      <c r="Q2002" s="832">
        <v>0</v>
      </c>
      <c r="R2002" s="832">
        <v>0</v>
      </c>
      <c r="S2002" s="832">
        <v>0</v>
      </c>
      <c r="T2002" s="832">
        <v>0</v>
      </c>
      <c r="U2002" s="832">
        <v>0</v>
      </c>
      <c r="V2002" s="832">
        <v>0</v>
      </c>
      <c r="W2002" s="832">
        <v>0</v>
      </c>
      <c r="X2002" s="832">
        <v>0</v>
      </c>
      <c r="Y2002" s="832">
        <v>0</v>
      </c>
      <c r="Z2002" s="832">
        <v>0</v>
      </c>
      <c r="AA2002" s="832">
        <v>0</v>
      </c>
      <c r="AB2002" s="832">
        <v>0</v>
      </c>
      <c r="AC2002" s="832">
        <v>0</v>
      </c>
      <c r="AD2002" s="832">
        <v>0</v>
      </c>
      <c r="AE2002" s="832">
        <v>0</v>
      </c>
      <c r="AF2002" s="832">
        <v>0</v>
      </c>
      <c r="AG2002" s="832">
        <v>0</v>
      </c>
      <c r="AH2002" s="832">
        <v>0</v>
      </c>
      <c r="AI2002" s="832">
        <v>0</v>
      </c>
    </row>
    <row r="2003" spans="1:35" ht="15" customHeight="1">
      <c r="A2003" s="832" t="s">
        <v>1150</v>
      </c>
      <c r="B2003" s="832">
        <v>2021</v>
      </c>
      <c r="C2003" s="832" t="s">
        <v>2468</v>
      </c>
      <c r="D2003" s="832" t="s">
        <v>2469</v>
      </c>
      <c r="E2003" s="832" t="s">
        <v>1891</v>
      </c>
      <c r="F2003" s="832" t="s">
        <v>2443</v>
      </c>
      <c r="G2003" s="832">
        <v>92418</v>
      </c>
      <c r="H2003" s="832">
        <v>92418</v>
      </c>
      <c r="I2003" s="832">
        <v>92418</v>
      </c>
      <c r="J2003" s="832">
        <v>92418</v>
      </c>
      <c r="K2003" s="832">
        <v>92418</v>
      </c>
      <c r="L2003" s="832">
        <v>92418</v>
      </c>
      <c r="M2003" s="832">
        <v>0</v>
      </c>
      <c r="N2003" s="832">
        <v>0</v>
      </c>
      <c r="O2003" s="832">
        <v>0</v>
      </c>
      <c r="P2003" s="832">
        <v>0</v>
      </c>
      <c r="Q2003" s="832">
        <v>0</v>
      </c>
      <c r="R2003" s="832">
        <v>0</v>
      </c>
      <c r="S2003" s="832">
        <v>7701.5</v>
      </c>
      <c r="T2003" s="832">
        <v>0</v>
      </c>
      <c r="U2003" s="832">
        <v>0</v>
      </c>
      <c r="V2003" s="832">
        <v>0</v>
      </c>
      <c r="W2003" s="832">
        <v>0</v>
      </c>
      <c r="X2003" s="832">
        <v>0</v>
      </c>
      <c r="Y2003" s="832">
        <v>0</v>
      </c>
      <c r="Z2003" s="832">
        <v>0</v>
      </c>
      <c r="AA2003" s="832">
        <v>0</v>
      </c>
      <c r="AB2003" s="832">
        <v>0</v>
      </c>
      <c r="AC2003" s="832">
        <v>0</v>
      </c>
      <c r="AD2003" s="832">
        <v>0</v>
      </c>
      <c r="AE2003" s="832">
        <v>0</v>
      </c>
      <c r="AF2003" s="832">
        <v>0</v>
      </c>
      <c r="AG2003" s="832">
        <v>0</v>
      </c>
      <c r="AH2003" s="832">
        <v>0</v>
      </c>
      <c r="AI2003" s="832">
        <v>0</v>
      </c>
    </row>
    <row r="2004" spans="1:35" ht="15" customHeight="1">
      <c r="A2004" s="832" t="s">
        <v>1150</v>
      </c>
      <c r="B2004" s="832">
        <v>2021</v>
      </c>
      <c r="C2004" s="832" t="s">
        <v>2472</v>
      </c>
      <c r="D2004" s="832" t="s">
        <v>2467</v>
      </c>
      <c r="E2004" s="832" t="s">
        <v>1891</v>
      </c>
      <c r="F2004" s="832" t="s">
        <v>2443</v>
      </c>
      <c r="G2004" s="832">
        <v>0</v>
      </c>
      <c r="H2004" s="832">
        <v>0</v>
      </c>
      <c r="I2004" s="832">
        <v>0</v>
      </c>
      <c r="J2004" s="832">
        <v>0</v>
      </c>
      <c r="K2004" s="832">
        <v>0</v>
      </c>
      <c r="L2004" s="832">
        <v>0</v>
      </c>
      <c r="M2004" s="832">
        <v>0</v>
      </c>
      <c r="N2004" s="832">
        <v>0</v>
      </c>
      <c r="O2004" s="832">
        <v>0</v>
      </c>
      <c r="P2004" s="832">
        <v>0</v>
      </c>
      <c r="Q2004" s="832">
        <v>0</v>
      </c>
      <c r="R2004" s="832">
        <v>0</v>
      </c>
      <c r="S2004" s="832">
        <v>0</v>
      </c>
      <c r="T2004" s="832">
        <v>0</v>
      </c>
      <c r="U2004" s="832">
        <v>0</v>
      </c>
      <c r="V2004" s="832">
        <v>0</v>
      </c>
      <c r="W2004" s="832">
        <v>0</v>
      </c>
      <c r="X2004" s="832">
        <v>0</v>
      </c>
      <c r="Y2004" s="832">
        <v>0</v>
      </c>
      <c r="Z2004" s="832">
        <v>0</v>
      </c>
      <c r="AA2004" s="832">
        <v>0</v>
      </c>
      <c r="AB2004" s="832">
        <v>0</v>
      </c>
      <c r="AC2004" s="832">
        <v>0</v>
      </c>
      <c r="AD2004" s="832">
        <v>0</v>
      </c>
      <c r="AE2004" s="832">
        <v>0</v>
      </c>
      <c r="AF2004" s="832">
        <v>0</v>
      </c>
      <c r="AG2004" s="832">
        <v>0</v>
      </c>
      <c r="AH2004" s="832">
        <v>0</v>
      </c>
      <c r="AI2004" s="832">
        <v>0</v>
      </c>
    </row>
    <row r="2005" spans="1:35" ht="15" customHeight="1">
      <c r="A2005" s="832" t="s">
        <v>1150</v>
      </c>
      <c r="B2005" s="832">
        <v>2021</v>
      </c>
      <c r="C2005" s="832" t="s">
        <v>2473</v>
      </c>
      <c r="D2005" s="832" t="s">
        <v>2474</v>
      </c>
      <c r="E2005" s="832" t="s">
        <v>1891</v>
      </c>
      <c r="F2005" s="832" t="s">
        <v>2443</v>
      </c>
      <c r="G2005" s="832">
        <v>0</v>
      </c>
      <c r="H2005" s="832">
        <v>0</v>
      </c>
      <c r="I2005" s="832">
        <v>0</v>
      </c>
      <c r="J2005" s="832">
        <v>0</v>
      </c>
      <c r="K2005" s="832">
        <v>0</v>
      </c>
      <c r="L2005" s="832">
        <v>0</v>
      </c>
      <c r="M2005" s="832">
        <v>0</v>
      </c>
      <c r="N2005" s="832">
        <v>0</v>
      </c>
      <c r="O2005" s="832">
        <v>0</v>
      </c>
      <c r="P2005" s="832">
        <v>0</v>
      </c>
      <c r="Q2005" s="832">
        <v>0</v>
      </c>
      <c r="R2005" s="832">
        <v>0</v>
      </c>
      <c r="S2005" s="832">
        <v>0</v>
      </c>
      <c r="T2005" s="832">
        <v>0</v>
      </c>
      <c r="U2005" s="832">
        <v>0</v>
      </c>
      <c r="V2005" s="832">
        <v>0</v>
      </c>
      <c r="W2005" s="832">
        <v>0</v>
      </c>
      <c r="X2005" s="832">
        <v>0</v>
      </c>
      <c r="Y2005" s="832">
        <v>0</v>
      </c>
      <c r="Z2005" s="832">
        <v>0</v>
      </c>
      <c r="AA2005" s="832">
        <v>0</v>
      </c>
      <c r="AB2005" s="832">
        <v>0</v>
      </c>
      <c r="AC2005" s="832">
        <v>0</v>
      </c>
      <c r="AD2005" s="832">
        <v>0</v>
      </c>
      <c r="AE2005" s="832">
        <v>0</v>
      </c>
      <c r="AF2005" s="832">
        <v>0</v>
      </c>
      <c r="AG2005" s="832">
        <v>0</v>
      </c>
      <c r="AH2005" s="832">
        <v>0</v>
      </c>
      <c r="AI2005" s="832">
        <v>0</v>
      </c>
    </row>
    <row r="2006" spans="1:35" ht="15" customHeight="1">
      <c r="A2006" s="832" t="s">
        <v>1150</v>
      </c>
      <c r="B2006" s="832">
        <v>2021</v>
      </c>
      <c r="C2006" s="832" t="s">
        <v>2475</v>
      </c>
      <c r="D2006" s="832" t="s">
        <v>2476</v>
      </c>
      <c r="E2006" s="832" t="s">
        <v>1891</v>
      </c>
      <c r="F2006" s="832" t="s">
        <v>2443</v>
      </c>
      <c r="G2006" s="832">
        <v>1820174.75</v>
      </c>
      <c r="H2006" s="832">
        <v>1981423.44</v>
      </c>
      <c r="I2006" s="832">
        <v>2175918.2400000002</v>
      </c>
      <c r="J2006" s="832">
        <v>2369457.91</v>
      </c>
      <c r="K2006" s="832">
        <v>2717329.72</v>
      </c>
      <c r="L2006" s="832">
        <v>2907298.31</v>
      </c>
      <c r="M2006" s="832">
        <v>122995.84</v>
      </c>
      <c r="N2006" s="832">
        <v>203407.84</v>
      </c>
      <c r="O2006" s="832">
        <v>203407.84</v>
      </c>
      <c r="P2006" s="832">
        <v>244318.75</v>
      </c>
      <c r="Q2006" s="832">
        <v>284685.40999999997</v>
      </c>
      <c r="R2006" s="832">
        <v>284685.40999999997</v>
      </c>
      <c r="S2006" s="832">
        <v>242274.86</v>
      </c>
      <c r="T2006" s="832">
        <v>117603.43</v>
      </c>
      <c r="U2006" s="832">
        <v>0</v>
      </c>
      <c r="V2006" s="832">
        <v>0</v>
      </c>
      <c r="W2006" s="832">
        <v>0</v>
      </c>
      <c r="X2006" s="832">
        <v>0</v>
      </c>
      <c r="Y2006" s="832">
        <v>0</v>
      </c>
      <c r="Z2006" s="832">
        <v>0</v>
      </c>
      <c r="AA2006" s="832">
        <v>0</v>
      </c>
      <c r="AB2006" s="832">
        <v>0</v>
      </c>
      <c r="AC2006" s="832">
        <v>0</v>
      </c>
      <c r="AD2006" s="832">
        <v>0</v>
      </c>
      <c r="AE2006" s="832">
        <v>0</v>
      </c>
      <c r="AF2006" s="832">
        <v>0</v>
      </c>
      <c r="AG2006" s="832">
        <v>0</v>
      </c>
      <c r="AH2006" s="832">
        <v>0</v>
      </c>
      <c r="AI2006" s="832">
        <v>0</v>
      </c>
    </row>
    <row r="2007" spans="1:35" ht="15" customHeight="1">
      <c r="A2007" s="832" t="s">
        <v>1150</v>
      </c>
      <c r="B2007" s="832">
        <v>2021</v>
      </c>
      <c r="C2007" s="832" t="s">
        <v>2477</v>
      </c>
      <c r="D2007" s="832" t="s">
        <v>2478</v>
      </c>
      <c r="E2007" s="832" t="s">
        <v>1891</v>
      </c>
      <c r="F2007" s="832" t="s">
        <v>2443</v>
      </c>
      <c r="G2007" s="832">
        <v>188374.03</v>
      </c>
      <c r="H2007" s="832">
        <v>188374.03</v>
      </c>
      <c r="I2007" s="832">
        <v>188374.03</v>
      </c>
      <c r="J2007" s="832">
        <v>224226.51</v>
      </c>
      <c r="K2007" s="832">
        <v>295846.15999999997</v>
      </c>
      <c r="L2007" s="832">
        <v>331079.21999999997</v>
      </c>
      <c r="M2007" s="832">
        <v>100512.77</v>
      </c>
      <c r="N2007" s="832">
        <v>284482.28999999998</v>
      </c>
      <c r="O2007" s="832">
        <v>376369.68</v>
      </c>
      <c r="P2007" s="832">
        <v>474111.53</v>
      </c>
      <c r="Q2007" s="832">
        <v>543249.68000000005</v>
      </c>
      <c r="R2007" s="832">
        <v>616293.06000000006</v>
      </c>
      <c r="S2007" s="832">
        <v>27589.94</v>
      </c>
      <c r="T2007" s="832">
        <v>63249.85</v>
      </c>
      <c r="U2007" s="832">
        <v>0</v>
      </c>
      <c r="V2007" s="832">
        <v>0</v>
      </c>
      <c r="W2007" s="832">
        <v>0</v>
      </c>
      <c r="X2007" s="832">
        <v>0</v>
      </c>
      <c r="Y2007" s="832">
        <v>0</v>
      </c>
      <c r="Z2007" s="832">
        <v>0</v>
      </c>
      <c r="AA2007" s="832">
        <v>0</v>
      </c>
      <c r="AB2007" s="832">
        <v>0</v>
      </c>
      <c r="AC2007" s="832">
        <v>0</v>
      </c>
      <c r="AD2007" s="832">
        <v>0</v>
      </c>
      <c r="AE2007" s="832">
        <v>0</v>
      </c>
      <c r="AF2007" s="832">
        <v>0</v>
      </c>
      <c r="AG2007" s="832">
        <v>0</v>
      </c>
      <c r="AH2007" s="832">
        <v>0</v>
      </c>
      <c r="AI2007" s="832">
        <v>0</v>
      </c>
    </row>
    <row r="2008" spans="1:35" ht="15" customHeight="1">
      <c r="A2008" s="832" t="s">
        <v>1150</v>
      </c>
      <c r="B2008" s="832">
        <v>2021</v>
      </c>
      <c r="C2008" s="832" t="s">
        <v>2479</v>
      </c>
      <c r="D2008" s="832" t="s">
        <v>2480</v>
      </c>
      <c r="E2008" s="832" t="s">
        <v>1891</v>
      </c>
      <c r="F2008" s="832" t="s">
        <v>2443</v>
      </c>
      <c r="G2008" s="832">
        <v>3822699.25</v>
      </c>
      <c r="H2008" s="832">
        <v>4249301.0999999996</v>
      </c>
      <c r="I2008" s="832">
        <v>4966625.3</v>
      </c>
      <c r="J2008" s="832">
        <v>5662205.0099999998</v>
      </c>
      <c r="K2008" s="832">
        <v>6294839.71</v>
      </c>
      <c r="L2008" s="832">
        <v>6774412.46</v>
      </c>
      <c r="M2008" s="832">
        <v>557731.27</v>
      </c>
      <c r="N2008" s="832">
        <v>924926.76</v>
      </c>
      <c r="O2008" s="832">
        <v>1388194.59</v>
      </c>
      <c r="P2008" s="832">
        <v>1917655.02</v>
      </c>
      <c r="Q2008" s="832">
        <v>2356412.06</v>
      </c>
      <c r="R2008" s="832">
        <v>2569839.9900000002</v>
      </c>
      <c r="S2008" s="832">
        <v>564534.37</v>
      </c>
      <c r="T2008" s="832">
        <v>475047.04</v>
      </c>
      <c r="U2008" s="832">
        <v>0</v>
      </c>
      <c r="V2008" s="832">
        <v>0</v>
      </c>
      <c r="W2008" s="832">
        <v>0</v>
      </c>
      <c r="X2008" s="832">
        <v>0</v>
      </c>
      <c r="Y2008" s="832">
        <v>0</v>
      </c>
      <c r="Z2008" s="832">
        <v>0</v>
      </c>
      <c r="AA2008" s="832">
        <v>0</v>
      </c>
      <c r="AB2008" s="832">
        <v>0</v>
      </c>
      <c r="AC2008" s="832">
        <v>0</v>
      </c>
      <c r="AD2008" s="832">
        <v>0</v>
      </c>
      <c r="AE2008" s="832">
        <v>0</v>
      </c>
      <c r="AF2008" s="832">
        <v>0</v>
      </c>
      <c r="AG2008" s="832">
        <v>0</v>
      </c>
      <c r="AH2008" s="832">
        <v>0</v>
      </c>
      <c r="AI2008" s="832">
        <v>0</v>
      </c>
    </row>
    <row r="2009" spans="1:35" ht="15" customHeight="1">
      <c r="A2009" s="832" t="s">
        <v>1150</v>
      </c>
      <c r="B2009" s="832">
        <v>2021</v>
      </c>
      <c r="C2009" s="832" t="s">
        <v>2481</v>
      </c>
      <c r="D2009" s="832" t="s">
        <v>2482</v>
      </c>
      <c r="E2009" s="832" t="s">
        <v>1891</v>
      </c>
      <c r="F2009" s="832" t="s">
        <v>2443</v>
      </c>
      <c r="G2009" s="832">
        <v>3762013.34</v>
      </c>
      <c r="H2009" s="832">
        <v>4477124.25</v>
      </c>
      <c r="I2009" s="832">
        <v>5488969.5</v>
      </c>
      <c r="J2009" s="832">
        <v>6197640.7300000004</v>
      </c>
      <c r="K2009" s="832">
        <v>6904873.1500000004</v>
      </c>
      <c r="L2009" s="832">
        <v>7708910.46</v>
      </c>
      <c r="M2009" s="832">
        <v>1117133.3799999999</v>
      </c>
      <c r="N2009" s="832">
        <v>1881385.08</v>
      </c>
      <c r="O2009" s="832">
        <v>2149416.2400000002</v>
      </c>
      <c r="P2009" s="832">
        <v>2372812.54</v>
      </c>
      <c r="Q2009" s="832">
        <v>2764334.24</v>
      </c>
      <c r="R2009" s="832">
        <v>2943118.87</v>
      </c>
      <c r="S2009" s="832">
        <v>642409.21</v>
      </c>
      <c r="T2009" s="832">
        <v>586351.02</v>
      </c>
      <c r="U2009" s="832">
        <v>0</v>
      </c>
      <c r="V2009" s="832">
        <v>0</v>
      </c>
      <c r="W2009" s="832">
        <v>0</v>
      </c>
      <c r="X2009" s="832">
        <v>0</v>
      </c>
      <c r="Y2009" s="832">
        <v>0</v>
      </c>
      <c r="Z2009" s="832">
        <v>0</v>
      </c>
      <c r="AA2009" s="832">
        <v>0</v>
      </c>
      <c r="AB2009" s="832">
        <v>0</v>
      </c>
      <c r="AC2009" s="832">
        <v>0</v>
      </c>
      <c r="AD2009" s="832">
        <v>0</v>
      </c>
      <c r="AE2009" s="832">
        <v>0</v>
      </c>
      <c r="AF2009" s="832">
        <v>0</v>
      </c>
      <c r="AG2009" s="832">
        <v>0</v>
      </c>
      <c r="AH2009" s="832">
        <v>0</v>
      </c>
      <c r="AI2009" s="832">
        <v>0</v>
      </c>
    </row>
    <row r="2010" spans="1:35" ht="15" customHeight="1">
      <c r="A2010" s="832" t="s">
        <v>1150</v>
      </c>
      <c r="B2010" s="832">
        <v>2021</v>
      </c>
      <c r="C2010" s="832" t="s">
        <v>2483</v>
      </c>
      <c r="D2010" s="832" t="s">
        <v>2484</v>
      </c>
      <c r="E2010" s="832" t="s">
        <v>1891</v>
      </c>
      <c r="F2010" s="832" t="s">
        <v>2443</v>
      </c>
      <c r="G2010" s="832">
        <v>55936</v>
      </c>
      <c r="H2010" s="832">
        <v>55936</v>
      </c>
      <c r="I2010" s="832">
        <v>200932.14</v>
      </c>
      <c r="J2010" s="832">
        <v>228346.14</v>
      </c>
      <c r="K2010" s="832">
        <v>228346.14</v>
      </c>
      <c r="L2010" s="832">
        <v>272042.05</v>
      </c>
      <c r="M2010" s="832">
        <v>63085.06</v>
      </c>
      <c r="N2010" s="832">
        <v>63085.06</v>
      </c>
      <c r="O2010" s="832">
        <v>135679.06</v>
      </c>
      <c r="P2010" s="832">
        <v>164019.06</v>
      </c>
      <c r="Q2010" s="832">
        <v>193143.17</v>
      </c>
      <c r="R2010" s="832">
        <v>193143.17</v>
      </c>
      <c r="S2010" s="832">
        <v>22670.17</v>
      </c>
      <c r="T2010" s="832">
        <v>34104.1</v>
      </c>
      <c r="U2010" s="832">
        <v>0</v>
      </c>
      <c r="V2010" s="832">
        <v>0</v>
      </c>
      <c r="W2010" s="832">
        <v>0</v>
      </c>
      <c r="X2010" s="832">
        <v>0</v>
      </c>
      <c r="Y2010" s="832">
        <v>0</v>
      </c>
      <c r="Z2010" s="832">
        <v>0</v>
      </c>
      <c r="AA2010" s="832">
        <v>0</v>
      </c>
      <c r="AB2010" s="832">
        <v>0</v>
      </c>
      <c r="AC2010" s="832">
        <v>0</v>
      </c>
      <c r="AD2010" s="832">
        <v>0</v>
      </c>
      <c r="AE2010" s="832">
        <v>0</v>
      </c>
      <c r="AF2010" s="832">
        <v>0</v>
      </c>
      <c r="AG2010" s="832">
        <v>0</v>
      </c>
      <c r="AH2010" s="832">
        <v>0</v>
      </c>
      <c r="AI2010" s="832">
        <v>0</v>
      </c>
    </row>
    <row r="2011" spans="1:35" ht="15" customHeight="1">
      <c r="A2011" s="832" t="s">
        <v>1150</v>
      </c>
      <c r="B2011" s="832">
        <v>2021</v>
      </c>
      <c r="C2011" s="832" t="s">
        <v>2485</v>
      </c>
      <c r="D2011" s="832" t="s">
        <v>2486</v>
      </c>
      <c r="E2011" s="832" t="s">
        <v>1891</v>
      </c>
      <c r="F2011" s="832" t="s">
        <v>2443</v>
      </c>
      <c r="G2011" s="832">
        <v>0</v>
      </c>
      <c r="H2011" s="832">
        <v>0</v>
      </c>
      <c r="I2011" s="832">
        <v>0</v>
      </c>
      <c r="J2011" s="832">
        <v>0</v>
      </c>
      <c r="K2011" s="832">
        <v>0</v>
      </c>
      <c r="L2011" s="832">
        <v>0</v>
      </c>
      <c r="M2011" s="832">
        <v>0</v>
      </c>
      <c r="N2011" s="832">
        <v>0</v>
      </c>
      <c r="O2011" s="832">
        <v>0</v>
      </c>
      <c r="P2011" s="832">
        <v>0</v>
      </c>
      <c r="Q2011" s="832">
        <v>0</v>
      </c>
      <c r="R2011" s="832">
        <v>0</v>
      </c>
      <c r="S2011" s="832">
        <v>0</v>
      </c>
      <c r="T2011" s="832">
        <v>0</v>
      </c>
      <c r="U2011" s="832">
        <v>0</v>
      </c>
      <c r="V2011" s="832">
        <v>0</v>
      </c>
      <c r="W2011" s="832">
        <v>0</v>
      </c>
      <c r="X2011" s="832">
        <v>0</v>
      </c>
      <c r="Y2011" s="832">
        <v>0</v>
      </c>
      <c r="Z2011" s="832">
        <v>0</v>
      </c>
      <c r="AA2011" s="832">
        <v>0</v>
      </c>
      <c r="AB2011" s="832">
        <v>0</v>
      </c>
      <c r="AC2011" s="832">
        <v>0</v>
      </c>
      <c r="AD2011" s="832">
        <v>0</v>
      </c>
      <c r="AE2011" s="832">
        <v>0</v>
      </c>
      <c r="AF2011" s="832">
        <v>0</v>
      </c>
      <c r="AG2011" s="832">
        <v>0</v>
      </c>
      <c r="AH2011" s="832">
        <v>0</v>
      </c>
      <c r="AI2011" s="832">
        <v>0</v>
      </c>
    </row>
    <row r="2012" spans="1:35" ht="15" customHeight="1">
      <c r="A2012" s="832" t="s">
        <v>1150</v>
      </c>
      <c r="B2012" s="832">
        <v>2021</v>
      </c>
      <c r="C2012" s="832" t="s">
        <v>2487</v>
      </c>
      <c r="D2012" s="832" t="s">
        <v>2488</v>
      </c>
      <c r="E2012" s="832" t="s">
        <v>1891</v>
      </c>
      <c r="F2012" s="832" t="s">
        <v>2443</v>
      </c>
      <c r="G2012" s="832">
        <v>24867</v>
      </c>
      <c r="H2012" s="832">
        <v>24867</v>
      </c>
      <c r="I2012" s="832">
        <v>24867</v>
      </c>
      <c r="J2012" s="832">
        <v>64660.31</v>
      </c>
      <c r="K2012" s="832">
        <v>64660.31</v>
      </c>
      <c r="L2012" s="832">
        <v>103394.29</v>
      </c>
      <c r="M2012" s="832">
        <v>0</v>
      </c>
      <c r="N2012" s="832">
        <v>0</v>
      </c>
      <c r="O2012" s="832">
        <v>0</v>
      </c>
      <c r="P2012" s="832">
        <v>0</v>
      </c>
      <c r="Q2012" s="832">
        <v>0</v>
      </c>
      <c r="R2012" s="832">
        <v>0</v>
      </c>
      <c r="S2012" s="832">
        <v>8616.19</v>
      </c>
      <c r="T2012" s="832">
        <v>6543.94</v>
      </c>
      <c r="U2012" s="832">
        <v>0</v>
      </c>
      <c r="V2012" s="832">
        <v>0</v>
      </c>
      <c r="W2012" s="832">
        <v>0</v>
      </c>
      <c r="X2012" s="832">
        <v>0</v>
      </c>
      <c r="Y2012" s="832">
        <v>0</v>
      </c>
      <c r="Z2012" s="832">
        <v>0</v>
      </c>
      <c r="AA2012" s="832">
        <v>0</v>
      </c>
      <c r="AB2012" s="832">
        <v>0</v>
      </c>
      <c r="AC2012" s="832">
        <v>0</v>
      </c>
      <c r="AD2012" s="832">
        <v>0</v>
      </c>
      <c r="AE2012" s="832">
        <v>0</v>
      </c>
      <c r="AF2012" s="832">
        <v>0</v>
      </c>
      <c r="AG2012" s="832">
        <v>0</v>
      </c>
      <c r="AH2012" s="832">
        <v>0</v>
      </c>
      <c r="AI2012" s="832">
        <v>0</v>
      </c>
    </row>
    <row r="2013" spans="1:35" ht="15" customHeight="1">
      <c r="A2013" s="832" t="s">
        <v>1150</v>
      </c>
      <c r="B2013" s="832">
        <v>2021</v>
      </c>
      <c r="C2013" s="832" t="s">
        <v>2489</v>
      </c>
      <c r="D2013" s="832" t="s">
        <v>2490</v>
      </c>
      <c r="E2013" s="832" t="s">
        <v>1891</v>
      </c>
      <c r="F2013" s="832" t="s">
        <v>2443</v>
      </c>
      <c r="G2013" s="832">
        <v>2259830.7000000002</v>
      </c>
      <c r="H2013" s="832">
        <v>2614735.17</v>
      </c>
      <c r="I2013" s="832">
        <v>3182252.21</v>
      </c>
      <c r="J2013" s="832">
        <v>3795191.3</v>
      </c>
      <c r="K2013" s="832">
        <v>4273869.16</v>
      </c>
      <c r="L2013" s="832">
        <v>4713768.25</v>
      </c>
      <c r="M2013" s="832">
        <v>603033.73</v>
      </c>
      <c r="N2013" s="832">
        <v>1523293.57</v>
      </c>
      <c r="O2013" s="832">
        <v>2326670.35</v>
      </c>
      <c r="P2013" s="832">
        <v>2809197.56</v>
      </c>
      <c r="Q2013" s="832">
        <v>3282017.55</v>
      </c>
      <c r="R2013" s="832">
        <v>3384811.95</v>
      </c>
      <c r="S2013" s="832">
        <v>392814.02</v>
      </c>
      <c r="T2013" s="832">
        <v>494638.08000000002</v>
      </c>
      <c r="U2013" s="832">
        <v>0</v>
      </c>
      <c r="V2013" s="832">
        <v>0</v>
      </c>
      <c r="W2013" s="832">
        <v>0</v>
      </c>
      <c r="X2013" s="832">
        <v>0</v>
      </c>
      <c r="Y2013" s="832">
        <v>0</v>
      </c>
      <c r="Z2013" s="832">
        <v>0</v>
      </c>
      <c r="AA2013" s="832">
        <v>0</v>
      </c>
      <c r="AB2013" s="832">
        <v>0</v>
      </c>
      <c r="AC2013" s="832">
        <v>0</v>
      </c>
      <c r="AD2013" s="832">
        <v>0</v>
      </c>
      <c r="AE2013" s="832">
        <v>0</v>
      </c>
      <c r="AF2013" s="832">
        <v>0</v>
      </c>
      <c r="AG2013" s="832">
        <v>0</v>
      </c>
      <c r="AH2013" s="832">
        <v>0</v>
      </c>
      <c r="AI2013" s="832">
        <v>0</v>
      </c>
    </row>
    <row r="2014" spans="1:35" ht="15" customHeight="1">
      <c r="A2014" s="832" t="s">
        <v>1150</v>
      </c>
      <c r="B2014" s="832">
        <v>2021</v>
      </c>
      <c r="C2014" s="832" t="s">
        <v>2495</v>
      </c>
      <c r="D2014" s="832" t="s">
        <v>2496</v>
      </c>
      <c r="E2014" s="832" t="s">
        <v>333</v>
      </c>
      <c r="F2014" s="832" t="s">
        <v>2443</v>
      </c>
      <c r="G2014" s="832">
        <v>293785.90000000002</v>
      </c>
      <c r="H2014" s="832">
        <v>293785.90000000002</v>
      </c>
      <c r="I2014" s="832">
        <v>293785.90000000002</v>
      </c>
      <c r="J2014" s="832">
        <v>293785.90000000002</v>
      </c>
      <c r="K2014" s="832">
        <v>293785.90000000002</v>
      </c>
      <c r="L2014" s="832">
        <v>293785.90000000002</v>
      </c>
      <c r="M2014" s="832">
        <v>0</v>
      </c>
      <c r="N2014" s="832">
        <v>0</v>
      </c>
      <c r="O2014" s="832">
        <v>833</v>
      </c>
      <c r="P2014" s="832">
        <v>833</v>
      </c>
      <c r="Q2014" s="832">
        <v>833</v>
      </c>
      <c r="R2014" s="832">
        <v>833</v>
      </c>
      <c r="S2014" s="832">
        <v>24482.16</v>
      </c>
      <c r="T2014" s="832">
        <v>69.42</v>
      </c>
      <c r="U2014" s="832">
        <v>0</v>
      </c>
      <c r="V2014" s="832">
        <v>0</v>
      </c>
      <c r="W2014" s="832">
        <v>0</v>
      </c>
      <c r="X2014" s="832">
        <v>0</v>
      </c>
      <c r="Y2014" s="832">
        <v>0</v>
      </c>
      <c r="Z2014" s="832">
        <v>0</v>
      </c>
      <c r="AA2014" s="832">
        <v>0</v>
      </c>
      <c r="AB2014" s="832">
        <v>0</v>
      </c>
      <c r="AC2014" s="832">
        <v>0</v>
      </c>
      <c r="AD2014" s="832">
        <v>0</v>
      </c>
      <c r="AE2014" s="832">
        <v>0</v>
      </c>
      <c r="AF2014" s="832">
        <v>0</v>
      </c>
      <c r="AG2014" s="832">
        <v>0</v>
      </c>
      <c r="AH2014" s="832">
        <v>0</v>
      </c>
      <c r="AI2014" s="832">
        <v>0</v>
      </c>
    </row>
    <row r="2015" spans="1:35" ht="15" customHeight="1">
      <c r="A2015" s="832" t="s">
        <v>1150</v>
      </c>
      <c r="B2015" s="832">
        <v>2021</v>
      </c>
      <c r="C2015" s="832" t="s">
        <v>2497</v>
      </c>
      <c r="D2015" s="832" t="s">
        <v>2498</v>
      </c>
      <c r="E2015" s="832" t="s">
        <v>333</v>
      </c>
      <c r="F2015" s="832" t="s">
        <v>2443</v>
      </c>
      <c r="G2015" s="832">
        <v>152891.79999999999</v>
      </c>
      <c r="H2015" s="832">
        <v>168116.8</v>
      </c>
      <c r="I2015" s="832">
        <v>190111.8</v>
      </c>
      <c r="J2015" s="832">
        <v>214383.8</v>
      </c>
      <c r="K2015" s="832">
        <v>248118.8</v>
      </c>
      <c r="L2015" s="832">
        <v>274999.8</v>
      </c>
      <c r="M2015" s="832">
        <v>32788</v>
      </c>
      <c r="N2015" s="832">
        <v>80619</v>
      </c>
      <c r="O2015" s="832">
        <v>107151</v>
      </c>
      <c r="P2015" s="832">
        <v>136317</v>
      </c>
      <c r="Q2015" s="832">
        <v>160294</v>
      </c>
      <c r="R2015" s="832">
        <v>172863</v>
      </c>
      <c r="S2015" s="832">
        <v>22916.65</v>
      </c>
      <c r="T2015" s="832">
        <v>24995.5</v>
      </c>
      <c r="U2015" s="832">
        <v>0</v>
      </c>
      <c r="V2015" s="832">
        <v>0</v>
      </c>
      <c r="W2015" s="832">
        <v>0</v>
      </c>
      <c r="X2015" s="832">
        <v>0</v>
      </c>
      <c r="Y2015" s="832">
        <v>0</v>
      </c>
      <c r="Z2015" s="832">
        <v>0</v>
      </c>
      <c r="AA2015" s="832">
        <v>0</v>
      </c>
      <c r="AB2015" s="832">
        <v>0</v>
      </c>
      <c r="AC2015" s="832">
        <v>0</v>
      </c>
      <c r="AD2015" s="832">
        <v>0</v>
      </c>
      <c r="AE2015" s="832">
        <v>0</v>
      </c>
      <c r="AF2015" s="832">
        <v>0</v>
      </c>
      <c r="AG2015" s="832">
        <v>0</v>
      </c>
      <c r="AH2015" s="832">
        <v>0</v>
      </c>
      <c r="AI2015" s="832">
        <v>0</v>
      </c>
    </row>
    <row r="2016" spans="1:35" ht="15" customHeight="1">
      <c r="A2016" s="832" t="s">
        <v>1150</v>
      </c>
      <c r="B2016" s="832">
        <v>2021</v>
      </c>
      <c r="C2016" s="832" t="s">
        <v>2499</v>
      </c>
      <c r="D2016" s="832" t="s">
        <v>2500</v>
      </c>
      <c r="E2016" s="832" t="s">
        <v>333</v>
      </c>
      <c r="F2016" s="832" t="s">
        <v>2443</v>
      </c>
      <c r="G2016" s="832">
        <v>1676.24</v>
      </c>
      <c r="H2016" s="832">
        <v>3275.92</v>
      </c>
      <c r="I2016" s="832">
        <v>5338.21</v>
      </c>
      <c r="J2016" s="832">
        <v>9125.6299999999992</v>
      </c>
      <c r="K2016" s="832">
        <v>20753.72</v>
      </c>
      <c r="L2016" s="832">
        <v>29026.44</v>
      </c>
      <c r="M2016" s="832">
        <v>8116</v>
      </c>
      <c r="N2016" s="832">
        <v>15663.26</v>
      </c>
      <c r="O2016" s="832">
        <v>20960.09</v>
      </c>
      <c r="P2016" s="832">
        <v>23463.78</v>
      </c>
      <c r="Q2016" s="832">
        <v>32204.99</v>
      </c>
      <c r="R2016" s="832">
        <v>33530.49</v>
      </c>
      <c r="S2016" s="832">
        <v>2418.87</v>
      </c>
      <c r="T2016" s="832">
        <v>5073.3900000000003</v>
      </c>
      <c r="U2016" s="832">
        <v>0</v>
      </c>
      <c r="V2016" s="832">
        <v>0</v>
      </c>
      <c r="W2016" s="832">
        <v>0</v>
      </c>
      <c r="X2016" s="832">
        <v>0</v>
      </c>
      <c r="Y2016" s="832">
        <v>0</v>
      </c>
      <c r="Z2016" s="832">
        <v>0</v>
      </c>
      <c r="AA2016" s="832">
        <v>0</v>
      </c>
      <c r="AB2016" s="832">
        <v>0</v>
      </c>
      <c r="AC2016" s="832">
        <v>0</v>
      </c>
      <c r="AD2016" s="832">
        <v>0</v>
      </c>
      <c r="AE2016" s="832">
        <v>0</v>
      </c>
      <c r="AF2016" s="832">
        <v>0</v>
      </c>
      <c r="AG2016" s="832">
        <v>0</v>
      </c>
      <c r="AH2016" s="832">
        <v>0</v>
      </c>
      <c r="AI2016" s="832">
        <v>0</v>
      </c>
    </row>
    <row r="2017" spans="1:35" ht="15" customHeight="1">
      <c r="A2017" s="832" t="s">
        <v>1150</v>
      </c>
      <c r="B2017" s="832">
        <v>2021</v>
      </c>
      <c r="C2017" s="832" t="s">
        <v>2501</v>
      </c>
      <c r="D2017" s="832" t="s">
        <v>2502</v>
      </c>
      <c r="E2017" s="832" t="s">
        <v>333</v>
      </c>
      <c r="F2017" s="832" t="s">
        <v>2443</v>
      </c>
      <c r="G2017" s="832">
        <v>0</v>
      </c>
      <c r="H2017" s="832">
        <v>0</v>
      </c>
      <c r="I2017" s="832">
        <v>0</v>
      </c>
      <c r="J2017" s="832">
        <v>0</v>
      </c>
      <c r="K2017" s="832">
        <v>0</v>
      </c>
      <c r="L2017" s="832">
        <v>0</v>
      </c>
      <c r="M2017" s="832">
        <v>0</v>
      </c>
      <c r="N2017" s="832">
        <v>0</v>
      </c>
      <c r="O2017" s="832">
        <v>0</v>
      </c>
      <c r="P2017" s="832">
        <v>0</v>
      </c>
      <c r="Q2017" s="832">
        <v>0</v>
      </c>
      <c r="R2017" s="832">
        <v>0</v>
      </c>
      <c r="S2017" s="832">
        <v>0</v>
      </c>
      <c r="T2017" s="832">
        <v>0</v>
      </c>
      <c r="U2017" s="832">
        <v>0</v>
      </c>
      <c r="V2017" s="832">
        <v>0</v>
      </c>
      <c r="W2017" s="832">
        <v>0</v>
      </c>
      <c r="X2017" s="832">
        <v>0</v>
      </c>
      <c r="Y2017" s="832">
        <v>0</v>
      </c>
      <c r="Z2017" s="832">
        <v>0</v>
      </c>
      <c r="AA2017" s="832">
        <v>0</v>
      </c>
      <c r="AB2017" s="832">
        <v>0</v>
      </c>
      <c r="AC2017" s="832">
        <v>0</v>
      </c>
      <c r="AD2017" s="832">
        <v>0</v>
      </c>
      <c r="AE2017" s="832">
        <v>0</v>
      </c>
      <c r="AF2017" s="832">
        <v>0</v>
      </c>
      <c r="AG2017" s="832">
        <v>0</v>
      </c>
      <c r="AH2017" s="832">
        <v>0</v>
      </c>
      <c r="AI2017" s="832">
        <v>0</v>
      </c>
    </row>
    <row r="2018" spans="1:35" ht="15" customHeight="1">
      <c r="A2018" s="832" t="s">
        <v>1150</v>
      </c>
      <c r="B2018" s="832">
        <v>2021</v>
      </c>
      <c r="C2018" s="832" t="s">
        <v>2503</v>
      </c>
      <c r="D2018" s="832" t="s">
        <v>2502</v>
      </c>
      <c r="E2018" s="832" t="s">
        <v>333</v>
      </c>
      <c r="F2018" s="832" t="s">
        <v>2443</v>
      </c>
      <c r="G2018" s="832">
        <v>0</v>
      </c>
      <c r="H2018" s="832">
        <v>0</v>
      </c>
      <c r="I2018" s="832">
        <v>0</v>
      </c>
      <c r="J2018" s="832">
        <v>0</v>
      </c>
      <c r="K2018" s="832">
        <v>3160</v>
      </c>
      <c r="L2018" s="832">
        <v>4210</v>
      </c>
      <c r="M2018" s="832">
        <v>2565</v>
      </c>
      <c r="N2018" s="832">
        <v>5110</v>
      </c>
      <c r="O2018" s="832">
        <v>9275</v>
      </c>
      <c r="P2018" s="832">
        <v>15140</v>
      </c>
      <c r="Q2018" s="832">
        <v>19915</v>
      </c>
      <c r="R2018" s="832">
        <v>24615</v>
      </c>
      <c r="S2018" s="832">
        <v>350.83</v>
      </c>
      <c r="T2018" s="832">
        <v>2402.08</v>
      </c>
      <c r="U2018" s="832">
        <v>0</v>
      </c>
      <c r="V2018" s="832">
        <v>0</v>
      </c>
      <c r="W2018" s="832">
        <v>0</v>
      </c>
      <c r="X2018" s="832">
        <v>0</v>
      </c>
      <c r="Y2018" s="832">
        <v>0</v>
      </c>
      <c r="Z2018" s="832">
        <v>0</v>
      </c>
      <c r="AA2018" s="832">
        <v>0</v>
      </c>
      <c r="AB2018" s="832">
        <v>0</v>
      </c>
      <c r="AC2018" s="832">
        <v>0</v>
      </c>
      <c r="AD2018" s="832">
        <v>0</v>
      </c>
      <c r="AE2018" s="832">
        <v>0</v>
      </c>
      <c r="AF2018" s="832">
        <v>0</v>
      </c>
      <c r="AG2018" s="832">
        <v>0</v>
      </c>
      <c r="AH2018" s="832">
        <v>0</v>
      </c>
      <c r="AI2018" s="832">
        <v>0</v>
      </c>
    </row>
    <row r="2019" spans="1:35" ht="15" customHeight="1">
      <c r="A2019" s="832" t="s">
        <v>1150</v>
      </c>
      <c r="B2019" s="832">
        <v>2021</v>
      </c>
      <c r="C2019" s="832" t="s">
        <v>2504</v>
      </c>
      <c r="D2019" s="832" t="s">
        <v>2505</v>
      </c>
      <c r="E2019" s="832" t="s">
        <v>333</v>
      </c>
      <c r="F2019" s="832" t="s">
        <v>2443</v>
      </c>
      <c r="G2019" s="832">
        <v>0</v>
      </c>
      <c r="H2019" s="832">
        <v>0</v>
      </c>
      <c r="I2019" s="832">
        <v>0</v>
      </c>
      <c r="J2019" s="832">
        <v>0</v>
      </c>
      <c r="K2019" s="832">
        <v>0</v>
      </c>
      <c r="L2019" s="832">
        <v>0</v>
      </c>
      <c r="M2019" s="832">
        <v>0</v>
      </c>
      <c r="N2019" s="832">
        <v>0</v>
      </c>
      <c r="O2019" s="832">
        <v>0</v>
      </c>
      <c r="P2019" s="832">
        <v>0</v>
      </c>
      <c r="Q2019" s="832">
        <v>0</v>
      </c>
      <c r="R2019" s="832">
        <v>0</v>
      </c>
      <c r="S2019" s="832">
        <v>0</v>
      </c>
      <c r="T2019" s="832">
        <v>0</v>
      </c>
      <c r="U2019" s="832">
        <v>0</v>
      </c>
      <c r="V2019" s="832">
        <v>0</v>
      </c>
      <c r="W2019" s="832">
        <v>0</v>
      </c>
      <c r="X2019" s="832">
        <v>0</v>
      </c>
      <c r="Y2019" s="832">
        <v>0</v>
      </c>
      <c r="Z2019" s="832">
        <v>0</v>
      </c>
      <c r="AA2019" s="832">
        <v>0</v>
      </c>
      <c r="AB2019" s="832">
        <v>0</v>
      </c>
      <c r="AC2019" s="832">
        <v>0</v>
      </c>
      <c r="AD2019" s="832">
        <v>0</v>
      </c>
      <c r="AE2019" s="832">
        <v>0</v>
      </c>
      <c r="AF2019" s="832">
        <v>0</v>
      </c>
      <c r="AG2019" s="832">
        <v>0</v>
      </c>
      <c r="AH2019" s="832">
        <v>0</v>
      </c>
      <c r="AI2019" s="832">
        <v>0</v>
      </c>
    </row>
    <row r="2020" spans="1:35" ht="15" customHeight="1">
      <c r="A2020" s="832" t="s">
        <v>1150</v>
      </c>
      <c r="B2020" s="832">
        <v>2021</v>
      </c>
      <c r="C2020" s="832" t="s">
        <v>2506</v>
      </c>
      <c r="D2020" s="832" t="s">
        <v>2507</v>
      </c>
      <c r="E2020" s="832" t="s">
        <v>333</v>
      </c>
      <c r="F2020" s="832" t="s">
        <v>2443</v>
      </c>
      <c r="G2020" s="832">
        <v>131129.35</v>
      </c>
      <c r="H2020" s="832">
        <v>156205.87</v>
      </c>
      <c r="I2020" s="832">
        <v>190231.64</v>
      </c>
      <c r="J2020" s="832">
        <v>221073.2</v>
      </c>
      <c r="K2020" s="832">
        <v>230698.47</v>
      </c>
      <c r="L2020" s="832">
        <v>259800.27</v>
      </c>
      <c r="M2020" s="832">
        <v>27323.57</v>
      </c>
      <c r="N2020" s="832">
        <v>59778.97</v>
      </c>
      <c r="O2020" s="832">
        <v>86482.8</v>
      </c>
      <c r="P2020" s="832">
        <v>110527.44</v>
      </c>
      <c r="Q2020" s="832">
        <v>128154.36</v>
      </c>
      <c r="R2020" s="832">
        <v>137051.67000000001</v>
      </c>
      <c r="S2020" s="832">
        <v>21650.02</v>
      </c>
      <c r="T2020" s="832">
        <v>22913.62</v>
      </c>
      <c r="U2020" s="832">
        <v>0</v>
      </c>
      <c r="V2020" s="832">
        <v>0</v>
      </c>
      <c r="W2020" s="832">
        <v>0</v>
      </c>
      <c r="X2020" s="832">
        <v>0</v>
      </c>
      <c r="Y2020" s="832">
        <v>0</v>
      </c>
      <c r="Z2020" s="832">
        <v>0</v>
      </c>
      <c r="AA2020" s="832">
        <v>0</v>
      </c>
      <c r="AB2020" s="832">
        <v>0</v>
      </c>
      <c r="AC2020" s="832">
        <v>0</v>
      </c>
      <c r="AD2020" s="832">
        <v>0</v>
      </c>
      <c r="AE2020" s="832">
        <v>0</v>
      </c>
      <c r="AF2020" s="832">
        <v>0</v>
      </c>
      <c r="AG2020" s="832">
        <v>0</v>
      </c>
      <c r="AH2020" s="832">
        <v>0</v>
      </c>
      <c r="AI2020" s="832">
        <v>0</v>
      </c>
    </row>
    <row r="2021" spans="1:35" ht="15" customHeight="1">
      <c r="A2021" s="832" t="s">
        <v>1150</v>
      </c>
      <c r="B2021" s="832">
        <v>2021</v>
      </c>
      <c r="C2021" s="832" t="s">
        <v>2508</v>
      </c>
      <c r="D2021" s="832" t="s">
        <v>2509</v>
      </c>
      <c r="E2021" s="832" t="s">
        <v>333</v>
      </c>
      <c r="F2021" s="832" t="s">
        <v>2443</v>
      </c>
      <c r="G2021" s="832">
        <v>0</v>
      </c>
      <c r="H2021" s="832">
        <v>0</v>
      </c>
      <c r="I2021" s="832">
        <v>0</v>
      </c>
      <c r="J2021" s="832">
        <v>0</v>
      </c>
      <c r="K2021" s="832">
        <v>0</v>
      </c>
      <c r="L2021" s="832">
        <v>0</v>
      </c>
      <c r="M2021" s="832">
        <v>0</v>
      </c>
      <c r="N2021" s="832">
        <v>0</v>
      </c>
      <c r="O2021" s="832">
        <v>0</v>
      </c>
      <c r="P2021" s="832">
        <v>0</v>
      </c>
      <c r="Q2021" s="832">
        <v>0</v>
      </c>
      <c r="R2021" s="832">
        <v>0</v>
      </c>
      <c r="S2021" s="832">
        <v>0</v>
      </c>
      <c r="T2021" s="832">
        <v>0</v>
      </c>
      <c r="U2021" s="832">
        <v>0</v>
      </c>
      <c r="V2021" s="832">
        <v>0</v>
      </c>
      <c r="W2021" s="832">
        <v>0</v>
      </c>
      <c r="X2021" s="832">
        <v>0</v>
      </c>
      <c r="Y2021" s="832">
        <v>0</v>
      </c>
      <c r="Z2021" s="832">
        <v>0</v>
      </c>
      <c r="AA2021" s="832">
        <v>0</v>
      </c>
      <c r="AB2021" s="832">
        <v>0</v>
      </c>
      <c r="AC2021" s="832">
        <v>0</v>
      </c>
      <c r="AD2021" s="832">
        <v>0</v>
      </c>
      <c r="AE2021" s="832">
        <v>0</v>
      </c>
      <c r="AF2021" s="832">
        <v>0</v>
      </c>
      <c r="AG2021" s="832">
        <v>0</v>
      </c>
      <c r="AH2021" s="832">
        <v>0</v>
      </c>
      <c r="AI2021" s="832">
        <v>0</v>
      </c>
    </row>
    <row r="2022" spans="1:35" ht="15" customHeight="1">
      <c r="A2022" s="832" t="s">
        <v>1150</v>
      </c>
      <c r="B2022" s="832">
        <v>2021</v>
      </c>
      <c r="C2022" s="832" t="s">
        <v>2510</v>
      </c>
      <c r="D2022" s="832" t="s">
        <v>2848</v>
      </c>
      <c r="E2022" s="832" t="s">
        <v>333</v>
      </c>
      <c r="F2022" s="832" t="s">
        <v>2443</v>
      </c>
      <c r="G2022" s="832">
        <v>0</v>
      </c>
      <c r="H2022" s="832">
        <v>0</v>
      </c>
      <c r="I2022" s="832">
        <v>0</v>
      </c>
      <c r="J2022" s="832">
        <v>0</v>
      </c>
      <c r="K2022" s="832">
        <v>0</v>
      </c>
      <c r="L2022" s="832">
        <v>0</v>
      </c>
      <c r="M2022" s="832">
        <v>0</v>
      </c>
      <c r="N2022" s="832">
        <v>0</v>
      </c>
      <c r="O2022" s="832">
        <v>0</v>
      </c>
      <c r="P2022" s="832">
        <v>0</v>
      </c>
      <c r="Q2022" s="832">
        <v>0</v>
      </c>
      <c r="R2022" s="832">
        <v>0</v>
      </c>
      <c r="S2022" s="832">
        <v>0</v>
      </c>
      <c r="T2022" s="832">
        <v>0</v>
      </c>
      <c r="U2022" s="832">
        <v>0</v>
      </c>
      <c r="V2022" s="832">
        <v>0</v>
      </c>
      <c r="W2022" s="832">
        <v>0</v>
      </c>
      <c r="X2022" s="832">
        <v>0</v>
      </c>
      <c r="Y2022" s="832">
        <v>0</v>
      </c>
      <c r="Z2022" s="832">
        <v>0</v>
      </c>
      <c r="AA2022" s="832">
        <v>0</v>
      </c>
      <c r="AB2022" s="832">
        <v>0</v>
      </c>
      <c r="AC2022" s="832">
        <v>0</v>
      </c>
      <c r="AD2022" s="832">
        <v>0</v>
      </c>
      <c r="AE2022" s="832">
        <v>0</v>
      </c>
      <c r="AF2022" s="832">
        <v>0</v>
      </c>
      <c r="AG2022" s="832">
        <v>0</v>
      </c>
      <c r="AH2022" s="832">
        <v>0</v>
      </c>
      <c r="AI2022" s="832">
        <v>0</v>
      </c>
    </row>
    <row r="2023" spans="1:35" ht="15" customHeight="1">
      <c r="A2023" s="832" t="s">
        <v>1150</v>
      </c>
      <c r="B2023" s="832">
        <v>2021</v>
      </c>
      <c r="C2023" s="832" t="s">
        <v>2512</v>
      </c>
      <c r="D2023" s="832" t="s">
        <v>2513</v>
      </c>
      <c r="E2023" s="832" t="s">
        <v>1891</v>
      </c>
      <c r="F2023" s="832" t="s">
        <v>2443</v>
      </c>
      <c r="G2023" s="832">
        <v>802318.91</v>
      </c>
      <c r="H2023" s="832">
        <v>802318.91</v>
      </c>
      <c r="I2023" s="832">
        <v>1058896.69</v>
      </c>
      <c r="J2023" s="832">
        <v>1371937.49</v>
      </c>
      <c r="K2023" s="832">
        <v>1801201.49</v>
      </c>
      <c r="L2023" s="832">
        <v>1800361.49</v>
      </c>
      <c r="M2023" s="832">
        <v>0</v>
      </c>
      <c r="N2023" s="832">
        <v>0</v>
      </c>
      <c r="O2023" s="832">
        <v>0</v>
      </c>
      <c r="P2023" s="832">
        <v>0</v>
      </c>
      <c r="Q2023" s="832">
        <v>0</v>
      </c>
      <c r="R2023" s="832">
        <v>0</v>
      </c>
      <c r="S2023" s="832">
        <v>150030.12</v>
      </c>
      <c r="T2023" s="832">
        <v>131955.09</v>
      </c>
      <c r="U2023" s="832">
        <v>0</v>
      </c>
      <c r="V2023" s="832">
        <v>0</v>
      </c>
      <c r="W2023" s="832">
        <v>0</v>
      </c>
      <c r="X2023" s="832">
        <v>0</v>
      </c>
      <c r="Y2023" s="832">
        <v>0</v>
      </c>
      <c r="Z2023" s="832">
        <v>0</v>
      </c>
      <c r="AA2023" s="832">
        <v>0</v>
      </c>
      <c r="AB2023" s="832">
        <v>0</v>
      </c>
      <c r="AC2023" s="832">
        <v>0</v>
      </c>
      <c r="AD2023" s="832">
        <v>0</v>
      </c>
      <c r="AE2023" s="832">
        <v>0</v>
      </c>
      <c r="AF2023" s="832">
        <v>0</v>
      </c>
      <c r="AG2023" s="832">
        <v>0</v>
      </c>
      <c r="AH2023" s="832">
        <v>0</v>
      </c>
      <c r="AI2023" s="832">
        <v>0</v>
      </c>
    </row>
    <row r="2024" spans="1:35" ht="15" customHeight="1">
      <c r="A2024" s="832" t="s">
        <v>1150</v>
      </c>
      <c r="B2024" s="832">
        <v>2021</v>
      </c>
      <c r="C2024" s="832" t="s">
        <v>2514</v>
      </c>
      <c r="D2024" s="832" t="s">
        <v>2515</v>
      </c>
      <c r="E2024" s="832" t="s">
        <v>1891</v>
      </c>
      <c r="F2024" s="832" t="s">
        <v>2443</v>
      </c>
      <c r="G2024" s="832">
        <v>0</v>
      </c>
      <c r="H2024" s="832">
        <v>0</v>
      </c>
      <c r="I2024" s="832">
        <v>0</v>
      </c>
      <c r="J2024" s="832">
        <v>0</v>
      </c>
      <c r="K2024" s="832">
        <v>0</v>
      </c>
      <c r="L2024" s="832">
        <v>0</v>
      </c>
      <c r="M2024" s="832">
        <v>0</v>
      </c>
      <c r="N2024" s="832">
        <v>0</v>
      </c>
      <c r="O2024" s="832">
        <v>0</v>
      </c>
      <c r="P2024" s="832">
        <v>0</v>
      </c>
      <c r="Q2024" s="832">
        <v>0</v>
      </c>
      <c r="R2024" s="832">
        <v>0</v>
      </c>
      <c r="S2024" s="832">
        <v>0</v>
      </c>
      <c r="T2024" s="832">
        <v>0</v>
      </c>
      <c r="U2024" s="832">
        <v>0</v>
      </c>
      <c r="V2024" s="832">
        <v>0</v>
      </c>
      <c r="W2024" s="832">
        <v>0</v>
      </c>
      <c r="X2024" s="832">
        <v>0</v>
      </c>
      <c r="Y2024" s="832">
        <v>0</v>
      </c>
      <c r="Z2024" s="832">
        <v>0</v>
      </c>
      <c r="AA2024" s="832">
        <v>0</v>
      </c>
      <c r="AB2024" s="832">
        <v>0</v>
      </c>
      <c r="AC2024" s="832">
        <v>0</v>
      </c>
      <c r="AD2024" s="832">
        <v>0</v>
      </c>
      <c r="AE2024" s="832">
        <v>0</v>
      </c>
      <c r="AF2024" s="832">
        <v>0</v>
      </c>
      <c r="AG2024" s="832">
        <v>0</v>
      </c>
      <c r="AH2024" s="832">
        <v>0</v>
      </c>
      <c r="AI2024" s="832">
        <v>0</v>
      </c>
    </row>
    <row r="2025" spans="1:35" ht="15" customHeight="1">
      <c r="A2025" s="832" t="s">
        <v>1150</v>
      </c>
      <c r="B2025" s="832">
        <v>2021</v>
      </c>
      <c r="C2025" s="832" t="s">
        <v>2516</v>
      </c>
      <c r="D2025" s="832" t="s">
        <v>2517</v>
      </c>
      <c r="E2025" s="832" t="s">
        <v>1891</v>
      </c>
      <c r="F2025" s="832" t="s">
        <v>2443</v>
      </c>
      <c r="G2025" s="832">
        <v>210784.91</v>
      </c>
      <c r="H2025" s="832">
        <v>210764.91</v>
      </c>
      <c r="I2025" s="832">
        <v>266550.90999999997</v>
      </c>
      <c r="J2025" s="832">
        <v>352249.07</v>
      </c>
      <c r="K2025" s="832">
        <v>434822.46</v>
      </c>
      <c r="L2025" s="832">
        <v>487855.46</v>
      </c>
      <c r="M2025" s="832">
        <v>10582</v>
      </c>
      <c r="N2025" s="832">
        <v>68687</v>
      </c>
      <c r="O2025" s="832">
        <v>95900</v>
      </c>
      <c r="P2025" s="832">
        <v>136322.76999999999</v>
      </c>
      <c r="Q2025" s="832">
        <v>199440.77</v>
      </c>
      <c r="R2025" s="832">
        <v>220852.77</v>
      </c>
      <c r="S2025" s="832">
        <v>40654.620000000003</v>
      </c>
      <c r="T2025" s="832">
        <v>41490.28</v>
      </c>
      <c r="U2025" s="832">
        <v>0</v>
      </c>
      <c r="V2025" s="832">
        <v>0</v>
      </c>
      <c r="W2025" s="832">
        <v>0</v>
      </c>
      <c r="X2025" s="832">
        <v>0</v>
      </c>
      <c r="Y2025" s="832">
        <v>0</v>
      </c>
      <c r="Z2025" s="832">
        <v>0</v>
      </c>
      <c r="AA2025" s="832">
        <v>0</v>
      </c>
      <c r="AB2025" s="832">
        <v>0</v>
      </c>
      <c r="AC2025" s="832">
        <v>0</v>
      </c>
      <c r="AD2025" s="832">
        <v>0</v>
      </c>
      <c r="AE2025" s="832">
        <v>0</v>
      </c>
      <c r="AF2025" s="832">
        <v>0</v>
      </c>
      <c r="AG2025" s="832">
        <v>0</v>
      </c>
      <c r="AH2025" s="832">
        <v>0</v>
      </c>
      <c r="AI2025" s="832">
        <v>0</v>
      </c>
    </row>
    <row r="2026" spans="1:35" ht="15" customHeight="1">
      <c r="A2026" s="832" t="s">
        <v>1150</v>
      </c>
      <c r="B2026" s="832">
        <v>2021</v>
      </c>
      <c r="C2026" s="832" t="s">
        <v>2518</v>
      </c>
      <c r="D2026" s="832" t="s">
        <v>2519</v>
      </c>
      <c r="E2026" s="832" t="s">
        <v>1891</v>
      </c>
      <c r="F2026" s="832" t="s">
        <v>2443</v>
      </c>
      <c r="G2026" s="832">
        <v>938261.93</v>
      </c>
      <c r="H2026" s="832">
        <v>938261.93</v>
      </c>
      <c r="I2026" s="832">
        <v>1147913.67</v>
      </c>
      <c r="J2026" s="832">
        <v>1512377.53</v>
      </c>
      <c r="K2026" s="832">
        <v>1625541.76</v>
      </c>
      <c r="L2026" s="832">
        <v>1884923.3</v>
      </c>
      <c r="M2026" s="832">
        <v>150498.49</v>
      </c>
      <c r="N2026" s="832">
        <v>257144.23</v>
      </c>
      <c r="O2026" s="832">
        <v>612953.96</v>
      </c>
      <c r="P2026" s="832">
        <v>707054.91</v>
      </c>
      <c r="Q2026" s="832">
        <v>752449.26</v>
      </c>
      <c r="R2026" s="832">
        <v>807011.85</v>
      </c>
      <c r="S2026" s="832">
        <v>157076.94</v>
      </c>
      <c r="T2026" s="832">
        <v>150031.82999999999</v>
      </c>
      <c r="U2026" s="832">
        <v>0</v>
      </c>
      <c r="V2026" s="832">
        <v>0</v>
      </c>
      <c r="W2026" s="832">
        <v>0</v>
      </c>
      <c r="X2026" s="832">
        <v>0</v>
      </c>
      <c r="Y2026" s="832">
        <v>0</v>
      </c>
      <c r="Z2026" s="832">
        <v>0</v>
      </c>
      <c r="AA2026" s="832">
        <v>0</v>
      </c>
      <c r="AB2026" s="832">
        <v>0</v>
      </c>
      <c r="AC2026" s="832">
        <v>0</v>
      </c>
      <c r="AD2026" s="832">
        <v>0</v>
      </c>
      <c r="AE2026" s="832">
        <v>0</v>
      </c>
      <c r="AF2026" s="832">
        <v>0</v>
      </c>
      <c r="AG2026" s="832">
        <v>0</v>
      </c>
      <c r="AH2026" s="832">
        <v>0</v>
      </c>
      <c r="AI2026" s="832">
        <v>0</v>
      </c>
    </row>
    <row r="2027" spans="1:35" ht="15" customHeight="1">
      <c r="A2027" s="832" t="s">
        <v>1150</v>
      </c>
      <c r="B2027" s="832">
        <v>2021</v>
      </c>
      <c r="C2027" s="832" t="s">
        <v>2520</v>
      </c>
      <c r="D2027" s="832" t="s">
        <v>2521</v>
      </c>
      <c r="E2027" s="832" t="s">
        <v>1891</v>
      </c>
      <c r="F2027" s="832" t="s">
        <v>2443</v>
      </c>
      <c r="G2027" s="832">
        <v>1129506.42</v>
      </c>
      <c r="H2027" s="832">
        <v>1229185.72</v>
      </c>
      <c r="I2027" s="832">
        <v>1379904.11</v>
      </c>
      <c r="J2027" s="832">
        <v>1526793.78</v>
      </c>
      <c r="K2027" s="832">
        <v>1746399.82</v>
      </c>
      <c r="L2027" s="832">
        <v>2019149.08</v>
      </c>
      <c r="M2027" s="832">
        <v>256039.1</v>
      </c>
      <c r="N2027" s="832">
        <v>409587.76</v>
      </c>
      <c r="O2027" s="832">
        <v>541359.07999999996</v>
      </c>
      <c r="P2027" s="832">
        <v>752464.99</v>
      </c>
      <c r="Q2027" s="832">
        <v>1041986.59</v>
      </c>
      <c r="R2027" s="832">
        <v>1132999.55</v>
      </c>
      <c r="S2027" s="832">
        <v>168262.42</v>
      </c>
      <c r="T2027" s="832">
        <v>173566.25</v>
      </c>
      <c r="U2027" s="832">
        <v>0</v>
      </c>
      <c r="V2027" s="832">
        <v>0</v>
      </c>
      <c r="W2027" s="832">
        <v>0</v>
      </c>
      <c r="X2027" s="832">
        <v>0</v>
      </c>
      <c r="Y2027" s="832">
        <v>0</v>
      </c>
      <c r="Z2027" s="832">
        <v>0</v>
      </c>
      <c r="AA2027" s="832">
        <v>0</v>
      </c>
      <c r="AB2027" s="832">
        <v>0</v>
      </c>
      <c r="AC2027" s="832">
        <v>0</v>
      </c>
      <c r="AD2027" s="832">
        <v>0</v>
      </c>
      <c r="AE2027" s="832">
        <v>0</v>
      </c>
      <c r="AF2027" s="832">
        <v>0</v>
      </c>
      <c r="AG2027" s="832">
        <v>0</v>
      </c>
      <c r="AH2027" s="832">
        <v>0</v>
      </c>
      <c r="AI2027" s="832">
        <v>0</v>
      </c>
    </row>
    <row r="2028" spans="1:35" ht="15" customHeight="1">
      <c r="A2028" s="832" t="s">
        <v>1150</v>
      </c>
      <c r="B2028" s="832">
        <v>2021</v>
      </c>
      <c r="C2028" s="832" t="s">
        <v>2522</v>
      </c>
      <c r="D2028" s="832" t="s">
        <v>2523</v>
      </c>
      <c r="E2028" s="832" t="s">
        <v>1891</v>
      </c>
      <c r="F2028" s="832" t="s">
        <v>2443</v>
      </c>
      <c r="G2028" s="832">
        <v>28979</v>
      </c>
      <c r="H2028" s="832">
        <v>56575</v>
      </c>
      <c r="I2028" s="832">
        <v>112869.01</v>
      </c>
      <c r="J2028" s="832">
        <v>206642.54</v>
      </c>
      <c r="K2028" s="832">
        <v>269804.71999999997</v>
      </c>
      <c r="L2028" s="832">
        <v>324636.09000000003</v>
      </c>
      <c r="M2028" s="832">
        <v>45817.89</v>
      </c>
      <c r="N2028" s="832">
        <v>176889.47</v>
      </c>
      <c r="O2028" s="832">
        <v>321392.38</v>
      </c>
      <c r="P2028" s="832">
        <v>410306</v>
      </c>
      <c r="Q2028" s="832">
        <v>445223.6</v>
      </c>
      <c r="R2028" s="832">
        <v>445223.6</v>
      </c>
      <c r="S2028" s="832">
        <v>27053.01</v>
      </c>
      <c r="T2028" s="832">
        <v>61740.06</v>
      </c>
      <c r="U2028" s="832">
        <v>0</v>
      </c>
      <c r="V2028" s="832">
        <v>0</v>
      </c>
      <c r="W2028" s="832">
        <v>0</v>
      </c>
      <c r="X2028" s="832">
        <v>0</v>
      </c>
      <c r="Y2028" s="832">
        <v>0</v>
      </c>
      <c r="Z2028" s="832">
        <v>0</v>
      </c>
      <c r="AA2028" s="832">
        <v>0</v>
      </c>
      <c r="AB2028" s="832">
        <v>0</v>
      </c>
      <c r="AC2028" s="832">
        <v>0</v>
      </c>
      <c r="AD2028" s="832">
        <v>0</v>
      </c>
      <c r="AE2028" s="832">
        <v>0</v>
      </c>
      <c r="AF2028" s="832">
        <v>0</v>
      </c>
      <c r="AG2028" s="832">
        <v>0</v>
      </c>
      <c r="AH2028" s="832">
        <v>0</v>
      </c>
      <c r="AI2028" s="832">
        <v>0</v>
      </c>
    </row>
    <row r="2029" spans="1:35" ht="15" customHeight="1">
      <c r="A2029" s="832" t="s">
        <v>1150</v>
      </c>
      <c r="B2029" s="832">
        <v>2021</v>
      </c>
      <c r="C2029" s="832" t="s">
        <v>2524</v>
      </c>
      <c r="D2029" s="832" t="s">
        <v>2525</v>
      </c>
      <c r="E2029" s="832" t="s">
        <v>2526</v>
      </c>
      <c r="F2029" s="832" t="s">
        <v>2443</v>
      </c>
      <c r="G2029" s="832">
        <v>3189.09</v>
      </c>
      <c r="H2029" s="832">
        <v>3651.83</v>
      </c>
      <c r="I2029" s="832">
        <v>5510.76</v>
      </c>
      <c r="J2029" s="832">
        <v>9171.14</v>
      </c>
      <c r="K2029" s="832">
        <v>12976.16</v>
      </c>
      <c r="L2029" s="832">
        <v>15097.98</v>
      </c>
      <c r="M2029" s="832">
        <v>1959.12</v>
      </c>
      <c r="N2029" s="832">
        <v>7849.86</v>
      </c>
      <c r="O2029" s="832">
        <v>12479.12</v>
      </c>
      <c r="P2029" s="832">
        <v>23197.64</v>
      </c>
      <c r="Q2029" s="832">
        <v>23540.26</v>
      </c>
      <c r="R2029" s="832">
        <v>23540.26</v>
      </c>
      <c r="S2029" s="832">
        <v>1258.17</v>
      </c>
      <c r="T2029" s="832">
        <v>2954.1</v>
      </c>
      <c r="U2029" s="832">
        <v>0</v>
      </c>
      <c r="V2029" s="832">
        <v>0</v>
      </c>
      <c r="W2029" s="832">
        <v>0</v>
      </c>
      <c r="X2029" s="832">
        <v>0</v>
      </c>
      <c r="Y2029" s="832">
        <v>0</v>
      </c>
      <c r="Z2029" s="832">
        <v>0</v>
      </c>
      <c r="AA2029" s="832">
        <v>0</v>
      </c>
      <c r="AB2029" s="832">
        <v>0</v>
      </c>
      <c r="AC2029" s="832">
        <v>0</v>
      </c>
      <c r="AD2029" s="832">
        <v>0</v>
      </c>
      <c r="AE2029" s="832">
        <v>0</v>
      </c>
      <c r="AF2029" s="832">
        <v>0</v>
      </c>
      <c r="AG2029" s="832">
        <v>0</v>
      </c>
      <c r="AH2029" s="832">
        <v>0</v>
      </c>
      <c r="AI2029" s="832">
        <v>0</v>
      </c>
    </row>
    <row r="2030" spans="1:35" ht="15" customHeight="1">
      <c r="A2030" s="832" t="s">
        <v>1150</v>
      </c>
      <c r="B2030" s="832">
        <v>2021</v>
      </c>
      <c r="C2030" s="832" t="s">
        <v>2527</v>
      </c>
      <c r="D2030" s="832" t="s">
        <v>2528</v>
      </c>
      <c r="E2030" s="832" t="s">
        <v>1891</v>
      </c>
      <c r="F2030" s="832" t="s">
        <v>2443</v>
      </c>
      <c r="G2030" s="832">
        <v>190636.19</v>
      </c>
      <c r="H2030" s="832">
        <v>315146.93</v>
      </c>
      <c r="I2030" s="832">
        <v>418289.6</v>
      </c>
      <c r="J2030" s="832">
        <v>513278.28</v>
      </c>
      <c r="K2030" s="832">
        <v>598578.30000000005</v>
      </c>
      <c r="L2030" s="832">
        <v>693450.95</v>
      </c>
      <c r="M2030" s="832">
        <v>130077.57</v>
      </c>
      <c r="N2030" s="832">
        <v>238646.59</v>
      </c>
      <c r="O2030" s="832">
        <v>289083.59999999998</v>
      </c>
      <c r="P2030" s="832">
        <v>374618.15</v>
      </c>
      <c r="Q2030" s="832">
        <v>384597.15</v>
      </c>
      <c r="R2030" s="832">
        <v>384597.15</v>
      </c>
      <c r="S2030" s="832">
        <v>57787.58</v>
      </c>
      <c r="T2030" s="832">
        <v>75924.320000000007</v>
      </c>
      <c r="U2030" s="832">
        <v>0</v>
      </c>
      <c r="V2030" s="832">
        <v>0</v>
      </c>
      <c r="W2030" s="832">
        <v>0</v>
      </c>
      <c r="X2030" s="832">
        <v>0</v>
      </c>
      <c r="Y2030" s="832">
        <v>0</v>
      </c>
      <c r="Z2030" s="832">
        <v>0</v>
      </c>
      <c r="AA2030" s="832">
        <v>0</v>
      </c>
      <c r="AB2030" s="832">
        <v>0</v>
      </c>
      <c r="AC2030" s="832">
        <v>0</v>
      </c>
      <c r="AD2030" s="832">
        <v>0</v>
      </c>
      <c r="AE2030" s="832">
        <v>0</v>
      </c>
      <c r="AF2030" s="832">
        <v>0</v>
      </c>
      <c r="AG2030" s="832">
        <v>0</v>
      </c>
      <c r="AH2030" s="832">
        <v>0</v>
      </c>
      <c r="AI2030" s="832">
        <v>0</v>
      </c>
    </row>
    <row r="2031" spans="1:35" ht="15" customHeight="1">
      <c r="A2031" s="832" t="s">
        <v>1150</v>
      </c>
      <c r="B2031" s="832">
        <v>2021</v>
      </c>
      <c r="C2031" s="832" t="s">
        <v>2529</v>
      </c>
      <c r="D2031" s="832" t="s">
        <v>2312</v>
      </c>
      <c r="E2031" s="832" t="s">
        <v>2526</v>
      </c>
      <c r="F2031" s="832" t="s">
        <v>2443</v>
      </c>
      <c r="G2031" s="832">
        <v>12785.39</v>
      </c>
      <c r="H2031" s="832">
        <v>14962.33</v>
      </c>
      <c r="I2031" s="832">
        <v>20243.84</v>
      </c>
      <c r="J2031" s="832">
        <v>25761.83</v>
      </c>
      <c r="K2031" s="832">
        <v>30814.3</v>
      </c>
      <c r="L2031" s="832">
        <v>34309.160000000003</v>
      </c>
      <c r="M2031" s="832">
        <v>4915.5600000000004</v>
      </c>
      <c r="N2031" s="832">
        <v>6930.35</v>
      </c>
      <c r="O2031" s="832">
        <v>16252.76</v>
      </c>
      <c r="P2031" s="832">
        <v>17750.59</v>
      </c>
      <c r="Q2031" s="832">
        <v>18205.43</v>
      </c>
      <c r="R2031" s="832">
        <v>18205.43</v>
      </c>
      <c r="S2031" s="832">
        <v>2859.1</v>
      </c>
      <c r="T2031" s="832">
        <v>3460.7</v>
      </c>
      <c r="U2031" s="832">
        <v>0</v>
      </c>
      <c r="V2031" s="832">
        <v>0</v>
      </c>
      <c r="W2031" s="832">
        <v>0</v>
      </c>
      <c r="X2031" s="832">
        <v>0</v>
      </c>
      <c r="Y2031" s="832">
        <v>0</v>
      </c>
      <c r="Z2031" s="832">
        <v>0</v>
      </c>
      <c r="AA2031" s="832">
        <v>0</v>
      </c>
      <c r="AB2031" s="832">
        <v>0</v>
      </c>
      <c r="AC2031" s="832">
        <v>0</v>
      </c>
      <c r="AD2031" s="832">
        <v>0</v>
      </c>
      <c r="AE2031" s="832">
        <v>0</v>
      </c>
      <c r="AF2031" s="832">
        <v>0</v>
      </c>
      <c r="AG2031" s="832">
        <v>0</v>
      </c>
      <c r="AH2031" s="832">
        <v>0</v>
      </c>
      <c r="AI2031" s="832">
        <v>0</v>
      </c>
    </row>
    <row r="2032" spans="1:35" ht="15" customHeight="1">
      <c r="A2032" s="832" t="s">
        <v>1150</v>
      </c>
      <c r="B2032" s="832">
        <v>2021</v>
      </c>
      <c r="C2032" s="832" t="s">
        <v>2530</v>
      </c>
      <c r="D2032" s="832" t="s">
        <v>2531</v>
      </c>
      <c r="E2032" s="832" t="s">
        <v>1891</v>
      </c>
      <c r="F2032" s="832" t="s">
        <v>2443</v>
      </c>
      <c r="G2032" s="832">
        <v>1004265.35</v>
      </c>
      <c r="H2032" s="832">
        <v>1100531.07</v>
      </c>
      <c r="I2032" s="832">
        <v>1202318.29</v>
      </c>
      <c r="J2032" s="832">
        <v>1307706.71</v>
      </c>
      <c r="K2032" s="832">
        <v>1336855.73</v>
      </c>
      <c r="L2032" s="832">
        <v>1431703.65</v>
      </c>
      <c r="M2032" s="832">
        <v>36811.5</v>
      </c>
      <c r="N2032" s="832">
        <v>102698.71</v>
      </c>
      <c r="O2032" s="832">
        <v>191645.18</v>
      </c>
      <c r="P2032" s="832">
        <v>191645.18</v>
      </c>
      <c r="Q2032" s="832">
        <v>275262.38</v>
      </c>
      <c r="R2032" s="832">
        <v>290306.25</v>
      </c>
      <c r="S2032" s="832">
        <v>119308.64</v>
      </c>
      <c r="T2032" s="832">
        <v>65587.45</v>
      </c>
      <c r="U2032" s="832">
        <v>0</v>
      </c>
      <c r="V2032" s="832">
        <v>0</v>
      </c>
      <c r="W2032" s="832">
        <v>0</v>
      </c>
      <c r="X2032" s="832">
        <v>0</v>
      </c>
      <c r="Y2032" s="832">
        <v>0</v>
      </c>
      <c r="Z2032" s="832">
        <v>0</v>
      </c>
      <c r="AA2032" s="832">
        <v>0</v>
      </c>
      <c r="AB2032" s="832">
        <v>0</v>
      </c>
      <c r="AC2032" s="832">
        <v>0</v>
      </c>
      <c r="AD2032" s="832">
        <v>0</v>
      </c>
      <c r="AE2032" s="832">
        <v>0</v>
      </c>
      <c r="AF2032" s="832">
        <v>0</v>
      </c>
      <c r="AG2032" s="832">
        <v>0</v>
      </c>
      <c r="AH2032" s="832">
        <v>0</v>
      </c>
      <c r="AI2032" s="832">
        <v>0</v>
      </c>
    </row>
    <row r="2033" spans="1:35" ht="15" customHeight="1">
      <c r="A2033" s="832" t="s">
        <v>1150</v>
      </c>
      <c r="B2033" s="832">
        <v>2021</v>
      </c>
      <c r="C2033" s="832" t="s">
        <v>2532</v>
      </c>
      <c r="D2033" s="832" t="s">
        <v>2316</v>
      </c>
      <c r="E2033" s="832" t="s">
        <v>2526</v>
      </c>
      <c r="F2033" s="832" t="s">
        <v>2443</v>
      </c>
      <c r="G2033" s="832">
        <v>110983.4</v>
      </c>
      <c r="H2033" s="832">
        <v>116553.16</v>
      </c>
      <c r="I2033" s="832">
        <v>121385.36</v>
      </c>
      <c r="J2033" s="832">
        <v>124668.66</v>
      </c>
      <c r="K2033" s="832">
        <v>128295.45</v>
      </c>
      <c r="L2033" s="832">
        <v>128667.78</v>
      </c>
      <c r="M2033" s="832">
        <v>3050.87</v>
      </c>
      <c r="N2033" s="832">
        <v>3659.26</v>
      </c>
      <c r="O2033" s="832">
        <v>5379.24</v>
      </c>
      <c r="P2033" s="832">
        <v>5379.24</v>
      </c>
      <c r="Q2033" s="832">
        <v>8575.8799999999992</v>
      </c>
      <c r="R2033" s="832">
        <v>9729.82</v>
      </c>
      <c r="S2033" s="832">
        <v>10722.32</v>
      </c>
      <c r="T2033" s="832">
        <v>2667.79</v>
      </c>
      <c r="U2033" s="832">
        <v>0</v>
      </c>
      <c r="V2033" s="832">
        <v>0</v>
      </c>
      <c r="W2033" s="832">
        <v>0</v>
      </c>
      <c r="X2033" s="832">
        <v>0</v>
      </c>
      <c r="Y2033" s="832">
        <v>0</v>
      </c>
      <c r="Z2033" s="832">
        <v>0</v>
      </c>
      <c r="AA2033" s="832">
        <v>0</v>
      </c>
      <c r="AB2033" s="832">
        <v>0</v>
      </c>
      <c r="AC2033" s="832">
        <v>0</v>
      </c>
      <c r="AD2033" s="832">
        <v>0</v>
      </c>
      <c r="AE2033" s="832">
        <v>0</v>
      </c>
      <c r="AF2033" s="832">
        <v>0</v>
      </c>
      <c r="AG2033" s="832">
        <v>0</v>
      </c>
      <c r="AH2033" s="832">
        <v>0</v>
      </c>
      <c r="AI2033" s="832">
        <v>0</v>
      </c>
    </row>
    <row r="2034" spans="1:35" ht="15" customHeight="1">
      <c r="A2034" s="832" t="s">
        <v>1150</v>
      </c>
      <c r="B2034" s="832">
        <v>2021</v>
      </c>
      <c r="C2034" s="832" t="s">
        <v>2535</v>
      </c>
      <c r="D2034" s="832" t="s">
        <v>2536</v>
      </c>
      <c r="E2034" s="832" t="s">
        <v>1891</v>
      </c>
      <c r="F2034" s="832" t="s">
        <v>2443</v>
      </c>
      <c r="G2034" s="832">
        <v>28602.54</v>
      </c>
      <c r="H2034" s="832">
        <v>28602.54</v>
      </c>
      <c r="I2034" s="832">
        <v>28602.54</v>
      </c>
      <c r="J2034" s="832">
        <v>753688.63</v>
      </c>
      <c r="K2034" s="832">
        <v>1244482.1399999999</v>
      </c>
      <c r="L2034" s="832">
        <v>1853966.47</v>
      </c>
      <c r="M2034" s="832">
        <v>53075.74</v>
      </c>
      <c r="N2034" s="832">
        <v>53075.74</v>
      </c>
      <c r="O2034" s="832">
        <v>53075.74</v>
      </c>
      <c r="P2034" s="832">
        <v>82059.11</v>
      </c>
      <c r="Q2034" s="832">
        <v>82059.11</v>
      </c>
      <c r="R2034" s="832">
        <v>82059.11</v>
      </c>
      <c r="S2034" s="832">
        <v>154497.21</v>
      </c>
      <c r="T2034" s="832">
        <v>161335.47</v>
      </c>
      <c r="U2034" s="832">
        <v>0</v>
      </c>
      <c r="V2034" s="832">
        <v>0</v>
      </c>
      <c r="W2034" s="832">
        <v>0</v>
      </c>
      <c r="X2034" s="832">
        <v>0</v>
      </c>
      <c r="Y2034" s="832">
        <v>0</v>
      </c>
      <c r="Z2034" s="832">
        <v>0</v>
      </c>
      <c r="AA2034" s="832">
        <v>0</v>
      </c>
      <c r="AB2034" s="832">
        <v>0</v>
      </c>
      <c r="AC2034" s="832">
        <v>0</v>
      </c>
      <c r="AD2034" s="832">
        <v>0</v>
      </c>
      <c r="AE2034" s="832">
        <v>0</v>
      </c>
      <c r="AF2034" s="832">
        <v>0</v>
      </c>
      <c r="AG2034" s="832">
        <v>0</v>
      </c>
      <c r="AH2034" s="832">
        <v>0</v>
      </c>
      <c r="AI2034" s="832">
        <v>0</v>
      </c>
    </row>
    <row r="2035" spans="1:35" ht="15" customHeight="1">
      <c r="A2035" s="832" t="s">
        <v>1150</v>
      </c>
      <c r="B2035" s="832">
        <v>2021</v>
      </c>
      <c r="C2035" s="832" t="s">
        <v>2537</v>
      </c>
      <c r="D2035" s="832" t="s">
        <v>2869</v>
      </c>
      <c r="E2035" s="832" t="s">
        <v>1891</v>
      </c>
      <c r="F2035" s="832" t="s">
        <v>2443</v>
      </c>
      <c r="G2035" s="832">
        <v>0</v>
      </c>
      <c r="H2035" s="832">
        <v>0</v>
      </c>
      <c r="I2035" s="832">
        <v>0</v>
      </c>
      <c r="J2035" s="832">
        <v>0</v>
      </c>
      <c r="K2035" s="832">
        <v>0</v>
      </c>
      <c r="L2035" s="832">
        <v>0</v>
      </c>
      <c r="M2035" s="832">
        <v>0</v>
      </c>
      <c r="N2035" s="832">
        <v>0</v>
      </c>
      <c r="O2035" s="832">
        <v>0</v>
      </c>
      <c r="P2035" s="832">
        <v>0</v>
      </c>
      <c r="Q2035" s="832">
        <v>0</v>
      </c>
      <c r="R2035" s="832">
        <v>0</v>
      </c>
      <c r="S2035" s="832">
        <v>0</v>
      </c>
      <c r="T2035" s="832">
        <v>0</v>
      </c>
      <c r="U2035" s="832">
        <v>0</v>
      </c>
      <c r="V2035" s="832">
        <v>0</v>
      </c>
      <c r="W2035" s="832">
        <v>0</v>
      </c>
      <c r="X2035" s="832">
        <v>0</v>
      </c>
      <c r="Y2035" s="832">
        <v>0</v>
      </c>
      <c r="Z2035" s="832">
        <v>0</v>
      </c>
      <c r="AA2035" s="832">
        <v>0</v>
      </c>
      <c r="AB2035" s="832">
        <v>0</v>
      </c>
      <c r="AC2035" s="832">
        <v>0</v>
      </c>
      <c r="AD2035" s="832">
        <v>0</v>
      </c>
      <c r="AE2035" s="832">
        <v>0</v>
      </c>
      <c r="AF2035" s="832">
        <v>0</v>
      </c>
      <c r="AG2035" s="832">
        <v>0</v>
      </c>
      <c r="AH2035" s="832">
        <v>0</v>
      </c>
      <c r="AI2035" s="832">
        <v>0</v>
      </c>
    </row>
    <row r="2036" spans="1:35" ht="15" customHeight="1">
      <c r="A2036" s="832" t="s">
        <v>1150</v>
      </c>
      <c r="B2036" s="832">
        <v>2021</v>
      </c>
      <c r="C2036" s="832" t="s">
        <v>2538</v>
      </c>
      <c r="D2036" s="832" t="s">
        <v>2539</v>
      </c>
      <c r="E2036" s="832" t="s">
        <v>1891</v>
      </c>
      <c r="F2036" s="832" t="s">
        <v>2443</v>
      </c>
      <c r="G2036" s="832">
        <v>826568.53</v>
      </c>
      <c r="H2036" s="832">
        <v>941024.95</v>
      </c>
      <c r="I2036" s="832">
        <v>1162016.6000000001</v>
      </c>
      <c r="J2036" s="832">
        <v>1497495.29</v>
      </c>
      <c r="K2036" s="832">
        <v>1775523.89</v>
      </c>
      <c r="L2036" s="832">
        <v>2064380.46</v>
      </c>
      <c r="M2036" s="832">
        <v>268861.74</v>
      </c>
      <c r="N2036" s="832">
        <v>508312.98</v>
      </c>
      <c r="O2036" s="832">
        <v>714248.19</v>
      </c>
      <c r="P2036" s="832">
        <v>1133119.67</v>
      </c>
      <c r="Q2036" s="832">
        <v>1638991.96</v>
      </c>
      <c r="R2036" s="832">
        <v>1870274.14</v>
      </c>
      <c r="S2036" s="832">
        <v>172031.71</v>
      </c>
      <c r="T2036" s="832">
        <v>261423.84</v>
      </c>
      <c r="U2036" s="832">
        <v>0</v>
      </c>
      <c r="V2036" s="832">
        <v>0</v>
      </c>
      <c r="W2036" s="832">
        <v>0</v>
      </c>
      <c r="X2036" s="832">
        <v>0</v>
      </c>
      <c r="Y2036" s="832">
        <v>0</v>
      </c>
      <c r="Z2036" s="832">
        <v>0</v>
      </c>
      <c r="AA2036" s="832">
        <v>0</v>
      </c>
      <c r="AB2036" s="832">
        <v>0</v>
      </c>
      <c r="AC2036" s="832">
        <v>0</v>
      </c>
      <c r="AD2036" s="832">
        <v>0</v>
      </c>
      <c r="AE2036" s="832">
        <v>0</v>
      </c>
      <c r="AF2036" s="832">
        <v>0</v>
      </c>
      <c r="AG2036" s="832">
        <v>0</v>
      </c>
      <c r="AH2036" s="832">
        <v>0</v>
      </c>
      <c r="AI2036" s="832">
        <v>0</v>
      </c>
    </row>
    <row r="2037" spans="1:35" ht="15" customHeight="1">
      <c r="A2037" s="832" t="s">
        <v>1150</v>
      </c>
      <c r="B2037" s="832">
        <v>2021</v>
      </c>
      <c r="C2037" s="832" t="s">
        <v>2544</v>
      </c>
      <c r="D2037" s="832" t="s">
        <v>2849</v>
      </c>
      <c r="E2037" s="832" t="s">
        <v>1891</v>
      </c>
      <c r="F2037" s="832" t="s">
        <v>2443</v>
      </c>
      <c r="G2037" s="832">
        <v>0</v>
      </c>
      <c r="H2037" s="832">
        <v>0</v>
      </c>
      <c r="I2037" s="832">
        <v>0</v>
      </c>
      <c r="J2037" s="832">
        <v>0</v>
      </c>
      <c r="K2037" s="832">
        <v>0</v>
      </c>
      <c r="L2037" s="832">
        <v>0</v>
      </c>
      <c r="M2037" s="832">
        <v>0</v>
      </c>
      <c r="N2037" s="832">
        <v>0</v>
      </c>
      <c r="O2037" s="832">
        <v>0</v>
      </c>
      <c r="P2037" s="832">
        <v>0</v>
      </c>
      <c r="Q2037" s="832">
        <v>0</v>
      </c>
      <c r="R2037" s="832">
        <v>0</v>
      </c>
      <c r="S2037" s="832">
        <v>0</v>
      </c>
      <c r="T2037" s="832">
        <v>0</v>
      </c>
      <c r="U2037" s="832">
        <v>0</v>
      </c>
      <c r="V2037" s="832">
        <v>0</v>
      </c>
      <c r="W2037" s="832">
        <v>0</v>
      </c>
      <c r="X2037" s="832">
        <v>0</v>
      </c>
      <c r="Y2037" s="832">
        <v>0</v>
      </c>
      <c r="Z2037" s="832">
        <v>0</v>
      </c>
      <c r="AA2037" s="832">
        <v>0</v>
      </c>
      <c r="AB2037" s="832">
        <v>0</v>
      </c>
      <c r="AC2037" s="832">
        <v>0</v>
      </c>
      <c r="AD2037" s="832">
        <v>0</v>
      </c>
      <c r="AE2037" s="832">
        <v>0</v>
      </c>
      <c r="AF2037" s="832">
        <v>0</v>
      </c>
      <c r="AG2037" s="832">
        <v>0</v>
      </c>
      <c r="AH2037" s="832">
        <v>0</v>
      </c>
      <c r="AI2037" s="832">
        <v>0</v>
      </c>
    </row>
    <row r="2038" spans="1:35" ht="15" customHeight="1">
      <c r="A2038" s="832" t="s">
        <v>1150</v>
      </c>
      <c r="B2038" s="832">
        <v>2021</v>
      </c>
      <c r="C2038" s="832" t="s">
        <v>2546</v>
      </c>
      <c r="D2038" s="832" t="s">
        <v>2547</v>
      </c>
      <c r="E2038" s="832" t="s">
        <v>333</v>
      </c>
      <c r="F2038" s="832" t="s">
        <v>2443</v>
      </c>
      <c r="G2038" s="832">
        <v>0</v>
      </c>
      <c r="H2038" s="832">
        <v>0</v>
      </c>
      <c r="I2038" s="832">
        <v>0</v>
      </c>
      <c r="J2038" s="832">
        <v>0</v>
      </c>
      <c r="K2038" s="832">
        <v>0</v>
      </c>
      <c r="L2038" s="832">
        <v>0</v>
      </c>
      <c r="M2038" s="832">
        <v>0</v>
      </c>
      <c r="N2038" s="832">
        <v>0</v>
      </c>
      <c r="O2038" s="832">
        <v>0</v>
      </c>
      <c r="P2038" s="832">
        <v>0</v>
      </c>
      <c r="Q2038" s="832">
        <v>0</v>
      </c>
      <c r="R2038" s="832">
        <v>0</v>
      </c>
      <c r="S2038" s="832">
        <v>0</v>
      </c>
      <c r="T2038" s="832">
        <v>0</v>
      </c>
      <c r="U2038" s="832">
        <v>0</v>
      </c>
      <c r="V2038" s="832">
        <v>0</v>
      </c>
      <c r="W2038" s="832">
        <v>0</v>
      </c>
      <c r="X2038" s="832">
        <v>0</v>
      </c>
      <c r="Y2038" s="832">
        <v>0</v>
      </c>
      <c r="Z2038" s="832">
        <v>0</v>
      </c>
      <c r="AA2038" s="832">
        <v>0</v>
      </c>
      <c r="AB2038" s="832">
        <v>0</v>
      </c>
      <c r="AC2038" s="832">
        <v>0</v>
      </c>
      <c r="AD2038" s="832">
        <v>0</v>
      </c>
      <c r="AE2038" s="832">
        <v>0</v>
      </c>
      <c r="AF2038" s="832">
        <v>0</v>
      </c>
      <c r="AG2038" s="832">
        <v>0</v>
      </c>
      <c r="AH2038" s="832">
        <v>0</v>
      </c>
      <c r="AI2038" s="832">
        <v>0</v>
      </c>
    </row>
    <row r="2039" spans="1:35" ht="15" customHeight="1">
      <c r="A2039" s="832" t="s">
        <v>1150</v>
      </c>
      <c r="B2039" s="832">
        <v>2021</v>
      </c>
      <c r="C2039" s="832" t="s">
        <v>2548</v>
      </c>
      <c r="D2039" s="832" t="s">
        <v>2850</v>
      </c>
      <c r="E2039" s="832" t="s">
        <v>333</v>
      </c>
      <c r="F2039" s="832" t="s">
        <v>2443</v>
      </c>
      <c r="G2039" s="832">
        <v>0</v>
      </c>
      <c r="H2039" s="832">
        <v>0</v>
      </c>
      <c r="I2039" s="832">
        <v>0</v>
      </c>
      <c r="J2039" s="832">
        <v>0</v>
      </c>
      <c r="K2039" s="832">
        <v>0</v>
      </c>
      <c r="L2039" s="832">
        <v>0</v>
      </c>
      <c r="M2039" s="832">
        <v>0</v>
      </c>
      <c r="N2039" s="832">
        <v>0</v>
      </c>
      <c r="O2039" s="832">
        <v>0</v>
      </c>
      <c r="P2039" s="832">
        <v>0</v>
      </c>
      <c r="Q2039" s="832">
        <v>0</v>
      </c>
      <c r="R2039" s="832">
        <v>0</v>
      </c>
      <c r="S2039" s="832">
        <v>0</v>
      </c>
      <c r="T2039" s="832">
        <v>0</v>
      </c>
      <c r="U2039" s="832">
        <v>0</v>
      </c>
      <c r="V2039" s="832">
        <v>0</v>
      </c>
      <c r="W2039" s="832">
        <v>0</v>
      </c>
      <c r="X2039" s="832">
        <v>0</v>
      </c>
      <c r="Y2039" s="832">
        <v>0</v>
      </c>
      <c r="Z2039" s="832">
        <v>0</v>
      </c>
      <c r="AA2039" s="832">
        <v>0</v>
      </c>
      <c r="AB2039" s="832">
        <v>0</v>
      </c>
      <c r="AC2039" s="832">
        <v>0</v>
      </c>
      <c r="AD2039" s="832">
        <v>0</v>
      </c>
      <c r="AE2039" s="832">
        <v>0</v>
      </c>
      <c r="AF2039" s="832">
        <v>0</v>
      </c>
      <c r="AG2039" s="832">
        <v>0</v>
      </c>
      <c r="AH2039" s="832">
        <v>0</v>
      </c>
      <c r="AI2039" s="832">
        <v>0</v>
      </c>
    </row>
    <row r="2040" spans="1:35" ht="15" customHeight="1">
      <c r="A2040" s="832" t="s">
        <v>1150</v>
      </c>
      <c r="B2040" s="832">
        <v>2021</v>
      </c>
      <c r="C2040" s="832" t="s">
        <v>2550</v>
      </c>
      <c r="D2040" s="832" t="s">
        <v>2851</v>
      </c>
      <c r="E2040" s="832" t="s">
        <v>333</v>
      </c>
      <c r="F2040" s="832" t="s">
        <v>2443</v>
      </c>
      <c r="G2040" s="832">
        <v>0</v>
      </c>
      <c r="H2040" s="832">
        <v>0</v>
      </c>
      <c r="I2040" s="832">
        <v>0</v>
      </c>
      <c r="J2040" s="832">
        <v>0</v>
      </c>
      <c r="K2040" s="832">
        <v>0</v>
      </c>
      <c r="L2040" s="832">
        <v>0</v>
      </c>
      <c r="M2040" s="832">
        <v>0</v>
      </c>
      <c r="N2040" s="832">
        <v>0</v>
      </c>
      <c r="O2040" s="832">
        <v>0</v>
      </c>
      <c r="P2040" s="832">
        <v>0</v>
      </c>
      <c r="Q2040" s="832">
        <v>0</v>
      </c>
      <c r="R2040" s="832">
        <v>0</v>
      </c>
      <c r="S2040" s="832">
        <v>0</v>
      </c>
      <c r="T2040" s="832">
        <v>0</v>
      </c>
      <c r="U2040" s="832">
        <v>0</v>
      </c>
      <c r="V2040" s="832">
        <v>0</v>
      </c>
      <c r="W2040" s="832">
        <v>0</v>
      </c>
      <c r="X2040" s="832">
        <v>0</v>
      </c>
      <c r="Y2040" s="832">
        <v>0</v>
      </c>
      <c r="Z2040" s="832">
        <v>0</v>
      </c>
      <c r="AA2040" s="832">
        <v>0</v>
      </c>
      <c r="AB2040" s="832">
        <v>0</v>
      </c>
      <c r="AC2040" s="832">
        <v>0</v>
      </c>
      <c r="AD2040" s="832">
        <v>0</v>
      </c>
      <c r="AE2040" s="832">
        <v>0</v>
      </c>
      <c r="AF2040" s="832">
        <v>0</v>
      </c>
      <c r="AG2040" s="832">
        <v>0</v>
      </c>
      <c r="AH2040" s="832">
        <v>0</v>
      </c>
      <c r="AI2040" s="832">
        <v>0</v>
      </c>
    </row>
    <row r="2041" spans="1:35" ht="15" customHeight="1">
      <c r="A2041" s="832" t="s">
        <v>1150</v>
      </c>
      <c r="B2041" s="832">
        <v>2021</v>
      </c>
      <c r="C2041" s="832" t="s">
        <v>2552</v>
      </c>
      <c r="D2041" s="832" t="s">
        <v>2852</v>
      </c>
      <c r="E2041" s="832" t="s">
        <v>333</v>
      </c>
      <c r="F2041" s="832" t="s">
        <v>2443</v>
      </c>
      <c r="G2041" s="832">
        <v>293</v>
      </c>
      <c r="H2041" s="832">
        <v>293</v>
      </c>
      <c r="I2041" s="832">
        <v>293</v>
      </c>
      <c r="J2041" s="832">
        <v>293</v>
      </c>
      <c r="K2041" s="832">
        <v>293</v>
      </c>
      <c r="L2041" s="832">
        <v>293</v>
      </c>
      <c r="M2041" s="832">
        <v>0</v>
      </c>
      <c r="N2041" s="832">
        <v>0</v>
      </c>
      <c r="O2041" s="832">
        <v>0</v>
      </c>
      <c r="P2041" s="832">
        <v>0</v>
      </c>
      <c r="Q2041" s="832">
        <v>0</v>
      </c>
      <c r="R2041" s="832">
        <v>0</v>
      </c>
      <c r="S2041" s="832">
        <v>24.42</v>
      </c>
      <c r="T2041" s="832">
        <v>0</v>
      </c>
      <c r="U2041" s="832">
        <v>0</v>
      </c>
      <c r="V2041" s="832">
        <v>0</v>
      </c>
      <c r="W2041" s="832">
        <v>0</v>
      </c>
      <c r="X2041" s="832">
        <v>0</v>
      </c>
      <c r="Y2041" s="832">
        <v>0</v>
      </c>
      <c r="Z2041" s="832">
        <v>0</v>
      </c>
      <c r="AA2041" s="832">
        <v>0</v>
      </c>
      <c r="AB2041" s="832">
        <v>0</v>
      </c>
      <c r="AC2041" s="832">
        <v>0</v>
      </c>
      <c r="AD2041" s="832">
        <v>0</v>
      </c>
      <c r="AE2041" s="832">
        <v>0</v>
      </c>
      <c r="AF2041" s="832">
        <v>0</v>
      </c>
      <c r="AG2041" s="832">
        <v>0</v>
      </c>
      <c r="AH2041" s="832">
        <v>0</v>
      </c>
      <c r="AI2041" s="832">
        <v>0</v>
      </c>
    </row>
    <row r="2042" spans="1:35" ht="15" customHeight="1">
      <c r="A2042" s="832" t="s">
        <v>1150</v>
      </c>
      <c r="B2042" s="832">
        <v>2021</v>
      </c>
      <c r="C2042" s="832" t="s">
        <v>2554</v>
      </c>
      <c r="D2042" s="832" t="s">
        <v>2853</v>
      </c>
      <c r="E2042" s="832" t="s">
        <v>333</v>
      </c>
      <c r="F2042" s="832" t="s">
        <v>2443</v>
      </c>
      <c r="G2042" s="832">
        <v>0</v>
      </c>
      <c r="H2042" s="832">
        <v>0</v>
      </c>
      <c r="I2042" s="832">
        <v>0</v>
      </c>
      <c r="J2042" s="832">
        <v>0</v>
      </c>
      <c r="K2042" s="832">
        <v>0</v>
      </c>
      <c r="L2042" s="832">
        <v>0</v>
      </c>
      <c r="M2042" s="832">
        <v>0</v>
      </c>
      <c r="N2042" s="832">
        <v>0</v>
      </c>
      <c r="O2042" s="832">
        <v>0</v>
      </c>
      <c r="P2042" s="832">
        <v>0</v>
      </c>
      <c r="Q2042" s="832">
        <v>0</v>
      </c>
      <c r="R2042" s="832">
        <v>0</v>
      </c>
      <c r="S2042" s="832">
        <v>0</v>
      </c>
      <c r="T2042" s="832">
        <v>0</v>
      </c>
      <c r="U2042" s="832">
        <v>0</v>
      </c>
      <c r="V2042" s="832">
        <v>0</v>
      </c>
      <c r="W2042" s="832">
        <v>0</v>
      </c>
      <c r="X2042" s="832">
        <v>0</v>
      </c>
      <c r="Y2042" s="832">
        <v>0</v>
      </c>
      <c r="Z2042" s="832">
        <v>0</v>
      </c>
      <c r="AA2042" s="832">
        <v>0</v>
      </c>
      <c r="AB2042" s="832">
        <v>0</v>
      </c>
      <c r="AC2042" s="832">
        <v>0</v>
      </c>
      <c r="AD2042" s="832">
        <v>0</v>
      </c>
      <c r="AE2042" s="832">
        <v>0</v>
      </c>
      <c r="AF2042" s="832">
        <v>0</v>
      </c>
      <c r="AG2042" s="832">
        <v>0</v>
      </c>
      <c r="AH2042" s="832">
        <v>0</v>
      </c>
      <c r="AI2042" s="832">
        <v>0</v>
      </c>
    </row>
    <row r="2043" spans="1:35" ht="15" customHeight="1">
      <c r="A2043" s="832" t="s">
        <v>1150</v>
      </c>
      <c r="B2043" s="832">
        <v>2021</v>
      </c>
      <c r="C2043" s="832" t="s">
        <v>2556</v>
      </c>
      <c r="D2043" s="832" t="s">
        <v>2854</v>
      </c>
      <c r="E2043" s="832" t="s">
        <v>333</v>
      </c>
      <c r="F2043" s="832" t="s">
        <v>2443</v>
      </c>
      <c r="G2043" s="832">
        <v>0</v>
      </c>
      <c r="H2043" s="832">
        <v>0</v>
      </c>
      <c r="I2043" s="832">
        <v>0</v>
      </c>
      <c r="J2043" s="832">
        <v>0</v>
      </c>
      <c r="K2043" s="832">
        <v>0</v>
      </c>
      <c r="L2043" s="832">
        <v>0</v>
      </c>
      <c r="M2043" s="832">
        <v>0</v>
      </c>
      <c r="N2043" s="832">
        <v>0</v>
      </c>
      <c r="O2043" s="832">
        <v>0</v>
      </c>
      <c r="P2043" s="832">
        <v>0</v>
      </c>
      <c r="Q2043" s="832">
        <v>0</v>
      </c>
      <c r="R2043" s="832">
        <v>0</v>
      </c>
      <c r="S2043" s="832">
        <v>0</v>
      </c>
      <c r="T2043" s="832">
        <v>0</v>
      </c>
      <c r="U2043" s="832">
        <v>0</v>
      </c>
      <c r="V2043" s="832">
        <v>0</v>
      </c>
      <c r="W2043" s="832">
        <v>0</v>
      </c>
      <c r="X2043" s="832">
        <v>0</v>
      </c>
      <c r="Y2043" s="832">
        <v>0</v>
      </c>
      <c r="Z2043" s="832">
        <v>0</v>
      </c>
      <c r="AA2043" s="832">
        <v>0</v>
      </c>
      <c r="AB2043" s="832">
        <v>0</v>
      </c>
      <c r="AC2043" s="832">
        <v>0</v>
      </c>
      <c r="AD2043" s="832">
        <v>0</v>
      </c>
      <c r="AE2043" s="832">
        <v>0</v>
      </c>
      <c r="AF2043" s="832">
        <v>0</v>
      </c>
      <c r="AG2043" s="832">
        <v>0</v>
      </c>
      <c r="AH2043" s="832">
        <v>0</v>
      </c>
      <c r="AI2043" s="832">
        <v>0</v>
      </c>
    </row>
    <row r="2044" spans="1:35" ht="15" customHeight="1">
      <c r="A2044" s="832" t="s">
        <v>1150</v>
      </c>
      <c r="B2044" s="832">
        <v>2021</v>
      </c>
      <c r="C2044" s="832" t="s">
        <v>2558</v>
      </c>
      <c r="D2044" s="832" t="s">
        <v>2855</v>
      </c>
      <c r="E2044" s="832" t="s">
        <v>1891</v>
      </c>
      <c r="F2044" s="832" t="s">
        <v>2443</v>
      </c>
      <c r="G2044" s="832">
        <v>0</v>
      </c>
      <c r="H2044" s="832">
        <v>0</v>
      </c>
      <c r="I2044" s="832">
        <v>0</v>
      </c>
      <c r="J2044" s="832">
        <v>0</v>
      </c>
      <c r="K2044" s="832">
        <v>0</v>
      </c>
      <c r="L2044" s="832">
        <v>0</v>
      </c>
      <c r="M2044" s="832">
        <v>0</v>
      </c>
      <c r="N2044" s="832">
        <v>0</v>
      </c>
      <c r="O2044" s="832">
        <v>0</v>
      </c>
      <c r="P2044" s="832">
        <v>0</v>
      </c>
      <c r="Q2044" s="832">
        <v>0</v>
      </c>
      <c r="R2044" s="832">
        <v>0</v>
      </c>
      <c r="S2044" s="832">
        <v>0</v>
      </c>
      <c r="T2044" s="832">
        <v>0</v>
      </c>
      <c r="U2044" s="832">
        <v>0</v>
      </c>
      <c r="V2044" s="832">
        <v>0</v>
      </c>
      <c r="W2044" s="832">
        <v>0</v>
      </c>
      <c r="X2044" s="832">
        <v>0</v>
      </c>
      <c r="Y2044" s="832">
        <v>0</v>
      </c>
      <c r="Z2044" s="832">
        <v>0</v>
      </c>
      <c r="AA2044" s="832">
        <v>0</v>
      </c>
      <c r="AB2044" s="832">
        <v>0</v>
      </c>
      <c r="AC2044" s="832">
        <v>0</v>
      </c>
      <c r="AD2044" s="832">
        <v>0</v>
      </c>
      <c r="AE2044" s="832">
        <v>0</v>
      </c>
      <c r="AF2044" s="832">
        <v>0</v>
      </c>
      <c r="AG2044" s="832">
        <v>0</v>
      </c>
      <c r="AH2044" s="832">
        <v>0</v>
      </c>
      <c r="AI2044" s="832">
        <v>0</v>
      </c>
    </row>
    <row r="2045" spans="1:35" ht="15" customHeight="1">
      <c r="A2045" s="832" t="s">
        <v>1150</v>
      </c>
      <c r="B2045" s="832">
        <v>2021</v>
      </c>
      <c r="C2045" s="832" t="s">
        <v>2560</v>
      </c>
      <c r="D2045" s="832" t="s">
        <v>2561</v>
      </c>
      <c r="E2045" s="832" t="s">
        <v>333</v>
      </c>
      <c r="F2045" s="832" t="s">
        <v>2443</v>
      </c>
      <c r="G2045" s="832">
        <v>5853.5</v>
      </c>
      <c r="H2045" s="832">
        <v>5853.5</v>
      </c>
      <c r="I2045" s="832">
        <v>5853.5</v>
      </c>
      <c r="J2045" s="832">
        <v>5853.5</v>
      </c>
      <c r="K2045" s="832">
        <v>5853.5</v>
      </c>
      <c r="L2045" s="832">
        <v>5853.5</v>
      </c>
      <c r="M2045" s="832">
        <v>0</v>
      </c>
      <c r="N2045" s="832">
        <v>0</v>
      </c>
      <c r="O2045" s="832">
        <v>0</v>
      </c>
      <c r="P2045" s="832">
        <v>0</v>
      </c>
      <c r="Q2045" s="832">
        <v>0</v>
      </c>
      <c r="R2045" s="832">
        <v>0</v>
      </c>
      <c r="S2045" s="832">
        <v>487.79</v>
      </c>
      <c r="T2045" s="832">
        <v>0</v>
      </c>
      <c r="U2045" s="832">
        <v>0</v>
      </c>
      <c r="V2045" s="832">
        <v>0</v>
      </c>
      <c r="W2045" s="832">
        <v>0</v>
      </c>
      <c r="X2045" s="832">
        <v>0</v>
      </c>
      <c r="Y2045" s="832">
        <v>0</v>
      </c>
      <c r="Z2045" s="832">
        <v>0</v>
      </c>
      <c r="AA2045" s="832">
        <v>0</v>
      </c>
      <c r="AB2045" s="832">
        <v>0</v>
      </c>
      <c r="AC2045" s="832">
        <v>0</v>
      </c>
      <c r="AD2045" s="832">
        <v>0</v>
      </c>
      <c r="AE2045" s="832">
        <v>0</v>
      </c>
      <c r="AF2045" s="832">
        <v>0</v>
      </c>
      <c r="AG2045" s="832">
        <v>0</v>
      </c>
      <c r="AH2045" s="832">
        <v>0</v>
      </c>
      <c r="AI2045" s="832">
        <v>0</v>
      </c>
    </row>
    <row r="2046" spans="1:35" ht="15" customHeight="1">
      <c r="A2046" s="832" t="s">
        <v>1150</v>
      </c>
      <c r="B2046" s="832">
        <v>2021</v>
      </c>
      <c r="C2046" s="832" t="s">
        <v>2562</v>
      </c>
      <c r="D2046" s="832" t="s">
        <v>2856</v>
      </c>
      <c r="E2046" s="832" t="s">
        <v>333</v>
      </c>
      <c r="F2046" s="832" t="s">
        <v>2443</v>
      </c>
      <c r="G2046" s="832">
        <v>3082.43</v>
      </c>
      <c r="H2046" s="832">
        <v>4735.41</v>
      </c>
      <c r="I2046" s="832">
        <v>6820.05</v>
      </c>
      <c r="J2046" s="832">
        <v>9653.7099999999991</v>
      </c>
      <c r="K2046" s="832">
        <v>11131.53</v>
      </c>
      <c r="L2046" s="832">
        <v>10938.31</v>
      </c>
      <c r="M2046" s="832">
        <v>1515.36</v>
      </c>
      <c r="N2046" s="832">
        <v>2144.36</v>
      </c>
      <c r="O2046" s="832">
        <v>8324</v>
      </c>
      <c r="P2046" s="832">
        <v>8853</v>
      </c>
      <c r="Q2046" s="832">
        <v>8853</v>
      </c>
      <c r="R2046" s="832">
        <v>8853</v>
      </c>
      <c r="S2046" s="832">
        <v>911.53</v>
      </c>
      <c r="T2046" s="832">
        <v>1512.86</v>
      </c>
      <c r="U2046" s="832">
        <v>0</v>
      </c>
      <c r="V2046" s="832">
        <v>0</v>
      </c>
      <c r="W2046" s="832">
        <v>0</v>
      </c>
      <c r="X2046" s="832">
        <v>0</v>
      </c>
      <c r="Y2046" s="832">
        <v>0</v>
      </c>
      <c r="Z2046" s="832">
        <v>0</v>
      </c>
      <c r="AA2046" s="832">
        <v>0</v>
      </c>
      <c r="AB2046" s="832">
        <v>0</v>
      </c>
      <c r="AC2046" s="832">
        <v>0</v>
      </c>
      <c r="AD2046" s="832">
        <v>0</v>
      </c>
      <c r="AE2046" s="832">
        <v>0</v>
      </c>
      <c r="AF2046" s="832">
        <v>0</v>
      </c>
      <c r="AG2046" s="832">
        <v>0</v>
      </c>
      <c r="AH2046" s="832">
        <v>0</v>
      </c>
      <c r="AI2046" s="832">
        <v>0</v>
      </c>
    </row>
    <row r="2047" spans="1:35" ht="15" customHeight="1">
      <c r="A2047" s="832" t="s">
        <v>1150</v>
      </c>
      <c r="B2047" s="832">
        <v>2021</v>
      </c>
      <c r="C2047" s="832" t="s">
        <v>2564</v>
      </c>
      <c r="D2047" s="832" t="s">
        <v>2857</v>
      </c>
      <c r="E2047" s="832" t="s">
        <v>333</v>
      </c>
      <c r="F2047" s="832" t="s">
        <v>2443</v>
      </c>
      <c r="G2047" s="832">
        <v>0</v>
      </c>
      <c r="H2047" s="832">
        <v>0</v>
      </c>
      <c r="I2047" s="832">
        <v>0</v>
      </c>
      <c r="J2047" s="832">
        <v>0</v>
      </c>
      <c r="K2047" s="832">
        <v>0</v>
      </c>
      <c r="L2047" s="832">
        <v>0</v>
      </c>
      <c r="M2047" s="832">
        <v>0</v>
      </c>
      <c r="N2047" s="832">
        <v>0</v>
      </c>
      <c r="O2047" s="832">
        <v>0</v>
      </c>
      <c r="P2047" s="832">
        <v>371.56</v>
      </c>
      <c r="Q2047" s="832">
        <v>371.56</v>
      </c>
      <c r="R2047" s="832">
        <v>371.56</v>
      </c>
      <c r="S2047" s="832">
        <v>0</v>
      </c>
      <c r="T2047" s="832">
        <v>30.96</v>
      </c>
      <c r="U2047" s="832">
        <v>0</v>
      </c>
      <c r="V2047" s="832">
        <v>0</v>
      </c>
      <c r="W2047" s="832">
        <v>0</v>
      </c>
      <c r="X2047" s="832">
        <v>0</v>
      </c>
      <c r="Y2047" s="832">
        <v>0</v>
      </c>
      <c r="Z2047" s="832">
        <v>0</v>
      </c>
      <c r="AA2047" s="832">
        <v>0</v>
      </c>
      <c r="AB2047" s="832">
        <v>0</v>
      </c>
      <c r="AC2047" s="832">
        <v>0</v>
      </c>
      <c r="AD2047" s="832">
        <v>0</v>
      </c>
      <c r="AE2047" s="832">
        <v>0</v>
      </c>
      <c r="AF2047" s="832">
        <v>0</v>
      </c>
      <c r="AG2047" s="832">
        <v>0</v>
      </c>
      <c r="AH2047" s="832">
        <v>0</v>
      </c>
      <c r="AI2047" s="832">
        <v>0</v>
      </c>
    </row>
    <row r="2048" spans="1:35" ht="15" customHeight="1">
      <c r="A2048" s="832" t="s">
        <v>1150</v>
      </c>
      <c r="B2048" s="832">
        <v>2021</v>
      </c>
      <c r="C2048" s="832" t="s">
        <v>2566</v>
      </c>
      <c r="D2048" s="832" t="s">
        <v>2858</v>
      </c>
      <c r="E2048" s="832" t="s">
        <v>333</v>
      </c>
      <c r="F2048" s="832" t="s">
        <v>2443</v>
      </c>
      <c r="G2048" s="832">
        <v>7095.75</v>
      </c>
      <c r="H2048" s="832">
        <v>8858.75</v>
      </c>
      <c r="I2048" s="832">
        <v>9490.75</v>
      </c>
      <c r="J2048" s="832">
        <v>10590.75</v>
      </c>
      <c r="K2048" s="832">
        <v>5548.08</v>
      </c>
      <c r="L2048" s="832">
        <v>5548.08</v>
      </c>
      <c r="M2048" s="832">
        <v>0</v>
      </c>
      <c r="N2048" s="832">
        <v>0</v>
      </c>
      <c r="O2048" s="832">
        <v>549.5</v>
      </c>
      <c r="P2048" s="832">
        <v>549.5</v>
      </c>
      <c r="Q2048" s="832">
        <v>549.5</v>
      </c>
      <c r="R2048" s="832">
        <v>549.5</v>
      </c>
      <c r="S2048" s="832">
        <v>462.34</v>
      </c>
      <c r="T2048" s="832">
        <v>-83.18</v>
      </c>
      <c r="U2048" s="832">
        <v>0</v>
      </c>
      <c r="V2048" s="832">
        <v>0</v>
      </c>
      <c r="W2048" s="832">
        <v>0</v>
      </c>
      <c r="X2048" s="832">
        <v>0</v>
      </c>
      <c r="Y2048" s="832">
        <v>0</v>
      </c>
      <c r="Z2048" s="832">
        <v>0</v>
      </c>
      <c r="AA2048" s="832">
        <v>0</v>
      </c>
      <c r="AB2048" s="832">
        <v>0</v>
      </c>
      <c r="AC2048" s="832">
        <v>0</v>
      </c>
      <c r="AD2048" s="832">
        <v>0</v>
      </c>
      <c r="AE2048" s="832">
        <v>0</v>
      </c>
      <c r="AF2048" s="832">
        <v>0</v>
      </c>
      <c r="AG2048" s="832">
        <v>0</v>
      </c>
      <c r="AH2048" s="832">
        <v>0</v>
      </c>
      <c r="AI2048" s="832">
        <v>0</v>
      </c>
    </row>
    <row r="2049" spans="1:35" ht="15" customHeight="1">
      <c r="A2049" s="832" t="s">
        <v>1150</v>
      </c>
      <c r="B2049" s="832">
        <v>2021</v>
      </c>
      <c r="C2049" s="832" t="s">
        <v>2568</v>
      </c>
      <c r="D2049" s="832" t="s">
        <v>2502</v>
      </c>
      <c r="E2049" s="832" t="s">
        <v>333</v>
      </c>
      <c r="F2049" s="832" t="s">
        <v>2443</v>
      </c>
      <c r="G2049" s="832">
        <v>0</v>
      </c>
      <c r="H2049" s="832">
        <v>0</v>
      </c>
      <c r="I2049" s="832">
        <v>0</v>
      </c>
      <c r="J2049" s="832">
        <v>0</v>
      </c>
      <c r="K2049" s="832">
        <v>0</v>
      </c>
      <c r="L2049" s="832">
        <v>0</v>
      </c>
      <c r="M2049" s="832">
        <v>0</v>
      </c>
      <c r="N2049" s="832">
        <v>0</v>
      </c>
      <c r="O2049" s="832">
        <v>0</v>
      </c>
      <c r="P2049" s="832">
        <v>0</v>
      </c>
      <c r="Q2049" s="832">
        <v>0</v>
      </c>
      <c r="R2049" s="832">
        <v>0</v>
      </c>
      <c r="S2049" s="832">
        <v>0</v>
      </c>
      <c r="T2049" s="832">
        <v>0</v>
      </c>
      <c r="U2049" s="832">
        <v>0</v>
      </c>
      <c r="V2049" s="832">
        <v>0</v>
      </c>
      <c r="W2049" s="832">
        <v>0</v>
      </c>
      <c r="X2049" s="832">
        <v>0</v>
      </c>
      <c r="Y2049" s="832">
        <v>0</v>
      </c>
      <c r="Z2049" s="832">
        <v>0</v>
      </c>
      <c r="AA2049" s="832">
        <v>0</v>
      </c>
      <c r="AB2049" s="832">
        <v>0</v>
      </c>
      <c r="AC2049" s="832">
        <v>0</v>
      </c>
      <c r="AD2049" s="832">
        <v>0</v>
      </c>
      <c r="AE2049" s="832">
        <v>0</v>
      </c>
      <c r="AF2049" s="832">
        <v>0</v>
      </c>
      <c r="AG2049" s="832">
        <v>0</v>
      </c>
      <c r="AH2049" s="832">
        <v>0</v>
      </c>
      <c r="AI2049" s="832">
        <v>0</v>
      </c>
    </row>
    <row r="2050" spans="1:35" ht="15" customHeight="1">
      <c r="A2050" s="832" t="s">
        <v>1150</v>
      </c>
      <c r="B2050" s="832">
        <v>2021</v>
      </c>
      <c r="C2050" s="832" t="s">
        <v>2569</v>
      </c>
      <c r="D2050" s="832" t="s">
        <v>2356</v>
      </c>
      <c r="E2050" s="832" t="s">
        <v>333</v>
      </c>
      <c r="F2050" s="832" t="s">
        <v>2443</v>
      </c>
      <c r="G2050" s="832">
        <v>0</v>
      </c>
      <c r="H2050" s="832">
        <v>0</v>
      </c>
      <c r="I2050" s="832">
        <v>0</v>
      </c>
      <c r="J2050" s="832">
        <v>0</v>
      </c>
      <c r="K2050" s="832">
        <v>0</v>
      </c>
      <c r="L2050" s="832">
        <v>0</v>
      </c>
      <c r="M2050" s="832">
        <v>0</v>
      </c>
      <c r="N2050" s="832">
        <v>0</v>
      </c>
      <c r="O2050" s="832">
        <v>0</v>
      </c>
      <c r="P2050" s="832">
        <v>0</v>
      </c>
      <c r="Q2050" s="832">
        <v>0</v>
      </c>
      <c r="R2050" s="832">
        <v>0</v>
      </c>
      <c r="S2050" s="832">
        <v>0</v>
      </c>
      <c r="T2050" s="832">
        <v>0</v>
      </c>
      <c r="U2050" s="832">
        <v>0</v>
      </c>
      <c r="V2050" s="832">
        <v>0</v>
      </c>
      <c r="W2050" s="832">
        <v>0</v>
      </c>
      <c r="X2050" s="832">
        <v>0</v>
      </c>
      <c r="Y2050" s="832">
        <v>0</v>
      </c>
      <c r="Z2050" s="832">
        <v>0</v>
      </c>
      <c r="AA2050" s="832">
        <v>0</v>
      </c>
      <c r="AB2050" s="832">
        <v>0</v>
      </c>
      <c r="AC2050" s="832">
        <v>0</v>
      </c>
      <c r="AD2050" s="832">
        <v>0</v>
      </c>
      <c r="AE2050" s="832">
        <v>0</v>
      </c>
      <c r="AF2050" s="832">
        <v>0</v>
      </c>
      <c r="AG2050" s="832">
        <v>0</v>
      </c>
      <c r="AH2050" s="832">
        <v>0</v>
      </c>
      <c r="AI2050" s="832">
        <v>0</v>
      </c>
    </row>
    <row r="2051" spans="1:35" ht="15" customHeight="1">
      <c r="A2051" s="832" t="s">
        <v>1150</v>
      </c>
      <c r="B2051" s="832">
        <v>2021</v>
      </c>
      <c r="C2051" s="832" t="s">
        <v>2570</v>
      </c>
      <c r="D2051" s="832" t="s">
        <v>2571</v>
      </c>
      <c r="E2051" s="832" t="s">
        <v>1891</v>
      </c>
      <c r="F2051" s="832" t="s">
        <v>2443</v>
      </c>
      <c r="G2051" s="832">
        <v>0</v>
      </c>
      <c r="H2051" s="832">
        <v>0</v>
      </c>
      <c r="I2051" s="832">
        <v>0</v>
      </c>
      <c r="J2051" s="832">
        <v>0</v>
      </c>
      <c r="K2051" s="832">
        <v>0</v>
      </c>
      <c r="L2051" s="832">
        <v>0</v>
      </c>
      <c r="M2051" s="832">
        <v>0</v>
      </c>
      <c r="N2051" s="832">
        <v>0</v>
      </c>
      <c r="O2051" s="832">
        <v>0</v>
      </c>
      <c r="P2051" s="832">
        <v>0</v>
      </c>
      <c r="Q2051" s="832">
        <v>81110.67</v>
      </c>
      <c r="R2051" s="832">
        <v>81110.67</v>
      </c>
      <c r="S2051" s="832">
        <v>0</v>
      </c>
      <c r="T2051" s="832">
        <v>6759.22</v>
      </c>
      <c r="U2051" s="832">
        <v>0</v>
      </c>
      <c r="V2051" s="832">
        <v>0</v>
      </c>
      <c r="W2051" s="832">
        <v>0</v>
      </c>
      <c r="X2051" s="832">
        <v>0</v>
      </c>
      <c r="Y2051" s="832">
        <v>0</v>
      </c>
      <c r="Z2051" s="832">
        <v>0</v>
      </c>
      <c r="AA2051" s="832">
        <v>0</v>
      </c>
      <c r="AB2051" s="832">
        <v>0</v>
      </c>
      <c r="AC2051" s="832">
        <v>0</v>
      </c>
      <c r="AD2051" s="832">
        <v>0</v>
      </c>
      <c r="AE2051" s="832">
        <v>0</v>
      </c>
      <c r="AF2051" s="832">
        <v>0</v>
      </c>
      <c r="AG2051" s="832">
        <v>0</v>
      </c>
      <c r="AH2051" s="832">
        <v>0</v>
      </c>
      <c r="AI2051" s="832">
        <v>0</v>
      </c>
    </row>
    <row r="2052" spans="1:35" ht="15" customHeight="1">
      <c r="A2052" s="832" t="s">
        <v>1150</v>
      </c>
      <c r="B2052" s="832">
        <v>2021</v>
      </c>
      <c r="C2052" s="832" t="s">
        <v>2572</v>
      </c>
      <c r="D2052" s="832" t="s">
        <v>2870</v>
      </c>
      <c r="E2052" s="832" t="s">
        <v>1891</v>
      </c>
      <c r="F2052" s="832" t="s">
        <v>2443</v>
      </c>
      <c r="G2052" s="832">
        <v>0</v>
      </c>
      <c r="H2052" s="832">
        <v>0</v>
      </c>
      <c r="I2052" s="832">
        <v>0</v>
      </c>
      <c r="J2052" s="832">
        <v>0</v>
      </c>
      <c r="K2052" s="832">
        <v>0</v>
      </c>
      <c r="L2052" s="832">
        <v>0</v>
      </c>
      <c r="M2052" s="832">
        <v>0</v>
      </c>
      <c r="N2052" s="832">
        <v>0</v>
      </c>
      <c r="O2052" s="832">
        <v>0</v>
      </c>
      <c r="P2052" s="832">
        <v>0</v>
      </c>
      <c r="Q2052" s="832">
        <v>0</v>
      </c>
      <c r="R2052" s="832">
        <v>0</v>
      </c>
      <c r="S2052" s="832">
        <v>0</v>
      </c>
      <c r="T2052" s="832">
        <v>0</v>
      </c>
      <c r="U2052" s="832">
        <v>0</v>
      </c>
      <c r="V2052" s="832">
        <v>0</v>
      </c>
      <c r="W2052" s="832">
        <v>0</v>
      </c>
      <c r="X2052" s="832">
        <v>0</v>
      </c>
      <c r="Y2052" s="832">
        <v>0</v>
      </c>
      <c r="Z2052" s="832">
        <v>0</v>
      </c>
      <c r="AA2052" s="832">
        <v>0</v>
      </c>
      <c r="AB2052" s="832">
        <v>0</v>
      </c>
      <c r="AC2052" s="832">
        <v>0</v>
      </c>
      <c r="AD2052" s="832">
        <v>0</v>
      </c>
      <c r="AE2052" s="832">
        <v>0</v>
      </c>
      <c r="AF2052" s="832">
        <v>0</v>
      </c>
      <c r="AG2052" s="832">
        <v>0</v>
      </c>
      <c r="AH2052" s="832">
        <v>0</v>
      </c>
      <c r="AI2052" s="832">
        <v>0</v>
      </c>
    </row>
    <row r="2053" spans="1:35" ht="15" customHeight="1">
      <c r="A2053" s="832" t="s">
        <v>1150</v>
      </c>
      <c r="B2053" s="832">
        <v>2021</v>
      </c>
      <c r="C2053" s="832" t="s">
        <v>2579</v>
      </c>
      <c r="D2053" s="832" t="s">
        <v>2580</v>
      </c>
      <c r="E2053" s="832" t="s">
        <v>333</v>
      </c>
      <c r="F2053" s="832" t="s">
        <v>2443</v>
      </c>
      <c r="G2053" s="832">
        <v>690325.83</v>
      </c>
      <c r="H2053" s="832">
        <v>834266.88</v>
      </c>
      <c r="I2053" s="832">
        <v>989576.9</v>
      </c>
      <c r="J2053" s="832">
        <v>1089063.6100000001</v>
      </c>
      <c r="K2053" s="832">
        <v>1192240.49</v>
      </c>
      <c r="L2053" s="832">
        <v>1341380.82</v>
      </c>
      <c r="M2053" s="832">
        <v>101074.51</v>
      </c>
      <c r="N2053" s="832">
        <v>210057.84</v>
      </c>
      <c r="O2053" s="832">
        <v>341378.24</v>
      </c>
      <c r="P2053" s="832">
        <v>445183.43</v>
      </c>
      <c r="Q2053" s="832">
        <v>581631.29</v>
      </c>
      <c r="R2053" s="832">
        <v>684896.89</v>
      </c>
      <c r="S2053" s="832">
        <v>111781.74</v>
      </c>
      <c r="T2053" s="832">
        <v>118444.13</v>
      </c>
      <c r="U2053" s="832">
        <v>0</v>
      </c>
      <c r="V2053" s="832">
        <v>0</v>
      </c>
      <c r="W2053" s="832">
        <v>0</v>
      </c>
      <c r="X2053" s="832">
        <v>0</v>
      </c>
      <c r="Y2053" s="832">
        <v>0</v>
      </c>
      <c r="Z2053" s="832">
        <v>0</v>
      </c>
      <c r="AA2053" s="832">
        <v>0</v>
      </c>
      <c r="AB2053" s="832">
        <v>0</v>
      </c>
      <c r="AC2053" s="832">
        <v>0</v>
      </c>
      <c r="AD2053" s="832">
        <v>0</v>
      </c>
      <c r="AE2053" s="832">
        <v>0</v>
      </c>
      <c r="AF2053" s="832">
        <v>0</v>
      </c>
      <c r="AG2053" s="832">
        <v>0</v>
      </c>
      <c r="AH2053" s="832">
        <v>0</v>
      </c>
      <c r="AI2053" s="832">
        <v>0</v>
      </c>
    </row>
    <row r="2054" spans="1:35" ht="15" customHeight="1">
      <c r="A2054" s="832" t="s">
        <v>1150</v>
      </c>
      <c r="B2054" s="832">
        <v>2021</v>
      </c>
      <c r="C2054" s="832" t="s">
        <v>2581</v>
      </c>
      <c r="D2054" s="832" t="s">
        <v>2582</v>
      </c>
      <c r="E2054" s="832" t="s">
        <v>333</v>
      </c>
      <c r="F2054" s="832" t="s">
        <v>2443</v>
      </c>
      <c r="G2054" s="832">
        <v>90888.33</v>
      </c>
      <c r="H2054" s="832">
        <v>94573.65</v>
      </c>
      <c r="I2054" s="832">
        <v>97959.28</v>
      </c>
      <c r="J2054" s="832">
        <v>101475.08</v>
      </c>
      <c r="K2054" s="832">
        <v>105934.5</v>
      </c>
      <c r="L2054" s="832">
        <v>111011.76</v>
      </c>
      <c r="M2054" s="832">
        <v>4443.33</v>
      </c>
      <c r="N2054" s="832">
        <v>8386.56</v>
      </c>
      <c r="O2054" s="832">
        <v>17491.62</v>
      </c>
      <c r="P2054" s="832">
        <v>20651.919999999998</v>
      </c>
      <c r="Q2054" s="832">
        <v>27592.720000000001</v>
      </c>
      <c r="R2054" s="832">
        <v>33910.82</v>
      </c>
      <c r="S2054" s="832">
        <v>9250.98</v>
      </c>
      <c r="T2054" s="832">
        <v>4767.3999999999996</v>
      </c>
      <c r="U2054" s="832">
        <v>0</v>
      </c>
      <c r="V2054" s="832">
        <v>0</v>
      </c>
      <c r="W2054" s="832">
        <v>0</v>
      </c>
      <c r="X2054" s="832">
        <v>0</v>
      </c>
      <c r="Y2054" s="832">
        <v>0</v>
      </c>
      <c r="Z2054" s="832">
        <v>0</v>
      </c>
      <c r="AA2054" s="832">
        <v>0</v>
      </c>
      <c r="AB2054" s="832">
        <v>0</v>
      </c>
      <c r="AC2054" s="832">
        <v>0</v>
      </c>
      <c r="AD2054" s="832">
        <v>0</v>
      </c>
      <c r="AE2054" s="832">
        <v>0</v>
      </c>
      <c r="AF2054" s="832">
        <v>0</v>
      </c>
      <c r="AG2054" s="832">
        <v>0</v>
      </c>
      <c r="AH2054" s="832">
        <v>0</v>
      </c>
      <c r="AI2054" s="832">
        <v>0</v>
      </c>
    </row>
    <row r="2055" spans="1:35" ht="15" customHeight="1">
      <c r="A2055" s="832" t="s">
        <v>1150</v>
      </c>
      <c r="B2055" s="832">
        <v>2021</v>
      </c>
      <c r="C2055" s="832" t="s">
        <v>2583</v>
      </c>
      <c r="D2055" s="832" t="s">
        <v>2859</v>
      </c>
      <c r="E2055" s="832" t="s">
        <v>333</v>
      </c>
      <c r="F2055" s="832" t="s">
        <v>2443</v>
      </c>
      <c r="G2055" s="832">
        <v>0</v>
      </c>
      <c r="H2055" s="832">
        <v>0</v>
      </c>
      <c r="I2055" s="832">
        <v>0</v>
      </c>
      <c r="J2055" s="832">
        <v>0</v>
      </c>
      <c r="K2055" s="832">
        <v>-2633.17</v>
      </c>
      <c r="L2055" s="832">
        <v>-2633.17</v>
      </c>
      <c r="M2055" s="832">
        <v>10039.870000000001</v>
      </c>
      <c r="N2055" s="832">
        <v>20375.22</v>
      </c>
      <c r="O2055" s="832">
        <v>31473.17</v>
      </c>
      <c r="P2055" s="832">
        <v>41494.44</v>
      </c>
      <c r="Q2055" s="832">
        <v>55219.86</v>
      </c>
      <c r="R2055" s="832">
        <v>61756.9</v>
      </c>
      <c r="S2055" s="832">
        <v>-219.43</v>
      </c>
      <c r="T2055" s="832">
        <v>4926.9799999999996</v>
      </c>
      <c r="U2055" s="832">
        <v>0</v>
      </c>
      <c r="V2055" s="832">
        <v>0</v>
      </c>
      <c r="W2055" s="832">
        <v>0</v>
      </c>
      <c r="X2055" s="832">
        <v>0</v>
      </c>
      <c r="Y2055" s="832">
        <v>0</v>
      </c>
      <c r="Z2055" s="832">
        <v>0</v>
      </c>
      <c r="AA2055" s="832">
        <v>0</v>
      </c>
      <c r="AB2055" s="832">
        <v>0</v>
      </c>
      <c r="AC2055" s="832">
        <v>0</v>
      </c>
      <c r="AD2055" s="832">
        <v>0</v>
      </c>
      <c r="AE2055" s="832">
        <v>0</v>
      </c>
      <c r="AF2055" s="832">
        <v>0</v>
      </c>
      <c r="AG2055" s="832">
        <v>0</v>
      </c>
      <c r="AH2055" s="832">
        <v>0</v>
      </c>
      <c r="AI2055" s="832">
        <v>0</v>
      </c>
    </row>
    <row r="2056" spans="1:35" ht="15" customHeight="1">
      <c r="A2056" s="832" t="s">
        <v>1150</v>
      </c>
      <c r="B2056" s="832">
        <v>2021</v>
      </c>
      <c r="C2056" s="832" t="s">
        <v>2585</v>
      </c>
      <c r="D2056" s="832" t="s">
        <v>2586</v>
      </c>
      <c r="E2056" s="832" t="s">
        <v>333</v>
      </c>
      <c r="F2056" s="832" t="s">
        <v>2443</v>
      </c>
      <c r="G2056" s="832">
        <v>259670.21</v>
      </c>
      <c r="H2056" s="832">
        <v>276861.69</v>
      </c>
      <c r="I2056" s="832">
        <v>309189.17</v>
      </c>
      <c r="J2056" s="832">
        <v>346878.1</v>
      </c>
      <c r="K2056" s="832">
        <v>388196.08</v>
      </c>
      <c r="L2056" s="832">
        <v>424051.44</v>
      </c>
      <c r="M2056" s="832">
        <v>30717.11</v>
      </c>
      <c r="N2056" s="832">
        <v>58634.43</v>
      </c>
      <c r="O2056" s="832">
        <v>98825.51</v>
      </c>
      <c r="P2056" s="832">
        <v>138531.85</v>
      </c>
      <c r="Q2056" s="832">
        <v>199168.48</v>
      </c>
      <c r="R2056" s="832">
        <v>237900.71</v>
      </c>
      <c r="S2056" s="832">
        <v>35337.620000000003</v>
      </c>
      <c r="T2056" s="832">
        <v>35841.58</v>
      </c>
      <c r="U2056" s="832">
        <v>0</v>
      </c>
      <c r="V2056" s="832">
        <v>0</v>
      </c>
      <c r="W2056" s="832">
        <v>0</v>
      </c>
      <c r="X2056" s="832">
        <v>0</v>
      </c>
      <c r="Y2056" s="832">
        <v>0</v>
      </c>
      <c r="Z2056" s="832">
        <v>0</v>
      </c>
      <c r="AA2056" s="832">
        <v>0</v>
      </c>
      <c r="AB2056" s="832">
        <v>0</v>
      </c>
      <c r="AC2056" s="832">
        <v>0</v>
      </c>
      <c r="AD2056" s="832">
        <v>0</v>
      </c>
      <c r="AE2056" s="832">
        <v>0</v>
      </c>
      <c r="AF2056" s="832">
        <v>0</v>
      </c>
      <c r="AG2056" s="832">
        <v>0</v>
      </c>
      <c r="AH2056" s="832">
        <v>0</v>
      </c>
      <c r="AI2056" s="832">
        <v>0</v>
      </c>
    </row>
    <row r="2057" spans="1:35" ht="15" customHeight="1">
      <c r="A2057" s="832" t="s">
        <v>1150</v>
      </c>
      <c r="B2057" s="832">
        <v>2021</v>
      </c>
      <c r="C2057" s="832" t="s">
        <v>2587</v>
      </c>
      <c r="D2057" s="832" t="s">
        <v>2860</v>
      </c>
      <c r="E2057" s="832" t="s">
        <v>333</v>
      </c>
      <c r="F2057" s="832" t="s">
        <v>2443</v>
      </c>
      <c r="G2057" s="832">
        <v>0</v>
      </c>
      <c r="H2057" s="832">
        <v>0</v>
      </c>
      <c r="I2057" s="832">
        <v>0</v>
      </c>
      <c r="J2057" s="832">
        <v>0</v>
      </c>
      <c r="K2057" s="832">
        <v>0</v>
      </c>
      <c r="L2057" s="832">
        <v>0</v>
      </c>
      <c r="M2057" s="832">
        <v>0</v>
      </c>
      <c r="N2057" s="832">
        <v>0</v>
      </c>
      <c r="O2057" s="832">
        <v>0</v>
      </c>
      <c r="P2057" s="832">
        <v>0</v>
      </c>
      <c r="Q2057" s="832">
        <v>0</v>
      </c>
      <c r="R2057" s="832">
        <v>0</v>
      </c>
      <c r="S2057" s="832">
        <v>0</v>
      </c>
      <c r="T2057" s="832">
        <v>0</v>
      </c>
      <c r="U2057" s="832">
        <v>0</v>
      </c>
      <c r="V2057" s="832">
        <v>0</v>
      </c>
      <c r="W2057" s="832">
        <v>0</v>
      </c>
      <c r="X2057" s="832">
        <v>0</v>
      </c>
      <c r="Y2057" s="832">
        <v>0</v>
      </c>
      <c r="Z2057" s="832">
        <v>0</v>
      </c>
      <c r="AA2057" s="832">
        <v>0</v>
      </c>
      <c r="AB2057" s="832">
        <v>0</v>
      </c>
      <c r="AC2057" s="832">
        <v>0</v>
      </c>
      <c r="AD2057" s="832">
        <v>0</v>
      </c>
      <c r="AE2057" s="832">
        <v>0</v>
      </c>
      <c r="AF2057" s="832">
        <v>0</v>
      </c>
      <c r="AG2057" s="832">
        <v>0</v>
      </c>
      <c r="AH2057" s="832">
        <v>0</v>
      </c>
      <c r="AI2057" s="832">
        <v>0</v>
      </c>
    </row>
    <row r="2058" spans="1:35" ht="15" customHeight="1">
      <c r="A2058" s="832" t="s">
        <v>1150</v>
      </c>
      <c r="B2058" s="832">
        <v>2021</v>
      </c>
      <c r="C2058" s="832" t="s">
        <v>2589</v>
      </c>
      <c r="D2058" s="832" t="s">
        <v>2590</v>
      </c>
      <c r="E2058" s="832" t="s">
        <v>333</v>
      </c>
      <c r="F2058" s="832" t="s">
        <v>2443</v>
      </c>
      <c r="G2058" s="832">
        <v>0</v>
      </c>
      <c r="H2058" s="832">
        <v>0</v>
      </c>
      <c r="I2058" s="832">
        <v>0</v>
      </c>
      <c r="J2058" s="832">
        <v>0</v>
      </c>
      <c r="K2058" s="832">
        <v>0</v>
      </c>
      <c r="L2058" s="832">
        <v>0</v>
      </c>
      <c r="M2058" s="832">
        <v>0</v>
      </c>
      <c r="N2058" s="832">
        <v>0</v>
      </c>
      <c r="O2058" s="832">
        <v>0</v>
      </c>
      <c r="P2058" s="832">
        <v>0</v>
      </c>
      <c r="Q2058" s="832">
        <v>0</v>
      </c>
      <c r="R2058" s="832">
        <v>0</v>
      </c>
      <c r="S2058" s="832">
        <v>0</v>
      </c>
      <c r="T2058" s="832">
        <v>0</v>
      </c>
      <c r="U2058" s="832">
        <v>0</v>
      </c>
      <c r="V2058" s="832">
        <v>0</v>
      </c>
      <c r="W2058" s="832">
        <v>0</v>
      </c>
      <c r="X2058" s="832">
        <v>0</v>
      </c>
      <c r="Y2058" s="832">
        <v>0</v>
      </c>
      <c r="Z2058" s="832">
        <v>0</v>
      </c>
      <c r="AA2058" s="832">
        <v>0</v>
      </c>
      <c r="AB2058" s="832">
        <v>0</v>
      </c>
      <c r="AC2058" s="832">
        <v>0</v>
      </c>
      <c r="AD2058" s="832">
        <v>0</v>
      </c>
      <c r="AE2058" s="832">
        <v>0</v>
      </c>
      <c r="AF2058" s="832">
        <v>0</v>
      </c>
      <c r="AG2058" s="832">
        <v>0</v>
      </c>
      <c r="AH2058" s="832">
        <v>0</v>
      </c>
      <c r="AI2058" s="832">
        <v>0</v>
      </c>
    </row>
    <row r="2059" spans="1:35" ht="15" customHeight="1">
      <c r="A2059" s="832" t="s">
        <v>1150</v>
      </c>
      <c r="B2059" s="832">
        <v>2021</v>
      </c>
      <c r="C2059" s="832" t="s">
        <v>2591</v>
      </c>
      <c r="D2059" s="832" t="s">
        <v>2592</v>
      </c>
      <c r="E2059" s="832" t="s">
        <v>333</v>
      </c>
      <c r="F2059" s="832" t="s">
        <v>2443</v>
      </c>
      <c r="G2059" s="832">
        <v>247145.32</v>
      </c>
      <c r="H2059" s="832">
        <v>337375.45</v>
      </c>
      <c r="I2059" s="832">
        <v>404558.03</v>
      </c>
      <c r="J2059" s="832">
        <v>453989.13</v>
      </c>
      <c r="K2059" s="832">
        <v>507245.52</v>
      </c>
      <c r="L2059" s="832">
        <v>612015.04</v>
      </c>
      <c r="M2059" s="832">
        <v>93748.77</v>
      </c>
      <c r="N2059" s="832">
        <v>123027.78</v>
      </c>
      <c r="O2059" s="832">
        <v>327378.84000000003</v>
      </c>
      <c r="P2059" s="832">
        <v>651156.09</v>
      </c>
      <c r="Q2059" s="832">
        <v>720699.49</v>
      </c>
      <c r="R2059" s="832">
        <v>755091.31</v>
      </c>
      <c r="S2059" s="832">
        <v>51001.25</v>
      </c>
      <c r="T2059" s="832">
        <v>94999.99</v>
      </c>
      <c r="U2059" s="832">
        <v>0</v>
      </c>
      <c r="V2059" s="832">
        <v>0</v>
      </c>
      <c r="W2059" s="832">
        <v>0</v>
      </c>
      <c r="X2059" s="832">
        <v>0</v>
      </c>
      <c r="Y2059" s="832">
        <v>0</v>
      </c>
      <c r="Z2059" s="832">
        <v>0</v>
      </c>
      <c r="AA2059" s="832">
        <v>0</v>
      </c>
      <c r="AB2059" s="832">
        <v>0</v>
      </c>
      <c r="AC2059" s="832">
        <v>0</v>
      </c>
      <c r="AD2059" s="832">
        <v>0</v>
      </c>
      <c r="AE2059" s="832">
        <v>0</v>
      </c>
      <c r="AF2059" s="832">
        <v>0</v>
      </c>
      <c r="AG2059" s="832">
        <v>0</v>
      </c>
      <c r="AH2059" s="832">
        <v>0</v>
      </c>
      <c r="AI2059" s="832">
        <v>0</v>
      </c>
    </row>
    <row r="2060" spans="1:35" ht="15" customHeight="1">
      <c r="A2060" s="832" t="s">
        <v>1150</v>
      </c>
      <c r="B2060" s="832">
        <v>2021</v>
      </c>
      <c r="C2060" s="832" t="s">
        <v>2593</v>
      </c>
      <c r="D2060" s="832" t="s">
        <v>2594</v>
      </c>
      <c r="E2060" s="832" t="s">
        <v>333</v>
      </c>
      <c r="F2060" s="832" t="s">
        <v>2443</v>
      </c>
      <c r="G2060" s="832">
        <v>127698.51</v>
      </c>
      <c r="H2060" s="832">
        <v>139430.89000000001</v>
      </c>
      <c r="I2060" s="832">
        <v>159479</v>
      </c>
      <c r="J2060" s="832">
        <v>176452.74</v>
      </c>
      <c r="K2060" s="832">
        <v>198361.11</v>
      </c>
      <c r="L2060" s="832">
        <v>221757.91</v>
      </c>
      <c r="M2060" s="832">
        <v>12450.9</v>
      </c>
      <c r="N2060" s="832">
        <v>17612.96</v>
      </c>
      <c r="O2060" s="832">
        <v>24195.53</v>
      </c>
      <c r="P2060" s="832">
        <v>33164.519999999997</v>
      </c>
      <c r="Q2060" s="832">
        <v>51919.519999999997</v>
      </c>
      <c r="R2060" s="832">
        <v>59139.81</v>
      </c>
      <c r="S2060" s="832">
        <v>18479.830000000002</v>
      </c>
      <c r="T2060" s="832">
        <v>13628.75</v>
      </c>
      <c r="U2060" s="832">
        <v>0</v>
      </c>
      <c r="V2060" s="832">
        <v>0</v>
      </c>
      <c r="W2060" s="832">
        <v>0</v>
      </c>
      <c r="X2060" s="832">
        <v>0</v>
      </c>
      <c r="Y2060" s="832">
        <v>0</v>
      </c>
      <c r="Z2060" s="832">
        <v>0</v>
      </c>
      <c r="AA2060" s="832">
        <v>0</v>
      </c>
      <c r="AB2060" s="832">
        <v>0</v>
      </c>
      <c r="AC2060" s="832">
        <v>0</v>
      </c>
      <c r="AD2060" s="832">
        <v>0</v>
      </c>
      <c r="AE2060" s="832">
        <v>0</v>
      </c>
      <c r="AF2060" s="832">
        <v>0</v>
      </c>
      <c r="AG2060" s="832">
        <v>0</v>
      </c>
      <c r="AH2060" s="832">
        <v>0</v>
      </c>
      <c r="AI2060" s="832">
        <v>0</v>
      </c>
    </row>
    <row r="2061" spans="1:35" ht="15" customHeight="1">
      <c r="A2061" s="832" t="s">
        <v>1150</v>
      </c>
      <c r="B2061" s="832">
        <v>2021</v>
      </c>
      <c r="C2061" s="832" t="s">
        <v>2595</v>
      </c>
      <c r="D2061" s="832" t="s">
        <v>2596</v>
      </c>
      <c r="E2061" s="832" t="s">
        <v>333</v>
      </c>
      <c r="F2061" s="832" t="s">
        <v>2443</v>
      </c>
      <c r="G2061" s="832">
        <v>0</v>
      </c>
      <c r="H2061" s="832">
        <v>0</v>
      </c>
      <c r="I2061" s="832">
        <v>0</v>
      </c>
      <c r="J2061" s="832">
        <v>0</v>
      </c>
      <c r="K2061" s="832">
        <v>0</v>
      </c>
      <c r="L2061" s="832">
        <v>0</v>
      </c>
      <c r="M2061" s="832">
        <v>0</v>
      </c>
      <c r="N2061" s="832">
        <v>0</v>
      </c>
      <c r="O2061" s="832">
        <v>0</v>
      </c>
      <c r="P2061" s="832">
        <v>0</v>
      </c>
      <c r="Q2061" s="832">
        <v>0</v>
      </c>
      <c r="R2061" s="832">
        <v>0</v>
      </c>
      <c r="S2061" s="832">
        <v>0</v>
      </c>
      <c r="T2061" s="832">
        <v>0</v>
      </c>
      <c r="U2061" s="832">
        <v>0</v>
      </c>
      <c r="V2061" s="832">
        <v>0</v>
      </c>
      <c r="W2061" s="832">
        <v>0</v>
      </c>
      <c r="X2061" s="832">
        <v>0</v>
      </c>
      <c r="Y2061" s="832">
        <v>0</v>
      </c>
      <c r="Z2061" s="832">
        <v>0</v>
      </c>
      <c r="AA2061" s="832">
        <v>0</v>
      </c>
      <c r="AB2061" s="832">
        <v>0</v>
      </c>
      <c r="AC2061" s="832">
        <v>0</v>
      </c>
      <c r="AD2061" s="832">
        <v>0</v>
      </c>
      <c r="AE2061" s="832">
        <v>0</v>
      </c>
      <c r="AF2061" s="832">
        <v>0</v>
      </c>
      <c r="AG2061" s="832">
        <v>0</v>
      </c>
      <c r="AH2061" s="832">
        <v>0</v>
      </c>
      <c r="AI2061" s="832">
        <v>0</v>
      </c>
    </row>
    <row r="2062" spans="1:35" ht="15" customHeight="1">
      <c r="A2062" s="832" t="s">
        <v>1150</v>
      </c>
      <c r="B2062" s="832">
        <v>2021</v>
      </c>
      <c r="C2062" s="832" t="s">
        <v>2597</v>
      </c>
      <c r="D2062" s="832" t="s">
        <v>2598</v>
      </c>
      <c r="E2062" s="832" t="s">
        <v>333</v>
      </c>
      <c r="F2062" s="832" t="s">
        <v>2443</v>
      </c>
      <c r="G2062" s="832">
        <v>175472.45</v>
      </c>
      <c r="H2062" s="832">
        <v>194006.33</v>
      </c>
      <c r="I2062" s="832">
        <v>210907.17</v>
      </c>
      <c r="J2062" s="832">
        <v>233379.66</v>
      </c>
      <c r="K2062" s="832">
        <v>253703.47</v>
      </c>
      <c r="L2062" s="832">
        <v>266353.12</v>
      </c>
      <c r="M2062" s="832">
        <v>17714.16</v>
      </c>
      <c r="N2062" s="832">
        <v>33494.36</v>
      </c>
      <c r="O2062" s="832">
        <v>57069.13</v>
      </c>
      <c r="P2062" s="832">
        <v>83092.33</v>
      </c>
      <c r="Q2062" s="832">
        <v>133165.98000000001</v>
      </c>
      <c r="R2062" s="832">
        <v>146868.99</v>
      </c>
      <c r="S2062" s="832">
        <v>22196.09</v>
      </c>
      <c r="T2062" s="832">
        <v>20432.04</v>
      </c>
      <c r="U2062" s="832">
        <v>0</v>
      </c>
      <c r="V2062" s="832">
        <v>0</v>
      </c>
      <c r="W2062" s="832">
        <v>0</v>
      </c>
      <c r="X2062" s="832">
        <v>0</v>
      </c>
      <c r="Y2062" s="832">
        <v>0</v>
      </c>
      <c r="Z2062" s="832">
        <v>0</v>
      </c>
      <c r="AA2062" s="832">
        <v>0</v>
      </c>
      <c r="AB2062" s="832">
        <v>0</v>
      </c>
      <c r="AC2062" s="832">
        <v>0</v>
      </c>
      <c r="AD2062" s="832">
        <v>0</v>
      </c>
      <c r="AE2062" s="832">
        <v>0</v>
      </c>
      <c r="AF2062" s="832">
        <v>0</v>
      </c>
      <c r="AG2062" s="832">
        <v>0</v>
      </c>
      <c r="AH2062" s="832">
        <v>0</v>
      </c>
      <c r="AI2062" s="832">
        <v>0</v>
      </c>
    </row>
    <row r="2063" spans="1:35" ht="15" customHeight="1">
      <c r="A2063" s="832" t="s">
        <v>1150</v>
      </c>
      <c r="B2063" s="832">
        <v>2021</v>
      </c>
      <c r="C2063" s="832" t="s">
        <v>2599</v>
      </c>
      <c r="D2063" s="832" t="s">
        <v>2388</v>
      </c>
      <c r="E2063" s="832" t="s">
        <v>333</v>
      </c>
      <c r="F2063" s="832" t="s">
        <v>2443</v>
      </c>
      <c r="G2063" s="832">
        <v>-27003.93</v>
      </c>
      <c r="H2063" s="832">
        <v>-32168.93</v>
      </c>
      <c r="I2063" s="832">
        <v>-38409.49</v>
      </c>
      <c r="J2063" s="832">
        <v>-51714.89</v>
      </c>
      <c r="K2063" s="832">
        <v>-64790.1</v>
      </c>
      <c r="L2063" s="832">
        <v>-69729.03</v>
      </c>
      <c r="M2063" s="832">
        <v>-3646.3</v>
      </c>
      <c r="N2063" s="832">
        <v>-7855.05</v>
      </c>
      <c r="O2063" s="832">
        <v>-13905.17</v>
      </c>
      <c r="P2063" s="832">
        <v>-19676.740000000002</v>
      </c>
      <c r="Q2063" s="832">
        <v>-25812.26</v>
      </c>
      <c r="R2063" s="832">
        <v>-28736.3</v>
      </c>
      <c r="S2063" s="832">
        <v>-5810.75</v>
      </c>
      <c r="T2063" s="832">
        <v>-6231.33</v>
      </c>
      <c r="U2063" s="832">
        <v>0</v>
      </c>
      <c r="V2063" s="832">
        <v>0</v>
      </c>
      <c r="W2063" s="832">
        <v>0</v>
      </c>
      <c r="X2063" s="832">
        <v>0</v>
      </c>
      <c r="Y2063" s="832">
        <v>0</v>
      </c>
      <c r="Z2063" s="832">
        <v>0</v>
      </c>
      <c r="AA2063" s="832">
        <v>0</v>
      </c>
      <c r="AB2063" s="832">
        <v>0</v>
      </c>
      <c r="AC2063" s="832">
        <v>0</v>
      </c>
      <c r="AD2063" s="832">
        <v>0</v>
      </c>
      <c r="AE2063" s="832">
        <v>0</v>
      </c>
      <c r="AF2063" s="832">
        <v>0</v>
      </c>
      <c r="AG2063" s="832">
        <v>0</v>
      </c>
      <c r="AH2063" s="832">
        <v>0</v>
      </c>
      <c r="AI2063" s="832">
        <v>0</v>
      </c>
    </row>
    <row r="2064" spans="1:35" ht="15" customHeight="1">
      <c r="A2064" s="832" t="s">
        <v>1150</v>
      </c>
      <c r="B2064" s="832">
        <v>2021</v>
      </c>
      <c r="C2064" s="832" t="s">
        <v>2600</v>
      </c>
      <c r="D2064" s="832" t="s">
        <v>2390</v>
      </c>
      <c r="E2064" s="832" t="s">
        <v>333</v>
      </c>
      <c r="F2064" s="832" t="s">
        <v>2443</v>
      </c>
      <c r="G2064" s="832">
        <v>1856.12</v>
      </c>
      <c r="H2064" s="832">
        <v>1856.12</v>
      </c>
      <c r="I2064" s="832">
        <v>1856.12</v>
      </c>
      <c r="J2064" s="832">
        <v>1856.12</v>
      </c>
      <c r="K2064" s="832">
        <v>-2054.62</v>
      </c>
      <c r="L2064" s="832">
        <v>-2054.62</v>
      </c>
      <c r="M2064" s="832">
        <v>0</v>
      </c>
      <c r="N2064" s="832">
        <v>0</v>
      </c>
      <c r="O2064" s="832">
        <v>0</v>
      </c>
      <c r="P2064" s="832">
        <v>0</v>
      </c>
      <c r="Q2064" s="832">
        <v>0</v>
      </c>
      <c r="R2064" s="832">
        <v>0</v>
      </c>
      <c r="S2064" s="832">
        <v>-171.22</v>
      </c>
      <c r="T2064" s="832">
        <v>-325.89999999999998</v>
      </c>
      <c r="U2064" s="832">
        <v>0</v>
      </c>
      <c r="V2064" s="832">
        <v>0</v>
      </c>
      <c r="W2064" s="832">
        <v>0</v>
      </c>
      <c r="X2064" s="832">
        <v>0</v>
      </c>
      <c r="Y2064" s="832">
        <v>0</v>
      </c>
      <c r="Z2064" s="832">
        <v>0</v>
      </c>
      <c r="AA2064" s="832">
        <v>0</v>
      </c>
      <c r="AB2064" s="832">
        <v>0</v>
      </c>
      <c r="AC2064" s="832">
        <v>0</v>
      </c>
      <c r="AD2064" s="832">
        <v>0</v>
      </c>
      <c r="AE2064" s="832">
        <v>0</v>
      </c>
      <c r="AF2064" s="832">
        <v>0</v>
      </c>
      <c r="AG2064" s="832">
        <v>0</v>
      </c>
      <c r="AH2064" s="832">
        <v>0</v>
      </c>
      <c r="AI2064" s="832">
        <v>0</v>
      </c>
    </row>
    <row r="2065" spans="1:35" ht="15" customHeight="1">
      <c r="A2065" s="832" t="s">
        <v>1150</v>
      </c>
      <c r="B2065" s="832">
        <v>2021</v>
      </c>
      <c r="C2065" s="832" t="s">
        <v>2601</v>
      </c>
      <c r="D2065" s="832" t="s">
        <v>2602</v>
      </c>
      <c r="E2065" s="832" t="s">
        <v>333</v>
      </c>
      <c r="F2065" s="832" t="s">
        <v>2443</v>
      </c>
      <c r="G2065" s="832">
        <v>0</v>
      </c>
      <c r="H2065" s="832">
        <v>0</v>
      </c>
      <c r="I2065" s="832">
        <v>0</v>
      </c>
      <c r="J2065" s="832">
        <v>0</v>
      </c>
      <c r="K2065" s="832">
        <v>0</v>
      </c>
      <c r="L2065" s="832">
        <v>0</v>
      </c>
      <c r="M2065" s="832">
        <v>0</v>
      </c>
      <c r="N2065" s="832">
        <v>0</v>
      </c>
      <c r="O2065" s="832">
        <v>0</v>
      </c>
      <c r="P2065" s="832">
        <v>0</v>
      </c>
      <c r="Q2065" s="832">
        <v>0</v>
      </c>
      <c r="R2065" s="832">
        <v>0</v>
      </c>
      <c r="S2065" s="832">
        <v>0</v>
      </c>
      <c r="T2065" s="832">
        <v>0</v>
      </c>
      <c r="U2065" s="832">
        <v>0</v>
      </c>
      <c r="V2065" s="832">
        <v>0</v>
      </c>
      <c r="W2065" s="832">
        <v>0</v>
      </c>
      <c r="X2065" s="832">
        <v>0</v>
      </c>
      <c r="Y2065" s="832">
        <v>0</v>
      </c>
      <c r="Z2065" s="832">
        <v>0</v>
      </c>
      <c r="AA2065" s="832">
        <v>0</v>
      </c>
      <c r="AB2065" s="832">
        <v>0</v>
      </c>
      <c r="AC2065" s="832">
        <v>0</v>
      </c>
      <c r="AD2065" s="832">
        <v>0</v>
      </c>
      <c r="AE2065" s="832">
        <v>0</v>
      </c>
      <c r="AF2065" s="832">
        <v>0</v>
      </c>
      <c r="AG2065" s="832">
        <v>0</v>
      </c>
      <c r="AH2065" s="832">
        <v>0</v>
      </c>
      <c r="AI2065" s="832">
        <v>0</v>
      </c>
    </row>
    <row r="2066" spans="1:35" ht="15" customHeight="1">
      <c r="A2066" s="832" t="s">
        <v>1150</v>
      </c>
      <c r="B2066" s="832">
        <v>2021</v>
      </c>
      <c r="C2066" s="832" t="s">
        <v>2603</v>
      </c>
      <c r="D2066" s="832" t="s">
        <v>2604</v>
      </c>
      <c r="E2066" s="832" t="s">
        <v>333</v>
      </c>
      <c r="F2066" s="832" t="s">
        <v>2443</v>
      </c>
      <c r="G2066" s="832">
        <v>124884.05</v>
      </c>
      <c r="H2066" s="832">
        <v>134869.16</v>
      </c>
      <c r="I2066" s="832">
        <v>152008.01999999999</v>
      </c>
      <c r="J2066" s="832">
        <v>176611.85</v>
      </c>
      <c r="K2066" s="832">
        <v>196420.73</v>
      </c>
      <c r="L2066" s="832">
        <v>212645.46</v>
      </c>
      <c r="M2066" s="832">
        <v>13282.59</v>
      </c>
      <c r="N2066" s="832">
        <v>28545.83</v>
      </c>
      <c r="O2066" s="832">
        <v>44430.2</v>
      </c>
      <c r="P2066" s="832">
        <v>65970.25</v>
      </c>
      <c r="Q2066" s="832">
        <v>97518.94</v>
      </c>
      <c r="R2066" s="832">
        <v>114509.35</v>
      </c>
      <c r="S2066" s="832">
        <v>17720.46</v>
      </c>
      <c r="T2066" s="832">
        <v>17945.599999999999</v>
      </c>
      <c r="U2066" s="832">
        <v>0</v>
      </c>
      <c r="V2066" s="832">
        <v>0</v>
      </c>
      <c r="W2066" s="832">
        <v>0</v>
      </c>
      <c r="X2066" s="832">
        <v>0</v>
      </c>
      <c r="Y2066" s="832">
        <v>0</v>
      </c>
      <c r="Z2066" s="832">
        <v>0</v>
      </c>
      <c r="AA2066" s="832">
        <v>0</v>
      </c>
      <c r="AB2066" s="832">
        <v>0</v>
      </c>
      <c r="AC2066" s="832">
        <v>0</v>
      </c>
      <c r="AD2066" s="832">
        <v>0</v>
      </c>
      <c r="AE2066" s="832">
        <v>0</v>
      </c>
      <c r="AF2066" s="832">
        <v>0</v>
      </c>
      <c r="AG2066" s="832">
        <v>0</v>
      </c>
      <c r="AH2066" s="832">
        <v>0</v>
      </c>
      <c r="AI2066" s="832">
        <v>0</v>
      </c>
    </row>
    <row r="2067" spans="1:35" ht="15" customHeight="1">
      <c r="A2067" s="832" t="s">
        <v>1150</v>
      </c>
      <c r="B2067" s="832">
        <v>2021</v>
      </c>
      <c r="C2067" s="832" t="s">
        <v>2605</v>
      </c>
      <c r="D2067" s="832" t="s">
        <v>2861</v>
      </c>
      <c r="E2067" s="832" t="s">
        <v>333</v>
      </c>
      <c r="F2067" s="832" t="s">
        <v>2443</v>
      </c>
      <c r="G2067" s="832">
        <v>0</v>
      </c>
      <c r="H2067" s="832">
        <v>0</v>
      </c>
      <c r="I2067" s="832">
        <v>0</v>
      </c>
      <c r="J2067" s="832">
        <v>0</v>
      </c>
      <c r="K2067" s="832">
        <v>0</v>
      </c>
      <c r="L2067" s="832">
        <v>0</v>
      </c>
      <c r="M2067" s="832">
        <v>0</v>
      </c>
      <c r="N2067" s="832">
        <v>0</v>
      </c>
      <c r="O2067" s="832">
        <v>0</v>
      </c>
      <c r="P2067" s="832">
        <v>0</v>
      </c>
      <c r="Q2067" s="832">
        <v>0</v>
      </c>
      <c r="R2067" s="832">
        <v>0</v>
      </c>
      <c r="S2067" s="832">
        <v>0</v>
      </c>
      <c r="T2067" s="832">
        <v>0</v>
      </c>
      <c r="U2067" s="832">
        <v>0</v>
      </c>
      <c r="V2067" s="832">
        <v>0</v>
      </c>
      <c r="W2067" s="832">
        <v>0</v>
      </c>
      <c r="X2067" s="832">
        <v>0</v>
      </c>
      <c r="Y2067" s="832">
        <v>0</v>
      </c>
      <c r="Z2067" s="832">
        <v>0</v>
      </c>
      <c r="AA2067" s="832">
        <v>0</v>
      </c>
      <c r="AB2067" s="832">
        <v>0</v>
      </c>
      <c r="AC2067" s="832">
        <v>0</v>
      </c>
      <c r="AD2067" s="832">
        <v>0</v>
      </c>
      <c r="AE2067" s="832">
        <v>0</v>
      </c>
      <c r="AF2067" s="832">
        <v>0</v>
      </c>
      <c r="AG2067" s="832">
        <v>0</v>
      </c>
      <c r="AH2067" s="832">
        <v>0</v>
      </c>
      <c r="AI2067" s="832">
        <v>0</v>
      </c>
    </row>
    <row r="2068" spans="1:35" ht="15" customHeight="1">
      <c r="A2068" s="832" t="s">
        <v>1150</v>
      </c>
      <c r="B2068" s="832">
        <v>2021</v>
      </c>
      <c r="C2068" s="832" t="s">
        <v>2607</v>
      </c>
      <c r="D2068" s="832" t="s">
        <v>2608</v>
      </c>
      <c r="E2068" s="832" t="s">
        <v>333</v>
      </c>
      <c r="F2068" s="832" t="s">
        <v>2443</v>
      </c>
      <c r="G2068" s="832">
        <v>0</v>
      </c>
      <c r="H2068" s="832">
        <v>0</v>
      </c>
      <c r="I2068" s="832">
        <v>0</v>
      </c>
      <c r="J2068" s="832">
        <v>0</v>
      </c>
      <c r="K2068" s="832">
        <v>0</v>
      </c>
      <c r="L2068" s="832">
        <v>0</v>
      </c>
      <c r="M2068" s="832">
        <v>0</v>
      </c>
      <c r="N2068" s="832">
        <v>0</v>
      </c>
      <c r="O2068" s="832">
        <v>0</v>
      </c>
      <c r="P2068" s="832">
        <v>0</v>
      </c>
      <c r="Q2068" s="832">
        <v>0</v>
      </c>
      <c r="R2068" s="832">
        <v>0</v>
      </c>
      <c r="S2068" s="832">
        <v>0</v>
      </c>
      <c r="T2068" s="832">
        <v>0</v>
      </c>
      <c r="U2068" s="832">
        <v>0</v>
      </c>
      <c r="V2068" s="832">
        <v>0</v>
      </c>
      <c r="W2068" s="832">
        <v>0</v>
      </c>
      <c r="X2068" s="832">
        <v>0</v>
      </c>
      <c r="Y2068" s="832">
        <v>0</v>
      </c>
      <c r="Z2068" s="832">
        <v>0</v>
      </c>
      <c r="AA2068" s="832">
        <v>0</v>
      </c>
      <c r="AB2068" s="832">
        <v>0</v>
      </c>
      <c r="AC2068" s="832">
        <v>0</v>
      </c>
      <c r="AD2068" s="832">
        <v>0</v>
      </c>
      <c r="AE2068" s="832">
        <v>0</v>
      </c>
      <c r="AF2068" s="832">
        <v>0</v>
      </c>
      <c r="AG2068" s="832">
        <v>0</v>
      </c>
      <c r="AH2068" s="832">
        <v>0</v>
      </c>
      <c r="AI2068" s="832">
        <v>0</v>
      </c>
    </row>
    <row r="2069" spans="1:35" ht="15" customHeight="1">
      <c r="A2069" s="832" t="s">
        <v>1150</v>
      </c>
      <c r="B2069" s="832">
        <v>2021</v>
      </c>
      <c r="C2069" s="832" t="s">
        <v>2609</v>
      </c>
      <c r="D2069" s="832" t="s">
        <v>2610</v>
      </c>
      <c r="E2069" s="832" t="s">
        <v>333</v>
      </c>
      <c r="F2069" s="832" t="s">
        <v>2443</v>
      </c>
      <c r="G2069" s="832">
        <v>58585.760000000002</v>
      </c>
      <c r="H2069" s="832">
        <v>70259.25</v>
      </c>
      <c r="I2069" s="832">
        <v>83119.070000000007</v>
      </c>
      <c r="J2069" s="832">
        <v>93240.21</v>
      </c>
      <c r="K2069" s="832">
        <v>104415.96</v>
      </c>
      <c r="L2069" s="832">
        <v>120093.29</v>
      </c>
      <c r="M2069" s="832">
        <v>11171.74</v>
      </c>
      <c r="N2069" s="832">
        <v>20477.2</v>
      </c>
      <c r="O2069" s="832">
        <v>34175.870000000003</v>
      </c>
      <c r="P2069" s="832">
        <v>47289.38</v>
      </c>
      <c r="Q2069" s="832">
        <v>54405.69</v>
      </c>
      <c r="R2069" s="832">
        <v>65090.06</v>
      </c>
      <c r="S2069" s="832">
        <v>10007.77</v>
      </c>
      <c r="T2069" s="832">
        <v>11269.01</v>
      </c>
      <c r="U2069" s="832">
        <v>0</v>
      </c>
      <c r="V2069" s="832">
        <v>0</v>
      </c>
      <c r="W2069" s="832">
        <v>0</v>
      </c>
      <c r="X2069" s="832">
        <v>0</v>
      </c>
      <c r="Y2069" s="832">
        <v>0</v>
      </c>
      <c r="Z2069" s="832">
        <v>0</v>
      </c>
      <c r="AA2069" s="832">
        <v>0</v>
      </c>
      <c r="AB2069" s="832">
        <v>0</v>
      </c>
      <c r="AC2069" s="832">
        <v>0</v>
      </c>
      <c r="AD2069" s="832">
        <v>0</v>
      </c>
      <c r="AE2069" s="832">
        <v>0</v>
      </c>
      <c r="AF2069" s="832">
        <v>0</v>
      </c>
      <c r="AG2069" s="832">
        <v>0</v>
      </c>
      <c r="AH2069" s="832">
        <v>0</v>
      </c>
      <c r="AI2069" s="832">
        <v>0</v>
      </c>
    </row>
    <row r="2070" spans="1:35" ht="15" customHeight="1">
      <c r="A2070" s="832" t="s">
        <v>1150</v>
      </c>
      <c r="B2070" s="832">
        <v>2021</v>
      </c>
      <c r="C2070" s="832" t="s">
        <v>2611</v>
      </c>
      <c r="D2070" s="832" t="s">
        <v>2612</v>
      </c>
      <c r="E2070" s="832" t="s">
        <v>333</v>
      </c>
      <c r="F2070" s="832" t="s">
        <v>2443</v>
      </c>
      <c r="G2070" s="832">
        <v>49831.92</v>
      </c>
      <c r="H2070" s="832">
        <v>55228.97</v>
      </c>
      <c r="I2070" s="832">
        <v>61594.22</v>
      </c>
      <c r="J2070" s="832">
        <v>67123.039999999994</v>
      </c>
      <c r="K2070" s="832">
        <v>72218.2</v>
      </c>
      <c r="L2070" s="832">
        <v>78526.03</v>
      </c>
      <c r="M2070" s="832">
        <v>6114.7</v>
      </c>
      <c r="N2070" s="832">
        <v>12026.67</v>
      </c>
      <c r="O2070" s="832">
        <v>18908.349999999999</v>
      </c>
      <c r="P2070" s="832">
        <v>23545.75</v>
      </c>
      <c r="Q2070" s="832">
        <v>27875.88</v>
      </c>
      <c r="R2070" s="832">
        <v>30159.71</v>
      </c>
      <c r="S2070" s="832">
        <v>6543.84</v>
      </c>
      <c r="T2070" s="832">
        <v>5428.29</v>
      </c>
      <c r="U2070" s="832">
        <v>0</v>
      </c>
      <c r="V2070" s="832">
        <v>0</v>
      </c>
      <c r="W2070" s="832">
        <v>0</v>
      </c>
      <c r="X2070" s="832">
        <v>0</v>
      </c>
      <c r="Y2070" s="832">
        <v>0</v>
      </c>
      <c r="Z2070" s="832">
        <v>0</v>
      </c>
      <c r="AA2070" s="832">
        <v>0</v>
      </c>
      <c r="AB2070" s="832">
        <v>0</v>
      </c>
      <c r="AC2070" s="832">
        <v>0</v>
      </c>
      <c r="AD2070" s="832">
        <v>0</v>
      </c>
      <c r="AE2070" s="832">
        <v>0</v>
      </c>
      <c r="AF2070" s="832">
        <v>0</v>
      </c>
      <c r="AG2070" s="832">
        <v>0</v>
      </c>
      <c r="AH2070" s="832">
        <v>0</v>
      </c>
      <c r="AI2070" s="832">
        <v>0</v>
      </c>
    </row>
    <row r="2071" spans="1:35" ht="15" customHeight="1">
      <c r="A2071" s="832" t="s">
        <v>1150</v>
      </c>
      <c r="B2071" s="832">
        <v>2021</v>
      </c>
      <c r="C2071" s="832" t="s">
        <v>2613</v>
      </c>
      <c r="D2071" s="832" t="s">
        <v>2614</v>
      </c>
      <c r="E2071" s="832" t="s">
        <v>333</v>
      </c>
      <c r="F2071" s="832" t="s">
        <v>2443</v>
      </c>
      <c r="G2071" s="832">
        <v>0</v>
      </c>
      <c r="H2071" s="832">
        <v>0</v>
      </c>
      <c r="I2071" s="832">
        <v>0</v>
      </c>
      <c r="J2071" s="832">
        <v>0</v>
      </c>
      <c r="K2071" s="832">
        <v>0</v>
      </c>
      <c r="L2071" s="832">
        <v>0</v>
      </c>
      <c r="M2071" s="832">
        <v>0</v>
      </c>
      <c r="N2071" s="832">
        <v>0</v>
      </c>
      <c r="O2071" s="832">
        <v>0</v>
      </c>
      <c r="P2071" s="832">
        <v>0</v>
      </c>
      <c r="Q2071" s="832">
        <v>0</v>
      </c>
      <c r="R2071" s="832">
        <v>0</v>
      </c>
      <c r="S2071" s="832">
        <v>0</v>
      </c>
      <c r="T2071" s="832">
        <v>0</v>
      </c>
      <c r="U2071" s="832">
        <v>0</v>
      </c>
      <c r="V2071" s="832">
        <v>0</v>
      </c>
      <c r="W2071" s="832">
        <v>0</v>
      </c>
      <c r="X2071" s="832">
        <v>0</v>
      </c>
      <c r="Y2071" s="832">
        <v>0</v>
      </c>
      <c r="Z2071" s="832">
        <v>0</v>
      </c>
      <c r="AA2071" s="832">
        <v>0</v>
      </c>
      <c r="AB2071" s="832">
        <v>0</v>
      </c>
      <c r="AC2071" s="832">
        <v>0</v>
      </c>
      <c r="AD2071" s="832">
        <v>0</v>
      </c>
      <c r="AE2071" s="832">
        <v>0</v>
      </c>
      <c r="AF2071" s="832">
        <v>0</v>
      </c>
      <c r="AG2071" s="832">
        <v>0</v>
      </c>
      <c r="AH2071" s="832">
        <v>0</v>
      </c>
      <c r="AI2071" s="832">
        <v>0</v>
      </c>
    </row>
    <row r="2072" spans="1:35" ht="15" customHeight="1">
      <c r="A2072" s="832" t="s">
        <v>1150</v>
      </c>
      <c r="B2072" s="832">
        <v>2021</v>
      </c>
      <c r="C2072" s="832" t="s">
        <v>2615</v>
      </c>
      <c r="D2072" s="832" t="s">
        <v>2616</v>
      </c>
      <c r="E2072" s="832" t="s">
        <v>333</v>
      </c>
      <c r="F2072" s="832" t="s">
        <v>2443</v>
      </c>
      <c r="G2072" s="832">
        <v>0</v>
      </c>
      <c r="H2072" s="832">
        <v>0</v>
      </c>
      <c r="I2072" s="832">
        <v>0</v>
      </c>
      <c r="J2072" s="832">
        <v>0</v>
      </c>
      <c r="K2072" s="832">
        <v>0</v>
      </c>
      <c r="L2072" s="832">
        <v>0</v>
      </c>
      <c r="M2072" s="832">
        <v>0</v>
      </c>
      <c r="N2072" s="832">
        <v>0</v>
      </c>
      <c r="O2072" s="832">
        <v>0</v>
      </c>
      <c r="P2072" s="832">
        <v>0</v>
      </c>
      <c r="Q2072" s="832">
        <v>0</v>
      </c>
      <c r="R2072" s="832">
        <v>0</v>
      </c>
      <c r="S2072" s="832">
        <v>0</v>
      </c>
      <c r="T2072" s="832">
        <v>0</v>
      </c>
      <c r="U2072" s="832">
        <v>0</v>
      </c>
      <c r="V2072" s="832">
        <v>0</v>
      </c>
      <c r="W2072" s="832">
        <v>0</v>
      </c>
      <c r="X2072" s="832">
        <v>0</v>
      </c>
      <c r="Y2072" s="832">
        <v>0</v>
      </c>
      <c r="Z2072" s="832">
        <v>0</v>
      </c>
      <c r="AA2072" s="832">
        <v>0</v>
      </c>
      <c r="AB2072" s="832">
        <v>0</v>
      </c>
      <c r="AC2072" s="832">
        <v>0</v>
      </c>
      <c r="AD2072" s="832">
        <v>0</v>
      </c>
      <c r="AE2072" s="832">
        <v>0</v>
      </c>
      <c r="AF2072" s="832">
        <v>0</v>
      </c>
      <c r="AG2072" s="832">
        <v>0</v>
      </c>
      <c r="AH2072" s="832">
        <v>0</v>
      </c>
      <c r="AI2072" s="832">
        <v>0</v>
      </c>
    </row>
    <row r="2073" spans="1:35" ht="15" customHeight="1">
      <c r="A2073" s="832" t="s">
        <v>1150</v>
      </c>
      <c r="B2073" s="832">
        <v>2021</v>
      </c>
      <c r="C2073" s="832" t="s">
        <v>2617</v>
      </c>
      <c r="D2073" s="832" t="s">
        <v>2618</v>
      </c>
      <c r="E2073" s="832" t="s">
        <v>333</v>
      </c>
      <c r="F2073" s="832" t="s">
        <v>2443</v>
      </c>
      <c r="G2073" s="832">
        <v>0</v>
      </c>
      <c r="H2073" s="832">
        <v>0</v>
      </c>
      <c r="I2073" s="832">
        <v>0</v>
      </c>
      <c r="J2073" s="832">
        <v>0</v>
      </c>
      <c r="K2073" s="832">
        <v>0</v>
      </c>
      <c r="L2073" s="832">
        <v>0</v>
      </c>
      <c r="M2073" s="832">
        <v>0</v>
      </c>
      <c r="N2073" s="832">
        <v>0</v>
      </c>
      <c r="O2073" s="832">
        <v>0</v>
      </c>
      <c r="P2073" s="832">
        <v>0</v>
      </c>
      <c r="Q2073" s="832">
        <v>0</v>
      </c>
      <c r="R2073" s="832">
        <v>0</v>
      </c>
      <c r="S2073" s="832">
        <v>0</v>
      </c>
      <c r="T2073" s="832">
        <v>0</v>
      </c>
      <c r="U2073" s="832">
        <v>0</v>
      </c>
      <c r="V2073" s="832">
        <v>0</v>
      </c>
      <c r="W2073" s="832">
        <v>0</v>
      </c>
      <c r="X2073" s="832">
        <v>0</v>
      </c>
      <c r="Y2073" s="832">
        <v>0</v>
      </c>
      <c r="Z2073" s="832">
        <v>0</v>
      </c>
      <c r="AA2073" s="832">
        <v>0</v>
      </c>
      <c r="AB2073" s="832">
        <v>0</v>
      </c>
      <c r="AC2073" s="832">
        <v>0</v>
      </c>
      <c r="AD2073" s="832">
        <v>0</v>
      </c>
      <c r="AE2073" s="832">
        <v>0</v>
      </c>
      <c r="AF2073" s="832">
        <v>0</v>
      </c>
      <c r="AG2073" s="832">
        <v>0</v>
      </c>
      <c r="AH2073" s="832">
        <v>0</v>
      </c>
      <c r="AI2073" s="832">
        <v>0</v>
      </c>
    </row>
    <row r="2074" spans="1:35" ht="15" customHeight="1">
      <c r="A2074" s="832" t="s">
        <v>1150</v>
      </c>
      <c r="B2074" s="832">
        <v>2021</v>
      </c>
      <c r="C2074" s="832" t="s">
        <v>2619</v>
      </c>
      <c r="D2074" s="832" t="s">
        <v>2620</v>
      </c>
      <c r="E2074" s="832" t="s">
        <v>333</v>
      </c>
      <c r="F2074" s="832" t="s">
        <v>2443</v>
      </c>
      <c r="G2074" s="832">
        <v>0</v>
      </c>
      <c r="H2074" s="832">
        <v>0</v>
      </c>
      <c r="I2074" s="832">
        <v>0</v>
      </c>
      <c r="J2074" s="832">
        <v>0</v>
      </c>
      <c r="K2074" s="832">
        <v>0</v>
      </c>
      <c r="L2074" s="832">
        <v>0</v>
      </c>
      <c r="M2074" s="832">
        <v>0</v>
      </c>
      <c r="N2074" s="832">
        <v>0</v>
      </c>
      <c r="O2074" s="832">
        <v>0</v>
      </c>
      <c r="P2074" s="832">
        <v>0</v>
      </c>
      <c r="Q2074" s="832">
        <v>0</v>
      </c>
      <c r="R2074" s="832">
        <v>0</v>
      </c>
      <c r="S2074" s="832">
        <v>0</v>
      </c>
      <c r="T2074" s="832">
        <v>0</v>
      </c>
      <c r="U2074" s="832">
        <v>0</v>
      </c>
      <c r="V2074" s="832">
        <v>0</v>
      </c>
      <c r="W2074" s="832">
        <v>0</v>
      </c>
      <c r="X2074" s="832">
        <v>0</v>
      </c>
      <c r="Y2074" s="832">
        <v>0</v>
      </c>
      <c r="Z2074" s="832">
        <v>0</v>
      </c>
      <c r="AA2074" s="832">
        <v>0</v>
      </c>
      <c r="AB2074" s="832">
        <v>0</v>
      </c>
      <c r="AC2074" s="832">
        <v>0</v>
      </c>
      <c r="AD2074" s="832">
        <v>0</v>
      </c>
      <c r="AE2074" s="832">
        <v>0</v>
      </c>
      <c r="AF2074" s="832">
        <v>0</v>
      </c>
      <c r="AG2074" s="832">
        <v>0</v>
      </c>
      <c r="AH2074" s="832">
        <v>0</v>
      </c>
      <c r="AI2074" s="832">
        <v>0</v>
      </c>
    </row>
    <row r="2075" spans="1:35" ht="15" customHeight="1">
      <c r="A2075" s="832" t="s">
        <v>1150</v>
      </c>
      <c r="B2075" s="832">
        <v>2021</v>
      </c>
      <c r="C2075" s="832" t="s">
        <v>2621</v>
      </c>
      <c r="D2075" s="832" t="s">
        <v>2622</v>
      </c>
      <c r="E2075" s="832" t="s">
        <v>333</v>
      </c>
      <c r="F2075" s="832" t="s">
        <v>2443</v>
      </c>
      <c r="G2075" s="832">
        <v>0</v>
      </c>
      <c r="H2075" s="832">
        <v>0</v>
      </c>
      <c r="I2075" s="832">
        <v>0</v>
      </c>
      <c r="J2075" s="832">
        <v>0</v>
      </c>
      <c r="K2075" s="832">
        <v>0</v>
      </c>
      <c r="L2075" s="832">
        <v>0</v>
      </c>
      <c r="M2075" s="832">
        <v>0</v>
      </c>
      <c r="N2075" s="832">
        <v>0</v>
      </c>
      <c r="O2075" s="832">
        <v>0</v>
      </c>
      <c r="P2075" s="832">
        <v>0</v>
      </c>
      <c r="Q2075" s="832">
        <v>0</v>
      </c>
      <c r="R2075" s="832">
        <v>0</v>
      </c>
      <c r="S2075" s="832">
        <v>0</v>
      </c>
      <c r="T2075" s="832">
        <v>0</v>
      </c>
      <c r="U2075" s="832">
        <v>0</v>
      </c>
      <c r="V2075" s="832">
        <v>0</v>
      </c>
      <c r="W2075" s="832">
        <v>0</v>
      </c>
      <c r="X2075" s="832">
        <v>0</v>
      </c>
      <c r="Y2075" s="832">
        <v>0</v>
      </c>
      <c r="Z2075" s="832">
        <v>0</v>
      </c>
      <c r="AA2075" s="832">
        <v>0</v>
      </c>
      <c r="AB2075" s="832">
        <v>0</v>
      </c>
      <c r="AC2075" s="832">
        <v>0</v>
      </c>
      <c r="AD2075" s="832">
        <v>0</v>
      </c>
      <c r="AE2075" s="832">
        <v>0</v>
      </c>
      <c r="AF2075" s="832">
        <v>0</v>
      </c>
      <c r="AG2075" s="832">
        <v>0</v>
      </c>
      <c r="AH2075" s="832">
        <v>0</v>
      </c>
      <c r="AI2075" s="832">
        <v>0</v>
      </c>
    </row>
    <row r="2076" spans="1:35" ht="15" customHeight="1">
      <c r="A2076" s="832" t="s">
        <v>1150</v>
      </c>
      <c r="B2076" s="832">
        <v>2021</v>
      </c>
      <c r="C2076" s="832" t="s">
        <v>2623</v>
      </c>
      <c r="D2076" s="832" t="s">
        <v>2624</v>
      </c>
      <c r="E2076" s="832" t="s">
        <v>333</v>
      </c>
      <c r="F2076" s="832" t="s">
        <v>2443</v>
      </c>
      <c r="G2076" s="832">
        <v>31106.19</v>
      </c>
      <c r="H2076" s="832">
        <v>31106.19</v>
      </c>
      <c r="I2076" s="832">
        <v>31106.19</v>
      </c>
      <c r="J2076" s="832">
        <v>45149.79</v>
      </c>
      <c r="K2076" s="832">
        <v>49330.78</v>
      </c>
      <c r="L2076" s="832">
        <v>51172.74</v>
      </c>
      <c r="M2076" s="832">
        <v>832.54</v>
      </c>
      <c r="N2076" s="832">
        <v>832.54</v>
      </c>
      <c r="O2076" s="832">
        <v>832.54</v>
      </c>
      <c r="P2076" s="832">
        <v>5807.78</v>
      </c>
      <c r="Q2076" s="832">
        <v>3464.53</v>
      </c>
      <c r="R2076" s="832">
        <v>3464.53</v>
      </c>
      <c r="S2076" s="832">
        <v>4264.3999999999996</v>
      </c>
      <c r="T2076" s="832">
        <v>3386.49</v>
      </c>
      <c r="U2076" s="832">
        <v>0</v>
      </c>
      <c r="V2076" s="832">
        <v>0</v>
      </c>
      <c r="W2076" s="832">
        <v>0</v>
      </c>
      <c r="X2076" s="832">
        <v>0</v>
      </c>
      <c r="Y2076" s="832">
        <v>0</v>
      </c>
      <c r="Z2076" s="832">
        <v>0</v>
      </c>
      <c r="AA2076" s="832">
        <v>0</v>
      </c>
      <c r="AB2076" s="832">
        <v>0</v>
      </c>
      <c r="AC2076" s="832">
        <v>0</v>
      </c>
      <c r="AD2076" s="832">
        <v>0</v>
      </c>
      <c r="AE2076" s="832">
        <v>0</v>
      </c>
      <c r="AF2076" s="832">
        <v>0</v>
      </c>
      <c r="AG2076" s="832">
        <v>0</v>
      </c>
      <c r="AH2076" s="832">
        <v>0</v>
      </c>
      <c r="AI2076" s="832">
        <v>0</v>
      </c>
    </row>
    <row r="2077" spans="1:35" ht="15" customHeight="1">
      <c r="A2077" s="832" t="s">
        <v>1150</v>
      </c>
      <c r="B2077" s="832">
        <v>2021</v>
      </c>
      <c r="C2077" s="832" t="s">
        <v>2625</v>
      </c>
      <c r="D2077" s="832" t="s">
        <v>2626</v>
      </c>
      <c r="E2077" s="832" t="s">
        <v>333</v>
      </c>
      <c r="F2077" s="832" t="s">
        <v>2443</v>
      </c>
      <c r="G2077" s="832">
        <v>0</v>
      </c>
      <c r="H2077" s="832">
        <v>0</v>
      </c>
      <c r="I2077" s="832">
        <v>0</v>
      </c>
      <c r="J2077" s="832">
        <v>0</v>
      </c>
      <c r="K2077" s="832">
        <v>0</v>
      </c>
      <c r="L2077" s="832">
        <v>0</v>
      </c>
      <c r="M2077" s="832">
        <v>0</v>
      </c>
      <c r="N2077" s="832">
        <v>0</v>
      </c>
      <c r="O2077" s="832">
        <v>0</v>
      </c>
      <c r="P2077" s="832">
        <v>0</v>
      </c>
      <c r="Q2077" s="832">
        <v>0</v>
      </c>
      <c r="R2077" s="832">
        <v>0</v>
      </c>
      <c r="S2077" s="832">
        <v>0</v>
      </c>
      <c r="T2077" s="832">
        <v>0</v>
      </c>
      <c r="U2077" s="832">
        <v>0</v>
      </c>
      <c r="V2077" s="832">
        <v>0</v>
      </c>
      <c r="W2077" s="832">
        <v>0</v>
      </c>
      <c r="X2077" s="832">
        <v>0</v>
      </c>
      <c r="Y2077" s="832">
        <v>0</v>
      </c>
      <c r="Z2077" s="832">
        <v>0</v>
      </c>
      <c r="AA2077" s="832">
        <v>0</v>
      </c>
      <c r="AB2077" s="832">
        <v>0</v>
      </c>
      <c r="AC2077" s="832">
        <v>0</v>
      </c>
      <c r="AD2077" s="832">
        <v>0</v>
      </c>
      <c r="AE2077" s="832">
        <v>0</v>
      </c>
      <c r="AF2077" s="832">
        <v>0</v>
      </c>
      <c r="AG2077" s="832">
        <v>0</v>
      </c>
      <c r="AH2077" s="832">
        <v>0</v>
      </c>
      <c r="AI2077" s="832">
        <v>0</v>
      </c>
    </row>
    <row r="2078" spans="1:35" ht="15" customHeight="1">
      <c r="A2078" s="832" t="s">
        <v>1150</v>
      </c>
      <c r="B2078" s="832">
        <v>2021</v>
      </c>
      <c r="C2078" s="832" t="s">
        <v>2627</v>
      </c>
      <c r="D2078" s="832" t="s">
        <v>2628</v>
      </c>
      <c r="E2078" s="832" t="s">
        <v>333</v>
      </c>
      <c r="F2078" s="832" t="s">
        <v>2443</v>
      </c>
      <c r="G2078" s="832">
        <v>201900.23</v>
      </c>
      <c r="H2078" s="832">
        <v>213807.76</v>
      </c>
      <c r="I2078" s="832">
        <v>242978.11</v>
      </c>
      <c r="J2078" s="832">
        <v>288844.94</v>
      </c>
      <c r="K2078" s="832">
        <v>320256.96000000002</v>
      </c>
      <c r="L2078" s="832">
        <v>344223.86</v>
      </c>
      <c r="M2078" s="832">
        <v>5141.13</v>
      </c>
      <c r="N2078" s="832">
        <v>23119.53</v>
      </c>
      <c r="O2078" s="832">
        <v>46604.54</v>
      </c>
      <c r="P2078" s="832">
        <v>73468.06</v>
      </c>
      <c r="Q2078" s="832">
        <v>108226.53</v>
      </c>
      <c r="R2078" s="832">
        <v>121796.01</v>
      </c>
      <c r="S2078" s="832">
        <v>28685.32</v>
      </c>
      <c r="T2078" s="832">
        <v>23105.09</v>
      </c>
      <c r="U2078" s="832">
        <v>0</v>
      </c>
      <c r="V2078" s="832">
        <v>0</v>
      </c>
      <c r="W2078" s="832">
        <v>0</v>
      </c>
      <c r="X2078" s="832">
        <v>0</v>
      </c>
      <c r="Y2078" s="832">
        <v>0</v>
      </c>
      <c r="Z2078" s="832">
        <v>0</v>
      </c>
      <c r="AA2078" s="832">
        <v>0</v>
      </c>
      <c r="AB2078" s="832">
        <v>0</v>
      </c>
      <c r="AC2078" s="832">
        <v>0</v>
      </c>
      <c r="AD2078" s="832">
        <v>0</v>
      </c>
      <c r="AE2078" s="832">
        <v>0</v>
      </c>
      <c r="AF2078" s="832">
        <v>0</v>
      </c>
      <c r="AG2078" s="832">
        <v>0</v>
      </c>
      <c r="AH2078" s="832">
        <v>0</v>
      </c>
      <c r="AI2078" s="832">
        <v>0</v>
      </c>
    </row>
    <row r="2079" spans="1:35" ht="15" customHeight="1">
      <c r="A2079" s="832" t="s">
        <v>1150</v>
      </c>
      <c r="B2079" s="832">
        <v>2021</v>
      </c>
      <c r="C2079" s="832" t="s">
        <v>2629</v>
      </c>
      <c r="D2079" s="832" t="s">
        <v>2862</v>
      </c>
      <c r="E2079" s="832" t="s">
        <v>333</v>
      </c>
      <c r="F2079" s="832" t="s">
        <v>2443</v>
      </c>
      <c r="G2079" s="832">
        <v>0</v>
      </c>
      <c r="H2079" s="832">
        <v>0</v>
      </c>
      <c r="I2079" s="832">
        <v>0</v>
      </c>
      <c r="J2079" s="832">
        <v>0</v>
      </c>
      <c r="K2079" s="832">
        <v>0</v>
      </c>
      <c r="L2079" s="832">
        <v>0</v>
      </c>
      <c r="M2079" s="832">
        <v>0</v>
      </c>
      <c r="N2079" s="832">
        <v>0</v>
      </c>
      <c r="O2079" s="832">
        <v>0</v>
      </c>
      <c r="P2079" s="832">
        <v>0</v>
      </c>
      <c r="Q2079" s="832">
        <v>0</v>
      </c>
      <c r="R2079" s="832">
        <v>0</v>
      </c>
      <c r="S2079" s="832">
        <v>0</v>
      </c>
      <c r="T2079" s="832">
        <v>0</v>
      </c>
      <c r="U2079" s="832">
        <v>0</v>
      </c>
      <c r="V2079" s="832">
        <v>0</v>
      </c>
      <c r="W2079" s="832">
        <v>0</v>
      </c>
      <c r="X2079" s="832">
        <v>0</v>
      </c>
      <c r="Y2079" s="832">
        <v>0</v>
      </c>
      <c r="Z2079" s="832">
        <v>0</v>
      </c>
      <c r="AA2079" s="832">
        <v>0</v>
      </c>
      <c r="AB2079" s="832">
        <v>0</v>
      </c>
      <c r="AC2079" s="832">
        <v>0</v>
      </c>
      <c r="AD2079" s="832">
        <v>0</v>
      </c>
      <c r="AE2079" s="832">
        <v>0</v>
      </c>
      <c r="AF2079" s="832">
        <v>0</v>
      </c>
      <c r="AG2079" s="832">
        <v>0</v>
      </c>
      <c r="AH2079" s="832">
        <v>0</v>
      </c>
      <c r="AI2079" s="832">
        <v>0</v>
      </c>
    </row>
    <row r="2080" spans="1:35" ht="15" customHeight="1">
      <c r="A2080" s="832" t="s">
        <v>1150</v>
      </c>
      <c r="B2080" s="832">
        <v>2021</v>
      </c>
      <c r="C2080" s="832" t="s">
        <v>2631</v>
      </c>
      <c r="D2080" s="832" t="s">
        <v>2632</v>
      </c>
      <c r="E2080" s="832" t="s">
        <v>333</v>
      </c>
      <c r="F2080" s="832" t="s">
        <v>2443</v>
      </c>
      <c r="G2080" s="832">
        <v>0</v>
      </c>
      <c r="H2080" s="832">
        <v>0</v>
      </c>
      <c r="I2080" s="832">
        <v>0</v>
      </c>
      <c r="J2080" s="832">
        <v>0</v>
      </c>
      <c r="K2080" s="832">
        <v>0</v>
      </c>
      <c r="L2080" s="832">
        <v>0</v>
      </c>
      <c r="M2080" s="832">
        <v>0</v>
      </c>
      <c r="N2080" s="832">
        <v>0</v>
      </c>
      <c r="O2080" s="832">
        <v>0</v>
      </c>
      <c r="P2080" s="832">
        <v>0</v>
      </c>
      <c r="Q2080" s="832">
        <v>0</v>
      </c>
      <c r="R2080" s="832">
        <v>0</v>
      </c>
      <c r="S2080" s="832">
        <v>0</v>
      </c>
      <c r="T2080" s="832">
        <v>0</v>
      </c>
      <c r="U2080" s="832">
        <v>0</v>
      </c>
      <c r="V2080" s="832">
        <v>0</v>
      </c>
      <c r="W2080" s="832">
        <v>0</v>
      </c>
      <c r="X2080" s="832">
        <v>0</v>
      </c>
      <c r="Y2080" s="832">
        <v>0</v>
      </c>
      <c r="Z2080" s="832">
        <v>0</v>
      </c>
      <c r="AA2080" s="832">
        <v>0</v>
      </c>
      <c r="AB2080" s="832">
        <v>0</v>
      </c>
      <c r="AC2080" s="832">
        <v>0</v>
      </c>
      <c r="AD2080" s="832">
        <v>0</v>
      </c>
      <c r="AE2080" s="832">
        <v>0</v>
      </c>
      <c r="AF2080" s="832">
        <v>0</v>
      </c>
      <c r="AG2080" s="832">
        <v>0</v>
      </c>
      <c r="AH2080" s="832">
        <v>0</v>
      </c>
      <c r="AI2080" s="832">
        <v>0</v>
      </c>
    </row>
    <row r="2081" spans="1:35" ht="15" customHeight="1">
      <c r="A2081" s="832" t="s">
        <v>1150</v>
      </c>
      <c r="B2081" s="832">
        <v>2021</v>
      </c>
      <c r="C2081" s="832" t="s">
        <v>2633</v>
      </c>
      <c r="D2081" s="832" t="s">
        <v>2634</v>
      </c>
      <c r="E2081" s="832" t="s">
        <v>333</v>
      </c>
      <c r="F2081" s="832" t="s">
        <v>2443</v>
      </c>
      <c r="G2081" s="832">
        <v>52230.41</v>
      </c>
      <c r="H2081" s="832">
        <v>57564.5</v>
      </c>
      <c r="I2081" s="832">
        <v>66760.479999999996</v>
      </c>
      <c r="J2081" s="832">
        <v>80442.41</v>
      </c>
      <c r="K2081" s="832">
        <v>86339.99</v>
      </c>
      <c r="L2081" s="832">
        <v>99385.46</v>
      </c>
      <c r="M2081" s="832">
        <v>8902.84</v>
      </c>
      <c r="N2081" s="832">
        <v>22791.34</v>
      </c>
      <c r="O2081" s="832">
        <v>35162.120000000003</v>
      </c>
      <c r="P2081" s="832">
        <v>47443.41</v>
      </c>
      <c r="Q2081" s="832">
        <v>55288.32</v>
      </c>
      <c r="R2081" s="832">
        <v>63235.31</v>
      </c>
      <c r="S2081" s="832">
        <v>8282.1200000000008</v>
      </c>
      <c r="T2081" s="832">
        <v>9373.5499999999993</v>
      </c>
      <c r="U2081" s="832">
        <v>0</v>
      </c>
      <c r="V2081" s="832">
        <v>0</v>
      </c>
      <c r="W2081" s="832">
        <v>0</v>
      </c>
      <c r="X2081" s="832">
        <v>0</v>
      </c>
      <c r="Y2081" s="832">
        <v>0</v>
      </c>
      <c r="Z2081" s="832">
        <v>0</v>
      </c>
      <c r="AA2081" s="832">
        <v>0</v>
      </c>
      <c r="AB2081" s="832">
        <v>0</v>
      </c>
      <c r="AC2081" s="832">
        <v>0</v>
      </c>
      <c r="AD2081" s="832">
        <v>0</v>
      </c>
      <c r="AE2081" s="832">
        <v>0</v>
      </c>
      <c r="AF2081" s="832">
        <v>0</v>
      </c>
      <c r="AG2081" s="832">
        <v>0</v>
      </c>
      <c r="AH2081" s="832">
        <v>0</v>
      </c>
      <c r="AI2081" s="832">
        <v>0</v>
      </c>
    </row>
    <row r="2082" spans="1:35" ht="15" customHeight="1">
      <c r="A2082" s="832" t="s">
        <v>1150</v>
      </c>
      <c r="B2082" s="832">
        <v>2021</v>
      </c>
      <c r="C2082" s="832" t="s">
        <v>2635</v>
      </c>
      <c r="D2082" s="832" t="s">
        <v>2636</v>
      </c>
      <c r="E2082" s="832" t="s">
        <v>333</v>
      </c>
      <c r="F2082" s="832" t="s">
        <v>2443</v>
      </c>
      <c r="G2082" s="832">
        <v>16036.74</v>
      </c>
      <c r="H2082" s="832">
        <v>16036.74</v>
      </c>
      <c r="I2082" s="832">
        <v>16036.74</v>
      </c>
      <c r="J2082" s="832">
        <v>28770.13</v>
      </c>
      <c r="K2082" s="832">
        <v>34216.69</v>
      </c>
      <c r="L2082" s="832">
        <v>38412.6</v>
      </c>
      <c r="M2082" s="832">
        <v>3746.48</v>
      </c>
      <c r="N2082" s="832">
        <v>7884.87</v>
      </c>
      <c r="O2082" s="832">
        <v>13485.91</v>
      </c>
      <c r="P2082" s="832">
        <v>17385.43</v>
      </c>
      <c r="Q2082" s="832">
        <v>21379.58</v>
      </c>
      <c r="R2082" s="832">
        <v>22346.05</v>
      </c>
      <c r="S2082" s="832">
        <v>3201.05</v>
      </c>
      <c r="T2082" s="832">
        <v>3726.83</v>
      </c>
      <c r="U2082" s="832">
        <v>0</v>
      </c>
      <c r="V2082" s="832">
        <v>0</v>
      </c>
      <c r="W2082" s="832">
        <v>0</v>
      </c>
      <c r="X2082" s="832">
        <v>0</v>
      </c>
      <c r="Y2082" s="832">
        <v>0</v>
      </c>
      <c r="Z2082" s="832">
        <v>0</v>
      </c>
      <c r="AA2082" s="832">
        <v>0</v>
      </c>
      <c r="AB2082" s="832">
        <v>0</v>
      </c>
      <c r="AC2082" s="832">
        <v>0</v>
      </c>
      <c r="AD2082" s="832">
        <v>0</v>
      </c>
      <c r="AE2082" s="832">
        <v>0</v>
      </c>
      <c r="AF2082" s="832">
        <v>0</v>
      </c>
      <c r="AG2082" s="832">
        <v>0</v>
      </c>
      <c r="AH2082" s="832">
        <v>0</v>
      </c>
      <c r="AI2082" s="832">
        <v>0</v>
      </c>
    </row>
    <row r="2083" spans="1:35" ht="15" customHeight="1">
      <c r="A2083" s="832" t="s">
        <v>1150</v>
      </c>
      <c r="B2083" s="832">
        <v>2021</v>
      </c>
      <c r="C2083" s="832" t="s">
        <v>2637</v>
      </c>
      <c r="D2083" s="832" t="s">
        <v>2863</v>
      </c>
      <c r="E2083" s="832" t="s">
        <v>333</v>
      </c>
      <c r="F2083" s="832" t="s">
        <v>2443</v>
      </c>
      <c r="G2083" s="832">
        <v>0</v>
      </c>
      <c r="H2083" s="832">
        <v>0</v>
      </c>
      <c r="I2083" s="832">
        <v>0</v>
      </c>
      <c r="J2083" s="832">
        <v>0</v>
      </c>
      <c r="K2083" s="832">
        <v>0</v>
      </c>
      <c r="L2083" s="832">
        <v>0</v>
      </c>
      <c r="M2083" s="832">
        <v>0</v>
      </c>
      <c r="N2083" s="832">
        <v>0</v>
      </c>
      <c r="O2083" s="832">
        <v>0</v>
      </c>
      <c r="P2083" s="832">
        <v>0</v>
      </c>
      <c r="Q2083" s="832">
        <v>0</v>
      </c>
      <c r="R2083" s="832">
        <v>0</v>
      </c>
      <c r="S2083" s="832">
        <v>0</v>
      </c>
      <c r="T2083" s="832">
        <v>0</v>
      </c>
      <c r="U2083" s="832">
        <v>0</v>
      </c>
      <c r="V2083" s="832">
        <v>0</v>
      </c>
      <c r="W2083" s="832">
        <v>0</v>
      </c>
      <c r="X2083" s="832">
        <v>0</v>
      </c>
      <c r="Y2083" s="832">
        <v>0</v>
      </c>
      <c r="Z2083" s="832">
        <v>0</v>
      </c>
      <c r="AA2083" s="832">
        <v>0</v>
      </c>
      <c r="AB2083" s="832">
        <v>0</v>
      </c>
      <c r="AC2083" s="832">
        <v>0</v>
      </c>
      <c r="AD2083" s="832">
        <v>0</v>
      </c>
      <c r="AE2083" s="832">
        <v>0</v>
      </c>
      <c r="AF2083" s="832">
        <v>0</v>
      </c>
      <c r="AG2083" s="832">
        <v>0</v>
      </c>
      <c r="AH2083" s="832">
        <v>0</v>
      </c>
      <c r="AI2083" s="832">
        <v>0</v>
      </c>
    </row>
    <row r="2084" spans="1:35" ht="15" customHeight="1">
      <c r="A2084" s="832" t="s">
        <v>1150</v>
      </c>
      <c r="B2084" s="832">
        <v>2021</v>
      </c>
      <c r="C2084" s="832" t="s">
        <v>2639</v>
      </c>
      <c r="D2084" s="832" t="s">
        <v>2640</v>
      </c>
      <c r="E2084" s="832" t="s">
        <v>333</v>
      </c>
      <c r="F2084" s="832" t="s">
        <v>2443</v>
      </c>
      <c r="G2084" s="832">
        <v>0</v>
      </c>
      <c r="H2084" s="832">
        <v>0</v>
      </c>
      <c r="I2084" s="832">
        <v>0</v>
      </c>
      <c r="J2084" s="832">
        <v>0</v>
      </c>
      <c r="K2084" s="832">
        <v>0</v>
      </c>
      <c r="L2084" s="832">
        <v>0</v>
      </c>
      <c r="M2084" s="832">
        <v>0</v>
      </c>
      <c r="N2084" s="832">
        <v>0</v>
      </c>
      <c r="O2084" s="832">
        <v>0</v>
      </c>
      <c r="P2084" s="832">
        <v>0</v>
      </c>
      <c r="Q2084" s="832">
        <v>0</v>
      </c>
      <c r="R2084" s="832">
        <v>0</v>
      </c>
      <c r="S2084" s="832">
        <v>0</v>
      </c>
      <c r="T2084" s="832">
        <v>0</v>
      </c>
      <c r="U2084" s="832">
        <v>0</v>
      </c>
      <c r="V2084" s="832">
        <v>0</v>
      </c>
      <c r="W2084" s="832">
        <v>0</v>
      </c>
      <c r="X2084" s="832">
        <v>0</v>
      </c>
      <c r="Y2084" s="832">
        <v>0</v>
      </c>
      <c r="Z2084" s="832">
        <v>0</v>
      </c>
      <c r="AA2084" s="832">
        <v>0</v>
      </c>
      <c r="AB2084" s="832">
        <v>0</v>
      </c>
      <c r="AC2084" s="832">
        <v>0</v>
      </c>
      <c r="AD2084" s="832">
        <v>0</v>
      </c>
      <c r="AE2084" s="832">
        <v>0</v>
      </c>
      <c r="AF2084" s="832">
        <v>0</v>
      </c>
      <c r="AG2084" s="832">
        <v>0</v>
      </c>
      <c r="AH2084" s="832">
        <v>0</v>
      </c>
      <c r="AI2084" s="832">
        <v>0</v>
      </c>
    </row>
    <row r="2085" spans="1:35" ht="15" customHeight="1">
      <c r="A2085" s="832" t="s">
        <v>1150</v>
      </c>
      <c r="B2085" s="832">
        <v>2021</v>
      </c>
      <c r="C2085" s="832" t="s">
        <v>2641</v>
      </c>
      <c r="D2085" s="832" t="s">
        <v>2432</v>
      </c>
      <c r="E2085" s="832" t="s">
        <v>333</v>
      </c>
      <c r="F2085" s="832" t="s">
        <v>2443</v>
      </c>
      <c r="G2085" s="832">
        <v>0</v>
      </c>
      <c r="H2085" s="832">
        <v>0</v>
      </c>
      <c r="I2085" s="832">
        <v>0</v>
      </c>
      <c r="J2085" s="832">
        <v>0</v>
      </c>
      <c r="K2085" s="832">
        <v>0</v>
      </c>
      <c r="L2085" s="832">
        <v>0</v>
      </c>
      <c r="M2085" s="832">
        <v>0</v>
      </c>
      <c r="N2085" s="832">
        <v>0</v>
      </c>
      <c r="O2085" s="832">
        <v>0</v>
      </c>
      <c r="P2085" s="832">
        <v>0</v>
      </c>
      <c r="Q2085" s="832">
        <v>0</v>
      </c>
      <c r="R2085" s="832">
        <v>0</v>
      </c>
      <c r="S2085" s="832">
        <v>0</v>
      </c>
      <c r="T2085" s="832">
        <v>0</v>
      </c>
      <c r="U2085" s="832">
        <v>0</v>
      </c>
      <c r="V2085" s="832">
        <v>0</v>
      </c>
      <c r="W2085" s="832">
        <v>0</v>
      </c>
      <c r="X2085" s="832">
        <v>0</v>
      </c>
      <c r="Y2085" s="832">
        <v>0</v>
      </c>
      <c r="Z2085" s="832">
        <v>0</v>
      </c>
      <c r="AA2085" s="832">
        <v>0</v>
      </c>
      <c r="AB2085" s="832">
        <v>0</v>
      </c>
      <c r="AC2085" s="832">
        <v>0</v>
      </c>
      <c r="AD2085" s="832">
        <v>0</v>
      </c>
      <c r="AE2085" s="832">
        <v>0</v>
      </c>
      <c r="AF2085" s="832">
        <v>0</v>
      </c>
      <c r="AG2085" s="832">
        <v>0</v>
      </c>
      <c r="AH2085" s="832">
        <v>0</v>
      </c>
      <c r="AI2085" s="832">
        <v>0</v>
      </c>
    </row>
    <row r="2086" spans="1:35" ht="15" customHeight="1">
      <c r="A2086" s="832" t="s">
        <v>1150</v>
      </c>
      <c r="B2086" s="832">
        <v>2021</v>
      </c>
      <c r="C2086" s="832" t="s">
        <v>2642</v>
      </c>
      <c r="D2086" s="832" t="s">
        <v>2643</v>
      </c>
      <c r="E2086" s="832" t="s">
        <v>333</v>
      </c>
      <c r="F2086" s="832" t="s">
        <v>2443</v>
      </c>
      <c r="G2086" s="832">
        <v>0</v>
      </c>
      <c r="H2086" s="832">
        <v>0</v>
      </c>
      <c r="I2086" s="832">
        <v>0</v>
      </c>
      <c r="J2086" s="832">
        <v>0</v>
      </c>
      <c r="K2086" s="832">
        <v>0</v>
      </c>
      <c r="L2086" s="832">
        <v>0</v>
      </c>
      <c r="M2086" s="832">
        <v>0</v>
      </c>
      <c r="N2086" s="832">
        <v>0</v>
      </c>
      <c r="O2086" s="832">
        <v>0</v>
      </c>
      <c r="P2086" s="832">
        <v>0</v>
      </c>
      <c r="Q2086" s="832">
        <v>0</v>
      </c>
      <c r="R2086" s="832">
        <v>0</v>
      </c>
      <c r="S2086" s="832">
        <v>0</v>
      </c>
      <c r="T2086" s="832">
        <v>0</v>
      </c>
      <c r="U2086" s="832">
        <v>0</v>
      </c>
      <c r="V2086" s="832">
        <v>0</v>
      </c>
      <c r="W2086" s="832">
        <v>0</v>
      </c>
      <c r="X2086" s="832">
        <v>0</v>
      </c>
      <c r="Y2086" s="832">
        <v>0</v>
      </c>
      <c r="Z2086" s="832">
        <v>0</v>
      </c>
      <c r="AA2086" s="832">
        <v>0</v>
      </c>
      <c r="AB2086" s="832">
        <v>0</v>
      </c>
      <c r="AC2086" s="832">
        <v>0</v>
      </c>
      <c r="AD2086" s="832">
        <v>0</v>
      </c>
      <c r="AE2086" s="832">
        <v>0</v>
      </c>
      <c r="AF2086" s="832">
        <v>0</v>
      </c>
      <c r="AG2086" s="832">
        <v>0</v>
      </c>
      <c r="AH2086" s="832">
        <v>0</v>
      </c>
      <c r="AI2086" s="832">
        <v>0</v>
      </c>
    </row>
    <row r="2087" spans="1:35" ht="15" customHeight="1">
      <c r="A2087" s="832" t="s">
        <v>1150</v>
      </c>
      <c r="B2087" s="832">
        <v>2021</v>
      </c>
      <c r="C2087" s="832" t="s">
        <v>2644</v>
      </c>
      <c r="D2087" s="832" t="s">
        <v>2643</v>
      </c>
      <c r="E2087" s="832" t="s">
        <v>333</v>
      </c>
      <c r="F2087" s="832" t="s">
        <v>2443</v>
      </c>
      <c r="G2087" s="832">
        <v>0</v>
      </c>
      <c r="H2087" s="832">
        <v>0</v>
      </c>
      <c r="I2087" s="832">
        <v>0</v>
      </c>
      <c r="J2087" s="832">
        <v>0</v>
      </c>
      <c r="K2087" s="832">
        <v>0</v>
      </c>
      <c r="L2087" s="832">
        <v>0</v>
      </c>
      <c r="M2087" s="832">
        <v>0</v>
      </c>
      <c r="N2087" s="832">
        <v>0</v>
      </c>
      <c r="O2087" s="832">
        <v>0</v>
      </c>
      <c r="P2087" s="832">
        <v>0</v>
      </c>
      <c r="Q2087" s="832">
        <v>0</v>
      </c>
      <c r="R2087" s="832">
        <v>0</v>
      </c>
      <c r="S2087" s="832">
        <v>0</v>
      </c>
      <c r="T2087" s="832">
        <v>0</v>
      </c>
      <c r="U2087" s="832">
        <v>0</v>
      </c>
      <c r="V2087" s="832">
        <v>0</v>
      </c>
      <c r="W2087" s="832">
        <v>0</v>
      </c>
      <c r="X2087" s="832">
        <v>0</v>
      </c>
      <c r="Y2087" s="832">
        <v>0</v>
      </c>
      <c r="Z2087" s="832">
        <v>0</v>
      </c>
      <c r="AA2087" s="832">
        <v>0</v>
      </c>
      <c r="AB2087" s="832">
        <v>0</v>
      </c>
      <c r="AC2087" s="832">
        <v>0</v>
      </c>
      <c r="AD2087" s="832">
        <v>0</v>
      </c>
      <c r="AE2087" s="832">
        <v>0</v>
      </c>
      <c r="AF2087" s="832">
        <v>0</v>
      </c>
      <c r="AG2087" s="832">
        <v>0</v>
      </c>
      <c r="AH2087" s="832">
        <v>0</v>
      </c>
      <c r="AI2087" s="832">
        <v>0</v>
      </c>
    </row>
    <row r="2088" spans="1:35" ht="15" customHeight="1">
      <c r="A2088" s="832" t="s">
        <v>1150</v>
      </c>
      <c r="B2088" s="832">
        <v>2021</v>
      </c>
      <c r="C2088" s="832" t="s">
        <v>2645</v>
      </c>
      <c r="D2088" s="832" t="s">
        <v>2643</v>
      </c>
      <c r="E2088" s="832" t="s">
        <v>333</v>
      </c>
      <c r="F2088" s="832" t="s">
        <v>2443</v>
      </c>
      <c r="G2088" s="832">
        <v>0</v>
      </c>
      <c r="H2088" s="832">
        <v>0</v>
      </c>
      <c r="I2088" s="832">
        <v>0</v>
      </c>
      <c r="J2088" s="832">
        <v>0</v>
      </c>
      <c r="K2088" s="832">
        <v>0</v>
      </c>
      <c r="L2088" s="832">
        <v>0</v>
      </c>
      <c r="M2088" s="832">
        <v>0</v>
      </c>
      <c r="N2088" s="832">
        <v>0</v>
      </c>
      <c r="O2088" s="832">
        <v>0</v>
      </c>
      <c r="P2088" s="832">
        <v>0</v>
      </c>
      <c r="Q2088" s="832">
        <v>0</v>
      </c>
      <c r="R2088" s="832">
        <v>0</v>
      </c>
      <c r="S2088" s="832">
        <v>0</v>
      </c>
      <c r="T2088" s="832">
        <v>0</v>
      </c>
      <c r="U2088" s="832">
        <v>0</v>
      </c>
      <c r="V2088" s="832">
        <v>0</v>
      </c>
      <c r="W2088" s="832">
        <v>0</v>
      </c>
      <c r="X2088" s="832">
        <v>0</v>
      </c>
      <c r="Y2088" s="832">
        <v>0</v>
      </c>
      <c r="Z2088" s="832">
        <v>0</v>
      </c>
      <c r="AA2088" s="832">
        <v>0</v>
      </c>
      <c r="AB2088" s="832">
        <v>0</v>
      </c>
      <c r="AC2088" s="832">
        <v>0</v>
      </c>
      <c r="AD2088" s="832">
        <v>0</v>
      </c>
      <c r="AE2088" s="832">
        <v>0</v>
      </c>
      <c r="AF2088" s="832">
        <v>0</v>
      </c>
      <c r="AG2088" s="832">
        <v>0</v>
      </c>
      <c r="AH2088" s="832">
        <v>0</v>
      </c>
      <c r="AI2088" s="832">
        <v>0</v>
      </c>
    </row>
    <row r="2089" spans="1:35" ht="15" customHeight="1">
      <c r="A2089" s="832" t="s">
        <v>1150</v>
      </c>
      <c r="B2089" s="832">
        <v>2021</v>
      </c>
      <c r="C2089" s="832" t="s">
        <v>2646</v>
      </c>
      <c r="D2089" s="832" t="s">
        <v>2643</v>
      </c>
      <c r="E2089" s="832" t="s">
        <v>333</v>
      </c>
      <c r="F2089" s="832" t="s">
        <v>2443</v>
      </c>
      <c r="G2089" s="832">
        <v>0</v>
      </c>
      <c r="H2089" s="832">
        <v>0</v>
      </c>
      <c r="I2089" s="832">
        <v>0</v>
      </c>
      <c r="J2089" s="832">
        <v>0</v>
      </c>
      <c r="K2089" s="832">
        <v>0</v>
      </c>
      <c r="L2089" s="832">
        <v>0</v>
      </c>
      <c r="M2089" s="832">
        <v>0</v>
      </c>
      <c r="N2089" s="832">
        <v>0</v>
      </c>
      <c r="O2089" s="832">
        <v>0</v>
      </c>
      <c r="P2089" s="832">
        <v>0</v>
      </c>
      <c r="Q2089" s="832">
        <v>0</v>
      </c>
      <c r="R2089" s="832">
        <v>0</v>
      </c>
      <c r="S2089" s="832">
        <v>0</v>
      </c>
      <c r="T2089" s="832">
        <v>0</v>
      </c>
      <c r="U2089" s="832">
        <v>0</v>
      </c>
      <c r="V2089" s="832">
        <v>0</v>
      </c>
      <c r="W2089" s="832">
        <v>0</v>
      </c>
      <c r="X2089" s="832">
        <v>0</v>
      </c>
      <c r="Y2089" s="832">
        <v>0</v>
      </c>
      <c r="Z2089" s="832">
        <v>0</v>
      </c>
      <c r="AA2089" s="832">
        <v>0</v>
      </c>
      <c r="AB2089" s="832">
        <v>0</v>
      </c>
      <c r="AC2089" s="832">
        <v>0</v>
      </c>
      <c r="AD2089" s="832">
        <v>0</v>
      </c>
      <c r="AE2089" s="832">
        <v>0</v>
      </c>
      <c r="AF2089" s="832">
        <v>0</v>
      </c>
      <c r="AG2089" s="832">
        <v>0</v>
      </c>
      <c r="AH2089" s="832">
        <v>0</v>
      </c>
      <c r="AI2089" s="832">
        <v>0</v>
      </c>
    </row>
    <row r="2090" spans="1:35" ht="15" customHeight="1">
      <c r="A2090" s="832" t="s">
        <v>1150</v>
      </c>
      <c r="B2090" s="832">
        <v>2021</v>
      </c>
      <c r="C2090" s="832" t="s">
        <v>2647</v>
      </c>
      <c r="D2090" s="832" t="s">
        <v>2643</v>
      </c>
      <c r="E2090" s="832" t="s">
        <v>333</v>
      </c>
      <c r="F2090" s="832" t="s">
        <v>2443</v>
      </c>
      <c r="G2090" s="832">
        <v>0</v>
      </c>
      <c r="H2090" s="832">
        <v>0</v>
      </c>
      <c r="I2090" s="832">
        <v>0</v>
      </c>
      <c r="J2090" s="832">
        <v>0</v>
      </c>
      <c r="K2090" s="832">
        <v>0</v>
      </c>
      <c r="L2090" s="832">
        <v>0</v>
      </c>
      <c r="M2090" s="832">
        <v>0</v>
      </c>
      <c r="N2090" s="832">
        <v>0</v>
      </c>
      <c r="O2090" s="832">
        <v>0</v>
      </c>
      <c r="P2090" s="832">
        <v>0</v>
      </c>
      <c r="Q2090" s="832">
        <v>0</v>
      </c>
      <c r="R2090" s="832">
        <v>0</v>
      </c>
      <c r="S2090" s="832">
        <v>0</v>
      </c>
      <c r="T2090" s="832">
        <v>0</v>
      </c>
      <c r="U2090" s="832">
        <v>0</v>
      </c>
      <c r="V2090" s="832">
        <v>0</v>
      </c>
      <c r="W2090" s="832">
        <v>0</v>
      </c>
      <c r="X2090" s="832">
        <v>0</v>
      </c>
      <c r="Y2090" s="832">
        <v>0</v>
      </c>
      <c r="Z2090" s="832">
        <v>0</v>
      </c>
      <c r="AA2090" s="832">
        <v>0</v>
      </c>
      <c r="AB2090" s="832">
        <v>0</v>
      </c>
      <c r="AC2090" s="832">
        <v>0</v>
      </c>
      <c r="AD2090" s="832">
        <v>0</v>
      </c>
      <c r="AE2090" s="832">
        <v>0</v>
      </c>
      <c r="AF2090" s="832">
        <v>0</v>
      </c>
      <c r="AG2090" s="832">
        <v>0</v>
      </c>
      <c r="AH2090" s="832">
        <v>0</v>
      </c>
      <c r="AI2090" s="832">
        <v>0</v>
      </c>
    </row>
    <row r="2091" spans="1:35" ht="15" customHeight="1">
      <c r="A2091" s="832" t="s">
        <v>1150</v>
      </c>
      <c r="B2091" s="832">
        <v>2021</v>
      </c>
      <c r="C2091" s="832" t="s">
        <v>2648</v>
      </c>
      <c r="D2091" s="832" t="s">
        <v>2643</v>
      </c>
      <c r="E2091" s="832" t="s">
        <v>333</v>
      </c>
      <c r="F2091" s="832" t="s">
        <v>2443</v>
      </c>
      <c r="G2091" s="832">
        <v>0</v>
      </c>
      <c r="H2091" s="832">
        <v>0</v>
      </c>
      <c r="I2091" s="832">
        <v>0</v>
      </c>
      <c r="J2091" s="832">
        <v>0</v>
      </c>
      <c r="K2091" s="832">
        <v>0</v>
      </c>
      <c r="L2091" s="832">
        <v>0</v>
      </c>
      <c r="M2091" s="832">
        <v>0</v>
      </c>
      <c r="N2091" s="832">
        <v>0</v>
      </c>
      <c r="O2091" s="832">
        <v>0</v>
      </c>
      <c r="P2091" s="832">
        <v>0</v>
      </c>
      <c r="Q2091" s="832">
        <v>0</v>
      </c>
      <c r="R2091" s="832">
        <v>0</v>
      </c>
      <c r="S2091" s="832">
        <v>0</v>
      </c>
      <c r="T2091" s="832">
        <v>0</v>
      </c>
      <c r="U2091" s="832">
        <v>0</v>
      </c>
      <c r="V2091" s="832">
        <v>0</v>
      </c>
      <c r="W2091" s="832">
        <v>0</v>
      </c>
      <c r="X2091" s="832">
        <v>0</v>
      </c>
      <c r="Y2091" s="832">
        <v>0</v>
      </c>
      <c r="Z2091" s="832">
        <v>0</v>
      </c>
      <c r="AA2091" s="832">
        <v>0</v>
      </c>
      <c r="AB2091" s="832">
        <v>0</v>
      </c>
      <c r="AC2091" s="832">
        <v>0</v>
      </c>
      <c r="AD2091" s="832">
        <v>0</v>
      </c>
      <c r="AE2091" s="832">
        <v>0</v>
      </c>
      <c r="AF2091" s="832">
        <v>0</v>
      </c>
      <c r="AG2091" s="832">
        <v>0</v>
      </c>
      <c r="AH2091" s="832">
        <v>0</v>
      </c>
      <c r="AI2091" s="832">
        <v>0</v>
      </c>
    </row>
    <row r="2092" spans="1:35" ht="15" customHeight="1">
      <c r="A2092" s="832" t="s">
        <v>1150</v>
      </c>
      <c r="B2092" s="832">
        <v>2021</v>
      </c>
      <c r="C2092" s="832" t="s">
        <v>2649</v>
      </c>
      <c r="D2092" s="832" t="s">
        <v>2643</v>
      </c>
      <c r="E2092" s="832" t="s">
        <v>333</v>
      </c>
      <c r="F2092" s="832" t="s">
        <v>2443</v>
      </c>
      <c r="G2092" s="832">
        <v>0</v>
      </c>
      <c r="H2092" s="832">
        <v>0</v>
      </c>
      <c r="I2092" s="832">
        <v>0</v>
      </c>
      <c r="J2092" s="832">
        <v>0</v>
      </c>
      <c r="K2092" s="832">
        <v>0</v>
      </c>
      <c r="L2092" s="832">
        <v>0</v>
      </c>
      <c r="M2092" s="832">
        <v>0</v>
      </c>
      <c r="N2092" s="832">
        <v>0</v>
      </c>
      <c r="O2092" s="832">
        <v>0</v>
      </c>
      <c r="P2092" s="832">
        <v>0</v>
      </c>
      <c r="Q2092" s="832">
        <v>0</v>
      </c>
      <c r="R2092" s="832">
        <v>0</v>
      </c>
      <c r="S2092" s="832">
        <v>0</v>
      </c>
      <c r="T2092" s="832">
        <v>0</v>
      </c>
      <c r="U2092" s="832">
        <v>0</v>
      </c>
      <c r="V2092" s="832">
        <v>0</v>
      </c>
      <c r="W2092" s="832">
        <v>0</v>
      </c>
      <c r="X2092" s="832">
        <v>0</v>
      </c>
      <c r="Y2092" s="832">
        <v>0</v>
      </c>
      <c r="Z2092" s="832">
        <v>0</v>
      </c>
      <c r="AA2092" s="832">
        <v>0</v>
      </c>
      <c r="AB2092" s="832">
        <v>0</v>
      </c>
      <c r="AC2092" s="832">
        <v>0</v>
      </c>
      <c r="AD2092" s="832">
        <v>0</v>
      </c>
      <c r="AE2092" s="832">
        <v>0</v>
      </c>
      <c r="AF2092" s="832">
        <v>0</v>
      </c>
      <c r="AG2092" s="832">
        <v>0</v>
      </c>
      <c r="AH2092" s="832">
        <v>0</v>
      </c>
      <c r="AI2092" s="832">
        <v>0</v>
      </c>
    </row>
    <row r="2093" spans="1:35" ht="15" customHeight="1">
      <c r="A2093" s="832" t="s">
        <v>1150</v>
      </c>
      <c r="B2093" s="832">
        <v>2021</v>
      </c>
      <c r="C2093" s="832" t="s">
        <v>2650</v>
      </c>
      <c r="D2093" s="832" t="s">
        <v>2651</v>
      </c>
      <c r="E2093" s="832" t="s">
        <v>333</v>
      </c>
      <c r="F2093" s="832" t="s">
        <v>1119</v>
      </c>
      <c r="G2093" s="832">
        <v>0</v>
      </c>
      <c r="H2093" s="832">
        <v>0</v>
      </c>
      <c r="I2093" s="832">
        <v>0</v>
      </c>
      <c r="J2093" s="832">
        <v>0</v>
      </c>
      <c r="K2093" s="832">
        <v>0</v>
      </c>
      <c r="L2093" s="832">
        <v>0</v>
      </c>
      <c r="M2093" s="832">
        <v>0</v>
      </c>
      <c r="N2093" s="832">
        <v>0</v>
      </c>
      <c r="O2093" s="832">
        <v>0</v>
      </c>
      <c r="P2093" s="832">
        <v>0</v>
      </c>
      <c r="Q2093" s="832">
        <v>0</v>
      </c>
      <c r="R2093" s="832">
        <v>0</v>
      </c>
      <c r="S2093" s="832">
        <v>0</v>
      </c>
      <c r="T2093" s="832">
        <v>0</v>
      </c>
      <c r="U2093" s="832">
        <v>0</v>
      </c>
      <c r="V2093" s="832">
        <v>0</v>
      </c>
      <c r="W2093" s="832">
        <v>0</v>
      </c>
      <c r="X2093" s="832">
        <v>0</v>
      </c>
      <c r="Y2093" s="832">
        <v>0</v>
      </c>
      <c r="Z2093" s="832">
        <v>0</v>
      </c>
      <c r="AA2093" s="832">
        <v>0</v>
      </c>
      <c r="AB2093" s="832">
        <v>0</v>
      </c>
      <c r="AC2093" s="832">
        <v>0</v>
      </c>
      <c r="AD2093" s="832">
        <v>0</v>
      </c>
      <c r="AE2093" s="832">
        <v>0</v>
      </c>
      <c r="AF2093" s="832">
        <v>0</v>
      </c>
      <c r="AG2093" s="832">
        <v>0</v>
      </c>
      <c r="AH2093" s="832">
        <v>0</v>
      </c>
      <c r="AI2093" s="832">
        <v>0</v>
      </c>
    </row>
    <row r="2094" spans="1:35" ht="15" customHeight="1">
      <c r="A2094" s="832" t="s">
        <v>1150</v>
      </c>
      <c r="B2094" s="832">
        <v>2021</v>
      </c>
      <c r="C2094" s="832" t="s">
        <v>2652</v>
      </c>
      <c r="D2094" s="832" t="s">
        <v>2653</v>
      </c>
      <c r="E2094" s="832" t="s">
        <v>333</v>
      </c>
      <c r="F2094" s="832" t="s">
        <v>2321</v>
      </c>
      <c r="G2094" s="832">
        <v>0</v>
      </c>
      <c r="H2094" s="832">
        <v>0</v>
      </c>
      <c r="I2094" s="832">
        <v>0</v>
      </c>
      <c r="J2094" s="832">
        <v>0</v>
      </c>
      <c r="K2094" s="832">
        <v>0</v>
      </c>
      <c r="L2094" s="832">
        <v>0</v>
      </c>
      <c r="M2094" s="832">
        <v>0</v>
      </c>
      <c r="N2094" s="832">
        <v>0</v>
      </c>
      <c r="O2094" s="832">
        <v>0</v>
      </c>
      <c r="P2094" s="832">
        <v>0</v>
      </c>
      <c r="Q2094" s="832">
        <v>0</v>
      </c>
      <c r="R2094" s="832">
        <v>0</v>
      </c>
      <c r="S2094" s="832">
        <v>0</v>
      </c>
      <c r="T2094" s="832">
        <v>0</v>
      </c>
      <c r="U2094" s="832">
        <v>0</v>
      </c>
      <c r="V2094" s="832">
        <v>0</v>
      </c>
      <c r="W2094" s="832">
        <v>0</v>
      </c>
      <c r="X2094" s="832">
        <v>0</v>
      </c>
      <c r="Y2094" s="832">
        <v>0</v>
      </c>
      <c r="Z2094" s="832">
        <v>0</v>
      </c>
      <c r="AA2094" s="832">
        <v>0</v>
      </c>
      <c r="AB2094" s="832">
        <v>0</v>
      </c>
      <c r="AC2094" s="832">
        <v>0</v>
      </c>
      <c r="AD2094" s="832">
        <v>0</v>
      </c>
      <c r="AE2094" s="832">
        <v>0</v>
      </c>
      <c r="AF2094" s="832">
        <v>0</v>
      </c>
      <c r="AG2094" s="832">
        <v>0</v>
      </c>
      <c r="AH2094" s="832">
        <v>0</v>
      </c>
      <c r="AI2094" s="832">
        <v>0</v>
      </c>
    </row>
    <row r="2095" spans="1:35" ht="15" customHeight="1">
      <c r="A2095" s="832" t="s">
        <v>1150</v>
      </c>
      <c r="B2095" s="832">
        <v>2021</v>
      </c>
      <c r="C2095" s="832" t="s">
        <v>2654</v>
      </c>
      <c r="D2095" s="832" t="s">
        <v>2655</v>
      </c>
      <c r="E2095" s="832" t="s">
        <v>333</v>
      </c>
      <c r="F2095" s="832" t="s">
        <v>2321</v>
      </c>
      <c r="G2095" s="832">
        <v>63</v>
      </c>
      <c r="H2095" s="832">
        <v>63</v>
      </c>
      <c r="I2095" s="832">
        <v>63</v>
      </c>
      <c r="J2095" s="832">
        <v>159.25</v>
      </c>
      <c r="K2095" s="832">
        <v>159.25</v>
      </c>
      <c r="L2095" s="832">
        <v>159.31</v>
      </c>
      <c r="M2095" s="832">
        <v>0</v>
      </c>
      <c r="N2095" s="832">
        <v>0</v>
      </c>
      <c r="O2095" s="832">
        <v>0</v>
      </c>
      <c r="P2095" s="832">
        <v>0</v>
      </c>
      <c r="Q2095" s="832">
        <v>0</v>
      </c>
      <c r="R2095" s="832">
        <v>0</v>
      </c>
      <c r="S2095" s="832">
        <v>13.28</v>
      </c>
      <c r="T2095" s="832">
        <v>8.0299999999999994</v>
      </c>
      <c r="U2095" s="832">
        <v>0</v>
      </c>
      <c r="V2095" s="832">
        <v>1</v>
      </c>
      <c r="W2095" s="832">
        <v>1</v>
      </c>
      <c r="X2095" s="832">
        <v>1</v>
      </c>
      <c r="Y2095" s="832">
        <v>4</v>
      </c>
      <c r="Z2095" s="832">
        <v>4</v>
      </c>
      <c r="AA2095" s="832">
        <v>5</v>
      </c>
      <c r="AB2095" s="832">
        <v>0</v>
      </c>
      <c r="AC2095" s="832">
        <v>0</v>
      </c>
      <c r="AD2095" s="832">
        <v>0</v>
      </c>
      <c r="AE2095" s="832">
        <v>0</v>
      </c>
      <c r="AF2095" s="832">
        <v>0</v>
      </c>
      <c r="AG2095" s="832">
        <v>0</v>
      </c>
      <c r="AH2095" s="832">
        <v>0</v>
      </c>
      <c r="AI2095" s="832">
        <v>0</v>
      </c>
    </row>
    <row r="2096" spans="1:35" ht="15" customHeight="1">
      <c r="A2096" s="832" t="s">
        <v>1150</v>
      </c>
      <c r="B2096" s="832">
        <v>2021</v>
      </c>
      <c r="C2096" s="832" t="s">
        <v>2656</v>
      </c>
      <c r="D2096" s="832" t="s">
        <v>2657</v>
      </c>
      <c r="E2096" s="832" t="s">
        <v>333</v>
      </c>
      <c r="F2096" s="832" t="s">
        <v>2321</v>
      </c>
      <c r="G2096" s="832">
        <v>0</v>
      </c>
      <c r="H2096" s="832">
        <v>0</v>
      </c>
      <c r="I2096" s="832">
        <v>0</v>
      </c>
      <c r="J2096" s="832">
        <v>0</v>
      </c>
      <c r="K2096" s="832">
        <v>0</v>
      </c>
      <c r="L2096" s="832">
        <v>0</v>
      </c>
      <c r="M2096" s="832">
        <v>0</v>
      </c>
      <c r="N2096" s="832">
        <v>0</v>
      </c>
      <c r="O2096" s="832">
        <v>0</v>
      </c>
      <c r="P2096" s="832">
        <v>0</v>
      </c>
      <c r="Q2096" s="832">
        <v>0</v>
      </c>
      <c r="R2096" s="832">
        <v>0</v>
      </c>
      <c r="S2096" s="832">
        <v>0</v>
      </c>
      <c r="T2096" s="832">
        <v>0</v>
      </c>
      <c r="U2096" s="832">
        <v>0</v>
      </c>
      <c r="V2096" s="832">
        <v>0</v>
      </c>
      <c r="W2096" s="832">
        <v>0</v>
      </c>
      <c r="X2096" s="832">
        <v>0</v>
      </c>
      <c r="Y2096" s="832">
        <v>0</v>
      </c>
      <c r="Z2096" s="832">
        <v>0</v>
      </c>
      <c r="AA2096" s="832">
        <v>0</v>
      </c>
      <c r="AB2096" s="832">
        <v>0</v>
      </c>
      <c r="AC2096" s="832">
        <v>0</v>
      </c>
      <c r="AD2096" s="832">
        <v>0</v>
      </c>
      <c r="AE2096" s="832">
        <v>0</v>
      </c>
      <c r="AF2096" s="832">
        <v>0</v>
      </c>
      <c r="AG2096" s="832">
        <v>0</v>
      </c>
      <c r="AH2096" s="832">
        <v>0</v>
      </c>
      <c r="AI2096" s="832">
        <v>0</v>
      </c>
    </row>
    <row r="2097" spans="1:35" ht="15" customHeight="1">
      <c r="A2097" s="832" t="s">
        <v>1150</v>
      </c>
      <c r="B2097" s="832">
        <v>2021</v>
      </c>
      <c r="C2097" s="832" t="s">
        <v>2658</v>
      </c>
      <c r="D2097" s="832" t="s">
        <v>2659</v>
      </c>
      <c r="E2097" s="832" t="s">
        <v>333</v>
      </c>
      <c r="F2097" s="832" t="s">
        <v>2321</v>
      </c>
      <c r="G2097" s="832">
        <v>677741</v>
      </c>
      <c r="H2097" s="832">
        <v>720418</v>
      </c>
      <c r="I2097" s="832">
        <v>834422</v>
      </c>
      <c r="J2097" s="832">
        <v>950465</v>
      </c>
      <c r="K2097" s="832">
        <v>1021644</v>
      </c>
      <c r="L2097" s="832">
        <v>1081657</v>
      </c>
      <c r="M2097" s="832">
        <v>35782</v>
      </c>
      <c r="N2097" s="832">
        <v>85315</v>
      </c>
      <c r="O2097" s="832">
        <v>157211</v>
      </c>
      <c r="P2097" s="832">
        <v>209636</v>
      </c>
      <c r="Q2097" s="832">
        <v>258362</v>
      </c>
      <c r="R2097" s="832">
        <v>271630</v>
      </c>
      <c r="S2097" s="832">
        <v>90138.08</v>
      </c>
      <c r="T2097" s="832">
        <v>61261.75</v>
      </c>
      <c r="U2097" s="832">
        <v>0</v>
      </c>
      <c r="V2097" s="832">
        <v>7</v>
      </c>
      <c r="W2097" s="832">
        <v>8</v>
      </c>
      <c r="X2097" s="832">
        <v>9</v>
      </c>
      <c r="Y2097" s="832">
        <v>10</v>
      </c>
      <c r="Z2097" s="832">
        <v>11</v>
      </c>
      <c r="AA2097" s="832">
        <v>12</v>
      </c>
      <c r="AB2097" s="832">
        <v>1</v>
      </c>
      <c r="AC2097" s="832">
        <v>2</v>
      </c>
      <c r="AD2097" s="832">
        <v>3</v>
      </c>
      <c r="AE2097" s="832">
        <v>4</v>
      </c>
      <c r="AF2097" s="832">
        <v>5</v>
      </c>
      <c r="AG2097" s="832">
        <v>6</v>
      </c>
      <c r="AH2097" s="832">
        <v>1</v>
      </c>
      <c r="AI2097" s="832">
        <v>1</v>
      </c>
    </row>
    <row r="2098" spans="1:35" ht="15" customHeight="1">
      <c r="A2098" s="832" t="s">
        <v>1150</v>
      </c>
      <c r="B2098" s="832">
        <v>2021</v>
      </c>
      <c r="C2098" s="832" t="s">
        <v>2660</v>
      </c>
      <c r="D2098" s="832" t="s">
        <v>2661</v>
      </c>
      <c r="E2098" s="832" t="s">
        <v>333</v>
      </c>
      <c r="F2098" s="832" t="s">
        <v>2321</v>
      </c>
      <c r="G2098" s="832">
        <v>0</v>
      </c>
      <c r="H2098" s="832">
        <v>0</v>
      </c>
      <c r="I2098" s="832">
        <v>0</v>
      </c>
      <c r="J2098" s="832">
        <v>0</v>
      </c>
      <c r="K2098" s="832">
        <v>0</v>
      </c>
      <c r="L2098" s="832">
        <v>0</v>
      </c>
      <c r="M2098" s="832">
        <v>0</v>
      </c>
      <c r="N2098" s="832">
        <v>0</v>
      </c>
      <c r="O2098" s="832">
        <v>0</v>
      </c>
      <c r="P2098" s="832">
        <v>0</v>
      </c>
      <c r="Q2098" s="832">
        <v>0</v>
      </c>
      <c r="R2098" s="832">
        <v>0</v>
      </c>
      <c r="S2098" s="832">
        <v>0</v>
      </c>
      <c r="T2098" s="832">
        <v>0</v>
      </c>
      <c r="U2098" s="832">
        <v>0</v>
      </c>
      <c r="V2098" s="832">
        <v>0</v>
      </c>
      <c r="W2098" s="832">
        <v>0</v>
      </c>
      <c r="X2098" s="832">
        <v>0</v>
      </c>
      <c r="Y2098" s="832">
        <v>0</v>
      </c>
      <c r="Z2098" s="832">
        <v>0</v>
      </c>
      <c r="AA2098" s="832">
        <v>0</v>
      </c>
      <c r="AB2098" s="832">
        <v>0</v>
      </c>
      <c r="AC2098" s="832">
        <v>0</v>
      </c>
      <c r="AD2098" s="832">
        <v>0</v>
      </c>
      <c r="AE2098" s="832">
        <v>0</v>
      </c>
      <c r="AF2098" s="832">
        <v>0</v>
      </c>
      <c r="AG2098" s="832">
        <v>0</v>
      </c>
      <c r="AH2098" s="832">
        <v>0</v>
      </c>
      <c r="AI2098" s="832">
        <v>0</v>
      </c>
    </row>
    <row r="2099" spans="1:35" ht="15" customHeight="1">
      <c r="A2099" s="832" t="s">
        <v>1150</v>
      </c>
      <c r="B2099" s="832">
        <v>2021</v>
      </c>
      <c r="C2099" s="832" t="s">
        <v>2662</v>
      </c>
      <c r="D2099" s="832" t="s">
        <v>2663</v>
      </c>
      <c r="E2099" s="832" t="s">
        <v>333</v>
      </c>
      <c r="F2099" s="832" t="s">
        <v>2321</v>
      </c>
      <c r="G2099" s="832">
        <v>0</v>
      </c>
      <c r="H2099" s="832">
        <v>0</v>
      </c>
      <c r="I2099" s="832">
        <v>0</v>
      </c>
      <c r="J2099" s="832">
        <v>0</v>
      </c>
      <c r="K2099" s="832">
        <v>0</v>
      </c>
      <c r="L2099" s="832">
        <v>0</v>
      </c>
      <c r="M2099" s="832">
        <v>0</v>
      </c>
      <c r="N2099" s="832">
        <v>0</v>
      </c>
      <c r="O2099" s="832">
        <v>0</v>
      </c>
      <c r="P2099" s="832">
        <v>0</v>
      </c>
      <c r="Q2099" s="832">
        <v>0</v>
      </c>
      <c r="R2099" s="832">
        <v>0</v>
      </c>
      <c r="S2099" s="832">
        <v>0</v>
      </c>
      <c r="T2099" s="832">
        <v>0</v>
      </c>
      <c r="U2099" s="832">
        <v>0</v>
      </c>
      <c r="V2099" s="832">
        <v>0</v>
      </c>
      <c r="W2099" s="832">
        <v>0</v>
      </c>
      <c r="X2099" s="832">
        <v>0</v>
      </c>
      <c r="Y2099" s="832">
        <v>0</v>
      </c>
      <c r="Z2099" s="832">
        <v>0</v>
      </c>
      <c r="AA2099" s="832">
        <v>0</v>
      </c>
      <c r="AB2099" s="832">
        <v>0</v>
      </c>
      <c r="AC2099" s="832">
        <v>0</v>
      </c>
      <c r="AD2099" s="832">
        <v>0</v>
      </c>
      <c r="AE2099" s="832">
        <v>0</v>
      </c>
      <c r="AF2099" s="832">
        <v>0</v>
      </c>
      <c r="AG2099" s="832">
        <v>0</v>
      </c>
      <c r="AH2099" s="832">
        <v>0</v>
      </c>
      <c r="AI2099" s="832">
        <v>0</v>
      </c>
    </row>
    <row r="2100" spans="1:35" ht="15" customHeight="1">
      <c r="A2100" s="832" t="s">
        <v>1150</v>
      </c>
      <c r="B2100" s="832">
        <v>2021</v>
      </c>
      <c r="C2100" s="832" t="s">
        <v>2664</v>
      </c>
      <c r="D2100" s="832" t="s">
        <v>2665</v>
      </c>
      <c r="E2100" s="832" t="s">
        <v>333</v>
      </c>
      <c r="F2100" s="832" t="s">
        <v>2321</v>
      </c>
      <c r="G2100" s="832">
        <v>0</v>
      </c>
      <c r="H2100" s="832">
        <v>0</v>
      </c>
      <c r="I2100" s="832">
        <v>0</v>
      </c>
      <c r="J2100" s="832">
        <v>0</v>
      </c>
      <c r="K2100" s="832">
        <v>0</v>
      </c>
      <c r="L2100" s="832">
        <v>0</v>
      </c>
      <c r="M2100" s="832">
        <v>0</v>
      </c>
      <c r="N2100" s="832">
        <v>0</v>
      </c>
      <c r="O2100" s="832">
        <v>0</v>
      </c>
      <c r="P2100" s="832">
        <v>0</v>
      </c>
      <c r="Q2100" s="832">
        <v>0</v>
      </c>
      <c r="R2100" s="832">
        <v>0</v>
      </c>
      <c r="S2100" s="832">
        <v>0</v>
      </c>
      <c r="T2100" s="832">
        <v>0</v>
      </c>
      <c r="U2100" s="832">
        <v>0</v>
      </c>
      <c r="V2100" s="832">
        <v>0</v>
      </c>
      <c r="W2100" s="832">
        <v>0</v>
      </c>
      <c r="X2100" s="832">
        <v>0</v>
      </c>
      <c r="Y2100" s="832">
        <v>0</v>
      </c>
      <c r="Z2100" s="832">
        <v>0</v>
      </c>
      <c r="AA2100" s="832">
        <v>0</v>
      </c>
      <c r="AB2100" s="832">
        <v>0</v>
      </c>
      <c r="AC2100" s="832">
        <v>0</v>
      </c>
      <c r="AD2100" s="832">
        <v>0</v>
      </c>
      <c r="AE2100" s="832">
        <v>0</v>
      </c>
      <c r="AF2100" s="832">
        <v>0</v>
      </c>
      <c r="AG2100" s="832">
        <v>0</v>
      </c>
      <c r="AH2100" s="832">
        <v>0</v>
      </c>
      <c r="AI2100" s="832">
        <v>0</v>
      </c>
    </row>
    <row r="2101" spans="1:35" ht="15" customHeight="1">
      <c r="A2101" s="832" t="s">
        <v>1150</v>
      </c>
      <c r="B2101" s="832">
        <v>2021</v>
      </c>
      <c r="C2101" s="832" t="s">
        <v>2666</v>
      </c>
      <c r="D2101" s="832" t="s">
        <v>2667</v>
      </c>
      <c r="E2101" s="832" t="s">
        <v>333</v>
      </c>
      <c r="F2101" s="832" t="s">
        <v>2321</v>
      </c>
      <c r="G2101" s="832">
        <v>139877.85</v>
      </c>
      <c r="H2101" s="832">
        <v>152081.14000000001</v>
      </c>
      <c r="I2101" s="832">
        <v>154696.01</v>
      </c>
      <c r="J2101" s="832">
        <v>180238.12</v>
      </c>
      <c r="K2101" s="832">
        <v>180768.24</v>
      </c>
      <c r="L2101" s="832">
        <v>288799.96999999997</v>
      </c>
      <c r="M2101" s="832">
        <v>376.68</v>
      </c>
      <c r="N2101" s="832">
        <v>2365.41</v>
      </c>
      <c r="O2101" s="832">
        <v>11345.81</v>
      </c>
      <c r="P2101" s="832">
        <v>12058.86</v>
      </c>
      <c r="Q2101" s="832">
        <v>16209.77</v>
      </c>
      <c r="R2101" s="832">
        <v>196273.75</v>
      </c>
      <c r="S2101" s="832">
        <v>24066.66</v>
      </c>
      <c r="T2101" s="832">
        <v>28773.61</v>
      </c>
      <c r="U2101" s="832">
        <v>0</v>
      </c>
      <c r="V2101" s="832">
        <v>928</v>
      </c>
      <c r="W2101" s="832">
        <v>948</v>
      </c>
      <c r="X2101" s="832">
        <v>978</v>
      </c>
      <c r="Y2101" s="832">
        <v>1023</v>
      </c>
      <c r="Z2101" s="832">
        <v>1054</v>
      </c>
      <c r="AA2101" s="832">
        <v>1112</v>
      </c>
      <c r="AB2101" s="832">
        <v>35</v>
      </c>
      <c r="AC2101" s="832">
        <v>67</v>
      </c>
      <c r="AD2101" s="832">
        <v>94</v>
      </c>
      <c r="AE2101" s="832">
        <v>124</v>
      </c>
      <c r="AF2101" s="832">
        <v>161</v>
      </c>
      <c r="AG2101" s="832">
        <v>182</v>
      </c>
      <c r="AH2101" s="832">
        <v>93</v>
      </c>
      <c r="AI2101" s="832">
        <v>32</v>
      </c>
    </row>
    <row r="2102" spans="1:35" ht="15" customHeight="1">
      <c r="A2102" s="832" t="s">
        <v>1150</v>
      </c>
      <c r="B2102" s="832">
        <v>2021</v>
      </c>
      <c r="C2102" s="832" t="s">
        <v>2670</v>
      </c>
      <c r="D2102" s="832" t="s">
        <v>2671</v>
      </c>
      <c r="E2102" s="832" t="s">
        <v>333</v>
      </c>
      <c r="F2102" s="832" t="s">
        <v>2321</v>
      </c>
      <c r="G2102" s="832">
        <v>0</v>
      </c>
      <c r="H2102" s="832">
        <v>0</v>
      </c>
      <c r="I2102" s="832">
        <v>0</v>
      </c>
      <c r="J2102" s="832">
        <v>0</v>
      </c>
      <c r="K2102" s="832">
        <v>0</v>
      </c>
      <c r="L2102" s="832">
        <v>0</v>
      </c>
      <c r="M2102" s="832">
        <v>0</v>
      </c>
      <c r="N2102" s="832">
        <v>0</v>
      </c>
      <c r="O2102" s="832">
        <v>0</v>
      </c>
      <c r="P2102" s="832">
        <v>0</v>
      </c>
      <c r="Q2102" s="832">
        <v>0</v>
      </c>
      <c r="R2102" s="832">
        <v>0</v>
      </c>
      <c r="S2102" s="832">
        <v>0</v>
      </c>
      <c r="T2102" s="832">
        <v>0</v>
      </c>
      <c r="U2102" s="832">
        <v>0</v>
      </c>
      <c r="V2102" s="832">
        <v>0</v>
      </c>
      <c r="W2102" s="832">
        <v>0</v>
      </c>
      <c r="X2102" s="832">
        <v>0</v>
      </c>
      <c r="Y2102" s="832">
        <v>0</v>
      </c>
      <c r="Z2102" s="832">
        <v>0</v>
      </c>
      <c r="AA2102" s="832">
        <v>0</v>
      </c>
      <c r="AB2102" s="832">
        <v>0</v>
      </c>
      <c r="AC2102" s="832">
        <v>0</v>
      </c>
      <c r="AD2102" s="832">
        <v>0</v>
      </c>
      <c r="AE2102" s="832">
        <v>0</v>
      </c>
      <c r="AF2102" s="832">
        <v>0</v>
      </c>
      <c r="AG2102" s="832">
        <v>0</v>
      </c>
      <c r="AH2102" s="832">
        <v>0</v>
      </c>
      <c r="AI2102" s="832">
        <v>0</v>
      </c>
    </row>
    <row r="2103" spans="1:35" ht="15" customHeight="1">
      <c r="A2103" s="832" t="s">
        <v>1150</v>
      </c>
      <c r="B2103" s="832">
        <v>2021</v>
      </c>
      <c r="C2103" s="832" t="s">
        <v>2672</v>
      </c>
      <c r="D2103" s="832" t="s">
        <v>2864</v>
      </c>
      <c r="E2103" s="832" t="s">
        <v>333</v>
      </c>
      <c r="F2103" s="832" t="s">
        <v>1119</v>
      </c>
      <c r="G2103" s="832">
        <v>25386.18</v>
      </c>
      <c r="H2103" s="832">
        <v>28193.14</v>
      </c>
      <c r="I2103" s="832">
        <v>34645.980000000003</v>
      </c>
      <c r="J2103" s="832">
        <v>39287.050000000003</v>
      </c>
      <c r="K2103" s="832">
        <v>44522.37</v>
      </c>
      <c r="L2103" s="832">
        <v>50517.84</v>
      </c>
      <c r="M2103" s="832">
        <v>474.65</v>
      </c>
      <c r="N2103" s="832">
        <v>6571.79</v>
      </c>
      <c r="O2103" s="832">
        <v>11372.16</v>
      </c>
      <c r="P2103" s="832">
        <v>11620.41</v>
      </c>
      <c r="Q2103" s="832">
        <v>23196.66</v>
      </c>
      <c r="R2103" s="832">
        <v>27048.82</v>
      </c>
      <c r="S2103" s="832">
        <v>4209.82</v>
      </c>
      <c r="T2103" s="832">
        <v>4388.96</v>
      </c>
      <c r="U2103" s="832">
        <v>0</v>
      </c>
      <c r="V2103" s="832">
        <v>0</v>
      </c>
      <c r="W2103" s="832">
        <v>0</v>
      </c>
      <c r="X2103" s="832">
        <v>0</v>
      </c>
      <c r="Y2103" s="832">
        <v>0</v>
      </c>
      <c r="Z2103" s="832">
        <v>0</v>
      </c>
      <c r="AA2103" s="832">
        <v>0</v>
      </c>
      <c r="AB2103" s="832">
        <v>0</v>
      </c>
      <c r="AC2103" s="832">
        <v>0</v>
      </c>
      <c r="AD2103" s="832">
        <v>0</v>
      </c>
      <c r="AE2103" s="832">
        <v>0</v>
      </c>
      <c r="AF2103" s="832">
        <v>0</v>
      </c>
      <c r="AG2103" s="832">
        <v>0</v>
      </c>
      <c r="AH2103" s="832">
        <v>0</v>
      </c>
      <c r="AI2103" s="832">
        <v>0</v>
      </c>
    </row>
    <row r="2104" spans="1:35" ht="15" customHeight="1">
      <c r="A2104" s="832" t="s">
        <v>1150</v>
      </c>
      <c r="B2104" s="832">
        <v>2021</v>
      </c>
      <c r="C2104" s="832" t="s">
        <v>2676</v>
      </c>
      <c r="D2104" s="832" t="s">
        <v>2865</v>
      </c>
      <c r="E2104" s="832" t="s">
        <v>333</v>
      </c>
      <c r="F2104" s="832" t="s">
        <v>1119</v>
      </c>
      <c r="G2104" s="832">
        <v>0</v>
      </c>
      <c r="H2104" s="832">
        <v>0</v>
      </c>
      <c r="I2104" s="832">
        <v>0</v>
      </c>
      <c r="J2104" s="832">
        <v>0</v>
      </c>
      <c r="K2104" s="832">
        <v>0</v>
      </c>
      <c r="L2104" s="832">
        <v>0</v>
      </c>
      <c r="M2104" s="832">
        <v>0</v>
      </c>
      <c r="N2104" s="832">
        <v>0</v>
      </c>
      <c r="O2104" s="832">
        <v>0</v>
      </c>
      <c r="P2104" s="832">
        <v>0</v>
      </c>
      <c r="Q2104" s="832">
        <v>0</v>
      </c>
      <c r="R2104" s="832">
        <v>0</v>
      </c>
      <c r="S2104" s="832">
        <v>0</v>
      </c>
      <c r="T2104" s="832">
        <v>0</v>
      </c>
      <c r="U2104" s="832">
        <v>0</v>
      </c>
      <c r="V2104" s="832">
        <v>0</v>
      </c>
      <c r="W2104" s="832">
        <v>0</v>
      </c>
      <c r="X2104" s="832">
        <v>0</v>
      </c>
      <c r="Y2104" s="832">
        <v>0</v>
      </c>
      <c r="Z2104" s="832">
        <v>0</v>
      </c>
      <c r="AA2104" s="832">
        <v>0</v>
      </c>
      <c r="AB2104" s="832">
        <v>0</v>
      </c>
      <c r="AC2104" s="832">
        <v>0</v>
      </c>
      <c r="AD2104" s="832">
        <v>0</v>
      </c>
      <c r="AE2104" s="832">
        <v>0</v>
      </c>
      <c r="AF2104" s="832">
        <v>0</v>
      </c>
      <c r="AG2104" s="832">
        <v>0</v>
      </c>
      <c r="AH2104" s="832">
        <v>0</v>
      </c>
      <c r="AI2104" s="832">
        <v>0</v>
      </c>
    </row>
    <row r="2105" spans="1:35" ht="15" customHeight="1">
      <c r="A2105" s="832" t="s">
        <v>1150</v>
      </c>
      <c r="B2105" s="832">
        <v>2021</v>
      </c>
      <c r="C2105" s="832" t="s">
        <v>2678</v>
      </c>
      <c r="D2105" s="832" t="s">
        <v>2679</v>
      </c>
      <c r="E2105" s="832" t="s">
        <v>333</v>
      </c>
      <c r="F2105" s="832" t="s">
        <v>1119</v>
      </c>
      <c r="G2105" s="832">
        <v>0</v>
      </c>
      <c r="H2105" s="832">
        <v>0</v>
      </c>
      <c r="I2105" s="832">
        <v>0</v>
      </c>
      <c r="J2105" s="832">
        <v>0</v>
      </c>
      <c r="K2105" s="832">
        <v>0</v>
      </c>
      <c r="L2105" s="832">
        <v>0</v>
      </c>
      <c r="M2105" s="832">
        <v>0</v>
      </c>
      <c r="N2105" s="832">
        <v>0</v>
      </c>
      <c r="O2105" s="832">
        <v>0</v>
      </c>
      <c r="P2105" s="832">
        <v>0</v>
      </c>
      <c r="Q2105" s="832">
        <v>0</v>
      </c>
      <c r="R2105" s="832">
        <v>0</v>
      </c>
      <c r="S2105" s="832">
        <v>0</v>
      </c>
      <c r="T2105" s="832">
        <v>0</v>
      </c>
      <c r="U2105" s="832">
        <v>0</v>
      </c>
      <c r="V2105" s="832">
        <v>0</v>
      </c>
      <c r="W2105" s="832">
        <v>0</v>
      </c>
      <c r="X2105" s="832">
        <v>0</v>
      </c>
      <c r="Y2105" s="832">
        <v>0</v>
      </c>
      <c r="Z2105" s="832">
        <v>0</v>
      </c>
      <c r="AA2105" s="832">
        <v>0</v>
      </c>
      <c r="AB2105" s="832">
        <v>0</v>
      </c>
      <c r="AC2105" s="832">
        <v>0</v>
      </c>
      <c r="AD2105" s="832">
        <v>0</v>
      </c>
      <c r="AE2105" s="832">
        <v>0</v>
      </c>
      <c r="AF2105" s="832">
        <v>0</v>
      </c>
      <c r="AG2105" s="832">
        <v>0</v>
      </c>
      <c r="AH2105" s="832">
        <v>0</v>
      </c>
      <c r="AI2105" s="832">
        <v>0</v>
      </c>
    </row>
    <row r="2106" spans="1:35" ht="15" customHeight="1">
      <c r="A2106" s="832" t="s">
        <v>1150</v>
      </c>
      <c r="B2106" s="832">
        <v>2021</v>
      </c>
      <c r="C2106" s="832" t="s">
        <v>2680</v>
      </c>
      <c r="D2106" s="832" t="s">
        <v>2681</v>
      </c>
      <c r="E2106" s="832" t="s">
        <v>333</v>
      </c>
      <c r="F2106" s="832" t="s">
        <v>1119</v>
      </c>
      <c r="G2106" s="832">
        <v>0</v>
      </c>
      <c r="H2106" s="832">
        <v>0</v>
      </c>
      <c r="I2106" s="832">
        <v>0</v>
      </c>
      <c r="J2106" s="832">
        <v>0</v>
      </c>
      <c r="K2106" s="832">
        <v>0</v>
      </c>
      <c r="L2106" s="832">
        <v>0</v>
      </c>
      <c r="M2106" s="832">
        <v>0</v>
      </c>
      <c r="N2106" s="832">
        <v>0</v>
      </c>
      <c r="O2106" s="832">
        <v>0</v>
      </c>
      <c r="P2106" s="832">
        <v>0</v>
      </c>
      <c r="Q2106" s="832">
        <v>0</v>
      </c>
      <c r="R2106" s="832">
        <v>0</v>
      </c>
      <c r="S2106" s="832">
        <v>0</v>
      </c>
      <c r="T2106" s="832">
        <v>0</v>
      </c>
      <c r="U2106" s="832">
        <v>0</v>
      </c>
      <c r="V2106" s="832">
        <v>0</v>
      </c>
      <c r="W2106" s="832">
        <v>0</v>
      </c>
      <c r="X2106" s="832">
        <v>0</v>
      </c>
      <c r="Y2106" s="832">
        <v>0</v>
      </c>
      <c r="Z2106" s="832">
        <v>0</v>
      </c>
      <c r="AA2106" s="832">
        <v>0</v>
      </c>
      <c r="AB2106" s="832">
        <v>0</v>
      </c>
      <c r="AC2106" s="832">
        <v>0</v>
      </c>
      <c r="AD2106" s="832">
        <v>0</v>
      </c>
      <c r="AE2106" s="832">
        <v>0</v>
      </c>
      <c r="AF2106" s="832">
        <v>0</v>
      </c>
      <c r="AG2106" s="832">
        <v>0</v>
      </c>
      <c r="AH2106" s="832">
        <v>0</v>
      </c>
      <c r="AI2106" s="832">
        <v>0</v>
      </c>
    </row>
    <row r="2107" spans="1:35" ht="15" customHeight="1">
      <c r="A2107" s="832" t="s">
        <v>1150</v>
      </c>
      <c r="B2107" s="832">
        <v>2021</v>
      </c>
      <c r="C2107" s="832" t="s">
        <v>2682</v>
      </c>
      <c r="D2107" s="832" t="s">
        <v>2683</v>
      </c>
      <c r="E2107" s="832" t="s">
        <v>333</v>
      </c>
      <c r="F2107" s="832" t="s">
        <v>1119</v>
      </c>
      <c r="G2107" s="832">
        <v>0</v>
      </c>
      <c r="H2107" s="832">
        <v>0</v>
      </c>
      <c r="I2107" s="832">
        <v>0</v>
      </c>
      <c r="J2107" s="832">
        <v>0</v>
      </c>
      <c r="K2107" s="832">
        <v>0</v>
      </c>
      <c r="L2107" s="832">
        <v>0</v>
      </c>
      <c r="M2107" s="832">
        <v>0</v>
      </c>
      <c r="N2107" s="832">
        <v>0</v>
      </c>
      <c r="O2107" s="832">
        <v>0</v>
      </c>
      <c r="P2107" s="832">
        <v>0</v>
      </c>
      <c r="Q2107" s="832">
        <v>0</v>
      </c>
      <c r="R2107" s="832">
        <v>0</v>
      </c>
      <c r="S2107" s="832">
        <v>0</v>
      </c>
      <c r="T2107" s="832">
        <v>0</v>
      </c>
      <c r="U2107" s="832">
        <v>0</v>
      </c>
      <c r="V2107" s="832">
        <v>0</v>
      </c>
      <c r="W2107" s="832">
        <v>0</v>
      </c>
      <c r="X2107" s="832">
        <v>0</v>
      </c>
      <c r="Y2107" s="832">
        <v>0</v>
      </c>
      <c r="Z2107" s="832">
        <v>0</v>
      </c>
      <c r="AA2107" s="832">
        <v>0</v>
      </c>
      <c r="AB2107" s="832">
        <v>0</v>
      </c>
      <c r="AC2107" s="832">
        <v>0</v>
      </c>
      <c r="AD2107" s="832">
        <v>0</v>
      </c>
      <c r="AE2107" s="832">
        <v>0</v>
      </c>
      <c r="AF2107" s="832">
        <v>0</v>
      </c>
      <c r="AG2107" s="832">
        <v>0</v>
      </c>
      <c r="AH2107" s="832">
        <v>0</v>
      </c>
      <c r="AI2107" s="832">
        <v>0</v>
      </c>
    </row>
    <row r="2108" spans="1:35" ht="15" customHeight="1">
      <c r="A2108" s="832" t="s">
        <v>1150</v>
      </c>
      <c r="B2108" s="832">
        <v>2021</v>
      </c>
      <c r="C2108" s="832" t="s">
        <v>2684</v>
      </c>
      <c r="D2108" s="832" t="s">
        <v>2685</v>
      </c>
      <c r="E2108" s="832" t="s">
        <v>333</v>
      </c>
      <c r="F2108" s="832" t="s">
        <v>1119</v>
      </c>
      <c r="G2108" s="832">
        <v>0</v>
      </c>
      <c r="H2108" s="832">
        <v>0</v>
      </c>
      <c r="I2108" s="832">
        <v>0</v>
      </c>
      <c r="J2108" s="832">
        <v>0</v>
      </c>
      <c r="K2108" s="832">
        <v>0</v>
      </c>
      <c r="L2108" s="832">
        <v>0</v>
      </c>
      <c r="M2108" s="832">
        <v>0</v>
      </c>
      <c r="N2108" s="832">
        <v>0</v>
      </c>
      <c r="O2108" s="832">
        <v>0</v>
      </c>
      <c r="P2108" s="832">
        <v>0</v>
      </c>
      <c r="Q2108" s="832">
        <v>0</v>
      </c>
      <c r="R2108" s="832">
        <v>2625.5</v>
      </c>
      <c r="S2108" s="832">
        <v>0</v>
      </c>
      <c r="T2108" s="832">
        <v>218.79</v>
      </c>
      <c r="U2108" s="832">
        <v>0</v>
      </c>
      <c r="V2108" s="832">
        <v>0</v>
      </c>
      <c r="W2108" s="832">
        <v>0</v>
      </c>
      <c r="X2108" s="832">
        <v>0</v>
      </c>
      <c r="Y2108" s="832">
        <v>0</v>
      </c>
      <c r="Z2108" s="832">
        <v>0</v>
      </c>
      <c r="AA2108" s="832">
        <v>0</v>
      </c>
      <c r="AB2108" s="832">
        <v>0</v>
      </c>
      <c r="AC2108" s="832">
        <v>0</v>
      </c>
      <c r="AD2108" s="832">
        <v>0</v>
      </c>
      <c r="AE2108" s="832">
        <v>0</v>
      </c>
      <c r="AF2108" s="832">
        <v>0</v>
      </c>
      <c r="AG2108" s="832">
        <v>0</v>
      </c>
      <c r="AH2108" s="832">
        <v>0</v>
      </c>
      <c r="AI2108" s="832">
        <v>0</v>
      </c>
    </row>
    <row r="2109" spans="1:35" ht="15" customHeight="1">
      <c r="A2109" s="832" t="s">
        <v>1150</v>
      </c>
      <c r="B2109" s="832">
        <v>2021</v>
      </c>
      <c r="C2109" s="832" t="s">
        <v>2686</v>
      </c>
      <c r="D2109" s="832" t="s">
        <v>2866</v>
      </c>
      <c r="E2109" s="832" t="s">
        <v>333</v>
      </c>
      <c r="F2109" s="832" t="s">
        <v>1119</v>
      </c>
      <c r="G2109" s="832">
        <v>0</v>
      </c>
      <c r="H2109" s="832">
        <v>0</v>
      </c>
      <c r="I2109" s="832">
        <v>0</v>
      </c>
      <c r="J2109" s="832">
        <v>0</v>
      </c>
      <c r="K2109" s="832">
        <v>0</v>
      </c>
      <c r="L2109" s="832">
        <v>0</v>
      </c>
      <c r="M2109" s="832">
        <v>0</v>
      </c>
      <c r="N2109" s="832">
        <v>0</v>
      </c>
      <c r="O2109" s="832">
        <v>0</v>
      </c>
      <c r="P2109" s="832">
        <v>0</v>
      </c>
      <c r="Q2109" s="832">
        <v>0</v>
      </c>
      <c r="R2109" s="832">
        <v>0</v>
      </c>
      <c r="S2109" s="832">
        <v>0</v>
      </c>
      <c r="T2109" s="832">
        <v>0</v>
      </c>
      <c r="U2109" s="832">
        <v>0</v>
      </c>
      <c r="V2109" s="832">
        <v>0</v>
      </c>
      <c r="W2109" s="832">
        <v>0</v>
      </c>
      <c r="X2109" s="832">
        <v>0</v>
      </c>
      <c r="Y2109" s="832">
        <v>0</v>
      </c>
      <c r="Z2109" s="832">
        <v>0</v>
      </c>
      <c r="AA2109" s="832">
        <v>0</v>
      </c>
      <c r="AB2109" s="832">
        <v>0</v>
      </c>
      <c r="AC2109" s="832">
        <v>0</v>
      </c>
      <c r="AD2109" s="832">
        <v>0</v>
      </c>
      <c r="AE2109" s="832">
        <v>0</v>
      </c>
      <c r="AF2109" s="832">
        <v>0</v>
      </c>
      <c r="AG2109" s="832">
        <v>0</v>
      </c>
      <c r="AH2109" s="832">
        <v>0</v>
      </c>
      <c r="AI2109" s="832">
        <v>0</v>
      </c>
    </row>
    <row r="2110" spans="1:35" ht="15" customHeight="1">
      <c r="A2110" s="832" t="s">
        <v>1150</v>
      </c>
      <c r="B2110" s="832">
        <v>2021</v>
      </c>
      <c r="C2110" s="832" t="s">
        <v>2690</v>
      </c>
      <c r="D2110" s="832" t="s">
        <v>2691</v>
      </c>
      <c r="E2110" s="832" t="s">
        <v>333</v>
      </c>
      <c r="F2110" s="832" t="s">
        <v>1119</v>
      </c>
      <c r="G2110" s="832">
        <v>0</v>
      </c>
      <c r="H2110" s="832">
        <v>0</v>
      </c>
      <c r="I2110" s="832">
        <v>0</v>
      </c>
      <c r="J2110" s="832">
        <v>0</v>
      </c>
      <c r="K2110" s="832">
        <v>0</v>
      </c>
      <c r="L2110" s="832">
        <v>0</v>
      </c>
      <c r="M2110" s="832">
        <v>0</v>
      </c>
      <c r="N2110" s="832">
        <v>0</v>
      </c>
      <c r="O2110" s="832">
        <v>0</v>
      </c>
      <c r="P2110" s="832">
        <v>0</v>
      </c>
      <c r="Q2110" s="832">
        <v>0</v>
      </c>
      <c r="R2110" s="832">
        <v>0</v>
      </c>
      <c r="S2110" s="832">
        <v>0</v>
      </c>
      <c r="T2110" s="832">
        <v>0</v>
      </c>
      <c r="U2110" s="832">
        <v>0</v>
      </c>
      <c r="V2110" s="832">
        <v>0</v>
      </c>
      <c r="W2110" s="832">
        <v>0</v>
      </c>
      <c r="X2110" s="832">
        <v>0</v>
      </c>
      <c r="Y2110" s="832">
        <v>0</v>
      </c>
      <c r="Z2110" s="832">
        <v>0</v>
      </c>
      <c r="AA2110" s="832">
        <v>0</v>
      </c>
      <c r="AB2110" s="832">
        <v>0</v>
      </c>
      <c r="AC2110" s="832">
        <v>0</v>
      </c>
      <c r="AD2110" s="832">
        <v>0</v>
      </c>
      <c r="AE2110" s="832">
        <v>0</v>
      </c>
      <c r="AF2110" s="832">
        <v>0</v>
      </c>
      <c r="AG2110" s="832">
        <v>0</v>
      </c>
      <c r="AH2110" s="832">
        <v>0</v>
      </c>
      <c r="AI2110" s="832">
        <v>0</v>
      </c>
    </row>
    <row r="2111" spans="1:35" ht="15" customHeight="1">
      <c r="A2111" s="832" t="s">
        <v>1150</v>
      </c>
      <c r="B2111" s="832">
        <v>2021</v>
      </c>
      <c r="C2111" s="832" t="s">
        <v>2692</v>
      </c>
      <c r="D2111" s="832" t="s">
        <v>2693</v>
      </c>
      <c r="E2111" s="832" t="s">
        <v>333</v>
      </c>
      <c r="F2111" s="832" t="s">
        <v>1119</v>
      </c>
      <c r="G2111" s="832">
        <v>9.74</v>
      </c>
      <c r="H2111" s="832">
        <v>11.84</v>
      </c>
      <c r="I2111" s="832">
        <v>-8.06</v>
      </c>
      <c r="J2111" s="832">
        <v>-3.9</v>
      </c>
      <c r="K2111" s="832">
        <v>-3.82</v>
      </c>
      <c r="L2111" s="832">
        <v>-3.71</v>
      </c>
      <c r="M2111" s="832">
        <v>0.06</v>
      </c>
      <c r="N2111" s="832">
        <v>0.22</v>
      </c>
      <c r="O2111" s="832">
        <v>0.28999999999999998</v>
      </c>
      <c r="P2111" s="832">
        <v>11.41</v>
      </c>
      <c r="Q2111" s="832">
        <v>13.64</v>
      </c>
      <c r="R2111" s="832">
        <v>16.350000000000001</v>
      </c>
      <c r="S2111" s="832">
        <v>-0.31</v>
      </c>
      <c r="T2111" s="832">
        <v>0.31</v>
      </c>
      <c r="U2111" s="832">
        <v>0</v>
      </c>
      <c r="V2111" s="832">
        <v>0</v>
      </c>
      <c r="W2111" s="832">
        <v>0</v>
      </c>
      <c r="X2111" s="832">
        <v>0</v>
      </c>
      <c r="Y2111" s="832">
        <v>0</v>
      </c>
      <c r="Z2111" s="832">
        <v>0</v>
      </c>
      <c r="AA2111" s="832">
        <v>0</v>
      </c>
      <c r="AB2111" s="832">
        <v>0</v>
      </c>
      <c r="AC2111" s="832">
        <v>0</v>
      </c>
      <c r="AD2111" s="832">
        <v>0</v>
      </c>
      <c r="AE2111" s="832">
        <v>0</v>
      </c>
      <c r="AF2111" s="832">
        <v>0</v>
      </c>
      <c r="AG2111" s="832">
        <v>0</v>
      </c>
      <c r="AH2111" s="832">
        <v>0</v>
      </c>
      <c r="AI2111" s="832">
        <v>0</v>
      </c>
    </row>
    <row r="2112" spans="1:35" ht="15" customHeight="1">
      <c r="A2112" s="832" t="s">
        <v>1150</v>
      </c>
      <c r="B2112" s="832">
        <v>2021</v>
      </c>
      <c r="C2112" s="832" t="s">
        <v>2696</v>
      </c>
      <c r="D2112" s="832" t="s">
        <v>2697</v>
      </c>
      <c r="E2112" s="832" t="s">
        <v>333</v>
      </c>
      <c r="F2112" s="832" t="s">
        <v>1119</v>
      </c>
      <c r="G2112" s="832">
        <v>0</v>
      </c>
      <c r="H2112" s="832">
        <v>0</v>
      </c>
      <c r="I2112" s="832">
        <v>0</v>
      </c>
      <c r="J2112" s="832">
        <v>0</v>
      </c>
      <c r="K2112" s="832">
        <v>0</v>
      </c>
      <c r="L2112" s="832">
        <v>0</v>
      </c>
      <c r="M2112" s="832">
        <v>0</v>
      </c>
      <c r="N2112" s="832">
        <v>0</v>
      </c>
      <c r="O2112" s="832">
        <v>0</v>
      </c>
      <c r="P2112" s="832">
        <v>0</v>
      </c>
      <c r="Q2112" s="832">
        <v>0</v>
      </c>
      <c r="R2112" s="832">
        <v>0</v>
      </c>
      <c r="S2112" s="832">
        <v>0</v>
      </c>
      <c r="T2112" s="832">
        <v>0</v>
      </c>
      <c r="U2112" s="832">
        <v>0</v>
      </c>
      <c r="V2112" s="832">
        <v>0</v>
      </c>
      <c r="W2112" s="832">
        <v>0</v>
      </c>
      <c r="X2112" s="832">
        <v>0</v>
      </c>
      <c r="Y2112" s="832">
        <v>0</v>
      </c>
      <c r="Z2112" s="832">
        <v>0</v>
      </c>
      <c r="AA2112" s="832">
        <v>0</v>
      </c>
      <c r="AB2112" s="832">
        <v>0</v>
      </c>
      <c r="AC2112" s="832">
        <v>0</v>
      </c>
      <c r="AD2112" s="832">
        <v>0</v>
      </c>
      <c r="AE2112" s="832">
        <v>0</v>
      </c>
      <c r="AF2112" s="832">
        <v>0</v>
      </c>
      <c r="AG2112" s="832">
        <v>0</v>
      </c>
      <c r="AH2112" s="832">
        <v>0</v>
      </c>
      <c r="AI2112" s="832">
        <v>0</v>
      </c>
    </row>
    <row r="2113" spans="1:35" ht="15" customHeight="1">
      <c r="A2113" s="832" t="s">
        <v>1150</v>
      </c>
      <c r="B2113" s="832">
        <v>2021</v>
      </c>
      <c r="C2113" s="832" t="s">
        <v>2700</v>
      </c>
      <c r="D2113" s="832" t="s">
        <v>2701</v>
      </c>
      <c r="E2113" s="832" t="s">
        <v>333</v>
      </c>
      <c r="F2113" s="832" t="s">
        <v>1119</v>
      </c>
      <c r="G2113" s="832">
        <v>0</v>
      </c>
      <c r="H2113" s="832">
        <v>0</v>
      </c>
      <c r="I2113" s="832">
        <v>0</v>
      </c>
      <c r="J2113" s="832">
        <v>0</v>
      </c>
      <c r="K2113" s="832">
        <v>1077.24</v>
      </c>
      <c r="L2113" s="832">
        <v>5558.47</v>
      </c>
      <c r="M2113" s="832">
        <v>469.83</v>
      </c>
      <c r="N2113" s="832">
        <v>733.99</v>
      </c>
      <c r="O2113" s="832">
        <v>1880.84</v>
      </c>
      <c r="P2113" s="832">
        <v>2201.84</v>
      </c>
      <c r="Q2113" s="832">
        <v>2716.08</v>
      </c>
      <c r="R2113" s="832">
        <v>8905.1</v>
      </c>
      <c r="S2113" s="832">
        <v>463.21</v>
      </c>
      <c r="T2113" s="832">
        <v>1205.3</v>
      </c>
      <c r="U2113" s="832">
        <v>0</v>
      </c>
      <c r="V2113" s="832">
        <v>0</v>
      </c>
      <c r="W2113" s="832">
        <v>0</v>
      </c>
      <c r="X2113" s="832">
        <v>0</v>
      </c>
      <c r="Y2113" s="832">
        <v>0</v>
      </c>
      <c r="Z2113" s="832">
        <v>0</v>
      </c>
      <c r="AA2113" s="832">
        <v>0</v>
      </c>
      <c r="AB2113" s="832">
        <v>0</v>
      </c>
      <c r="AC2113" s="832">
        <v>0</v>
      </c>
      <c r="AD2113" s="832">
        <v>0</v>
      </c>
      <c r="AE2113" s="832">
        <v>0</v>
      </c>
      <c r="AF2113" s="832">
        <v>0</v>
      </c>
      <c r="AG2113" s="832">
        <v>0</v>
      </c>
      <c r="AH2113" s="832">
        <v>0</v>
      </c>
      <c r="AI2113" s="832">
        <v>0</v>
      </c>
    </row>
    <row r="2114" spans="1:35" ht="15" customHeight="1">
      <c r="A2114" s="832" t="s">
        <v>1150</v>
      </c>
      <c r="B2114" s="832">
        <v>2021</v>
      </c>
      <c r="C2114" s="832" t="s">
        <v>2702</v>
      </c>
      <c r="D2114" s="832" t="s">
        <v>2703</v>
      </c>
      <c r="E2114" s="832" t="s">
        <v>333</v>
      </c>
      <c r="F2114" s="832" t="s">
        <v>1119</v>
      </c>
      <c r="G2114" s="832">
        <v>-10.06</v>
      </c>
      <c r="H2114" s="832">
        <v>-10.06</v>
      </c>
      <c r="I2114" s="832">
        <v>-10.06</v>
      </c>
      <c r="J2114" s="832">
        <v>-10.06</v>
      </c>
      <c r="K2114" s="832">
        <v>-10.06</v>
      </c>
      <c r="L2114" s="832">
        <v>-10.06</v>
      </c>
      <c r="M2114" s="832">
        <v>0</v>
      </c>
      <c r="N2114" s="832">
        <v>0</v>
      </c>
      <c r="O2114" s="832">
        <v>0</v>
      </c>
      <c r="P2114" s="832">
        <v>0</v>
      </c>
      <c r="Q2114" s="832">
        <v>0</v>
      </c>
      <c r="R2114" s="832">
        <v>0</v>
      </c>
      <c r="S2114" s="832">
        <v>-0.84</v>
      </c>
      <c r="T2114" s="832">
        <v>0</v>
      </c>
      <c r="U2114" s="832">
        <v>0</v>
      </c>
      <c r="V2114" s="832">
        <v>0</v>
      </c>
      <c r="W2114" s="832">
        <v>0</v>
      </c>
      <c r="X2114" s="832">
        <v>0</v>
      </c>
      <c r="Y2114" s="832">
        <v>0</v>
      </c>
      <c r="Z2114" s="832">
        <v>0</v>
      </c>
      <c r="AA2114" s="832">
        <v>0</v>
      </c>
      <c r="AB2114" s="832">
        <v>0</v>
      </c>
      <c r="AC2114" s="832">
        <v>0</v>
      </c>
      <c r="AD2114" s="832">
        <v>0</v>
      </c>
      <c r="AE2114" s="832">
        <v>0</v>
      </c>
      <c r="AF2114" s="832">
        <v>0</v>
      </c>
      <c r="AG2114" s="832">
        <v>0</v>
      </c>
      <c r="AH2114" s="832">
        <v>0</v>
      </c>
      <c r="AI2114" s="832">
        <v>0</v>
      </c>
    </row>
    <row r="2115" spans="1:35" ht="15" customHeight="1">
      <c r="A2115" s="832" t="s">
        <v>1150</v>
      </c>
      <c r="B2115" s="832">
        <v>2021</v>
      </c>
      <c r="C2115" s="832" t="s">
        <v>2704</v>
      </c>
      <c r="D2115" s="832" t="s">
        <v>2705</v>
      </c>
      <c r="E2115" s="832" t="s">
        <v>333</v>
      </c>
      <c r="F2115" s="832" t="s">
        <v>1119</v>
      </c>
      <c r="G2115" s="832">
        <v>0</v>
      </c>
      <c r="H2115" s="832">
        <v>0</v>
      </c>
      <c r="I2115" s="832">
        <v>0</v>
      </c>
      <c r="J2115" s="832">
        <v>0</v>
      </c>
      <c r="K2115" s="832">
        <v>0</v>
      </c>
      <c r="L2115" s="832">
        <v>0</v>
      </c>
      <c r="M2115" s="832">
        <v>0</v>
      </c>
      <c r="N2115" s="832">
        <v>0</v>
      </c>
      <c r="O2115" s="832">
        <v>0</v>
      </c>
      <c r="P2115" s="832">
        <v>0</v>
      </c>
      <c r="Q2115" s="832">
        <v>0</v>
      </c>
      <c r="R2115" s="832">
        <v>0</v>
      </c>
      <c r="S2115" s="832">
        <v>0</v>
      </c>
      <c r="T2115" s="832">
        <v>0</v>
      </c>
      <c r="U2115" s="832">
        <v>0</v>
      </c>
      <c r="V2115" s="832">
        <v>0</v>
      </c>
      <c r="W2115" s="832">
        <v>0</v>
      </c>
      <c r="X2115" s="832">
        <v>0</v>
      </c>
      <c r="Y2115" s="832">
        <v>0</v>
      </c>
      <c r="Z2115" s="832">
        <v>0</v>
      </c>
      <c r="AA2115" s="832">
        <v>0</v>
      </c>
      <c r="AB2115" s="832">
        <v>0</v>
      </c>
      <c r="AC2115" s="832">
        <v>0</v>
      </c>
      <c r="AD2115" s="832">
        <v>0</v>
      </c>
      <c r="AE2115" s="832">
        <v>0</v>
      </c>
      <c r="AF2115" s="832">
        <v>0</v>
      </c>
      <c r="AG2115" s="832">
        <v>0</v>
      </c>
      <c r="AH2115" s="832">
        <v>0</v>
      </c>
      <c r="AI2115" s="832">
        <v>0</v>
      </c>
    </row>
    <row r="2116" spans="1:35" ht="15" customHeight="1">
      <c r="A2116" s="832" t="s">
        <v>1150</v>
      </c>
      <c r="B2116" s="832">
        <v>2022</v>
      </c>
      <c r="C2116" s="832" t="s">
        <v>1162</v>
      </c>
      <c r="D2116" s="832" t="s">
        <v>1163</v>
      </c>
      <c r="E2116" s="832" t="s">
        <v>333</v>
      </c>
      <c r="F2116" s="832" t="s">
        <v>1119</v>
      </c>
      <c r="G2116" s="832">
        <v>453373.02</v>
      </c>
      <c r="H2116" s="832">
        <v>494272.4</v>
      </c>
      <c r="I2116" s="832">
        <v>540475.84</v>
      </c>
      <c r="J2116" s="832">
        <v>561753.4</v>
      </c>
      <c r="K2116" s="832">
        <v>580226.64</v>
      </c>
      <c r="L2116" s="832">
        <v>608279.86</v>
      </c>
      <c r="M2116" s="832">
        <v>33314.300000000003</v>
      </c>
      <c r="N2116" s="832">
        <v>57514.98</v>
      </c>
      <c r="O2116" s="832">
        <v>70009.72</v>
      </c>
      <c r="P2116" s="832">
        <v>90528.15</v>
      </c>
      <c r="Q2116" s="832">
        <v>123880.28</v>
      </c>
      <c r="R2116" s="832">
        <v>148946.45000000001</v>
      </c>
      <c r="S2116" s="832">
        <v>50689.99</v>
      </c>
      <c r="T2116" s="832">
        <v>30505.24</v>
      </c>
      <c r="U2116" s="832">
        <v>0</v>
      </c>
      <c r="V2116" s="832">
        <v>0</v>
      </c>
      <c r="W2116" s="832">
        <v>0</v>
      </c>
      <c r="X2116" s="832">
        <v>0</v>
      </c>
      <c r="Y2116" s="832">
        <v>0</v>
      </c>
      <c r="Z2116" s="832">
        <v>0</v>
      </c>
      <c r="AA2116" s="832">
        <v>0</v>
      </c>
      <c r="AB2116" s="832">
        <v>0</v>
      </c>
      <c r="AC2116" s="832">
        <v>0</v>
      </c>
      <c r="AD2116" s="832">
        <v>0</v>
      </c>
      <c r="AE2116" s="832">
        <v>0</v>
      </c>
      <c r="AF2116" s="832">
        <v>0</v>
      </c>
      <c r="AG2116" s="832">
        <v>0</v>
      </c>
      <c r="AH2116" s="832">
        <v>0</v>
      </c>
      <c r="AI2116" s="832">
        <v>0</v>
      </c>
    </row>
    <row r="2117" spans="1:35" ht="15" customHeight="1">
      <c r="A2117" s="832" t="s">
        <v>1150</v>
      </c>
      <c r="B2117" s="832">
        <v>2022</v>
      </c>
      <c r="C2117" s="832" t="s">
        <v>1164</v>
      </c>
      <c r="D2117" s="832" t="s">
        <v>2726</v>
      </c>
      <c r="E2117" s="832" t="s">
        <v>333</v>
      </c>
      <c r="F2117" s="832" t="s">
        <v>1119</v>
      </c>
      <c r="G2117" s="832">
        <v>31732.62</v>
      </c>
      <c r="H2117" s="832">
        <v>58144.66</v>
      </c>
      <c r="I2117" s="832">
        <v>104883.7</v>
      </c>
      <c r="J2117" s="832">
        <v>160941.03</v>
      </c>
      <c r="K2117" s="832">
        <v>233663.72</v>
      </c>
      <c r="L2117" s="832">
        <v>303406.51</v>
      </c>
      <c r="M2117" s="832">
        <v>56670.31</v>
      </c>
      <c r="N2117" s="832">
        <v>114827.68</v>
      </c>
      <c r="O2117" s="832">
        <v>167874.73</v>
      </c>
      <c r="P2117" s="832">
        <v>226390.12</v>
      </c>
      <c r="Q2117" s="832">
        <v>282672.81</v>
      </c>
      <c r="R2117" s="832">
        <v>316717.43</v>
      </c>
      <c r="S2117" s="832">
        <v>25283.88</v>
      </c>
      <c r="T2117" s="832">
        <v>51366.2</v>
      </c>
      <c r="U2117" s="832">
        <v>0</v>
      </c>
      <c r="V2117" s="832">
        <v>0</v>
      </c>
      <c r="W2117" s="832">
        <v>0</v>
      </c>
      <c r="X2117" s="832">
        <v>0</v>
      </c>
      <c r="Y2117" s="832">
        <v>0</v>
      </c>
      <c r="Z2117" s="832">
        <v>0</v>
      </c>
      <c r="AA2117" s="832">
        <v>0</v>
      </c>
      <c r="AB2117" s="832">
        <v>0</v>
      </c>
      <c r="AC2117" s="832">
        <v>0</v>
      </c>
      <c r="AD2117" s="832">
        <v>0</v>
      </c>
      <c r="AE2117" s="832">
        <v>0</v>
      </c>
      <c r="AF2117" s="832">
        <v>0</v>
      </c>
      <c r="AG2117" s="832">
        <v>0</v>
      </c>
      <c r="AH2117" s="832">
        <v>0</v>
      </c>
      <c r="AI2117" s="832">
        <v>0</v>
      </c>
    </row>
    <row r="2118" spans="1:35" ht="15" customHeight="1">
      <c r="A2118" s="832" t="s">
        <v>1150</v>
      </c>
      <c r="B2118" s="832">
        <v>2022</v>
      </c>
      <c r="C2118" s="832" t="s">
        <v>1166</v>
      </c>
      <c r="D2118" s="832" t="s">
        <v>2727</v>
      </c>
      <c r="E2118" s="832" t="s">
        <v>333</v>
      </c>
      <c r="F2118" s="832" t="s">
        <v>1119</v>
      </c>
      <c r="G2118" s="832">
        <v>199951.32</v>
      </c>
      <c r="H2118" s="832">
        <v>216043.71</v>
      </c>
      <c r="I2118" s="832">
        <v>262911.44</v>
      </c>
      <c r="J2118" s="832">
        <v>308768.59999999998</v>
      </c>
      <c r="K2118" s="832">
        <v>354109.53</v>
      </c>
      <c r="L2118" s="832">
        <v>399741.61</v>
      </c>
      <c r="M2118" s="832">
        <v>32189.45</v>
      </c>
      <c r="N2118" s="832">
        <v>65802.89</v>
      </c>
      <c r="O2118" s="832">
        <v>101421.89</v>
      </c>
      <c r="P2118" s="832">
        <v>134446.38</v>
      </c>
      <c r="Q2118" s="832">
        <v>175823.18</v>
      </c>
      <c r="R2118" s="832">
        <v>195681.65</v>
      </c>
      <c r="S2118" s="832">
        <v>33311.800000000003</v>
      </c>
      <c r="T2118" s="832">
        <v>35655.480000000003</v>
      </c>
      <c r="U2118" s="832">
        <v>0</v>
      </c>
      <c r="V2118" s="832">
        <v>0</v>
      </c>
      <c r="W2118" s="832">
        <v>0</v>
      </c>
      <c r="X2118" s="832">
        <v>0</v>
      </c>
      <c r="Y2118" s="832">
        <v>0</v>
      </c>
      <c r="Z2118" s="832">
        <v>0</v>
      </c>
      <c r="AA2118" s="832">
        <v>0</v>
      </c>
      <c r="AB2118" s="832">
        <v>0</v>
      </c>
      <c r="AC2118" s="832">
        <v>0</v>
      </c>
      <c r="AD2118" s="832">
        <v>0</v>
      </c>
      <c r="AE2118" s="832">
        <v>0</v>
      </c>
      <c r="AF2118" s="832">
        <v>0</v>
      </c>
      <c r="AG2118" s="832">
        <v>0</v>
      </c>
      <c r="AH2118" s="832">
        <v>0</v>
      </c>
      <c r="AI2118" s="832">
        <v>0</v>
      </c>
    </row>
    <row r="2119" spans="1:35" ht="15" customHeight="1">
      <c r="A2119" s="832" t="s">
        <v>1150</v>
      </c>
      <c r="B2119" s="832">
        <v>2022</v>
      </c>
      <c r="C2119" s="832" t="s">
        <v>1168</v>
      </c>
      <c r="D2119" s="832" t="s">
        <v>1169</v>
      </c>
      <c r="E2119" s="832" t="s">
        <v>333</v>
      </c>
      <c r="F2119" s="832" t="s">
        <v>1119</v>
      </c>
      <c r="G2119" s="832">
        <v>133464.26</v>
      </c>
      <c r="H2119" s="832">
        <v>151910.01999999999</v>
      </c>
      <c r="I2119" s="832">
        <v>174966.02</v>
      </c>
      <c r="J2119" s="832">
        <v>192601.77</v>
      </c>
      <c r="K2119" s="832">
        <v>211177.01</v>
      </c>
      <c r="L2119" s="832">
        <v>234161.58</v>
      </c>
      <c r="M2119" s="832">
        <v>18502.740000000002</v>
      </c>
      <c r="N2119" s="832">
        <v>38316.959999999999</v>
      </c>
      <c r="O2119" s="832">
        <v>54532.46</v>
      </c>
      <c r="P2119" s="832">
        <v>76170.48</v>
      </c>
      <c r="Q2119" s="832">
        <v>90286.85</v>
      </c>
      <c r="R2119" s="832">
        <v>102869.77</v>
      </c>
      <c r="S2119" s="832">
        <v>19513.47</v>
      </c>
      <c r="T2119" s="832">
        <v>18339.189999999999</v>
      </c>
      <c r="U2119" s="832">
        <v>0</v>
      </c>
      <c r="V2119" s="832">
        <v>0</v>
      </c>
      <c r="W2119" s="832">
        <v>0</v>
      </c>
      <c r="X2119" s="832">
        <v>0</v>
      </c>
      <c r="Y2119" s="832">
        <v>0</v>
      </c>
      <c r="Z2119" s="832">
        <v>0</v>
      </c>
      <c r="AA2119" s="832">
        <v>0</v>
      </c>
      <c r="AB2119" s="832">
        <v>0</v>
      </c>
      <c r="AC2119" s="832">
        <v>0</v>
      </c>
      <c r="AD2119" s="832">
        <v>0</v>
      </c>
      <c r="AE2119" s="832">
        <v>0</v>
      </c>
      <c r="AF2119" s="832">
        <v>0</v>
      </c>
      <c r="AG2119" s="832">
        <v>0</v>
      </c>
      <c r="AH2119" s="832">
        <v>0</v>
      </c>
      <c r="AI2119" s="832">
        <v>0</v>
      </c>
    </row>
    <row r="2120" spans="1:35" ht="15" customHeight="1">
      <c r="A2120" s="832" t="s">
        <v>1150</v>
      </c>
      <c r="B2120" s="832">
        <v>2022</v>
      </c>
      <c r="C2120" s="832" t="s">
        <v>1170</v>
      </c>
      <c r="D2120" s="832" t="s">
        <v>1171</v>
      </c>
      <c r="E2120" s="832" t="s">
        <v>333</v>
      </c>
      <c r="F2120" s="832" t="s">
        <v>1119</v>
      </c>
      <c r="G2120" s="832">
        <v>4357.46</v>
      </c>
      <c r="H2120" s="832">
        <v>4526.8900000000003</v>
      </c>
      <c r="I2120" s="832">
        <v>3820.56</v>
      </c>
      <c r="J2120" s="832">
        <v>3506.44</v>
      </c>
      <c r="K2120" s="832">
        <v>2283.84</v>
      </c>
      <c r="L2120" s="832">
        <v>2446.58</v>
      </c>
      <c r="M2120" s="832">
        <v>34.24</v>
      </c>
      <c r="N2120" s="832">
        <v>295.05</v>
      </c>
      <c r="O2120" s="832">
        <v>979.36</v>
      </c>
      <c r="P2120" s="832">
        <v>1120.21</v>
      </c>
      <c r="Q2120" s="832">
        <v>1182.21</v>
      </c>
      <c r="R2120" s="832">
        <v>1208.93</v>
      </c>
      <c r="S2120" s="832">
        <v>203.88</v>
      </c>
      <c r="T2120" s="832">
        <v>48.72</v>
      </c>
      <c r="U2120" s="832">
        <v>0</v>
      </c>
      <c r="V2120" s="832">
        <v>0</v>
      </c>
      <c r="W2120" s="832">
        <v>0</v>
      </c>
      <c r="X2120" s="832">
        <v>0</v>
      </c>
      <c r="Y2120" s="832">
        <v>0</v>
      </c>
      <c r="Z2120" s="832">
        <v>0</v>
      </c>
      <c r="AA2120" s="832">
        <v>0</v>
      </c>
      <c r="AB2120" s="832">
        <v>0</v>
      </c>
      <c r="AC2120" s="832">
        <v>0</v>
      </c>
      <c r="AD2120" s="832">
        <v>0</v>
      </c>
      <c r="AE2120" s="832">
        <v>0</v>
      </c>
      <c r="AF2120" s="832">
        <v>0</v>
      </c>
      <c r="AG2120" s="832">
        <v>0</v>
      </c>
      <c r="AH2120" s="832">
        <v>0</v>
      </c>
      <c r="AI2120" s="832">
        <v>0</v>
      </c>
    </row>
    <row r="2121" spans="1:35" ht="15" customHeight="1">
      <c r="A2121" s="832" t="s">
        <v>1150</v>
      </c>
      <c r="B2121" s="832">
        <v>2022</v>
      </c>
      <c r="C2121" s="832" t="s">
        <v>1172</v>
      </c>
      <c r="D2121" s="832" t="s">
        <v>1173</v>
      </c>
      <c r="E2121" s="832" t="s">
        <v>333</v>
      </c>
      <c r="F2121" s="832" t="s">
        <v>1119</v>
      </c>
      <c r="G2121" s="832">
        <v>10168.209999999999</v>
      </c>
      <c r="H2121" s="832">
        <v>11185.21</v>
      </c>
      <c r="I2121" s="832">
        <v>12337.21</v>
      </c>
      <c r="J2121" s="832">
        <v>13752.56</v>
      </c>
      <c r="K2121" s="832">
        <v>31970.19</v>
      </c>
      <c r="L2121" s="832">
        <v>33779.19</v>
      </c>
      <c r="M2121" s="832">
        <v>17852.34</v>
      </c>
      <c r="N2121" s="832">
        <v>33344.19</v>
      </c>
      <c r="O2121" s="832">
        <v>47964.47</v>
      </c>
      <c r="P2121" s="832">
        <v>58211.51</v>
      </c>
      <c r="Q2121" s="832">
        <v>69882.350000000006</v>
      </c>
      <c r="R2121" s="832">
        <v>86387.45</v>
      </c>
      <c r="S2121" s="832">
        <v>2814.93</v>
      </c>
      <c r="T2121" s="832">
        <v>8601.48</v>
      </c>
      <c r="U2121" s="832">
        <v>0</v>
      </c>
      <c r="V2121" s="832">
        <v>0</v>
      </c>
      <c r="W2121" s="832">
        <v>0</v>
      </c>
      <c r="X2121" s="832">
        <v>0</v>
      </c>
      <c r="Y2121" s="832">
        <v>0</v>
      </c>
      <c r="Z2121" s="832">
        <v>0</v>
      </c>
      <c r="AA2121" s="832">
        <v>0</v>
      </c>
      <c r="AB2121" s="832">
        <v>0</v>
      </c>
      <c r="AC2121" s="832">
        <v>0</v>
      </c>
      <c r="AD2121" s="832">
        <v>0</v>
      </c>
      <c r="AE2121" s="832">
        <v>0</v>
      </c>
      <c r="AF2121" s="832">
        <v>0</v>
      </c>
      <c r="AG2121" s="832">
        <v>0</v>
      </c>
      <c r="AH2121" s="832">
        <v>0</v>
      </c>
      <c r="AI2121" s="832">
        <v>0</v>
      </c>
    </row>
    <row r="2122" spans="1:35" ht="15" customHeight="1">
      <c r="A2122" s="832" t="s">
        <v>1150</v>
      </c>
      <c r="B2122" s="832">
        <v>2022</v>
      </c>
      <c r="C2122" s="832" t="s">
        <v>1174</v>
      </c>
      <c r="D2122" s="832" t="s">
        <v>1175</v>
      </c>
      <c r="E2122" s="832" t="s">
        <v>333</v>
      </c>
      <c r="F2122" s="832" t="s">
        <v>1119</v>
      </c>
      <c r="G2122" s="832">
        <v>-37110</v>
      </c>
      <c r="H2122" s="832">
        <v>-40750</v>
      </c>
      <c r="I2122" s="832">
        <v>-44785.79</v>
      </c>
      <c r="J2122" s="832">
        <v>-51358.7</v>
      </c>
      <c r="K2122" s="832">
        <v>-57791.58</v>
      </c>
      <c r="L2122" s="832">
        <v>-63785.21</v>
      </c>
      <c r="M2122" s="832">
        <v>-4986.8900000000003</v>
      </c>
      <c r="N2122" s="832">
        <v>-9372.39</v>
      </c>
      <c r="O2122" s="832">
        <v>-12135.51</v>
      </c>
      <c r="P2122" s="832">
        <v>-15354.57</v>
      </c>
      <c r="Q2122" s="832">
        <v>-17397.23</v>
      </c>
      <c r="R2122" s="832">
        <v>-15555.16</v>
      </c>
      <c r="S2122" s="832">
        <v>-5315.43</v>
      </c>
      <c r="T2122" s="832">
        <v>-4343.8599999999997</v>
      </c>
      <c r="U2122" s="832">
        <v>0</v>
      </c>
      <c r="V2122" s="832">
        <v>0</v>
      </c>
      <c r="W2122" s="832">
        <v>0</v>
      </c>
      <c r="X2122" s="832">
        <v>0</v>
      </c>
      <c r="Y2122" s="832">
        <v>0</v>
      </c>
      <c r="Z2122" s="832">
        <v>0</v>
      </c>
      <c r="AA2122" s="832">
        <v>0</v>
      </c>
      <c r="AB2122" s="832">
        <v>0</v>
      </c>
      <c r="AC2122" s="832">
        <v>0</v>
      </c>
      <c r="AD2122" s="832">
        <v>0</v>
      </c>
      <c r="AE2122" s="832">
        <v>0</v>
      </c>
      <c r="AF2122" s="832">
        <v>0</v>
      </c>
      <c r="AG2122" s="832">
        <v>0</v>
      </c>
      <c r="AH2122" s="832">
        <v>0</v>
      </c>
      <c r="AI2122" s="832">
        <v>0</v>
      </c>
    </row>
    <row r="2123" spans="1:35" ht="15" customHeight="1">
      <c r="A2123" s="832" t="s">
        <v>1150</v>
      </c>
      <c r="B2123" s="832">
        <v>2022</v>
      </c>
      <c r="C2123" s="832" t="s">
        <v>1176</v>
      </c>
      <c r="D2123" s="832" t="s">
        <v>1177</v>
      </c>
      <c r="E2123" s="832" t="s">
        <v>333</v>
      </c>
      <c r="F2123" s="832" t="s">
        <v>1119</v>
      </c>
      <c r="G2123" s="832">
        <v>1076.0899999999999</v>
      </c>
      <c r="H2123" s="832">
        <v>1076.0899999999999</v>
      </c>
      <c r="I2123" s="832">
        <v>1076.0899999999999</v>
      </c>
      <c r="J2123" s="832">
        <v>1076.0899999999999</v>
      </c>
      <c r="K2123" s="832">
        <v>1076.0899999999999</v>
      </c>
      <c r="L2123" s="832">
        <v>1076.0899999999999</v>
      </c>
      <c r="M2123" s="832">
        <v>0</v>
      </c>
      <c r="N2123" s="832">
        <v>0</v>
      </c>
      <c r="O2123" s="832">
        <v>0</v>
      </c>
      <c r="P2123" s="832">
        <v>0</v>
      </c>
      <c r="Q2123" s="832">
        <v>0</v>
      </c>
      <c r="R2123" s="832">
        <v>0</v>
      </c>
      <c r="S2123" s="832">
        <v>89.67</v>
      </c>
      <c r="T2123" s="832">
        <v>10.9</v>
      </c>
      <c r="U2123" s="832">
        <v>0</v>
      </c>
      <c r="V2123" s="832">
        <v>0</v>
      </c>
      <c r="W2123" s="832">
        <v>0</v>
      </c>
      <c r="X2123" s="832">
        <v>0</v>
      </c>
      <c r="Y2123" s="832">
        <v>0</v>
      </c>
      <c r="Z2123" s="832">
        <v>0</v>
      </c>
      <c r="AA2123" s="832">
        <v>0</v>
      </c>
      <c r="AB2123" s="832">
        <v>0</v>
      </c>
      <c r="AC2123" s="832">
        <v>0</v>
      </c>
      <c r="AD2123" s="832">
        <v>0</v>
      </c>
      <c r="AE2123" s="832">
        <v>0</v>
      </c>
      <c r="AF2123" s="832">
        <v>0</v>
      </c>
      <c r="AG2123" s="832">
        <v>0</v>
      </c>
      <c r="AH2123" s="832">
        <v>0</v>
      </c>
      <c r="AI2123" s="832">
        <v>0</v>
      </c>
    </row>
    <row r="2124" spans="1:35" ht="15" customHeight="1">
      <c r="A2124" s="832" t="s">
        <v>1150</v>
      </c>
      <c r="B2124" s="832">
        <v>2022</v>
      </c>
      <c r="C2124" s="832" t="s">
        <v>1178</v>
      </c>
      <c r="D2124" s="832" t="s">
        <v>1179</v>
      </c>
      <c r="E2124" s="832" t="s">
        <v>333</v>
      </c>
      <c r="F2124" s="832" t="s">
        <v>1119</v>
      </c>
      <c r="G2124" s="832">
        <v>4548.76</v>
      </c>
      <c r="H2124" s="832">
        <v>4877.3599999999997</v>
      </c>
      <c r="I2124" s="832">
        <v>4877.3599999999997</v>
      </c>
      <c r="J2124" s="832">
        <v>5184.26</v>
      </c>
      <c r="K2124" s="832">
        <v>5505.11</v>
      </c>
      <c r="L2124" s="832">
        <v>5886.41</v>
      </c>
      <c r="M2124" s="832">
        <v>426.25</v>
      </c>
      <c r="N2124" s="832">
        <v>1113.05</v>
      </c>
      <c r="O2124" s="832">
        <v>1728.45</v>
      </c>
      <c r="P2124" s="832">
        <v>1728.45</v>
      </c>
      <c r="Q2124" s="832">
        <v>1728.45</v>
      </c>
      <c r="R2124" s="832">
        <v>2073.5500000000002</v>
      </c>
      <c r="S2124" s="832">
        <v>490.53</v>
      </c>
      <c r="T2124" s="832">
        <v>292.12</v>
      </c>
      <c r="U2124" s="832">
        <v>0</v>
      </c>
      <c r="V2124" s="832">
        <v>0</v>
      </c>
      <c r="W2124" s="832">
        <v>0</v>
      </c>
      <c r="X2124" s="832">
        <v>0</v>
      </c>
      <c r="Y2124" s="832">
        <v>0</v>
      </c>
      <c r="Z2124" s="832">
        <v>0</v>
      </c>
      <c r="AA2124" s="832">
        <v>0</v>
      </c>
      <c r="AB2124" s="832">
        <v>0</v>
      </c>
      <c r="AC2124" s="832">
        <v>0</v>
      </c>
      <c r="AD2124" s="832">
        <v>0</v>
      </c>
      <c r="AE2124" s="832">
        <v>0</v>
      </c>
      <c r="AF2124" s="832">
        <v>0</v>
      </c>
      <c r="AG2124" s="832">
        <v>0</v>
      </c>
      <c r="AH2124" s="832">
        <v>0</v>
      </c>
      <c r="AI2124" s="832">
        <v>0</v>
      </c>
    </row>
    <row r="2125" spans="1:35" ht="15" customHeight="1">
      <c r="A2125" s="832" t="s">
        <v>1150</v>
      </c>
      <c r="B2125" s="832">
        <v>2022</v>
      </c>
      <c r="C2125" s="832" t="s">
        <v>1180</v>
      </c>
      <c r="D2125" s="832" t="s">
        <v>1181</v>
      </c>
      <c r="E2125" s="832" t="s">
        <v>333</v>
      </c>
      <c r="F2125" s="832" t="s">
        <v>1119</v>
      </c>
      <c r="G2125" s="832">
        <v>0</v>
      </c>
      <c r="H2125" s="832">
        <v>0</v>
      </c>
      <c r="I2125" s="832">
        <v>0</v>
      </c>
      <c r="J2125" s="832">
        <v>1988.53</v>
      </c>
      <c r="K2125" s="832">
        <v>0</v>
      </c>
      <c r="L2125" s="832">
        <v>4481.28</v>
      </c>
      <c r="M2125" s="832">
        <v>1207.3800000000001</v>
      </c>
      <c r="N2125" s="832">
        <v>5697.84</v>
      </c>
      <c r="O2125" s="832">
        <v>8061.04</v>
      </c>
      <c r="P2125" s="832">
        <v>10073.99</v>
      </c>
      <c r="Q2125" s="832">
        <v>12679.54</v>
      </c>
      <c r="R2125" s="832">
        <v>12229.54</v>
      </c>
      <c r="S2125" s="832">
        <v>373.44</v>
      </c>
      <c r="T2125" s="832">
        <v>1560.07</v>
      </c>
      <c r="U2125" s="832">
        <v>0</v>
      </c>
      <c r="V2125" s="832">
        <v>0</v>
      </c>
      <c r="W2125" s="832">
        <v>0</v>
      </c>
      <c r="X2125" s="832">
        <v>0</v>
      </c>
      <c r="Y2125" s="832">
        <v>0</v>
      </c>
      <c r="Z2125" s="832">
        <v>0</v>
      </c>
      <c r="AA2125" s="832">
        <v>0</v>
      </c>
      <c r="AB2125" s="832">
        <v>0</v>
      </c>
      <c r="AC2125" s="832">
        <v>0</v>
      </c>
      <c r="AD2125" s="832">
        <v>0</v>
      </c>
      <c r="AE2125" s="832">
        <v>0</v>
      </c>
      <c r="AF2125" s="832">
        <v>0</v>
      </c>
      <c r="AG2125" s="832">
        <v>0</v>
      </c>
      <c r="AH2125" s="832">
        <v>0</v>
      </c>
      <c r="AI2125" s="832">
        <v>0</v>
      </c>
    </row>
    <row r="2126" spans="1:35" ht="15" customHeight="1">
      <c r="A2126" s="832" t="s">
        <v>1150</v>
      </c>
      <c r="B2126" s="832">
        <v>2022</v>
      </c>
      <c r="C2126" s="832" t="s">
        <v>1182</v>
      </c>
      <c r="D2126" s="832" t="s">
        <v>1183</v>
      </c>
      <c r="E2126" s="832" t="s">
        <v>333</v>
      </c>
      <c r="F2126" s="832" t="s">
        <v>1119</v>
      </c>
      <c r="G2126" s="832">
        <v>0</v>
      </c>
      <c r="H2126" s="832">
        <v>0</v>
      </c>
      <c r="I2126" s="832">
        <v>0</v>
      </c>
      <c r="J2126" s="832">
        <v>0</v>
      </c>
      <c r="K2126" s="832">
        <v>0</v>
      </c>
      <c r="L2126" s="832">
        <v>0</v>
      </c>
      <c r="M2126" s="832">
        <v>0</v>
      </c>
      <c r="N2126" s="832">
        <v>0</v>
      </c>
      <c r="O2126" s="832">
        <v>0</v>
      </c>
      <c r="P2126" s="832">
        <v>0</v>
      </c>
      <c r="Q2126" s="832">
        <v>0</v>
      </c>
      <c r="R2126" s="832">
        <v>0</v>
      </c>
      <c r="S2126" s="832">
        <v>0</v>
      </c>
      <c r="T2126" s="832">
        <v>0</v>
      </c>
      <c r="U2126" s="832">
        <v>0</v>
      </c>
      <c r="V2126" s="832">
        <v>0</v>
      </c>
      <c r="W2126" s="832">
        <v>0</v>
      </c>
      <c r="X2126" s="832">
        <v>0</v>
      </c>
      <c r="Y2126" s="832">
        <v>0</v>
      </c>
      <c r="Z2126" s="832">
        <v>0</v>
      </c>
      <c r="AA2126" s="832">
        <v>0</v>
      </c>
      <c r="AB2126" s="832">
        <v>0</v>
      </c>
      <c r="AC2126" s="832">
        <v>0</v>
      </c>
      <c r="AD2126" s="832">
        <v>0</v>
      </c>
      <c r="AE2126" s="832">
        <v>0</v>
      </c>
      <c r="AF2126" s="832">
        <v>0</v>
      </c>
      <c r="AG2126" s="832">
        <v>0</v>
      </c>
      <c r="AH2126" s="832">
        <v>0</v>
      </c>
      <c r="AI2126" s="832">
        <v>0</v>
      </c>
    </row>
    <row r="2127" spans="1:35" ht="15" customHeight="1">
      <c r="A2127" s="832" t="s">
        <v>1150</v>
      </c>
      <c r="B2127" s="832">
        <v>2022</v>
      </c>
      <c r="C2127" s="832" t="s">
        <v>1184</v>
      </c>
      <c r="D2127" s="832" t="s">
        <v>1185</v>
      </c>
      <c r="E2127" s="832" t="s">
        <v>333</v>
      </c>
      <c r="F2127" s="832" t="s">
        <v>1119</v>
      </c>
      <c r="G2127" s="832">
        <v>0</v>
      </c>
      <c r="H2127" s="832">
        <v>0</v>
      </c>
      <c r="I2127" s="832">
        <v>0</v>
      </c>
      <c r="J2127" s="832">
        <v>0</v>
      </c>
      <c r="K2127" s="832">
        <v>0</v>
      </c>
      <c r="L2127" s="832">
        <v>0</v>
      </c>
      <c r="M2127" s="832">
        <v>0</v>
      </c>
      <c r="N2127" s="832">
        <v>0</v>
      </c>
      <c r="O2127" s="832">
        <v>0</v>
      </c>
      <c r="P2127" s="832">
        <v>0</v>
      </c>
      <c r="Q2127" s="832">
        <v>0</v>
      </c>
      <c r="R2127" s="832">
        <v>0</v>
      </c>
      <c r="S2127" s="832">
        <v>0</v>
      </c>
      <c r="T2127" s="832">
        <v>0</v>
      </c>
      <c r="U2127" s="832">
        <v>0</v>
      </c>
      <c r="V2127" s="832">
        <v>0</v>
      </c>
      <c r="W2127" s="832">
        <v>0</v>
      </c>
      <c r="X2127" s="832">
        <v>0</v>
      </c>
      <c r="Y2127" s="832">
        <v>0</v>
      </c>
      <c r="Z2127" s="832">
        <v>0</v>
      </c>
      <c r="AA2127" s="832">
        <v>0</v>
      </c>
      <c r="AB2127" s="832">
        <v>0</v>
      </c>
      <c r="AC2127" s="832">
        <v>0</v>
      </c>
      <c r="AD2127" s="832">
        <v>0</v>
      </c>
      <c r="AE2127" s="832">
        <v>0</v>
      </c>
      <c r="AF2127" s="832">
        <v>0</v>
      </c>
      <c r="AG2127" s="832">
        <v>0</v>
      </c>
      <c r="AH2127" s="832">
        <v>0</v>
      </c>
      <c r="AI2127" s="832">
        <v>0</v>
      </c>
    </row>
    <row r="2128" spans="1:35" ht="15" customHeight="1">
      <c r="A2128" s="832" t="s">
        <v>1150</v>
      </c>
      <c r="B2128" s="832">
        <v>2022</v>
      </c>
      <c r="C2128" s="832" t="s">
        <v>1186</v>
      </c>
      <c r="D2128" s="832" t="s">
        <v>1187</v>
      </c>
      <c r="E2128" s="832" t="s">
        <v>333</v>
      </c>
      <c r="F2128" s="832" t="s">
        <v>1119</v>
      </c>
      <c r="G2128" s="832">
        <v>79985.919999999998</v>
      </c>
      <c r="H2128" s="832">
        <v>97770.19</v>
      </c>
      <c r="I2128" s="832">
        <v>96850.07</v>
      </c>
      <c r="J2128" s="832">
        <v>98865.74</v>
      </c>
      <c r="K2128" s="832">
        <v>100994.01</v>
      </c>
      <c r="L2128" s="832">
        <v>103544.27</v>
      </c>
      <c r="M2128" s="832">
        <v>2526.1</v>
      </c>
      <c r="N2128" s="832">
        <v>5261.52</v>
      </c>
      <c r="O2128" s="832">
        <v>7673.19</v>
      </c>
      <c r="P2128" s="832">
        <v>9787.25</v>
      </c>
      <c r="Q2128" s="832">
        <v>12857.88</v>
      </c>
      <c r="R2128" s="832">
        <v>14823.65</v>
      </c>
      <c r="S2128" s="832">
        <v>8628.69</v>
      </c>
      <c r="T2128" s="832">
        <v>4371.79</v>
      </c>
      <c r="U2128" s="832">
        <v>0</v>
      </c>
      <c r="V2128" s="832">
        <v>0</v>
      </c>
      <c r="W2128" s="832">
        <v>0</v>
      </c>
      <c r="X2128" s="832">
        <v>0</v>
      </c>
      <c r="Y2128" s="832">
        <v>0</v>
      </c>
      <c r="Z2128" s="832">
        <v>0</v>
      </c>
      <c r="AA2128" s="832">
        <v>0</v>
      </c>
      <c r="AB2128" s="832">
        <v>0</v>
      </c>
      <c r="AC2128" s="832">
        <v>0</v>
      </c>
      <c r="AD2128" s="832">
        <v>0</v>
      </c>
      <c r="AE2128" s="832">
        <v>0</v>
      </c>
      <c r="AF2128" s="832">
        <v>0</v>
      </c>
      <c r="AG2128" s="832">
        <v>0</v>
      </c>
      <c r="AH2128" s="832">
        <v>0</v>
      </c>
      <c r="AI2128" s="832">
        <v>0</v>
      </c>
    </row>
    <row r="2129" spans="1:35" ht="15" customHeight="1">
      <c r="A2129" s="832" t="s">
        <v>1150</v>
      </c>
      <c r="B2129" s="832">
        <v>2022</v>
      </c>
      <c r="C2129" s="832" t="s">
        <v>1188</v>
      </c>
      <c r="D2129" s="832" t="s">
        <v>1189</v>
      </c>
      <c r="E2129" s="832" t="s">
        <v>333</v>
      </c>
      <c r="F2129" s="832" t="s">
        <v>1119</v>
      </c>
      <c r="G2129" s="832">
        <v>42361.35</v>
      </c>
      <c r="H2129" s="832">
        <v>45983.53</v>
      </c>
      <c r="I2129" s="832">
        <v>51569.04</v>
      </c>
      <c r="J2129" s="832">
        <v>57664.12</v>
      </c>
      <c r="K2129" s="832">
        <v>64852.19</v>
      </c>
      <c r="L2129" s="832">
        <v>79190.23</v>
      </c>
      <c r="M2129" s="832">
        <v>5914.24</v>
      </c>
      <c r="N2129" s="832">
        <v>11063.9</v>
      </c>
      <c r="O2129" s="832">
        <v>17844</v>
      </c>
      <c r="P2129" s="832">
        <v>24710.67</v>
      </c>
      <c r="Q2129" s="832">
        <v>29638.26</v>
      </c>
      <c r="R2129" s="832">
        <v>39464.07</v>
      </c>
      <c r="S2129" s="832">
        <v>6599.19</v>
      </c>
      <c r="T2129" s="832">
        <v>6399.23</v>
      </c>
      <c r="U2129" s="832">
        <v>0</v>
      </c>
      <c r="V2129" s="832">
        <v>0</v>
      </c>
      <c r="W2129" s="832">
        <v>0</v>
      </c>
      <c r="X2129" s="832">
        <v>0</v>
      </c>
      <c r="Y2129" s="832">
        <v>0</v>
      </c>
      <c r="Z2129" s="832">
        <v>0</v>
      </c>
      <c r="AA2129" s="832">
        <v>0</v>
      </c>
      <c r="AB2129" s="832">
        <v>0</v>
      </c>
      <c r="AC2129" s="832">
        <v>0</v>
      </c>
      <c r="AD2129" s="832">
        <v>0</v>
      </c>
      <c r="AE2129" s="832">
        <v>0</v>
      </c>
      <c r="AF2129" s="832">
        <v>0</v>
      </c>
      <c r="AG2129" s="832">
        <v>0</v>
      </c>
      <c r="AH2129" s="832">
        <v>0</v>
      </c>
      <c r="AI2129" s="832">
        <v>0</v>
      </c>
    </row>
    <row r="2130" spans="1:35" ht="15" customHeight="1">
      <c r="A2130" s="832" t="s">
        <v>1150</v>
      </c>
      <c r="B2130" s="832">
        <v>2022</v>
      </c>
      <c r="C2130" s="832" t="s">
        <v>1190</v>
      </c>
      <c r="D2130" s="832" t="s">
        <v>1191</v>
      </c>
      <c r="E2130" s="832" t="s">
        <v>333</v>
      </c>
      <c r="F2130" s="832" t="s">
        <v>1119</v>
      </c>
      <c r="G2130" s="832">
        <v>0</v>
      </c>
      <c r="H2130" s="832">
        <v>0</v>
      </c>
      <c r="I2130" s="832">
        <v>0</v>
      </c>
      <c r="J2130" s="832">
        <v>0</v>
      </c>
      <c r="K2130" s="832">
        <v>0</v>
      </c>
      <c r="L2130" s="832">
        <v>0</v>
      </c>
      <c r="M2130" s="832">
        <v>0</v>
      </c>
      <c r="N2130" s="832">
        <v>0</v>
      </c>
      <c r="O2130" s="832">
        <v>0</v>
      </c>
      <c r="P2130" s="832">
        <v>0</v>
      </c>
      <c r="Q2130" s="832">
        <v>0</v>
      </c>
      <c r="R2130" s="832">
        <v>0</v>
      </c>
      <c r="S2130" s="832">
        <v>0</v>
      </c>
      <c r="T2130" s="832">
        <v>0</v>
      </c>
      <c r="U2130" s="832">
        <v>5957.79</v>
      </c>
      <c r="V2130" s="832">
        <v>0</v>
      </c>
      <c r="W2130" s="832">
        <v>0</v>
      </c>
      <c r="X2130" s="832">
        <v>0</v>
      </c>
      <c r="Y2130" s="832">
        <v>0</v>
      </c>
      <c r="Z2130" s="832">
        <v>0</v>
      </c>
      <c r="AA2130" s="832">
        <v>0</v>
      </c>
      <c r="AB2130" s="832">
        <v>0</v>
      </c>
      <c r="AC2130" s="832">
        <v>0</v>
      </c>
      <c r="AD2130" s="832">
        <v>0</v>
      </c>
      <c r="AE2130" s="832">
        <v>0</v>
      </c>
      <c r="AF2130" s="832">
        <v>0</v>
      </c>
      <c r="AG2130" s="832">
        <v>0</v>
      </c>
      <c r="AH2130" s="832">
        <v>0</v>
      </c>
      <c r="AI2130" s="832">
        <v>0</v>
      </c>
    </row>
    <row r="2131" spans="1:35" ht="15" customHeight="1">
      <c r="A2131" s="832" t="s">
        <v>1150</v>
      </c>
      <c r="B2131" s="832">
        <v>2022</v>
      </c>
      <c r="C2131" s="832" t="s">
        <v>1192</v>
      </c>
      <c r="D2131" s="832" t="s">
        <v>1193</v>
      </c>
      <c r="E2131" s="832" t="s">
        <v>333</v>
      </c>
      <c r="F2131" s="832" t="s">
        <v>1119</v>
      </c>
      <c r="G2131" s="832">
        <v>0</v>
      </c>
      <c r="H2131" s="832">
        <v>0</v>
      </c>
      <c r="I2131" s="832">
        <v>0</v>
      </c>
      <c r="J2131" s="832">
        <v>0</v>
      </c>
      <c r="K2131" s="832">
        <v>0</v>
      </c>
      <c r="L2131" s="832">
        <v>0</v>
      </c>
      <c r="M2131" s="832">
        <v>0</v>
      </c>
      <c r="N2131" s="832">
        <v>0</v>
      </c>
      <c r="O2131" s="832">
        <v>0</v>
      </c>
      <c r="P2131" s="832">
        <v>0</v>
      </c>
      <c r="Q2131" s="832">
        <v>0</v>
      </c>
      <c r="R2131" s="832">
        <v>0</v>
      </c>
      <c r="S2131" s="832">
        <v>0</v>
      </c>
      <c r="T2131" s="832">
        <v>0</v>
      </c>
      <c r="U2131" s="832">
        <v>0</v>
      </c>
      <c r="V2131" s="832">
        <v>0</v>
      </c>
      <c r="W2131" s="832">
        <v>0</v>
      </c>
      <c r="X2131" s="832">
        <v>0</v>
      </c>
      <c r="Y2131" s="832">
        <v>0</v>
      </c>
      <c r="Z2131" s="832">
        <v>0</v>
      </c>
      <c r="AA2131" s="832">
        <v>0</v>
      </c>
      <c r="AB2131" s="832">
        <v>0</v>
      </c>
      <c r="AC2131" s="832">
        <v>0</v>
      </c>
      <c r="AD2131" s="832">
        <v>0</v>
      </c>
      <c r="AE2131" s="832">
        <v>0</v>
      </c>
      <c r="AF2131" s="832">
        <v>0</v>
      </c>
      <c r="AG2131" s="832">
        <v>0</v>
      </c>
      <c r="AH2131" s="832">
        <v>0</v>
      </c>
      <c r="AI2131" s="832">
        <v>0</v>
      </c>
    </row>
    <row r="2132" spans="1:35" ht="15" customHeight="1">
      <c r="A2132" s="832" t="s">
        <v>1150</v>
      </c>
      <c r="B2132" s="832">
        <v>2022</v>
      </c>
      <c r="C2132" s="832" t="s">
        <v>1194</v>
      </c>
      <c r="D2132" s="832" t="s">
        <v>1195</v>
      </c>
      <c r="E2132" s="832" t="s">
        <v>333</v>
      </c>
      <c r="F2132" s="832" t="s">
        <v>1119</v>
      </c>
      <c r="G2132" s="832">
        <v>5479.99</v>
      </c>
      <c r="H2132" s="832">
        <v>6406.38</v>
      </c>
      <c r="I2132" s="832">
        <v>7564.17</v>
      </c>
      <c r="J2132" s="832">
        <v>8550.4500000000007</v>
      </c>
      <c r="K2132" s="832">
        <v>9507.5300000000007</v>
      </c>
      <c r="L2132" s="832">
        <v>10785.93</v>
      </c>
      <c r="M2132" s="832">
        <v>1035.94</v>
      </c>
      <c r="N2132" s="832">
        <v>2062.81</v>
      </c>
      <c r="O2132" s="832">
        <v>2955.49</v>
      </c>
      <c r="P2132" s="832">
        <v>3790.11</v>
      </c>
      <c r="Q2132" s="832">
        <v>4912.12</v>
      </c>
      <c r="R2132" s="832">
        <v>5883.11</v>
      </c>
      <c r="S2132" s="832">
        <v>898.83</v>
      </c>
      <c r="T2132" s="832">
        <v>998.18</v>
      </c>
      <c r="U2132" s="832">
        <v>0</v>
      </c>
      <c r="V2132" s="832">
        <v>0</v>
      </c>
      <c r="W2132" s="832">
        <v>0</v>
      </c>
      <c r="X2132" s="832">
        <v>0</v>
      </c>
      <c r="Y2132" s="832">
        <v>0</v>
      </c>
      <c r="Z2132" s="832">
        <v>0</v>
      </c>
      <c r="AA2132" s="832">
        <v>0</v>
      </c>
      <c r="AB2132" s="832">
        <v>0</v>
      </c>
      <c r="AC2132" s="832">
        <v>0</v>
      </c>
      <c r="AD2132" s="832">
        <v>0</v>
      </c>
      <c r="AE2132" s="832">
        <v>0</v>
      </c>
      <c r="AF2132" s="832">
        <v>0</v>
      </c>
      <c r="AG2132" s="832">
        <v>0</v>
      </c>
      <c r="AH2132" s="832">
        <v>0</v>
      </c>
      <c r="AI2132" s="832">
        <v>0</v>
      </c>
    </row>
    <row r="2133" spans="1:35" ht="15" customHeight="1">
      <c r="A2133" s="832" t="s">
        <v>1150</v>
      </c>
      <c r="B2133" s="832">
        <v>2022</v>
      </c>
      <c r="C2133" s="832" t="s">
        <v>1196</v>
      </c>
      <c r="D2133" s="832" t="s">
        <v>1197</v>
      </c>
      <c r="E2133" s="832" t="s">
        <v>333</v>
      </c>
      <c r="F2133" s="832" t="s">
        <v>1119</v>
      </c>
      <c r="G2133" s="832">
        <v>23551.43</v>
      </c>
      <c r="H2133" s="832">
        <v>33752.839999999997</v>
      </c>
      <c r="I2133" s="832">
        <v>48162.74</v>
      </c>
      <c r="J2133" s="832">
        <v>61104.46</v>
      </c>
      <c r="K2133" s="832">
        <v>72700.34</v>
      </c>
      <c r="L2133" s="832">
        <v>87095.62</v>
      </c>
      <c r="M2133" s="832">
        <v>10137.77</v>
      </c>
      <c r="N2133" s="832">
        <v>18329.689999999999</v>
      </c>
      <c r="O2133" s="832">
        <v>24107.279999999999</v>
      </c>
      <c r="P2133" s="832">
        <v>28848.77</v>
      </c>
      <c r="Q2133" s="832">
        <v>33718.28</v>
      </c>
      <c r="R2133" s="832">
        <v>37354.870000000003</v>
      </c>
      <c r="S2133" s="832">
        <v>7257.97</v>
      </c>
      <c r="T2133" s="832">
        <v>9559.23</v>
      </c>
      <c r="U2133" s="832">
        <v>6204.25</v>
      </c>
      <c r="V2133" s="832">
        <v>0</v>
      </c>
      <c r="W2133" s="832">
        <v>0</v>
      </c>
      <c r="X2133" s="832">
        <v>0</v>
      </c>
      <c r="Y2133" s="832">
        <v>0</v>
      </c>
      <c r="Z2133" s="832">
        <v>0</v>
      </c>
      <c r="AA2133" s="832">
        <v>0</v>
      </c>
      <c r="AB2133" s="832">
        <v>0</v>
      </c>
      <c r="AC2133" s="832">
        <v>0</v>
      </c>
      <c r="AD2133" s="832">
        <v>0</v>
      </c>
      <c r="AE2133" s="832">
        <v>0</v>
      </c>
      <c r="AF2133" s="832">
        <v>0</v>
      </c>
      <c r="AG2133" s="832">
        <v>0</v>
      </c>
      <c r="AH2133" s="832">
        <v>0</v>
      </c>
      <c r="AI2133" s="832">
        <v>0</v>
      </c>
    </row>
    <row r="2134" spans="1:35" ht="15" customHeight="1">
      <c r="A2134" s="832" t="s">
        <v>1150</v>
      </c>
      <c r="B2134" s="832">
        <v>2022</v>
      </c>
      <c r="C2134" s="832" t="s">
        <v>1198</v>
      </c>
      <c r="D2134" s="832" t="s">
        <v>1199</v>
      </c>
      <c r="E2134" s="832" t="s">
        <v>333</v>
      </c>
      <c r="F2134" s="832" t="s">
        <v>1119</v>
      </c>
      <c r="G2134" s="832">
        <v>8708.4500000000007</v>
      </c>
      <c r="H2134" s="832">
        <v>10642.2</v>
      </c>
      <c r="I2134" s="832">
        <v>11267.2</v>
      </c>
      <c r="J2134" s="832">
        <v>11267.2</v>
      </c>
      <c r="K2134" s="832">
        <v>11267.2</v>
      </c>
      <c r="L2134" s="832">
        <v>11892.2</v>
      </c>
      <c r="M2134" s="832">
        <v>0</v>
      </c>
      <c r="N2134" s="832">
        <v>2655.61</v>
      </c>
      <c r="O2134" s="832">
        <v>3280.61</v>
      </c>
      <c r="P2134" s="832">
        <v>3905.61</v>
      </c>
      <c r="Q2134" s="832">
        <v>3918.23</v>
      </c>
      <c r="R2134" s="832">
        <v>5197.22</v>
      </c>
      <c r="S2134" s="832">
        <v>991.02</v>
      </c>
      <c r="T2134" s="832">
        <v>840.96</v>
      </c>
      <c r="U2134" s="832">
        <v>0</v>
      </c>
      <c r="V2134" s="832">
        <v>0</v>
      </c>
      <c r="W2134" s="832">
        <v>0</v>
      </c>
      <c r="X2134" s="832">
        <v>0</v>
      </c>
      <c r="Y2134" s="832">
        <v>0</v>
      </c>
      <c r="Z2134" s="832">
        <v>0</v>
      </c>
      <c r="AA2134" s="832">
        <v>0</v>
      </c>
      <c r="AB2134" s="832">
        <v>0</v>
      </c>
      <c r="AC2134" s="832">
        <v>0</v>
      </c>
      <c r="AD2134" s="832">
        <v>0</v>
      </c>
      <c r="AE2134" s="832">
        <v>0</v>
      </c>
      <c r="AF2134" s="832">
        <v>0</v>
      </c>
      <c r="AG2134" s="832">
        <v>0</v>
      </c>
      <c r="AH2134" s="832">
        <v>0</v>
      </c>
      <c r="AI2134" s="832">
        <v>0</v>
      </c>
    </row>
    <row r="2135" spans="1:35" ht="15" customHeight="1">
      <c r="A2135" s="832" t="s">
        <v>1150</v>
      </c>
      <c r="B2135" s="832">
        <v>2022</v>
      </c>
      <c r="C2135" s="832" t="s">
        <v>1200</v>
      </c>
      <c r="D2135" s="832" t="s">
        <v>1201</v>
      </c>
      <c r="E2135" s="832" t="s">
        <v>333</v>
      </c>
      <c r="F2135" s="832" t="s">
        <v>1119</v>
      </c>
      <c r="G2135" s="832">
        <v>3825.71</v>
      </c>
      <c r="H2135" s="832">
        <v>4203.8</v>
      </c>
      <c r="I2135" s="832">
        <v>4653</v>
      </c>
      <c r="J2135" s="832">
        <v>4997.1099999999997</v>
      </c>
      <c r="K2135" s="832">
        <v>5363.1</v>
      </c>
      <c r="L2135" s="832">
        <v>5651.01</v>
      </c>
      <c r="M2135" s="832">
        <v>377.05</v>
      </c>
      <c r="N2135" s="832">
        <v>869.49</v>
      </c>
      <c r="O2135" s="832">
        <v>1395.79</v>
      </c>
      <c r="P2135" s="832">
        <v>2407.2199999999998</v>
      </c>
      <c r="Q2135" s="832">
        <v>2749.36</v>
      </c>
      <c r="R2135" s="832">
        <v>3587.63</v>
      </c>
      <c r="S2135" s="832">
        <v>470.92</v>
      </c>
      <c r="T2135" s="832">
        <v>445.48</v>
      </c>
      <c r="U2135" s="832">
        <v>0</v>
      </c>
      <c r="V2135" s="832">
        <v>0</v>
      </c>
      <c r="W2135" s="832">
        <v>0</v>
      </c>
      <c r="X2135" s="832">
        <v>0</v>
      </c>
      <c r="Y2135" s="832">
        <v>0</v>
      </c>
      <c r="Z2135" s="832">
        <v>0</v>
      </c>
      <c r="AA2135" s="832">
        <v>0</v>
      </c>
      <c r="AB2135" s="832">
        <v>0</v>
      </c>
      <c r="AC2135" s="832">
        <v>0</v>
      </c>
      <c r="AD2135" s="832">
        <v>0</v>
      </c>
      <c r="AE2135" s="832">
        <v>0</v>
      </c>
      <c r="AF2135" s="832">
        <v>0</v>
      </c>
      <c r="AG2135" s="832">
        <v>0</v>
      </c>
      <c r="AH2135" s="832">
        <v>0</v>
      </c>
      <c r="AI2135" s="832">
        <v>0</v>
      </c>
    </row>
    <row r="2136" spans="1:35" ht="15" customHeight="1">
      <c r="A2136" s="832" t="s">
        <v>1150</v>
      </c>
      <c r="B2136" s="832">
        <v>2022</v>
      </c>
      <c r="C2136" s="832" t="s">
        <v>1202</v>
      </c>
      <c r="D2136" s="832" t="s">
        <v>1203</v>
      </c>
      <c r="E2136" s="832" t="s">
        <v>333</v>
      </c>
      <c r="F2136" s="832" t="s">
        <v>1119</v>
      </c>
      <c r="G2136" s="832">
        <v>1023.77</v>
      </c>
      <c r="H2136" s="832">
        <v>1023.77</v>
      </c>
      <c r="I2136" s="832">
        <v>2018.77</v>
      </c>
      <c r="J2136" s="832">
        <v>2203.11</v>
      </c>
      <c r="K2136" s="832">
        <v>2203.11</v>
      </c>
      <c r="L2136" s="832">
        <v>2203.11</v>
      </c>
      <c r="M2136" s="832">
        <v>0</v>
      </c>
      <c r="N2136" s="832">
        <v>0</v>
      </c>
      <c r="O2136" s="832">
        <v>0</v>
      </c>
      <c r="P2136" s="832">
        <v>0</v>
      </c>
      <c r="Q2136" s="832">
        <v>154.38999999999999</v>
      </c>
      <c r="R2136" s="832">
        <v>154.38999999999999</v>
      </c>
      <c r="S2136" s="832">
        <v>183.59</v>
      </c>
      <c r="T2136" s="832">
        <v>121.25</v>
      </c>
      <c r="U2136" s="832">
        <v>0</v>
      </c>
      <c r="V2136" s="832">
        <v>0</v>
      </c>
      <c r="W2136" s="832">
        <v>0</v>
      </c>
      <c r="X2136" s="832">
        <v>0</v>
      </c>
      <c r="Y2136" s="832">
        <v>0</v>
      </c>
      <c r="Z2136" s="832">
        <v>0</v>
      </c>
      <c r="AA2136" s="832">
        <v>0</v>
      </c>
      <c r="AB2136" s="832">
        <v>0</v>
      </c>
      <c r="AC2136" s="832">
        <v>0</v>
      </c>
      <c r="AD2136" s="832">
        <v>0</v>
      </c>
      <c r="AE2136" s="832">
        <v>0</v>
      </c>
      <c r="AF2136" s="832">
        <v>0</v>
      </c>
      <c r="AG2136" s="832">
        <v>0</v>
      </c>
      <c r="AH2136" s="832">
        <v>0</v>
      </c>
      <c r="AI2136" s="832">
        <v>0</v>
      </c>
    </row>
    <row r="2137" spans="1:35" ht="15" customHeight="1">
      <c r="A2137" s="832" t="s">
        <v>1150</v>
      </c>
      <c r="B2137" s="832">
        <v>2022</v>
      </c>
      <c r="C2137" s="832" t="s">
        <v>1204</v>
      </c>
      <c r="D2137" s="832" t="s">
        <v>1205</v>
      </c>
      <c r="E2137" s="832" t="s">
        <v>333</v>
      </c>
      <c r="F2137" s="832" t="s">
        <v>1119</v>
      </c>
      <c r="G2137" s="832">
        <v>0</v>
      </c>
      <c r="H2137" s="832">
        <v>0</v>
      </c>
      <c r="I2137" s="832">
        <v>0</v>
      </c>
      <c r="J2137" s="832">
        <v>0</v>
      </c>
      <c r="K2137" s="832">
        <v>0</v>
      </c>
      <c r="L2137" s="832">
        <v>0</v>
      </c>
      <c r="M2137" s="832">
        <v>0</v>
      </c>
      <c r="N2137" s="832">
        <v>0</v>
      </c>
      <c r="O2137" s="832">
        <v>0</v>
      </c>
      <c r="P2137" s="832">
        <v>0</v>
      </c>
      <c r="Q2137" s="832">
        <v>0</v>
      </c>
      <c r="R2137" s="832">
        <v>0</v>
      </c>
      <c r="S2137" s="832">
        <v>0</v>
      </c>
      <c r="T2137" s="832">
        <v>0</v>
      </c>
      <c r="U2137" s="832">
        <v>0</v>
      </c>
      <c r="V2137" s="832">
        <v>0</v>
      </c>
      <c r="W2137" s="832">
        <v>0</v>
      </c>
      <c r="X2137" s="832">
        <v>0</v>
      </c>
      <c r="Y2137" s="832">
        <v>0</v>
      </c>
      <c r="Z2137" s="832">
        <v>0</v>
      </c>
      <c r="AA2137" s="832">
        <v>0</v>
      </c>
      <c r="AB2137" s="832">
        <v>0</v>
      </c>
      <c r="AC2137" s="832">
        <v>0</v>
      </c>
      <c r="AD2137" s="832">
        <v>0</v>
      </c>
      <c r="AE2137" s="832">
        <v>0</v>
      </c>
      <c r="AF2137" s="832">
        <v>0</v>
      </c>
      <c r="AG2137" s="832">
        <v>0</v>
      </c>
      <c r="AH2137" s="832">
        <v>0</v>
      </c>
      <c r="AI2137" s="832">
        <v>0</v>
      </c>
    </row>
    <row r="2138" spans="1:35" ht="15" customHeight="1">
      <c r="A2138" s="832" t="s">
        <v>1150</v>
      </c>
      <c r="B2138" s="832">
        <v>2022</v>
      </c>
      <c r="C2138" s="832" t="s">
        <v>1206</v>
      </c>
      <c r="D2138" s="832" t="s">
        <v>1207</v>
      </c>
      <c r="E2138" s="832" t="s">
        <v>333</v>
      </c>
      <c r="F2138" s="832" t="s">
        <v>1119</v>
      </c>
      <c r="G2138" s="832">
        <v>0</v>
      </c>
      <c r="H2138" s="832">
        <v>0</v>
      </c>
      <c r="I2138" s="832">
        <v>0</v>
      </c>
      <c r="J2138" s="832">
        <v>0</v>
      </c>
      <c r="K2138" s="832">
        <v>0</v>
      </c>
      <c r="L2138" s="832">
        <v>0</v>
      </c>
      <c r="M2138" s="832">
        <v>0</v>
      </c>
      <c r="N2138" s="832">
        <v>0</v>
      </c>
      <c r="O2138" s="832">
        <v>0</v>
      </c>
      <c r="P2138" s="832">
        <v>0</v>
      </c>
      <c r="Q2138" s="832">
        <v>0</v>
      </c>
      <c r="R2138" s="832">
        <v>0</v>
      </c>
      <c r="S2138" s="832">
        <v>0</v>
      </c>
      <c r="T2138" s="832">
        <v>0</v>
      </c>
      <c r="U2138" s="832">
        <v>0</v>
      </c>
      <c r="V2138" s="832">
        <v>0</v>
      </c>
      <c r="W2138" s="832">
        <v>0</v>
      </c>
      <c r="X2138" s="832">
        <v>0</v>
      </c>
      <c r="Y2138" s="832">
        <v>0</v>
      </c>
      <c r="Z2138" s="832">
        <v>0</v>
      </c>
      <c r="AA2138" s="832">
        <v>0</v>
      </c>
      <c r="AB2138" s="832">
        <v>0</v>
      </c>
      <c r="AC2138" s="832">
        <v>0</v>
      </c>
      <c r="AD2138" s="832">
        <v>0</v>
      </c>
      <c r="AE2138" s="832">
        <v>0</v>
      </c>
      <c r="AF2138" s="832">
        <v>0</v>
      </c>
      <c r="AG2138" s="832">
        <v>0</v>
      </c>
      <c r="AH2138" s="832">
        <v>0</v>
      </c>
      <c r="AI2138" s="832">
        <v>0</v>
      </c>
    </row>
    <row r="2139" spans="1:35" ht="15" customHeight="1">
      <c r="A2139" s="832" t="s">
        <v>1150</v>
      </c>
      <c r="B2139" s="832">
        <v>2022</v>
      </c>
      <c r="C2139" s="832" t="s">
        <v>1208</v>
      </c>
      <c r="D2139" s="832" t="s">
        <v>1209</v>
      </c>
      <c r="E2139" s="832" t="s">
        <v>333</v>
      </c>
      <c r="F2139" s="832" t="s">
        <v>1119</v>
      </c>
      <c r="G2139" s="832">
        <v>1926.44</v>
      </c>
      <c r="H2139" s="832">
        <v>1926.44</v>
      </c>
      <c r="I2139" s="832">
        <v>2861.44</v>
      </c>
      <c r="J2139" s="832">
        <v>3335.19</v>
      </c>
      <c r="K2139" s="832">
        <v>3335.19</v>
      </c>
      <c r="L2139" s="832">
        <v>3335.19</v>
      </c>
      <c r="M2139" s="832">
        <v>0</v>
      </c>
      <c r="N2139" s="832">
        <v>439.83</v>
      </c>
      <c r="O2139" s="832">
        <v>464.83</v>
      </c>
      <c r="P2139" s="832">
        <v>464.83</v>
      </c>
      <c r="Q2139" s="832">
        <v>565.46</v>
      </c>
      <c r="R2139" s="832">
        <v>691.69</v>
      </c>
      <c r="S2139" s="832">
        <v>277.93</v>
      </c>
      <c r="T2139" s="832">
        <v>199.76</v>
      </c>
      <c r="U2139" s="832">
        <v>0</v>
      </c>
      <c r="V2139" s="832">
        <v>0</v>
      </c>
      <c r="W2139" s="832">
        <v>0</v>
      </c>
      <c r="X2139" s="832">
        <v>0</v>
      </c>
      <c r="Y2139" s="832">
        <v>0</v>
      </c>
      <c r="Z2139" s="832">
        <v>0</v>
      </c>
      <c r="AA2139" s="832">
        <v>0</v>
      </c>
      <c r="AB2139" s="832">
        <v>0</v>
      </c>
      <c r="AC2139" s="832">
        <v>0</v>
      </c>
      <c r="AD2139" s="832">
        <v>0</v>
      </c>
      <c r="AE2139" s="832">
        <v>0</v>
      </c>
      <c r="AF2139" s="832">
        <v>0</v>
      </c>
      <c r="AG2139" s="832">
        <v>0</v>
      </c>
      <c r="AH2139" s="832">
        <v>0</v>
      </c>
      <c r="AI2139" s="832">
        <v>0</v>
      </c>
    </row>
    <row r="2140" spans="1:35" ht="15" customHeight="1">
      <c r="A2140" s="832" t="s">
        <v>1150</v>
      </c>
      <c r="B2140" s="832">
        <v>2022</v>
      </c>
      <c r="C2140" s="832" t="s">
        <v>1210</v>
      </c>
      <c r="D2140" s="832" t="s">
        <v>1211</v>
      </c>
      <c r="E2140" s="832" t="s">
        <v>333</v>
      </c>
      <c r="F2140" s="832" t="s">
        <v>1119</v>
      </c>
      <c r="G2140" s="832">
        <v>119.38</v>
      </c>
      <c r="H2140" s="832">
        <v>119.38</v>
      </c>
      <c r="I2140" s="832">
        <v>119.38</v>
      </c>
      <c r="J2140" s="832">
        <v>119.38</v>
      </c>
      <c r="K2140" s="832">
        <v>119.38</v>
      </c>
      <c r="L2140" s="832">
        <v>28.75</v>
      </c>
      <c r="M2140" s="832">
        <v>0</v>
      </c>
      <c r="N2140" s="832">
        <v>0</v>
      </c>
      <c r="O2140" s="832">
        <v>80</v>
      </c>
      <c r="P2140" s="832">
        <v>0</v>
      </c>
      <c r="Q2140" s="832">
        <v>0</v>
      </c>
      <c r="R2140" s="832">
        <v>0</v>
      </c>
      <c r="S2140" s="832">
        <v>2.4</v>
      </c>
      <c r="T2140" s="832">
        <v>-8.24</v>
      </c>
      <c r="U2140" s="832">
        <v>0</v>
      </c>
      <c r="V2140" s="832">
        <v>0</v>
      </c>
      <c r="W2140" s="832">
        <v>0</v>
      </c>
      <c r="X2140" s="832">
        <v>0</v>
      </c>
      <c r="Y2140" s="832">
        <v>0</v>
      </c>
      <c r="Z2140" s="832">
        <v>0</v>
      </c>
      <c r="AA2140" s="832">
        <v>0</v>
      </c>
      <c r="AB2140" s="832">
        <v>0</v>
      </c>
      <c r="AC2140" s="832">
        <v>0</v>
      </c>
      <c r="AD2140" s="832">
        <v>0</v>
      </c>
      <c r="AE2140" s="832">
        <v>0</v>
      </c>
      <c r="AF2140" s="832">
        <v>0</v>
      </c>
      <c r="AG2140" s="832">
        <v>0</v>
      </c>
      <c r="AH2140" s="832">
        <v>0</v>
      </c>
      <c r="AI2140" s="832">
        <v>0</v>
      </c>
    </row>
    <row r="2141" spans="1:35" ht="15" customHeight="1">
      <c r="A2141" s="832" t="s">
        <v>1150</v>
      </c>
      <c r="B2141" s="832">
        <v>2022</v>
      </c>
      <c r="C2141" s="832" t="s">
        <v>1212</v>
      </c>
      <c r="D2141" s="832" t="s">
        <v>1213</v>
      </c>
      <c r="E2141" s="832" t="s">
        <v>333</v>
      </c>
      <c r="F2141" s="832" t="s">
        <v>1119</v>
      </c>
      <c r="G2141" s="832">
        <v>0</v>
      </c>
      <c r="H2141" s="832">
        <v>0</v>
      </c>
      <c r="I2141" s="832">
        <v>0</v>
      </c>
      <c r="J2141" s="832">
        <v>0</v>
      </c>
      <c r="K2141" s="832">
        <v>0</v>
      </c>
      <c r="L2141" s="832">
        <v>0</v>
      </c>
      <c r="M2141" s="832">
        <v>0</v>
      </c>
      <c r="N2141" s="832">
        <v>0</v>
      </c>
      <c r="O2141" s="832">
        <v>0</v>
      </c>
      <c r="P2141" s="832">
        <v>0</v>
      </c>
      <c r="Q2141" s="832">
        <v>0</v>
      </c>
      <c r="R2141" s="832">
        <v>0</v>
      </c>
      <c r="S2141" s="832">
        <v>0</v>
      </c>
      <c r="T2141" s="832">
        <v>0</v>
      </c>
      <c r="U2141" s="832">
        <v>0</v>
      </c>
      <c r="V2141" s="832">
        <v>0</v>
      </c>
      <c r="W2141" s="832">
        <v>0</v>
      </c>
      <c r="X2141" s="832">
        <v>0</v>
      </c>
      <c r="Y2141" s="832">
        <v>0</v>
      </c>
      <c r="Z2141" s="832">
        <v>0</v>
      </c>
      <c r="AA2141" s="832">
        <v>0</v>
      </c>
      <c r="AB2141" s="832">
        <v>0</v>
      </c>
      <c r="AC2141" s="832">
        <v>0</v>
      </c>
      <c r="AD2141" s="832">
        <v>0</v>
      </c>
      <c r="AE2141" s="832">
        <v>0</v>
      </c>
      <c r="AF2141" s="832">
        <v>0</v>
      </c>
      <c r="AG2141" s="832">
        <v>0</v>
      </c>
      <c r="AH2141" s="832">
        <v>0</v>
      </c>
      <c r="AI2141" s="832">
        <v>0</v>
      </c>
    </row>
    <row r="2142" spans="1:35" ht="15" customHeight="1">
      <c r="A2142" s="832" t="s">
        <v>1150</v>
      </c>
      <c r="B2142" s="832">
        <v>2022</v>
      </c>
      <c r="C2142" s="832" t="s">
        <v>1214</v>
      </c>
      <c r="D2142" s="832" t="s">
        <v>1215</v>
      </c>
      <c r="E2142" s="832" t="s">
        <v>333</v>
      </c>
      <c r="F2142" s="832" t="s">
        <v>1119</v>
      </c>
      <c r="G2142" s="832">
        <v>10689.59</v>
      </c>
      <c r="H2142" s="832">
        <v>12335.53</v>
      </c>
      <c r="I2142" s="832">
        <v>13887.53</v>
      </c>
      <c r="J2142" s="832">
        <v>15419.12</v>
      </c>
      <c r="K2142" s="832">
        <v>16949.490000000002</v>
      </c>
      <c r="L2142" s="832">
        <v>18498.95</v>
      </c>
      <c r="M2142" s="832">
        <v>1322.33</v>
      </c>
      <c r="N2142" s="832">
        <v>3028.55</v>
      </c>
      <c r="O2142" s="832">
        <v>4521.3900000000003</v>
      </c>
      <c r="P2142" s="832">
        <v>6011.01</v>
      </c>
      <c r="Q2142" s="832">
        <v>7537.15</v>
      </c>
      <c r="R2142" s="832">
        <v>9305.16</v>
      </c>
      <c r="S2142" s="832">
        <v>1541.58</v>
      </c>
      <c r="T2142" s="832">
        <v>1438.82</v>
      </c>
      <c r="U2142" s="832">
        <v>0</v>
      </c>
      <c r="V2142" s="832">
        <v>0</v>
      </c>
      <c r="W2142" s="832">
        <v>0</v>
      </c>
      <c r="X2142" s="832">
        <v>0</v>
      </c>
      <c r="Y2142" s="832">
        <v>0</v>
      </c>
      <c r="Z2142" s="832">
        <v>0</v>
      </c>
      <c r="AA2142" s="832">
        <v>0</v>
      </c>
      <c r="AB2142" s="832">
        <v>0</v>
      </c>
      <c r="AC2142" s="832">
        <v>0</v>
      </c>
      <c r="AD2142" s="832">
        <v>0</v>
      </c>
      <c r="AE2142" s="832">
        <v>0</v>
      </c>
      <c r="AF2142" s="832">
        <v>0</v>
      </c>
      <c r="AG2142" s="832">
        <v>0</v>
      </c>
      <c r="AH2142" s="832">
        <v>0</v>
      </c>
      <c r="AI2142" s="832">
        <v>0</v>
      </c>
    </row>
    <row r="2143" spans="1:35" ht="15" customHeight="1">
      <c r="A2143" s="832" t="s">
        <v>1150</v>
      </c>
      <c r="B2143" s="832">
        <v>2022</v>
      </c>
      <c r="C2143" s="832" t="s">
        <v>1216</v>
      </c>
      <c r="D2143" s="832" t="s">
        <v>1217</v>
      </c>
      <c r="E2143" s="832" t="s">
        <v>333</v>
      </c>
      <c r="F2143" s="832" t="s">
        <v>1119</v>
      </c>
      <c r="G2143" s="832">
        <v>277.5</v>
      </c>
      <c r="H2143" s="832">
        <v>277.5</v>
      </c>
      <c r="I2143" s="832">
        <v>277.5</v>
      </c>
      <c r="J2143" s="832">
        <v>277.5</v>
      </c>
      <c r="K2143" s="832">
        <v>277.5</v>
      </c>
      <c r="L2143" s="832">
        <v>279.38</v>
      </c>
      <c r="M2143" s="832">
        <v>0</v>
      </c>
      <c r="N2143" s="832">
        <v>0</v>
      </c>
      <c r="O2143" s="832">
        <v>0</v>
      </c>
      <c r="P2143" s="832">
        <v>0</v>
      </c>
      <c r="Q2143" s="832">
        <v>0</v>
      </c>
      <c r="R2143" s="832">
        <v>0</v>
      </c>
      <c r="S2143" s="832">
        <v>23.28</v>
      </c>
      <c r="T2143" s="832">
        <v>0.17</v>
      </c>
      <c r="U2143" s="832">
        <v>0</v>
      </c>
      <c r="V2143" s="832">
        <v>0</v>
      </c>
      <c r="W2143" s="832">
        <v>0</v>
      </c>
      <c r="X2143" s="832">
        <v>0</v>
      </c>
      <c r="Y2143" s="832">
        <v>0</v>
      </c>
      <c r="Z2143" s="832">
        <v>0</v>
      </c>
      <c r="AA2143" s="832">
        <v>0</v>
      </c>
      <c r="AB2143" s="832">
        <v>0</v>
      </c>
      <c r="AC2143" s="832">
        <v>0</v>
      </c>
      <c r="AD2143" s="832">
        <v>0</v>
      </c>
      <c r="AE2143" s="832">
        <v>0</v>
      </c>
      <c r="AF2143" s="832">
        <v>0</v>
      </c>
      <c r="AG2143" s="832">
        <v>0</v>
      </c>
      <c r="AH2143" s="832">
        <v>0</v>
      </c>
      <c r="AI2143" s="832">
        <v>0</v>
      </c>
    </row>
    <row r="2144" spans="1:35" ht="15" customHeight="1">
      <c r="A2144" s="832" t="s">
        <v>1150</v>
      </c>
      <c r="B2144" s="832">
        <v>2022</v>
      </c>
      <c r="C2144" s="832" t="s">
        <v>1218</v>
      </c>
      <c r="D2144" s="832" t="s">
        <v>1219</v>
      </c>
      <c r="E2144" s="832" t="s">
        <v>333</v>
      </c>
      <c r="F2144" s="832" t="s">
        <v>1119</v>
      </c>
      <c r="G2144" s="832">
        <v>117.75</v>
      </c>
      <c r="H2144" s="832">
        <v>136.41999999999999</v>
      </c>
      <c r="I2144" s="832">
        <v>156.22</v>
      </c>
      <c r="J2144" s="832">
        <v>176.34</v>
      </c>
      <c r="K2144" s="832">
        <v>176.34</v>
      </c>
      <c r="L2144" s="832">
        <v>197.98</v>
      </c>
      <c r="M2144" s="832">
        <v>0</v>
      </c>
      <c r="N2144" s="832">
        <v>0</v>
      </c>
      <c r="O2144" s="832">
        <v>0</v>
      </c>
      <c r="P2144" s="832">
        <v>4</v>
      </c>
      <c r="Q2144" s="832">
        <v>4</v>
      </c>
      <c r="R2144" s="832">
        <v>4</v>
      </c>
      <c r="S2144" s="832">
        <v>16.5</v>
      </c>
      <c r="T2144" s="832">
        <v>11.02</v>
      </c>
      <c r="U2144" s="832">
        <v>0</v>
      </c>
      <c r="V2144" s="832">
        <v>0</v>
      </c>
      <c r="W2144" s="832">
        <v>0</v>
      </c>
      <c r="X2144" s="832">
        <v>0</v>
      </c>
      <c r="Y2144" s="832">
        <v>0</v>
      </c>
      <c r="Z2144" s="832">
        <v>0</v>
      </c>
      <c r="AA2144" s="832">
        <v>0</v>
      </c>
      <c r="AB2144" s="832">
        <v>0</v>
      </c>
      <c r="AC2144" s="832">
        <v>0</v>
      </c>
      <c r="AD2144" s="832">
        <v>0</v>
      </c>
      <c r="AE2144" s="832">
        <v>0</v>
      </c>
      <c r="AF2144" s="832">
        <v>0</v>
      </c>
      <c r="AG2144" s="832">
        <v>0</v>
      </c>
      <c r="AH2144" s="832">
        <v>0</v>
      </c>
      <c r="AI2144" s="832">
        <v>0</v>
      </c>
    </row>
    <row r="2145" spans="1:35" ht="15" customHeight="1">
      <c r="A2145" s="832" t="s">
        <v>1150</v>
      </c>
      <c r="B2145" s="832">
        <v>2022</v>
      </c>
      <c r="C2145" s="832" t="s">
        <v>1220</v>
      </c>
      <c r="D2145" s="832" t="s">
        <v>1221</v>
      </c>
      <c r="E2145" s="832" t="s">
        <v>333</v>
      </c>
      <c r="F2145" s="832" t="s">
        <v>1119</v>
      </c>
      <c r="G2145" s="832">
        <v>801.41</v>
      </c>
      <c r="H2145" s="832">
        <v>935.39</v>
      </c>
      <c r="I2145" s="832">
        <v>1184.8499999999999</v>
      </c>
      <c r="J2145" s="832">
        <v>1318.83</v>
      </c>
      <c r="K2145" s="832">
        <v>1434.31</v>
      </c>
      <c r="L2145" s="832">
        <v>1549.79</v>
      </c>
      <c r="M2145" s="832">
        <v>115.48</v>
      </c>
      <c r="N2145" s="832">
        <v>249.46</v>
      </c>
      <c r="O2145" s="832">
        <v>383.44</v>
      </c>
      <c r="P2145" s="832">
        <v>519.33000000000004</v>
      </c>
      <c r="Q2145" s="832">
        <v>660.71</v>
      </c>
      <c r="R2145" s="832">
        <v>715.99</v>
      </c>
      <c r="S2145" s="832">
        <v>129.15</v>
      </c>
      <c r="T2145" s="832">
        <v>140.28</v>
      </c>
      <c r="U2145" s="832">
        <v>0</v>
      </c>
      <c r="V2145" s="832">
        <v>0</v>
      </c>
      <c r="W2145" s="832">
        <v>0</v>
      </c>
      <c r="X2145" s="832">
        <v>0</v>
      </c>
      <c r="Y2145" s="832">
        <v>0</v>
      </c>
      <c r="Z2145" s="832">
        <v>0</v>
      </c>
      <c r="AA2145" s="832">
        <v>0</v>
      </c>
      <c r="AB2145" s="832">
        <v>0</v>
      </c>
      <c r="AC2145" s="832">
        <v>0</v>
      </c>
      <c r="AD2145" s="832">
        <v>0</v>
      </c>
      <c r="AE2145" s="832">
        <v>0</v>
      </c>
      <c r="AF2145" s="832">
        <v>0</v>
      </c>
      <c r="AG2145" s="832">
        <v>0</v>
      </c>
      <c r="AH2145" s="832">
        <v>0</v>
      </c>
      <c r="AI2145" s="832">
        <v>0</v>
      </c>
    </row>
    <row r="2146" spans="1:35" ht="15" customHeight="1">
      <c r="A2146" s="832" t="s">
        <v>1150</v>
      </c>
      <c r="B2146" s="832">
        <v>2022</v>
      </c>
      <c r="C2146" s="832" t="s">
        <v>1222</v>
      </c>
      <c r="D2146" s="832" t="s">
        <v>1223</v>
      </c>
      <c r="E2146" s="832" t="s">
        <v>333</v>
      </c>
      <c r="F2146" s="832" t="s">
        <v>1119</v>
      </c>
      <c r="G2146" s="832">
        <v>125.82</v>
      </c>
      <c r="H2146" s="832">
        <v>240.82</v>
      </c>
      <c r="I2146" s="832">
        <v>240.82</v>
      </c>
      <c r="J2146" s="832">
        <v>240.82</v>
      </c>
      <c r="K2146" s="832">
        <v>240.82</v>
      </c>
      <c r="L2146" s="832">
        <v>263.82</v>
      </c>
      <c r="M2146" s="832">
        <v>0</v>
      </c>
      <c r="N2146" s="832">
        <v>23</v>
      </c>
      <c r="O2146" s="832">
        <v>69</v>
      </c>
      <c r="P2146" s="832">
        <v>118.15</v>
      </c>
      <c r="Q2146" s="832">
        <v>121.39</v>
      </c>
      <c r="R2146" s="832">
        <v>121.39</v>
      </c>
      <c r="S2146" s="832">
        <v>21.99</v>
      </c>
      <c r="T2146" s="832">
        <v>24.56</v>
      </c>
      <c r="U2146" s="832">
        <v>0</v>
      </c>
      <c r="V2146" s="832">
        <v>0</v>
      </c>
      <c r="W2146" s="832">
        <v>0</v>
      </c>
      <c r="X2146" s="832">
        <v>0</v>
      </c>
      <c r="Y2146" s="832">
        <v>0</v>
      </c>
      <c r="Z2146" s="832">
        <v>0</v>
      </c>
      <c r="AA2146" s="832">
        <v>0</v>
      </c>
      <c r="AB2146" s="832">
        <v>0</v>
      </c>
      <c r="AC2146" s="832">
        <v>0</v>
      </c>
      <c r="AD2146" s="832">
        <v>0</v>
      </c>
      <c r="AE2146" s="832">
        <v>0</v>
      </c>
      <c r="AF2146" s="832">
        <v>0</v>
      </c>
      <c r="AG2146" s="832">
        <v>0</v>
      </c>
      <c r="AH2146" s="832">
        <v>0</v>
      </c>
      <c r="AI2146" s="832">
        <v>0</v>
      </c>
    </row>
    <row r="2147" spans="1:35" ht="15" customHeight="1">
      <c r="A2147" s="832" t="s">
        <v>1150</v>
      </c>
      <c r="B2147" s="832">
        <v>2022</v>
      </c>
      <c r="C2147" s="832" t="s">
        <v>1224</v>
      </c>
      <c r="D2147" s="832" t="s">
        <v>1225</v>
      </c>
      <c r="E2147" s="832" t="s">
        <v>333</v>
      </c>
      <c r="F2147" s="832" t="s">
        <v>1119</v>
      </c>
      <c r="G2147" s="832">
        <v>17.53</v>
      </c>
      <c r="H2147" s="832">
        <v>17.53</v>
      </c>
      <c r="I2147" s="832">
        <v>17.53</v>
      </c>
      <c r="J2147" s="832">
        <v>973.67</v>
      </c>
      <c r="K2147" s="832">
        <v>973.67</v>
      </c>
      <c r="L2147" s="832">
        <v>973.67</v>
      </c>
      <c r="M2147" s="832">
        <v>0</v>
      </c>
      <c r="N2147" s="832">
        <v>0</v>
      </c>
      <c r="O2147" s="832">
        <v>0</v>
      </c>
      <c r="P2147" s="832">
        <v>3.06</v>
      </c>
      <c r="Q2147" s="832">
        <v>3.06</v>
      </c>
      <c r="R2147" s="832">
        <v>3.06</v>
      </c>
      <c r="S2147" s="832">
        <v>81.14</v>
      </c>
      <c r="T2147" s="832">
        <v>87.2</v>
      </c>
      <c r="U2147" s="832">
        <v>0</v>
      </c>
      <c r="V2147" s="832">
        <v>0</v>
      </c>
      <c r="W2147" s="832">
        <v>0</v>
      </c>
      <c r="X2147" s="832">
        <v>0</v>
      </c>
      <c r="Y2147" s="832">
        <v>0</v>
      </c>
      <c r="Z2147" s="832">
        <v>0</v>
      </c>
      <c r="AA2147" s="832">
        <v>0</v>
      </c>
      <c r="AB2147" s="832">
        <v>0</v>
      </c>
      <c r="AC2147" s="832">
        <v>0</v>
      </c>
      <c r="AD2147" s="832">
        <v>0</v>
      </c>
      <c r="AE2147" s="832">
        <v>0</v>
      </c>
      <c r="AF2147" s="832">
        <v>0</v>
      </c>
      <c r="AG2147" s="832">
        <v>0</v>
      </c>
      <c r="AH2147" s="832">
        <v>0</v>
      </c>
      <c r="AI2147" s="832">
        <v>0</v>
      </c>
    </row>
    <row r="2148" spans="1:35" ht="15" customHeight="1">
      <c r="A2148" s="832" t="s">
        <v>1150</v>
      </c>
      <c r="B2148" s="832">
        <v>2022</v>
      </c>
      <c r="C2148" s="832" t="s">
        <v>1226</v>
      </c>
      <c r="D2148" s="832" t="s">
        <v>1227</v>
      </c>
      <c r="E2148" s="832" t="s">
        <v>333</v>
      </c>
      <c r="F2148" s="832" t="s">
        <v>1119</v>
      </c>
      <c r="G2148" s="832">
        <v>3164.8</v>
      </c>
      <c r="H2148" s="832">
        <v>3333.01</v>
      </c>
      <c r="I2148" s="832">
        <v>3520.75</v>
      </c>
      <c r="J2148" s="832">
        <v>3583.25</v>
      </c>
      <c r="K2148" s="832">
        <v>3653.24</v>
      </c>
      <c r="L2148" s="832">
        <v>3667.09</v>
      </c>
      <c r="M2148" s="832">
        <v>62.5</v>
      </c>
      <c r="N2148" s="832">
        <v>125</v>
      </c>
      <c r="O2148" s="832">
        <v>209.46</v>
      </c>
      <c r="P2148" s="832">
        <v>271.95999999999998</v>
      </c>
      <c r="Q2148" s="832">
        <v>396.96</v>
      </c>
      <c r="R2148" s="832">
        <v>558.96</v>
      </c>
      <c r="S2148" s="832">
        <v>305.58999999999997</v>
      </c>
      <c r="T2148" s="832">
        <v>88.79</v>
      </c>
      <c r="U2148" s="832">
        <v>0</v>
      </c>
      <c r="V2148" s="832">
        <v>0</v>
      </c>
      <c r="W2148" s="832">
        <v>0</v>
      </c>
      <c r="X2148" s="832">
        <v>0</v>
      </c>
      <c r="Y2148" s="832">
        <v>0</v>
      </c>
      <c r="Z2148" s="832">
        <v>0</v>
      </c>
      <c r="AA2148" s="832">
        <v>0</v>
      </c>
      <c r="AB2148" s="832">
        <v>0</v>
      </c>
      <c r="AC2148" s="832">
        <v>0</v>
      </c>
      <c r="AD2148" s="832">
        <v>0</v>
      </c>
      <c r="AE2148" s="832">
        <v>0</v>
      </c>
      <c r="AF2148" s="832">
        <v>0</v>
      </c>
      <c r="AG2148" s="832">
        <v>0</v>
      </c>
      <c r="AH2148" s="832">
        <v>0</v>
      </c>
      <c r="AI2148" s="832">
        <v>0</v>
      </c>
    </row>
    <row r="2149" spans="1:35" ht="15" customHeight="1">
      <c r="A2149" s="832" t="s">
        <v>1150</v>
      </c>
      <c r="B2149" s="832">
        <v>2022</v>
      </c>
      <c r="C2149" s="832" t="s">
        <v>1230</v>
      </c>
      <c r="D2149" s="832" t="s">
        <v>1231</v>
      </c>
      <c r="E2149" s="832" t="s">
        <v>333</v>
      </c>
      <c r="F2149" s="832" t="s">
        <v>1119</v>
      </c>
      <c r="G2149" s="832">
        <v>223330.08</v>
      </c>
      <c r="H2149" s="832">
        <v>254330.08</v>
      </c>
      <c r="I2149" s="832">
        <v>286330.08</v>
      </c>
      <c r="J2149" s="832">
        <v>318330.08</v>
      </c>
      <c r="K2149" s="832">
        <v>350330.08</v>
      </c>
      <c r="L2149" s="832">
        <v>382330.08</v>
      </c>
      <c r="M2149" s="832">
        <v>32000</v>
      </c>
      <c r="N2149" s="832">
        <v>64000</v>
      </c>
      <c r="O2149" s="832">
        <v>96000</v>
      </c>
      <c r="P2149" s="832">
        <v>127750</v>
      </c>
      <c r="Q2149" s="832">
        <v>159750</v>
      </c>
      <c r="R2149" s="832">
        <v>191750</v>
      </c>
      <c r="S2149" s="832">
        <v>31860.84</v>
      </c>
      <c r="T2149" s="832">
        <v>31886.36</v>
      </c>
      <c r="U2149" s="832">
        <v>42693</v>
      </c>
      <c r="V2149" s="832">
        <v>0</v>
      </c>
      <c r="W2149" s="832">
        <v>0</v>
      </c>
      <c r="X2149" s="832">
        <v>0</v>
      </c>
      <c r="Y2149" s="832">
        <v>0</v>
      </c>
      <c r="Z2149" s="832">
        <v>0</v>
      </c>
      <c r="AA2149" s="832">
        <v>0</v>
      </c>
      <c r="AB2149" s="832">
        <v>0</v>
      </c>
      <c r="AC2149" s="832">
        <v>0</v>
      </c>
      <c r="AD2149" s="832">
        <v>0</v>
      </c>
      <c r="AE2149" s="832">
        <v>0</v>
      </c>
      <c r="AF2149" s="832">
        <v>0</v>
      </c>
      <c r="AG2149" s="832">
        <v>0</v>
      </c>
      <c r="AH2149" s="832">
        <v>0</v>
      </c>
      <c r="AI2149" s="832">
        <v>0</v>
      </c>
    </row>
    <row r="2150" spans="1:35" ht="15" customHeight="1">
      <c r="A2150" s="832" t="s">
        <v>1150</v>
      </c>
      <c r="B2150" s="832">
        <v>2022</v>
      </c>
      <c r="C2150" s="832" t="s">
        <v>1232</v>
      </c>
      <c r="D2150" s="832" t="s">
        <v>1233</v>
      </c>
      <c r="E2150" s="832" t="s">
        <v>333</v>
      </c>
      <c r="F2150" s="832" t="s">
        <v>1119</v>
      </c>
      <c r="G2150" s="832">
        <v>0</v>
      </c>
      <c r="H2150" s="832">
        <v>0</v>
      </c>
      <c r="I2150" s="832">
        <v>0</v>
      </c>
      <c r="J2150" s="832">
        <v>0</v>
      </c>
      <c r="K2150" s="832">
        <v>0</v>
      </c>
      <c r="L2150" s="832">
        <v>0</v>
      </c>
      <c r="M2150" s="832">
        <v>0</v>
      </c>
      <c r="N2150" s="832">
        <v>0</v>
      </c>
      <c r="O2150" s="832">
        <v>0</v>
      </c>
      <c r="P2150" s="832">
        <v>0</v>
      </c>
      <c r="Q2150" s="832">
        <v>0</v>
      </c>
      <c r="R2150" s="832">
        <v>0</v>
      </c>
      <c r="S2150" s="832">
        <v>0</v>
      </c>
      <c r="T2150" s="832">
        <v>0</v>
      </c>
      <c r="U2150" s="832">
        <v>0</v>
      </c>
      <c r="V2150" s="832">
        <v>0</v>
      </c>
      <c r="W2150" s="832">
        <v>0</v>
      </c>
      <c r="X2150" s="832">
        <v>0</v>
      </c>
      <c r="Y2150" s="832">
        <v>0</v>
      </c>
      <c r="Z2150" s="832">
        <v>0</v>
      </c>
      <c r="AA2150" s="832">
        <v>0</v>
      </c>
      <c r="AB2150" s="832">
        <v>0</v>
      </c>
      <c r="AC2150" s="832">
        <v>0</v>
      </c>
      <c r="AD2150" s="832">
        <v>0</v>
      </c>
      <c r="AE2150" s="832">
        <v>0</v>
      </c>
      <c r="AF2150" s="832">
        <v>0</v>
      </c>
      <c r="AG2150" s="832">
        <v>0</v>
      </c>
      <c r="AH2150" s="832">
        <v>0</v>
      </c>
      <c r="AI2150" s="832">
        <v>0</v>
      </c>
    </row>
    <row r="2151" spans="1:35" ht="15" customHeight="1">
      <c r="A2151" s="832" t="s">
        <v>1150</v>
      </c>
      <c r="B2151" s="832">
        <v>2022</v>
      </c>
      <c r="C2151" s="832" t="s">
        <v>1234</v>
      </c>
      <c r="D2151" s="832" t="s">
        <v>1235</v>
      </c>
      <c r="E2151" s="832" t="s">
        <v>333</v>
      </c>
      <c r="F2151" s="832" t="s">
        <v>1119</v>
      </c>
      <c r="G2151" s="832">
        <v>28624.47</v>
      </c>
      <c r="H2151" s="832">
        <v>44652.29</v>
      </c>
      <c r="I2151" s="832">
        <v>50284.959999999999</v>
      </c>
      <c r="J2151" s="832">
        <v>54330.34</v>
      </c>
      <c r="K2151" s="832">
        <v>57407.78</v>
      </c>
      <c r="L2151" s="832">
        <v>60328.27</v>
      </c>
      <c r="M2151" s="832">
        <v>2101.42</v>
      </c>
      <c r="N2151" s="832">
        <v>5706.69</v>
      </c>
      <c r="O2151" s="832">
        <v>7850.31</v>
      </c>
      <c r="P2151" s="832">
        <v>14280.28</v>
      </c>
      <c r="Q2151" s="832">
        <v>22342.89</v>
      </c>
      <c r="R2151" s="832">
        <v>25857.56</v>
      </c>
      <c r="S2151" s="832">
        <v>5027.3599999999997</v>
      </c>
      <c r="T2151" s="832">
        <v>5132.55</v>
      </c>
      <c r="U2151" s="832">
        <v>-14279</v>
      </c>
      <c r="V2151" s="832">
        <v>0</v>
      </c>
      <c r="W2151" s="832">
        <v>0</v>
      </c>
      <c r="X2151" s="832">
        <v>0</v>
      </c>
      <c r="Y2151" s="832">
        <v>0</v>
      </c>
      <c r="Z2151" s="832">
        <v>0</v>
      </c>
      <c r="AA2151" s="832">
        <v>0</v>
      </c>
      <c r="AB2151" s="832">
        <v>0</v>
      </c>
      <c r="AC2151" s="832">
        <v>0</v>
      </c>
      <c r="AD2151" s="832">
        <v>0</v>
      </c>
      <c r="AE2151" s="832">
        <v>0</v>
      </c>
      <c r="AF2151" s="832">
        <v>0</v>
      </c>
      <c r="AG2151" s="832">
        <v>0</v>
      </c>
      <c r="AH2151" s="832">
        <v>0</v>
      </c>
      <c r="AI2151" s="832">
        <v>0</v>
      </c>
    </row>
    <row r="2152" spans="1:35" ht="15" customHeight="1">
      <c r="A2152" s="832" t="s">
        <v>1150</v>
      </c>
      <c r="B2152" s="832">
        <v>2022</v>
      </c>
      <c r="C2152" s="832" t="s">
        <v>1236</v>
      </c>
      <c r="D2152" s="832" t="s">
        <v>1237</v>
      </c>
      <c r="E2152" s="832" t="s">
        <v>333</v>
      </c>
      <c r="F2152" s="832" t="s">
        <v>1119</v>
      </c>
      <c r="G2152" s="832">
        <v>78881.789999999994</v>
      </c>
      <c r="H2152" s="832">
        <v>90442.02</v>
      </c>
      <c r="I2152" s="832">
        <v>102002.25</v>
      </c>
      <c r="J2152" s="832">
        <v>113562.48</v>
      </c>
      <c r="K2152" s="832">
        <v>125122.71</v>
      </c>
      <c r="L2152" s="832">
        <v>131274.94</v>
      </c>
      <c r="M2152" s="832">
        <v>11562.44</v>
      </c>
      <c r="N2152" s="832">
        <v>23124.880000000001</v>
      </c>
      <c r="O2152" s="832">
        <v>34687.32</v>
      </c>
      <c r="P2152" s="832">
        <v>46249.760000000002</v>
      </c>
      <c r="Q2152" s="832">
        <v>57812.2</v>
      </c>
      <c r="R2152" s="832">
        <v>69374.64</v>
      </c>
      <c r="S2152" s="832">
        <v>10939.58</v>
      </c>
      <c r="T2152" s="832">
        <v>11069.6</v>
      </c>
      <c r="U2152" s="832">
        <v>5408</v>
      </c>
      <c r="V2152" s="832">
        <v>0</v>
      </c>
      <c r="W2152" s="832">
        <v>0</v>
      </c>
      <c r="X2152" s="832">
        <v>0</v>
      </c>
      <c r="Y2152" s="832">
        <v>0</v>
      </c>
      <c r="Z2152" s="832">
        <v>0</v>
      </c>
      <c r="AA2152" s="832">
        <v>0</v>
      </c>
      <c r="AB2152" s="832">
        <v>0</v>
      </c>
      <c r="AC2152" s="832">
        <v>0</v>
      </c>
      <c r="AD2152" s="832">
        <v>0</v>
      </c>
      <c r="AE2152" s="832">
        <v>0</v>
      </c>
      <c r="AF2152" s="832">
        <v>0</v>
      </c>
      <c r="AG2152" s="832">
        <v>0</v>
      </c>
      <c r="AH2152" s="832">
        <v>0</v>
      </c>
      <c r="AI2152" s="832">
        <v>0</v>
      </c>
    </row>
    <row r="2153" spans="1:35" ht="15" customHeight="1">
      <c r="A2153" s="832" t="s">
        <v>1150</v>
      </c>
      <c r="B2153" s="832">
        <v>2022</v>
      </c>
      <c r="C2153" s="832" t="s">
        <v>1238</v>
      </c>
      <c r="D2153" s="832" t="s">
        <v>1239</v>
      </c>
      <c r="E2153" s="832" t="s">
        <v>333</v>
      </c>
      <c r="F2153" s="832" t="s">
        <v>1119</v>
      </c>
      <c r="G2153" s="832">
        <v>0</v>
      </c>
      <c r="H2153" s="832">
        <v>0</v>
      </c>
      <c r="I2153" s="832">
        <v>0</v>
      </c>
      <c r="J2153" s="832">
        <v>0</v>
      </c>
      <c r="K2153" s="832">
        <v>0</v>
      </c>
      <c r="L2153" s="832">
        <v>0</v>
      </c>
      <c r="M2153" s="832">
        <v>0</v>
      </c>
      <c r="N2153" s="832">
        <v>0</v>
      </c>
      <c r="O2153" s="832">
        <v>0</v>
      </c>
      <c r="P2153" s="832">
        <v>0</v>
      </c>
      <c r="Q2153" s="832">
        <v>0</v>
      </c>
      <c r="R2153" s="832">
        <v>0</v>
      </c>
      <c r="S2153" s="832">
        <v>0</v>
      </c>
      <c r="T2153" s="832">
        <v>0</v>
      </c>
      <c r="U2153" s="832">
        <v>0</v>
      </c>
      <c r="V2153" s="832">
        <v>0</v>
      </c>
      <c r="W2153" s="832">
        <v>0</v>
      </c>
      <c r="X2153" s="832">
        <v>0</v>
      </c>
      <c r="Y2153" s="832">
        <v>0</v>
      </c>
      <c r="Z2153" s="832">
        <v>0</v>
      </c>
      <c r="AA2153" s="832">
        <v>0</v>
      </c>
      <c r="AB2153" s="832">
        <v>0</v>
      </c>
      <c r="AC2153" s="832">
        <v>0</v>
      </c>
      <c r="AD2153" s="832">
        <v>0</v>
      </c>
      <c r="AE2153" s="832">
        <v>0</v>
      </c>
      <c r="AF2153" s="832">
        <v>0</v>
      </c>
      <c r="AG2153" s="832">
        <v>0</v>
      </c>
      <c r="AH2153" s="832">
        <v>0</v>
      </c>
      <c r="AI2153" s="832">
        <v>0</v>
      </c>
    </row>
    <row r="2154" spans="1:35" ht="15" customHeight="1">
      <c r="A2154" s="832" t="s">
        <v>1150</v>
      </c>
      <c r="B2154" s="832">
        <v>2022</v>
      </c>
      <c r="C2154" s="832" t="s">
        <v>1240</v>
      </c>
      <c r="D2154" s="832" t="s">
        <v>1241</v>
      </c>
      <c r="E2154" s="832" t="s">
        <v>333</v>
      </c>
      <c r="F2154" s="832" t="s">
        <v>1119</v>
      </c>
      <c r="G2154" s="832">
        <v>0</v>
      </c>
      <c r="H2154" s="832">
        <v>0</v>
      </c>
      <c r="I2154" s="832">
        <v>0</v>
      </c>
      <c r="J2154" s="832">
        <v>0</v>
      </c>
      <c r="K2154" s="832">
        <v>0</v>
      </c>
      <c r="L2154" s="832">
        <v>0</v>
      </c>
      <c r="M2154" s="832">
        <v>0</v>
      </c>
      <c r="N2154" s="832">
        <v>0</v>
      </c>
      <c r="O2154" s="832">
        <v>0</v>
      </c>
      <c r="P2154" s="832">
        <v>0</v>
      </c>
      <c r="Q2154" s="832">
        <v>0</v>
      </c>
      <c r="R2154" s="832">
        <v>0</v>
      </c>
      <c r="S2154" s="832">
        <v>0</v>
      </c>
      <c r="T2154" s="832">
        <v>0</v>
      </c>
      <c r="U2154" s="832">
        <v>0</v>
      </c>
      <c r="V2154" s="832">
        <v>0</v>
      </c>
      <c r="W2154" s="832">
        <v>0</v>
      </c>
      <c r="X2154" s="832">
        <v>0</v>
      </c>
      <c r="Y2154" s="832">
        <v>0</v>
      </c>
      <c r="Z2154" s="832">
        <v>0</v>
      </c>
      <c r="AA2154" s="832">
        <v>0</v>
      </c>
      <c r="AB2154" s="832">
        <v>0</v>
      </c>
      <c r="AC2154" s="832">
        <v>0</v>
      </c>
      <c r="AD2154" s="832">
        <v>0</v>
      </c>
      <c r="AE2154" s="832">
        <v>0</v>
      </c>
      <c r="AF2154" s="832">
        <v>0</v>
      </c>
      <c r="AG2154" s="832">
        <v>0</v>
      </c>
      <c r="AH2154" s="832">
        <v>0</v>
      </c>
      <c r="AI2154" s="832">
        <v>0</v>
      </c>
    </row>
    <row r="2155" spans="1:35" ht="15" customHeight="1">
      <c r="A2155" s="832" t="s">
        <v>1150</v>
      </c>
      <c r="B2155" s="832">
        <v>2022</v>
      </c>
      <c r="C2155" s="832" t="s">
        <v>1242</v>
      </c>
      <c r="D2155" s="832" t="s">
        <v>1243</v>
      </c>
      <c r="E2155" s="832" t="s">
        <v>333</v>
      </c>
      <c r="F2155" s="832" t="s">
        <v>1119</v>
      </c>
      <c r="G2155" s="832">
        <v>151.25</v>
      </c>
      <c r="H2155" s="832">
        <v>151.25</v>
      </c>
      <c r="I2155" s="832">
        <v>151.25</v>
      </c>
      <c r="J2155" s="832">
        <v>151.25</v>
      </c>
      <c r="K2155" s="832">
        <v>151.25</v>
      </c>
      <c r="L2155" s="832">
        <v>151.25</v>
      </c>
      <c r="M2155" s="832">
        <v>0</v>
      </c>
      <c r="N2155" s="832">
        <v>0</v>
      </c>
      <c r="O2155" s="832">
        <v>0</v>
      </c>
      <c r="P2155" s="832">
        <v>0</v>
      </c>
      <c r="Q2155" s="832">
        <v>0</v>
      </c>
      <c r="R2155" s="832">
        <v>0</v>
      </c>
      <c r="S2155" s="832">
        <v>12.6</v>
      </c>
      <c r="T2155" s="832">
        <v>0</v>
      </c>
      <c r="U2155" s="832">
        <v>93</v>
      </c>
      <c r="V2155" s="832">
        <v>0</v>
      </c>
      <c r="W2155" s="832">
        <v>0</v>
      </c>
      <c r="X2155" s="832">
        <v>0</v>
      </c>
      <c r="Y2155" s="832">
        <v>0</v>
      </c>
      <c r="Z2155" s="832">
        <v>0</v>
      </c>
      <c r="AA2155" s="832">
        <v>0</v>
      </c>
      <c r="AB2155" s="832">
        <v>0</v>
      </c>
      <c r="AC2155" s="832">
        <v>0</v>
      </c>
      <c r="AD2155" s="832">
        <v>0</v>
      </c>
      <c r="AE2155" s="832">
        <v>0</v>
      </c>
      <c r="AF2155" s="832">
        <v>0</v>
      </c>
      <c r="AG2155" s="832">
        <v>0</v>
      </c>
      <c r="AH2155" s="832">
        <v>0</v>
      </c>
      <c r="AI2155" s="832">
        <v>0</v>
      </c>
    </row>
    <row r="2156" spans="1:35" ht="15" customHeight="1">
      <c r="A2156" s="832" t="s">
        <v>1150</v>
      </c>
      <c r="B2156" s="832">
        <v>2022</v>
      </c>
      <c r="C2156" s="832" t="s">
        <v>1244</v>
      </c>
      <c r="D2156" s="832" t="s">
        <v>1245</v>
      </c>
      <c r="E2156" s="832" t="s">
        <v>333</v>
      </c>
      <c r="F2156" s="832" t="s">
        <v>1119</v>
      </c>
      <c r="G2156" s="832">
        <v>9405.91</v>
      </c>
      <c r="H2156" s="832">
        <v>10750.41</v>
      </c>
      <c r="I2156" s="832">
        <v>12094.91</v>
      </c>
      <c r="J2156" s="832">
        <v>13439.41</v>
      </c>
      <c r="K2156" s="832">
        <v>14783.91</v>
      </c>
      <c r="L2156" s="832">
        <v>16128.41</v>
      </c>
      <c r="M2156" s="832">
        <v>1070.8</v>
      </c>
      <c r="N2156" s="832">
        <v>2141.6</v>
      </c>
      <c r="O2156" s="832">
        <v>3212.4</v>
      </c>
      <c r="P2156" s="832">
        <v>4363.41</v>
      </c>
      <c r="Q2156" s="832">
        <v>5514.42</v>
      </c>
      <c r="R2156" s="832">
        <v>6665.43</v>
      </c>
      <c r="S2156" s="832">
        <v>1344.03</v>
      </c>
      <c r="T2156" s="832">
        <v>1234.67</v>
      </c>
      <c r="U2156" s="832">
        <v>0</v>
      </c>
      <c r="V2156" s="832">
        <v>0</v>
      </c>
      <c r="W2156" s="832">
        <v>0</v>
      </c>
      <c r="X2156" s="832">
        <v>0</v>
      </c>
      <c r="Y2156" s="832">
        <v>0</v>
      </c>
      <c r="Z2156" s="832">
        <v>0</v>
      </c>
      <c r="AA2156" s="832">
        <v>0</v>
      </c>
      <c r="AB2156" s="832">
        <v>0</v>
      </c>
      <c r="AC2156" s="832">
        <v>0</v>
      </c>
      <c r="AD2156" s="832">
        <v>0</v>
      </c>
      <c r="AE2156" s="832">
        <v>0</v>
      </c>
      <c r="AF2156" s="832">
        <v>0</v>
      </c>
      <c r="AG2156" s="832">
        <v>0</v>
      </c>
      <c r="AH2156" s="832">
        <v>0</v>
      </c>
      <c r="AI2156" s="832">
        <v>0</v>
      </c>
    </row>
    <row r="2157" spans="1:35" ht="15" customHeight="1">
      <c r="A2157" s="832" t="s">
        <v>1150</v>
      </c>
      <c r="B2157" s="832">
        <v>2022</v>
      </c>
      <c r="C2157" s="832" t="s">
        <v>1246</v>
      </c>
      <c r="D2157" s="832" t="s">
        <v>1247</v>
      </c>
      <c r="E2157" s="832" t="s">
        <v>333</v>
      </c>
      <c r="F2157" s="832" t="s">
        <v>1119</v>
      </c>
      <c r="G2157" s="832">
        <v>19968.73</v>
      </c>
      <c r="H2157" s="832">
        <v>22772.34</v>
      </c>
      <c r="I2157" s="832">
        <v>25575.95</v>
      </c>
      <c r="J2157" s="832">
        <v>28379.56</v>
      </c>
      <c r="K2157" s="832">
        <v>31183.17</v>
      </c>
      <c r="L2157" s="832">
        <v>33986.78</v>
      </c>
      <c r="M2157" s="832">
        <v>2803.61</v>
      </c>
      <c r="N2157" s="832">
        <v>5118.3</v>
      </c>
      <c r="O2157" s="832">
        <v>9077.0300000000007</v>
      </c>
      <c r="P2157" s="832">
        <v>12218.1</v>
      </c>
      <c r="Q2157" s="832">
        <v>16274.59</v>
      </c>
      <c r="R2157" s="832">
        <v>18664.41</v>
      </c>
      <c r="S2157" s="832">
        <v>2832.23</v>
      </c>
      <c r="T2157" s="832">
        <v>3008.75</v>
      </c>
      <c r="U2157" s="832">
        <v>-16043.4</v>
      </c>
      <c r="V2157" s="832">
        <v>0</v>
      </c>
      <c r="W2157" s="832">
        <v>0</v>
      </c>
      <c r="X2157" s="832">
        <v>0</v>
      </c>
      <c r="Y2157" s="832">
        <v>0</v>
      </c>
      <c r="Z2157" s="832">
        <v>0</v>
      </c>
      <c r="AA2157" s="832">
        <v>0</v>
      </c>
      <c r="AB2157" s="832">
        <v>0</v>
      </c>
      <c r="AC2157" s="832">
        <v>0</v>
      </c>
      <c r="AD2157" s="832">
        <v>0</v>
      </c>
      <c r="AE2157" s="832">
        <v>0</v>
      </c>
      <c r="AF2157" s="832">
        <v>0</v>
      </c>
      <c r="AG2157" s="832">
        <v>0</v>
      </c>
      <c r="AH2157" s="832">
        <v>0</v>
      </c>
      <c r="AI2157" s="832">
        <v>0</v>
      </c>
    </row>
    <row r="2158" spans="1:35" ht="15" customHeight="1">
      <c r="A2158" s="832" t="s">
        <v>1150</v>
      </c>
      <c r="B2158" s="832">
        <v>2022</v>
      </c>
      <c r="C2158" s="832" t="s">
        <v>1248</v>
      </c>
      <c r="D2158" s="832" t="s">
        <v>1249</v>
      </c>
      <c r="E2158" s="832" t="s">
        <v>333</v>
      </c>
      <c r="F2158" s="832" t="s">
        <v>1119</v>
      </c>
      <c r="G2158" s="832">
        <v>19718.07</v>
      </c>
      <c r="H2158" s="832">
        <v>24096.33</v>
      </c>
      <c r="I2158" s="832">
        <v>27587.05</v>
      </c>
      <c r="J2158" s="832">
        <v>30449.56</v>
      </c>
      <c r="K2158" s="832">
        <v>32904.720000000001</v>
      </c>
      <c r="L2158" s="832">
        <v>35104.79</v>
      </c>
      <c r="M2158" s="832">
        <v>2496.5</v>
      </c>
      <c r="N2158" s="832">
        <v>5328.62</v>
      </c>
      <c r="O2158" s="832">
        <v>8547.09</v>
      </c>
      <c r="P2158" s="832">
        <v>11258.86</v>
      </c>
      <c r="Q2158" s="832">
        <v>14102.46</v>
      </c>
      <c r="R2158" s="832">
        <v>17805.12</v>
      </c>
      <c r="S2158" s="832">
        <v>2925.4</v>
      </c>
      <c r="T2158" s="832">
        <v>3130.01</v>
      </c>
      <c r="U2158" s="832">
        <v>0</v>
      </c>
      <c r="V2158" s="832">
        <v>0</v>
      </c>
      <c r="W2158" s="832">
        <v>0</v>
      </c>
      <c r="X2158" s="832">
        <v>0</v>
      </c>
      <c r="Y2158" s="832">
        <v>0</v>
      </c>
      <c r="Z2158" s="832">
        <v>0</v>
      </c>
      <c r="AA2158" s="832">
        <v>0</v>
      </c>
      <c r="AB2158" s="832">
        <v>0</v>
      </c>
      <c r="AC2158" s="832">
        <v>0</v>
      </c>
      <c r="AD2158" s="832">
        <v>0</v>
      </c>
      <c r="AE2158" s="832">
        <v>0</v>
      </c>
      <c r="AF2158" s="832">
        <v>0</v>
      </c>
      <c r="AG2158" s="832">
        <v>0</v>
      </c>
      <c r="AH2158" s="832">
        <v>0</v>
      </c>
      <c r="AI2158" s="832">
        <v>0</v>
      </c>
    </row>
    <row r="2159" spans="1:35" ht="15" customHeight="1">
      <c r="A2159" s="832" t="s">
        <v>1150</v>
      </c>
      <c r="B2159" s="832">
        <v>2022</v>
      </c>
      <c r="C2159" s="832" t="s">
        <v>1250</v>
      </c>
      <c r="D2159" s="832" t="s">
        <v>1251</v>
      </c>
      <c r="E2159" s="832" t="s">
        <v>333</v>
      </c>
      <c r="F2159" s="832" t="s">
        <v>1119</v>
      </c>
      <c r="G2159" s="832">
        <v>-1087.5</v>
      </c>
      <c r="H2159" s="832">
        <v>-87.5</v>
      </c>
      <c r="I2159" s="832">
        <v>912.5</v>
      </c>
      <c r="J2159" s="832">
        <v>1912.5</v>
      </c>
      <c r="K2159" s="832">
        <v>3169.36</v>
      </c>
      <c r="L2159" s="832">
        <v>4169.3599999999997</v>
      </c>
      <c r="M2159" s="832">
        <v>1000</v>
      </c>
      <c r="N2159" s="832">
        <v>2000</v>
      </c>
      <c r="O2159" s="832">
        <v>3000</v>
      </c>
      <c r="P2159" s="832">
        <v>4000</v>
      </c>
      <c r="Q2159" s="832">
        <v>5000</v>
      </c>
      <c r="R2159" s="832">
        <v>6000</v>
      </c>
      <c r="S2159" s="832">
        <v>347.45</v>
      </c>
      <c r="T2159" s="832">
        <v>549.49</v>
      </c>
      <c r="U2159" s="832">
        <v>2492.5</v>
      </c>
      <c r="V2159" s="832">
        <v>0</v>
      </c>
      <c r="W2159" s="832">
        <v>0</v>
      </c>
      <c r="X2159" s="832">
        <v>0</v>
      </c>
      <c r="Y2159" s="832">
        <v>0</v>
      </c>
      <c r="Z2159" s="832">
        <v>0</v>
      </c>
      <c r="AA2159" s="832">
        <v>0</v>
      </c>
      <c r="AB2159" s="832">
        <v>0</v>
      </c>
      <c r="AC2159" s="832">
        <v>0</v>
      </c>
      <c r="AD2159" s="832">
        <v>0</v>
      </c>
      <c r="AE2159" s="832">
        <v>0</v>
      </c>
      <c r="AF2159" s="832">
        <v>0</v>
      </c>
      <c r="AG2159" s="832">
        <v>0</v>
      </c>
      <c r="AH2159" s="832">
        <v>0</v>
      </c>
      <c r="AI2159" s="832">
        <v>0</v>
      </c>
    </row>
    <row r="2160" spans="1:35" ht="15" customHeight="1">
      <c r="A2160" s="832" t="s">
        <v>1150</v>
      </c>
      <c r="B2160" s="832">
        <v>2022</v>
      </c>
      <c r="C2160" s="832" t="s">
        <v>1252</v>
      </c>
      <c r="D2160" s="832" t="s">
        <v>1253</v>
      </c>
      <c r="E2160" s="832" t="s">
        <v>333</v>
      </c>
      <c r="F2160" s="832" t="s">
        <v>1119</v>
      </c>
      <c r="G2160" s="832">
        <v>2081.64</v>
      </c>
      <c r="H2160" s="832">
        <v>2169.62</v>
      </c>
      <c r="I2160" s="832">
        <v>2659.14</v>
      </c>
      <c r="J2160" s="832">
        <v>2747.12</v>
      </c>
      <c r="K2160" s="832">
        <v>3329.09</v>
      </c>
      <c r="L2160" s="832">
        <v>3417.07</v>
      </c>
      <c r="M2160" s="832">
        <v>87.98</v>
      </c>
      <c r="N2160" s="832">
        <v>577.5</v>
      </c>
      <c r="O2160" s="832">
        <v>665.48</v>
      </c>
      <c r="P2160" s="832">
        <v>753.46</v>
      </c>
      <c r="Q2160" s="832">
        <v>1078.06</v>
      </c>
      <c r="R2160" s="832">
        <v>1964.31</v>
      </c>
      <c r="S2160" s="832">
        <v>284.76</v>
      </c>
      <c r="T2160" s="832">
        <v>227.41</v>
      </c>
      <c r="U2160" s="832">
        <v>0</v>
      </c>
      <c r="V2160" s="832">
        <v>0</v>
      </c>
      <c r="W2160" s="832">
        <v>0</v>
      </c>
      <c r="X2160" s="832">
        <v>0</v>
      </c>
      <c r="Y2160" s="832">
        <v>0</v>
      </c>
      <c r="Z2160" s="832">
        <v>0</v>
      </c>
      <c r="AA2160" s="832">
        <v>0</v>
      </c>
      <c r="AB2160" s="832">
        <v>0</v>
      </c>
      <c r="AC2160" s="832">
        <v>0</v>
      </c>
      <c r="AD2160" s="832">
        <v>0</v>
      </c>
      <c r="AE2160" s="832">
        <v>0</v>
      </c>
      <c r="AF2160" s="832">
        <v>0</v>
      </c>
      <c r="AG2160" s="832">
        <v>0</v>
      </c>
      <c r="AH2160" s="832">
        <v>0</v>
      </c>
      <c r="AI2160" s="832">
        <v>0</v>
      </c>
    </row>
    <row r="2161" spans="1:35" ht="15" customHeight="1">
      <c r="A2161" s="832" t="s">
        <v>1150</v>
      </c>
      <c r="B2161" s="832">
        <v>2022</v>
      </c>
      <c r="C2161" s="832" t="s">
        <v>1254</v>
      </c>
      <c r="D2161" s="832" t="s">
        <v>1255</v>
      </c>
      <c r="E2161" s="832" t="s">
        <v>333</v>
      </c>
      <c r="F2161" s="832" t="s">
        <v>1119</v>
      </c>
      <c r="G2161" s="832">
        <v>0</v>
      </c>
      <c r="H2161" s="832">
        <v>0</v>
      </c>
      <c r="I2161" s="832">
        <v>0</v>
      </c>
      <c r="J2161" s="832">
        <v>0</v>
      </c>
      <c r="K2161" s="832">
        <v>0</v>
      </c>
      <c r="L2161" s="832">
        <v>0</v>
      </c>
      <c r="M2161" s="832">
        <v>0</v>
      </c>
      <c r="N2161" s="832">
        <v>0</v>
      </c>
      <c r="O2161" s="832">
        <v>0</v>
      </c>
      <c r="P2161" s="832">
        <v>0</v>
      </c>
      <c r="Q2161" s="832">
        <v>0</v>
      </c>
      <c r="R2161" s="832">
        <v>0</v>
      </c>
      <c r="S2161" s="832">
        <v>0</v>
      </c>
      <c r="T2161" s="832">
        <v>0</v>
      </c>
      <c r="U2161" s="832">
        <v>0</v>
      </c>
      <c r="V2161" s="832">
        <v>0</v>
      </c>
      <c r="W2161" s="832">
        <v>0</v>
      </c>
      <c r="X2161" s="832">
        <v>0</v>
      </c>
      <c r="Y2161" s="832">
        <v>0</v>
      </c>
      <c r="Z2161" s="832">
        <v>0</v>
      </c>
      <c r="AA2161" s="832">
        <v>0</v>
      </c>
      <c r="AB2161" s="832">
        <v>0</v>
      </c>
      <c r="AC2161" s="832">
        <v>0</v>
      </c>
      <c r="AD2161" s="832">
        <v>0</v>
      </c>
      <c r="AE2161" s="832">
        <v>0</v>
      </c>
      <c r="AF2161" s="832">
        <v>0</v>
      </c>
      <c r="AG2161" s="832">
        <v>0</v>
      </c>
      <c r="AH2161" s="832">
        <v>0</v>
      </c>
      <c r="AI2161" s="832">
        <v>0</v>
      </c>
    </row>
    <row r="2162" spans="1:35" ht="15" customHeight="1">
      <c r="A2162" s="832" t="s">
        <v>1150</v>
      </c>
      <c r="B2162" s="832">
        <v>2022</v>
      </c>
      <c r="C2162" s="832" t="s">
        <v>1256</v>
      </c>
      <c r="D2162" s="832" t="s">
        <v>1257</v>
      </c>
      <c r="E2162" s="832" t="s">
        <v>333</v>
      </c>
      <c r="F2162" s="832" t="s">
        <v>1119</v>
      </c>
      <c r="G2162" s="832">
        <v>0</v>
      </c>
      <c r="H2162" s="832">
        <v>0</v>
      </c>
      <c r="I2162" s="832">
        <v>0</v>
      </c>
      <c r="J2162" s="832">
        <v>0</v>
      </c>
      <c r="K2162" s="832">
        <v>0</v>
      </c>
      <c r="L2162" s="832">
        <v>0</v>
      </c>
      <c r="M2162" s="832">
        <v>0</v>
      </c>
      <c r="N2162" s="832">
        <v>0</v>
      </c>
      <c r="O2162" s="832">
        <v>0</v>
      </c>
      <c r="P2162" s="832">
        <v>0</v>
      </c>
      <c r="Q2162" s="832">
        <v>0</v>
      </c>
      <c r="R2162" s="832">
        <v>0</v>
      </c>
      <c r="S2162" s="832">
        <v>0</v>
      </c>
      <c r="T2162" s="832">
        <v>0</v>
      </c>
      <c r="U2162" s="832">
        <v>0</v>
      </c>
      <c r="V2162" s="832">
        <v>0</v>
      </c>
      <c r="W2162" s="832">
        <v>0</v>
      </c>
      <c r="X2162" s="832">
        <v>0</v>
      </c>
      <c r="Y2162" s="832">
        <v>0</v>
      </c>
      <c r="Z2162" s="832">
        <v>0</v>
      </c>
      <c r="AA2162" s="832">
        <v>0</v>
      </c>
      <c r="AB2162" s="832">
        <v>0</v>
      </c>
      <c r="AC2162" s="832">
        <v>0</v>
      </c>
      <c r="AD2162" s="832">
        <v>0</v>
      </c>
      <c r="AE2162" s="832">
        <v>0</v>
      </c>
      <c r="AF2162" s="832">
        <v>0</v>
      </c>
      <c r="AG2162" s="832">
        <v>0</v>
      </c>
      <c r="AH2162" s="832">
        <v>0</v>
      </c>
      <c r="AI2162" s="832">
        <v>0</v>
      </c>
    </row>
    <row r="2163" spans="1:35" ht="15" customHeight="1">
      <c r="A2163" s="832" t="s">
        <v>1150</v>
      </c>
      <c r="B2163" s="832">
        <v>2022</v>
      </c>
      <c r="C2163" s="832" t="s">
        <v>1258</v>
      </c>
      <c r="D2163" s="832" t="s">
        <v>1259</v>
      </c>
      <c r="E2163" s="832" t="s">
        <v>333</v>
      </c>
      <c r="F2163" s="832" t="s">
        <v>1119</v>
      </c>
      <c r="G2163" s="832">
        <v>181.51</v>
      </c>
      <c r="H2163" s="832">
        <v>514.88</v>
      </c>
      <c r="I2163" s="832">
        <v>7718.93</v>
      </c>
      <c r="J2163" s="832">
        <v>8026.41</v>
      </c>
      <c r="K2163" s="832">
        <v>7841.91</v>
      </c>
      <c r="L2163" s="832">
        <v>7644.17</v>
      </c>
      <c r="M2163" s="832">
        <v>19.100000000000001</v>
      </c>
      <c r="N2163" s="832">
        <v>-284.62</v>
      </c>
      <c r="O2163" s="832">
        <v>-383.47</v>
      </c>
      <c r="P2163" s="832">
        <v>-383.47</v>
      </c>
      <c r="Q2163" s="832">
        <v>-344.62</v>
      </c>
      <c r="R2163" s="832">
        <v>-322.45999999999998</v>
      </c>
      <c r="S2163" s="832">
        <v>637.01</v>
      </c>
      <c r="T2163" s="832">
        <v>647.82000000000005</v>
      </c>
      <c r="U2163" s="832">
        <v>0</v>
      </c>
      <c r="V2163" s="832">
        <v>0</v>
      </c>
      <c r="W2163" s="832">
        <v>0</v>
      </c>
      <c r="X2163" s="832">
        <v>0</v>
      </c>
      <c r="Y2163" s="832">
        <v>0</v>
      </c>
      <c r="Z2163" s="832">
        <v>0</v>
      </c>
      <c r="AA2163" s="832">
        <v>0</v>
      </c>
      <c r="AB2163" s="832">
        <v>0</v>
      </c>
      <c r="AC2163" s="832">
        <v>0</v>
      </c>
      <c r="AD2163" s="832">
        <v>0</v>
      </c>
      <c r="AE2163" s="832">
        <v>0</v>
      </c>
      <c r="AF2163" s="832">
        <v>0</v>
      </c>
      <c r="AG2163" s="832">
        <v>0</v>
      </c>
      <c r="AH2163" s="832">
        <v>0</v>
      </c>
      <c r="AI2163" s="832">
        <v>0</v>
      </c>
    </row>
    <row r="2164" spans="1:35" ht="15" customHeight="1">
      <c r="A2164" s="832" t="s">
        <v>1150</v>
      </c>
      <c r="B2164" s="832">
        <v>2022</v>
      </c>
      <c r="C2164" s="832" t="s">
        <v>1260</v>
      </c>
      <c r="D2164" s="832" t="s">
        <v>1261</v>
      </c>
      <c r="E2164" s="832" t="s">
        <v>333</v>
      </c>
      <c r="F2164" s="832" t="s">
        <v>1119</v>
      </c>
      <c r="G2164" s="832">
        <v>68589.759999999995</v>
      </c>
      <c r="H2164" s="832">
        <v>68589.759999999995</v>
      </c>
      <c r="I2164" s="832">
        <v>68589.759999999995</v>
      </c>
      <c r="J2164" s="832">
        <v>68589.759999999995</v>
      </c>
      <c r="K2164" s="832">
        <v>68589.759999999995</v>
      </c>
      <c r="L2164" s="832">
        <v>68589.759999999995</v>
      </c>
      <c r="M2164" s="832">
        <v>0</v>
      </c>
      <c r="N2164" s="832">
        <v>0</v>
      </c>
      <c r="O2164" s="832">
        <v>0</v>
      </c>
      <c r="P2164" s="832">
        <v>0</v>
      </c>
      <c r="Q2164" s="832">
        <v>0</v>
      </c>
      <c r="R2164" s="832">
        <v>0</v>
      </c>
      <c r="S2164" s="832">
        <v>5715.81</v>
      </c>
      <c r="T2164" s="832">
        <v>550.29999999999995</v>
      </c>
      <c r="U2164" s="832">
        <v>0</v>
      </c>
      <c r="V2164" s="832">
        <v>0</v>
      </c>
      <c r="W2164" s="832">
        <v>0</v>
      </c>
      <c r="X2164" s="832">
        <v>0</v>
      </c>
      <c r="Y2164" s="832">
        <v>0</v>
      </c>
      <c r="Z2164" s="832">
        <v>0</v>
      </c>
      <c r="AA2164" s="832">
        <v>0</v>
      </c>
      <c r="AB2164" s="832">
        <v>0</v>
      </c>
      <c r="AC2164" s="832">
        <v>0</v>
      </c>
      <c r="AD2164" s="832">
        <v>0</v>
      </c>
      <c r="AE2164" s="832">
        <v>0</v>
      </c>
      <c r="AF2164" s="832">
        <v>0</v>
      </c>
      <c r="AG2164" s="832">
        <v>0</v>
      </c>
      <c r="AH2164" s="832">
        <v>0</v>
      </c>
      <c r="AI2164" s="832">
        <v>0</v>
      </c>
    </row>
    <row r="2165" spans="1:35" ht="15" customHeight="1">
      <c r="A2165" s="832" t="s">
        <v>1150</v>
      </c>
      <c r="B2165" s="832">
        <v>2022</v>
      </c>
      <c r="C2165" s="832" t="s">
        <v>1262</v>
      </c>
      <c r="D2165" s="832" t="s">
        <v>1263</v>
      </c>
      <c r="E2165" s="832" t="s">
        <v>333</v>
      </c>
      <c r="F2165" s="832" t="s">
        <v>1119</v>
      </c>
      <c r="G2165" s="832">
        <v>94160.62</v>
      </c>
      <c r="H2165" s="832">
        <v>101953.59</v>
      </c>
      <c r="I2165" s="832">
        <v>126105.68</v>
      </c>
      <c r="J2165" s="832">
        <v>135929.93</v>
      </c>
      <c r="K2165" s="832">
        <v>147250.15</v>
      </c>
      <c r="L2165" s="832">
        <v>158623.18</v>
      </c>
      <c r="M2165" s="832">
        <v>7057.56</v>
      </c>
      <c r="N2165" s="832">
        <v>12918.25</v>
      </c>
      <c r="O2165" s="832">
        <v>19418.91</v>
      </c>
      <c r="P2165" s="832">
        <v>25390.67</v>
      </c>
      <c r="Q2165" s="832">
        <v>38672.44</v>
      </c>
      <c r="R2165" s="832">
        <v>49913.440000000002</v>
      </c>
      <c r="S2165" s="832">
        <v>13218.6</v>
      </c>
      <c r="T2165" s="832">
        <v>10109.39</v>
      </c>
      <c r="U2165" s="832">
        <v>0</v>
      </c>
      <c r="V2165" s="832">
        <v>0</v>
      </c>
      <c r="W2165" s="832">
        <v>0</v>
      </c>
      <c r="X2165" s="832">
        <v>0</v>
      </c>
      <c r="Y2165" s="832">
        <v>0</v>
      </c>
      <c r="Z2165" s="832">
        <v>0</v>
      </c>
      <c r="AA2165" s="832">
        <v>0</v>
      </c>
      <c r="AB2165" s="832">
        <v>0</v>
      </c>
      <c r="AC2165" s="832">
        <v>0</v>
      </c>
      <c r="AD2165" s="832">
        <v>0</v>
      </c>
      <c r="AE2165" s="832">
        <v>0</v>
      </c>
      <c r="AF2165" s="832">
        <v>0</v>
      </c>
      <c r="AG2165" s="832">
        <v>0</v>
      </c>
      <c r="AH2165" s="832">
        <v>0</v>
      </c>
      <c r="AI2165" s="832">
        <v>0</v>
      </c>
    </row>
    <row r="2166" spans="1:35" ht="15" customHeight="1">
      <c r="A2166" s="832" t="s">
        <v>1150</v>
      </c>
      <c r="B2166" s="832">
        <v>2022</v>
      </c>
      <c r="C2166" s="832" t="s">
        <v>1264</v>
      </c>
      <c r="D2166" s="832" t="s">
        <v>1265</v>
      </c>
      <c r="E2166" s="832" t="s">
        <v>333</v>
      </c>
      <c r="F2166" s="832" t="s">
        <v>1119</v>
      </c>
      <c r="G2166" s="832">
        <v>23839.33</v>
      </c>
      <c r="H2166" s="832">
        <v>24618.22</v>
      </c>
      <c r="I2166" s="832">
        <v>25283.52</v>
      </c>
      <c r="J2166" s="832">
        <v>27967.759999999998</v>
      </c>
      <c r="K2166" s="832">
        <v>28408.639999999999</v>
      </c>
      <c r="L2166" s="832">
        <v>29208.81</v>
      </c>
      <c r="M2166" s="832">
        <v>193.7</v>
      </c>
      <c r="N2166" s="832">
        <v>1468.15</v>
      </c>
      <c r="O2166" s="832">
        <v>1855.55</v>
      </c>
      <c r="P2166" s="832">
        <v>2222.85</v>
      </c>
      <c r="Q2166" s="832">
        <v>2444.16</v>
      </c>
      <c r="R2166" s="832">
        <v>2444.16</v>
      </c>
      <c r="S2166" s="832">
        <v>2434.0700000000002</v>
      </c>
      <c r="T2166" s="832">
        <v>710.33</v>
      </c>
      <c r="U2166" s="832">
        <v>0</v>
      </c>
      <c r="V2166" s="832">
        <v>0</v>
      </c>
      <c r="W2166" s="832">
        <v>0</v>
      </c>
      <c r="X2166" s="832">
        <v>0</v>
      </c>
      <c r="Y2166" s="832">
        <v>0</v>
      </c>
      <c r="Z2166" s="832">
        <v>0</v>
      </c>
      <c r="AA2166" s="832">
        <v>0</v>
      </c>
      <c r="AB2166" s="832">
        <v>0</v>
      </c>
      <c r="AC2166" s="832">
        <v>0</v>
      </c>
      <c r="AD2166" s="832">
        <v>0</v>
      </c>
      <c r="AE2166" s="832">
        <v>0</v>
      </c>
      <c r="AF2166" s="832">
        <v>0</v>
      </c>
      <c r="AG2166" s="832">
        <v>0</v>
      </c>
      <c r="AH2166" s="832">
        <v>0</v>
      </c>
      <c r="AI2166" s="832">
        <v>0</v>
      </c>
    </row>
    <row r="2167" spans="1:35" ht="15" customHeight="1">
      <c r="A2167" s="832" t="s">
        <v>1150</v>
      </c>
      <c r="B2167" s="832">
        <v>2022</v>
      </c>
      <c r="C2167" s="832" t="s">
        <v>1266</v>
      </c>
      <c r="D2167" s="832" t="s">
        <v>1267</v>
      </c>
      <c r="E2167" s="832" t="s">
        <v>333</v>
      </c>
      <c r="F2167" s="832" t="s">
        <v>1119</v>
      </c>
      <c r="G2167" s="832">
        <v>0</v>
      </c>
      <c r="H2167" s="832">
        <v>0</v>
      </c>
      <c r="I2167" s="832">
        <v>844.19</v>
      </c>
      <c r="J2167" s="832">
        <v>844.19</v>
      </c>
      <c r="K2167" s="832">
        <v>844.19</v>
      </c>
      <c r="L2167" s="832">
        <v>844.19</v>
      </c>
      <c r="M2167" s="832">
        <v>0</v>
      </c>
      <c r="N2167" s="832">
        <v>0</v>
      </c>
      <c r="O2167" s="832">
        <v>0</v>
      </c>
      <c r="P2167" s="832">
        <v>0</v>
      </c>
      <c r="Q2167" s="832">
        <v>0</v>
      </c>
      <c r="R2167" s="832">
        <v>0</v>
      </c>
      <c r="S2167" s="832">
        <v>70.349999999999994</v>
      </c>
      <c r="T2167" s="832">
        <v>76.739999999999995</v>
      </c>
      <c r="U2167" s="832">
        <v>0</v>
      </c>
      <c r="V2167" s="832">
        <v>0</v>
      </c>
      <c r="W2167" s="832">
        <v>0</v>
      </c>
      <c r="X2167" s="832">
        <v>0</v>
      </c>
      <c r="Y2167" s="832">
        <v>0</v>
      </c>
      <c r="Z2167" s="832">
        <v>0</v>
      </c>
      <c r="AA2167" s="832">
        <v>0</v>
      </c>
      <c r="AB2167" s="832">
        <v>0</v>
      </c>
      <c r="AC2167" s="832">
        <v>0</v>
      </c>
      <c r="AD2167" s="832">
        <v>0</v>
      </c>
      <c r="AE2167" s="832">
        <v>0</v>
      </c>
      <c r="AF2167" s="832">
        <v>0</v>
      </c>
      <c r="AG2167" s="832">
        <v>0</v>
      </c>
      <c r="AH2167" s="832">
        <v>0</v>
      </c>
      <c r="AI2167" s="832">
        <v>0</v>
      </c>
    </row>
    <row r="2168" spans="1:35" ht="15" customHeight="1">
      <c r="A2168" s="832" t="s">
        <v>1150</v>
      </c>
      <c r="B2168" s="832">
        <v>2022</v>
      </c>
      <c r="C2168" s="832" t="s">
        <v>1268</v>
      </c>
      <c r="D2168" s="832" t="s">
        <v>1269</v>
      </c>
      <c r="E2168" s="832" t="s">
        <v>333</v>
      </c>
      <c r="F2168" s="832" t="s">
        <v>1119</v>
      </c>
      <c r="G2168" s="832">
        <v>0</v>
      </c>
      <c r="H2168" s="832">
        <v>93.84</v>
      </c>
      <c r="I2168" s="832">
        <v>93.84</v>
      </c>
      <c r="J2168" s="832">
        <v>93.84</v>
      </c>
      <c r="K2168" s="832">
        <v>93.84</v>
      </c>
      <c r="L2168" s="832">
        <v>93.84</v>
      </c>
      <c r="M2168" s="832">
        <v>126.08</v>
      </c>
      <c r="N2168" s="832">
        <v>238.08</v>
      </c>
      <c r="O2168" s="832">
        <v>238.08</v>
      </c>
      <c r="P2168" s="832">
        <v>330.88</v>
      </c>
      <c r="Q2168" s="832">
        <v>330.88</v>
      </c>
      <c r="R2168" s="832">
        <v>330.88</v>
      </c>
      <c r="S2168" s="832">
        <v>7.82</v>
      </c>
      <c r="T2168" s="832">
        <v>38.61</v>
      </c>
      <c r="U2168" s="832">
        <v>0</v>
      </c>
      <c r="V2168" s="832">
        <v>0</v>
      </c>
      <c r="W2168" s="832">
        <v>0</v>
      </c>
      <c r="X2168" s="832">
        <v>0</v>
      </c>
      <c r="Y2168" s="832">
        <v>0</v>
      </c>
      <c r="Z2168" s="832">
        <v>0</v>
      </c>
      <c r="AA2168" s="832">
        <v>0</v>
      </c>
      <c r="AB2168" s="832">
        <v>0</v>
      </c>
      <c r="AC2168" s="832">
        <v>0</v>
      </c>
      <c r="AD2168" s="832">
        <v>0</v>
      </c>
      <c r="AE2168" s="832">
        <v>0</v>
      </c>
      <c r="AF2168" s="832">
        <v>0</v>
      </c>
      <c r="AG2168" s="832">
        <v>0</v>
      </c>
      <c r="AH2168" s="832">
        <v>0</v>
      </c>
      <c r="AI2168" s="832">
        <v>0</v>
      </c>
    </row>
    <row r="2169" spans="1:35" ht="15" customHeight="1">
      <c r="A2169" s="832" t="s">
        <v>1150</v>
      </c>
      <c r="B2169" s="832">
        <v>2022</v>
      </c>
      <c r="C2169" s="832" t="s">
        <v>1270</v>
      </c>
      <c r="D2169" s="832" t="s">
        <v>1271</v>
      </c>
      <c r="E2169" s="832" t="s">
        <v>333</v>
      </c>
      <c r="F2169" s="832" t="s">
        <v>1119</v>
      </c>
      <c r="G2169" s="832">
        <v>138143.26</v>
      </c>
      <c r="H2169" s="832">
        <v>153680.04</v>
      </c>
      <c r="I2169" s="832">
        <v>172238.68</v>
      </c>
      <c r="J2169" s="832">
        <v>191298.38</v>
      </c>
      <c r="K2169" s="832">
        <v>192545.38</v>
      </c>
      <c r="L2169" s="832">
        <v>193767.38</v>
      </c>
      <c r="M2169" s="832">
        <v>1347</v>
      </c>
      <c r="N2169" s="832">
        <v>2494</v>
      </c>
      <c r="O2169" s="832">
        <v>3641</v>
      </c>
      <c r="P2169" s="832">
        <v>4788</v>
      </c>
      <c r="Q2169" s="832">
        <v>5935</v>
      </c>
      <c r="R2169" s="832">
        <v>7182</v>
      </c>
      <c r="S2169" s="832">
        <v>16147.28</v>
      </c>
      <c r="T2169" s="832">
        <v>6915.91</v>
      </c>
      <c r="U2169" s="832">
        <v>0</v>
      </c>
      <c r="V2169" s="832">
        <v>0</v>
      </c>
      <c r="W2169" s="832">
        <v>0</v>
      </c>
      <c r="X2169" s="832">
        <v>0</v>
      </c>
      <c r="Y2169" s="832">
        <v>0</v>
      </c>
      <c r="Z2169" s="832">
        <v>0</v>
      </c>
      <c r="AA2169" s="832">
        <v>0</v>
      </c>
      <c r="AB2169" s="832">
        <v>0</v>
      </c>
      <c r="AC2169" s="832">
        <v>0</v>
      </c>
      <c r="AD2169" s="832">
        <v>0</v>
      </c>
      <c r="AE2169" s="832">
        <v>0</v>
      </c>
      <c r="AF2169" s="832">
        <v>0</v>
      </c>
      <c r="AG2169" s="832">
        <v>0</v>
      </c>
      <c r="AH2169" s="832">
        <v>0</v>
      </c>
      <c r="AI2169" s="832">
        <v>0</v>
      </c>
    </row>
    <row r="2170" spans="1:35" ht="15" customHeight="1">
      <c r="A2170" s="832" t="s">
        <v>1150</v>
      </c>
      <c r="B2170" s="832">
        <v>2022</v>
      </c>
      <c r="C2170" s="832" t="s">
        <v>1272</v>
      </c>
      <c r="D2170" s="832" t="s">
        <v>1273</v>
      </c>
      <c r="E2170" s="832" t="s">
        <v>333</v>
      </c>
      <c r="F2170" s="832" t="s">
        <v>1119</v>
      </c>
      <c r="G2170" s="832">
        <v>0</v>
      </c>
      <c r="H2170" s="832">
        <v>0</v>
      </c>
      <c r="I2170" s="832">
        <v>0</v>
      </c>
      <c r="J2170" s="832">
        <v>0</v>
      </c>
      <c r="K2170" s="832">
        <v>0</v>
      </c>
      <c r="L2170" s="832">
        <v>0</v>
      </c>
      <c r="M2170" s="832">
        <v>0</v>
      </c>
      <c r="N2170" s="832">
        <v>0</v>
      </c>
      <c r="O2170" s="832">
        <v>0</v>
      </c>
      <c r="P2170" s="832">
        <v>0</v>
      </c>
      <c r="Q2170" s="832">
        <v>0</v>
      </c>
      <c r="R2170" s="832">
        <v>0</v>
      </c>
      <c r="S2170" s="832">
        <v>0</v>
      </c>
      <c r="T2170" s="832">
        <v>0</v>
      </c>
      <c r="U2170" s="832">
        <v>0</v>
      </c>
      <c r="V2170" s="832">
        <v>0</v>
      </c>
      <c r="W2170" s="832">
        <v>0</v>
      </c>
      <c r="X2170" s="832">
        <v>0</v>
      </c>
      <c r="Y2170" s="832">
        <v>0</v>
      </c>
      <c r="Z2170" s="832">
        <v>0</v>
      </c>
      <c r="AA2170" s="832">
        <v>0</v>
      </c>
      <c r="AB2170" s="832">
        <v>0</v>
      </c>
      <c r="AC2170" s="832">
        <v>0</v>
      </c>
      <c r="AD2170" s="832">
        <v>0</v>
      </c>
      <c r="AE2170" s="832">
        <v>0</v>
      </c>
      <c r="AF2170" s="832">
        <v>0</v>
      </c>
      <c r="AG2170" s="832">
        <v>0</v>
      </c>
      <c r="AH2170" s="832">
        <v>0</v>
      </c>
      <c r="AI2170" s="832">
        <v>0</v>
      </c>
    </row>
    <row r="2171" spans="1:35" ht="15" customHeight="1">
      <c r="A2171" s="832" t="s">
        <v>1150</v>
      </c>
      <c r="B2171" s="832">
        <v>2022</v>
      </c>
      <c r="C2171" s="832" t="s">
        <v>1274</v>
      </c>
      <c r="D2171" s="832" t="s">
        <v>1275</v>
      </c>
      <c r="E2171" s="832" t="s">
        <v>333</v>
      </c>
      <c r="F2171" s="832" t="s">
        <v>1119</v>
      </c>
      <c r="G2171" s="832">
        <v>0</v>
      </c>
      <c r="H2171" s="832">
        <v>0</v>
      </c>
      <c r="I2171" s="832">
        <v>0</v>
      </c>
      <c r="J2171" s="832">
        <v>0</v>
      </c>
      <c r="K2171" s="832">
        <v>0</v>
      </c>
      <c r="L2171" s="832">
        <v>0</v>
      </c>
      <c r="M2171" s="832">
        <v>0</v>
      </c>
      <c r="N2171" s="832">
        <v>0</v>
      </c>
      <c r="O2171" s="832">
        <v>0</v>
      </c>
      <c r="P2171" s="832">
        <v>0</v>
      </c>
      <c r="Q2171" s="832">
        <v>0</v>
      </c>
      <c r="R2171" s="832">
        <v>0</v>
      </c>
      <c r="S2171" s="832">
        <v>0</v>
      </c>
      <c r="T2171" s="832">
        <v>0</v>
      </c>
      <c r="U2171" s="832">
        <v>0</v>
      </c>
      <c r="V2171" s="832">
        <v>0</v>
      </c>
      <c r="W2171" s="832">
        <v>0</v>
      </c>
      <c r="X2171" s="832">
        <v>0</v>
      </c>
      <c r="Y2171" s="832">
        <v>0</v>
      </c>
      <c r="Z2171" s="832">
        <v>0</v>
      </c>
      <c r="AA2171" s="832">
        <v>0</v>
      </c>
      <c r="AB2171" s="832">
        <v>0</v>
      </c>
      <c r="AC2171" s="832">
        <v>0</v>
      </c>
      <c r="AD2171" s="832">
        <v>0</v>
      </c>
      <c r="AE2171" s="832">
        <v>0</v>
      </c>
      <c r="AF2171" s="832">
        <v>0</v>
      </c>
      <c r="AG2171" s="832">
        <v>0</v>
      </c>
      <c r="AH2171" s="832">
        <v>0</v>
      </c>
      <c r="AI2171" s="832">
        <v>0</v>
      </c>
    </row>
    <row r="2172" spans="1:35" ht="15" customHeight="1">
      <c r="A2172" s="832" t="s">
        <v>1150</v>
      </c>
      <c r="B2172" s="832">
        <v>2022</v>
      </c>
      <c r="C2172" s="832" t="s">
        <v>1276</v>
      </c>
      <c r="D2172" s="832" t="s">
        <v>1277</v>
      </c>
      <c r="E2172" s="832" t="s">
        <v>333</v>
      </c>
      <c r="F2172" s="832" t="s">
        <v>1119</v>
      </c>
      <c r="G2172" s="832">
        <v>0</v>
      </c>
      <c r="H2172" s="832">
        <v>0</v>
      </c>
      <c r="I2172" s="832">
        <v>0</v>
      </c>
      <c r="J2172" s="832">
        <v>0</v>
      </c>
      <c r="K2172" s="832">
        <v>0</v>
      </c>
      <c r="L2172" s="832">
        <v>0</v>
      </c>
      <c r="M2172" s="832">
        <v>0</v>
      </c>
      <c r="N2172" s="832">
        <v>0</v>
      </c>
      <c r="O2172" s="832">
        <v>0</v>
      </c>
      <c r="P2172" s="832">
        <v>0</v>
      </c>
      <c r="Q2172" s="832">
        <v>0</v>
      </c>
      <c r="R2172" s="832">
        <v>0</v>
      </c>
      <c r="S2172" s="832">
        <v>0</v>
      </c>
      <c r="T2172" s="832">
        <v>0</v>
      </c>
      <c r="U2172" s="832">
        <v>0</v>
      </c>
      <c r="V2172" s="832">
        <v>0</v>
      </c>
      <c r="W2172" s="832">
        <v>0</v>
      </c>
      <c r="X2172" s="832">
        <v>0</v>
      </c>
      <c r="Y2172" s="832">
        <v>0</v>
      </c>
      <c r="Z2172" s="832">
        <v>0</v>
      </c>
      <c r="AA2172" s="832">
        <v>0</v>
      </c>
      <c r="AB2172" s="832">
        <v>0</v>
      </c>
      <c r="AC2172" s="832">
        <v>0</v>
      </c>
      <c r="AD2172" s="832">
        <v>0</v>
      </c>
      <c r="AE2172" s="832">
        <v>0</v>
      </c>
      <c r="AF2172" s="832">
        <v>0</v>
      </c>
      <c r="AG2172" s="832">
        <v>0</v>
      </c>
      <c r="AH2172" s="832">
        <v>0</v>
      </c>
      <c r="AI2172" s="832">
        <v>0</v>
      </c>
    </row>
    <row r="2173" spans="1:35" ht="15" customHeight="1">
      <c r="A2173" s="832" t="s">
        <v>1150</v>
      </c>
      <c r="B2173" s="832">
        <v>2022</v>
      </c>
      <c r="C2173" s="832" t="s">
        <v>1278</v>
      </c>
      <c r="D2173" s="832" t="s">
        <v>1279</v>
      </c>
      <c r="E2173" s="832" t="s">
        <v>333</v>
      </c>
      <c r="F2173" s="832" t="s">
        <v>1119</v>
      </c>
      <c r="G2173" s="832">
        <v>0</v>
      </c>
      <c r="H2173" s="832">
        <v>0</v>
      </c>
      <c r="I2173" s="832">
        <v>0</v>
      </c>
      <c r="J2173" s="832">
        <v>0</v>
      </c>
      <c r="K2173" s="832">
        <v>0</v>
      </c>
      <c r="L2173" s="832">
        <v>0</v>
      </c>
      <c r="M2173" s="832">
        <v>0</v>
      </c>
      <c r="N2173" s="832">
        <v>0</v>
      </c>
      <c r="O2173" s="832">
        <v>0</v>
      </c>
      <c r="P2173" s="832">
        <v>0</v>
      </c>
      <c r="Q2173" s="832">
        <v>0</v>
      </c>
      <c r="R2173" s="832">
        <v>0</v>
      </c>
      <c r="S2173" s="832">
        <v>0</v>
      </c>
      <c r="T2173" s="832">
        <v>0</v>
      </c>
      <c r="U2173" s="832">
        <v>0</v>
      </c>
      <c r="V2173" s="832">
        <v>0</v>
      </c>
      <c r="W2173" s="832">
        <v>0</v>
      </c>
      <c r="X2173" s="832">
        <v>0</v>
      </c>
      <c r="Y2173" s="832">
        <v>0</v>
      </c>
      <c r="Z2173" s="832">
        <v>0</v>
      </c>
      <c r="AA2173" s="832">
        <v>0</v>
      </c>
      <c r="AB2173" s="832">
        <v>0</v>
      </c>
      <c r="AC2173" s="832">
        <v>0</v>
      </c>
      <c r="AD2173" s="832">
        <v>0</v>
      </c>
      <c r="AE2173" s="832">
        <v>0</v>
      </c>
      <c r="AF2173" s="832">
        <v>0</v>
      </c>
      <c r="AG2173" s="832">
        <v>0</v>
      </c>
      <c r="AH2173" s="832">
        <v>0</v>
      </c>
      <c r="AI2173" s="832">
        <v>0</v>
      </c>
    </row>
    <row r="2174" spans="1:35" ht="15" customHeight="1">
      <c r="A2174" s="832" t="s">
        <v>1150</v>
      </c>
      <c r="B2174" s="832">
        <v>2022</v>
      </c>
      <c r="C2174" s="832" t="s">
        <v>1280</v>
      </c>
      <c r="D2174" s="832" t="s">
        <v>1281</v>
      </c>
      <c r="E2174" s="832" t="s">
        <v>333</v>
      </c>
      <c r="F2174" s="832" t="s">
        <v>1119</v>
      </c>
      <c r="G2174" s="832">
        <v>0</v>
      </c>
      <c r="H2174" s="832">
        <v>0</v>
      </c>
      <c r="I2174" s="832">
        <v>0</v>
      </c>
      <c r="J2174" s="832">
        <v>0</v>
      </c>
      <c r="K2174" s="832">
        <v>0</v>
      </c>
      <c r="L2174" s="832">
        <v>0</v>
      </c>
      <c r="M2174" s="832">
        <v>0</v>
      </c>
      <c r="N2174" s="832">
        <v>0</v>
      </c>
      <c r="O2174" s="832">
        <v>0</v>
      </c>
      <c r="P2174" s="832">
        <v>0</v>
      </c>
      <c r="Q2174" s="832">
        <v>0</v>
      </c>
      <c r="R2174" s="832">
        <v>0</v>
      </c>
      <c r="S2174" s="832">
        <v>0</v>
      </c>
      <c r="T2174" s="832">
        <v>0</v>
      </c>
      <c r="U2174" s="832">
        <v>0</v>
      </c>
      <c r="V2174" s="832">
        <v>0</v>
      </c>
      <c r="W2174" s="832">
        <v>0</v>
      </c>
      <c r="X2174" s="832">
        <v>0</v>
      </c>
      <c r="Y2174" s="832">
        <v>0</v>
      </c>
      <c r="Z2174" s="832">
        <v>0</v>
      </c>
      <c r="AA2174" s="832">
        <v>0</v>
      </c>
      <c r="AB2174" s="832">
        <v>0</v>
      </c>
      <c r="AC2174" s="832">
        <v>0</v>
      </c>
      <c r="AD2174" s="832">
        <v>0</v>
      </c>
      <c r="AE2174" s="832">
        <v>0</v>
      </c>
      <c r="AF2174" s="832">
        <v>0</v>
      </c>
      <c r="AG2174" s="832">
        <v>0</v>
      </c>
      <c r="AH2174" s="832">
        <v>0</v>
      </c>
      <c r="AI2174" s="832">
        <v>0</v>
      </c>
    </row>
    <row r="2175" spans="1:35" ht="15" customHeight="1">
      <c r="A2175" s="832" t="s">
        <v>1150</v>
      </c>
      <c r="B2175" s="832">
        <v>2022</v>
      </c>
      <c r="C2175" s="832" t="s">
        <v>1282</v>
      </c>
      <c r="D2175" s="832" t="s">
        <v>1283</v>
      </c>
      <c r="E2175" s="832" t="s">
        <v>333</v>
      </c>
      <c r="F2175" s="832" t="s">
        <v>1119</v>
      </c>
      <c r="G2175" s="832">
        <v>46219.59</v>
      </c>
      <c r="H2175" s="832">
        <v>52061.45</v>
      </c>
      <c r="I2175" s="832">
        <v>60643.98</v>
      </c>
      <c r="J2175" s="832">
        <v>67341.759999999995</v>
      </c>
      <c r="K2175" s="832">
        <v>74037.899999999994</v>
      </c>
      <c r="L2175" s="832">
        <v>81318.64</v>
      </c>
      <c r="M2175" s="832">
        <v>7127.79</v>
      </c>
      <c r="N2175" s="832">
        <v>15334.93</v>
      </c>
      <c r="O2175" s="832">
        <v>21847.19</v>
      </c>
      <c r="P2175" s="832">
        <v>27779.72</v>
      </c>
      <c r="Q2175" s="832">
        <v>36289.599999999999</v>
      </c>
      <c r="R2175" s="832">
        <v>41439.980000000003</v>
      </c>
      <c r="S2175" s="832">
        <v>6776.55</v>
      </c>
      <c r="T2175" s="832">
        <v>7020.45</v>
      </c>
      <c r="U2175" s="832">
        <v>0</v>
      </c>
      <c r="V2175" s="832">
        <v>0</v>
      </c>
      <c r="W2175" s="832">
        <v>0</v>
      </c>
      <c r="X2175" s="832">
        <v>0</v>
      </c>
      <c r="Y2175" s="832">
        <v>0</v>
      </c>
      <c r="Z2175" s="832">
        <v>0</v>
      </c>
      <c r="AA2175" s="832">
        <v>0</v>
      </c>
      <c r="AB2175" s="832">
        <v>0</v>
      </c>
      <c r="AC2175" s="832">
        <v>0</v>
      </c>
      <c r="AD2175" s="832">
        <v>0</v>
      </c>
      <c r="AE2175" s="832">
        <v>0</v>
      </c>
      <c r="AF2175" s="832">
        <v>0</v>
      </c>
      <c r="AG2175" s="832">
        <v>0</v>
      </c>
      <c r="AH2175" s="832">
        <v>0</v>
      </c>
      <c r="AI2175" s="832">
        <v>0</v>
      </c>
    </row>
    <row r="2176" spans="1:35" ht="15" customHeight="1">
      <c r="A2176" s="832" t="s">
        <v>1150</v>
      </c>
      <c r="B2176" s="832">
        <v>2022</v>
      </c>
      <c r="C2176" s="832" t="s">
        <v>1284</v>
      </c>
      <c r="D2176" s="832" t="s">
        <v>1285</v>
      </c>
      <c r="E2176" s="832" t="s">
        <v>333</v>
      </c>
      <c r="F2176" s="832" t="s">
        <v>1119</v>
      </c>
      <c r="G2176" s="832">
        <v>33437.89</v>
      </c>
      <c r="H2176" s="832">
        <v>35361.11</v>
      </c>
      <c r="I2176" s="832">
        <v>39660.639999999999</v>
      </c>
      <c r="J2176" s="832">
        <v>43936.84</v>
      </c>
      <c r="K2176" s="832">
        <v>48325.08</v>
      </c>
      <c r="L2176" s="832">
        <v>54961.41</v>
      </c>
      <c r="M2176" s="832">
        <v>2661.2</v>
      </c>
      <c r="N2176" s="832">
        <v>4940.13</v>
      </c>
      <c r="O2176" s="832">
        <v>8611.27</v>
      </c>
      <c r="P2176" s="832">
        <v>12765.42</v>
      </c>
      <c r="Q2176" s="832">
        <v>15929.76</v>
      </c>
      <c r="R2176" s="832">
        <v>20054.560000000001</v>
      </c>
      <c r="S2176" s="832">
        <v>4580.12</v>
      </c>
      <c r="T2176" s="832">
        <v>3804.98</v>
      </c>
      <c r="U2176" s="832">
        <v>0</v>
      </c>
      <c r="V2176" s="832">
        <v>0</v>
      </c>
      <c r="W2176" s="832">
        <v>0</v>
      </c>
      <c r="X2176" s="832">
        <v>0</v>
      </c>
      <c r="Y2176" s="832">
        <v>0</v>
      </c>
      <c r="Z2176" s="832">
        <v>0</v>
      </c>
      <c r="AA2176" s="832">
        <v>0</v>
      </c>
      <c r="AB2176" s="832">
        <v>0</v>
      </c>
      <c r="AC2176" s="832">
        <v>0</v>
      </c>
      <c r="AD2176" s="832">
        <v>0</v>
      </c>
      <c r="AE2176" s="832">
        <v>0</v>
      </c>
      <c r="AF2176" s="832">
        <v>0</v>
      </c>
      <c r="AG2176" s="832">
        <v>0</v>
      </c>
      <c r="AH2176" s="832">
        <v>0</v>
      </c>
      <c r="AI2176" s="832">
        <v>0</v>
      </c>
    </row>
    <row r="2177" spans="1:35" ht="15" customHeight="1">
      <c r="A2177" s="832" t="s">
        <v>1150</v>
      </c>
      <c r="B2177" s="832">
        <v>2022</v>
      </c>
      <c r="C2177" s="832" t="s">
        <v>1286</v>
      </c>
      <c r="D2177" s="832" t="s">
        <v>1287</v>
      </c>
      <c r="E2177" s="832" t="s">
        <v>333</v>
      </c>
      <c r="F2177" s="832" t="s">
        <v>1119</v>
      </c>
      <c r="G2177" s="832">
        <v>0</v>
      </c>
      <c r="H2177" s="832">
        <v>0</v>
      </c>
      <c r="I2177" s="832">
        <v>0</v>
      </c>
      <c r="J2177" s="832">
        <v>0</v>
      </c>
      <c r="K2177" s="832">
        <v>0</v>
      </c>
      <c r="L2177" s="832">
        <v>0</v>
      </c>
      <c r="M2177" s="832">
        <v>0</v>
      </c>
      <c r="N2177" s="832">
        <v>0</v>
      </c>
      <c r="O2177" s="832">
        <v>0</v>
      </c>
      <c r="P2177" s="832">
        <v>0</v>
      </c>
      <c r="Q2177" s="832">
        <v>0</v>
      </c>
      <c r="R2177" s="832">
        <v>0</v>
      </c>
      <c r="S2177" s="832">
        <v>0</v>
      </c>
      <c r="T2177" s="832">
        <v>0</v>
      </c>
      <c r="U2177" s="832">
        <v>5957.79</v>
      </c>
      <c r="V2177" s="832">
        <v>0</v>
      </c>
      <c r="W2177" s="832">
        <v>0</v>
      </c>
      <c r="X2177" s="832">
        <v>0</v>
      </c>
      <c r="Y2177" s="832">
        <v>0</v>
      </c>
      <c r="Z2177" s="832">
        <v>0</v>
      </c>
      <c r="AA2177" s="832">
        <v>0</v>
      </c>
      <c r="AB2177" s="832">
        <v>0</v>
      </c>
      <c r="AC2177" s="832">
        <v>0</v>
      </c>
      <c r="AD2177" s="832">
        <v>0</v>
      </c>
      <c r="AE2177" s="832">
        <v>0</v>
      </c>
      <c r="AF2177" s="832">
        <v>0</v>
      </c>
      <c r="AG2177" s="832">
        <v>0</v>
      </c>
      <c r="AH2177" s="832">
        <v>0</v>
      </c>
      <c r="AI2177" s="832">
        <v>0</v>
      </c>
    </row>
    <row r="2178" spans="1:35" ht="15" customHeight="1">
      <c r="A2178" s="832" t="s">
        <v>1150</v>
      </c>
      <c r="B2178" s="832">
        <v>2022</v>
      </c>
      <c r="C2178" s="832" t="s">
        <v>1288</v>
      </c>
      <c r="D2178" s="832" t="s">
        <v>1289</v>
      </c>
      <c r="E2178" s="832" t="s">
        <v>333</v>
      </c>
      <c r="F2178" s="832" t="s">
        <v>1119</v>
      </c>
      <c r="G2178" s="832">
        <v>0</v>
      </c>
      <c r="H2178" s="832">
        <v>0</v>
      </c>
      <c r="I2178" s="832">
        <v>0</v>
      </c>
      <c r="J2178" s="832">
        <v>0</v>
      </c>
      <c r="K2178" s="832">
        <v>0</v>
      </c>
      <c r="L2178" s="832">
        <v>0</v>
      </c>
      <c r="M2178" s="832">
        <v>0</v>
      </c>
      <c r="N2178" s="832">
        <v>0</v>
      </c>
      <c r="O2178" s="832">
        <v>0</v>
      </c>
      <c r="P2178" s="832">
        <v>0</v>
      </c>
      <c r="Q2178" s="832">
        <v>0</v>
      </c>
      <c r="R2178" s="832">
        <v>0</v>
      </c>
      <c r="S2178" s="832">
        <v>0</v>
      </c>
      <c r="T2178" s="832">
        <v>0</v>
      </c>
      <c r="U2178" s="832">
        <v>0</v>
      </c>
      <c r="V2178" s="832">
        <v>0</v>
      </c>
      <c r="W2178" s="832">
        <v>0</v>
      </c>
      <c r="X2178" s="832">
        <v>0</v>
      </c>
      <c r="Y2178" s="832">
        <v>0</v>
      </c>
      <c r="Z2178" s="832">
        <v>0</v>
      </c>
      <c r="AA2178" s="832">
        <v>0</v>
      </c>
      <c r="AB2178" s="832">
        <v>0</v>
      </c>
      <c r="AC2178" s="832">
        <v>0</v>
      </c>
      <c r="AD2178" s="832">
        <v>0</v>
      </c>
      <c r="AE2178" s="832">
        <v>0</v>
      </c>
      <c r="AF2178" s="832">
        <v>0</v>
      </c>
      <c r="AG2178" s="832">
        <v>0</v>
      </c>
      <c r="AH2178" s="832">
        <v>0</v>
      </c>
      <c r="AI2178" s="832">
        <v>0</v>
      </c>
    </row>
    <row r="2179" spans="1:35" ht="15" customHeight="1">
      <c r="A2179" s="832" t="s">
        <v>1150</v>
      </c>
      <c r="B2179" s="832">
        <v>2022</v>
      </c>
      <c r="C2179" s="832" t="s">
        <v>1290</v>
      </c>
      <c r="D2179" s="832" t="s">
        <v>1291</v>
      </c>
      <c r="E2179" s="832" t="s">
        <v>333</v>
      </c>
      <c r="F2179" s="832" t="s">
        <v>1119</v>
      </c>
      <c r="G2179" s="832">
        <v>3171.39</v>
      </c>
      <c r="H2179" s="832">
        <v>3459.47</v>
      </c>
      <c r="I2179" s="832">
        <v>3797.48</v>
      </c>
      <c r="J2179" s="832">
        <v>4066.76</v>
      </c>
      <c r="K2179" s="832">
        <v>4323.68</v>
      </c>
      <c r="L2179" s="832">
        <v>4669.97</v>
      </c>
      <c r="M2179" s="832">
        <v>309.75</v>
      </c>
      <c r="N2179" s="832">
        <v>589.65</v>
      </c>
      <c r="O2179" s="832">
        <v>856.63</v>
      </c>
      <c r="P2179" s="832">
        <v>1143.45</v>
      </c>
      <c r="Q2179" s="832">
        <v>1449.61</v>
      </c>
      <c r="R2179" s="832">
        <v>1803.23</v>
      </c>
      <c r="S2179" s="832">
        <v>389.16</v>
      </c>
      <c r="T2179" s="832">
        <v>297.51</v>
      </c>
      <c r="U2179" s="832">
        <v>0</v>
      </c>
      <c r="V2179" s="832">
        <v>0</v>
      </c>
      <c r="W2179" s="832">
        <v>0</v>
      </c>
      <c r="X2179" s="832">
        <v>0</v>
      </c>
      <c r="Y2179" s="832">
        <v>0</v>
      </c>
      <c r="Z2179" s="832">
        <v>0</v>
      </c>
      <c r="AA2179" s="832">
        <v>0</v>
      </c>
      <c r="AB2179" s="832">
        <v>0</v>
      </c>
      <c r="AC2179" s="832">
        <v>0</v>
      </c>
      <c r="AD2179" s="832">
        <v>0</v>
      </c>
      <c r="AE2179" s="832">
        <v>0</v>
      </c>
      <c r="AF2179" s="832">
        <v>0</v>
      </c>
      <c r="AG2179" s="832">
        <v>0</v>
      </c>
      <c r="AH2179" s="832">
        <v>0</v>
      </c>
      <c r="AI2179" s="832">
        <v>0</v>
      </c>
    </row>
    <row r="2180" spans="1:35" ht="15" customHeight="1">
      <c r="A2180" s="832" t="s">
        <v>1150</v>
      </c>
      <c r="B2180" s="832">
        <v>2022</v>
      </c>
      <c r="C2180" s="832" t="s">
        <v>1292</v>
      </c>
      <c r="D2180" s="832" t="s">
        <v>1293</v>
      </c>
      <c r="E2180" s="832" t="s">
        <v>333</v>
      </c>
      <c r="F2180" s="832" t="s">
        <v>1119</v>
      </c>
      <c r="G2180" s="832">
        <v>22217.61</v>
      </c>
      <c r="H2180" s="832">
        <v>26142.38</v>
      </c>
      <c r="I2180" s="832">
        <v>34522.269999999997</v>
      </c>
      <c r="J2180" s="832">
        <v>39034.589999999997</v>
      </c>
      <c r="K2180" s="832">
        <v>42074.14</v>
      </c>
      <c r="L2180" s="832">
        <v>45319.64</v>
      </c>
      <c r="M2180" s="832">
        <v>2815.56</v>
      </c>
      <c r="N2180" s="832">
        <v>5384.63</v>
      </c>
      <c r="O2180" s="832">
        <v>6788.33</v>
      </c>
      <c r="P2180" s="832">
        <v>8261.86</v>
      </c>
      <c r="Q2180" s="832">
        <v>9942.18</v>
      </c>
      <c r="R2180" s="832">
        <v>11923.2</v>
      </c>
      <c r="S2180" s="832">
        <v>3776.64</v>
      </c>
      <c r="T2180" s="832">
        <v>3297.03</v>
      </c>
      <c r="U2180" s="832">
        <v>6204.25</v>
      </c>
      <c r="V2180" s="832">
        <v>0</v>
      </c>
      <c r="W2180" s="832">
        <v>0</v>
      </c>
      <c r="X2180" s="832">
        <v>0</v>
      </c>
      <c r="Y2180" s="832">
        <v>0</v>
      </c>
      <c r="Z2180" s="832">
        <v>0</v>
      </c>
      <c r="AA2180" s="832">
        <v>0</v>
      </c>
      <c r="AB2180" s="832">
        <v>0</v>
      </c>
      <c r="AC2180" s="832">
        <v>0</v>
      </c>
      <c r="AD2180" s="832">
        <v>0</v>
      </c>
      <c r="AE2180" s="832">
        <v>0</v>
      </c>
      <c r="AF2180" s="832">
        <v>0</v>
      </c>
      <c r="AG2180" s="832">
        <v>0</v>
      </c>
      <c r="AH2180" s="832">
        <v>0</v>
      </c>
      <c r="AI2180" s="832">
        <v>0</v>
      </c>
    </row>
    <row r="2181" spans="1:35" ht="15" customHeight="1">
      <c r="A2181" s="832" t="s">
        <v>1150</v>
      </c>
      <c r="B2181" s="832">
        <v>2022</v>
      </c>
      <c r="C2181" s="832" t="s">
        <v>1294</v>
      </c>
      <c r="D2181" s="832" t="s">
        <v>1295</v>
      </c>
      <c r="E2181" s="832" t="s">
        <v>333</v>
      </c>
      <c r="F2181" s="832" t="s">
        <v>1119</v>
      </c>
      <c r="G2181" s="832">
        <v>704.25</v>
      </c>
      <c r="H2181" s="832">
        <v>1388</v>
      </c>
      <c r="I2181" s="832">
        <v>1388</v>
      </c>
      <c r="J2181" s="832">
        <v>1388</v>
      </c>
      <c r="K2181" s="832">
        <v>1388</v>
      </c>
      <c r="L2181" s="832">
        <v>1388</v>
      </c>
      <c r="M2181" s="832">
        <v>0</v>
      </c>
      <c r="N2181" s="832">
        <v>123.73</v>
      </c>
      <c r="O2181" s="832">
        <v>123.73</v>
      </c>
      <c r="P2181" s="832">
        <v>123.73</v>
      </c>
      <c r="Q2181" s="832">
        <v>136.35</v>
      </c>
      <c r="R2181" s="832">
        <v>650.6</v>
      </c>
      <c r="S2181" s="832">
        <v>115.67</v>
      </c>
      <c r="T2181" s="832">
        <v>74.55</v>
      </c>
      <c r="U2181" s="832">
        <v>0</v>
      </c>
      <c r="V2181" s="832">
        <v>0</v>
      </c>
      <c r="W2181" s="832">
        <v>0</v>
      </c>
      <c r="X2181" s="832">
        <v>0</v>
      </c>
      <c r="Y2181" s="832">
        <v>0</v>
      </c>
      <c r="Z2181" s="832">
        <v>0</v>
      </c>
      <c r="AA2181" s="832">
        <v>0</v>
      </c>
      <c r="AB2181" s="832">
        <v>0</v>
      </c>
      <c r="AC2181" s="832">
        <v>0</v>
      </c>
      <c r="AD2181" s="832">
        <v>0</v>
      </c>
      <c r="AE2181" s="832">
        <v>0</v>
      </c>
      <c r="AF2181" s="832">
        <v>0</v>
      </c>
      <c r="AG2181" s="832">
        <v>0</v>
      </c>
      <c r="AH2181" s="832">
        <v>0</v>
      </c>
      <c r="AI2181" s="832">
        <v>0</v>
      </c>
    </row>
    <row r="2182" spans="1:35" ht="15" customHeight="1">
      <c r="A2182" s="832" t="s">
        <v>1150</v>
      </c>
      <c r="B2182" s="832">
        <v>2022</v>
      </c>
      <c r="C2182" s="832" t="s">
        <v>1296</v>
      </c>
      <c r="D2182" s="832" t="s">
        <v>1297</v>
      </c>
      <c r="E2182" s="832" t="s">
        <v>333</v>
      </c>
      <c r="F2182" s="832" t="s">
        <v>1119</v>
      </c>
      <c r="G2182" s="832">
        <v>892.54</v>
      </c>
      <c r="H2182" s="832">
        <v>1006.65</v>
      </c>
      <c r="I2182" s="832">
        <v>1131.6199999999999</v>
      </c>
      <c r="J2182" s="832">
        <v>1231.73</v>
      </c>
      <c r="K2182" s="832">
        <v>1597.72</v>
      </c>
      <c r="L2182" s="832">
        <v>1613.25</v>
      </c>
      <c r="M2182" s="832">
        <v>96.84</v>
      </c>
      <c r="N2182" s="832">
        <v>284.66000000000003</v>
      </c>
      <c r="O2182" s="832">
        <v>542.82000000000005</v>
      </c>
      <c r="P2182" s="832">
        <v>1310.25</v>
      </c>
      <c r="Q2182" s="832">
        <v>1408.39</v>
      </c>
      <c r="R2182" s="832">
        <v>2002.66</v>
      </c>
      <c r="S2182" s="832">
        <v>134.44</v>
      </c>
      <c r="T2182" s="832">
        <v>198.63</v>
      </c>
      <c r="U2182" s="832">
        <v>0</v>
      </c>
      <c r="V2182" s="832">
        <v>0</v>
      </c>
      <c r="W2182" s="832">
        <v>0</v>
      </c>
      <c r="X2182" s="832">
        <v>0</v>
      </c>
      <c r="Y2182" s="832">
        <v>0</v>
      </c>
      <c r="Z2182" s="832">
        <v>0</v>
      </c>
      <c r="AA2182" s="832">
        <v>0</v>
      </c>
      <c r="AB2182" s="832">
        <v>0</v>
      </c>
      <c r="AC2182" s="832">
        <v>0</v>
      </c>
      <c r="AD2182" s="832">
        <v>0</v>
      </c>
      <c r="AE2182" s="832">
        <v>0</v>
      </c>
      <c r="AF2182" s="832">
        <v>0</v>
      </c>
      <c r="AG2182" s="832">
        <v>0</v>
      </c>
      <c r="AH2182" s="832">
        <v>0</v>
      </c>
      <c r="AI2182" s="832">
        <v>0</v>
      </c>
    </row>
    <row r="2183" spans="1:35" ht="15" customHeight="1">
      <c r="A2183" s="832" t="s">
        <v>1150</v>
      </c>
      <c r="B2183" s="832">
        <v>2022</v>
      </c>
      <c r="C2183" s="832" t="s">
        <v>1298</v>
      </c>
      <c r="D2183" s="832" t="s">
        <v>1299</v>
      </c>
      <c r="E2183" s="832" t="s">
        <v>333</v>
      </c>
      <c r="F2183" s="832" t="s">
        <v>1119</v>
      </c>
      <c r="G2183" s="832">
        <v>688.77</v>
      </c>
      <c r="H2183" s="832">
        <v>688.77</v>
      </c>
      <c r="I2183" s="832">
        <v>688.77</v>
      </c>
      <c r="J2183" s="832">
        <v>688.77</v>
      </c>
      <c r="K2183" s="832">
        <v>688.77</v>
      </c>
      <c r="L2183" s="832">
        <v>688.77</v>
      </c>
      <c r="M2183" s="832">
        <v>0</v>
      </c>
      <c r="N2183" s="832">
        <v>0</v>
      </c>
      <c r="O2183" s="832">
        <v>0</v>
      </c>
      <c r="P2183" s="832">
        <v>0</v>
      </c>
      <c r="Q2183" s="832">
        <v>0</v>
      </c>
      <c r="R2183" s="832">
        <v>0</v>
      </c>
      <c r="S2183" s="832">
        <v>57.4</v>
      </c>
      <c r="T2183" s="832">
        <v>0</v>
      </c>
      <c r="U2183" s="832">
        <v>0</v>
      </c>
      <c r="V2183" s="832">
        <v>0</v>
      </c>
      <c r="W2183" s="832">
        <v>0</v>
      </c>
      <c r="X2183" s="832">
        <v>0</v>
      </c>
      <c r="Y2183" s="832">
        <v>0</v>
      </c>
      <c r="Z2183" s="832">
        <v>0</v>
      </c>
      <c r="AA2183" s="832">
        <v>0</v>
      </c>
      <c r="AB2183" s="832">
        <v>0</v>
      </c>
      <c r="AC2183" s="832">
        <v>0</v>
      </c>
      <c r="AD2183" s="832">
        <v>0</v>
      </c>
      <c r="AE2183" s="832">
        <v>0</v>
      </c>
      <c r="AF2183" s="832">
        <v>0</v>
      </c>
      <c r="AG2183" s="832">
        <v>0</v>
      </c>
      <c r="AH2183" s="832">
        <v>0</v>
      </c>
      <c r="AI2183" s="832">
        <v>0</v>
      </c>
    </row>
    <row r="2184" spans="1:35" ht="15" customHeight="1">
      <c r="A2184" s="832" t="s">
        <v>1150</v>
      </c>
      <c r="B2184" s="832">
        <v>2022</v>
      </c>
      <c r="C2184" s="832" t="s">
        <v>1300</v>
      </c>
      <c r="D2184" s="832" t="s">
        <v>1301</v>
      </c>
      <c r="E2184" s="832" t="s">
        <v>333</v>
      </c>
      <c r="F2184" s="832" t="s">
        <v>1119</v>
      </c>
      <c r="G2184" s="832">
        <v>0</v>
      </c>
      <c r="H2184" s="832">
        <v>0</v>
      </c>
      <c r="I2184" s="832">
        <v>0</v>
      </c>
      <c r="J2184" s="832">
        <v>0</v>
      </c>
      <c r="K2184" s="832">
        <v>0</v>
      </c>
      <c r="L2184" s="832">
        <v>0</v>
      </c>
      <c r="M2184" s="832">
        <v>0</v>
      </c>
      <c r="N2184" s="832">
        <v>0</v>
      </c>
      <c r="O2184" s="832">
        <v>0</v>
      </c>
      <c r="P2184" s="832">
        <v>0</v>
      </c>
      <c r="Q2184" s="832">
        <v>0</v>
      </c>
      <c r="R2184" s="832">
        <v>0</v>
      </c>
      <c r="S2184" s="832">
        <v>0</v>
      </c>
      <c r="T2184" s="832">
        <v>0</v>
      </c>
      <c r="U2184" s="832">
        <v>0</v>
      </c>
      <c r="V2184" s="832">
        <v>0</v>
      </c>
      <c r="W2184" s="832">
        <v>0</v>
      </c>
      <c r="X2184" s="832">
        <v>0</v>
      </c>
      <c r="Y2184" s="832">
        <v>0</v>
      </c>
      <c r="Z2184" s="832">
        <v>0</v>
      </c>
      <c r="AA2184" s="832">
        <v>0</v>
      </c>
      <c r="AB2184" s="832">
        <v>0</v>
      </c>
      <c r="AC2184" s="832">
        <v>0</v>
      </c>
      <c r="AD2184" s="832">
        <v>0</v>
      </c>
      <c r="AE2184" s="832">
        <v>0</v>
      </c>
      <c r="AF2184" s="832">
        <v>0</v>
      </c>
      <c r="AG2184" s="832">
        <v>0</v>
      </c>
      <c r="AH2184" s="832">
        <v>0</v>
      </c>
      <c r="AI2184" s="832">
        <v>0</v>
      </c>
    </row>
    <row r="2185" spans="1:35" ht="15" customHeight="1">
      <c r="A2185" s="832" t="s">
        <v>1150</v>
      </c>
      <c r="B2185" s="832">
        <v>2022</v>
      </c>
      <c r="C2185" s="832" t="s">
        <v>1302</v>
      </c>
      <c r="D2185" s="832" t="s">
        <v>1303</v>
      </c>
      <c r="E2185" s="832" t="s">
        <v>333</v>
      </c>
      <c r="F2185" s="832" t="s">
        <v>1119</v>
      </c>
      <c r="G2185" s="832">
        <v>0</v>
      </c>
      <c r="H2185" s="832">
        <v>0</v>
      </c>
      <c r="I2185" s="832">
        <v>0</v>
      </c>
      <c r="J2185" s="832">
        <v>0</v>
      </c>
      <c r="K2185" s="832">
        <v>0</v>
      </c>
      <c r="L2185" s="832">
        <v>0</v>
      </c>
      <c r="M2185" s="832">
        <v>0</v>
      </c>
      <c r="N2185" s="832">
        <v>0</v>
      </c>
      <c r="O2185" s="832">
        <v>0</v>
      </c>
      <c r="P2185" s="832">
        <v>0</v>
      </c>
      <c r="Q2185" s="832">
        <v>0</v>
      </c>
      <c r="R2185" s="832">
        <v>0</v>
      </c>
      <c r="S2185" s="832">
        <v>0</v>
      </c>
      <c r="T2185" s="832">
        <v>0</v>
      </c>
      <c r="U2185" s="832">
        <v>0</v>
      </c>
      <c r="V2185" s="832">
        <v>0</v>
      </c>
      <c r="W2185" s="832">
        <v>0</v>
      </c>
      <c r="X2185" s="832">
        <v>0</v>
      </c>
      <c r="Y2185" s="832">
        <v>0</v>
      </c>
      <c r="Z2185" s="832">
        <v>0</v>
      </c>
      <c r="AA2185" s="832">
        <v>0</v>
      </c>
      <c r="AB2185" s="832">
        <v>0</v>
      </c>
      <c r="AC2185" s="832">
        <v>0</v>
      </c>
      <c r="AD2185" s="832">
        <v>0</v>
      </c>
      <c r="AE2185" s="832">
        <v>0</v>
      </c>
      <c r="AF2185" s="832">
        <v>0</v>
      </c>
      <c r="AG2185" s="832">
        <v>0</v>
      </c>
      <c r="AH2185" s="832">
        <v>0</v>
      </c>
      <c r="AI2185" s="832">
        <v>0</v>
      </c>
    </row>
    <row r="2186" spans="1:35" ht="15" customHeight="1">
      <c r="A2186" s="832" t="s">
        <v>1150</v>
      </c>
      <c r="B2186" s="832">
        <v>2022</v>
      </c>
      <c r="C2186" s="832" t="s">
        <v>1304</v>
      </c>
      <c r="D2186" s="832" t="s">
        <v>1305</v>
      </c>
      <c r="E2186" s="832" t="s">
        <v>333</v>
      </c>
      <c r="F2186" s="832" t="s">
        <v>1119</v>
      </c>
      <c r="G2186" s="832">
        <v>1370.79</v>
      </c>
      <c r="H2186" s="832">
        <v>1370.79</v>
      </c>
      <c r="I2186" s="832">
        <v>2120.79</v>
      </c>
      <c r="J2186" s="832">
        <v>2120.79</v>
      </c>
      <c r="K2186" s="832">
        <v>2120.79</v>
      </c>
      <c r="L2186" s="832">
        <v>2120.79</v>
      </c>
      <c r="M2186" s="832">
        <v>0</v>
      </c>
      <c r="N2186" s="832">
        <v>249.83</v>
      </c>
      <c r="O2186" s="832">
        <v>274.83</v>
      </c>
      <c r="P2186" s="832">
        <v>274.83</v>
      </c>
      <c r="Q2186" s="832">
        <v>375.46</v>
      </c>
      <c r="R2186" s="832">
        <v>501.69</v>
      </c>
      <c r="S2186" s="832">
        <v>176.73</v>
      </c>
      <c r="T2186" s="832">
        <v>104.36</v>
      </c>
      <c r="U2186" s="832">
        <v>0</v>
      </c>
      <c r="V2186" s="832">
        <v>0</v>
      </c>
      <c r="W2186" s="832">
        <v>0</v>
      </c>
      <c r="X2186" s="832">
        <v>0</v>
      </c>
      <c r="Y2186" s="832">
        <v>0</v>
      </c>
      <c r="Z2186" s="832">
        <v>0</v>
      </c>
      <c r="AA2186" s="832">
        <v>0</v>
      </c>
      <c r="AB2186" s="832">
        <v>0</v>
      </c>
      <c r="AC2186" s="832">
        <v>0</v>
      </c>
      <c r="AD2186" s="832">
        <v>0</v>
      </c>
      <c r="AE2186" s="832">
        <v>0</v>
      </c>
      <c r="AF2186" s="832">
        <v>0</v>
      </c>
      <c r="AG2186" s="832">
        <v>0</v>
      </c>
      <c r="AH2186" s="832">
        <v>0</v>
      </c>
      <c r="AI2186" s="832">
        <v>0</v>
      </c>
    </row>
    <row r="2187" spans="1:35" ht="15" customHeight="1">
      <c r="A2187" s="832" t="s">
        <v>1150</v>
      </c>
      <c r="B2187" s="832">
        <v>2022</v>
      </c>
      <c r="C2187" s="832" t="s">
        <v>1306</v>
      </c>
      <c r="D2187" s="832" t="s">
        <v>1307</v>
      </c>
      <c r="E2187" s="832" t="s">
        <v>333</v>
      </c>
      <c r="F2187" s="832" t="s">
        <v>1119</v>
      </c>
      <c r="G2187" s="832">
        <v>119.38</v>
      </c>
      <c r="H2187" s="832">
        <v>119.38</v>
      </c>
      <c r="I2187" s="832">
        <v>119.38</v>
      </c>
      <c r="J2187" s="832">
        <v>119.38</v>
      </c>
      <c r="K2187" s="832">
        <v>119.38</v>
      </c>
      <c r="L2187" s="832">
        <v>28.75</v>
      </c>
      <c r="M2187" s="832">
        <v>0</v>
      </c>
      <c r="N2187" s="832">
        <v>0</v>
      </c>
      <c r="O2187" s="832">
        <v>0</v>
      </c>
      <c r="P2187" s="832">
        <v>0</v>
      </c>
      <c r="Q2187" s="832">
        <v>0</v>
      </c>
      <c r="R2187" s="832">
        <v>0</v>
      </c>
      <c r="S2187" s="832">
        <v>2.4</v>
      </c>
      <c r="T2187" s="832">
        <v>-8.24</v>
      </c>
      <c r="U2187" s="832">
        <v>0</v>
      </c>
      <c r="V2187" s="832">
        <v>0</v>
      </c>
      <c r="W2187" s="832">
        <v>0</v>
      </c>
      <c r="X2187" s="832">
        <v>0</v>
      </c>
      <c r="Y2187" s="832">
        <v>0</v>
      </c>
      <c r="Z2187" s="832">
        <v>0</v>
      </c>
      <c r="AA2187" s="832">
        <v>0</v>
      </c>
      <c r="AB2187" s="832">
        <v>0</v>
      </c>
      <c r="AC2187" s="832">
        <v>0</v>
      </c>
      <c r="AD2187" s="832">
        <v>0</v>
      </c>
      <c r="AE2187" s="832">
        <v>0</v>
      </c>
      <c r="AF2187" s="832">
        <v>0</v>
      </c>
      <c r="AG2187" s="832">
        <v>0</v>
      </c>
      <c r="AH2187" s="832">
        <v>0</v>
      </c>
      <c r="AI2187" s="832">
        <v>0</v>
      </c>
    </row>
    <row r="2188" spans="1:35" ht="15" customHeight="1">
      <c r="A2188" s="832" t="s">
        <v>1150</v>
      </c>
      <c r="B2188" s="832">
        <v>2022</v>
      </c>
      <c r="C2188" s="832" t="s">
        <v>1308</v>
      </c>
      <c r="D2188" s="832" t="s">
        <v>1309</v>
      </c>
      <c r="E2188" s="832" t="s">
        <v>333</v>
      </c>
      <c r="F2188" s="832" t="s">
        <v>1119</v>
      </c>
      <c r="G2188" s="832">
        <v>0</v>
      </c>
      <c r="H2188" s="832">
        <v>0</v>
      </c>
      <c r="I2188" s="832">
        <v>0</v>
      </c>
      <c r="J2188" s="832">
        <v>0</v>
      </c>
      <c r="K2188" s="832">
        <v>0</v>
      </c>
      <c r="L2188" s="832">
        <v>0</v>
      </c>
      <c r="M2188" s="832">
        <v>0</v>
      </c>
      <c r="N2188" s="832">
        <v>0</v>
      </c>
      <c r="O2188" s="832">
        <v>0</v>
      </c>
      <c r="P2188" s="832">
        <v>0</v>
      </c>
      <c r="Q2188" s="832">
        <v>0</v>
      </c>
      <c r="R2188" s="832">
        <v>0</v>
      </c>
      <c r="S2188" s="832">
        <v>0</v>
      </c>
      <c r="T2188" s="832">
        <v>0</v>
      </c>
      <c r="U2188" s="832">
        <v>0</v>
      </c>
      <c r="V2188" s="832">
        <v>0</v>
      </c>
      <c r="W2188" s="832">
        <v>0</v>
      </c>
      <c r="X2188" s="832">
        <v>0</v>
      </c>
      <c r="Y2188" s="832">
        <v>0</v>
      </c>
      <c r="Z2188" s="832">
        <v>0</v>
      </c>
      <c r="AA2188" s="832">
        <v>0</v>
      </c>
      <c r="AB2188" s="832">
        <v>0</v>
      </c>
      <c r="AC2188" s="832">
        <v>0</v>
      </c>
      <c r="AD2188" s="832">
        <v>0</v>
      </c>
      <c r="AE2188" s="832">
        <v>0</v>
      </c>
      <c r="AF2188" s="832">
        <v>0</v>
      </c>
      <c r="AG2188" s="832">
        <v>0</v>
      </c>
      <c r="AH2188" s="832">
        <v>0</v>
      </c>
      <c r="AI2188" s="832">
        <v>0</v>
      </c>
    </row>
    <row r="2189" spans="1:35" ht="15" customHeight="1">
      <c r="A2189" s="832" t="s">
        <v>1150</v>
      </c>
      <c r="B2189" s="832">
        <v>2022</v>
      </c>
      <c r="C2189" s="832" t="s">
        <v>1310</v>
      </c>
      <c r="D2189" s="832" t="s">
        <v>1311</v>
      </c>
      <c r="E2189" s="832" t="s">
        <v>333</v>
      </c>
      <c r="F2189" s="832" t="s">
        <v>1119</v>
      </c>
      <c r="G2189" s="832">
        <v>11875.47</v>
      </c>
      <c r="H2189" s="832">
        <v>13521.41</v>
      </c>
      <c r="I2189" s="832">
        <v>15073.41</v>
      </c>
      <c r="J2189" s="832">
        <v>16605</v>
      </c>
      <c r="K2189" s="832">
        <v>18135.37</v>
      </c>
      <c r="L2189" s="832">
        <v>19684.830000000002</v>
      </c>
      <c r="M2189" s="832">
        <v>1322.33</v>
      </c>
      <c r="N2189" s="832">
        <v>3028.55</v>
      </c>
      <c r="O2189" s="832">
        <v>4521.3900000000003</v>
      </c>
      <c r="P2189" s="832">
        <v>6011.01</v>
      </c>
      <c r="Q2189" s="832">
        <v>7537.15</v>
      </c>
      <c r="R2189" s="832">
        <v>9305.16</v>
      </c>
      <c r="S2189" s="832">
        <v>1640.4</v>
      </c>
      <c r="T2189" s="832">
        <v>1568.81</v>
      </c>
      <c r="U2189" s="832">
        <v>0</v>
      </c>
      <c r="V2189" s="832">
        <v>0</v>
      </c>
      <c r="W2189" s="832">
        <v>0</v>
      </c>
      <c r="X2189" s="832">
        <v>0</v>
      </c>
      <c r="Y2189" s="832">
        <v>0</v>
      </c>
      <c r="Z2189" s="832">
        <v>0</v>
      </c>
      <c r="AA2189" s="832">
        <v>0</v>
      </c>
      <c r="AB2189" s="832">
        <v>0</v>
      </c>
      <c r="AC2189" s="832">
        <v>0</v>
      </c>
      <c r="AD2189" s="832">
        <v>0</v>
      </c>
      <c r="AE2189" s="832">
        <v>0</v>
      </c>
      <c r="AF2189" s="832">
        <v>0</v>
      </c>
      <c r="AG2189" s="832">
        <v>0</v>
      </c>
      <c r="AH2189" s="832">
        <v>0</v>
      </c>
      <c r="AI2189" s="832">
        <v>0</v>
      </c>
    </row>
    <row r="2190" spans="1:35" ht="15" customHeight="1">
      <c r="A2190" s="832" t="s">
        <v>1150</v>
      </c>
      <c r="B2190" s="832">
        <v>2022</v>
      </c>
      <c r="C2190" s="832" t="s">
        <v>1312</v>
      </c>
      <c r="D2190" s="832" t="s">
        <v>1313</v>
      </c>
      <c r="E2190" s="832" t="s">
        <v>333</v>
      </c>
      <c r="F2190" s="832" t="s">
        <v>1119</v>
      </c>
      <c r="G2190" s="832">
        <v>46.92</v>
      </c>
      <c r="H2190" s="832">
        <v>46.92</v>
      </c>
      <c r="I2190" s="832">
        <v>46.92</v>
      </c>
      <c r="J2190" s="832">
        <v>46.92</v>
      </c>
      <c r="K2190" s="832">
        <v>46.92</v>
      </c>
      <c r="L2190" s="832">
        <v>48.8</v>
      </c>
      <c r="M2190" s="832">
        <v>0</v>
      </c>
      <c r="N2190" s="832">
        <v>0</v>
      </c>
      <c r="O2190" s="832">
        <v>0</v>
      </c>
      <c r="P2190" s="832">
        <v>0</v>
      </c>
      <c r="Q2190" s="832">
        <v>0</v>
      </c>
      <c r="R2190" s="832">
        <v>0</v>
      </c>
      <c r="S2190" s="832">
        <v>4.07</v>
      </c>
      <c r="T2190" s="832">
        <v>0.17</v>
      </c>
      <c r="U2190" s="832">
        <v>0</v>
      </c>
      <c r="V2190" s="832">
        <v>0</v>
      </c>
      <c r="W2190" s="832">
        <v>0</v>
      </c>
      <c r="X2190" s="832">
        <v>0</v>
      </c>
      <c r="Y2190" s="832">
        <v>0</v>
      </c>
      <c r="Z2190" s="832">
        <v>0</v>
      </c>
      <c r="AA2190" s="832">
        <v>0</v>
      </c>
      <c r="AB2190" s="832">
        <v>0</v>
      </c>
      <c r="AC2190" s="832">
        <v>0</v>
      </c>
      <c r="AD2190" s="832">
        <v>0</v>
      </c>
      <c r="AE2190" s="832">
        <v>0</v>
      </c>
      <c r="AF2190" s="832">
        <v>0</v>
      </c>
      <c r="AG2190" s="832">
        <v>0</v>
      </c>
      <c r="AH2190" s="832">
        <v>0</v>
      </c>
      <c r="AI2190" s="832">
        <v>0</v>
      </c>
    </row>
    <row r="2191" spans="1:35" ht="15" customHeight="1">
      <c r="A2191" s="832" t="s">
        <v>1150</v>
      </c>
      <c r="B2191" s="832">
        <v>2022</v>
      </c>
      <c r="C2191" s="832" t="s">
        <v>1314</v>
      </c>
      <c r="D2191" s="832" t="s">
        <v>1315</v>
      </c>
      <c r="E2191" s="832" t="s">
        <v>333</v>
      </c>
      <c r="F2191" s="832" t="s">
        <v>1119</v>
      </c>
      <c r="G2191" s="832">
        <v>117.75</v>
      </c>
      <c r="H2191" s="832">
        <v>136.41999999999999</v>
      </c>
      <c r="I2191" s="832">
        <v>156.22</v>
      </c>
      <c r="J2191" s="832">
        <v>176.34</v>
      </c>
      <c r="K2191" s="832">
        <v>176.34</v>
      </c>
      <c r="L2191" s="832">
        <v>197.98</v>
      </c>
      <c r="M2191" s="832">
        <v>0</v>
      </c>
      <c r="N2191" s="832">
        <v>0</v>
      </c>
      <c r="O2191" s="832">
        <v>0</v>
      </c>
      <c r="P2191" s="832">
        <v>0</v>
      </c>
      <c r="Q2191" s="832">
        <v>0</v>
      </c>
      <c r="R2191" s="832">
        <v>0</v>
      </c>
      <c r="S2191" s="832">
        <v>16.5</v>
      </c>
      <c r="T2191" s="832">
        <v>10.65</v>
      </c>
      <c r="U2191" s="832">
        <v>0</v>
      </c>
      <c r="V2191" s="832">
        <v>0</v>
      </c>
      <c r="W2191" s="832">
        <v>0</v>
      </c>
      <c r="X2191" s="832">
        <v>0</v>
      </c>
      <c r="Y2191" s="832">
        <v>0</v>
      </c>
      <c r="Z2191" s="832">
        <v>0</v>
      </c>
      <c r="AA2191" s="832">
        <v>0</v>
      </c>
      <c r="AB2191" s="832">
        <v>0</v>
      </c>
      <c r="AC2191" s="832">
        <v>0</v>
      </c>
      <c r="AD2191" s="832">
        <v>0</v>
      </c>
      <c r="AE2191" s="832">
        <v>0</v>
      </c>
      <c r="AF2191" s="832">
        <v>0</v>
      </c>
      <c r="AG2191" s="832">
        <v>0</v>
      </c>
      <c r="AH2191" s="832">
        <v>0</v>
      </c>
      <c r="AI2191" s="832">
        <v>0</v>
      </c>
    </row>
    <row r="2192" spans="1:35" ht="15" customHeight="1">
      <c r="A2192" s="832" t="s">
        <v>1150</v>
      </c>
      <c r="B2192" s="832">
        <v>2022</v>
      </c>
      <c r="C2192" s="832" t="s">
        <v>1316</v>
      </c>
      <c r="D2192" s="832" t="s">
        <v>1317</v>
      </c>
      <c r="E2192" s="832" t="s">
        <v>333</v>
      </c>
      <c r="F2192" s="832" t="s">
        <v>1119</v>
      </c>
      <c r="G2192" s="832">
        <v>801.41</v>
      </c>
      <c r="H2192" s="832">
        <v>935.39</v>
      </c>
      <c r="I2192" s="832">
        <v>1184.8499999999999</v>
      </c>
      <c r="J2192" s="832">
        <v>1318.83</v>
      </c>
      <c r="K2192" s="832">
        <v>1434.31</v>
      </c>
      <c r="L2192" s="832">
        <v>1549.79</v>
      </c>
      <c r="M2192" s="832">
        <v>115.48</v>
      </c>
      <c r="N2192" s="832">
        <v>249.46</v>
      </c>
      <c r="O2192" s="832">
        <v>383.44</v>
      </c>
      <c r="P2192" s="832">
        <v>519.33000000000004</v>
      </c>
      <c r="Q2192" s="832">
        <v>660.71</v>
      </c>
      <c r="R2192" s="832">
        <v>715.99</v>
      </c>
      <c r="S2192" s="832">
        <v>129.15</v>
      </c>
      <c r="T2192" s="832">
        <v>140.28</v>
      </c>
      <c r="U2192" s="832">
        <v>0</v>
      </c>
      <c r="V2192" s="832">
        <v>0</v>
      </c>
      <c r="W2192" s="832">
        <v>0</v>
      </c>
      <c r="X2192" s="832">
        <v>0</v>
      </c>
      <c r="Y2192" s="832">
        <v>0</v>
      </c>
      <c r="Z2192" s="832">
        <v>0</v>
      </c>
      <c r="AA2192" s="832">
        <v>0</v>
      </c>
      <c r="AB2192" s="832">
        <v>0</v>
      </c>
      <c r="AC2192" s="832">
        <v>0</v>
      </c>
      <c r="AD2192" s="832">
        <v>0</v>
      </c>
      <c r="AE2192" s="832">
        <v>0</v>
      </c>
      <c r="AF2192" s="832">
        <v>0</v>
      </c>
      <c r="AG2192" s="832">
        <v>0</v>
      </c>
      <c r="AH2192" s="832">
        <v>0</v>
      </c>
      <c r="AI2192" s="832">
        <v>0</v>
      </c>
    </row>
    <row r="2193" spans="1:35" ht="15" customHeight="1">
      <c r="A2193" s="832" t="s">
        <v>1150</v>
      </c>
      <c r="B2193" s="832">
        <v>2022</v>
      </c>
      <c r="C2193" s="832" t="s">
        <v>1318</v>
      </c>
      <c r="D2193" s="832" t="s">
        <v>1319</v>
      </c>
      <c r="E2193" s="832" t="s">
        <v>333</v>
      </c>
      <c r="F2193" s="832" t="s">
        <v>1119</v>
      </c>
      <c r="G2193" s="832">
        <v>115</v>
      </c>
      <c r="H2193" s="832">
        <v>230</v>
      </c>
      <c r="I2193" s="832">
        <v>230</v>
      </c>
      <c r="J2193" s="832">
        <v>230</v>
      </c>
      <c r="K2193" s="832">
        <v>230</v>
      </c>
      <c r="L2193" s="832">
        <v>253</v>
      </c>
      <c r="M2193" s="832">
        <v>0</v>
      </c>
      <c r="N2193" s="832">
        <v>23</v>
      </c>
      <c r="O2193" s="832">
        <v>69</v>
      </c>
      <c r="P2193" s="832">
        <v>129.71</v>
      </c>
      <c r="Q2193" s="832">
        <v>132.94999999999999</v>
      </c>
      <c r="R2193" s="832">
        <v>132.94999999999999</v>
      </c>
      <c r="S2193" s="832">
        <v>21.08</v>
      </c>
      <c r="T2193" s="832">
        <v>24.63</v>
      </c>
      <c r="U2193" s="832">
        <v>0</v>
      </c>
      <c r="V2193" s="832">
        <v>0</v>
      </c>
      <c r="W2193" s="832">
        <v>0</v>
      </c>
      <c r="X2193" s="832">
        <v>0</v>
      </c>
      <c r="Y2193" s="832">
        <v>0</v>
      </c>
      <c r="Z2193" s="832">
        <v>0</v>
      </c>
      <c r="AA2193" s="832">
        <v>0</v>
      </c>
      <c r="AB2193" s="832">
        <v>0</v>
      </c>
      <c r="AC2193" s="832">
        <v>0</v>
      </c>
      <c r="AD2193" s="832">
        <v>0</v>
      </c>
      <c r="AE2193" s="832">
        <v>0</v>
      </c>
      <c r="AF2193" s="832">
        <v>0</v>
      </c>
      <c r="AG2193" s="832">
        <v>0</v>
      </c>
      <c r="AH2193" s="832">
        <v>0</v>
      </c>
      <c r="AI2193" s="832">
        <v>0</v>
      </c>
    </row>
    <row r="2194" spans="1:35" ht="15" customHeight="1">
      <c r="A2194" s="832" t="s">
        <v>1150</v>
      </c>
      <c r="B2194" s="832">
        <v>2022</v>
      </c>
      <c r="C2194" s="832" t="s">
        <v>1320</v>
      </c>
      <c r="D2194" s="832" t="s">
        <v>1321</v>
      </c>
      <c r="E2194" s="832" t="s">
        <v>333</v>
      </c>
      <c r="F2194" s="832" t="s">
        <v>1119</v>
      </c>
      <c r="G2194" s="832">
        <v>17.53</v>
      </c>
      <c r="H2194" s="832">
        <v>17.53</v>
      </c>
      <c r="I2194" s="832">
        <v>17.53</v>
      </c>
      <c r="J2194" s="832">
        <v>17.53</v>
      </c>
      <c r="K2194" s="832">
        <v>17.53</v>
      </c>
      <c r="L2194" s="832">
        <v>17.53</v>
      </c>
      <c r="M2194" s="832">
        <v>0</v>
      </c>
      <c r="N2194" s="832">
        <v>0</v>
      </c>
      <c r="O2194" s="832">
        <v>0</v>
      </c>
      <c r="P2194" s="832">
        <v>3.06</v>
      </c>
      <c r="Q2194" s="832">
        <v>3.06</v>
      </c>
      <c r="R2194" s="832">
        <v>3.06</v>
      </c>
      <c r="S2194" s="832">
        <v>1.46</v>
      </c>
      <c r="T2194" s="832">
        <v>0.28000000000000003</v>
      </c>
      <c r="U2194" s="832">
        <v>0</v>
      </c>
      <c r="V2194" s="832">
        <v>0</v>
      </c>
      <c r="W2194" s="832">
        <v>0</v>
      </c>
      <c r="X2194" s="832">
        <v>0</v>
      </c>
      <c r="Y2194" s="832">
        <v>0</v>
      </c>
      <c r="Z2194" s="832">
        <v>0</v>
      </c>
      <c r="AA2194" s="832">
        <v>0</v>
      </c>
      <c r="AB2194" s="832">
        <v>0</v>
      </c>
      <c r="AC2194" s="832">
        <v>0</v>
      </c>
      <c r="AD2194" s="832">
        <v>0</v>
      </c>
      <c r="AE2194" s="832">
        <v>0</v>
      </c>
      <c r="AF2194" s="832">
        <v>0</v>
      </c>
      <c r="AG2194" s="832">
        <v>0</v>
      </c>
      <c r="AH2194" s="832">
        <v>0</v>
      </c>
      <c r="AI2194" s="832">
        <v>0</v>
      </c>
    </row>
    <row r="2195" spans="1:35" ht="15" customHeight="1">
      <c r="A2195" s="832" t="s">
        <v>1150</v>
      </c>
      <c r="B2195" s="832">
        <v>2022</v>
      </c>
      <c r="C2195" s="832" t="s">
        <v>1322</v>
      </c>
      <c r="D2195" s="832" t="s">
        <v>1323</v>
      </c>
      <c r="E2195" s="832" t="s">
        <v>333</v>
      </c>
      <c r="F2195" s="832" t="s">
        <v>1119</v>
      </c>
      <c r="G2195" s="832">
        <v>3164.8</v>
      </c>
      <c r="H2195" s="832">
        <v>3333.01</v>
      </c>
      <c r="I2195" s="832">
        <v>3520.75</v>
      </c>
      <c r="J2195" s="832">
        <v>3583.25</v>
      </c>
      <c r="K2195" s="832">
        <v>3653.24</v>
      </c>
      <c r="L2195" s="832">
        <v>3667.09</v>
      </c>
      <c r="M2195" s="832">
        <v>62.5</v>
      </c>
      <c r="N2195" s="832">
        <v>125</v>
      </c>
      <c r="O2195" s="832">
        <v>209.46</v>
      </c>
      <c r="P2195" s="832">
        <v>271.95999999999998</v>
      </c>
      <c r="Q2195" s="832">
        <v>396.96</v>
      </c>
      <c r="R2195" s="832">
        <v>558.96</v>
      </c>
      <c r="S2195" s="832">
        <v>305.58999999999997</v>
      </c>
      <c r="T2195" s="832">
        <v>88.79</v>
      </c>
      <c r="U2195" s="832">
        <v>0</v>
      </c>
      <c r="V2195" s="832">
        <v>0</v>
      </c>
      <c r="W2195" s="832">
        <v>0</v>
      </c>
      <c r="X2195" s="832">
        <v>0</v>
      </c>
      <c r="Y2195" s="832">
        <v>0</v>
      </c>
      <c r="Z2195" s="832">
        <v>0</v>
      </c>
      <c r="AA2195" s="832">
        <v>0</v>
      </c>
      <c r="AB2195" s="832">
        <v>0</v>
      </c>
      <c r="AC2195" s="832">
        <v>0</v>
      </c>
      <c r="AD2195" s="832">
        <v>0</v>
      </c>
      <c r="AE2195" s="832">
        <v>0</v>
      </c>
      <c r="AF2195" s="832">
        <v>0</v>
      </c>
      <c r="AG2195" s="832">
        <v>0</v>
      </c>
      <c r="AH2195" s="832">
        <v>0</v>
      </c>
      <c r="AI2195" s="832">
        <v>0</v>
      </c>
    </row>
    <row r="2196" spans="1:35" ht="15" customHeight="1">
      <c r="A2196" s="832" t="s">
        <v>1150</v>
      </c>
      <c r="B2196" s="832">
        <v>2022</v>
      </c>
      <c r="C2196" s="832" t="s">
        <v>1324</v>
      </c>
      <c r="D2196" s="832" t="s">
        <v>1325</v>
      </c>
      <c r="E2196" s="832" t="s">
        <v>333</v>
      </c>
      <c r="F2196" s="832" t="s">
        <v>1119</v>
      </c>
      <c r="G2196" s="832">
        <v>223330.08</v>
      </c>
      <c r="H2196" s="832">
        <v>254330.08</v>
      </c>
      <c r="I2196" s="832">
        <v>286330.08</v>
      </c>
      <c r="J2196" s="832">
        <v>318330.08</v>
      </c>
      <c r="K2196" s="832">
        <v>350330.08</v>
      </c>
      <c r="L2196" s="832">
        <v>382330.08</v>
      </c>
      <c r="M2196" s="832">
        <v>32000</v>
      </c>
      <c r="N2196" s="832">
        <v>64000</v>
      </c>
      <c r="O2196" s="832">
        <v>96000</v>
      </c>
      <c r="P2196" s="832">
        <v>127750</v>
      </c>
      <c r="Q2196" s="832">
        <v>159750</v>
      </c>
      <c r="R2196" s="832">
        <v>191750</v>
      </c>
      <c r="S2196" s="832">
        <v>31860.84</v>
      </c>
      <c r="T2196" s="832">
        <v>31886.36</v>
      </c>
      <c r="U2196" s="832">
        <v>42693</v>
      </c>
      <c r="V2196" s="832">
        <v>0</v>
      </c>
      <c r="W2196" s="832">
        <v>0</v>
      </c>
      <c r="X2196" s="832">
        <v>0</v>
      </c>
      <c r="Y2196" s="832">
        <v>0</v>
      </c>
      <c r="Z2196" s="832">
        <v>0</v>
      </c>
      <c r="AA2196" s="832">
        <v>0</v>
      </c>
      <c r="AB2196" s="832">
        <v>0</v>
      </c>
      <c r="AC2196" s="832">
        <v>0</v>
      </c>
      <c r="AD2196" s="832">
        <v>0</v>
      </c>
      <c r="AE2196" s="832">
        <v>0</v>
      </c>
      <c r="AF2196" s="832">
        <v>0</v>
      </c>
      <c r="AG2196" s="832">
        <v>0</v>
      </c>
      <c r="AH2196" s="832">
        <v>0</v>
      </c>
      <c r="AI2196" s="832">
        <v>0</v>
      </c>
    </row>
    <row r="2197" spans="1:35" ht="15" customHeight="1">
      <c r="A2197" s="832" t="s">
        <v>1150</v>
      </c>
      <c r="B2197" s="832">
        <v>2022</v>
      </c>
      <c r="C2197" s="832" t="s">
        <v>1326</v>
      </c>
      <c r="D2197" s="832" t="s">
        <v>1327</v>
      </c>
      <c r="E2197" s="832" t="s">
        <v>333</v>
      </c>
      <c r="F2197" s="832" t="s">
        <v>1119</v>
      </c>
      <c r="G2197" s="832">
        <v>0</v>
      </c>
      <c r="H2197" s="832">
        <v>0</v>
      </c>
      <c r="I2197" s="832">
        <v>0</v>
      </c>
      <c r="J2197" s="832">
        <v>0</v>
      </c>
      <c r="K2197" s="832">
        <v>0</v>
      </c>
      <c r="L2197" s="832">
        <v>0</v>
      </c>
      <c r="M2197" s="832">
        <v>0</v>
      </c>
      <c r="N2197" s="832">
        <v>0</v>
      </c>
      <c r="O2197" s="832">
        <v>0</v>
      </c>
      <c r="P2197" s="832">
        <v>0</v>
      </c>
      <c r="Q2197" s="832">
        <v>0</v>
      </c>
      <c r="R2197" s="832">
        <v>0</v>
      </c>
      <c r="S2197" s="832">
        <v>0</v>
      </c>
      <c r="T2197" s="832">
        <v>0</v>
      </c>
      <c r="U2197" s="832">
        <v>0</v>
      </c>
      <c r="V2197" s="832">
        <v>0</v>
      </c>
      <c r="W2197" s="832">
        <v>0</v>
      </c>
      <c r="X2197" s="832">
        <v>0</v>
      </c>
      <c r="Y2197" s="832">
        <v>0</v>
      </c>
      <c r="Z2197" s="832">
        <v>0</v>
      </c>
      <c r="AA2197" s="832">
        <v>0</v>
      </c>
      <c r="AB2197" s="832">
        <v>0</v>
      </c>
      <c r="AC2197" s="832">
        <v>0</v>
      </c>
      <c r="AD2197" s="832">
        <v>0</v>
      </c>
      <c r="AE2197" s="832">
        <v>0</v>
      </c>
      <c r="AF2197" s="832">
        <v>0</v>
      </c>
      <c r="AG2197" s="832">
        <v>0</v>
      </c>
      <c r="AH2197" s="832">
        <v>0</v>
      </c>
      <c r="AI2197" s="832">
        <v>0</v>
      </c>
    </row>
    <row r="2198" spans="1:35" ht="15" customHeight="1">
      <c r="A2198" s="832" t="s">
        <v>1150</v>
      </c>
      <c r="B2198" s="832">
        <v>2022</v>
      </c>
      <c r="C2198" s="832" t="s">
        <v>1328</v>
      </c>
      <c r="D2198" s="832" t="s">
        <v>1329</v>
      </c>
      <c r="E2198" s="832" t="s">
        <v>333</v>
      </c>
      <c r="F2198" s="832" t="s">
        <v>1119</v>
      </c>
      <c r="G2198" s="832">
        <v>23575.15</v>
      </c>
      <c r="H2198" s="832">
        <v>39602.97</v>
      </c>
      <c r="I2198" s="832">
        <v>43698.25</v>
      </c>
      <c r="J2198" s="832">
        <v>47743.63</v>
      </c>
      <c r="K2198" s="832">
        <v>50821.07</v>
      </c>
      <c r="L2198" s="832">
        <v>53741.56</v>
      </c>
      <c r="M2198" s="832">
        <v>2101.42</v>
      </c>
      <c r="N2198" s="832">
        <v>5706.69</v>
      </c>
      <c r="O2198" s="832">
        <v>7850.31</v>
      </c>
      <c r="P2198" s="832">
        <v>14280.28</v>
      </c>
      <c r="Q2198" s="832">
        <v>22342.89</v>
      </c>
      <c r="R2198" s="832">
        <v>25314.65</v>
      </c>
      <c r="S2198" s="832">
        <v>4478.46</v>
      </c>
      <c r="T2198" s="832">
        <v>4992.79</v>
      </c>
      <c r="U2198" s="832">
        <v>-14279</v>
      </c>
      <c r="V2198" s="832">
        <v>0</v>
      </c>
      <c r="W2198" s="832">
        <v>0</v>
      </c>
      <c r="X2198" s="832">
        <v>0</v>
      </c>
      <c r="Y2198" s="832">
        <v>0</v>
      </c>
      <c r="Z2198" s="832">
        <v>0</v>
      </c>
      <c r="AA2198" s="832">
        <v>0</v>
      </c>
      <c r="AB2198" s="832">
        <v>0</v>
      </c>
      <c r="AC2198" s="832">
        <v>0</v>
      </c>
      <c r="AD2198" s="832">
        <v>0</v>
      </c>
      <c r="AE2198" s="832">
        <v>0</v>
      </c>
      <c r="AF2198" s="832">
        <v>0</v>
      </c>
      <c r="AG2198" s="832">
        <v>0</v>
      </c>
      <c r="AH2198" s="832">
        <v>0</v>
      </c>
      <c r="AI2198" s="832">
        <v>0</v>
      </c>
    </row>
    <row r="2199" spans="1:35" ht="15" customHeight="1">
      <c r="A2199" s="832" t="s">
        <v>1150</v>
      </c>
      <c r="B2199" s="832">
        <v>2022</v>
      </c>
      <c r="C2199" s="832" t="s">
        <v>1330</v>
      </c>
      <c r="D2199" s="832" t="s">
        <v>1331</v>
      </c>
      <c r="E2199" s="832" t="s">
        <v>333</v>
      </c>
      <c r="F2199" s="832" t="s">
        <v>1119</v>
      </c>
      <c r="G2199" s="832">
        <v>78881.789999999994</v>
      </c>
      <c r="H2199" s="832">
        <v>90442.02</v>
      </c>
      <c r="I2199" s="832">
        <v>102002.25</v>
      </c>
      <c r="J2199" s="832">
        <v>113562.48</v>
      </c>
      <c r="K2199" s="832">
        <v>125122.71</v>
      </c>
      <c r="L2199" s="832">
        <v>131274.94</v>
      </c>
      <c r="M2199" s="832">
        <v>11562.44</v>
      </c>
      <c r="N2199" s="832">
        <v>23124.880000000001</v>
      </c>
      <c r="O2199" s="832">
        <v>34687.32</v>
      </c>
      <c r="P2199" s="832">
        <v>46249.760000000002</v>
      </c>
      <c r="Q2199" s="832">
        <v>57812.2</v>
      </c>
      <c r="R2199" s="832">
        <v>69374.64</v>
      </c>
      <c r="S2199" s="832">
        <v>10939.58</v>
      </c>
      <c r="T2199" s="832">
        <v>11069.6</v>
      </c>
      <c r="U2199" s="832">
        <v>5408</v>
      </c>
      <c r="V2199" s="832">
        <v>0</v>
      </c>
      <c r="W2199" s="832">
        <v>0</v>
      </c>
      <c r="X2199" s="832">
        <v>0</v>
      </c>
      <c r="Y2199" s="832">
        <v>0</v>
      </c>
      <c r="Z2199" s="832">
        <v>0</v>
      </c>
      <c r="AA2199" s="832">
        <v>0</v>
      </c>
      <c r="AB2199" s="832">
        <v>0</v>
      </c>
      <c r="AC2199" s="832">
        <v>0</v>
      </c>
      <c r="AD2199" s="832">
        <v>0</v>
      </c>
      <c r="AE2199" s="832">
        <v>0</v>
      </c>
      <c r="AF2199" s="832">
        <v>0</v>
      </c>
      <c r="AG2199" s="832">
        <v>0</v>
      </c>
      <c r="AH2199" s="832">
        <v>0</v>
      </c>
      <c r="AI2199" s="832">
        <v>0</v>
      </c>
    </row>
    <row r="2200" spans="1:35" ht="15" customHeight="1">
      <c r="A2200" s="832" t="s">
        <v>1150</v>
      </c>
      <c r="B2200" s="832">
        <v>2022</v>
      </c>
      <c r="C2200" s="832" t="s">
        <v>1332</v>
      </c>
      <c r="D2200" s="832" t="s">
        <v>1333</v>
      </c>
      <c r="E2200" s="832" t="s">
        <v>333</v>
      </c>
      <c r="F2200" s="832" t="s">
        <v>1119</v>
      </c>
      <c r="G2200" s="832">
        <v>0</v>
      </c>
      <c r="H2200" s="832">
        <v>0</v>
      </c>
      <c r="I2200" s="832">
        <v>0</v>
      </c>
      <c r="J2200" s="832">
        <v>0</v>
      </c>
      <c r="K2200" s="832">
        <v>0</v>
      </c>
      <c r="L2200" s="832">
        <v>0</v>
      </c>
      <c r="M2200" s="832">
        <v>0</v>
      </c>
      <c r="N2200" s="832">
        <v>0</v>
      </c>
      <c r="O2200" s="832">
        <v>0</v>
      </c>
      <c r="P2200" s="832">
        <v>0</v>
      </c>
      <c r="Q2200" s="832">
        <v>0</v>
      </c>
      <c r="R2200" s="832">
        <v>0</v>
      </c>
      <c r="S2200" s="832">
        <v>0</v>
      </c>
      <c r="T2200" s="832">
        <v>0</v>
      </c>
      <c r="U2200" s="832">
        <v>0</v>
      </c>
      <c r="V2200" s="832">
        <v>0</v>
      </c>
      <c r="W2200" s="832">
        <v>0</v>
      </c>
      <c r="X2200" s="832">
        <v>0</v>
      </c>
      <c r="Y2200" s="832">
        <v>0</v>
      </c>
      <c r="Z2200" s="832">
        <v>0</v>
      </c>
      <c r="AA2200" s="832">
        <v>0</v>
      </c>
      <c r="AB2200" s="832">
        <v>0</v>
      </c>
      <c r="AC2200" s="832">
        <v>0</v>
      </c>
      <c r="AD2200" s="832">
        <v>0</v>
      </c>
      <c r="AE2200" s="832">
        <v>0</v>
      </c>
      <c r="AF2200" s="832">
        <v>0</v>
      </c>
      <c r="AG2200" s="832">
        <v>0</v>
      </c>
      <c r="AH2200" s="832">
        <v>0</v>
      </c>
      <c r="AI2200" s="832">
        <v>0</v>
      </c>
    </row>
    <row r="2201" spans="1:35" ht="15" customHeight="1">
      <c r="A2201" s="832" t="s">
        <v>1150</v>
      </c>
      <c r="B2201" s="832">
        <v>2022</v>
      </c>
      <c r="C2201" s="832" t="s">
        <v>1334</v>
      </c>
      <c r="D2201" s="832" t="s">
        <v>1335</v>
      </c>
      <c r="E2201" s="832" t="s">
        <v>333</v>
      </c>
      <c r="F2201" s="832" t="s">
        <v>1119</v>
      </c>
      <c r="G2201" s="832">
        <v>0</v>
      </c>
      <c r="H2201" s="832">
        <v>0</v>
      </c>
      <c r="I2201" s="832">
        <v>0</v>
      </c>
      <c r="J2201" s="832">
        <v>0</v>
      </c>
      <c r="K2201" s="832">
        <v>0</v>
      </c>
      <c r="L2201" s="832">
        <v>0</v>
      </c>
      <c r="M2201" s="832">
        <v>0</v>
      </c>
      <c r="N2201" s="832">
        <v>0</v>
      </c>
      <c r="O2201" s="832">
        <v>0</v>
      </c>
      <c r="P2201" s="832">
        <v>0</v>
      </c>
      <c r="Q2201" s="832">
        <v>0</v>
      </c>
      <c r="R2201" s="832">
        <v>0</v>
      </c>
      <c r="S2201" s="832">
        <v>0</v>
      </c>
      <c r="T2201" s="832">
        <v>0</v>
      </c>
      <c r="U2201" s="832">
        <v>0</v>
      </c>
      <c r="V2201" s="832">
        <v>0</v>
      </c>
      <c r="W2201" s="832">
        <v>0</v>
      </c>
      <c r="X2201" s="832">
        <v>0</v>
      </c>
      <c r="Y2201" s="832">
        <v>0</v>
      </c>
      <c r="Z2201" s="832">
        <v>0</v>
      </c>
      <c r="AA2201" s="832">
        <v>0</v>
      </c>
      <c r="AB2201" s="832">
        <v>0</v>
      </c>
      <c r="AC2201" s="832">
        <v>0</v>
      </c>
      <c r="AD2201" s="832">
        <v>0</v>
      </c>
      <c r="AE2201" s="832">
        <v>0</v>
      </c>
      <c r="AF2201" s="832">
        <v>0</v>
      </c>
      <c r="AG2201" s="832">
        <v>0</v>
      </c>
      <c r="AH2201" s="832">
        <v>0</v>
      </c>
      <c r="AI2201" s="832">
        <v>0</v>
      </c>
    </row>
    <row r="2202" spans="1:35" ht="15" customHeight="1">
      <c r="A2202" s="832" t="s">
        <v>1150</v>
      </c>
      <c r="B2202" s="832">
        <v>2022</v>
      </c>
      <c r="C2202" s="832" t="s">
        <v>1336</v>
      </c>
      <c r="D2202" s="832" t="s">
        <v>1337</v>
      </c>
      <c r="E2202" s="832" t="s">
        <v>333</v>
      </c>
      <c r="F2202" s="832" t="s">
        <v>1119</v>
      </c>
      <c r="G2202" s="832">
        <v>151.25</v>
      </c>
      <c r="H2202" s="832">
        <v>151.25</v>
      </c>
      <c r="I2202" s="832">
        <v>151.25</v>
      </c>
      <c r="J2202" s="832">
        <v>151.25</v>
      </c>
      <c r="K2202" s="832">
        <v>151.25</v>
      </c>
      <c r="L2202" s="832">
        <v>151.25</v>
      </c>
      <c r="M2202" s="832">
        <v>0</v>
      </c>
      <c r="N2202" s="832">
        <v>0</v>
      </c>
      <c r="O2202" s="832">
        <v>0</v>
      </c>
      <c r="P2202" s="832">
        <v>0</v>
      </c>
      <c r="Q2202" s="832">
        <v>0</v>
      </c>
      <c r="R2202" s="832">
        <v>0</v>
      </c>
      <c r="S2202" s="832">
        <v>12.6</v>
      </c>
      <c r="T2202" s="832">
        <v>0</v>
      </c>
      <c r="U2202" s="832">
        <v>0</v>
      </c>
      <c r="V2202" s="832">
        <v>0</v>
      </c>
      <c r="W2202" s="832">
        <v>0</v>
      </c>
      <c r="X2202" s="832">
        <v>0</v>
      </c>
      <c r="Y2202" s="832">
        <v>0</v>
      </c>
      <c r="Z2202" s="832">
        <v>0</v>
      </c>
      <c r="AA2202" s="832">
        <v>0</v>
      </c>
      <c r="AB2202" s="832">
        <v>0</v>
      </c>
      <c r="AC2202" s="832">
        <v>0</v>
      </c>
      <c r="AD2202" s="832">
        <v>0</v>
      </c>
      <c r="AE2202" s="832">
        <v>0</v>
      </c>
      <c r="AF2202" s="832">
        <v>0</v>
      </c>
      <c r="AG2202" s="832">
        <v>0</v>
      </c>
      <c r="AH2202" s="832">
        <v>0</v>
      </c>
      <c r="AI2202" s="832">
        <v>0</v>
      </c>
    </row>
    <row r="2203" spans="1:35" ht="15" customHeight="1">
      <c r="A2203" s="832" t="s">
        <v>1150</v>
      </c>
      <c r="B2203" s="832">
        <v>2022</v>
      </c>
      <c r="C2203" s="832" t="s">
        <v>1338</v>
      </c>
      <c r="D2203" s="832" t="s">
        <v>1339</v>
      </c>
      <c r="E2203" s="832" t="s">
        <v>333</v>
      </c>
      <c r="F2203" s="832" t="s">
        <v>1119</v>
      </c>
      <c r="G2203" s="832">
        <v>9405.91</v>
      </c>
      <c r="H2203" s="832">
        <v>10750.41</v>
      </c>
      <c r="I2203" s="832">
        <v>12094.91</v>
      </c>
      <c r="J2203" s="832">
        <v>13439.41</v>
      </c>
      <c r="K2203" s="832">
        <v>14783.91</v>
      </c>
      <c r="L2203" s="832">
        <v>16128.41</v>
      </c>
      <c r="M2203" s="832">
        <v>1070.8</v>
      </c>
      <c r="N2203" s="832">
        <v>2141.6</v>
      </c>
      <c r="O2203" s="832">
        <v>3212.4</v>
      </c>
      <c r="P2203" s="832">
        <v>4363.41</v>
      </c>
      <c r="Q2203" s="832">
        <v>5514.42</v>
      </c>
      <c r="R2203" s="832">
        <v>6665.43</v>
      </c>
      <c r="S2203" s="832">
        <v>1344.03</v>
      </c>
      <c r="T2203" s="832">
        <v>1234.67</v>
      </c>
      <c r="U2203" s="832">
        <v>0</v>
      </c>
      <c r="V2203" s="832">
        <v>0</v>
      </c>
      <c r="W2203" s="832">
        <v>0</v>
      </c>
      <c r="X2203" s="832">
        <v>0</v>
      </c>
      <c r="Y2203" s="832">
        <v>0</v>
      </c>
      <c r="Z2203" s="832">
        <v>0</v>
      </c>
      <c r="AA2203" s="832">
        <v>0</v>
      </c>
      <c r="AB2203" s="832">
        <v>0</v>
      </c>
      <c r="AC2203" s="832">
        <v>0</v>
      </c>
      <c r="AD2203" s="832">
        <v>0</v>
      </c>
      <c r="AE2203" s="832">
        <v>0</v>
      </c>
      <c r="AF2203" s="832">
        <v>0</v>
      </c>
      <c r="AG2203" s="832">
        <v>0</v>
      </c>
      <c r="AH2203" s="832">
        <v>0</v>
      </c>
      <c r="AI2203" s="832">
        <v>0</v>
      </c>
    </row>
    <row r="2204" spans="1:35" ht="15" customHeight="1">
      <c r="A2204" s="832" t="s">
        <v>1150</v>
      </c>
      <c r="B2204" s="832">
        <v>2022</v>
      </c>
      <c r="C2204" s="832" t="s">
        <v>1340</v>
      </c>
      <c r="D2204" s="832" t="s">
        <v>1341</v>
      </c>
      <c r="E2204" s="832" t="s">
        <v>333</v>
      </c>
      <c r="F2204" s="832" t="s">
        <v>1119</v>
      </c>
      <c r="G2204" s="832">
        <v>19968.73</v>
      </c>
      <c r="H2204" s="832">
        <v>22772.34</v>
      </c>
      <c r="I2204" s="832">
        <v>25575.95</v>
      </c>
      <c r="J2204" s="832">
        <v>28379.56</v>
      </c>
      <c r="K2204" s="832">
        <v>31183.17</v>
      </c>
      <c r="L2204" s="832">
        <v>33986.78</v>
      </c>
      <c r="M2204" s="832">
        <v>2803.61</v>
      </c>
      <c r="N2204" s="832">
        <v>5118.3</v>
      </c>
      <c r="O2204" s="832">
        <v>9077.0300000000007</v>
      </c>
      <c r="P2204" s="832">
        <v>12218.1</v>
      </c>
      <c r="Q2204" s="832">
        <v>14607.92</v>
      </c>
      <c r="R2204" s="832">
        <v>16997.740000000002</v>
      </c>
      <c r="S2204" s="832">
        <v>2832.23</v>
      </c>
      <c r="T2204" s="832">
        <v>2857.23</v>
      </c>
      <c r="U2204" s="832">
        <v>-16043.4</v>
      </c>
      <c r="V2204" s="832">
        <v>0</v>
      </c>
      <c r="W2204" s="832">
        <v>0</v>
      </c>
      <c r="X2204" s="832">
        <v>0</v>
      </c>
      <c r="Y2204" s="832">
        <v>0</v>
      </c>
      <c r="Z2204" s="832">
        <v>0</v>
      </c>
      <c r="AA2204" s="832">
        <v>0</v>
      </c>
      <c r="AB2204" s="832">
        <v>0</v>
      </c>
      <c r="AC2204" s="832">
        <v>0</v>
      </c>
      <c r="AD2204" s="832">
        <v>0</v>
      </c>
      <c r="AE2204" s="832">
        <v>0</v>
      </c>
      <c r="AF2204" s="832">
        <v>0</v>
      </c>
      <c r="AG2204" s="832">
        <v>0</v>
      </c>
      <c r="AH2204" s="832">
        <v>0</v>
      </c>
      <c r="AI2204" s="832">
        <v>0</v>
      </c>
    </row>
    <row r="2205" spans="1:35" ht="15" customHeight="1">
      <c r="A2205" s="832" t="s">
        <v>1150</v>
      </c>
      <c r="B2205" s="832">
        <v>2022</v>
      </c>
      <c r="C2205" s="832" t="s">
        <v>1342</v>
      </c>
      <c r="D2205" s="832" t="s">
        <v>1343</v>
      </c>
      <c r="E2205" s="832" t="s">
        <v>333</v>
      </c>
      <c r="F2205" s="832" t="s">
        <v>1119</v>
      </c>
      <c r="G2205" s="832">
        <v>19718.07</v>
      </c>
      <c r="H2205" s="832">
        <v>24096.33</v>
      </c>
      <c r="I2205" s="832">
        <v>27587.05</v>
      </c>
      <c r="J2205" s="832">
        <v>30449.56</v>
      </c>
      <c r="K2205" s="832">
        <v>32904.720000000001</v>
      </c>
      <c r="L2205" s="832">
        <v>35104.79</v>
      </c>
      <c r="M2205" s="832">
        <v>2496.5</v>
      </c>
      <c r="N2205" s="832">
        <v>5328.62</v>
      </c>
      <c r="O2205" s="832">
        <v>8547.09</v>
      </c>
      <c r="P2205" s="832">
        <v>11258.86</v>
      </c>
      <c r="Q2205" s="832">
        <v>14102.46</v>
      </c>
      <c r="R2205" s="832">
        <v>17805.12</v>
      </c>
      <c r="S2205" s="832">
        <v>2925.4</v>
      </c>
      <c r="T2205" s="832">
        <v>3130.01</v>
      </c>
      <c r="U2205" s="832">
        <v>0</v>
      </c>
      <c r="V2205" s="832">
        <v>0</v>
      </c>
      <c r="W2205" s="832">
        <v>0</v>
      </c>
      <c r="X2205" s="832">
        <v>0</v>
      </c>
      <c r="Y2205" s="832">
        <v>0</v>
      </c>
      <c r="Z2205" s="832">
        <v>0</v>
      </c>
      <c r="AA2205" s="832">
        <v>0</v>
      </c>
      <c r="AB2205" s="832">
        <v>0</v>
      </c>
      <c r="AC2205" s="832">
        <v>0</v>
      </c>
      <c r="AD2205" s="832">
        <v>0</v>
      </c>
      <c r="AE2205" s="832">
        <v>0</v>
      </c>
      <c r="AF2205" s="832">
        <v>0</v>
      </c>
      <c r="AG2205" s="832">
        <v>0</v>
      </c>
      <c r="AH2205" s="832">
        <v>0</v>
      </c>
      <c r="AI2205" s="832">
        <v>0</v>
      </c>
    </row>
    <row r="2206" spans="1:35" ht="15" customHeight="1">
      <c r="A2206" s="832" t="s">
        <v>1150</v>
      </c>
      <c r="B2206" s="832">
        <v>2022</v>
      </c>
      <c r="C2206" s="832" t="s">
        <v>1344</v>
      </c>
      <c r="D2206" s="832" t="s">
        <v>1345</v>
      </c>
      <c r="E2206" s="832" t="s">
        <v>333</v>
      </c>
      <c r="F2206" s="832" t="s">
        <v>1119</v>
      </c>
      <c r="G2206" s="832">
        <v>-1087.5</v>
      </c>
      <c r="H2206" s="832">
        <v>-87.5</v>
      </c>
      <c r="I2206" s="832">
        <v>912.5</v>
      </c>
      <c r="J2206" s="832">
        <v>1912.5</v>
      </c>
      <c r="K2206" s="832">
        <v>3169.36</v>
      </c>
      <c r="L2206" s="832">
        <v>4169.3599999999997</v>
      </c>
      <c r="M2206" s="832">
        <v>1000</v>
      </c>
      <c r="N2206" s="832">
        <v>2000</v>
      </c>
      <c r="O2206" s="832">
        <v>3000</v>
      </c>
      <c r="P2206" s="832">
        <v>4000</v>
      </c>
      <c r="Q2206" s="832">
        <v>5000</v>
      </c>
      <c r="R2206" s="832">
        <v>6000</v>
      </c>
      <c r="S2206" s="832">
        <v>347.45</v>
      </c>
      <c r="T2206" s="832">
        <v>549.49</v>
      </c>
      <c r="U2206" s="832">
        <v>2492.5</v>
      </c>
      <c r="V2206" s="832">
        <v>0</v>
      </c>
      <c r="W2206" s="832">
        <v>0</v>
      </c>
      <c r="X2206" s="832">
        <v>0</v>
      </c>
      <c r="Y2206" s="832">
        <v>0</v>
      </c>
      <c r="Z2206" s="832">
        <v>0</v>
      </c>
      <c r="AA2206" s="832">
        <v>0</v>
      </c>
      <c r="AB2206" s="832">
        <v>0</v>
      </c>
      <c r="AC2206" s="832">
        <v>0</v>
      </c>
      <c r="AD2206" s="832">
        <v>0</v>
      </c>
      <c r="AE2206" s="832">
        <v>0</v>
      </c>
      <c r="AF2206" s="832">
        <v>0</v>
      </c>
      <c r="AG2206" s="832">
        <v>0</v>
      </c>
      <c r="AH2206" s="832">
        <v>0</v>
      </c>
      <c r="AI2206" s="832">
        <v>0</v>
      </c>
    </row>
    <row r="2207" spans="1:35" ht="15" customHeight="1">
      <c r="A2207" s="832" t="s">
        <v>1150</v>
      </c>
      <c r="B2207" s="832">
        <v>2022</v>
      </c>
      <c r="C2207" s="832" t="s">
        <v>1346</v>
      </c>
      <c r="D2207" s="832" t="s">
        <v>1347</v>
      </c>
      <c r="E2207" s="832" t="s">
        <v>333</v>
      </c>
      <c r="F2207" s="832" t="s">
        <v>1119</v>
      </c>
      <c r="G2207" s="832">
        <v>2027.16</v>
      </c>
      <c r="H2207" s="832">
        <v>2115.14</v>
      </c>
      <c r="I2207" s="832">
        <v>2604.66</v>
      </c>
      <c r="J2207" s="832">
        <v>2692.64</v>
      </c>
      <c r="K2207" s="832">
        <v>3274.61</v>
      </c>
      <c r="L2207" s="832">
        <v>3362.59</v>
      </c>
      <c r="M2207" s="832">
        <v>87.98</v>
      </c>
      <c r="N2207" s="832">
        <v>577.5</v>
      </c>
      <c r="O2207" s="832">
        <v>665.48</v>
      </c>
      <c r="P2207" s="832">
        <v>753.46</v>
      </c>
      <c r="Q2207" s="832">
        <v>841.44</v>
      </c>
      <c r="R2207" s="832">
        <v>1727.69</v>
      </c>
      <c r="S2207" s="832">
        <v>280.22000000000003</v>
      </c>
      <c r="T2207" s="832">
        <v>205.9</v>
      </c>
      <c r="U2207" s="832">
        <v>0</v>
      </c>
      <c r="V2207" s="832">
        <v>0</v>
      </c>
      <c r="W2207" s="832">
        <v>0</v>
      </c>
      <c r="X2207" s="832">
        <v>0</v>
      </c>
      <c r="Y2207" s="832">
        <v>0</v>
      </c>
      <c r="Z2207" s="832">
        <v>0</v>
      </c>
      <c r="AA2207" s="832">
        <v>0</v>
      </c>
      <c r="AB2207" s="832">
        <v>0</v>
      </c>
      <c r="AC2207" s="832">
        <v>0</v>
      </c>
      <c r="AD2207" s="832">
        <v>0</v>
      </c>
      <c r="AE2207" s="832">
        <v>0</v>
      </c>
      <c r="AF2207" s="832">
        <v>0</v>
      </c>
      <c r="AG2207" s="832">
        <v>0</v>
      </c>
      <c r="AH2207" s="832">
        <v>0</v>
      </c>
      <c r="AI2207" s="832">
        <v>0</v>
      </c>
    </row>
    <row r="2208" spans="1:35" ht="15" customHeight="1">
      <c r="A2208" s="832" t="s">
        <v>1150</v>
      </c>
      <c r="B2208" s="832">
        <v>2022</v>
      </c>
      <c r="C2208" s="832" t="s">
        <v>1348</v>
      </c>
      <c r="D2208" s="832" t="s">
        <v>1349</v>
      </c>
      <c r="E2208" s="832" t="s">
        <v>333</v>
      </c>
      <c r="F2208" s="832" t="s">
        <v>1119</v>
      </c>
      <c r="G2208" s="832">
        <v>0</v>
      </c>
      <c r="H2208" s="832">
        <v>0</v>
      </c>
      <c r="I2208" s="832">
        <v>0</v>
      </c>
      <c r="J2208" s="832">
        <v>0</v>
      </c>
      <c r="K2208" s="832">
        <v>0</v>
      </c>
      <c r="L2208" s="832">
        <v>0</v>
      </c>
      <c r="M2208" s="832">
        <v>0</v>
      </c>
      <c r="N2208" s="832">
        <v>0</v>
      </c>
      <c r="O2208" s="832">
        <v>0</v>
      </c>
      <c r="P2208" s="832">
        <v>0</v>
      </c>
      <c r="Q2208" s="832">
        <v>0</v>
      </c>
      <c r="R2208" s="832">
        <v>0</v>
      </c>
      <c r="S2208" s="832">
        <v>0</v>
      </c>
      <c r="T2208" s="832">
        <v>0</v>
      </c>
      <c r="U2208" s="832">
        <v>0</v>
      </c>
      <c r="V2208" s="832">
        <v>0</v>
      </c>
      <c r="W2208" s="832">
        <v>0</v>
      </c>
      <c r="X2208" s="832">
        <v>0</v>
      </c>
      <c r="Y2208" s="832">
        <v>0</v>
      </c>
      <c r="Z2208" s="832">
        <v>0</v>
      </c>
      <c r="AA2208" s="832">
        <v>0</v>
      </c>
      <c r="AB2208" s="832">
        <v>0</v>
      </c>
      <c r="AC2208" s="832">
        <v>0</v>
      </c>
      <c r="AD2208" s="832">
        <v>0</v>
      </c>
      <c r="AE2208" s="832">
        <v>0</v>
      </c>
      <c r="AF2208" s="832">
        <v>0</v>
      </c>
      <c r="AG2208" s="832">
        <v>0</v>
      </c>
      <c r="AH2208" s="832">
        <v>0</v>
      </c>
      <c r="AI2208" s="832">
        <v>0</v>
      </c>
    </row>
    <row r="2209" spans="1:35" ht="15" customHeight="1">
      <c r="A2209" s="832" t="s">
        <v>1150</v>
      </c>
      <c r="B2209" s="832">
        <v>2022</v>
      </c>
      <c r="C2209" s="832" t="s">
        <v>1350</v>
      </c>
      <c r="D2209" s="832" t="s">
        <v>1351</v>
      </c>
      <c r="E2209" s="832" t="s">
        <v>333</v>
      </c>
      <c r="F2209" s="832" t="s">
        <v>1119</v>
      </c>
      <c r="G2209" s="832">
        <v>-188.47</v>
      </c>
      <c r="H2209" s="832">
        <v>-185.47</v>
      </c>
      <c r="I2209" s="832">
        <v>-185.47</v>
      </c>
      <c r="J2209" s="832">
        <v>-177.7</v>
      </c>
      <c r="K2209" s="832">
        <v>-362.2</v>
      </c>
      <c r="L2209" s="832">
        <v>-573.04</v>
      </c>
      <c r="M2209" s="832">
        <v>0</v>
      </c>
      <c r="N2209" s="832">
        <v>-114.08</v>
      </c>
      <c r="O2209" s="832">
        <v>-212.93</v>
      </c>
      <c r="P2209" s="832">
        <v>-212.93</v>
      </c>
      <c r="Q2209" s="832">
        <v>-298.60000000000002</v>
      </c>
      <c r="R2209" s="832">
        <v>-276.44</v>
      </c>
      <c r="S2209" s="832">
        <v>-47.75</v>
      </c>
      <c r="T2209" s="832">
        <v>-62.11</v>
      </c>
      <c r="U2209" s="832">
        <v>0</v>
      </c>
      <c r="V2209" s="832">
        <v>0</v>
      </c>
      <c r="W2209" s="832">
        <v>0</v>
      </c>
      <c r="X2209" s="832">
        <v>0</v>
      </c>
      <c r="Y2209" s="832">
        <v>0</v>
      </c>
      <c r="Z2209" s="832">
        <v>0</v>
      </c>
      <c r="AA2209" s="832">
        <v>0</v>
      </c>
      <c r="AB2209" s="832">
        <v>0</v>
      </c>
      <c r="AC2209" s="832">
        <v>0</v>
      </c>
      <c r="AD2209" s="832">
        <v>0</v>
      </c>
      <c r="AE2209" s="832">
        <v>0</v>
      </c>
      <c r="AF2209" s="832">
        <v>0</v>
      </c>
      <c r="AG2209" s="832">
        <v>0</v>
      </c>
      <c r="AH2209" s="832">
        <v>0</v>
      </c>
      <c r="AI2209" s="832">
        <v>0</v>
      </c>
    </row>
    <row r="2210" spans="1:35" ht="15" customHeight="1">
      <c r="A2210" s="832" t="s">
        <v>1150</v>
      </c>
      <c r="B2210" s="832">
        <v>2022</v>
      </c>
      <c r="C2210" s="832" t="s">
        <v>1352</v>
      </c>
      <c r="D2210" s="832" t="s">
        <v>1353</v>
      </c>
      <c r="E2210" s="832" t="s">
        <v>333</v>
      </c>
      <c r="F2210" s="832" t="s">
        <v>1119</v>
      </c>
      <c r="G2210" s="832">
        <v>0</v>
      </c>
      <c r="H2210" s="832">
        <v>0</v>
      </c>
      <c r="I2210" s="832">
        <v>0</v>
      </c>
      <c r="J2210" s="832">
        <v>0</v>
      </c>
      <c r="K2210" s="832">
        <v>0</v>
      </c>
      <c r="L2210" s="832">
        <v>0</v>
      </c>
      <c r="M2210" s="832">
        <v>0</v>
      </c>
      <c r="N2210" s="832">
        <v>0</v>
      </c>
      <c r="O2210" s="832">
        <v>0</v>
      </c>
      <c r="P2210" s="832">
        <v>0</v>
      </c>
      <c r="Q2210" s="832">
        <v>0</v>
      </c>
      <c r="R2210" s="832">
        <v>0</v>
      </c>
      <c r="S2210" s="832">
        <v>0</v>
      </c>
      <c r="T2210" s="832">
        <v>0</v>
      </c>
      <c r="U2210" s="832">
        <v>0</v>
      </c>
      <c r="V2210" s="832">
        <v>0</v>
      </c>
      <c r="W2210" s="832">
        <v>0</v>
      </c>
      <c r="X2210" s="832">
        <v>0</v>
      </c>
      <c r="Y2210" s="832">
        <v>0</v>
      </c>
      <c r="Z2210" s="832">
        <v>0</v>
      </c>
      <c r="AA2210" s="832">
        <v>0</v>
      </c>
      <c r="AB2210" s="832">
        <v>0</v>
      </c>
      <c r="AC2210" s="832">
        <v>0</v>
      </c>
      <c r="AD2210" s="832">
        <v>0</v>
      </c>
      <c r="AE2210" s="832">
        <v>0</v>
      </c>
      <c r="AF2210" s="832">
        <v>0</v>
      </c>
      <c r="AG2210" s="832">
        <v>0</v>
      </c>
      <c r="AH2210" s="832">
        <v>0</v>
      </c>
      <c r="AI2210" s="832">
        <v>0</v>
      </c>
    </row>
    <row r="2211" spans="1:35" ht="15" customHeight="1">
      <c r="A2211" s="832" t="s">
        <v>1150</v>
      </c>
      <c r="B2211" s="832">
        <v>2022</v>
      </c>
      <c r="C2211" s="832" t="s">
        <v>1354</v>
      </c>
      <c r="D2211" s="832" t="s">
        <v>1355</v>
      </c>
      <c r="E2211" s="832" t="s">
        <v>333</v>
      </c>
      <c r="F2211" s="832" t="s">
        <v>1119</v>
      </c>
      <c r="G2211" s="832">
        <v>103564.58</v>
      </c>
      <c r="H2211" s="832">
        <v>114236.93</v>
      </c>
      <c r="I2211" s="832">
        <v>132185.17000000001</v>
      </c>
      <c r="J2211" s="832">
        <v>147237.97</v>
      </c>
      <c r="K2211" s="832">
        <v>163543.81</v>
      </c>
      <c r="L2211" s="832">
        <v>186575.68</v>
      </c>
      <c r="M2211" s="832">
        <v>16377.85</v>
      </c>
      <c r="N2211" s="832">
        <v>28672.86</v>
      </c>
      <c r="O2211" s="832">
        <v>43597.36</v>
      </c>
      <c r="P2211" s="832">
        <v>58820.18</v>
      </c>
      <c r="Q2211" s="832">
        <v>81457.509999999995</v>
      </c>
      <c r="R2211" s="832">
        <v>101275.8</v>
      </c>
      <c r="S2211" s="832">
        <v>15547.97</v>
      </c>
      <c r="T2211" s="832">
        <v>16180.78</v>
      </c>
      <c r="U2211" s="832">
        <v>0</v>
      </c>
      <c r="V2211" s="832">
        <v>0</v>
      </c>
      <c r="W2211" s="832">
        <v>0</v>
      </c>
      <c r="X2211" s="832">
        <v>0</v>
      </c>
      <c r="Y2211" s="832">
        <v>0</v>
      </c>
      <c r="Z2211" s="832">
        <v>0</v>
      </c>
      <c r="AA2211" s="832">
        <v>0</v>
      </c>
      <c r="AB2211" s="832">
        <v>0</v>
      </c>
      <c r="AC2211" s="832">
        <v>0</v>
      </c>
      <c r="AD2211" s="832">
        <v>0</v>
      </c>
      <c r="AE2211" s="832">
        <v>0</v>
      </c>
      <c r="AF2211" s="832">
        <v>0</v>
      </c>
      <c r="AG2211" s="832">
        <v>0</v>
      </c>
      <c r="AH2211" s="832">
        <v>0</v>
      </c>
      <c r="AI2211" s="832">
        <v>0</v>
      </c>
    </row>
    <row r="2212" spans="1:35" ht="15" customHeight="1">
      <c r="A2212" s="832" t="s">
        <v>1150</v>
      </c>
      <c r="B2212" s="832">
        <v>2022</v>
      </c>
      <c r="C2212" s="832" t="s">
        <v>1356</v>
      </c>
      <c r="D2212" s="832" t="s">
        <v>1357</v>
      </c>
      <c r="E2212" s="832" t="s">
        <v>333</v>
      </c>
      <c r="F2212" s="832" t="s">
        <v>1119</v>
      </c>
      <c r="G2212" s="832">
        <v>9761.2199999999993</v>
      </c>
      <c r="H2212" s="832">
        <v>10287.33</v>
      </c>
      <c r="I2212" s="832">
        <v>10762.46</v>
      </c>
      <c r="J2212" s="832">
        <v>11924.13</v>
      </c>
      <c r="K2212" s="832">
        <v>13464.63</v>
      </c>
      <c r="L2212" s="832">
        <v>16506.27</v>
      </c>
      <c r="M2212" s="832">
        <v>947.67</v>
      </c>
      <c r="N2212" s="832">
        <v>1991.75</v>
      </c>
      <c r="O2212" s="832">
        <v>3485.01</v>
      </c>
      <c r="P2212" s="832">
        <v>4989.04</v>
      </c>
      <c r="Q2212" s="832">
        <v>6112.69</v>
      </c>
      <c r="R2212" s="832">
        <v>9310.86</v>
      </c>
      <c r="S2212" s="832">
        <v>1375.52</v>
      </c>
      <c r="T2212" s="832">
        <v>1296.3900000000001</v>
      </c>
      <c r="U2212" s="832">
        <v>0</v>
      </c>
      <c r="V2212" s="832">
        <v>0</v>
      </c>
      <c r="W2212" s="832">
        <v>0</v>
      </c>
      <c r="X2212" s="832">
        <v>0</v>
      </c>
      <c r="Y2212" s="832">
        <v>0</v>
      </c>
      <c r="Z2212" s="832">
        <v>0</v>
      </c>
      <c r="AA2212" s="832">
        <v>0</v>
      </c>
      <c r="AB2212" s="832">
        <v>0</v>
      </c>
      <c r="AC2212" s="832">
        <v>0</v>
      </c>
      <c r="AD2212" s="832">
        <v>0</v>
      </c>
      <c r="AE2212" s="832">
        <v>0</v>
      </c>
      <c r="AF2212" s="832">
        <v>0</v>
      </c>
      <c r="AG2212" s="832">
        <v>0</v>
      </c>
      <c r="AH2212" s="832">
        <v>0</v>
      </c>
      <c r="AI2212" s="832">
        <v>0</v>
      </c>
    </row>
    <row r="2213" spans="1:35" ht="15" customHeight="1">
      <c r="A2213" s="832" t="s">
        <v>1150</v>
      </c>
      <c r="B2213" s="832">
        <v>2022</v>
      </c>
      <c r="C2213" s="832" t="s">
        <v>1358</v>
      </c>
      <c r="D2213" s="832" t="s">
        <v>1359</v>
      </c>
      <c r="E2213" s="832" t="s">
        <v>333</v>
      </c>
      <c r="F2213" s="832" t="s">
        <v>1119</v>
      </c>
      <c r="G2213" s="832">
        <v>0</v>
      </c>
      <c r="H2213" s="832">
        <v>0</v>
      </c>
      <c r="I2213" s="832">
        <v>0</v>
      </c>
      <c r="J2213" s="832">
        <v>0</v>
      </c>
      <c r="K2213" s="832">
        <v>0</v>
      </c>
      <c r="L2213" s="832">
        <v>0</v>
      </c>
      <c r="M2213" s="832">
        <v>0</v>
      </c>
      <c r="N2213" s="832">
        <v>0</v>
      </c>
      <c r="O2213" s="832">
        <v>0</v>
      </c>
      <c r="P2213" s="832">
        <v>0</v>
      </c>
      <c r="Q2213" s="832">
        <v>0</v>
      </c>
      <c r="R2213" s="832">
        <v>0</v>
      </c>
      <c r="S2213" s="832">
        <v>0</v>
      </c>
      <c r="T2213" s="832">
        <v>0</v>
      </c>
      <c r="U2213" s="832">
        <v>5957.79</v>
      </c>
      <c r="V2213" s="832">
        <v>0</v>
      </c>
      <c r="W2213" s="832">
        <v>0</v>
      </c>
      <c r="X2213" s="832">
        <v>0</v>
      </c>
      <c r="Y2213" s="832">
        <v>0</v>
      </c>
      <c r="Z2213" s="832">
        <v>0</v>
      </c>
      <c r="AA2213" s="832">
        <v>0</v>
      </c>
      <c r="AB2213" s="832">
        <v>0</v>
      </c>
      <c r="AC2213" s="832">
        <v>0</v>
      </c>
      <c r="AD2213" s="832">
        <v>0</v>
      </c>
      <c r="AE2213" s="832">
        <v>0</v>
      </c>
      <c r="AF2213" s="832">
        <v>0</v>
      </c>
      <c r="AG2213" s="832">
        <v>0</v>
      </c>
      <c r="AH2213" s="832">
        <v>0</v>
      </c>
      <c r="AI2213" s="832">
        <v>0</v>
      </c>
    </row>
    <row r="2214" spans="1:35" ht="15" customHeight="1">
      <c r="A2214" s="832" t="s">
        <v>1150</v>
      </c>
      <c r="B2214" s="832">
        <v>2022</v>
      </c>
      <c r="C2214" s="832" t="s">
        <v>1360</v>
      </c>
      <c r="D2214" s="832" t="s">
        <v>1361</v>
      </c>
      <c r="E2214" s="832" t="s">
        <v>333</v>
      </c>
      <c r="F2214" s="832" t="s">
        <v>1119</v>
      </c>
      <c r="G2214" s="832">
        <v>0</v>
      </c>
      <c r="H2214" s="832">
        <v>0</v>
      </c>
      <c r="I2214" s="832">
        <v>0</v>
      </c>
      <c r="J2214" s="832">
        <v>0</v>
      </c>
      <c r="K2214" s="832">
        <v>0</v>
      </c>
      <c r="L2214" s="832">
        <v>0</v>
      </c>
      <c r="M2214" s="832">
        <v>0</v>
      </c>
      <c r="N2214" s="832">
        <v>0</v>
      </c>
      <c r="O2214" s="832">
        <v>0</v>
      </c>
      <c r="P2214" s="832">
        <v>0</v>
      </c>
      <c r="Q2214" s="832">
        <v>0</v>
      </c>
      <c r="R2214" s="832">
        <v>0</v>
      </c>
      <c r="S2214" s="832">
        <v>0</v>
      </c>
      <c r="T2214" s="832">
        <v>0</v>
      </c>
      <c r="U2214" s="832">
        <v>0</v>
      </c>
      <c r="V2214" s="832">
        <v>0</v>
      </c>
      <c r="W2214" s="832">
        <v>0</v>
      </c>
      <c r="X2214" s="832">
        <v>0</v>
      </c>
      <c r="Y2214" s="832">
        <v>0</v>
      </c>
      <c r="Z2214" s="832">
        <v>0</v>
      </c>
      <c r="AA2214" s="832">
        <v>0</v>
      </c>
      <c r="AB2214" s="832">
        <v>0</v>
      </c>
      <c r="AC2214" s="832">
        <v>0</v>
      </c>
      <c r="AD2214" s="832">
        <v>0</v>
      </c>
      <c r="AE2214" s="832">
        <v>0</v>
      </c>
      <c r="AF2214" s="832">
        <v>0</v>
      </c>
      <c r="AG2214" s="832">
        <v>0</v>
      </c>
      <c r="AH2214" s="832">
        <v>0</v>
      </c>
      <c r="AI2214" s="832">
        <v>0</v>
      </c>
    </row>
    <row r="2215" spans="1:35" ht="15" customHeight="1">
      <c r="A2215" s="832" t="s">
        <v>1150</v>
      </c>
      <c r="B2215" s="832">
        <v>2022</v>
      </c>
      <c r="C2215" s="832" t="s">
        <v>1362</v>
      </c>
      <c r="D2215" s="832" t="s">
        <v>1363</v>
      </c>
      <c r="E2215" s="832" t="s">
        <v>333</v>
      </c>
      <c r="F2215" s="832" t="s">
        <v>1119</v>
      </c>
      <c r="G2215" s="832">
        <v>462.04</v>
      </c>
      <c r="H2215" s="832">
        <v>529.91</v>
      </c>
      <c r="I2215" s="832">
        <v>655.01</v>
      </c>
      <c r="J2215" s="832">
        <v>739.45</v>
      </c>
      <c r="K2215" s="832">
        <v>820.93</v>
      </c>
      <c r="L2215" s="832">
        <v>927.1</v>
      </c>
      <c r="M2215" s="832">
        <v>90.66</v>
      </c>
      <c r="N2215" s="832">
        <v>165.06</v>
      </c>
      <c r="O2215" s="832">
        <v>219</v>
      </c>
      <c r="P2215" s="832">
        <v>296.60000000000002</v>
      </c>
      <c r="Q2215" s="832">
        <v>437.08</v>
      </c>
      <c r="R2215" s="832">
        <v>637.34</v>
      </c>
      <c r="S2215" s="832">
        <v>77.260000000000005</v>
      </c>
      <c r="T2215" s="832">
        <v>88.48</v>
      </c>
      <c r="U2215" s="832">
        <v>0</v>
      </c>
      <c r="V2215" s="832">
        <v>0</v>
      </c>
      <c r="W2215" s="832">
        <v>0</v>
      </c>
      <c r="X2215" s="832">
        <v>0</v>
      </c>
      <c r="Y2215" s="832">
        <v>0</v>
      </c>
      <c r="Z2215" s="832">
        <v>0</v>
      </c>
      <c r="AA2215" s="832">
        <v>0</v>
      </c>
      <c r="AB2215" s="832">
        <v>0</v>
      </c>
      <c r="AC2215" s="832">
        <v>0</v>
      </c>
      <c r="AD2215" s="832">
        <v>0</v>
      </c>
      <c r="AE2215" s="832">
        <v>0</v>
      </c>
      <c r="AF2215" s="832">
        <v>0</v>
      </c>
      <c r="AG2215" s="832">
        <v>0</v>
      </c>
      <c r="AH2215" s="832">
        <v>0</v>
      </c>
      <c r="AI2215" s="832">
        <v>0</v>
      </c>
    </row>
    <row r="2216" spans="1:35" ht="15" customHeight="1">
      <c r="A2216" s="832" t="s">
        <v>1150</v>
      </c>
      <c r="B2216" s="832">
        <v>2022</v>
      </c>
      <c r="C2216" s="832" t="s">
        <v>1364</v>
      </c>
      <c r="D2216" s="832" t="s">
        <v>1365</v>
      </c>
      <c r="E2216" s="832" t="s">
        <v>333</v>
      </c>
      <c r="F2216" s="832" t="s">
        <v>1119</v>
      </c>
      <c r="G2216" s="832">
        <v>9989.9599999999991</v>
      </c>
      <c r="H2216" s="832">
        <v>11278.67</v>
      </c>
      <c r="I2216" s="832">
        <v>12505.07</v>
      </c>
      <c r="J2216" s="832">
        <v>13602.47</v>
      </c>
      <c r="K2216" s="832">
        <v>15646.9</v>
      </c>
      <c r="L2216" s="832">
        <v>18610.580000000002</v>
      </c>
      <c r="M2216" s="832">
        <v>2018.48</v>
      </c>
      <c r="N2216" s="832">
        <v>4564.22</v>
      </c>
      <c r="O2216" s="832">
        <v>6338.59</v>
      </c>
      <c r="P2216" s="832">
        <v>7769.72</v>
      </c>
      <c r="Q2216" s="832">
        <v>9719.69</v>
      </c>
      <c r="R2216" s="832">
        <v>11617.93</v>
      </c>
      <c r="S2216" s="832">
        <v>1550.88</v>
      </c>
      <c r="T2216" s="832">
        <v>1808.42</v>
      </c>
      <c r="U2216" s="832">
        <v>6204.25</v>
      </c>
      <c r="V2216" s="832">
        <v>0</v>
      </c>
      <c r="W2216" s="832">
        <v>0</v>
      </c>
      <c r="X2216" s="832">
        <v>0</v>
      </c>
      <c r="Y2216" s="832">
        <v>0</v>
      </c>
      <c r="Z2216" s="832">
        <v>0</v>
      </c>
      <c r="AA2216" s="832">
        <v>0</v>
      </c>
      <c r="AB2216" s="832">
        <v>0</v>
      </c>
      <c r="AC2216" s="832">
        <v>0</v>
      </c>
      <c r="AD2216" s="832">
        <v>0</v>
      </c>
      <c r="AE2216" s="832">
        <v>0</v>
      </c>
      <c r="AF2216" s="832">
        <v>0</v>
      </c>
      <c r="AG2216" s="832">
        <v>0</v>
      </c>
      <c r="AH2216" s="832">
        <v>0</v>
      </c>
      <c r="AI2216" s="832">
        <v>0</v>
      </c>
    </row>
    <row r="2217" spans="1:35" ht="15" customHeight="1">
      <c r="A2217" s="832" t="s">
        <v>1150</v>
      </c>
      <c r="B2217" s="832">
        <v>2022</v>
      </c>
      <c r="C2217" s="832" t="s">
        <v>1366</v>
      </c>
      <c r="D2217" s="832" t="s">
        <v>1367</v>
      </c>
      <c r="E2217" s="832" t="s">
        <v>333</v>
      </c>
      <c r="F2217" s="832" t="s">
        <v>1119</v>
      </c>
      <c r="G2217" s="832">
        <v>164.25</v>
      </c>
      <c r="H2217" s="832">
        <v>848</v>
      </c>
      <c r="I2217" s="832">
        <v>848</v>
      </c>
      <c r="J2217" s="832">
        <v>848</v>
      </c>
      <c r="K2217" s="832">
        <v>848</v>
      </c>
      <c r="L2217" s="832">
        <v>848</v>
      </c>
      <c r="M2217" s="832">
        <v>0</v>
      </c>
      <c r="N2217" s="832">
        <v>4331.7299999999996</v>
      </c>
      <c r="O2217" s="832">
        <v>4811.7299999999996</v>
      </c>
      <c r="P2217" s="832">
        <v>4811.7299999999996</v>
      </c>
      <c r="Q2217" s="832">
        <v>4824.3500000000004</v>
      </c>
      <c r="R2217" s="832">
        <v>5317.18</v>
      </c>
      <c r="S2217" s="832">
        <v>70.67</v>
      </c>
      <c r="T2217" s="832">
        <v>500.74</v>
      </c>
      <c r="U2217" s="832">
        <v>0</v>
      </c>
      <c r="V2217" s="832">
        <v>0</v>
      </c>
      <c r="W2217" s="832">
        <v>0</v>
      </c>
      <c r="X2217" s="832">
        <v>0</v>
      </c>
      <c r="Y2217" s="832">
        <v>0</v>
      </c>
      <c r="Z2217" s="832">
        <v>0</v>
      </c>
      <c r="AA2217" s="832">
        <v>0</v>
      </c>
      <c r="AB2217" s="832">
        <v>0</v>
      </c>
      <c r="AC2217" s="832">
        <v>0</v>
      </c>
      <c r="AD2217" s="832">
        <v>0</v>
      </c>
      <c r="AE2217" s="832">
        <v>0</v>
      </c>
      <c r="AF2217" s="832">
        <v>0</v>
      </c>
      <c r="AG2217" s="832">
        <v>0</v>
      </c>
      <c r="AH2217" s="832">
        <v>0</v>
      </c>
      <c r="AI2217" s="832">
        <v>0</v>
      </c>
    </row>
    <row r="2218" spans="1:35" ht="15" customHeight="1">
      <c r="A2218" s="832" t="s">
        <v>1150</v>
      </c>
      <c r="B2218" s="832">
        <v>2022</v>
      </c>
      <c r="C2218" s="832" t="s">
        <v>1368</v>
      </c>
      <c r="D2218" s="832" t="s">
        <v>1369</v>
      </c>
      <c r="E2218" s="832" t="s">
        <v>333</v>
      </c>
      <c r="F2218" s="832" t="s">
        <v>1119</v>
      </c>
      <c r="G2218" s="832">
        <v>889.61</v>
      </c>
      <c r="H2218" s="832">
        <v>1003.72</v>
      </c>
      <c r="I2218" s="832">
        <v>1593.69</v>
      </c>
      <c r="J2218" s="832">
        <v>1710.99</v>
      </c>
      <c r="K2218" s="832">
        <v>2076.98</v>
      </c>
      <c r="L2218" s="832">
        <v>2126.83</v>
      </c>
      <c r="M2218" s="832">
        <v>246.84</v>
      </c>
      <c r="N2218" s="832">
        <v>434.66</v>
      </c>
      <c r="O2218" s="832">
        <v>692.82</v>
      </c>
      <c r="P2218" s="832">
        <v>1610.25</v>
      </c>
      <c r="Q2218" s="832">
        <v>1708.39</v>
      </c>
      <c r="R2218" s="832">
        <v>2302.66</v>
      </c>
      <c r="S2218" s="832">
        <v>177.24</v>
      </c>
      <c r="T2218" s="832">
        <v>274.39</v>
      </c>
      <c r="U2218" s="832">
        <v>0</v>
      </c>
      <c r="V2218" s="832">
        <v>0</v>
      </c>
      <c r="W2218" s="832">
        <v>0</v>
      </c>
      <c r="X2218" s="832">
        <v>0</v>
      </c>
      <c r="Y2218" s="832">
        <v>0</v>
      </c>
      <c r="Z2218" s="832">
        <v>0</v>
      </c>
      <c r="AA2218" s="832">
        <v>0</v>
      </c>
      <c r="AB2218" s="832">
        <v>0</v>
      </c>
      <c r="AC2218" s="832">
        <v>0</v>
      </c>
      <c r="AD2218" s="832">
        <v>0</v>
      </c>
      <c r="AE2218" s="832">
        <v>0</v>
      </c>
      <c r="AF2218" s="832">
        <v>0</v>
      </c>
      <c r="AG2218" s="832">
        <v>0</v>
      </c>
      <c r="AH2218" s="832">
        <v>0</v>
      </c>
      <c r="AI2218" s="832">
        <v>0</v>
      </c>
    </row>
    <row r="2219" spans="1:35" ht="15" customHeight="1">
      <c r="A2219" s="832" t="s">
        <v>1150</v>
      </c>
      <c r="B2219" s="832">
        <v>2022</v>
      </c>
      <c r="C2219" s="832" t="s">
        <v>1370</v>
      </c>
      <c r="D2219" s="832" t="s">
        <v>1371</v>
      </c>
      <c r="E2219" s="832" t="s">
        <v>333</v>
      </c>
      <c r="F2219" s="832" t="s">
        <v>1119</v>
      </c>
      <c r="G2219" s="832">
        <v>1023.77</v>
      </c>
      <c r="H2219" s="832">
        <v>1023.77</v>
      </c>
      <c r="I2219" s="832">
        <v>1023.77</v>
      </c>
      <c r="J2219" s="832">
        <v>1023.77</v>
      </c>
      <c r="K2219" s="832">
        <v>1023.77</v>
      </c>
      <c r="L2219" s="832">
        <v>1046.78</v>
      </c>
      <c r="M2219" s="832">
        <v>0</v>
      </c>
      <c r="N2219" s="832">
        <v>0</v>
      </c>
      <c r="O2219" s="832">
        <v>0</v>
      </c>
      <c r="P2219" s="832">
        <v>1335</v>
      </c>
      <c r="Q2219" s="832">
        <v>1335</v>
      </c>
      <c r="R2219" s="832">
        <v>1335</v>
      </c>
      <c r="S2219" s="832">
        <v>87.23</v>
      </c>
      <c r="T2219" s="832">
        <v>123.46</v>
      </c>
      <c r="U2219" s="832">
        <v>0</v>
      </c>
      <c r="V2219" s="832">
        <v>0</v>
      </c>
      <c r="W2219" s="832">
        <v>0</v>
      </c>
      <c r="X2219" s="832">
        <v>0</v>
      </c>
      <c r="Y2219" s="832">
        <v>0</v>
      </c>
      <c r="Z2219" s="832">
        <v>0</v>
      </c>
      <c r="AA2219" s="832">
        <v>0</v>
      </c>
      <c r="AB2219" s="832">
        <v>0</v>
      </c>
      <c r="AC2219" s="832">
        <v>0</v>
      </c>
      <c r="AD2219" s="832">
        <v>0</v>
      </c>
      <c r="AE2219" s="832">
        <v>0</v>
      </c>
      <c r="AF2219" s="832">
        <v>0</v>
      </c>
      <c r="AG2219" s="832">
        <v>0</v>
      </c>
      <c r="AH2219" s="832">
        <v>0</v>
      </c>
      <c r="AI2219" s="832">
        <v>0</v>
      </c>
    </row>
    <row r="2220" spans="1:35" ht="15" customHeight="1">
      <c r="A2220" s="832" t="s">
        <v>1150</v>
      </c>
      <c r="B2220" s="832">
        <v>2022</v>
      </c>
      <c r="C2220" s="832" t="s">
        <v>1372</v>
      </c>
      <c r="D2220" s="832" t="s">
        <v>1373</v>
      </c>
      <c r="E2220" s="832" t="s">
        <v>333</v>
      </c>
      <c r="F2220" s="832" t="s">
        <v>1119</v>
      </c>
      <c r="G2220" s="832">
        <v>0</v>
      </c>
      <c r="H2220" s="832">
        <v>0</v>
      </c>
      <c r="I2220" s="832">
        <v>0</v>
      </c>
      <c r="J2220" s="832">
        <v>0</v>
      </c>
      <c r="K2220" s="832">
        <v>0</v>
      </c>
      <c r="L2220" s="832">
        <v>0</v>
      </c>
      <c r="M2220" s="832">
        <v>0</v>
      </c>
      <c r="N2220" s="832">
        <v>0</v>
      </c>
      <c r="O2220" s="832">
        <v>0</v>
      </c>
      <c r="P2220" s="832">
        <v>0</v>
      </c>
      <c r="Q2220" s="832">
        <v>0</v>
      </c>
      <c r="R2220" s="832">
        <v>0</v>
      </c>
      <c r="S2220" s="832">
        <v>0</v>
      </c>
      <c r="T2220" s="832">
        <v>0</v>
      </c>
      <c r="U2220" s="832">
        <v>0</v>
      </c>
      <c r="V2220" s="832">
        <v>0</v>
      </c>
      <c r="W2220" s="832">
        <v>0</v>
      </c>
      <c r="X2220" s="832">
        <v>0</v>
      </c>
      <c r="Y2220" s="832">
        <v>0</v>
      </c>
      <c r="Z2220" s="832">
        <v>0</v>
      </c>
      <c r="AA2220" s="832">
        <v>0</v>
      </c>
      <c r="AB2220" s="832">
        <v>0</v>
      </c>
      <c r="AC2220" s="832">
        <v>0</v>
      </c>
      <c r="AD2220" s="832">
        <v>0</v>
      </c>
      <c r="AE2220" s="832">
        <v>0</v>
      </c>
      <c r="AF2220" s="832">
        <v>0</v>
      </c>
      <c r="AG2220" s="832">
        <v>0</v>
      </c>
      <c r="AH2220" s="832">
        <v>0</v>
      </c>
      <c r="AI2220" s="832">
        <v>0</v>
      </c>
    </row>
    <row r="2221" spans="1:35" ht="15" customHeight="1">
      <c r="A2221" s="832" t="s">
        <v>1150</v>
      </c>
      <c r="B2221" s="832">
        <v>2022</v>
      </c>
      <c r="C2221" s="832" t="s">
        <v>1374</v>
      </c>
      <c r="D2221" s="832" t="s">
        <v>1375</v>
      </c>
      <c r="E2221" s="832" t="s">
        <v>333</v>
      </c>
      <c r="F2221" s="832" t="s">
        <v>1119</v>
      </c>
      <c r="G2221" s="832">
        <v>0</v>
      </c>
      <c r="H2221" s="832">
        <v>0</v>
      </c>
      <c r="I2221" s="832">
        <v>0</v>
      </c>
      <c r="J2221" s="832">
        <v>0</v>
      </c>
      <c r="K2221" s="832">
        <v>0</v>
      </c>
      <c r="L2221" s="832">
        <v>0</v>
      </c>
      <c r="M2221" s="832">
        <v>0</v>
      </c>
      <c r="N2221" s="832">
        <v>0</v>
      </c>
      <c r="O2221" s="832">
        <v>0</v>
      </c>
      <c r="P2221" s="832">
        <v>0</v>
      </c>
      <c r="Q2221" s="832">
        <v>0</v>
      </c>
      <c r="R2221" s="832">
        <v>0</v>
      </c>
      <c r="S2221" s="832">
        <v>0</v>
      </c>
      <c r="T2221" s="832">
        <v>0</v>
      </c>
      <c r="U2221" s="832">
        <v>0</v>
      </c>
      <c r="V2221" s="832">
        <v>0</v>
      </c>
      <c r="W2221" s="832">
        <v>0</v>
      </c>
      <c r="X2221" s="832">
        <v>0</v>
      </c>
      <c r="Y2221" s="832">
        <v>0</v>
      </c>
      <c r="Z2221" s="832">
        <v>0</v>
      </c>
      <c r="AA2221" s="832">
        <v>0</v>
      </c>
      <c r="AB2221" s="832">
        <v>0</v>
      </c>
      <c r="AC2221" s="832">
        <v>0</v>
      </c>
      <c r="AD2221" s="832">
        <v>0</v>
      </c>
      <c r="AE2221" s="832">
        <v>0</v>
      </c>
      <c r="AF2221" s="832">
        <v>0</v>
      </c>
      <c r="AG2221" s="832">
        <v>0</v>
      </c>
      <c r="AH2221" s="832">
        <v>0</v>
      </c>
      <c r="AI2221" s="832">
        <v>0</v>
      </c>
    </row>
    <row r="2222" spans="1:35" ht="15" customHeight="1">
      <c r="A2222" s="832" t="s">
        <v>1150</v>
      </c>
      <c r="B2222" s="832">
        <v>2022</v>
      </c>
      <c r="C2222" s="832" t="s">
        <v>1376</v>
      </c>
      <c r="D2222" s="832" t="s">
        <v>1377</v>
      </c>
      <c r="E2222" s="832" t="s">
        <v>333</v>
      </c>
      <c r="F2222" s="832" t="s">
        <v>1119</v>
      </c>
      <c r="G2222" s="832">
        <v>96.56</v>
      </c>
      <c r="H2222" s="832">
        <v>709.58</v>
      </c>
      <c r="I2222" s="832">
        <v>710.18</v>
      </c>
      <c r="J2222" s="832">
        <v>710.74</v>
      </c>
      <c r="K2222" s="832">
        <v>780.66</v>
      </c>
      <c r="L2222" s="832">
        <v>1086.48</v>
      </c>
      <c r="M2222" s="832">
        <v>0</v>
      </c>
      <c r="N2222" s="832">
        <v>0</v>
      </c>
      <c r="O2222" s="832">
        <v>797.1</v>
      </c>
      <c r="P2222" s="832">
        <v>797.1</v>
      </c>
      <c r="Q2222" s="832">
        <v>797.1</v>
      </c>
      <c r="R2222" s="832">
        <v>797.1</v>
      </c>
      <c r="S2222" s="832">
        <v>90.54</v>
      </c>
      <c r="T2222" s="832">
        <v>160.82</v>
      </c>
      <c r="U2222" s="832">
        <v>0</v>
      </c>
      <c r="V2222" s="832">
        <v>0</v>
      </c>
      <c r="W2222" s="832">
        <v>0</v>
      </c>
      <c r="X2222" s="832">
        <v>0</v>
      </c>
      <c r="Y2222" s="832">
        <v>0</v>
      </c>
      <c r="Z2222" s="832">
        <v>0</v>
      </c>
      <c r="AA2222" s="832">
        <v>0</v>
      </c>
      <c r="AB2222" s="832">
        <v>0</v>
      </c>
      <c r="AC2222" s="832">
        <v>0</v>
      </c>
      <c r="AD2222" s="832">
        <v>0</v>
      </c>
      <c r="AE2222" s="832">
        <v>0</v>
      </c>
      <c r="AF2222" s="832">
        <v>0</v>
      </c>
      <c r="AG2222" s="832">
        <v>0</v>
      </c>
      <c r="AH2222" s="832">
        <v>0</v>
      </c>
      <c r="AI2222" s="832">
        <v>0</v>
      </c>
    </row>
    <row r="2223" spans="1:35" ht="15" customHeight="1">
      <c r="A2223" s="832" t="s">
        <v>1150</v>
      </c>
      <c r="B2223" s="832">
        <v>2022</v>
      </c>
      <c r="C2223" s="832" t="s">
        <v>1378</v>
      </c>
      <c r="D2223" s="832" t="s">
        <v>2728</v>
      </c>
      <c r="E2223" s="832" t="s">
        <v>333</v>
      </c>
      <c r="F2223" s="832" t="s">
        <v>1119</v>
      </c>
      <c r="G2223" s="832">
        <v>0</v>
      </c>
      <c r="H2223" s="832">
        <v>0</v>
      </c>
      <c r="I2223" s="832">
        <v>0</v>
      </c>
      <c r="J2223" s="832">
        <v>0</v>
      </c>
      <c r="K2223" s="832">
        <v>0</v>
      </c>
      <c r="L2223" s="832">
        <v>0</v>
      </c>
      <c r="M2223" s="832">
        <v>0</v>
      </c>
      <c r="N2223" s="832">
        <v>0</v>
      </c>
      <c r="O2223" s="832">
        <v>0</v>
      </c>
      <c r="P2223" s="832">
        <v>0</v>
      </c>
      <c r="Q2223" s="832">
        <v>0</v>
      </c>
      <c r="R2223" s="832">
        <v>0</v>
      </c>
      <c r="S2223" s="832">
        <v>0</v>
      </c>
      <c r="T2223" s="832">
        <v>0</v>
      </c>
      <c r="U2223" s="832">
        <v>0</v>
      </c>
      <c r="V2223" s="832">
        <v>0</v>
      </c>
      <c r="W2223" s="832">
        <v>0</v>
      </c>
      <c r="X2223" s="832">
        <v>0</v>
      </c>
      <c r="Y2223" s="832">
        <v>0</v>
      </c>
      <c r="Z2223" s="832">
        <v>0</v>
      </c>
      <c r="AA2223" s="832">
        <v>0</v>
      </c>
      <c r="AB2223" s="832">
        <v>0</v>
      </c>
      <c r="AC2223" s="832">
        <v>0</v>
      </c>
      <c r="AD2223" s="832">
        <v>0</v>
      </c>
      <c r="AE2223" s="832">
        <v>0</v>
      </c>
      <c r="AF2223" s="832">
        <v>0</v>
      </c>
      <c r="AG2223" s="832">
        <v>0</v>
      </c>
      <c r="AH2223" s="832">
        <v>0</v>
      </c>
      <c r="AI2223" s="832">
        <v>0</v>
      </c>
    </row>
    <row r="2224" spans="1:35" ht="15" customHeight="1">
      <c r="A2224" s="832" t="s">
        <v>1150</v>
      </c>
      <c r="B2224" s="832">
        <v>2022</v>
      </c>
      <c r="C2224" s="832" t="s">
        <v>1380</v>
      </c>
      <c r="D2224" s="832" t="s">
        <v>1381</v>
      </c>
      <c r="E2224" s="832" t="s">
        <v>333</v>
      </c>
      <c r="F2224" s="832" t="s">
        <v>1119</v>
      </c>
      <c r="G2224" s="832">
        <v>1590.79</v>
      </c>
      <c r="H2224" s="832">
        <v>1950.79</v>
      </c>
      <c r="I2224" s="832">
        <v>2745.79</v>
      </c>
      <c r="J2224" s="832">
        <v>2769.54</v>
      </c>
      <c r="K2224" s="832">
        <v>2769.54</v>
      </c>
      <c r="L2224" s="832">
        <v>2769.54</v>
      </c>
      <c r="M2224" s="832">
        <v>0</v>
      </c>
      <c r="N2224" s="832">
        <v>249.83</v>
      </c>
      <c r="O2224" s="832">
        <v>274.83</v>
      </c>
      <c r="P2224" s="832">
        <v>404.83</v>
      </c>
      <c r="Q2224" s="832">
        <v>505.46</v>
      </c>
      <c r="R2224" s="832">
        <v>631.69000000000005</v>
      </c>
      <c r="S2224" s="832">
        <v>230.8</v>
      </c>
      <c r="T2224" s="832">
        <v>165.16</v>
      </c>
      <c r="U2224" s="832">
        <v>0</v>
      </c>
      <c r="V2224" s="832">
        <v>0</v>
      </c>
      <c r="W2224" s="832">
        <v>0</v>
      </c>
      <c r="X2224" s="832">
        <v>0</v>
      </c>
      <c r="Y2224" s="832">
        <v>0</v>
      </c>
      <c r="Z2224" s="832">
        <v>0</v>
      </c>
      <c r="AA2224" s="832">
        <v>0</v>
      </c>
      <c r="AB2224" s="832">
        <v>0</v>
      </c>
      <c r="AC2224" s="832">
        <v>0</v>
      </c>
      <c r="AD2224" s="832">
        <v>0</v>
      </c>
      <c r="AE2224" s="832">
        <v>0</v>
      </c>
      <c r="AF2224" s="832">
        <v>0</v>
      </c>
      <c r="AG2224" s="832">
        <v>0</v>
      </c>
      <c r="AH2224" s="832">
        <v>0</v>
      </c>
      <c r="AI2224" s="832">
        <v>0</v>
      </c>
    </row>
    <row r="2225" spans="1:35" ht="15" customHeight="1">
      <c r="A2225" s="832" t="s">
        <v>1150</v>
      </c>
      <c r="B2225" s="832">
        <v>2022</v>
      </c>
      <c r="C2225" s="832" t="s">
        <v>1382</v>
      </c>
      <c r="D2225" s="832" t="s">
        <v>1383</v>
      </c>
      <c r="E2225" s="832" t="s">
        <v>333</v>
      </c>
      <c r="F2225" s="832" t="s">
        <v>1119</v>
      </c>
      <c r="G2225" s="832">
        <v>119.38</v>
      </c>
      <c r="H2225" s="832">
        <v>119.38</v>
      </c>
      <c r="I2225" s="832">
        <v>119.38</v>
      </c>
      <c r="J2225" s="832">
        <v>119.38</v>
      </c>
      <c r="K2225" s="832">
        <v>119.38</v>
      </c>
      <c r="L2225" s="832">
        <v>28.75</v>
      </c>
      <c r="M2225" s="832">
        <v>0</v>
      </c>
      <c r="N2225" s="832">
        <v>0</v>
      </c>
      <c r="O2225" s="832">
        <v>0</v>
      </c>
      <c r="P2225" s="832">
        <v>0</v>
      </c>
      <c r="Q2225" s="832">
        <v>0</v>
      </c>
      <c r="R2225" s="832">
        <v>0</v>
      </c>
      <c r="S2225" s="832">
        <v>2.4</v>
      </c>
      <c r="T2225" s="832">
        <v>-8.24</v>
      </c>
      <c r="U2225" s="832">
        <v>0</v>
      </c>
      <c r="V2225" s="832">
        <v>0</v>
      </c>
      <c r="W2225" s="832">
        <v>0</v>
      </c>
      <c r="X2225" s="832">
        <v>0</v>
      </c>
      <c r="Y2225" s="832">
        <v>0</v>
      </c>
      <c r="Z2225" s="832">
        <v>0</v>
      </c>
      <c r="AA2225" s="832">
        <v>0</v>
      </c>
      <c r="AB2225" s="832">
        <v>0</v>
      </c>
      <c r="AC2225" s="832">
        <v>0</v>
      </c>
      <c r="AD2225" s="832">
        <v>0</v>
      </c>
      <c r="AE2225" s="832">
        <v>0</v>
      </c>
      <c r="AF2225" s="832">
        <v>0</v>
      </c>
      <c r="AG2225" s="832">
        <v>0</v>
      </c>
      <c r="AH2225" s="832">
        <v>0</v>
      </c>
      <c r="AI2225" s="832">
        <v>0</v>
      </c>
    </row>
    <row r="2226" spans="1:35" ht="15" customHeight="1">
      <c r="A2226" s="832" t="s">
        <v>1150</v>
      </c>
      <c r="B2226" s="832">
        <v>2022</v>
      </c>
      <c r="C2226" s="832" t="s">
        <v>1384</v>
      </c>
      <c r="D2226" s="832" t="s">
        <v>1385</v>
      </c>
      <c r="E2226" s="832" t="s">
        <v>333</v>
      </c>
      <c r="F2226" s="832" t="s">
        <v>1119</v>
      </c>
      <c r="G2226" s="832">
        <v>0</v>
      </c>
      <c r="H2226" s="832">
        <v>0</v>
      </c>
      <c r="I2226" s="832">
        <v>0</v>
      </c>
      <c r="J2226" s="832">
        <v>0</v>
      </c>
      <c r="K2226" s="832">
        <v>0</v>
      </c>
      <c r="L2226" s="832">
        <v>0</v>
      </c>
      <c r="M2226" s="832">
        <v>0</v>
      </c>
      <c r="N2226" s="832">
        <v>0</v>
      </c>
      <c r="O2226" s="832">
        <v>0</v>
      </c>
      <c r="P2226" s="832">
        <v>0</v>
      </c>
      <c r="Q2226" s="832">
        <v>0</v>
      </c>
      <c r="R2226" s="832">
        <v>0</v>
      </c>
      <c r="S2226" s="832">
        <v>0</v>
      </c>
      <c r="T2226" s="832">
        <v>0</v>
      </c>
      <c r="U2226" s="832">
        <v>0</v>
      </c>
      <c r="V2226" s="832">
        <v>0</v>
      </c>
      <c r="W2226" s="832">
        <v>0</v>
      </c>
      <c r="X2226" s="832">
        <v>0</v>
      </c>
      <c r="Y2226" s="832">
        <v>0</v>
      </c>
      <c r="Z2226" s="832">
        <v>0</v>
      </c>
      <c r="AA2226" s="832">
        <v>0</v>
      </c>
      <c r="AB2226" s="832">
        <v>0</v>
      </c>
      <c r="AC2226" s="832">
        <v>0</v>
      </c>
      <c r="AD2226" s="832">
        <v>0</v>
      </c>
      <c r="AE2226" s="832">
        <v>0</v>
      </c>
      <c r="AF2226" s="832">
        <v>0</v>
      </c>
      <c r="AG2226" s="832">
        <v>0</v>
      </c>
      <c r="AH2226" s="832">
        <v>0</v>
      </c>
      <c r="AI2226" s="832">
        <v>0</v>
      </c>
    </row>
    <row r="2227" spans="1:35" ht="15" customHeight="1">
      <c r="A2227" s="832" t="s">
        <v>1150</v>
      </c>
      <c r="B2227" s="832">
        <v>2022</v>
      </c>
      <c r="C2227" s="832" t="s">
        <v>1386</v>
      </c>
      <c r="D2227" s="832" t="s">
        <v>1387</v>
      </c>
      <c r="E2227" s="832" t="s">
        <v>333</v>
      </c>
      <c r="F2227" s="832" t="s">
        <v>1119</v>
      </c>
      <c r="G2227" s="832">
        <v>0</v>
      </c>
      <c r="H2227" s="832">
        <v>0</v>
      </c>
      <c r="I2227" s="832">
        <v>0</v>
      </c>
      <c r="J2227" s="832">
        <v>0</v>
      </c>
      <c r="K2227" s="832">
        <v>0</v>
      </c>
      <c r="L2227" s="832">
        <v>0</v>
      </c>
      <c r="M2227" s="832">
        <v>0</v>
      </c>
      <c r="N2227" s="832">
        <v>0</v>
      </c>
      <c r="O2227" s="832">
        <v>0</v>
      </c>
      <c r="P2227" s="832">
        <v>0</v>
      </c>
      <c r="Q2227" s="832">
        <v>0</v>
      </c>
      <c r="R2227" s="832">
        <v>0</v>
      </c>
      <c r="S2227" s="832">
        <v>0</v>
      </c>
      <c r="T2227" s="832">
        <v>0</v>
      </c>
      <c r="U2227" s="832">
        <v>0</v>
      </c>
      <c r="V2227" s="832">
        <v>0</v>
      </c>
      <c r="W2227" s="832">
        <v>0</v>
      </c>
      <c r="X2227" s="832">
        <v>0</v>
      </c>
      <c r="Y2227" s="832">
        <v>0</v>
      </c>
      <c r="Z2227" s="832">
        <v>0</v>
      </c>
      <c r="AA2227" s="832">
        <v>0</v>
      </c>
      <c r="AB2227" s="832">
        <v>0</v>
      </c>
      <c r="AC2227" s="832">
        <v>0</v>
      </c>
      <c r="AD2227" s="832">
        <v>0</v>
      </c>
      <c r="AE2227" s="832">
        <v>0</v>
      </c>
      <c r="AF2227" s="832">
        <v>0</v>
      </c>
      <c r="AG2227" s="832">
        <v>0</v>
      </c>
      <c r="AH2227" s="832">
        <v>0</v>
      </c>
      <c r="AI2227" s="832">
        <v>0</v>
      </c>
    </row>
    <row r="2228" spans="1:35" ht="15" customHeight="1">
      <c r="A2228" s="832" t="s">
        <v>1150</v>
      </c>
      <c r="B2228" s="832">
        <v>2022</v>
      </c>
      <c r="C2228" s="832" t="s">
        <v>1388</v>
      </c>
      <c r="D2228" s="832" t="s">
        <v>1389</v>
      </c>
      <c r="E2228" s="832" t="s">
        <v>333</v>
      </c>
      <c r="F2228" s="832" t="s">
        <v>1119</v>
      </c>
      <c r="G2228" s="832">
        <v>10800.09</v>
      </c>
      <c r="H2228" s="832">
        <v>12427.33</v>
      </c>
      <c r="I2228" s="832">
        <v>13928.03</v>
      </c>
      <c r="J2228" s="832">
        <v>15789.4</v>
      </c>
      <c r="K2228" s="832">
        <v>17979.330000000002</v>
      </c>
      <c r="L2228" s="832">
        <v>19528.79</v>
      </c>
      <c r="M2228" s="832">
        <v>1981.89</v>
      </c>
      <c r="N2228" s="832">
        <v>4017.89</v>
      </c>
      <c r="O2228" s="832">
        <v>5840.51</v>
      </c>
      <c r="P2228" s="832">
        <v>7636.62</v>
      </c>
      <c r="Q2228" s="832">
        <v>9492.5400000000009</v>
      </c>
      <c r="R2228" s="832">
        <v>11590.33</v>
      </c>
      <c r="S2228" s="832">
        <v>1627.4</v>
      </c>
      <c r="T2228" s="832">
        <v>1693.12</v>
      </c>
      <c r="U2228" s="832">
        <v>0</v>
      </c>
      <c r="V2228" s="832">
        <v>0</v>
      </c>
      <c r="W2228" s="832">
        <v>0</v>
      </c>
      <c r="X2228" s="832">
        <v>0</v>
      </c>
      <c r="Y2228" s="832">
        <v>0</v>
      </c>
      <c r="Z2228" s="832">
        <v>0</v>
      </c>
      <c r="AA2228" s="832">
        <v>0</v>
      </c>
      <c r="AB2228" s="832">
        <v>0</v>
      </c>
      <c r="AC2228" s="832">
        <v>0</v>
      </c>
      <c r="AD2228" s="832">
        <v>0</v>
      </c>
      <c r="AE2228" s="832">
        <v>0</v>
      </c>
      <c r="AF2228" s="832">
        <v>0</v>
      </c>
      <c r="AG2228" s="832">
        <v>0</v>
      </c>
      <c r="AH2228" s="832">
        <v>0</v>
      </c>
      <c r="AI2228" s="832">
        <v>0</v>
      </c>
    </row>
    <row r="2229" spans="1:35" ht="15" customHeight="1">
      <c r="A2229" s="832" t="s">
        <v>1150</v>
      </c>
      <c r="B2229" s="832">
        <v>2022</v>
      </c>
      <c r="C2229" s="832" t="s">
        <v>1390</v>
      </c>
      <c r="D2229" s="832" t="s">
        <v>1391</v>
      </c>
      <c r="E2229" s="832" t="s">
        <v>333</v>
      </c>
      <c r="F2229" s="832" t="s">
        <v>1119</v>
      </c>
      <c r="G2229" s="832">
        <v>46.92</v>
      </c>
      <c r="H2229" s="832">
        <v>46.92</v>
      </c>
      <c r="I2229" s="832">
        <v>46.92</v>
      </c>
      <c r="J2229" s="832">
        <v>46.92</v>
      </c>
      <c r="K2229" s="832">
        <v>46.92</v>
      </c>
      <c r="L2229" s="832">
        <v>48.8</v>
      </c>
      <c r="M2229" s="832">
        <v>0</v>
      </c>
      <c r="N2229" s="832">
        <v>0</v>
      </c>
      <c r="O2229" s="832">
        <v>0</v>
      </c>
      <c r="P2229" s="832">
        <v>0</v>
      </c>
      <c r="Q2229" s="832">
        <v>0</v>
      </c>
      <c r="R2229" s="832">
        <v>0</v>
      </c>
      <c r="S2229" s="832">
        <v>4.07</v>
      </c>
      <c r="T2229" s="832">
        <v>0.17</v>
      </c>
      <c r="U2229" s="832">
        <v>0</v>
      </c>
      <c r="V2229" s="832">
        <v>0</v>
      </c>
      <c r="W2229" s="832">
        <v>0</v>
      </c>
      <c r="X2229" s="832">
        <v>0</v>
      </c>
      <c r="Y2229" s="832">
        <v>0</v>
      </c>
      <c r="Z2229" s="832">
        <v>0</v>
      </c>
      <c r="AA2229" s="832">
        <v>0</v>
      </c>
      <c r="AB2229" s="832">
        <v>0</v>
      </c>
      <c r="AC2229" s="832">
        <v>0</v>
      </c>
      <c r="AD2229" s="832">
        <v>0</v>
      </c>
      <c r="AE2229" s="832">
        <v>0</v>
      </c>
      <c r="AF2229" s="832">
        <v>0</v>
      </c>
      <c r="AG2229" s="832">
        <v>0</v>
      </c>
      <c r="AH2229" s="832">
        <v>0</v>
      </c>
      <c r="AI2229" s="832">
        <v>0</v>
      </c>
    </row>
    <row r="2230" spans="1:35" ht="15" customHeight="1">
      <c r="A2230" s="832" t="s">
        <v>1150</v>
      </c>
      <c r="B2230" s="832">
        <v>2022</v>
      </c>
      <c r="C2230" s="832" t="s">
        <v>1392</v>
      </c>
      <c r="D2230" s="832" t="s">
        <v>1393</v>
      </c>
      <c r="E2230" s="832" t="s">
        <v>333</v>
      </c>
      <c r="F2230" s="832" t="s">
        <v>1119</v>
      </c>
      <c r="G2230" s="832">
        <v>572.75</v>
      </c>
      <c r="H2230" s="832">
        <v>656.42</v>
      </c>
      <c r="I2230" s="832">
        <v>741.22</v>
      </c>
      <c r="J2230" s="832">
        <v>826.34</v>
      </c>
      <c r="K2230" s="832">
        <v>891.34</v>
      </c>
      <c r="L2230" s="832">
        <v>977.98</v>
      </c>
      <c r="M2230" s="832">
        <v>65</v>
      </c>
      <c r="N2230" s="832">
        <v>130</v>
      </c>
      <c r="O2230" s="832">
        <v>195</v>
      </c>
      <c r="P2230" s="832">
        <v>260</v>
      </c>
      <c r="Q2230" s="832">
        <v>325</v>
      </c>
      <c r="R2230" s="832">
        <v>390</v>
      </c>
      <c r="S2230" s="832">
        <v>81.5</v>
      </c>
      <c r="T2230" s="832">
        <v>75.650000000000006</v>
      </c>
      <c r="U2230" s="832">
        <v>0</v>
      </c>
      <c r="V2230" s="832">
        <v>0</v>
      </c>
      <c r="W2230" s="832">
        <v>0</v>
      </c>
      <c r="X2230" s="832">
        <v>0</v>
      </c>
      <c r="Y2230" s="832">
        <v>0</v>
      </c>
      <c r="Z2230" s="832">
        <v>0</v>
      </c>
      <c r="AA2230" s="832">
        <v>0</v>
      </c>
      <c r="AB2230" s="832">
        <v>0</v>
      </c>
      <c r="AC2230" s="832">
        <v>0</v>
      </c>
      <c r="AD2230" s="832">
        <v>0</v>
      </c>
      <c r="AE2230" s="832">
        <v>0</v>
      </c>
      <c r="AF2230" s="832">
        <v>0</v>
      </c>
      <c r="AG2230" s="832">
        <v>0</v>
      </c>
      <c r="AH2230" s="832">
        <v>0</v>
      </c>
      <c r="AI2230" s="832">
        <v>0</v>
      </c>
    </row>
    <row r="2231" spans="1:35" ht="15" customHeight="1">
      <c r="A2231" s="832" t="s">
        <v>1150</v>
      </c>
      <c r="B2231" s="832">
        <v>2022</v>
      </c>
      <c r="C2231" s="832" t="s">
        <v>1394</v>
      </c>
      <c r="D2231" s="832" t="s">
        <v>1395</v>
      </c>
      <c r="E2231" s="832" t="s">
        <v>333</v>
      </c>
      <c r="F2231" s="832" t="s">
        <v>1119</v>
      </c>
      <c r="G2231" s="832">
        <v>801.41</v>
      </c>
      <c r="H2231" s="832">
        <v>935.39</v>
      </c>
      <c r="I2231" s="832">
        <v>1184.8499999999999</v>
      </c>
      <c r="J2231" s="832">
        <v>1318.83</v>
      </c>
      <c r="K2231" s="832">
        <v>1434.31</v>
      </c>
      <c r="L2231" s="832">
        <v>1549.79</v>
      </c>
      <c r="M2231" s="832">
        <v>115.48</v>
      </c>
      <c r="N2231" s="832">
        <v>249.46</v>
      </c>
      <c r="O2231" s="832">
        <v>383.44</v>
      </c>
      <c r="P2231" s="832">
        <v>519.33000000000004</v>
      </c>
      <c r="Q2231" s="832">
        <v>660.71</v>
      </c>
      <c r="R2231" s="832">
        <v>715.99</v>
      </c>
      <c r="S2231" s="832">
        <v>129.15</v>
      </c>
      <c r="T2231" s="832">
        <v>140.28</v>
      </c>
      <c r="U2231" s="832">
        <v>0</v>
      </c>
      <c r="V2231" s="832">
        <v>0</v>
      </c>
      <c r="W2231" s="832">
        <v>0</v>
      </c>
      <c r="X2231" s="832">
        <v>0</v>
      </c>
      <c r="Y2231" s="832">
        <v>0</v>
      </c>
      <c r="Z2231" s="832">
        <v>0</v>
      </c>
      <c r="AA2231" s="832">
        <v>0</v>
      </c>
      <c r="AB2231" s="832">
        <v>0</v>
      </c>
      <c r="AC2231" s="832">
        <v>0</v>
      </c>
      <c r="AD2231" s="832">
        <v>0</v>
      </c>
      <c r="AE2231" s="832">
        <v>0</v>
      </c>
      <c r="AF2231" s="832">
        <v>0</v>
      </c>
      <c r="AG2231" s="832">
        <v>0</v>
      </c>
      <c r="AH2231" s="832">
        <v>0</v>
      </c>
      <c r="AI2231" s="832">
        <v>0</v>
      </c>
    </row>
    <row r="2232" spans="1:35" ht="15" customHeight="1">
      <c r="A2232" s="832" t="s">
        <v>1150</v>
      </c>
      <c r="B2232" s="832">
        <v>2022</v>
      </c>
      <c r="C2232" s="832" t="s">
        <v>1396</v>
      </c>
      <c r="D2232" s="832" t="s">
        <v>1397</v>
      </c>
      <c r="E2232" s="832" t="s">
        <v>333</v>
      </c>
      <c r="F2232" s="832" t="s">
        <v>1119</v>
      </c>
      <c r="G2232" s="832">
        <v>115</v>
      </c>
      <c r="H2232" s="832">
        <v>230</v>
      </c>
      <c r="I2232" s="832">
        <v>230</v>
      </c>
      <c r="J2232" s="832">
        <v>230</v>
      </c>
      <c r="K2232" s="832">
        <v>230</v>
      </c>
      <c r="L2232" s="832">
        <v>253</v>
      </c>
      <c r="M2232" s="832">
        <v>0</v>
      </c>
      <c r="N2232" s="832">
        <v>23</v>
      </c>
      <c r="O2232" s="832">
        <v>69</v>
      </c>
      <c r="P2232" s="832">
        <v>118.15</v>
      </c>
      <c r="Q2232" s="832">
        <v>121.39</v>
      </c>
      <c r="R2232" s="832">
        <v>121.39</v>
      </c>
      <c r="S2232" s="832">
        <v>21.08</v>
      </c>
      <c r="T2232" s="832">
        <v>23.58</v>
      </c>
      <c r="U2232" s="832">
        <v>0</v>
      </c>
      <c r="V2232" s="832">
        <v>0</v>
      </c>
      <c r="W2232" s="832">
        <v>0</v>
      </c>
      <c r="X2232" s="832">
        <v>0</v>
      </c>
      <c r="Y2232" s="832">
        <v>0</v>
      </c>
      <c r="Z2232" s="832">
        <v>0</v>
      </c>
      <c r="AA2232" s="832">
        <v>0</v>
      </c>
      <c r="AB2232" s="832">
        <v>0</v>
      </c>
      <c r="AC2232" s="832">
        <v>0</v>
      </c>
      <c r="AD2232" s="832">
        <v>0</v>
      </c>
      <c r="AE2232" s="832">
        <v>0</v>
      </c>
      <c r="AF2232" s="832">
        <v>0</v>
      </c>
      <c r="AG2232" s="832">
        <v>0</v>
      </c>
      <c r="AH2232" s="832">
        <v>0</v>
      </c>
      <c r="AI2232" s="832">
        <v>0</v>
      </c>
    </row>
    <row r="2233" spans="1:35" ht="15" customHeight="1">
      <c r="A2233" s="832" t="s">
        <v>1150</v>
      </c>
      <c r="B2233" s="832">
        <v>2022</v>
      </c>
      <c r="C2233" s="832" t="s">
        <v>1398</v>
      </c>
      <c r="D2233" s="832" t="s">
        <v>1399</v>
      </c>
      <c r="E2233" s="832" t="s">
        <v>333</v>
      </c>
      <c r="F2233" s="832" t="s">
        <v>1119</v>
      </c>
      <c r="G2233" s="832">
        <v>63023.41</v>
      </c>
      <c r="H2233" s="832">
        <v>75730.05</v>
      </c>
      <c r="I2233" s="832">
        <v>93026.6</v>
      </c>
      <c r="J2233" s="832">
        <v>109146.24000000001</v>
      </c>
      <c r="K2233" s="832">
        <v>122029.24</v>
      </c>
      <c r="L2233" s="832">
        <v>134285.81</v>
      </c>
      <c r="M2233" s="832">
        <v>10539.37</v>
      </c>
      <c r="N2233" s="832">
        <v>22585.66</v>
      </c>
      <c r="O2233" s="832">
        <v>34398.61</v>
      </c>
      <c r="P2233" s="832">
        <v>46463.95</v>
      </c>
      <c r="Q2233" s="832">
        <v>61143.43</v>
      </c>
      <c r="R2233" s="832">
        <v>68678.41</v>
      </c>
      <c r="S2233" s="832">
        <v>11190.48</v>
      </c>
      <c r="T2233" s="832">
        <v>13101.78</v>
      </c>
      <c r="U2233" s="832">
        <v>0</v>
      </c>
      <c r="V2233" s="832">
        <v>0</v>
      </c>
      <c r="W2233" s="832">
        <v>0</v>
      </c>
      <c r="X2233" s="832">
        <v>0</v>
      </c>
      <c r="Y2233" s="832">
        <v>0</v>
      </c>
      <c r="Z2233" s="832">
        <v>0</v>
      </c>
      <c r="AA2233" s="832">
        <v>0</v>
      </c>
      <c r="AB2233" s="832">
        <v>0</v>
      </c>
      <c r="AC2233" s="832">
        <v>0</v>
      </c>
      <c r="AD2233" s="832">
        <v>0</v>
      </c>
      <c r="AE2233" s="832">
        <v>0</v>
      </c>
      <c r="AF2233" s="832">
        <v>0</v>
      </c>
      <c r="AG2233" s="832">
        <v>0</v>
      </c>
      <c r="AH2233" s="832">
        <v>0</v>
      </c>
      <c r="AI2233" s="832">
        <v>0</v>
      </c>
    </row>
    <row r="2234" spans="1:35" ht="15" customHeight="1">
      <c r="A2234" s="832" t="s">
        <v>1150</v>
      </c>
      <c r="B2234" s="832">
        <v>2022</v>
      </c>
      <c r="C2234" s="832" t="s">
        <v>1400</v>
      </c>
      <c r="D2234" s="832" t="s">
        <v>1401</v>
      </c>
      <c r="E2234" s="832" t="s">
        <v>333</v>
      </c>
      <c r="F2234" s="832" t="s">
        <v>1119</v>
      </c>
      <c r="G2234" s="832">
        <v>3281.3</v>
      </c>
      <c r="H2234" s="832">
        <v>3509.51</v>
      </c>
      <c r="I2234" s="832">
        <v>3697.25</v>
      </c>
      <c r="J2234" s="832">
        <v>3759.75</v>
      </c>
      <c r="K2234" s="832">
        <v>3889.74</v>
      </c>
      <c r="L2234" s="832">
        <v>3899.39</v>
      </c>
      <c r="M2234" s="832">
        <v>62.5</v>
      </c>
      <c r="N2234" s="832">
        <v>185</v>
      </c>
      <c r="O2234" s="832">
        <v>269.45999999999998</v>
      </c>
      <c r="P2234" s="832">
        <v>331.96</v>
      </c>
      <c r="Q2234" s="832">
        <v>516.96</v>
      </c>
      <c r="R2234" s="832">
        <v>798.96</v>
      </c>
      <c r="S2234" s="832">
        <v>324.95</v>
      </c>
      <c r="T2234" s="832">
        <v>110.23</v>
      </c>
      <c r="U2234" s="832">
        <v>0</v>
      </c>
      <c r="V2234" s="832">
        <v>0</v>
      </c>
      <c r="W2234" s="832">
        <v>0</v>
      </c>
      <c r="X2234" s="832">
        <v>0</v>
      </c>
      <c r="Y2234" s="832">
        <v>0</v>
      </c>
      <c r="Z2234" s="832">
        <v>0</v>
      </c>
      <c r="AA2234" s="832">
        <v>0</v>
      </c>
      <c r="AB2234" s="832">
        <v>0</v>
      </c>
      <c r="AC2234" s="832">
        <v>0</v>
      </c>
      <c r="AD2234" s="832">
        <v>0</v>
      </c>
      <c r="AE2234" s="832">
        <v>0</v>
      </c>
      <c r="AF2234" s="832">
        <v>0</v>
      </c>
      <c r="AG2234" s="832">
        <v>0</v>
      </c>
      <c r="AH2234" s="832">
        <v>0</v>
      </c>
      <c r="AI2234" s="832">
        <v>0</v>
      </c>
    </row>
    <row r="2235" spans="1:35" ht="15" customHeight="1">
      <c r="A2235" s="832" t="s">
        <v>1150</v>
      </c>
      <c r="B2235" s="832">
        <v>2022</v>
      </c>
      <c r="C2235" s="832" t="s">
        <v>1402</v>
      </c>
      <c r="D2235" s="832" t="s">
        <v>2729</v>
      </c>
      <c r="E2235" s="832" t="s">
        <v>333</v>
      </c>
      <c r="F2235" s="832" t="s">
        <v>1119</v>
      </c>
      <c r="G2235" s="832">
        <v>107830.08</v>
      </c>
      <c r="H2235" s="832">
        <v>122330.08</v>
      </c>
      <c r="I2235" s="832">
        <v>137830.07999999999</v>
      </c>
      <c r="J2235" s="832">
        <v>153330.07999999999</v>
      </c>
      <c r="K2235" s="832">
        <v>168830.07999999999</v>
      </c>
      <c r="L2235" s="832">
        <v>184330.08</v>
      </c>
      <c r="M2235" s="832">
        <v>15500</v>
      </c>
      <c r="N2235" s="832">
        <v>31000</v>
      </c>
      <c r="O2235" s="832">
        <v>46500</v>
      </c>
      <c r="P2235" s="832">
        <v>61750</v>
      </c>
      <c r="Q2235" s="832">
        <v>77250</v>
      </c>
      <c r="R2235" s="832">
        <v>92750</v>
      </c>
      <c r="S2235" s="832">
        <v>15360.84</v>
      </c>
      <c r="T2235" s="832">
        <v>15386.36</v>
      </c>
      <c r="U2235" s="832">
        <v>21507</v>
      </c>
      <c r="V2235" s="832">
        <v>0</v>
      </c>
      <c r="W2235" s="832">
        <v>0</v>
      </c>
      <c r="X2235" s="832">
        <v>0</v>
      </c>
      <c r="Y2235" s="832">
        <v>0</v>
      </c>
      <c r="Z2235" s="832">
        <v>0</v>
      </c>
      <c r="AA2235" s="832">
        <v>0</v>
      </c>
      <c r="AB2235" s="832">
        <v>0</v>
      </c>
      <c r="AC2235" s="832">
        <v>0</v>
      </c>
      <c r="AD2235" s="832">
        <v>0</v>
      </c>
      <c r="AE2235" s="832">
        <v>0</v>
      </c>
      <c r="AF2235" s="832">
        <v>0</v>
      </c>
      <c r="AG2235" s="832">
        <v>0</v>
      </c>
      <c r="AH2235" s="832">
        <v>0</v>
      </c>
      <c r="AI2235" s="832">
        <v>0</v>
      </c>
    </row>
    <row r="2236" spans="1:35" ht="15" customHeight="1">
      <c r="A2236" s="832" t="s">
        <v>1150</v>
      </c>
      <c r="B2236" s="832">
        <v>2022</v>
      </c>
      <c r="C2236" s="832" t="s">
        <v>1404</v>
      </c>
      <c r="D2236" s="832" t="s">
        <v>1405</v>
      </c>
      <c r="E2236" s="832" t="s">
        <v>333</v>
      </c>
      <c r="F2236" s="832" t="s">
        <v>1119</v>
      </c>
      <c r="G2236" s="832">
        <v>0</v>
      </c>
      <c r="H2236" s="832">
        <v>0</v>
      </c>
      <c r="I2236" s="832">
        <v>0</v>
      </c>
      <c r="J2236" s="832">
        <v>0</v>
      </c>
      <c r="K2236" s="832">
        <v>0</v>
      </c>
      <c r="L2236" s="832">
        <v>0</v>
      </c>
      <c r="M2236" s="832">
        <v>0</v>
      </c>
      <c r="N2236" s="832">
        <v>0</v>
      </c>
      <c r="O2236" s="832">
        <v>0</v>
      </c>
      <c r="P2236" s="832">
        <v>0</v>
      </c>
      <c r="Q2236" s="832">
        <v>0</v>
      </c>
      <c r="R2236" s="832">
        <v>0</v>
      </c>
      <c r="S2236" s="832">
        <v>0</v>
      </c>
      <c r="T2236" s="832">
        <v>0</v>
      </c>
      <c r="U2236" s="832">
        <v>0</v>
      </c>
      <c r="V2236" s="832">
        <v>0</v>
      </c>
      <c r="W2236" s="832">
        <v>0</v>
      </c>
      <c r="X2236" s="832">
        <v>0</v>
      </c>
      <c r="Y2236" s="832">
        <v>0</v>
      </c>
      <c r="Z2236" s="832">
        <v>0</v>
      </c>
      <c r="AA2236" s="832">
        <v>0</v>
      </c>
      <c r="AB2236" s="832">
        <v>0</v>
      </c>
      <c r="AC2236" s="832">
        <v>0</v>
      </c>
      <c r="AD2236" s="832">
        <v>0</v>
      </c>
      <c r="AE2236" s="832">
        <v>0</v>
      </c>
      <c r="AF2236" s="832">
        <v>0</v>
      </c>
      <c r="AG2236" s="832">
        <v>0</v>
      </c>
      <c r="AH2236" s="832">
        <v>0</v>
      </c>
      <c r="AI2236" s="832">
        <v>0</v>
      </c>
    </row>
    <row r="2237" spans="1:35" ht="15" customHeight="1">
      <c r="A2237" s="832" t="s">
        <v>1150</v>
      </c>
      <c r="B2237" s="832">
        <v>2022</v>
      </c>
      <c r="C2237" s="832" t="s">
        <v>1406</v>
      </c>
      <c r="D2237" s="832" t="s">
        <v>1407</v>
      </c>
      <c r="E2237" s="832" t="s">
        <v>333</v>
      </c>
      <c r="F2237" s="832" t="s">
        <v>1119</v>
      </c>
      <c r="G2237" s="832">
        <v>19777.7</v>
      </c>
      <c r="H2237" s="832">
        <v>35718.639999999999</v>
      </c>
      <c r="I2237" s="832">
        <v>39499.769999999997</v>
      </c>
      <c r="J2237" s="832">
        <v>43757.91</v>
      </c>
      <c r="K2237" s="832">
        <v>46835.35</v>
      </c>
      <c r="L2237" s="832">
        <v>49249.22</v>
      </c>
      <c r="M2237" s="832">
        <v>2101.42</v>
      </c>
      <c r="N2237" s="832">
        <v>5456.01</v>
      </c>
      <c r="O2237" s="832">
        <v>7551.55</v>
      </c>
      <c r="P2237" s="832">
        <v>12134.76</v>
      </c>
      <c r="Q2237" s="832">
        <v>18752.72</v>
      </c>
      <c r="R2237" s="832">
        <v>20942.080000000002</v>
      </c>
      <c r="S2237" s="832">
        <v>4104.1000000000004</v>
      </c>
      <c r="T2237" s="832">
        <v>4659.1400000000003</v>
      </c>
      <c r="U2237" s="832">
        <v>-12671</v>
      </c>
      <c r="V2237" s="832">
        <v>0</v>
      </c>
      <c r="W2237" s="832">
        <v>0</v>
      </c>
      <c r="X2237" s="832">
        <v>0</v>
      </c>
      <c r="Y2237" s="832">
        <v>0</v>
      </c>
      <c r="Z2237" s="832">
        <v>0</v>
      </c>
      <c r="AA2237" s="832">
        <v>0</v>
      </c>
      <c r="AB2237" s="832">
        <v>0</v>
      </c>
      <c r="AC2237" s="832">
        <v>0</v>
      </c>
      <c r="AD2237" s="832">
        <v>0</v>
      </c>
      <c r="AE2237" s="832">
        <v>0</v>
      </c>
      <c r="AF2237" s="832">
        <v>0</v>
      </c>
      <c r="AG2237" s="832">
        <v>0</v>
      </c>
      <c r="AH2237" s="832">
        <v>0</v>
      </c>
      <c r="AI2237" s="832">
        <v>0</v>
      </c>
    </row>
    <row r="2238" spans="1:35" ht="15" customHeight="1">
      <c r="A2238" s="832" t="s">
        <v>1150</v>
      </c>
      <c r="B2238" s="832">
        <v>2022</v>
      </c>
      <c r="C2238" s="832" t="s">
        <v>1408</v>
      </c>
      <c r="D2238" s="832" t="s">
        <v>1409</v>
      </c>
      <c r="E2238" s="832" t="s">
        <v>333</v>
      </c>
      <c r="F2238" s="832" t="s">
        <v>1119</v>
      </c>
      <c r="G2238" s="832">
        <v>47181.13</v>
      </c>
      <c r="H2238" s="832">
        <v>54091.64</v>
      </c>
      <c r="I2238" s="832">
        <v>61002.15</v>
      </c>
      <c r="J2238" s="832">
        <v>67912.66</v>
      </c>
      <c r="K2238" s="832">
        <v>74823.17</v>
      </c>
      <c r="L2238" s="832">
        <v>80381.679999999993</v>
      </c>
      <c r="M2238" s="832">
        <v>6910.97</v>
      </c>
      <c r="N2238" s="832">
        <v>13821.94</v>
      </c>
      <c r="O2238" s="832">
        <v>20732.91</v>
      </c>
      <c r="P2238" s="832">
        <v>27643.88</v>
      </c>
      <c r="Q2238" s="832">
        <v>34554.85</v>
      </c>
      <c r="R2238" s="832">
        <v>41465.82</v>
      </c>
      <c r="S2238" s="832">
        <v>6698.47</v>
      </c>
      <c r="T2238" s="832">
        <v>6787.81</v>
      </c>
      <c r="U2238" s="832">
        <v>1352</v>
      </c>
      <c r="V2238" s="832">
        <v>0</v>
      </c>
      <c r="W2238" s="832">
        <v>0</v>
      </c>
      <c r="X2238" s="832">
        <v>0</v>
      </c>
      <c r="Y2238" s="832">
        <v>0</v>
      </c>
      <c r="Z2238" s="832">
        <v>0</v>
      </c>
      <c r="AA2238" s="832">
        <v>0</v>
      </c>
      <c r="AB2238" s="832">
        <v>0</v>
      </c>
      <c r="AC2238" s="832">
        <v>0</v>
      </c>
      <c r="AD2238" s="832">
        <v>0</v>
      </c>
      <c r="AE2238" s="832">
        <v>0</v>
      </c>
      <c r="AF2238" s="832">
        <v>0</v>
      </c>
      <c r="AG2238" s="832">
        <v>0</v>
      </c>
      <c r="AH2238" s="832">
        <v>0</v>
      </c>
      <c r="AI2238" s="832">
        <v>0</v>
      </c>
    </row>
    <row r="2239" spans="1:35" ht="15" customHeight="1">
      <c r="A2239" s="832" t="s">
        <v>1150</v>
      </c>
      <c r="B2239" s="832">
        <v>2022</v>
      </c>
      <c r="C2239" s="832" t="s">
        <v>1410</v>
      </c>
      <c r="D2239" s="832" t="s">
        <v>1411</v>
      </c>
      <c r="E2239" s="832" t="s">
        <v>333</v>
      </c>
      <c r="F2239" s="832" t="s">
        <v>1119</v>
      </c>
      <c r="G2239" s="832">
        <v>0</v>
      </c>
      <c r="H2239" s="832">
        <v>0</v>
      </c>
      <c r="I2239" s="832">
        <v>0</v>
      </c>
      <c r="J2239" s="832">
        <v>0</v>
      </c>
      <c r="K2239" s="832">
        <v>0</v>
      </c>
      <c r="L2239" s="832">
        <v>0</v>
      </c>
      <c r="M2239" s="832">
        <v>0</v>
      </c>
      <c r="N2239" s="832">
        <v>0</v>
      </c>
      <c r="O2239" s="832">
        <v>0</v>
      </c>
      <c r="P2239" s="832">
        <v>0</v>
      </c>
      <c r="Q2239" s="832">
        <v>0</v>
      </c>
      <c r="R2239" s="832">
        <v>0</v>
      </c>
      <c r="S2239" s="832">
        <v>0</v>
      </c>
      <c r="T2239" s="832">
        <v>0</v>
      </c>
      <c r="U2239" s="832">
        <v>0</v>
      </c>
      <c r="V2239" s="832">
        <v>0</v>
      </c>
      <c r="W2239" s="832">
        <v>0</v>
      </c>
      <c r="X2239" s="832">
        <v>0</v>
      </c>
      <c r="Y2239" s="832">
        <v>0</v>
      </c>
      <c r="Z2239" s="832">
        <v>0</v>
      </c>
      <c r="AA2239" s="832">
        <v>0</v>
      </c>
      <c r="AB2239" s="832">
        <v>0</v>
      </c>
      <c r="AC2239" s="832">
        <v>0</v>
      </c>
      <c r="AD2239" s="832">
        <v>0</v>
      </c>
      <c r="AE2239" s="832">
        <v>0</v>
      </c>
      <c r="AF2239" s="832">
        <v>0</v>
      </c>
      <c r="AG2239" s="832">
        <v>0</v>
      </c>
      <c r="AH2239" s="832">
        <v>0</v>
      </c>
      <c r="AI2239" s="832">
        <v>0</v>
      </c>
    </row>
    <row r="2240" spans="1:35" ht="15" customHeight="1">
      <c r="A2240" s="832" t="s">
        <v>1150</v>
      </c>
      <c r="B2240" s="832">
        <v>2022</v>
      </c>
      <c r="C2240" s="832" t="s">
        <v>1412</v>
      </c>
      <c r="D2240" s="832" t="s">
        <v>1413</v>
      </c>
      <c r="E2240" s="832" t="s">
        <v>333</v>
      </c>
      <c r="F2240" s="832" t="s">
        <v>1119</v>
      </c>
      <c r="G2240" s="832">
        <v>0</v>
      </c>
      <c r="H2240" s="832">
        <v>0</v>
      </c>
      <c r="I2240" s="832">
        <v>0</v>
      </c>
      <c r="J2240" s="832">
        <v>0</v>
      </c>
      <c r="K2240" s="832">
        <v>0</v>
      </c>
      <c r="L2240" s="832">
        <v>0</v>
      </c>
      <c r="M2240" s="832">
        <v>0</v>
      </c>
      <c r="N2240" s="832">
        <v>0</v>
      </c>
      <c r="O2240" s="832">
        <v>0</v>
      </c>
      <c r="P2240" s="832">
        <v>0</v>
      </c>
      <c r="Q2240" s="832">
        <v>0</v>
      </c>
      <c r="R2240" s="832">
        <v>0</v>
      </c>
      <c r="S2240" s="832">
        <v>0</v>
      </c>
      <c r="T2240" s="832">
        <v>0</v>
      </c>
      <c r="U2240" s="832">
        <v>0</v>
      </c>
      <c r="V2240" s="832">
        <v>0</v>
      </c>
      <c r="W2240" s="832">
        <v>0</v>
      </c>
      <c r="X2240" s="832">
        <v>0</v>
      </c>
      <c r="Y2240" s="832">
        <v>0</v>
      </c>
      <c r="Z2240" s="832">
        <v>0</v>
      </c>
      <c r="AA2240" s="832">
        <v>0</v>
      </c>
      <c r="AB2240" s="832">
        <v>0</v>
      </c>
      <c r="AC2240" s="832">
        <v>0</v>
      </c>
      <c r="AD2240" s="832">
        <v>0</v>
      </c>
      <c r="AE2240" s="832">
        <v>0</v>
      </c>
      <c r="AF2240" s="832">
        <v>0</v>
      </c>
      <c r="AG2240" s="832">
        <v>0</v>
      </c>
      <c r="AH2240" s="832">
        <v>0</v>
      </c>
      <c r="AI2240" s="832">
        <v>0</v>
      </c>
    </row>
    <row r="2241" spans="1:35" ht="15" customHeight="1">
      <c r="A2241" s="832" t="s">
        <v>1150</v>
      </c>
      <c r="B2241" s="832">
        <v>2022</v>
      </c>
      <c r="C2241" s="832" t="s">
        <v>1414</v>
      </c>
      <c r="D2241" s="832" t="s">
        <v>1415</v>
      </c>
      <c r="E2241" s="832" t="s">
        <v>333</v>
      </c>
      <c r="F2241" s="832" t="s">
        <v>1119</v>
      </c>
      <c r="G2241" s="832">
        <v>151.25</v>
      </c>
      <c r="H2241" s="832">
        <v>151.25</v>
      </c>
      <c r="I2241" s="832">
        <v>151.25</v>
      </c>
      <c r="J2241" s="832">
        <v>151.25</v>
      </c>
      <c r="K2241" s="832">
        <v>151.25</v>
      </c>
      <c r="L2241" s="832">
        <v>151.25</v>
      </c>
      <c r="M2241" s="832">
        <v>0</v>
      </c>
      <c r="N2241" s="832">
        <v>0</v>
      </c>
      <c r="O2241" s="832">
        <v>0</v>
      </c>
      <c r="P2241" s="832">
        <v>0</v>
      </c>
      <c r="Q2241" s="832">
        <v>0</v>
      </c>
      <c r="R2241" s="832">
        <v>0</v>
      </c>
      <c r="S2241" s="832">
        <v>12.6</v>
      </c>
      <c r="T2241" s="832">
        <v>0</v>
      </c>
      <c r="U2241" s="832">
        <v>0</v>
      </c>
      <c r="V2241" s="832">
        <v>0</v>
      </c>
      <c r="W2241" s="832">
        <v>0</v>
      </c>
      <c r="X2241" s="832">
        <v>0</v>
      </c>
      <c r="Y2241" s="832">
        <v>0</v>
      </c>
      <c r="Z2241" s="832">
        <v>0</v>
      </c>
      <c r="AA2241" s="832">
        <v>0</v>
      </c>
      <c r="AB2241" s="832">
        <v>0</v>
      </c>
      <c r="AC2241" s="832">
        <v>0</v>
      </c>
      <c r="AD2241" s="832">
        <v>0</v>
      </c>
      <c r="AE2241" s="832">
        <v>0</v>
      </c>
      <c r="AF2241" s="832">
        <v>0</v>
      </c>
      <c r="AG2241" s="832">
        <v>0</v>
      </c>
      <c r="AH2241" s="832">
        <v>0</v>
      </c>
      <c r="AI2241" s="832">
        <v>0</v>
      </c>
    </row>
    <row r="2242" spans="1:35" ht="15" customHeight="1">
      <c r="A2242" s="832" t="s">
        <v>1150</v>
      </c>
      <c r="B2242" s="832">
        <v>2022</v>
      </c>
      <c r="C2242" s="832" t="s">
        <v>1416</v>
      </c>
      <c r="D2242" s="832" t="s">
        <v>1339</v>
      </c>
      <c r="E2242" s="832" t="s">
        <v>333</v>
      </c>
      <c r="F2242" s="832" t="s">
        <v>1119</v>
      </c>
      <c r="G2242" s="832">
        <v>9405.91</v>
      </c>
      <c r="H2242" s="832">
        <v>10750.41</v>
      </c>
      <c r="I2242" s="832">
        <v>12094.91</v>
      </c>
      <c r="J2242" s="832">
        <v>13439.41</v>
      </c>
      <c r="K2242" s="832">
        <v>14783.91</v>
      </c>
      <c r="L2242" s="832">
        <v>16128.41</v>
      </c>
      <c r="M2242" s="832">
        <v>1070.8</v>
      </c>
      <c r="N2242" s="832">
        <v>2141.6</v>
      </c>
      <c r="O2242" s="832">
        <v>3212.4</v>
      </c>
      <c r="P2242" s="832">
        <v>4363.41</v>
      </c>
      <c r="Q2242" s="832">
        <v>5514.42</v>
      </c>
      <c r="R2242" s="832">
        <v>6665.43</v>
      </c>
      <c r="S2242" s="832">
        <v>1344.03</v>
      </c>
      <c r="T2242" s="832">
        <v>1234.67</v>
      </c>
      <c r="U2242" s="832">
        <v>0</v>
      </c>
      <c r="V2242" s="832">
        <v>0</v>
      </c>
      <c r="W2242" s="832">
        <v>0</v>
      </c>
      <c r="X2242" s="832">
        <v>0</v>
      </c>
      <c r="Y2242" s="832">
        <v>0</v>
      </c>
      <c r="Z2242" s="832">
        <v>0</v>
      </c>
      <c r="AA2242" s="832">
        <v>0</v>
      </c>
      <c r="AB2242" s="832">
        <v>0</v>
      </c>
      <c r="AC2242" s="832">
        <v>0</v>
      </c>
      <c r="AD2242" s="832">
        <v>0</v>
      </c>
      <c r="AE2242" s="832">
        <v>0</v>
      </c>
      <c r="AF2242" s="832">
        <v>0</v>
      </c>
      <c r="AG2242" s="832">
        <v>0</v>
      </c>
      <c r="AH2242" s="832">
        <v>0</v>
      </c>
      <c r="AI2242" s="832">
        <v>0</v>
      </c>
    </row>
    <row r="2243" spans="1:35" ht="15" customHeight="1">
      <c r="A2243" s="832" t="s">
        <v>1150</v>
      </c>
      <c r="B2243" s="832">
        <v>2022</v>
      </c>
      <c r="C2243" s="832" t="s">
        <v>1418</v>
      </c>
      <c r="D2243" s="832" t="s">
        <v>1419</v>
      </c>
      <c r="E2243" s="832" t="s">
        <v>333</v>
      </c>
      <c r="F2243" s="832" t="s">
        <v>1119</v>
      </c>
      <c r="G2243" s="832">
        <v>19968.73</v>
      </c>
      <c r="H2243" s="832">
        <v>22772.34</v>
      </c>
      <c r="I2243" s="832">
        <v>25575.95</v>
      </c>
      <c r="J2243" s="832">
        <v>28379.56</v>
      </c>
      <c r="K2243" s="832">
        <v>31183.17</v>
      </c>
      <c r="L2243" s="832">
        <v>33986.78</v>
      </c>
      <c r="M2243" s="832">
        <v>2803.61</v>
      </c>
      <c r="N2243" s="832">
        <v>5118.3</v>
      </c>
      <c r="O2243" s="832">
        <v>9077.0300000000007</v>
      </c>
      <c r="P2243" s="832">
        <v>12218.1</v>
      </c>
      <c r="Q2243" s="832">
        <v>16274.59</v>
      </c>
      <c r="R2243" s="832">
        <v>18664.41</v>
      </c>
      <c r="S2243" s="832">
        <v>2832.23</v>
      </c>
      <c r="T2243" s="832">
        <v>3008.75</v>
      </c>
      <c r="U2243" s="832">
        <v>-16043.4</v>
      </c>
      <c r="V2243" s="832">
        <v>0</v>
      </c>
      <c r="W2243" s="832">
        <v>0</v>
      </c>
      <c r="X2243" s="832">
        <v>0</v>
      </c>
      <c r="Y2243" s="832">
        <v>0</v>
      </c>
      <c r="Z2243" s="832">
        <v>0</v>
      </c>
      <c r="AA2243" s="832">
        <v>0</v>
      </c>
      <c r="AB2243" s="832">
        <v>0</v>
      </c>
      <c r="AC2243" s="832">
        <v>0</v>
      </c>
      <c r="AD2243" s="832">
        <v>0</v>
      </c>
      <c r="AE2243" s="832">
        <v>0</v>
      </c>
      <c r="AF2243" s="832">
        <v>0</v>
      </c>
      <c r="AG2243" s="832">
        <v>0</v>
      </c>
      <c r="AH2243" s="832">
        <v>0</v>
      </c>
      <c r="AI2243" s="832">
        <v>0</v>
      </c>
    </row>
    <row r="2244" spans="1:35" ht="15" customHeight="1">
      <c r="A2244" s="832" t="s">
        <v>1150</v>
      </c>
      <c r="B2244" s="832">
        <v>2022</v>
      </c>
      <c r="C2244" s="832" t="s">
        <v>1420</v>
      </c>
      <c r="D2244" s="832" t="s">
        <v>1421</v>
      </c>
      <c r="E2244" s="832" t="s">
        <v>333</v>
      </c>
      <c r="F2244" s="832" t="s">
        <v>1119</v>
      </c>
      <c r="G2244" s="832">
        <v>11210.77</v>
      </c>
      <c r="H2244" s="832">
        <v>13430.34</v>
      </c>
      <c r="I2244" s="832">
        <v>15428.02</v>
      </c>
      <c r="J2244" s="832">
        <v>17268.650000000001</v>
      </c>
      <c r="K2244" s="832">
        <v>19007.439999999999</v>
      </c>
      <c r="L2244" s="832">
        <v>20682.46</v>
      </c>
      <c r="M2244" s="832">
        <v>1749.13</v>
      </c>
      <c r="N2244" s="832">
        <v>3582.16</v>
      </c>
      <c r="O2244" s="832">
        <v>5886.78</v>
      </c>
      <c r="P2244" s="832">
        <v>8064.73</v>
      </c>
      <c r="Q2244" s="832">
        <v>10275.629999999999</v>
      </c>
      <c r="R2244" s="832">
        <v>12701.3</v>
      </c>
      <c r="S2244" s="832">
        <v>1723.54</v>
      </c>
      <c r="T2244" s="832">
        <v>2035.35</v>
      </c>
      <c r="U2244" s="832">
        <v>0</v>
      </c>
      <c r="V2244" s="832">
        <v>0</v>
      </c>
      <c r="W2244" s="832">
        <v>0</v>
      </c>
      <c r="X2244" s="832">
        <v>0</v>
      </c>
      <c r="Y2244" s="832">
        <v>0</v>
      </c>
      <c r="Z2244" s="832">
        <v>0</v>
      </c>
      <c r="AA2244" s="832">
        <v>0</v>
      </c>
      <c r="AB2244" s="832">
        <v>0</v>
      </c>
      <c r="AC2244" s="832">
        <v>0</v>
      </c>
      <c r="AD2244" s="832">
        <v>0</v>
      </c>
      <c r="AE2244" s="832">
        <v>0</v>
      </c>
      <c r="AF2244" s="832">
        <v>0</v>
      </c>
      <c r="AG2244" s="832">
        <v>0</v>
      </c>
      <c r="AH2244" s="832">
        <v>0</v>
      </c>
      <c r="AI2244" s="832">
        <v>0</v>
      </c>
    </row>
    <row r="2245" spans="1:35" ht="15" customHeight="1">
      <c r="A2245" s="832" t="s">
        <v>1150</v>
      </c>
      <c r="B2245" s="832">
        <v>2022</v>
      </c>
      <c r="C2245" s="832" t="s">
        <v>1422</v>
      </c>
      <c r="D2245" s="832" t="s">
        <v>1423</v>
      </c>
      <c r="E2245" s="832" t="s">
        <v>333</v>
      </c>
      <c r="F2245" s="832" t="s">
        <v>1119</v>
      </c>
      <c r="G2245" s="832">
        <v>-1087.5</v>
      </c>
      <c r="H2245" s="832">
        <v>-87.5</v>
      </c>
      <c r="I2245" s="832">
        <v>912.5</v>
      </c>
      <c r="J2245" s="832">
        <v>1912.5</v>
      </c>
      <c r="K2245" s="832">
        <v>3169.36</v>
      </c>
      <c r="L2245" s="832">
        <v>4169.3599999999997</v>
      </c>
      <c r="M2245" s="832">
        <v>1000</v>
      </c>
      <c r="N2245" s="832">
        <v>2000</v>
      </c>
      <c r="O2245" s="832">
        <v>3000</v>
      </c>
      <c r="P2245" s="832">
        <v>4000</v>
      </c>
      <c r="Q2245" s="832">
        <v>5000</v>
      </c>
      <c r="R2245" s="832">
        <v>6000</v>
      </c>
      <c r="S2245" s="832">
        <v>347.45</v>
      </c>
      <c r="T2245" s="832">
        <v>549.49</v>
      </c>
      <c r="U2245" s="832">
        <v>2492.5</v>
      </c>
      <c r="V2245" s="832">
        <v>0</v>
      </c>
      <c r="W2245" s="832">
        <v>0</v>
      </c>
      <c r="X2245" s="832">
        <v>0</v>
      </c>
      <c r="Y2245" s="832">
        <v>0</v>
      </c>
      <c r="Z2245" s="832">
        <v>0</v>
      </c>
      <c r="AA2245" s="832">
        <v>0</v>
      </c>
      <c r="AB2245" s="832">
        <v>0</v>
      </c>
      <c r="AC2245" s="832">
        <v>0</v>
      </c>
      <c r="AD2245" s="832">
        <v>0</v>
      </c>
      <c r="AE2245" s="832">
        <v>0</v>
      </c>
      <c r="AF2245" s="832">
        <v>0</v>
      </c>
      <c r="AG2245" s="832">
        <v>0</v>
      </c>
      <c r="AH2245" s="832">
        <v>0</v>
      </c>
      <c r="AI2245" s="832">
        <v>0</v>
      </c>
    </row>
    <row r="2246" spans="1:35" ht="15" customHeight="1">
      <c r="A2246" s="832" t="s">
        <v>1150</v>
      </c>
      <c r="B2246" s="832">
        <v>2022</v>
      </c>
      <c r="C2246" s="832" t="s">
        <v>1424</v>
      </c>
      <c r="D2246" s="832" t="s">
        <v>1425</v>
      </c>
      <c r="E2246" s="832" t="s">
        <v>333</v>
      </c>
      <c r="F2246" s="832" t="s">
        <v>1119</v>
      </c>
      <c r="G2246" s="832">
        <v>2027.16</v>
      </c>
      <c r="H2246" s="832">
        <v>2115.14</v>
      </c>
      <c r="I2246" s="832">
        <v>2604.66</v>
      </c>
      <c r="J2246" s="832">
        <v>2692.64</v>
      </c>
      <c r="K2246" s="832">
        <v>3274.61</v>
      </c>
      <c r="L2246" s="832">
        <v>3362.59</v>
      </c>
      <c r="M2246" s="832">
        <v>87.98</v>
      </c>
      <c r="N2246" s="832">
        <v>577.5</v>
      </c>
      <c r="O2246" s="832">
        <v>665.48</v>
      </c>
      <c r="P2246" s="832">
        <v>753.46</v>
      </c>
      <c r="Q2246" s="832">
        <v>841.44</v>
      </c>
      <c r="R2246" s="832">
        <v>1727.69</v>
      </c>
      <c r="S2246" s="832">
        <v>280.22000000000003</v>
      </c>
      <c r="T2246" s="832">
        <v>205.9</v>
      </c>
      <c r="U2246" s="832">
        <v>0</v>
      </c>
      <c r="V2246" s="832">
        <v>0</v>
      </c>
      <c r="W2246" s="832">
        <v>0</v>
      </c>
      <c r="X2246" s="832">
        <v>0</v>
      </c>
      <c r="Y2246" s="832">
        <v>0</v>
      </c>
      <c r="Z2246" s="832">
        <v>0</v>
      </c>
      <c r="AA2246" s="832">
        <v>0</v>
      </c>
      <c r="AB2246" s="832">
        <v>0</v>
      </c>
      <c r="AC2246" s="832">
        <v>0</v>
      </c>
      <c r="AD2246" s="832">
        <v>0</v>
      </c>
      <c r="AE2246" s="832">
        <v>0</v>
      </c>
      <c r="AF2246" s="832">
        <v>0</v>
      </c>
      <c r="AG2246" s="832">
        <v>0</v>
      </c>
      <c r="AH2246" s="832">
        <v>0</v>
      </c>
      <c r="AI2246" s="832">
        <v>0</v>
      </c>
    </row>
    <row r="2247" spans="1:35" ht="15" customHeight="1">
      <c r="A2247" s="832" t="s">
        <v>1150</v>
      </c>
      <c r="B2247" s="832">
        <v>2022</v>
      </c>
      <c r="C2247" s="832" t="s">
        <v>1426</v>
      </c>
      <c r="D2247" s="832" t="s">
        <v>1427</v>
      </c>
      <c r="E2247" s="832" t="s">
        <v>333</v>
      </c>
      <c r="F2247" s="832" t="s">
        <v>1119</v>
      </c>
      <c r="G2247" s="832">
        <v>0</v>
      </c>
      <c r="H2247" s="832">
        <v>0</v>
      </c>
      <c r="I2247" s="832">
        <v>0</v>
      </c>
      <c r="J2247" s="832">
        <v>0</v>
      </c>
      <c r="K2247" s="832">
        <v>0</v>
      </c>
      <c r="L2247" s="832">
        <v>0</v>
      </c>
      <c r="M2247" s="832">
        <v>0</v>
      </c>
      <c r="N2247" s="832">
        <v>0</v>
      </c>
      <c r="O2247" s="832">
        <v>0</v>
      </c>
      <c r="P2247" s="832">
        <v>0</v>
      </c>
      <c r="Q2247" s="832">
        <v>0</v>
      </c>
      <c r="R2247" s="832">
        <v>0</v>
      </c>
      <c r="S2247" s="832">
        <v>0</v>
      </c>
      <c r="T2247" s="832">
        <v>0</v>
      </c>
      <c r="U2247" s="832">
        <v>0</v>
      </c>
      <c r="V2247" s="832">
        <v>0</v>
      </c>
      <c r="W2247" s="832">
        <v>0</v>
      </c>
      <c r="X2247" s="832">
        <v>0</v>
      </c>
      <c r="Y2247" s="832">
        <v>0</v>
      </c>
      <c r="Z2247" s="832">
        <v>0</v>
      </c>
      <c r="AA2247" s="832">
        <v>0</v>
      </c>
      <c r="AB2247" s="832">
        <v>0</v>
      </c>
      <c r="AC2247" s="832">
        <v>0</v>
      </c>
      <c r="AD2247" s="832">
        <v>0</v>
      </c>
      <c r="AE2247" s="832">
        <v>0</v>
      </c>
      <c r="AF2247" s="832">
        <v>0</v>
      </c>
      <c r="AG2247" s="832">
        <v>0</v>
      </c>
      <c r="AH2247" s="832">
        <v>0</v>
      </c>
      <c r="AI2247" s="832">
        <v>0</v>
      </c>
    </row>
    <row r="2248" spans="1:35" ht="15" customHeight="1">
      <c r="A2248" s="832" t="s">
        <v>1150</v>
      </c>
      <c r="B2248" s="832">
        <v>2022</v>
      </c>
      <c r="C2248" s="832" t="s">
        <v>1428</v>
      </c>
      <c r="D2248" s="832" t="s">
        <v>1429</v>
      </c>
      <c r="E2248" s="832" t="s">
        <v>333</v>
      </c>
      <c r="F2248" s="832" t="s">
        <v>1119</v>
      </c>
      <c r="G2248" s="832">
        <v>-188.47</v>
      </c>
      <c r="H2248" s="832">
        <v>-185.47</v>
      </c>
      <c r="I2248" s="832">
        <v>-185.47</v>
      </c>
      <c r="J2248" s="832">
        <v>-177.7</v>
      </c>
      <c r="K2248" s="832">
        <v>-362.2</v>
      </c>
      <c r="L2248" s="832">
        <v>-573.04</v>
      </c>
      <c r="M2248" s="832">
        <v>0</v>
      </c>
      <c r="N2248" s="832">
        <v>-118.98</v>
      </c>
      <c r="O2248" s="832">
        <v>-217.83</v>
      </c>
      <c r="P2248" s="832">
        <v>-217.83</v>
      </c>
      <c r="Q2248" s="832">
        <v>-303.5</v>
      </c>
      <c r="R2248" s="832">
        <v>-281.33999999999997</v>
      </c>
      <c r="S2248" s="832">
        <v>-47.75</v>
      </c>
      <c r="T2248" s="832">
        <v>-62.55</v>
      </c>
      <c r="U2248" s="832">
        <v>0</v>
      </c>
      <c r="V2248" s="832">
        <v>0</v>
      </c>
      <c r="W2248" s="832">
        <v>0</v>
      </c>
      <c r="X2248" s="832">
        <v>0</v>
      </c>
      <c r="Y2248" s="832">
        <v>0</v>
      </c>
      <c r="Z2248" s="832">
        <v>0</v>
      </c>
      <c r="AA2248" s="832">
        <v>0</v>
      </c>
      <c r="AB2248" s="832">
        <v>0</v>
      </c>
      <c r="AC2248" s="832">
        <v>0</v>
      </c>
      <c r="AD2248" s="832">
        <v>0</v>
      </c>
      <c r="AE2248" s="832">
        <v>0</v>
      </c>
      <c r="AF2248" s="832">
        <v>0</v>
      </c>
      <c r="AG2248" s="832">
        <v>0</v>
      </c>
      <c r="AH2248" s="832">
        <v>0</v>
      </c>
      <c r="AI2248" s="832">
        <v>0</v>
      </c>
    </row>
    <row r="2249" spans="1:35" ht="15" customHeight="1">
      <c r="A2249" s="832" t="s">
        <v>1150</v>
      </c>
      <c r="B2249" s="832">
        <v>2022</v>
      </c>
      <c r="C2249" s="832" t="s">
        <v>1430</v>
      </c>
      <c r="D2249" s="832" t="s">
        <v>1431</v>
      </c>
      <c r="E2249" s="832" t="s">
        <v>333</v>
      </c>
      <c r="F2249" s="832" t="s">
        <v>1119</v>
      </c>
      <c r="G2249" s="832">
        <v>0</v>
      </c>
      <c r="H2249" s="832">
        <v>0</v>
      </c>
      <c r="I2249" s="832">
        <v>0</v>
      </c>
      <c r="J2249" s="832">
        <v>0</v>
      </c>
      <c r="K2249" s="832">
        <v>0</v>
      </c>
      <c r="L2249" s="832">
        <v>0</v>
      </c>
      <c r="M2249" s="832">
        <v>0</v>
      </c>
      <c r="N2249" s="832">
        <v>0</v>
      </c>
      <c r="O2249" s="832">
        <v>0</v>
      </c>
      <c r="P2249" s="832">
        <v>0</v>
      </c>
      <c r="Q2249" s="832">
        <v>0</v>
      </c>
      <c r="R2249" s="832">
        <v>0</v>
      </c>
      <c r="S2249" s="832">
        <v>0</v>
      </c>
      <c r="T2249" s="832">
        <v>0</v>
      </c>
      <c r="U2249" s="832">
        <v>0</v>
      </c>
      <c r="V2249" s="832">
        <v>0</v>
      </c>
      <c r="W2249" s="832">
        <v>0</v>
      </c>
      <c r="X2249" s="832">
        <v>0</v>
      </c>
      <c r="Y2249" s="832">
        <v>0</v>
      </c>
      <c r="Z2249" s="832">
        <v>0</v>
      </c>
      <c r="AA2249" s="832">
        <v>0</v>
      </c>
      <c r="AB2249" s="832">
        <v>0</v>
      </c>
      <c r="AC2249" s="832">
        <v>0</v>
      </c>
      <c r="AD2249" s="832">
        <v>0</v>
      </c>
      <c r="AE2249" s="832">
        <v>0</v>
      </c>
      <c r="AF2249" s="832">
        <v>0</v>
      </c>
      <c r="AG2249" s="832">
        <v>0</v>
      </c>
      <c r="AH2249" s="832">
        <v>0</v>
      </c>
      <c r="AI2249" s="832">
        <v>0</v>
      </c>
    </row>
    <row r="2250" spans="1:35" ht="15" customHeight="1">
      <c r="A2250" s="832" t="s">
        <v>1150</v>
      </c>
      <c r="B2250" s="832">
        <v>2022</v>
      </c>
      <c r="C2250" s="832" t="s">
        <v>1432</v>
      </c>
      <c r="D2250" s="832" t="s">
        <v>1433</v>
      </c>
      <c r="E2250" s="832" t="s">
        <v>333</v>
      </c>
      <c r="F2250" s="832" t="s">
        <v>1119</v>
      </c>
      <c r="G2250" s="832">
        <v>249272.45</v>
      </c>
      <c r="H2250" s="832">
        <v>310773.57</v>
      </c>
      <c r="I2250" s="832">
        <v>296029.09000000003</v>
      </c>
      <c r="J2250" s="832">
        <v>327315.84000000003</v>
      </c>
      <c r="K2250" s="832">
        <v>382091.61</v>
      </c>
      <c r="L2250" s="832">
        <v>424131.94</v>
      </c>
      <c r="M2250" s="832">
        <v>38240.31</v>
      </c>
      <c r="N2250" s="832">
        <v>65143.14</v>
      </c>
      <c r="O2250" s="832">
        <v>94170.63</v>
      </c>
      <c r="P2250" s="832">
        <v>120027.84</v>
      </c>
      <c r="Q2250" s="832">
        <v>167116.06</v>
      </c>
      <c r="R2250" s="832">
        <v>216755.06</v>
      </c>
      <c r="S2250" s="832">
        <v>35344.33</v>
      </c>
      <c r="T2250" s="832">
        <v>34498.74</v>
      </c>
      <c r="U2250" s="832">
        <v>10800</v>
      </c>
      <c r="V2250" s="832">
        <v>0</v>
      </c>
      <c r="W2250" s="832">
        <v>0</v>
      </c>
      <c r="X2250" s="832">
        <v>0</v>
      </c>
      <c r="Y2250" s="832">
        <v>0</v>
      </c>
      <c r="Z2250" s="832">
        <v>0</v>
      </c>
      <c r="AA2250" s="832">
        <v>0</v>
      </c>
      <c r="AB2250" s="832">
        <v>0</v>
      </c>
      <c r="AC2250" s="832">
        <v>0</v>
      </c>
      <c r="AD2250" s="832">
        <v>0</v>
      </c>
      <c r="AE2250" s="832">
        <v>0</v>
      </c>
      <c r="AF2250" s="832">
        <v>0</v>
      </c>
      <c r="AG2250" s="832">
        <v>0</v>
      </c>
      <c r="AH2250" s="832">
        <v>0</v>
      </c>
      <c r="AI2250" s="832">
        <v>0</v>
      </c>
    </row>
    <row r="2251" spans="1:35" ht="15" customHeight="1">
      <c r="A2251" s="832" t="s">
        <v>1150</v>
      </c>
      <c r="B2251" s="832">
        <v>2022</v>
      </c>
      <c r="C2251" s="832" t="s">
        <v>1434</v>
      </c>
      <c r="D2251" s="832" t="s">
        <v>1435</v>
      </c>
      <c r="E2251" s="832" t="s">
        <v>333</v>
      </c>
      <c r="F2251" s="832" t="s">
        <v>1119</v>
      </c>
      <c r="G2251" s="832">
        <v>52867.839999999997</v>
      </c>
      <c r="H2251" s="832">
        <v>56299.18</v>
      </c>
      <c r="I2251" s="832">
        <v>62341.15</v>
      </c>
      <c r="J2251" s="832">
        <v>70663.320000000007</v>
      </c>
      <c r="K2251" s="832">
        <v>80059.94</v>
      </c>
      <c r="L2251" s="832">
        <v>92690.71</v>
      </c>
      <c r="M2251" s="832">
        <v>5885.05</v>
      </c>
      <c r="N2251" s="832">
        <v>9696.2900000000009</v>
      </c>
      <c r="O2251" s="832">
        <v>17003.080000000002</v>
      </c>
      <c r="P2251" s="832">
        <v>24324.27</v>
      </c>
      <c r="Q2251" s="832">
        <v>29754.92</v>
      </c>
      <c r="R2251" s="832">
        <v>38821.68</v>
      </c>
      <c r="S2251" s="832">
        <v>7724.23</v>
      </c>
      <c r="T2251" s="832">
        <v>7098.44</v>
      </c>
      <c r="U2251" s="832">
        <v>0</v>
      </c>
      <c r="V2251" s="832">
        <v>0</v>
      </c>
      <c r="W2251" s="832">
        <v>0</v>
      </c>
      <c r="X2251" s="832">
        <v>0</v>
      </c>
      <c r="Y2251" s="832">
        <v>0</v>
      </c>
      <c r="Z2251" s="832">
        <v>0</v>
      </c>
      <c r="AA2251" s="832">
        <v>0</v>
      </c>
      <c r="AB2251" s="832">
        <v>0</v>
      </c>
      <c r="AC2251" s="832">
        <v>0</v>
      </c>
      <c r="AD2251" s="832">
        <v>0</v>
      </c>
      <c r="AE2251" s="832">
        <v>0</v>
      </c>
      <c r="AF2251" s="832">
        <v>0</v>
      </c>
      <c r="AG2251" s="832">
        <v>0</v>
      </c>
      <c r="AH2251" s="832">
        <v>0</v>
      </c>
      <c r="AI2251" s="832">
        <v>0</v>
      </c>
    </row>
    <row r="2252" spans="1:35" ht="15" customHeight="1">
      <c r="A2252" s="832" t="s">
        <v>1150</v>
      </c>
      <c r="B2252" s="832">
        <v>2022</v>
      </c>
      <c r="C2252" s="832" t="s">
        <v>1436</v>
      </c>
      <c r="D2252" s="832" t="s">
        <v>1437</v>
      </c>
      <c r="E2252" s="832" t="s">
        <v>333</v>
      </c>
      <c r="F2252" s="832" t="s">
        <v>1119</v>
      </c>
      <c r="G2252" s="832">
        <v>0</v>
      </c>
      <c r="H2252" s="832">
        <v>0</v>
      </c>
      <c r="I2252" s="832">
        <v>0</v>
      </c>
      <c r="J2252" s="832">
        <v>0</v>
      </c>
      <c r="K2252" s="832">
        <v>0</v>
      </c>
      <c r="L2252" s="832">
        <v>0</v>
      </c>
      <c r="M2252" s="832">
        <v>0</v>
      </c>
      <c r="N2252" s="832">
        <v>0</v>
      </c>
      <c r="O2252" s="832">
        <v>0</v>
      </c>
      <c r="P2252" s="832">
        <v>0</v>
      </c>
      <c r="Q2252" s="832">
        <v>0</v>
      </c>
      <c r="R2252" s="832">
        <v>0</v>
      </c>
      <c r="S2252" s="832">
        <v>0</v>
      </c>
      <c r="T2252" s="832">
        <v>0</v>
      </c>
      <c r="U2252" s="832">
        <v>5957.79</v>
      </c>
      <c r="V2252" s="832">
        <v>0</v>
      </c>
      <c r="W2252" s="832">
        <v>0</v>
      </c>
      <c r="X2252" s="832">
        <v>0</v>
      </c>
      <c r="Y2252" s="832">
        <v>0</v>
      </c>
      <c r="Z2252" s="832">
        <v>0</v>
      </c>
      <c r="AA2252" s="832">
        <v>0</v>
      </c>
      <c r="AB2252" s="832">
        <v>0</v>
      </c>
      <c r="AC2252" s="832">
        <v>0</v>
      </c>
      <c r="AD2252" s="832">
        <v>0</v>
      </c>
      <c r="AE2252" s="832">
        <v>0</v>
      </c>
      <c r="AF2252" s="832">
        <v>0</v>
      </c>
      <c r="AG2252" s="832">
        <v>0</v>
      </c>
      <c r="AH2252" s="832">
        <v>0</v>
      </c>
      <c r="AI2252" s="832">
        <v>0</v>
      </c>
    </row>
    <row r="2253" spans="1:35" ht="15" customHeight="1">
      <c r="A2253" s="832" t="s">
        <v>1150</v>
      </c>
      <c r="B2253" s="832">
        <v>2022</v>
      </c>
      <c r="C2253" s="832" t="s">
        <v>1438</v>
      </c>
      <c r="D2253" s="832" t="s">
        <v>1439</v>
      </c>
      <c r="E2253" s="832" t="s">
        <v>333</v>
      </c>
      <c r="F2253" s="832" t="s">
        <v>1119</v>
      </c>
      <c r="G2253" s="832">
        <v>0</v>
      </c>
      <c r="H2253" s="832">
        <v>0</v>
      </c>
      <c r="I2253" s="832">
        <v>0</v>
      </c>
      <c r="J2253" s="832">
        <v>0</v>
      </c>
      <c r="K2253" s="832">
        <v>0</v>
      </c>
      <c r="L2253" s="832">
        <v>0</v>
      </c>
      <c r="M2253" s="832">
        <v>0</v>
      </c>
      <c r="N2253" s="832">
        <v>0</v>
      </c>
      <c r="O2253" s="832">
        <v>0</v>
      </c>
      <c r="P2253" s="832">
        <v>0</v>
      </c>
      <c r="Q2253" s="832">
        <v>0</v>
      </c>
      <c r="R2253" s="832">
        <v>0</v>
      </c>
      <c r="S2253" s="832">
        <v>0</v>
      </c>
      <c r="T2253" s="832">
        <v>0</v>
      </c>
      <c r="U2253" s="832">
        <v>0</v>
      </c>
      <c r="V2253" s="832">
        <v>0</v>
      </c>
      <c r="W2253" s="832">
        <v>0</v>
      </c>
      <c r="X2253" s="832">
        <v>0</v>
      </c>
      <c r="Y2253" s="832">
        <v>0</v>
      </c>
      <c r="Z2253" s="832">
        <v>0</v>
      </c>
      <c r="AA2253" s="832">
        <v>0</v>
      </c>
      <c r="AB2253" s="832">
        <v>0</v>
      </c>
      <c r="AC2253" s="832">
        <v>0</v>
      </c>
      <c r="AD2253" s="832">
        <v>0</v>
      </c>
      <c r="AE2253" s="832">
        <v>0</v>
      </c>
      <c r="AF2253" s="832">
        <v>0</v>
      </c>
      <c r="AG2253" s="832">
        <v>0</v>
      </c>
      <c r="AH2253" s="832">
        <v>0</v>
      </c>
      <c r="AI2253" s="832">
        <v>0</v>
      </c>
    </row>
    <row r="2254" spans="1:35" ht="15" customHeight="1">
      <c r="A2254" s="832" t="s">
        <v>1150</v>
      </c>
      <c r="B2254" s="832">
        <v>2022</v>
      </c>
      <c r="C2254" s="832" t="s">
        <v>1440</v>
      </c>
      <c r="D2254" s="832" t="s">
        <v>1441</v>
      </c>
      <c r="E2254" s="832" t="s">
        <v>333</v>
      </c>
      <c r="F2254" s="832" t="s">
        <v>1119</v>
      </c>
      <c r="G2254" s="832">
        <v>5296.97</v>
      </c>
      <c r="H2254" s="832">
        <v>6035.59</v>
      </c>
      <c r="I2254" s="832">
        <v>6947.05</v>
      </c>
      <c r="J2254" s="832">
        <v>7747.77</v>
      </c>
      <c r="K2254" s="832">
        <v>8560.33</v>
      </c>
      <c r="L2254" s="832">
        <v>9491.1299999999992</v>
      </c>
      <c r="M2254" s="832">
        <v>681.67</v>
      </c>
      <c r="N2254" s="832">
        <v>1255.23</v>
      </c>
      <c r="O2254" s="832">
        <v>1909.6</v>
      </c>
      <c r="P2254" s="832">
        <v>2687.73</v>
      </c>
      <c r="Q2254" s="832">
        <v>3613.08</v>
      </c>
      <c r="R2254" s="832">
        <v>4272.3500000000004</v>
      </c>
      <c r="S2254" s="832">
        <v>790.93</v>
      </c>
      <c r="T2254" s="832">
        <v>779.63</v>
      </c>
      <c r="U2254" s="832">
        <v>0</v>
      </c>
      <c r="V2254" s="832">
        <v>0</v>
      </c>
      <c r="W2254" s="832">
        <v>0</v>
      </c>
      <c r="X2254" s="832">
        <v>0</v>
      </c>
      <c r="Y2254" s="832">
        <v>0</v>
      </c>
      <c r="Z2254" s="832">
        <v>0</v>
      </c>
      <c r="AA2254" s="832">
        <v>0</v>
      </c>
      <c r="AB2254" s="832">
        <v>0</v>
      </c>
      <c r="AC2254" s="832">
        <v>0</v>
      </c>
      <c r="AD2254" s="832">
        <v>0</v>
      </c>
      <c r="AE2254" s="832">
        <v>0</v>
      </c>
      <c r="AF2254" s="832">
        <v>0</v>
      </c>
      <c r="AG2254" s="832">
        <v>0</v>
      </c>
      <c r="AH2254" s="832">
        <v>0</v>
      </c>
      <c r="AI2254" s="832">
        <v>0</v>
      </c>
    </row>
    <row r="2255" spans="1:35" ht="15" customHeight="1">
      <c r="A2255" s="832" t="s">
        <v>1150</v>
      </c>
      <c r="B2255" s="832">
        <v>2022</v>
      </c>
      <c r="C2255" s="832" t="s">
        <v>1442</v>
      </c>
      <c r="D2255" s="832" t="s">
        <v>1443</v>
      </c>
      <c r="E2255" s="832" t="s">
        <v>333</v>
      </c>
      <c r="F2255" s="832" t="s">
        <v>1119</v>
      </c>
      <c r="G2255" s="832">
        <v>50580.86</v>
      </c>
      <c r="H2255" s="832">
        <v>58422.26</v>
      </c>
      <c r="I2255" s="832">
        <v>67255.13</v>
      </c>
      <c r="J2255" s="832">
        <v>75932.63</v>
      </c>
      <c r="K2255" s="832">
        <v>86963.14</v>
      </c>
      <c r="L2255" s="832">
        <v>98710.87</v>
      </c>
      <c r="M2255" s="832">
        <v>9318.83</v>
      </c>
      <c r="N2255" s="832">
        <v>17098.580000000002</v>
      </c>
      <c r="O2255" s="832">
        <v>24933.37</v>
      </c>
      <c r="P2255" s="832">
        <v>32452.44</v>
      </c>
      <c r="Q2255" s="832">
        <v>41461.97</v>
      </c>
      <c r="R2255" s="832">
        <v>49163.5</v>
      </c>
      <c r="S2255" s="832">
        <v>8225.91</v>
      </c>
      <c r="T2255" s="832">
        <v>8818.7099999999991</v>
      </c>
      <c r="U2255" s="832">
        <v>6204.28</v>
      </c>
      <c r="V2255" s="832">
        <v>0</v>
      </c>
      <c r="W2255" s="832">
        <v>0</v>
      </c>
      <c r="X2255" s="832">
        <v>0</v>
      </c>
      <c r="Y2255" s="832">
        <v>0</v>
      </c>
      <c r="Z2255" s="832">
        <v>0</v>
      </c>
      <c r="AA2255" s="832">
        <v>0</v>
      </c>
      <c r="AB2255" s="832">
        <v>0</v>
      </c>
      <c r="AC2255" s="832">
        <v>0</v>
      </c>
      <c r="AD2255" s="832">
        <v>0</v>
      </c>
      <c r="AE2255" s="832">
        <v>0</v>
      </c>
      <c r="AF2255" s="832">
        <v>0</v>
      </c>
      <c r="AG2255" s="832">
        <v>0</v>
      </c>
      <c r="AH2255" s="832">
        <v>0</v>
      </c>
      <c r="AI2255" s="832">
        <v>0</v>
      </c>
    </row>
    <row r="2256" spans="1:35" ht="15" customHeight="1">
      <c r="A2256" s="832" t="s">
        <v>1150</v>
      </c>
      <c r="B2256" s="832">
        <v>2022</v>
      </c>
      <c r="C2256" s="832" t="s">
        <v>1444</v>
      </c>
      <c r="D2256" s="832" t="s">
        <v>1445</v>
      </c>
      <c r="E2256" s="832" t="s">
        <v>333</v>
      </c>
      <c r="F2256" s="832" t="s">
        <v>1119</v>
      </c>
      <c r="G2256" s="832">
        <v>4426.25</v>
      </c>
      <c r="H2256" s="832">
        <v>6360</v>
      </c>
      <c r="I2256" s="832">
        <v>6985</v>
      </c>
      <c r="J2256" s="832">
        <v>6985</v>
      </c>
      <c r="K2256" s="832">
        <v>9485</v>
      </c>
      <c r="L2256" s="832">
        <v>10110</v>
      </c>
      <c r="M2256" s="832">
        <v>1250</v>
      </c>
      <c r="N2256" s="832">
        <v>1998.74</v>
      </c>
      <c r="O2256" s="832">
        <v>2623.74</v>
      </c>
      <c r="P2256" s="832">
        <v>3248.74</v>
      </c>
      <c r="Q2256" s="832">
        <v>4511.37</v>
      </c>
      <c r="R2256" s="832">
        <v>5629.19</v>
      </c>
      <c r="S2256" s="832">
        <v>842.5</v>
      </c>
      <c r="T2256" s="832">
        <v>983.65</v>
      </c>
      <c r="U2256" s="832">
        <v>0</v>
      </c>
      <c r="V2256" s="832">
        <v>0</v>
      </c>
      <c r="W2256" s="832">
        <v>0</v>
      </c>
      <c r="X2256" s="832">
        <v>0</v>
      </c>
      <c r="Y2256" s="832">
        <v>0</v>
      </c>
      <c r="Z2256" s="832">
        <v>0</v>
      </c>
      <c r="AA2256" s="832">
        <v>0</v>
      </c>
      <c r="AB2256" s="832">
        <v>0</v>
      </c>
      <c r="AC2256" s="832">
        <v>0</v>
      </c>
      <c r="AD2256" s="832">
        <v>0</v>
      </c>
      <c r="AE2256" s="832">
        <v>0</v>
      </c>
      <c r="AF2256" s="832">
        <v>0</v>
      </c>
      <c r="AG2256" s="832">
        <v>0</v>
      </c>
      <c r="AH2256" s="832">
        <v>0</v>
      </c>
      <c r="AI2256" s="832">
        <v>0</v>
      </c>
    </row>
    <row r="2257" spans="1:35" ht="15" customHeight="1">
      <c r="A2257" s="832" t="s">
        <v>1150</v>
      </c>
      <c r="B2257" s="832">
        <v>2022</v>
      </c>
      <c r="C2257" s="832" t="s">
        <v>1446</v>
      </c>
      <c r="D2257" s="832" t="s">
        <v>1447</v>
      </c>
      <c r="E2257" s="832" t="s">
        <v>333</v>
      </c>
      <c r="F2257" s="832" t="s">
        <v>1119</v>
      </c>
      <c r="G2257" s="832">
        <v>1937.08</v>
      </c>
      <c r="H2257" s="832">
        <v>2102.13</v>
      </c>
      <c r="I2257" s="832">
        <v>2227.1</v>
      </c>
      <c r="J2257" s="832">
        <v>2327.19</v>
      </c>
      <c r="K2257" s="832">
        <v>2693.18</v>
      </c>
      <c r="L2257" s="832">
        <v>2708.7</v>
      </c>
      <c r="M2257" s="832">
        <v>96.83</v>
      </c>
      <c r="N2257" s="832">
        <v>464.03</v>
      </c>
      <c r="O2257" s="832">
        <v>739.16</v>
      </c>
      <c r="P2257" s="832">
        <v>1506.59</v>
      </c>
      <c r="Q2257" s="832">
        <v>1604.73</v>
      </c>
      <c r="R2257" s="832">
        <v>2198.9499999999998</v>
      </c>
      <c r="S2257" s="832">
        <v>225.73</v>
      </c>
      <c r="T2257" s="832">
        <v>221.11</v>
      </c>
      <c r="U2257" s="832">
        <v>0</v>
      </c>
      <c r="V2257" s="832">
        <v>0</v>
      </c>
      <c r="W2257" s="832">
        <v>0</v>
      </c>
      <c r="X2257" s="832">
        <v>0</v>
      </c>
      <c r="Y2257" s="832">
        <v>0</v>
      </c>
      <c r="Z2257" s="832">
        <v>0</v>
      </c>
      <c r="AA2257" s="832">
        <v>0</v>
      </c>
      <c r="AB2257" s="832">
        <v>0</v>
      </c>
      <c r="AC2257" s="832">
        <v>0</v>
      </c>
      <c r="AD2257" s="832">
        <v>0</v>
      </c>
      <c r="AE2257" s="832">
        <v>0</v>
      </c>
      <c r="AF2257" s="832">
        <v>0</v>
      </c>
      <c r="AG2257" s="832">
        <v>0</v>
      </c>
      <c r="AH2257" s="832">
        <v>0</v>
      </c>
      <c r="AI2257" s="832">
        <v>0</v>
      </c>
    </row>
    <row r="2258" spans="1:35" ht="15" customHeight="1">
      <c r="A2258" s="832" t="s">
        <v>1150</v>
      </c>
      <c r="B2258" s="832">
        <v>2022</v>
      </c>
      <c r="C2258" s="832" t="s">
        <v>1448</v>
      </c>
      <c r="D2258" s="832" t="s">
        <v>1449</v>
      </c>
      <c r="E2258" s="832" t="s">
        <v>333</v>
      </c>
      <c r="F2258" s="832" t="s">
        <v>1119</v>
      </c>
      <c r="G2258" s="832">
        <v>-10086.43</v>
      </c>
      <c r="H2258" s="832">
        <v>-10387.469999999999</v>
      </c>
      <c r="I2258" s="832">
        <v>-22271.75</v>
      </c>
      <c r="J2258" s="832">
        <v>-22690.46</v>
      </c>
      <c r="K2258" s="832">
        <v>-21925.47</v>
      </c>
      <c r="L2258" s="832">
        <v>-21091.25</v>
      </c>
      <c r="M2258" s="832">
        <v>1961.64</v>
      </c>
      <c r="N2258" s="832">
        <v>3003.92</v>
      </c>
      <c r="O2258" s="832">
        <v>4248.1400000000003</v>
      </c>
      <c r="P2258" s="832">
        <v>8122.57</v>
      </c>
      <c r="Q2258" s="832">
        <v>8086.84</v>
      </c>
      <c r="R2258" s="832">
        <v>10169.73</v>
      </c>
      <c r="S2258" s="832">
        <v>-1757.6</v>
      </c>
      <c r="T2258" s="832">
        <v>-492.25</v>
      </c>
      <c r="U2258" s="832">
        <v>0</v>
      </c>
      <c r="V2258" s="832">
        <v>0</v>
      </c>
      <c r="W2258" s="832">
        <v>0</v>
      </c>
      <c r="X2258" s="832">
        <v>0</v>
      </c>
      <c r="Y2258" s="832">
        <v>0</v>
      </c>
      <c r="Z2258" s="832">
        <v>0</v>
      </c>
      <c r="AA2258" s="832">
        <v>0</v>
      </c>
      <c r="AB2258" s="832">
        <v>0</v>
      </c>
      <c r="AC2258" s="832">
        <v>0</v>
      </c>
      <c r="AD2258" s="832">
        <v>0</v>
      </c>
      <c r="AE2258" s="832">
        <v>0</v>
      </c>
      <c r="AF2258" s="832">
        <v>0</v>
      </c>
      <c r="AG2258" s="832">
        <v>0</v>
      </c>
      <c r="AH2258" s="832">
        <v>0</v>
      </c>
      <c r="AI2258" s="832">
        <v>0</v>
      </c>
    </row>
    <row r="2259" spans="1:35" ht="15" customHeight="1">
      <c r="A2259" s="832" t="s">
        <v>1150</v>
      </c>
      <c r="B2259" s="832">
        <v>2022</v>
      </c>
      <c r="C2259" s="832" t="s">
        <v>1450</v>
      </c>
      <c r="D2259" s="832" t="s">
        <v>1451</v>
      </c>
      <c r="E2259" s="832" t="s">
        <v>333</v>
      </c>
      <c r="F2259" s="832" t="s">
        <v>1119</v>
      </c>
      <c r="G2259" s="832">
        <v>6489.96</v>
      </c>
      <c r="H2259" s="832">
        <v>7866.91</v>
      </c>
      <c r="I2259" s="832">
        <v>9129.5300000000007</v>
      </c>
      <c r="J2259" s="832">
        <v>10474.42</v>
      </c>
      <c r="K2259" s="832">
        <v>11970.07</v>
      </c>
      <c r="L2259" s="832">
        <v>13084.99</v>
      </c>
      <c r="M2259" s="832">
        <v>1199.76</v>
      </c>
      <c r="N2259" s="832">
        <v>2346.88</v>
      </c>
      <c r="O2259" s="832">
        <v>3930.77</v>
      </c>
      <c r="P2259" s="832">
        <v>5082.84</v>
      </c>
      <c r="Q2259" s="832">
        <v>6564.83</v>
      </c>
      <c r="R2259" s="832">
        <v>8064.39</v>
      </c>
      <c r="S2259" s="832">
        <v>1090.42</v>
      </c>
      <c r="T2259" s="832">
        <v>1308.99</v>
      </c>
      <c r="U2259" s="832">
        <v>0</v>
      </c>
      <c r="V2259" s="832">
        <v>0</v>
      </c>
      <c r="W2259" s="832">
        <v>0</v>
      </c>
      <c r="X2259" s="832">
        <v>0</v>
      </c>
      <c r="Y2259" s="832">
        <v>0</v>
      </c>
      <c r="Z2259" s="832">
        <v>0</v>
      </c>
      <c r="AA2259" s="832">
        <v>0</v>
      </c>
      <c r="AB2259" s="832">
        <v>0</v>
      </c>
      <c r="AC2259" s="832">
        <v>0</v>
      </c>
      <c r="AD2259" s="832">
        <v>0</v>
      </c>
      <c r="AE2259" s="832">
        <v>0</v>
      </c>
      <c r="AF2259" s="832">
        <v>0</v>
      </c>
      <c r="AG2259" s="832">
        <v>0</v>
      </c>
      <c r="AH2259" s="832">
        <v>0</v>
      </c>
      <c r="AI2259" s="832">
        <v>0</v>
      </c>
    </row>
    <row r="2260" spans="1:35" ht="15" customHeight="1">
      <c r="A2260" s="832" t="s">
        <v>1150</v>
      </c>
      <c r="B2260" s="832">
        <v>2022</v>
      </c>
      <c r="C2260" s="832" t="s">
        <v>1452</v>
      </c>
      <c r="D2260" s="832" t="s">
        <v>1453</v>
      </c>
      <c r="E2260" s="832" t="s">
        <v>333</v>
      </c>
      <c r="F2260" s="832" t="s">
        <v>1119</v>
      </c>
      <c r="G2260" s="832">
        <v>0</v>
      </c>
      <c r="H2260" s="832">
        <v>0</v>
      </c>
      <c r="I2260" s="832">
        <v>0</v>
      </c>
      <c r="J2260" s="832">
        <v>0</v>
      </c>
      <c r="K2260" s="832">
        <v>0</v>
      </c>
      <c r="L2260" s="832">
        <v>0</v>
      </c>
      <c r="M2260" s="832">
        <v>0</v>
      </c>
      <c r="N2260" s="832">
        <v>0</v>
      </c>
      <c r="O2260" s="832">
        <v>0</v>
      </c>
      <c r="P2260" s="832">
        <v>0</v>
      </c>
      <c r="Q2260" s="832">
        <v>0</v>
      </c>
      <c r="R2260" s="832">
        <v>0</v>
      </c>
      <c r="S2260" s="832">
        <v>0</v>
      </c>
      <c r="T2260" s="832">
        <v>0</v>
      </c>
      <c r="U2260" s="832">
        <v>0</v>
      </c>
      <c r="V2260" s="832">
        <v>0</v>
      </c>
      <c r="W2260" s="832">
        <v>0</v>
      </c>
      <c r="X2260" s="832">
        <v>0</v>
      </c>
      <c r="Y2260" s="832">
        <v>0</v>
      </c>
      <c r="Z2260" s="832">
        <v>0</v>
      </c>
      <c r="AA2260" s="832">
        <v>0</v>
      </c>
      <c r="AB2260" s="832">
        <v>0</v>
      </c>
      <c r="AC2260" s="832">
        <v>0</v>
      </c>
      <c r="AD2260" s="832">
        <v>0</v>
      </c>
      <c r="AE2260" s="832">
        <v>0</v>
      </c>
      <c r="AF2260" s="832">
        <v>0</v>
      </c>
      <c r="AG2260" s="832">
        <v>0</v>
      </c>
      <c r="AH2260" s="832">
        <v>0</v>
      </c>
      <c r="AI2260" s="832">
        <v>0</v>
      </c>
    </row>
    <row r="2261" spans="1:35" ht="15" customHeight="1">
      <c r="A2261" s="832" t="s">
        <v>1150</v>
      </c>
      <c r="B2261" s="832">
        <v>2022</v>
      </c>
      <c r="C2261" s="832" t="s">
        <v>1454</v>
      </c>
      <c r="D2261" s="832" t="s">
        <v>1455</v>
      </c>
      <c r="E2261" s="832" t="s">
        <v>333</v>
      </c>
      <c r="F2261" s="832" t="s">
        <v>1119</v>
      </c>
      <c r="G2261" s="832">
        <v>35890.120000000003</v>
      </c>
      <c r="H2261" s="832">
        <v>41093.18</v>
      </c>
      <c r="I2261" s="832">
        <v>47091.14</v>
      </c>
      <c r="J2261" s="832">
        <v>57774.41</v>
      </c>
      <c r="K2261" s="832">
        <v>68239.59</v>
      </c>
      <c r="L2261" s="832">
        <v>78730.179999999993</v>
      </c>
      <c r="M2261" s="832">
        <v>6425.03</v>
      </c>
      <c r="N2261" s="832">
        <v>17800.88</v>
      </c>
      <c r="O2261" s="832">
        <v>24791.5</v>
      </c>
      <c r="P2261" s="832">
        <v>32995.93</v>
      </c>
      <c r="Q2261" s="832">
        <v>36403.4</v>
      </c>
      <c r="R2261" s="832">
        <v>37191.22</v>
      </c>
      <c r="S2261" s="832">
        <v>6560.85</v>
      </c>
      <c r="T2261" s="832">
        <v>7538.59</v>
      </c>
      <c r="U2261" s="832">
        <v>0</v>
      </c>
      <c r="V2261" s="832">
        <v>0</v>
      </c>
      <c r="W2261" s="832">
        <v>0</v>
      </c>
      <c r="X2261" s="832">
        <v>0</v>
      </c>
      <c r="Y2261" s="832">
        <v>0</v>
      </c>
      <c r="Z2261" s="832">
        <v>0</v>
      </c>
      <c r="AA2261" s="832">
        <v>0</v>
      </c>
      <c r="AB2261" s="832">
        <v>0</v>
      </c>
      <c r="AC2261" s="832">
        <v>0</v>
      </c>
      <c r="AD2261" s="832">
        <v>0</v>
      </c>
      <c r="AE2261" s="832">
        <v>0</v>
      </c>
      <c r="AF2261" s="832">
        <v>0</v>
      </c>
      <c r="AG2261" s="832">
        <v>0</v>
      </c>
      <c r="AH2261" s="832">
        <v>0</v>
      </c>
      <c r="AI2261" s="832">
        <v>0</v>
      </c>
    </row>
    <row r="2262" spans="1:35" ht="15" customHeight="1">
      <c r="A2262" s="832" t="s">
        <v>1150</v>
      </c>
      <c r="B2262" s="832">
        <v>2022</v>
      </c>
      <c r="C2262" s="832" t="s">
        <v>1456</v>
      </c>
      <c r="D2262" s="832" t="s">
        <v>2730</v>
      </c>
      <c r="E2262" s="832" t="s">
        <v>333</v>
      </c>
      <c r="F2262" s="832" t="s">
        <v>1119</v>
      </c>
      <c r="G2262" s="832">
        <v>0</v>
      </c>
      <c r="H2262" s="832">
        <v>0</v>
      </c>
      <c r="I2262" s="832">
        <v>0</v>
      </c>
      <c r="J2262" s="832">
        <v>0</v>
      </c>
      <c r="K2262" s="832">
        <v>0</v>
      </c>
      <c r="L2262" s="832">
        <v>0</v>
      </c>
      <c r="M2262" s="832">
        <v>0</v>
      </c>
      <c r="N2262" s="832">
        <v>0</v>
      </c>
      <c r="O2262" s="832">
        <v>0</v>
      </c>
      <c r="P2262" s="832">
        <v>0</v>
      </c>
      <c r="Q2262" s="832">
        <v>0</v>
      </c>
      <c r="R2262" s="832">
        <v>0</v>
      </c>
      <c r="S2262" s="832">
        <v>0</v>
      </c>
      <c r="T2262" s="832">
        <v>0</v>
      </c>
      <c r="U2262" s="832">
        <v>0</v>
      </c>
      <c r="V2262" s="832">
        <v>0</v>
      </c>
      <c r="W2262" s="832">
        <v>0</v>
      </c>
      <c r="X2262" s="832">
        <v>0</v>
      </c>
      <c r="Y2262" s="832">
        <v>0</v>
      </c>
      <c r="Z2262" s="832">
        <v>0</v>
      </c>
      <c r="AA2262" s="832">
        <v>0</v>
      </c>
      <c r="AB2262" s="832">
        <v>0</v>
      </c>
      <c r="AC2262" s="832">
        <v>0</v>
      </c>
      <c r="AD2262" s="832">
        <v>0</v>
      </c>
      <c r="AE2262" s="832">
        <v>0</v>
      </c>
      <c r="AF2262" s="832">
        <v>0</v>
      </c>
      <c r="AG2262" s="832">
        <v>0</v>
      </c>
      <c r="AH2262" s="832">
        <v>0</v>
      </c>
      <c r="AI2262" s="832">
        <v>0</v>
      </c>
    </row>
    <row r="2263" spans="1:35" ht="15" customHeight="1">
      <c r="A2263" s="832" t="s">
        <v>1150</v>
      </c>
      <c r="B2263" s="832">
        <v>2022</v>
      </c>
      <c r="C2263" s="832" t="s">
        <v>1458</v>
      </c>
      <c r="D2263" s="832" t="s">
        <v>2731</v>
      </c>
      <c r="E2263" s="832" t="s">
        <v>333</v>
      </c>
      <c r="F2263" s="832" t="s">
        <v>1119</v>
      </c>
      <c r="G2263" s="832">
        <v>0</v>
      </c>
      <c r="H2263" s="832">
        <v>0</v>
      </c>
      <c r="I2263" s="832">
        <v>0</v>
      </c>
      <c r="J2263" s="832">
        <v>0</v>
      </c>
      <c r="K2263" s="832">
        <v>0</v>
      </c>
      <c r="L2263" s="832">
        <v>0</v>
      </c>
      <c r="M2263" s="832">
        <v>0</v>
      </c>
      <c r="N2263" s="832">
        <v>0</v>
      </c>
      <c r="O2263" s="832">
        <v>0</v>
      </c>
      <c r="P2263" s="832">
        <v>0</v>
      </c>
      <c r="Q2263" s="832">
        <v>0</v>
      </c>
      <c r="R2263" s="832">
        <v>0</v>
      </c>
      <c r="S2263" s="832">
        <v>0</v>
      </c>
      <c r="T2263" s="832">
        <v>0</v>
      </c>
      <c r="U2263" s="832">
        <v>0</v>
      </c>
      <c r="V2263" s="832">
        <v>0</v>
      </c>
      <c r="W2263" s="832">
        <v>0</v>
      </c>
      <c r="X2263" s="832">
        <v>0</v>
      </c>
      <c r="Y2263" s="832">
        <v>0</v>
      </c>
      <c r="Z2263" s="832">
        <v>0</v>
      </c>
      <c r="AA2263" s="832">
        <v>0</v>
      </c>
      <c r="AB2263" s="832">
        <v>0</v>
      </c>
      <c r="AC2263" s="832">
        <v>0</v>
      </c>
      <c r="AD2263" s="832">
        <v>0</v>
      </c>
      <c r="AE2263" s="832">
        <v>0</v>
      </c>
      <c r="AF2263" s="832">
        <v>0</v>
      </c>
      <c r="AG2263" s="832">
        <v>0</v>
      </c>
      <c r="AH2263" s="832">
        <v>0</v>
      </c>
      <c r="AI2263" s="832">
        <v>0</v>
      </c>
    </row>
    <row r="2264" spans="1:35" ht="15" customHeight="1">
      <c r="A2264" s="832" t="s">
        <v>1150</v>
      </c>
      <c r="B2264" s="832">
        <v>2022</v>
      </c>
      <c r="C2264" s="832" t="s">
        <v>1460</v>
      </c>
      <c r="D2264" s="832" t="s">
        <v>1461</v>
      </c>
      <c r="E2264" s="832" t="s">
        <v>333</v>
      </c>
      <c r="F2264" s="832" t="s">
        <v>1119</v>
      </c>
      <c r="G2264" s="832">
        <v>3299.16</v>
      </c>
      <c r="H2264" s="832">
        <v>3299.16</v>
      </c>
      <c r="I2264" s="832">
        <v>4049.16</v>
      </c>
      <c r="J2264" s="832">
        <v>4049.16</v>
      </c>
      <c r="K2264" s="832">
        <v>4049.16</v>
      </c>
      <c r="L2264" s="832">
        <v>4049.16</v>
      </c>
      <c r="M2264" s="832">
        <v>2275.75</v>
      </c>
      <c r="N2264" s="832">
        <v>2525.56</v>
      </c>
      <c r="O2264" s="832">
        <v>2587.87</v>
      </c>
      <c r="P2264" s="832">
        <v>2587.87</v>
      </c>
      <c r="Q2264" s="832">
        <v>3853.67</v>
      </c>
      <c r="R2264" s="832">
        <v>4150.33</v>
      </c>
      <c r="S2264" s="832">
        <v>337.43</v>
      </c>
      <c r="T2264" s="832">
        <v>420.56</v>
      </c>
      <c r="U2264" s="832">
        <v>0</v>
      </c>
      <c r="V2264" s="832">
        <v>0</v>
      </c>
      <c r="W2264" s="832">
        <v>0</v>
      </c>
      <c r="X2264" s="832">
        <v>0</v>
      </c>
      <c r="Y2264" s="832">
        <v>0</v>
      </c>
      <c r="Z2264" s="832">
        <v>0</v>
      </c>
      <c r="AA2264" s="832">
        <v>0</v>
      </c>
      <c r="AB2264" s="832">
        <v>0</v>
      </c>
      <c r="AC2264" s="832">
        <v>0</v>
      </c>
      <c r="AD2264" s="832">
        <v>0</v>
      </c>
      <c r="AE2264" s="832">
        <v>0</v>
      </c>
      <c r="AF2264" s="832">
        <v>0</v>
      </c>
      <c r="AG2264" s="832">
        <v>0</v>
      </c>
      <c r="AH2264" s="832">
        <v>0</v>
      </c>
      <c r="AI2264" s="832">
        <v>0</v>
      </c>
    </row>
    <row r="2265" spans="1:35" ht="15" customHeight="1">
      <c r="A2265" s="832" t="s">
        <v>1150</v>
      </c>
      <c r="B2265" s="832">
        <v>2022</v>
      </c>
      <c r="C2265" s="832" t="s">
        <v>1462</v>
      </c>
      <c r="D2265" s="832" t="s">
        <v>1463</v>
      </c>
      <c r="E2265" s="832" t="s">
        <v>333</v>
      </c>
      <c r="F2265" s="832" t="s">
        <v>1119</v>
      </c>
      <c r="G2265" s="832">
        <v>119.36</v>
      </c>
      <c r="H2265" s="832">
        <v>119.36</v>
      </c>
      <c r="I2265" s="832">
        <v>119.36</v>
      </c>
      <c r="J2265" s="832">
        <v>119.36</v>
      </c>
      <c r="K2265" s="832">
        <v>-1680.64</v>
      </c>
      <c r="L2265" s="832">
        <v>-1771.25</v>
      </c>
      <c r="M2265" s="832">
        <v>-2462</v>
      </c>
      <c r="N2265" s="832">
        <v>-2462</v>
      </c>
      <c r="O2265" s="832">
        <v>-6815</v>
      </c>
      <c r="P2265" s="832">
        <v>-7200</v>
      </c>
      <c r="Q2265" s="832">
        <v>-7515</v>
      </c>
      <c r="R2265" s="832">
        <v>-16138.64</v>
      </c>
      <c r="S2265" s="832">
        <v>-147.6</v>
      </c>
      <c r="T2265" s="832">
        <v>-855.06</v>
      </c>
      <c r="U2265" s="832">
        <v>0</v>
      </c>
      <c r="V2265" s="832">
        <v>0</v>
      </c>
      <c r="W2265" s="832">
        <v>0</v>
      </c>
      <c r="X2265" s="832">
        <v>0</v>
      </c>
      <c r="Y2265" s="832">
        <v>0</v>
      </c>
      <c r="Z2265" s="832">
        <v>0</v>
      </c>
      <c r="AA2265" s="832">
        <v>0</v>
      </c>
      <c r="AB2265" s="832">
        <v>0</v>
      </c>
      <c r="AC2265" s="832">
        <v>0</v>
      </c>
      <c r="AD2265" s="832">
        <v>0</v>
      </c>
      <c r="AE2265" s="832">
        <v>0</v>
      </c>
      <c r="AF2265" s="832">
        <v>0</v>
      </c>
      <c r="AG2265" s="832">
        <v>0</v>
      </c>
      <c r="AH2265" s="832">
        <v>0</v>
      </c>
      <c r="AI2265" s="832">
        <v>0</v>
      </c>
    </row>
    <row r="2266" spans="1:35" ht="15" customHeight="1">
      <c r="A2266" s="832" t="s">
        <v>1150</v>
      </c>
      <c r="B2266" s="832">
        <v>2022</v>
      </c>
      <c r="C2266" s="832" t="s">
        <v>1464</v>
      </c>
      <c r="D2266" s="832" t="s">
        <v>1465</v>
      </c>
      <c r="E2266" s="832" t="s">
        <v>333</v>
      </c>
      <c r="F2266" s="832" t="s">
        <v>1119</v>
      </c>
      <c r="G2266" s="832">
        <v>141</v>
      </c>
      <c r="H2266" s="832">
        <v>141</v>
      </c>
      <c r="I2266" s="832">
        <v>141</v>
      </c>
      <c r="J2266" s="832">
        <v>141</v>
      </c>
      <c r="K2266" s="832">
        <v>141</v>
      </c>
      <c r="L2266" s="832">
        <v>141</v>
      </c>
      <c r="M2266" s="832">
        <v>0</v>
      </c>
      <c r="N2266" s="832">
        <v>0</v>
      </c>
      <c r="O2266" s="832">
        <v>0</v>
      </c>
      <c r="P2266" s="832">
        <v>0</v>
      </c>
      <c r="Q2266" s="832">
        <v>0</v>
      </c>
      <c r="R2266" s="832">
        <v>0</v>
      </c>
      <c r="S2266" s="832">
        <v>11.75</v>
      </c>
      <c r="T2266" s="832">
        <v>0</v>
      </c>
      <c r="U2266" s="832">
        <v>0</v>
      </c>
      <c r="V2266" s="832">
        <v>0</v>
      </c>
      <c r="W2266" s="832">
        <v>0</v>
      </c>
      <c r="X2266" s="832">
        <v>0</v>
      </c>
      <c r="Y2266" s="832">
        <v>0</v>
      </c>
      <c r="Z2266" s="832">
        <v>0</v>
      </c>
      <c r="AA2266" s="832">
        <v>0</v>
      </c>
      <c r="AB2266" s="832">
        <v>0</v>
      </c>
      <c r="AC2266" s="832">
        <v>0</v>
      </c>
      <c r="AD2266" s="832">
        <v>0</v>
      </c>
      <c r="AE2266" s="832">
        <v>0</v>
      </c>
      <c r="AF2266" s="832">
        <v>0</v>
      </c>
      <c r="AG2266" s="832">
        <v>0</v>
      </c>
      <c r="AH2266" s="832">
        <v>0</v>
      </c>
      <c r="AI2266" s="832">
        <v>0</v>
      </c>
    </row>
    <row r="2267" spans="1:35" ht="15" customHeight="1">
      <c r="A2267" s="832" t="s">
        <v>1150</v>
      </c>
      <c r="B2267" s="832">
        <v>2022</v>
      </c>
      <c r="C2267" s="832" t="s">
        <v>1466</v>
      </c>
      <c r="D2267" s="832" t="s">
        <v>1467</v>
      </c>
      <c r="E2267" s="832" t="s">
        <v>333</v>
      </c>
      <c r="F2267" s="832" t="s">
        <v>1119</v>
      </c>
      <c r="G2267" s="832">
        <v>0</v>
      </c>
      <c r="H2267" s="832">
        <v>0</v>
      </c>
      <c r="I2267" s="832">
        <v>0</v>
      </c>
      <c r="J2267" s="832">
        <v>0</v>
      </c>
      <c r="K2267" s="832">
        <v>0</v>
      </c>
      <c r="L2267" s="832">
        <v>0</v>
      </c>
      <c r="M2267" s="832">
        <v>0</v>
      </c>
      <c r="N2267" s="832">
        <v>0</v>
      </c>
      <c r="O2267" s="832">
        <v>0</v>
      </c>
      <c r="P2267" s="832">
        <v>0</v>
      </c>
      <c r="Q2267" s="832">
        <v>0</v>
      </c>
      <c r="R2267" s="832">
        <v>0</v>
      </c>
      <c r="S2267" s="832">
        <v>0</v>
      </c>
      <c r="T2267" s="832">
        <v>0</v>
      </c>
      <c r="U2267" s="832">
        <v>0</v>
      </c>
      <c r="V2267" s="832">
        <v>0</v>
      </c>
      <c r="W2267" s="832">
        <v>0</v>
      </c>
      <c r="X2267" s="832">
        <v>0</v>
      </c>
      <c r="Y2267" s="832">
        <v>0</v>
      </c>
      <c r="Z2267" s="832">
        <v>0</v>
      </c>
      <c r="AA2267" s="832">
        <v>0</v>
      </c>
      <c r="AB2267" s="832">
        <v>0</v>
      </c>
      <c r="AC2267" s="832">
        <v>0</v>
      </c>
      <c r="AD2267" s="832">
        <v>0</v>
      </c>
      <c r="AE2267" s="832">
        <v>0</v>
      </c>
      <c r="AF2267" s="832">
        <v>0</v>
      </c>
      <c r="AG2267" s="832">
        <v>0</v>
      </c>
      <c r="AH2267" s="832">
        <v>0</v>
      </c>
      <c r="AI2267" s="832">
        <v>0</v>
      </c>
    </row>
    <row r="2268" spans="1:35" ht="15" customHeight="1">
      <c r="A2268" s="832" t="s">
        <v>1150</v>
      </c>
      <c r="B2268" s="832">
        <v>2022</v>
      </c>
      <c r="C2268" s="832" t="s">
        <v>1468</v>
      </c>
      <c r="D2268" s="832" t="s">
        <v>1469</v>
      </c>
      <c r="E2268" s="832" t="s">
        <v>333</v>
      </c>
      <c r="F2268" s="832" t="s">
        <v>1119</v>
      </c>
      <c r="G2268" s="832">
        <v>9954.9599999999991</v>
      </c>
      <c r="H2268" s="832">
        <v>11472.16</v>
      </c>
      <c r="I2268" s="832">
        <v>13333.26</v>
      </c>
      <c r="J2268" s="832">
        <v>14864.85</v>
      </c>
      <c r="K2268" s="832">
        <v>16395.189999999999</v>
      </c>
      <c r="L2268" s="832">
        <v>17944.59</v>
      </c>
      <c r="M2268" s="832">
        <v>1322.29</v>
      </c>
      <c r="N2268" s="832">
        <v>3028.46</v>
      </c>
      <c r="O2268" s="832">
        <v>4521.2</v>
      </c>
      <c r="P2268" s="832">
        <v>6010.79</v>
      </c>
      <c r="Q2268" s="832">
        <v>7536.92</v>
      </c>
      <c r="R2268" s="832">
        <v>9304.8700000000008</v>
      </c>
      <c r="S2268" s="832">
        <v>1495.38</v>
      </c>
      <c r="T2268" s="832">
        <v>1448.15</v>
      </c>
      <c r="U2268" s="832">
        <v>0</v>
      </c>
      <c r="V2268" s="832">
        <v>0</v>
      </c>
      <c r="W2268" s="832">
        <v>0</v>
      </c>
      <c r="X2268" s="832">
        <v>0</v>
      </c>
      <c r="Y2268" s="832">
        <v>0</v>
      </c>
      <c r="Z2268" s="832">
        <v>0</v>
      </c>
      <c r="AA2268" s="832">
        <v>0</v>
      </c>
      <c r="AB2268" s="832">
        <v>0</v>
      </c>
      <c r="AC2268" s="832">
        <v>0</v>
      </c>
      <c r="AD2268" s="832">
        <v>0</v>
      </c>
      <c r="AE2268" s="832">
        <v>0</v>
      </c>
      <c r="AF2268" s="832">
        <v>0</v>
      </c>
      <c r="AG2268" s="832">
        <v>0</v>
      </c>
      <c r="AH2268" s="832">
        <v>0</v>
      </c>
      <c r="AI2268" s="832">
        <v>0</v>
      </c>
    </row>
    <row r="2269" spans="1:35" ht="15" customHeight="1">
      <c r="A2269" s="832" t="s">
        <v>1150</v>
      </c>
      <c r="B2269" s="832">
        <v>2022</v>
      </c>
      <c r="C2269" s="832" t="s">
        <v>1470</v>
      </c>
      <c r="D2269" s="832" t="s">
        <v>1471</v>
      </c>
      <c r="E2269" s="832" t="s">
        <v>333</v>
      </c>
      <c r="F2269" s="832" t="s">
        <v>1119</v>
      </c>
      <c r="G2269" s="832">
        <v>70.38</v>
      </c>
      <c r="H2269" s="832">
        <v>70.38</v>
      </c>
      <c r="I2269" s="832">
        <v>70.38</v>
      </c>
      <c r="J2269" s="832">
        <v>70.38</v>
      </c>
      <c r="K2269" s="832">
        <v>70.38</v>
      </c>
      <c r="L2269" s="832">
        <v>72.239999999999995</v>
      </c>
      <c r="M2269" s="832">
        <v>0</v>
      </c>
      <c r="N2269" s="832">
        <v>0</v>
      </c>
      <c r="O2269" s="832">
        <v>0</v>
      </c>
      <c r="P2269" s="832">
        <v>0</v>
      </c>
      <c r="Q2269" s="832">
        <v>0</v>
      </c>
      <c r="R2269" s="832">
        <v>0</v>
      </c>
      <c r="S2269" s="832">
        <v>6.02</v>
      </c>
      <c r="T2269" s="832">
        <v>0.17</v>
      </c>
      <c r="U2269" s="832">
        <v>0</v>
      </c>
      <c r="V2269" s="832">
        <v>0</v>
      </c>
      <c r="W2269" s="832">
        <v>0</v>
      </c>
      <c r="X2269" s="832">
        <v>0</v>
      </c>
      <c r="Y2269" s="832">
        <v>0</v>
      </c>
      <c r="Z2269" s="832">
        <v>0</v>
      </c>
      <c r="AA2269" s="832">
        <v>0</v>
      </c>
      <c r="AB2269" s="832">
        <v>0</v>
      </c>
      <c r="AC2269" s="832">
        <v>0</v>
      </c>
      <c r="AD2269" s="832">
        <v>0</v>
      </c>
      <c r="AE2269" s="832">
        <v>0</v>
      </c>
      <c r="AF2269" s="832">
        <v>0</v>
      </c>
      <c r="AG2269" s="832">
        <v>0</v>
      </c>
      <c r="AH2269" s="832">
        <v>0</v>
      </c>
      <c r="AI2269" s="832">
        <v>0</v>
      </c>
    </row>
    <row r="2270" spans="1:35" ht="15" customHeight="1">
      <c r="A2270" s="832" t="s">
        <v>1150</v>
      </c>
      <c r="B2270" s="832">
        <v>2022</v>
      </c>
      <c r="C2270" s="832" t="s">
        <v>1472</v>
      </c>
      <c r="D2270" s="832" t="s">
        <v>1473</v>
      </c>
      <c r="E2270" s="832" t="s">
        <v>333</v>
      </c>
      <c r="F2270" s="832" t="s">
        <v>1119</v>
      </c>
      <c r="G2270" s="832">
        <v>14561.52</v>
      </c>
      <c r="H2270" s="832">
        <v>16195.18</v>
      </c>
      <c r="I2270" s="832">
        <v>18251.78</v>
      </c>
      <c r="J2270" s="832">
        <v>19750.080000000002</v>
      </c>
      <c r="K2270" s="832">
        <v>21718.48</v>
      </c>
      <c r="L2270" s="832">
        <v>21740.1</v>
      </c>
      <c r="M2270" s="832">
        <v>2162.1999999999998</v>
      </c>
      <c r="N2270" s="832">
        <v>5665.8</v>
      </c>
      <c r="O2270" s="832">
        <v>7855.6</v>
      </c>
      <c r="P2270" s="832">
        <v>9778.4</v>
      </c>
      <c r="Q2270" s="832">
        <v>11503.6</v>
      </c>
      <c r="R2270" s="832">
        <v>11503.6</v>
      </c>
      <c r="S2270" s="832">
        <v>1811.68</v>
      </c>
      <c r="T2270" s="832">
        <v>1936.31</v>
      </c>
      <c r="U2270" s="832">
        <v>0</v>
      </c>
      <c r="V2270" s="832">
        <v>0</v>
      </c>
      <c r="W2270" s="832">
        <v>0</v>
      </c>
      <c r="X2270" s="832">
        <v>0</v>
      </c>
      <c r="Y2270" s="832">
        <v>0</v>
      </c>
      <c r="Z2270" s="832">
        <v>0</v>
      </c>
      <c r="AA2270" s="832">
        <v>0</v>
      </c>
      <c r="AB2270" s="832">
        <v>0</v>
      </c>
      <c r="AC2270" s="832">
        <v>0</v>
      </c>
      <c r="AD2270" s="832">
        <v>0</v>
      </c>
      <c r="AE2270" s="832">
        <v>0</v>
      </c>
      <c r="AF2270" s="832">
        <v>0</v>
      </c>
      <c r="AG2270" s="832">
        <v>0</v>
      </c>
      <c r="AH2270" s="832">
        <v>0</v>
      </c>
      <c r="AI2270" s="832">
        <v>0</v>
      </c>
    </row>
    <row r="2271" spans="1:35" ht="15" customHeight="1">
      <c r="A2271" s="832" t="s">
        <v>1150</v>
      </c>
      <c r="B2271" s="832">
        <v>2022</v>
      </c>
      <c r="C2271" s="832" t="s">
        <v>1474</v>
      </c>
      <c r="D2271" s="832" t="s">
        <v>1475</v>
      </c>
      <c r="E2271" s="832" t="s">
        <v>333</v>
      </c>
      <c r="F2271" s="832" t="s">
        <v>1119</v>
      </c>
      <c r="G2271" s="832">
        <v>801.33</v>
      </c>
      <c r="H2271" s="832">
        <v>935.31</v>
      </c>
      <c r="I2271" s="832">
        <v>1184.75</v>
      </c>
      <c r="J2271" s="832">
        <v>1318.72</v>
      </c>
      <c r="K2271" s="832">
        <v>1434.19</v>
      </c>
      <c r="L2271" s="832">
        <v>1549.66</v>
      </c>
      <c r="M2271" s="832">
        <v>115.47</v>
      </c>
      <c r="N2271" s="832">
        <v>249.44</v>
      </c>
      <c r="O2271" s="832">
        <v>383.41</v>
      </c>
      <c r="P2271" s="832">
        <v>519.29999999999995</v>
      </c>
      <c r="Q2271" s="832">
        <v>660.69</v>
      </c>
      <c r="R2271" s="832">
        <v>715.96</v>
      </c>
      <c r="S2271" s="832">
        <v>129.13999999999999</v>
      </c>
      <c r="T2271" s="832">
        <v>140.27000000000001</v>
      </c>
      <c r="U2271" s="832">
        <v>0</v>
      </c>
      <c r="V2271" s="832">
        <v>0</v>
      </c>
      <c r="W2271" s="832">
        <v>0</v>
      </c>
      <c r="X2271" s="832">
        <v>0</v>
      </c>
      <c r="Y2271" s="832">
        <v>0</v>
      </c>
      <c r="Z2271" s="832">
        <v>0</v>
      </c>
      <c r="AA2271" s="832">
        <v>0</v>
      </c>
      <c r="AB2271" s="832">
        <v>0</v>
      </c>
      <c r="AC2271" s="832">
        <v>0</v>
      </c>
      <c r="AD2271" s="832">
        <v>0</v>
      </c>
      <c r="AE2271" s="832">
        <v>0</v>
      </c>
      <c r="AF2271" s="832">
        <v>0</v>
      </c>
      <c r="AG2271" s="832">
        <v>0</v>
      </c>
      <c r="AH2271" s="832">
        <v>0</v>
      </c>
      <c r="AI2271" s="832">
        <v>0</v>
      </c>
    </row>
    <row r="2272" spans="1:35" ht="15" customHeight="1">
      <c r="A2272" s="832" t="s">
        <v>1150</v>
      </c>
      <c r="B2272" s="832">
        <v>2022</v>
      </c>
      <c r="C2272" s="832" t="s">
        <v>1476</v>
      </c>
      <c r="D2272" s="832" t="s">
        <v>1477</v>
      </c>
      <c r="E2272" s="832" t="s">
        <v>333</v>
      </c>
      <c r="F2272" s="832" t="s">
        <v>1119</v>
      </c>
      <c r="G2272" s="832">
        <v>115</v>
      </c>
      <c r="H2272" s="832">
        <v>230</v>
      </c>
      <c r="I2272" s="832">
        <v>230</v>
      </c>
      <c r="J2272" s="832">
        <v>230</v>
      </c>
      <c r="K2272" s="832">
        <v>230</v>
      </c>
      <c r="L2272" s="832">
        <v>253</v>
      </c>
      <c r="M2272" s="832">
        <v>0</v>
      </c>
      <c r="N2272" s="832">
        <v>23</v>
      </c>
      <c r="O2272" s="832">
        <v>69</v>
      </c>
      <c r="P2272" s="832">
        <v>118.14</v>
      </c>
      <c r="Q2272" s="832">
        <v>121.38</v>
      </c>
      <c r="R2272" s="832">
        <v>121.38</v>
      </c>
      <c r="S2272" s="832">
        <v>21.08</v>
      </c>
      <c r="T2272" s="832">
        <v>23.58</v>
      </c>
      <c r="U2272" s="832">
        <v>0</v>
      </c>
      <c r="V2272" s="832">
        <v>0</v>
      </c>
      <c r="W2272" s="832">
        <v>0</v>
      </c>
      <c r="X2272" s="832">
        <v>0</v>
      </c>
      <c r="Y2272" s="832">
        <v>0</v>
      </c>
      <c r="Z2272" s="832">
        <v>0</v>
      </c>
      <c r="AA2272" s="832">
        <v>0</v>
      </c>
      <c r="AB2272" s="832">
        <v>0</v>
      </c>
      <c r="AC2272" s="832">
        <v>0</v>
      </c>
      <c r="AD2272" s="832">
        <v>0</v>
      </c>
      <c r="AE2272" s="832">
        <v>0</v>
      </c>
      <c r="AF2272" s="832">
        <v>0</v>
      </c>
      <c r="AG2272" s="832">
        <v>0</v>
      </c>
      <c r="AH2272" s="832">
        <v>0</v>
      </c>
      <c r="AI2272" s="832">
        <v>0</v>
      </c>
    </row>
    <row r="2273" spans="1:35" ht="15" customHeight="1">
      <c r="A2273" s="832" t="s">
        <v>1150</v>
      </c>
      <c r="B2273" s="832">
        <v>2022</v>
      </c>
      <c r="C2273" s="832" t="s">
        <v>1478</v>
      </c>
      <c r="D2273" s="832" t="s">
        <v>1479</v>
      </c>
      <c r="E2273" s="832" t="s">
        <v>333</v>
      </c>
      <c r="F2273" s="832" t="s">
        <v>1119</v>
      </c>
      <c r="G2273" s="832">
        <v>213.45</v>
      </c>
      <c r="H2273" s="832">
        <v>213.45</v>
      </c>
      <c r="I2273" s="832">
        <v>223.15</v>
      </c>
      <c r="J2273" s="832">
        <v>223.15</v>
      </c>
      <c r="K2273" s="832">
        <v>223.15</v>
      </c>
      <c r="L2273" s="832">
        <v>223.15</v>
      </c>
      <c r="M2273" s="832">
        <v>0</v>
      </c>
      <c r="N2273" s="832">
        <v>0</v>
      </c>
      <c r="O2273" s="832">
        <v>0</v>
      </c>
      <c r="P2273" s="832">
        <v>3.07</v>
      </c>
      <c r="Q2273" s="832">
        <v>3.07</v>
      </c>
      <c r="R2273" s="832">
        <v>3.07</v>
      </c>
      <c r="S2273" s="832">
        <v>18.600000000000001</v>
      </c>
      <c r="T2273" s="832">
        <v>1.1599999999999999</v>
      </c>
      <c r="U2273" s="832">
        <v>0</v>
      </c>
      <c r="V2273" s="832">
        <v>0</v>
      </c>
      <c r="W2273" s="832">
        <v>0</v>
      </c>
      <c r="X2273" s="832">
        <v>0</v>
      </c>
      <c r="Y2273" s="832">
        <v>0</v>
      </c>
      <c r="Z2273" s="832">
        <v>0</v>
      </c>
      <c r="AA2273" s="832">
        <v>0</v>
      </c>
      <c r="AB2273" s="832">
        <v>0</v>
      </c>
      <c r="AC2273" s="832">
        <v>0</v>
      </c>
      <c r="AD2273" s="832">
        <v>0</v>
      </c>
      <c r="AE2273" s="832">
        <v>0</v>
      </c>
      <c r="AF2273" s="832">
        <v>0</v>
      </c>
      <c r="AG2273" s="832">
        <v>0</v>
      </c>
      <c r="AH2273" s="832">
        <v>0</v>
      </c>
      <c r="AI2273" s="832">
        <v>0</v>
      </c>
    </row>
    <row r="2274" spans="1:35" ht="15" customHeight="1">
      <c r="A2274" s="832" t="s">
        <v>1150</v>
      </c>
      <c r="B2274" s="832">
        <v>2022</v>
      </c>
      <c r="C2274" s="832" t="s">
        <v>1480</v>
      </c>
      <c r="D2274" s="832" t="s">
        <v>1481</v>
      </c>
      <c r="E2274" s="832" t="s">
        <v>333</v>
      </c>
      <c r="F2274" s="832" t="s">
        <v>1119</v>
      </c>
      <c r="G2274" s="832">
        <v>4661.26</v>
      </c>
      <c r="H2274" s="832">
        <v>4829.45</v>
      </c>
      <c r="I2274" s="832">
        <v>5017.18</v>
      </c>
      <c r="J2274" s="832">
        <v>5079.68</v>
      </c>
      <c r="K2274" s="832">
        <v>5149.68</v>
      </c>
      <c r="L2274" s="832">
        <v>5159.33</v>
      </c>
      <c r="M2274" s="832">
        <v>62.5</v>
      </c>
      <c r="N2274" s="832">
        <v>125</v>
      </c>
      <c r="O2274" s="832">
        <v>209.47</v>
      </c>
      <c r="P2274" s="832">
        <v>271.97000000000003</v>
      </c>
      <c r="Q2274" s="832">
        <v>396.97</v>
      </c>
      <c r="R2274" s="832">
        <v>558.97</v>
      </c>
      <c r="S2274" s="832">
        <v>429.94</v>
      </c>
      <c r="T2274" s="832">
        <v>88.41</v>
      </c>
      <c r="U2274" s="832">
        <v>0</v>
      </c>
      <c r="V2274" s="832">
        <v>0</v>
      </c>
      <c r="W2274" s="832">
        <v>0</v>
      </c>
      <c r="X2274" s="832">
        <v>0</v>
      </c>
      <c r="Y2274" s="832">
        <v>0</v>
      </c>
      <c r="Z2274" s="832">
        <v>0</v>
      </c>
      <c r="AA2274" s="832">
        <v>0</v>
      </c>
      <c r="AB2274" s="832">
        <v>0</v>
      </c>
      <c r="AC2274" s="832">
        <v>0</v>
      </c>
      <c r="AD2274" s="832">
        <v>0</v>
      </c>
      <c r="AE2274" s="832">
        <v>0</v>
      </c>
      <c r="AF2274" s="832">
        <v>0</v>
      </c>
      <c r="AG2274" s="832">
        <v>0</v>
      </c>
      <c r="AH2274" s="832">
        <v>0</v>
      </c>
      <c r="AI2274" s="832">
        <v>0</v>
      </c>
    </row>
    <row r="2275" spans="1:35" ht="15" customHeight="1">
      <c r="A2275" s="832" t="s">
        <v>1150</v>
      </c>
      <c r="B2275" s="832">
        <v>2022</v>
      </c>
      <c r="C2275" s="832" t="s">
        <v>1484</v>
      </c>
      <c r="D2275" s="832" t="s">
        <v>1485</v>
      </c>
      <c r="E2275" s="832" t="s">
        <v>333</v>
      </c>
      <c r="F2275" s="832" t="s">
        <v>1119</v>
      </c>
      <c r="G2275" s="832">
        <v>107830.1</v>
      </c>
      <c r="H2275" s="832">
        <v>122330.1</v>
      </c>
      <c r="I2275" s="832">
        <v>137830.1</v>
      </c>
      <c r="J2275" s="832">
        <v>153330.1</v>
      </c>
      <c r="K2275" s="832">
        <v>168830.1</v>
      </c>
      <c r="L2275" s="832">
        <v>184330.1</v>
      </c>
      <c r="M2275" s="832">
        <v>15500</v>
      </c>
      <c r="N2275" s="832">
        <v>31000</v>
      </c>
      <c r="O2275" s="832">
        <v>46500</v>
      </c>
      <c r="P2275" s="832">
        <v>61750</v>
      </c>
      <c r="Q2275" s="832">
        <v>77250</v>
      </c>
      <c r="R2275" s="832">
        <v>92750</v>
      </c>
      <c r="S2275" s="832">
        <v>15360.84</v>
      </c>
      <c r="T2275" s="832">
        <v>15386.36</v>
      </c>
      <c r="U2275" s="832">
        <v>21507</v>
      </c>
      <c r="V2275" s="832">
        <v>0</v>
      </c>
      <c r="W2275" s="832">
        <v>0</v>
      </c>
      <c r="X2275" s="832">
        <v>0</v>
      </c>
      <c r="Y2275" s="832">
        <v>0</v>
      </c>
      <c r="Z2275" s="832">
        <v>0</v>
      </c>
      <c r="AA2275" s="832">
        <v>0</v>
      </c>
      <c r="AB2275" s="832">
        <v>0</v>
      </c>
      <c r="AC2275" s="832">
        <v>0</v>
      </c>
      <c r="AD2275" s="832">
        <v>0</v>
      </c>
      <c r="AE2275" s="832">
        <v>0</v>
      </c>
      <c r="AF2275" s="832">
        <v>0</v>
      </c>
      <c r="AG2275" s="832">
        <v>0</v>
      </c>
      <c r="AH2275" s="832">
        <v>0</v>
      </c>
      <c r="AI2275" s="832">
        <v>0</v>
      </c>
    </row>
    <row r="2276" spans="1:35" ht="15" customHeight="1">
      <c r="A2276" s="832" t="s">
        <v>1150</v>
      </c>
      <c r="B2276" s="832">
        <v>2022</v>
      </c>
      <c r="C2276" s="832" t="s">
        <v>1486</v>
      </c>
      <c r="D2276" s="832" t="s">
        <v>2732</v>
      </c>
      <c r="E2276" s="832" t="s">
        <v>333</v>
      </c>
      <c r="F2276" s="832" t="s">
        <v>1119</v>
      </c>
      <c r="G2276" s="832">
        <v>0</v>
      </c>
      <c r="H2276" s="832">
        <v>0</v>
      </c>
      <c r="I2276" s="832">
        <v>0</v>
      </c>
      <c r="J2276" s="832">
        <v>0</v>
      </c>
      <c r="K2276" s="832">
        <v>0</v>
      </c>
      <c r="L2276" s="832">
        <v>0</v>
      </c>
      <c r="M2276" s="832">
        <v>0</v>
      </c>
      <c r="N2276" s="832">
        <v>0</v>
      </c>
      <c r="O2276" s="832">
        <v>0</v>
      </c>
      <c r="P2276" s="832">
        <v>0</v>
      </c>
      <c r="Q2276" s="832">
        <v>0</v>
      </c>
      <c r="R2276" s="832">
        <v>0</v>
      </c>
      <c r="S2276" s="832">
        <v>0</v>
      </c>
      <c r="T2276" s="832">
        <v>0</v>
      </c>
      <c r="U2276" s="832">
        <v>0</v>
      </c>
      <c r="V2276" s="832">
        <v>0</v>
      </c>
      <c r="W2276" s="832">
        <v>0</v>
      </c>
      <c r="X2276" s="832">
        <v>0</v>
      </c>
      <c r="Y2276" s="832">
        <v>0</v>
      </c>
      <c r="Z2276" s="832">
        <v>0</v>
      </c>
      <c r="AA2276" s="832">
        <v>0</v>
      </c>
      <c r="AB2276" s="832">
        <v>0</v>
      </c>
      <c r="AC2276" s="832">
        <v>0</v>
      </c>
      <c r="AD2276" s="832">
        <v>0</v>
      </c>
      <c r="AE2276" s="832">
        <v>0</v>
      </c>
      <c r="AF2276" s="832">
        <v>0</v>
      </c>
      <c r="AG2276" s="832">
        <v>0</v>
      </c>
      <c r="AH2276" s="832">
        <v>0</v>
      </c>
      <c r="AI2276" s="832">
        <v>0</v>
      </c>
    </row>
    <row r="2277" spans="1:35" ht="15" customHeight="1">
      <c r="A2277" s="832" t="s">
        <v>1150</v>
      </c>
      <c r="B2277" s="832">
        <v>2022</v>
      </c>
      <c r="C2277" s="832" t="s">
        <v>1488</v>
      </c>
      <c r="D2277" s="832" t="s">
        <v>2733</v>
      </c>
      <c r="E2277" s="832" t="s">
        <v>333</v>
      </c>
      <c r="F2277" s="832" t="s">
        <v>1119</v>
      </c>
      <c r="G2277" s="832">
        <v>38404.07</v>
      </c>
      <c r="H2277" s="832">
        <v>54011.8</v>
      </c>
      <c r="I2277" s="832">
        <v>65906.429999999993</v>
      </c>
      <c r="J2277" s="832">
        <v>70232.56</v>
      </c>
      <c r="K2277" s="832">
        <v>74994.570000000007</v>
      </c>
      <c r="L2277" s="832">
        <v>79872.28</v>
      </c>
      <c r="M2277" s="832">
        <v>2763.21</v>
      </c>
      <c r="N2277" s="832">
        <v>7053.1</v>
      </c>
      <c r="O2277" s="832">
        <v>18070.55</v>
      </c>
      <c r="P2277" s="832">
        <v>24796.86</v>
      </c>
      <c r="Q2277" s="832">
        <v>33426.93</v>
      </c>
      <c r="R2277" s="832">
        <v>38678.800000000003</v>
      </c>
      <c r="S2277" s="832">
        <v>6656.02</v>
      </c>
      <c r="T2277" s="832">
        <v>7694.65</v>
      </c>
      <c r="U2277" s="832">
        <v>-12671</v>
      </c>
      <c r="V2277" s="832">
        <v>0</v>
      </c>
      <c r="W2277" s="832">
        <v>0</v>
      </c>
      <c r="X2277" s="832">
        <v>0</v>
      </c>
      <c r="Y2277" s="832">
        <v>0</v>
      </c>
      <c r="Z2277" s="832">
        <v>0</v>
      </c>
      <c r="AA2277" s="832">
        <v>0</v>
      </c>
      <c r="AB2277" s="832">
        <v>0</v>
      </c>
      <c r="AC2277" s="832">
        <v>0</v>
      </c>
      <c r="AD2277" s="832">
        <v>0</v>
      </c>
      <c r="AE2277" s="832">
        <v>0</v>
      </c>
      <c r="AF2277" s="832">
        <v>0</v>
      </c>
      <c r="AG2277" s="832">
        <v>0</v>
      </c>
      <c r="AH2277" s="832">
        <v>0</v>
      </c>
      <c r="AI2277" s="832">
        <v>0</v>
      </c>
    </row>
    <row r="2278" spans="1:35" ht="15" customHeight="1">
      <c r="A2278" s="832" t="s">
        <v>1150</v>
      </c>
      <c r="B2278" s="832">
        <v>2022</v>
      </c>
      <c r="C2278" s="832" t="s">
        <v>1490</v>
      </c>
      <c r="D2278" s="832" t="s">
        <v>2734</v>
      </c>
      <c r="E2278" s="832" t="s">
        <v>333</v>
      </c>
      <c r="F2278" s="832" t="s">
        <v>1119</v>
      </c>
      <c r="G2278" s="832">
        <v>47181.2</v>
      </c>
      <c r="H2278" s="832">
        <v>54091.72</v>
      </c>
      <c r="I2278" s="832">
        <v>61002.239999999998</v>
      </c>
      <c r="J2278" s="832">
        <v>67912.759999999995</v>
      </c>
      <c r="K2278" s="832">
        <v>74823.28</v>
      </c>
      <c r="L2278" s="832">
        <v>80381.8</v>
      </c>
      <c r="M2278" s="832">
        <v>6910.95</v>
      </c>
      <c r="N2278" s="832">
        <v>13821.9</v>
      </c>
      <c r="O2278" s="832">
        <v>20732.849999999999</v>
      </c>
      <c r="P2278" s="832">
        <v>27643.8</v>
      </c>
      <c r="Q2278" s="832">
        <v>34554.75</v>
      </c>
      <c r="R2278" s="832">
        <v>41465.699999999997</v>
      </c>
      <c r="S2278" s="832">
        <v>6698.48</v>
      </c>
      <c r="T2278" s="832">
        <v>6787.81</v>
      </c>
      <c r="U2278" s="832">
        <v>1352</v>
      </c>
      <c r="V2278" s="832">
        <v>0</v>
      </c>
      <c r="W2278" s="832">
        <v>0</v>
      </c>
      <c r="X2278" s="832">
        <v>0</v>
      </c>
      <c r="Y2278" s="832">
        <v>0</v>
      </c>
      <c r="Z2278" s="832">
        <v>0</v>
      </c>
      <c r="AA2278" s="832">
        <v>0</v>
      </c>
      <c r="AB2278" s="832">
        <v>0</v>
      </c>
      <c r="AC2278" s="832">
        <v>0</v>
      </c>
      <c r="AD2278" s="832">
        <v>0</v>
      </c>
      <c r="AE2278" s="832">
        <v>0</v>
      </c>
      <c r="AF2278" s="832">
        <v>0</v>
      </c>
      <c r="AG2278" s="832">
        <v>0</v>
      </c>
      <c r="AH2278" s="832">
        <v>0</v>
      </c>
      <c r="AI2278" s="832">
        <v>0</v>
      </c>
    </row>
    <row r="2279" spans="1:35" ht="15" customHeight="1">
      <c r="A2279" s="832" t="s">
        <v>1150</v>
      </c>
      <c r="B2279" s="832">
        <v>2022</v>
      </c>
      <c r="C2279" s="832" t="s">
        <v>1492</v>
      </c>
      <c r="D2279" s="832" t="s">
        <v>2735</v>
      </c>
      <c r="E2279" s="832" t="s">
        <v>333</v>
      </c>
      <c r="F2279" s="832" t="s">
        <v>1119</v>
      </c>
      <c r="G2279" s="832">
        <v>0</v>
      </c>
      <c r="H2279" s="832">
        <v>0</v>
      </c>
      <c r="I2279" s="832">
        <v>0</v>
      </c>
      <c r="J2279" s="832">
        <v>0</v>
      </c>
      <c r="K2279" s="832">
        <v>0</v>
      </c>
      <c r="L2279" s="832">
        <v>0</v>
      </c>
      <c r="M2279" s="832">
        <v>0</v>
      </c>
      <c r="N2279" s="832">
        <v>0</v>
      </c>
      <c r="O2279" s="832">
        <v>0</v>
      </c>
      <c r="P2279" s="832">
        <v>0</v>
      </c>
      <c r="Q2279" s="832">
        <v>0</v>
      </c>
      <c r="R2279" s="832">
        <v>0</v>
      </c>
      <c r="S2279" s="832">
        <v>0</v>
      </c>
      <c r="T2279" s="832">
        <v>0</v>
      </c>
      <c r="U2279" s="832">
        <v>0</v>
      </c>
      <c r="V2279" s="832">
        <v>0</v>
      </c>
      <c r="W2279" s="832">
        <v>0</v>
      </c>
      <c r="X2279" s="832">
        <v>0</v>
      </c>
      <c r="Y2279" s="832">
        <v>0</v>
      </c>
      <c r="Z2279" s="832">
        <v>0</v>
      </c>
      <c r="AA2279" s="832">
        <v>0</v>
      </c>
      <c r="AB2279" s="832">
        <v>0</v>
      </c>
      <c r="AC2279" s="832">
        <v>0</v>
      </c>
      <c r="AD2279" s="832">
        <v>0</v>
      </c>
      <c r="AE2279" s="832">
        <v>0</v>
      </c>
      <c r="AF2279" s="832">
        <v>0</v>
      </c>
      <c r="AG2279" s="832">
        <v>0</v>
      </c>
      <c r="AH2279" s="832">
        <v>0</v>
      </c>
      <c r="AI2279" s="832">
        <v>0</v>
      </c>
    </row>
    <row r="2280" spans="1:35" ht="15" customHeight="1">
      <c r="A2280" s="832" t="s">
        <v>1150</v>
      </c>
      <c r="B2280" s="832">
        <v>2022</v>
      </c>
      <c r="C2280" s="832" t="s">
        <v>1494</v>
      </c>
      <c r="D2280" s="832" t="s">
        <v>2736</v>
      </c>
      <c r="E2280" s="832" t="s">
        <v>333</v>
      </c>
      <c r="F2280" s="832" t="s">
        <v>1119</v>
      </c>
      <c r="G2280" s="832">
        <v>0</v>
      </c>
      <c r="H2280" s="832">
        <v>0</v>
      </c>
      <c r="I2280" s="832">
        <v>0</v>
      </c>
      <c r="J2280" s="832">
        <v>0</v>
      </c>
      <c r="K2280" s="832">
        <v>0</v>
      </c>
      <c r="L2280" s="832">
        <v>0</v>
      </c>
      <c r="M2280" s="832">
        <v>0</v>
      </c>
      <c r="N2280" s="832">
        <v>0</v>
      </c>
      <c r="O2280" s="832">
        <v>0</v>
      </c>
      <c r="P2280" s="832">
        <v>0</v>
      </c>
      <c r="Q2280" s="832">
        <v>0</v>
      </c>
      <c r="R2280" s="832">
        <v>0</v>
      </c>
      <c r="S2280" s="832">
        <v>0</v>
      </c>
      <c r="T2280" s="832">
        <v>0</v>
      </c>
      <c r="U2280" s="832">
        <v>0</v>
      </c>
      <c r="V2280" s="832">
        <v>0</v>
      </c>
      <c r="W2280" s="832">
        <v>0</v>
      </c>
      <c r="X2280" s="832">
        <v>0</v>
      </c>
      <c r="Y2280" s="832">
        <v>0</v>
      </c>
      <c r="Z2280" s="832">
        <v>0</v>
      </c>
      <c r="AA2280" s="832">
        <v>0</v>
      </c>
      <c r="AB2280" s="832">
        <v>0</v>
      </c>
      <c r="AC2280" s="832">
        <v>0</v>
      </c>
      <c r="AD2280" s="832">
        <v>0</v>
      </c>
      <c r="AE2280" s="832">
        <v>0</v>
      </c>
      <c r="AF2280" s="832">
        <v>0</v>
      </c>
      <c r="AG2280" s="832">
        <v>0</v>
      </c>
      <c r="AH2280" s="832">
        <v>0</v>
      </c>
      <c r="AI2280" s="832">
        <v>0</v>
      </c>
    </row>
    <row r="2281" spans="1:35" ht="15" customHeight="1">
      <c r="A2281" s="832" t="s">
        <v>1150</v>
      </c>
      <c r="B2281" s="832">
        <v>2022</v>
      </c>
      <c r="C2281" s="832" t="s">
        <v>1496</v>
      </c>
      <c r="D2281" s="832" t="s">
        <v>2737</v>
      </c>
      <c r="E2281" s="832" t="s">
        <v>333</v>
      </c>
      <c r="F2281" s="832" t="s">
        <v>1119</v>
      </c>
      <c r="G2281" s="832">
        <v>151.25</v>
      </c>
      <c r="H2281" s="832">
        <v>151.25</v>
      </c>
      <c r="I2281" s="832">
        <v>151.25</v>
      </c>
      <c r="J2281" s="832">
        <v>151.25</v>
      </c>
      <c r="K2281" s="832">
        <v>151.25</v>
      </c>
      <c r="L2281" s="832">
        <v>151.25</v>
      </c>
      <c r="M2281" s="832">
        <v>0</v>
      </c>
      <c r="N2281" s="832">
        <v>0</v>
      </c>
      <c r="O2281" s="832">
        <v>0</v>
      </c>
      <c r="P2281" s="832">
        <v>0</v>
      </c>
      <c r="Q2281" s="832">
        <v>0</v>
      </c>
      <c r="R2281" s="832">
        <v>0</v>
      </c>
      <c r="S2281" s="832">
        <v>12.6</v>
      </c>
      <c r="T2281" s="832">
        <v>0</v>
      </c>
      <c r="U2281" s="832">
        <v>0</v>
      </c>
      <c r="V2281" s="832">
        <v>0</v>
      </c>
      <c r="W2281" s="832">
        <v>0</v>
      </c>
      <c r="X2281" s="832">
        <v>0</v>
      </c>
      <c r="Y2281" s="832">
        <v>0</v>
      </c>
      <c r="Z2281" s="832">
        <v>0</v>
      </c>
      <c r="AA2281" s="832">
        <v>0</v>
      </c>
      <c r="AB2281" s="832">
        <v>0</v>
      </c>
      <c r="AC2281" s="832">
        <v>0</v>
      </c>
      <c r="AD2281" s="832">
        <v>0</v>
      </c>
      <c r="AE2281" s="832">
        <v>0</v>
      </c>
      <c r="AF2281" s="832">
        <v>0</v>
      </c>
      <c r="AG2281" s="832">
        <v>0</v>
      </c>
      <c r="AH2281" s="832">
        <v>0</v>
      </c>
      <c r="AI2281" s="832">
        <v>0</v>
      </c>
    </row>
    <row r="2282" spans="1:35" ht="15" customHeight="1">
      <c r="A2282" s="832" t="s">
        <v>1150</v>
      </c>
      <c r="B2282" s="832">
        <v>2022</v>
      </c>
      <c r="C2282" s="832" t="s">
        <v>1498</v>
      </c>
      <c r="D2282" s="832" t="s">
        <v>2738</v>
      </c>
      <c r="E2282" s="832" t="s">
        <v>333</v>
      </c>
      <c r="F2282" s="832" t="s">
        <v>1119</v>
      </c>
      <c r="G2282" s="832">
        <v>9405.8700000000008</v>
      </c>
      <c r="H2282" s="832">
        <v>10750.36</v>
      </c>
      <c r="I2282" s="832">
        <v>12094.85</v>
      </c>
      <c r="J2282" s="832">
        <v>13439.34</v>
      </c>
      <c r="K2282" s="832">
        <v>14783.83</v>
      </c>
      <c r="L2282" s="832">
        <v>16128.32</v>
      </c>
      <c r="M2282" s="832">
        <v>1070.79</v>
      </c>
      <c r="N2282" s="832">
        <v>2141.58</v>
      </c>
      <c r="O2282" s="832">
        <v>3212.37</v>
      </c>
      <c r="P2282" s="832">
        <v>4363.3599999999997</v>
      </c>
      <c r="Q2282" s="832">
        <v>5514.35</v>
      </c>
      <c r="R2282" s="832">
        <v>6665.34</v>
      </c>
      <c r="S2282" s="832">
        <v>1344.03</v>
      </c>
      <c r="T2282" s="832">
        <v>1234.6600000000001</v>
      </c>
      <c r="U2282" s="832">
        <v>0</v>
      </c>
      <c r="V2282" s="832">
        <v>0</v>
      </c>
      <c r="W2282" s="832">
        <v>0</v>
      </c>
      <c r="X2282" s="832">
        <v>0</v>
      </c>
      <c r="Y2282" s="832">
        <v>0</v>
      </c>
      <c r="Z2282" s="832">
        <v>0</v>
      </c>
      <c r="AA2282" s="832">
        <v>0</v>
      </c>
      <c r="AB2282" s="832">
        <v>0</v>
      </c>
      <c r="AC2282" s="832">
        <v>0</v>
      </c>
      <c r="AD2282" s="832">
        <v>0</v>
      </c>
      <c r="AE2282" s="832">
        <v>0</v>
      </c>
      <c r="AF2282" s="832">
        <v>0</v>
      </c>
      <c r="AG2282" s="832">
        <v>0</v>
      </c>
      <c r="AH2282" s="832">
        <v>0</v>
      </c>
      <c r="AI2282" s="832">
        <v>0</v>
      </c>
    </row>
    <row r="2283" spans="1:35" ht="15" customHeight="1">
      <c r="A2283" s="832" t="s">
        <v>1150</v>
      </c>
      <c r="B2283" s="832">
        <v>2022</v>
      </c>
      <c r="C2283" s="832" t="s">
        <v>1500</v>
      </c>
      <c r="D2283" s="832" t="s">
        <v>2739</v>
      </c>
      <c r="E2283" s="832" t="s">
        <v>333</v>
      </c>
      <c r="F2283" s="832" t="s">
        <v>1119</v>
      </c>
      <c r="G2283" s="832">
        <v>19968.740000000002</v>
      </c>
      <c r="H2283" s="832">
        <v>22772.34</v>
      </c>
      <c r="I2283" s="832">
        <v>25575.94</v>
      </c>
      <c r="J2283" s="832">
        <v>28379.54</v>
      </c>
      <c r="K2283" s="832">
        <v>31183.14</v>
      </c>
      <c r="L2283" s="832">
        <v>33986.74</v>
      </c>
      <c r="M2283" s="832">
        <v>2803.6</v>
      </c>
      <c r="N2283" s="832">
        <v>5118.3</v>
      </c>
      <c r="O2283" s="832">
        <v>9077.0300000000007</v>
      </c>
      <c r="P2283" s="832">
        <v>12218.09</v>
      </c>
      <c r="Q2283" s="832">
        <v>16274.56</v>
      </c>
      <c r="R2283" s="832">
        <v>18664.37</v>
      </c>
      <c r="S2283" s="832">
        <v>2832.23</v>
      </c>
      <c r="T2283" s="832">
        <v>3008.74</v>
      </c>
      <c r="U2283" s="832">
        <v>-16043.04</v>
      </c>
      <c r="V2283" s="832">
        <v>0</v>
      </c>
      <c r="W2283" s="832">
        <v>0</v>
      </c>
      <c r="X2283" s="832">
        <v>0</v>
      </c>
      <c r="Y2283" s="832">
        <v>0</v>
      </c>
      <c r="Z2283" s="832">
        <v>0</v>
      </c>
      <c r="AA2283" s="832">
        <v>0</v>
      </c>
      <c r="AB2283" s="832">
        <v>0</v>
      </c>
      <c r="AC2283" s="832">
        <v>0</v>
      </c>
      <c r="AD2283" s="832">
        <v>0</v>
      </c>
      <c r="AE2283" s="832">
        <v>0</v>
      </c>
      <c r="AF2283" s="832">
        <v>0</v>
      </c>
      <c r="AG2283" s="832">
        <v>0</v>
      </c>
      <c r="AH2283" s="832">
        <v>0</v>
      </c>
      <c r="AI2283" s="832">
        <v>0</v>
      </c>
    </row>
    <row r="2284" spans="1:35" ht="15" customHeight="1">
      <c r="A2284" s="832" t="s">
        <v>1150</v>
      </c>
      <c r="B2284" s="832">
        <v>2022</v>
      </c>
      <c r="C2284" s="832" t="s">
        <v>1502</v>
      </c>
      <c r="D2284" s="832" t="s">
        <v>2740</v>
      </c>
      <c r="E2284" s="832" t="s">
        <v>333</v>
      </c>
      <c r="F2284" s="832" t="s">
        <v>1119</v>
      </c>
      <c r="G2284" s="832">
        <v>11210.77</v>
      </c>
      <c r="H2284" s="832">
        <v>13430.33</v>
      </c>
      <c r="I2284" s="832">
        <v>15428.02</v>
      </c>
      <c r="J2284" s="832">
        <v>17268.650000000001</v>
      </c>
      <c r="K2284" s="832">
        <v>19007.439999999999</v>
      </c>
      <c r="L2284" s="832">
        <v>20682.45</v>
      </c>
      <c r="M2284" s="832">
        <v>1749.12</v>
      </c>
      <c r="N2284" s="832">
        <v>3582.16</v>
      </c>
      <c r="O2284" s="832">
        <v>5886.76</v>
      </c>
      <c r="P2284" s="832">
        <v>8064.71</v>
      </c>
      <c r="Q2284" s="832">
        <v>10275.6</v>
      </c>
      <c r="R2284" s="832">
        <v>12701.26</v>
      </c>
      <c r="S2284" s="832">
        <v>1723.54</v>
      </c>
      <c r="T2284" s="832">
        <v>2035.34</v>
      </c>
      <c r="U2284" s="832">
        <v>0</v>
      </c>
      <c r="V2284" s="832">
        <v>0</v>
      </c>
      <c r="W2284" s="832">
        <v>0</v>
      </c>
      <c r="X2284" s="832">
        <v>0</v>
      </c>
      <c r="Y2284" s="832">
        <v>0</v>
      </c>
      <c r="Z2284" s="832">
        <v>0</v>
      </c>
      <c r="AA2284" s="832">
        <v>0</v>
      </c>
      <c r="AB2284" s="832">
        <v>0</v>
      </c>
      <c r="AC2284" s="832">
        <v>0</v>
      </c>
      <c r="AD2284" s="832">
        <v>0</v>
      </c>
      <c r="AE2284" s="832">
        <v>0</v>
      </c>
      <c r="AF2284" s="832">
        <v>0</v>
      </c>
      <c r="AG2284" s="832">
        <v>0</v>
      </c>
      <c r="AH2284" s="832">
        <v>0</v>
      </c>
      <c r="AI2284" s="832">
        <v>0</v>
      </c>
    </row>
    <row r="2285" spans="1:35" ht="15" customHeight="1">
      <c r="A2285" s="832" t="s">
        <v>1150</v>
      </c>
      <c r="B2285" s="832">
        <v>2022</v>
      </c>
      <c r="C2285" s="832" t="s">
        <v>1504</v>
      </c>
      <c r="D2285" s="832" t="s">
        <v>2741</v>
      </c>
      <c r="E2285" s="832" t="s">
        <v>333</v>
      </c>
      <c r="F2285" s="832" t="s">
        <v>1119</v>
      </c>
      <c r="G2285" s="832">
        <v>-1087.5</v>
      </c>
      <c r="H2285" s="832">
        <v>-87.5</v>
      </c>
      <c r="I2285" s="832">
        <v>912.5</v>
      </c>
      <c r="J2285" s="832">
        <v>1912.5</v>
      </c>
      <c r="K2285" s="832">
        <v>3169.35</v>
      </c>
      <c r="L2285" s="832">
        <v>4169.3500000000004</v>
      </c>
      <c r="M2285" s="832">
        <v>1000</v>
      </c>
      <c r="N2285" s="832">
        <v>2000</v>
      </c>
      <c r="O2285" s="832">
        <v>3000</v>
      </c>
      <c r="P2285" s="832">
        <v>4000</v>
      </c>
      <c r="Q2285" s="832">
        <v>5000</v>
      </c>
      <c r="R2285" s="832">
        <v>6000</v>
      </c>
      <c r="S2285" s="832">
        <v>347.45</v>
      </c>
      <c r="T2285" s="832">
        <v>549.49</v>
      </c>
      <c r="U2285" s="832">
        <v>2492.5</v>
      </c>
      <c r="V2285" s="832">
        <v>0</v>
      </c>
      <c r="W2285" s="832">
        <v>0</v>
      </c>
      <c r="X2285" s="832">
        <v>0</v>
      </c>
      <c r="Y2285" s="832">
        <v>0</v>
      </c>
      <c r="Z2285" s="832">
        <v>0</v>
      </c>
      <c r="AA2285" s="832">
        <v>0</v>
      </c>
      <c r="AB2285" s="832">
        <v>0</v>
      </c>
      <c r="AC2285" s="832">
        <v>0</v>
      </c>
      <c r="AD2285" s="832">
        <v>0</v>
      </c>
      <c r="AE2285" s="832">
        <v>0</v>
      </c>
      <c r="AF2285" s="832">
        <v>0</v>
      </c>
      <c r="AG2285" s="832">
        <v>0</v>
      </c>
      <c r="AH2285" s="832">
        <v>0</v>
      </c>
      <c r="AI2285" s="832">
        <v>0</v>
      </c>
    </row>
    <row r="2286" spans="1:35" ht="15" customHeight="1">
      <c r="A2286" s="832" t="s">
        <v>1150</v>
      </c>
      <c r="B2286" s="832">
        <v>2022</v>
      </c>
      <c r="C2286" s="832" t="s">
        <v>1506</v>
      </c>
      <c r="D2286" s="832" t="s">
        <v>2742</v>
      </c>
      <c r="E2286" s="832" t="s">
        <v>333</v>
      </c>
      <c r="F2286" s="832" t="s">
        <v>1119</v>
      </c>
      <c r="G2286" s="832">
        <v>2027.16</v>
      </c>
      <c r="H2286" s="832">
        <v>2115.14</v>
      </c>
      <c r="I2286" s="832">
        <v>2604.65</v>
      </c>
      <c r="J2286" s="832">
        <v>2692.63</v>
      </c>
      <c r="K2286" s="832">
        <v>3274.6</v>
      </c>
      <c r="L2286" s="832">
        <v>3362.58</v>
      </c>
      <c r="M2286" s="832">
        <v>87.98</v>
      </c>
      <c r="N2286" s="832">
        <v>577.49</v>
      </c>
      <c r="O2286" s="832">
        <v>665.47</v>
      </c>
      <c r="P2286" s="832">
        <v>753.45</v>
      </c>
      <c r="Q2286" s="832">
        <v>1078.05</v>
      </c>
      <c r="R2286" s="832">
        <v>1964.25</v>
      </c>
      <c r="S2286" s="832">
        <v>280.22000000000003</v>
      </c>
      <c r="T2286" s="832">
        <v>227.4</v>
      </c>
      <c r="U2286" s="832">
        <v>0</v>
      </c>
      <c r="V2286" s="832">
        <v>0</v>
      </c>
      <c r="W2286" s="832">
        <v>0</v>
      </c>
      <c r="X2286" s="832">
        <v>0</v>
      </c>
      <c r="Y2286" s="832">
        <v>0</v>
      </c>
      <c r="Z2286" s="832">
        <v>0</v>
      </c>
      <c r="AA2286" s="832">
        <v>0</v>
      </c>
      <c r="AB2286" s="832">
        <v>0</v>
      </c>
      <c r="AC2286" s="832">
        <v>0</v>
      </c>
      <c r="AD2286" s="832">
        <v>0</v>
      </c>
      <c r="AE2286" s="832">
        <v>0</v>
      </c>
      <c r="AF2286" s="832">
        <v>0</v>
      </c>
      <c r="AG2286" s="832">
        <v>0</v>
      </c>
      <c r="AH2286" s="832">
        <v>0</v>
      </c>
      <c r="AI2286" s="832">
        <v>0</v>
      </c>
    </row>
    <row r="2287" spans="1:35" ht="15" customHeight="1">
      <c r="A2287" s="832" t="s">
        <v>1150</v>
      </c>
      <c r="B2287" s="832">
        <v>2022</v>
      </c>
      <c r="C2287" s="832" t="s">
        <v>1508</v>
      </c>
      <c r="D2287" s="832" t="s">
        <v>2743</v>
      </c>
      <c r="E2287" s="832" t="s">
        <v>333</v>
      </c>
      <c r="F2287" s="832" t="s">
        <v>1119</v>
      </c>
      <c r="G2287" s="832">
        <v>0</v>
      </c>
      <c r="H2287" s="832">
        <v>0</v>
      </c>
      <c r="I2287" s="832">
        <v>0</v>
      </c>
      <c r="J2287" s="832">
        <v>0</v>
      </c>
      <c r="K2287" s="832">
        <v>0</v>
      </c>
      <c r="L2287" s="832">
        <v>0</v>
      </c>
      <c r="M2287" s="832">
        <v>0</v>
      </c>
      <c r="N2287" s="832">
        <v>0</v>
      </c>
      <c r="O2287" s="832">
        <v>0</v>
      </c>
      <c r="P2287" s="832">
        <v>0</v>
      </c>
      <c r="Q2287" s="832">
        <v>0</v>
      </c>
      <c r="R2287" s="832">
        <v>0</v>
      </c>
      <c r="S2287" s="832">
        <v>0</v>
      </c>
      <c r="T2287" s="832">
        <v>0</v>
      </c>
      <c r="U2287" s="832">
        <v>0</v>
      </c>
      <c r="V2287" s="832">
        <v>0</v>
      </c>
      <c r="W2287" s="832">
        <v>0</v>
      </c>
      <c r="X2287" s="832">
        <v>0</v>
      </c>
      <c r="Y2287" s="832">
        <v>0</v>
      </c>
      <c r="Z2287" s="832">
        <v>0</v>
      </c>
      <c r="AA2287" s="832">
        <v>0</v>
      </c>
      <c r="AB2287" s="832">
        <v>0</v>
      </c>
      <c r="AC2287" s="832">
        <v>0</v>
      </c>
      <c r="AD2287" s="832">
        <v>0</v>
      </c>
      <c r="AE2287" s="832">
        <v>0</v>
      </c>
      <c r="AF2287" s="832">
        <v>0</v>
      </c>
      <c r="AG2287" s="832">
        <v>0</v>
      </c>
      <c r="AH2287" s="832">
        <v>0</v>
      </c>
      <c r="AI2287" s="832">
        <v>0</v>
      </c>
    </row>
    <row r="2288" spans="1:35" ht="15" customHeight="1">
      <c r="A2288" s="832" t="s">
        <v>1150</v>
      </c>
      <c r="B2288" s="832">
        <v>2022</v>
      </c>
      <c r="C2288" s="832" t="s">
        <v>1510</v>
      </c>
      <c r="D2288" s="832" t="s">
        <v>1511</v>
      </c>
      <c r="E2288" s="832" t="s">
        <v>333</v>
      </c>
      <c r="F2288" s="832" t="s">
        <v>1119</v>
      </c>
      <c r="G2288" s="832">
        <v>604.54</v>
      </c>
      <c r="H2288" s="832">
        <v>935.46</v>
      </c>
      <c r="I2288" s="832">
        <v>1280.3800000000001</v>
      </c>
      <c r="J2288" s="832">
        <v>1580.88</v>
      </c>
      <c r="K2288" s="832">
        <v>1664.47</v>
      </c>
      <c r="L2288" s="832">
        <v>1463.14</v>
      </c>
      <c r="M2288" s="832">
        <v>229.95</v>
      </c>
      <c r="N2288" s="832">
        <v>473.45</v>
      </c>
      <c r="O2288" s="832">
        <v>1022.35</v>
      </c>
      <c r="P2288" s="832">
        <v>1163.68</v>
      </c>
      <c r="Q2288" s="832">
        <v>1166.68</v>
      </c>
      <c r="R2288" s="832">
        <v>1375.61</v>
      </c>
      <c r="S2288" s="832">
        <v>121.93</v>
      </c>
      <c r="T2288" s="832">
        <v>193.49</v>
      </c>
      <c r="U2288" s="832">
        <v>0</v>
      </c>
      <c r="V2288" s="832">
        <v>0</v>
      </c>
      <c r="W2288" s="832">
        <v>0</v>
      </c>
      <c r="X2288" s="832">
        <v>0</v>
      </c>
      <c r="Y2288" s="832">
        <v>0</v>
      </c>
      <c r="Z2288" s="832">
        <v>0</v>
      </c>
      <c r="AA2288" s="832">
        <v>0</v>
      </c>
      <c r="AB2288" s="832">
        <v>0</v>
      </c>
      <c r="AC2288" s="832">
        <v>0</v>
      </c>
      <c r="AD2288" s="832">
        <v>0</v>
      </c>
      <c r="AE2288" s="832">
        <v>0</v>
      </c>
      <c r="AF2288" s="832">
        <v>0</v>
      </c>
      <c r="AG2288" s="832">
        <v>0</v>
      </c>
      <c r="AH2288" s="832">
        <v>0</v>
      </c>
      <c r="AI2288" s="832">
        <v>0</v>
      </c>
    </row>
    <row r="2289" spans="1:35" ht="15" customHeight="1">
      <c r="A2289" s="832" t="s">
        <v>1150</v>
      </c>
      <c r="B2289" s="832">
        <v>2022</v>
      </c>
      <c r="C2289" s="832" t="s">
        <v>1512</v>
      </c>
      <c r="D2289" s="832" t="s">
        <v>1513</v>
      </c>
      <c r="E2289" s="832" t="s">
        <v>333</v>
      </c>
      <c r="F2289" s="832" t="s">
        <v>1119</v>
      </c>
      <c r="G2289" s="832">
        <v>0</v>
      </c>
      <c r="H2289" s="832">
        <v>0</v>
      </c>
      <c r="I2289" s="832">
        <v>0</v>
      </c>
      <c r="J2289" s="832">
        <v>0</v>
      </c>
      <c r="K2289" s="832">
        <v>0</v>
      </c>
      <c r="L2289" s="832">
        <v>0</v>
      </c>
      <c r="M2289" s="832">
        <v>0</v>
      </c>
      <c r="N2289" s="832">
        <v>0</v>
      </c>
      <c r="O2289" s="832">
        <v>0</v>
      </c>
      <c r="P2289" s="832">
        <v>0</v>
      </c>
      <c r="Q2289" s="832">
        <v>0</v>
      </c>
      <c r="R2289" s="832">
        <v>0</v>
      </c>
      <c r="S2289" s="832">
        <v>0</v>
      </c>
      <c r="T2289" s="832">
        <v>0</v>
      </c>
      <c r="U2289" s="832">
        <v>0</v>
      </c>
      <c r="V2289" s="832">
        <v>0</v>
      </c>
      <c r="W2289" s="832">
        <v>0</v>
      </c>
      <c r="X2289" s="832">
        <v>0</v>
      </c>
      <c r="Y2289" s="832">
        <v>0</v>
      </c>
      <c r="Z2289" s="832">
        <v>0</v>
      </c>
      <c r="AA2289" s="832">
        <v>0</v>
      </c>
      <c r="AB2289" s="832">
        <v>0</v>
      </c>
      <c r="AC2289" s="832">
        <v>0</v>
      </c>
      <c r="AD2289" s="832">
        <v>0</v>
      </c>
      <c r="AE2289" s="832">
        <v>0</v>
      </c>
      <c r="AF2289" s="832">
        <v>0</v>
      </c>
      <c r="AG2289" s="832">
        <v>0</v>
      </c>
      <c r="AH2289" s="832">
        <v>0</v>
      </c>
      <c r="AI2289" s="832">
        <v>0</v>
      </c>
    </row>
    <row r="2290" spans="1:35" ht="15" customHeight="1">
      <c r="A2290" s="832" t="s">
        <v>1150</v>
      </c>
      <c r="B2290" s="832">
        <v>2022</v>
      </c>
      <c r="C2290" s="832" t="s">
        <v>1514</v>
      </c>
      <c r="D2290" s="832" t="s">
        <v>1515</v>
      </c>
      <c r="E2290" s="832" t="s">
        <v>333</v>
      </c>
      <c r="F2290" s="832" t="s">
        <v>1119</v>
      </c>
      <c r="G2290" s="832">
        <v>0</v>
      </c>
      <c r="H2290" s="832">
        <v>0</v>
      </c>
      <c r="I2290" s="832">
        <v>0</v>
      </c>
      <c r="J2290" s="832">
        <v>0</v>
      </c>
      <c r="K2290" s="832">
        <v>0</v>
      </c>
      <c r="L2290" s="832">
        <v>0</v>
      </c>
      <c r="M2290" s="832">
        <v>0</v>
      </c>
      <c r="N2290" s="832">
        <v>0</v>
      </c>
      <c r="O2290" s="832">
        <v>0</v>
      </c>
      <c r="P2290" s="832">
        <v>0</v>
      </c>
      <c r="Q2290" s="832">
        <v>0</v>
      </c>
      <c r="R2290" s="832">
        <v>0</v>
      </c>
      <c r="S2290" s="832">
        <v>0</v>
      </c>
      <c r="T2290" s="832">
        <v>0</v>
      </c>
      <c r="U2290" s="832">
        <v>0</v>
      </c>
      <c r="V2290" s="832">
        <v>0</v>
      </c>
      <c r="W2290" s="832">
        <v>0</v>
      </c>
      <c r="X2290" s="832">
        <v>0</v>
      </c>
      <c r="Y2290" s="832">
        <v>0</v>
      </c>
      <c r="Z2290" s="832">
        <v>0</v>
      </c>
      <c r="AA2290" s="832">
        <v>0</v>
      </c>
      <c r="AB2290" s="832">
        <v>0</v>
      </c>
      <c r="AC2290" s="832">
        <v>0</v>
      </c>
      <c r="AD2290" s="832">
        <v>0</v>
      </c>
      <c r="AE2290" s="832">
        <v>0</v>
      </c>
      <c r="AF2290" s="832">
        <v>0</v>
      </c>
      <c r="AG2290" s="832">
        <v>0</v>
      </c>
      <c r="AH2290" s="832">
        <v>0</v>
      </c>
      <c r="AI2290" s="832">
        <v>0</v>
      </c>
    </row>
    <row r="2291" spans="1:35" ht="15" customHeight="1">
      <c r="A2291" s="832" t="s">
        <v>1150</v>
      </c>
      <c r="B2291" s="832">
        <v>2022</v>
      </c>
      <c r="C2291" s="832" t="s">
        <v>1516</v>
      </c>
      <c r="D2291" s="832" t="s">
        <v>1517</v>
      </c>
      <c r="E2291" s="832" t="s">
        <v>333</v>
      </c>
      <c r="F2291" s="832" t="s">
        <v>1119</v>
      </c>
      <c r="G2291" s="832">
        <v>0</v>
      </c>
      <c r="H2291" s="832">
        <v>0</v>
      </c>
      <c r="I2291" s="832">
        <v>0</v>
      </c>
      <c r="J2291" s="832">
        <v>0</v>
      </c>
      <c r="K2291" s="832">
        <v>0</v>
      </c>
      <c r="L2291" s="832">
        <v>0</v>
      </c>
      <c r="M2291" s="832">
        <v>0</v>
      </c>
      <c r="N2291" s="832">
        <v>0</v>
      </c>
      <c r="O2291" s="832">
        <v>0</v>
      </c>
      <c r="P2291" s="832">
        <v>0</v>
      </c>
      <c r="Q2291" s="832">
        <v>0</v>
      </c>
      <c r="R2291" s="832">
        <v>0</v>
      </c>
      <c r="S2291" s="832">
        <v>0</v>
      </c>
      <c r="T2291" s="832">
        <v>0</v>
      </c>
      <c r="U2291" s="832">
        <v>0</v>
      </c>
      <c r="V2291" s="832">
        <v>0</v>
      </c>
      <c r="W2291" s="832">
        <v>0</v>
      </c>
      <c r="X2291" s="832">
        <v>0</v>
      </c>
      <c r="Y2291" s="832">
        <v>0</v>
      </c>
      <c r="Z2291" s="832">
        <v>0</v>
      </c>
      <c r="AA2291" s="832">
        <v>0</v>
      </c>
      <c r="AB2291" s="832">
        <v>0</v>
      </c>
      <c r="AC2291" s="832">
        <v>0</v>
      </c>
      <c r="AD2291" s="832">
        <v>0</v>
      </c>
      <c r="AE2291" s="832">
        <v>0</v>
      </c>
      <c r="AF2291" s="832">
        <v>0</v>
      </c>
      <c r="AG2291" s="832">
        <v>0</v>
      </c>
      <c r="AH2291" s="832">
        <v>0</v>
      </c>
      <c r="AI2291" s="832">
        <v>0</v>
      </c>
    </row>
    <row r="2292" spans="1:35" ht="15" customHeight="1">
      <c r="A2292" s="832" t="s">
        <v>1150</v>
      </c>
      <c r="B2292" s="832">
        <v>2022</v>
      </c>
      <c r="C2292" s="832" t="s">
        <v>1518</v>
      </c>
      <c r="D2292" s="832" t="s">
        <v>1519</v>
      </c>
      <c r="E2292" s="832" t="s">
        <v>333</v>
      </c>
      <c r="F2292" s="832" t="s">
        <v>1119</v>
      </c>
      <c r="G2292" s="832">
        <v>0</v>
      </c>
      <c r="H2292" s="832">
        <v>0</v>
      </c>
      <c r="I2292" s="832">
        <v>0</v>
      </c>
      <c r="J2292" s="832">
        <v>0</v>
      </c>
      <c r="K2292" s="832">
        <v>0</v>
      </c>
      <c r="L2292" s="832">
        <v>0</v>
      </c>
      <c r="M2292" s="832">
        <v>0</v>
      </c>
      <c r="N2292" s="832">
        <v>0</v>
      </c>
      <c r="O2292" s="832">
        <v>0</v>
      </c>
      <c r="P2292" s="832">
        <v>0</v>
      </c>
      <c r="Q2292" s="832">
        <v>0</v>
      </c>
      <c r="R2292" s="832">
        <v>0</v>
      </c>
      <c r="S2292" s="832">
        <v>0</v>
      </c>
      <c r="T2292" s="832">
        <v>0</v>
      </c>
      <c r="U2292" s="832">
        <v>0</v>
      </c>
      <c r="V2292" s="832">
        <v>0</v>
      </c>
      <c r="W2292" s="832">
        <v>0</v>
      </c>
      <c r="X2292" s="832">
        <v>0</v>
      </c>
      <c r="Y2292" s="832">
        <v>0</v>
      </c>
      <c r="Z2292" s="832">
        <v>0</v>
      </c>
      <c r="AA2292" s="832">
        <v>0</v>
      </c>
      <c r="AB2292" s="832">
        <v>0</v>
      </c>
      <c r="AC2292" s="832">
        <v>0</v>
      </c>
      <c r="AD2292" s="832">
        <v>0</v>
      </c>
      <c r="AE2292" s="832">
        <v>0</v>
      </c>
      <c r="AF2292" s="832">
        <v>0</v>
      </c>
      <c r="AG2292" s="832">
        <v>0</v>
      </c>
      <c r="AH2292" s="832">
        <v>0</v>
      </c>
      <c r="AI2292" s="832">
        <v>0</v>
      </c>
    </row>
    <row r="2293" spans="1:35" ht="15" customHeight="1">
      <c r="A2293" s="832" t="s">
        <v>1150</v>
      </c>
      <c r="B2293" s="832">
        <v>2022</v>
      </c>
      <c r="C2293" s="832" t="s">
        <v>1520</v>
      </c>
      <c r="D2293" s="832" t="s">
        <v>1521</v>
      </c>
      <c r="E2293" s="832" t="s">
        <v>333</v>
      </c>
      <c r="F2293" s="832" t="s">
        <v>1119</v>
      </c>
      <c r="G2293" s="832">
        <v>0</v>
      </c>
      <c r="H2293" s="832">
        <v>0</v>
      </c>
      <c r="I2293" s="832">
        <v>0</v>
      </c>
      <c r="J2293" s="832">
        <v>0</v>
      </c>
      <c r="K2293" s="832">
        <v>0</v>
      </c>
      <c r="L2293" s="832">
        <v>0</v>
      </c>
      <c r="M2293" s="832">
        <v>0</v>
      </c>
      <c r="N2293" s="832">
        <v>0</v>
      </c>
      <c r="O2293" s="832">
        <v>0</v>
      </c>
      <c r="P2293" s="832">
        <v>0</v>
      </c>
      <c r="Q2293" s="832">
        <v>0</v>
      </c>
      <c r="R2293" s="832">
        <v>0</v>
      </c>
      <c r="S2293" s="832">
        <v>0</v>
      </c>
      <c r="T2293" s="832">
        <v>0</v>
      </c>
      <c r="U2293" s="832">
        <v>0</v>
      </c>
      <c r="V2293" s="832">
        <v>0</v>
      </c>
      <c r="W2293" s="832">
        <v>0</v>
      </c>
      <c r="X2293" s="832">
        <v>0</v>
      </c>
      <c r="Y2293" s="832">
        <v>0</v>
      </c>
      <c r="Z2293" s="832">
        <v>0</v>
      </c>
      <c r="AA2293" s="832">
        <v>0</v>
      </c>
      <c r="AB2293" s="832">
        <v>0</v>
      </c>
      <c r="AC2293" s="832">
        <v>0</v>
      </c>
      <c r="AD2293" s="832">
        <v>0</v>
      </c>
      <c r="AE2293" s="832">
        <v>0</v>
      </c>
      <c r="AF2293" s="832">
        <v>0</v>
      </c>
      <c r="AG2293" s="832">
        <v>0</v>
      </c>
      <c r="AH2293" s="832">
        <v>0</v>
      </c>
      <c r="AI2293" s="832">
        <v>0</v>
      </c>
    </row>
    <row r="2294" spans="1:35" ht="15" customHeight="1">
      <c r="A2294" s="832" t="s">
        <v>1150</v>
      </c>
      <c r="B2294" s="832">
        <v>2022</v>
      </c>
      <c r="C2294" s="832" t="s">
        <v>1522</v>
      </c>
      <c r="D2294" s="832" t="s">
        <v>1523</v>
      </c>
      <c r="E2294" s="832" t="s">
        <v>333</v>
      </c>
      <c r="F2294" s="832" t="s">
        <v>1119</v>
      </c>
      <c r="G2294" s="832">
        <v>0</v>
      </c>
      <c r="H2294" s="832">
        <v>0</v>
      </c>
      <c r="I2294" s="832">
        <v>0</v>
      </c>
      <c r="J2294" s="832">
        <v>0</v>
      </c>
      <c r="K2294" s="832">
        <v>0</v>
      </c>
      <c r="L2294" s="832">
        <v>0</v>
      </c>
      <c r="M2294" s="832">
        <v>0</v>
      </c>
      <c r="N2294" s="832">
        <v>0</v>
      </c>
      <c r="O2294" s="832">
        <v>0</v>
      </c>
      <c r="P2294" s="832">
        <v>0</v>
      </c>
      <c r="Q2294" s="832">
        <v>0</v>
      </c>
      <c r="R2294" s="832">
        <v>0</v>
      </c>
      <c r="S2294" s="832">
        <v>0</v>
      </c>
      <c r="T2294" s="832">
        <v>0</v>
      </c>
      <c r="U2294" s="832">
        <v>0</v>
      </c>
      <c r="V2294" s="832">
        <v>0</v>
      </c>
      <c r="W2294" s="832">
        <v>0</v>
      </c>
      <c r="X2294" s="832">
        <v>0</v>
      </c>
      <c r="Y2294" s="832">
        <v>0</v>
      </c>
      <c r="Z2294" s="832">
        <v>0</v>
      </c>
      <c r="AA2294" s="832">
        <v>0</v>
      </c>
      <c r="AB2294" s="832">
        <v>0</v>
      </c>
      <c r="AC2294" s="832">
        <v>0</v>
      </c>
      <c r="AD2294" s="832">
        <v>0</v>
      </c>
      <c r="AE2294" s="832">
        <v>0</v>
      </c>
      <c r="AF2294" s="832">
        <v>0</v>
      </c>
      <c r="AG2294" s="832">
        <v>0</v>
      </c>
      <c r="AH2294" s="832">
        <v>0</v>
      </c>
      <c r="AI2294" s="832">
        <v>0</v>
      </c>
    </row>
    <row r="2295" spans="1:35" ht="15" customHeight="1">
      <c r="A2295" s="832" t="s">
        <v>1150</v>
      </c>
      <c r="B2295" s="832">
        <v>2022</v>
      </c>
      <c r="C2295" s="832" t="s">
        <v>1524</v>
      </c>
      <c r="D2295" s="832" t="s">
        <v>1525</v>
      </c>
      <c r="E2295" s="832" t="s">
        <v>333</v>
      </c>
      <c r="F2295" s="832" t="s">
        <v>1119</v>
      </c>
      <c r="G2295" s="832">
        <v>0</v>
      </c>
      <c r="H2295" s="832">
        <v>0</v>
      </c>
      <c r="I2295" s="832">
        <v>0</v>
      </c>
      <c r="J2295" s="832">
        <v>0</v>
      </c>
      <c r="K2295" s="832">
        <v>0</v>
      </c>
      <c r="L2295" s="832">
        <v>0</v>
      </c>
      <c r="M2295" s="832">
        <v>0</v>
      </c>
      <c r="N2295" s="832">
        <v>0</v>
      </c>
      <c r="O2295" s="832">
        <v>0</v>
      </c>
      <c r="P2295" s="832">
        <v>0</v>
      </c>
      <c r="Q2295" s="832">
        <v>0</v>
      </c>
      <c r="R2295" s="832">
        <v>0</v>
      </c>
      <c r="S2295" s="832">
        <v>0</v>
      </c>
      <c r="T2295" s="832">
        <v>0</v>
      </c>
      <c r="U2295" s="832">
        <v>0</v>
      </c>
      <c r="V2295" s="832">
        <v>0</v>
      </c>
      <c r="W2295" s="832">
        <v>0</v>
      </c>
      <c r="X2295" s="832">
        <v>0</v>
      </c>
      <c r="Y2295" s="832">
        <v>0</v>
      </c>
      <c r="Z2295" s="832">
        <v>0</v>
      </c>
      <c r="AA2295" s="832">
        <v>0</v>
      </c>
      <c r="AB2295" s="832">
        <v>0</v>
      </c>
      <c r="AC2295" s="832">
        <v>0</v>
      </c>
      <c r="AD2295" s="832">
        <v>0</v>
      </c>
      <c r="AE2295" s="832">
        <v>0</v>
      </c>
      <c r="AF2295" s="832">
        <v>0</v>
      </c>
      <c r="AG2295" s="832">
        <v>0</v>
      </c>
      <c r="AH2295" s="832">
        <v>0</v>
      </c>
      <c r="AI2295" s="832">
        <v>0</v>
      </c>
    </row>
    <row r="2296" spans="1:35" ht="15" customHeight="1">
      <c r="A2296" s="832" t="s">
        <v>1150</v>
      </c>
      <c r="B2296" s="832">
        <v>2022</v>
      </c>
      <c r="C2296" s="832" t="s">
        <v>1526</v>
      </c>
      <c r="D2296" s="832" t="s">
        <v>1527</v>
      </c>
      <c r="E2296" s="832" t="s">
        <v>333</v>
      </c>
      <c r="F2296" s="832" t="s">
        <v>1119</v>
      </c>
      <c r="G2296" s="832">
        <v>0</v>
      </c>
      <c r="H2296" s="832">
        <v>0</v>
      </c>
      <c r="I2296" s="832">
        <v>0</v>
      </c>
      <c r="J2296" s="832">
        <v>0</v>
      </c>
      <c r="K2296" s="832">
        <v>0</v>
      </c>
      <c r="L2296" s="832">
        <v>0</v>
      </c>
      <c r="M2296" s="832">
        <v>0</v>
      </c>
      <c r="N2296" s="832">
        <v>0</v>
      </c>
      <c r="O2296" s="832">
        <v>0</v>
      </c>
      <c r="P2296" s="832">
        <v>0</v>
      </c>
      <c r="Q2296" s="832">
        <v>0</v>
      </c>
      <c r="R2296" s="832">
        <v>0</v>
      </c>
      <c r="S2296" s="832">
        <v>0</v>
      </c>
      <c r="T2296" s="832">
        <v>0</v>
      </c>
      <c r="U2296" s="832">
        <v>0</v>
      </c>
      <c r="V2296" s="832">
        <v>0</v>
      </c>
      <c r="W2296" s="832">
        <v>0</v>
      </c>
      <c r="X2296" s="832">
        <v>0</v>
      </c>
      <c r="Y2296" s="832">
        <v>0</v>
      </c>
      <c r="Z2296" s="832">
        <v>0</v>
      </c>
      <c r="AA2296" s="832">
        <v>0</v>
      </c>
      <c r="AB2296" s="832">
        <v>0</v>
      </c>
      <c r="AC2296" s="832">
        <v>0</v>
      </c>
      <c r="AD2296" s="832">
        <v>0</v>
      </c>
      <c r="AE2296" s="832">
        <v>0</v>
      </c>
      <c r="AF2296" s="832">
        <v>0</v>
      </c>
      <c r="AG2296" s="832">
        <v>0</v>
      </c>
      <c r="AH2296" s="832">
        <v>0</v>
      </c>
      <c r="AI2296" s="832">
        <v>0</v>
      </c>
    </row>
    <row r="2297" spans="1:35" ht="15" customHeight="1">
      <c r="A2297" s="832" t="s">
        <v>1150</v>
      </c>
      <c r="B2297" s="832">
        <v>2022</v>
      </c>
      <c r="C2297" s="832" t="s">
        <v>1528</v>
      </c>
      <c r="D2297" s="832" t="s">
        <v>1529</v>
      </c>
      <c r="E2297" s="832" t="s">
        <v>333</v>
      </c>
      <c r="F2297" s="832" t="s">
        <v>1119</v>
      </c>
      <c r="G2297" s="832">
        <v>0</v>
      </c>
      <c r="H2297" s="832">
        <v>0</v>
      </c>
      <c r="I2297" s="832">
        <v>0</v>
      </c>
      <c r="J2297" s="832">
        <v>0</v>
      </c>
      <c r="K2297" s="832">
        <v>0</v>
      </c>
      <c r="L2297" s="832">
        <v>0</v>
      </c>
      <c r="M2297" s="832">
        <v>0</v>
      </c>
      <c r="N2297" s="832">
        <v>0</v>
      </c>
      <c r="O2297" s="832">
        <v>0</v>
      </c>
      <c r="P2297" s="832">
        <v>0</v>
      </c>
      <c r="Q2297" s="832">
        <v>0</v>
      </c>
      <c r="R2297" s="832">
        <v>0</v>
      </c>
      <c r="S2297" s="832">
        <v>0</v>
      </c>
      <c r="T2297" s="832">
        <v>0</v>
      </c>
      <c r="U2297" s="832">
        <v>0</v>
      </c>
      <c r="V2297" s="832">
        <v>0</v>
      </c>
      <c r="W2297" s="832">
        <v>0</v>
      </c>
      <c r="X2297" s="832">
        <v>0</v>
      </c>
      <c r="Y2297" s="832">
        <v>0</v>
      </c>
      <c r="Z2297" s="832">
        <v>0</v>
      </c>
      <c r="AA2297" s="832">
        <v>0</v>
      </c>
      <c r="AB2297" s="832">
        <v>0</v>
      </c>
      <c r="AC2297" s="832">
        <v>0</v>
      </c>
      <c r="AD2297" s="832">
        <v>0</v>
      </c>
      <c r="AE2297" s="832">
        <v>0</v>
      </c>
      <c r="AF2297" s="832">
        <v>0</v>
      </c>
      <c r="AG2297" s="832">
        <v>0</v>
      </c>
      <c r="AH2297" s="832">
        <v>0</v>
      </c>
      <c r="AI2297" s="832">
        <v>0</v>
      </c>
    </row>
    <row r="2298" spans="1:35" ht="15" customHeight="1">
      <c r="A2298" s="832" t="s">
        <v>1150</v>
      </c>
      <c r="B2298" s="832">
        <v>2022</v>
      </c>
      <c r="C2298" s="832" t="s">
        <v>1530</v>
      </c>
      <c r="D2298" s="832" t="s">
        <v>1531</v>
      </c>
      <c r="E2298" s="832" t="s">
        <v>333</v>
      </c>
      <c r="F2298" s="832" t="s">
        <v>1119</v>
      </c>
      <c r="G2298" s="832">
        <v>0</v>
      </c>
      <c r="H2298" s="832">
        <v>0</v>
      </c>
      <c r="I2298" s="832">
        <v>0</v>
      </c>
      <c r="J2298" s="832">
        <v>0</v>
      </c>
      <c r="K2298" s="832">
        <v>0</v>
      </c>
      <c r="L2298" s="832">
        <v>0</v>
      </c>
      <c r="M2298" s="832">
        <v>0</v>
      </c>
      <c r="N2298" s="832">
        <v>0</v>
      </c>
      <c r="O2298" s="832">
        <v>0</v>
      </c>
      <c r="P2298" s="832">
        <v>0</v>
      </c>
      <c r="Q2298" s="832">
        <v>0</v>
      </c>
      <c r="R2298" s="832">
        <v>0</v>
      </c>
      <c r="S2298" s="832">
        <v>0</v>
      </c>
      <c r="T2298" s="832">
        <v>0</v>
      </c>
      <c r="U2298" s="832">
        <v>0</v>
      </c>
      <c r="V2298" s="832">
        <v>0</v>
      </c>
      <c r="W2298" s="832">
        <v>0</v>
      </c>
      <c r="X2298" s="832">
        <v>0</v>
      </c>
      <c r="Y2298" s="832">
        <v>0</v>
      </c>
      <c r="Z2298" s="832">
        <v>0</v>
      </c>
      <c r="AA2298" s="832">
        <v>0</v>
      </c>
      <c r="AB2298" s="832">
        <v>0</v>
      </c>
      <c r="AC2298" s="832">
        <v>0</v>
      </c>
      <c r="AD2298" s="832">
        <v>0</v>
      </c>
      <c r="AE2298" s="832">
        <v>0</v>
      </c>
      <c r="AF2298" s="832">
        <v>0</v>
      </c>
      <c r="AG2298" s="832">
        <v>0</v>
      </c>
      <c r="AH2298" s="832">
        <v>0</v>
      </c>
      <c r="AI2298" s="832">
        <v>0</v>
      </c>
    </row>
    <row r="2299" spans="1:35" ht="15" customHeight="1">
      <c r="A2299" s="832" t="s">
        <v>1150</v>
      </c>
      <c r="B2299" s="832">
        <v>2022</v>
      </c>
      <c r="C2299" s="832" t="s">
        <v>1532</v>
      </c>
      <c r="D2299" s="832" t="s">
        <v>1533</v>
      </c>
      <c r="E2299" s="832" t="s">
        <v>333</v>
      </c>
      <c r="F2299" s="832" t="s">
        <v>1119</v>
      </c>
      <c r="G2299" s="832">
        <v>0</v>
      </c>
      <c r="H2299" s="832">
        <v>0</v>
      </c>
      <c r="I2299" s="832">
        <v>0</v>
      </c>
      <c r="J2299" s="832">
        <v>0</v>
      </c>
      <c r="K2299" s="832">
        <v>0</v>
      </c>
      <c r="L2299" s="832">
        <v>0</v>
      </c>
      <c r="M2299" s="832">
        <v>0</v>
      </c>
      <c r="N2299" s="832">
        <v>0</v>
      </c>
      <c r="O2299" s="832">
        <v>0</v>
      </c>
      <c r="P2299" s="832">
        <v>0</v>
      </c>
      <c r="Q2299" s="832">
        <v>0</v>
      </c>
      <c r="R2299" s="832">
        <v>0</v>
      </c>
      <c r="S2299" s="832">
        <v>0</v>
      </c>
      <c r="T2299" s="832">
        <v>0</v>
      </c>
      <c r="U2299" s="832">
        <v>0</v>
      </c>
      <c r="V2299" s="832">
        <v>0</v>
      </c>
      <c r="W2299" s="832">
        <v>0</v>
      </c>
      <c r="X2299" s="832">
        <v>0</v>
      </c>
      <c r="Y2299" s="832">
        <v>0</v>
      </c>
      <c r="Z2299" s="832">
        <v>0</v>
      </c>
      <c r="AA2299" s="832">
        <v>0</v>
      </c>
      <c r="AB2299" s="832">
        <v>0</v>
      </c>
      <c r="AC2299" s="832">
        <v>0</v>
      </c>
      <c r="AD2299" s="832">
        <v>0</v>
      </c>
      <c r="AE2299" s="832">
        <v>0</v>
      </c>
      <c r="AF2299" s="832">
        <v>0</v>
      </c>
      <c r="AG2299" s="832">
        <v>0</v>
      </c>
      <c r="AH2299" s="832">
        <v>0</v>
      </c>
      <c r="AI2299" s="832">
        <v>0</v>
      </c>
    </row>
    <row r="2300" spans="1:35" ht="15" customHeight="1">
      <c r="A2300" s="832" t="s">
        <v>1150</v>
      </c>
      <c r="B2300" s="832">
        <v>2022</v>
      </c>
      <c r="C2300" s="832" t="s">
        <v>1534</v>
      </c>
      <c r="D2300" s="832" t="s">
        <v>1535</v>
      </c>
      <c r="E2300" s="832" t="s">
        <v>333</v>
      </c>
      <c r="F2300" s="832" t="s">
        <v>1119</v>
      </c>
      <c r="G2300" s="832">
        <v>0</v>
      </c>
      <c r="H2300" s="832">
        <v>0</v>
      </c>
      <c r="I2300" s="832">
        <v>0</v>
      </c>
      <c r="J2300" s="832">
        <v>0</v>
      </c>
      <c r="K2300" s="832">
        <v>0</v>
      </c>
      <c r="L2300" s="832">
        <v>0</v>
      </c>
      <c r="M2300" s="832">
        <v>0</v>
      </c>
      <c r="N2300" s="832">
        <v>0</v>
      </c>
      <c r="O2300" s="832">
        <v>0</v>
      </c>
      <c r="P2300" s="832">
        <v>0</v>
      </c>
      <c r="Q2300" s="832">
        <v>0</v>
      </c>
      <c r="R2300" s="832">
        <v>0</v>
      </c>
      <c r="S2300" s="832">
        <v>0</v>
      </c>
      <c r="T2300" s="832">
        <v>0</v>
      </c>
      <c r="U2300" s="832">
        <v>0</v>
      </c>
      <c r="V2300" s="832">
        <v>0</v>
      </c>
      <c r="W2300" s="832">
        <v>0</v>
      </c>
      <c r="X2300" s="832">
        <v>0</v>
      </c>
      <c r="Y2300" s="832">
        <v>0</v>
      </c>
      <c r="Z2300" s="832">
        <v>0</v>
      </c>
      <c r="AA2300" s="832">
        <v>0</v>
      </c>
      <c r="AB2300" s="832">
        <v>0</v>
      </c>
      <c r="AC2300" s="832">
        <v>0</v>
      </c>
      <c r="AD2300" s="832">
        <v>0</v>
      </c>
      <c r="AE2300" s="832">
        <v>0</v>
      </c>
      <c r="AF2300" s="832">
        <v>0</v>
      </c>
      <c r="AG2300" s="832">
        <v>0</v>
      </c>
      <c r="AH2300" s="832">
        <v>0</v>
      </c>
      <c r="AI2300" s="832">
        <v>0</v>
      </c>
    </row>
    <row r="2301" spans="1:35" ht="15" customHeight="1">
      <c r="A2301" s="832" t="s">
        <v>1150</v>
      </c>
      <c r="B2301" s="832">
        <v>2022</v>
      </c>
      <c r="C2301" s="832" t="s">
        <v>1536</v>
      </c>
      <c r="D2301" s="832" t="s">
        <v>1537</v>
      </c>
      <c r="E2301" s="832" t="s">
        <v>333</v>
      </c>
      <c r="F2301" s="832" t="s">
        <v>1119</v>
      </c>
      <c r="G2301" s="832">
        <v>0</v>
      </c>
      <c r="H2301" s="832">
        <v>0</v>
      </c>
      <c r="I2301" s="832">
        <v>0</v>
      </c>
      <c r="J2301" s="832">
        <v>0</v>
      </c>
      <c r="K2301" s="832">
        <v>0</v>
      </c>
      <c r="L2301" s="832">
        <v>0</v>
      </c>
      <c r="M2301" s="832">
        <v>0</v>
      </c>
      <c r="N2301" s="832">
        <v>0</v>
      </c>
      <c r="O2301" s="832">
        <v>0</v>
      </c>
      <c r="P2301" s="832">
        <v>0</v>
      </c>
      <c r="Q2301" s="832">
        <v>0</v>
      </c>
      <c r="R2301" s="832">
        <v>0</v>
      </c>
      <c r="S2301" s="832">
        <v>0</v>
      </c>
      <c r="T2301" s="832">
        <v>0</v>
      </c>
      <c r="U2301" s="832">
        <v>0</v>
      </c>
      <c r="V2301" s="832">
        <v>0</v>
      </c>
      <c r="W2301" s="832">
        <v>0</v>
      </c>
      <c r="X2301" s="832">
        <v>0</v>
      </c>
      <c r="Y2301" s="832">
        <v>0</v>
      </c>
      <c r="Z2301" s="832">
        <v>0</v>
      </c>
      <c r="AA2301" s="832">
        <v>0</v>
      </c>
      <c r="AB2301" s="832">
        <v>0</v>
      </c>
      <c r="AC2301" s="832">
        <v>0</v>
      </c>
      <c r="AD2301" s="832">
        <v>0</v>
      </c>
      <c r="AE2301" s="832">
        <v>0</v>
      </c>
      <c r="AF2301" s="832">
        <v>0</v>
      </c>
      <c r="AG2301" s="832">
        <v>0</v>
      </c>
      <c r="AH2301" s="832">
        <v>0</v>
      </c>
      <c r="AI2301" s="832">
        <v>0</v>
      </c>
    </row>
    <row r="2302" spans="1:35" ht="15" customHeight="1">
      <c r="A2302" s="832" t="s">
        <v>1150</v>
      </c>
      <c r="B2302" s="832">
        <v>2022</v>
      </c>
      <c r="C2302" s="832" t="s">
        <v>1538</v>
      </c>
      <c r="D2302" s="832" t="s">
        <v>1539</v>
      </c>
      <c r="E2302" s="832" t="s">
        <v>333</v>
      </c>
      <c r="F2302" s="832" t="s">
        <v>1119</v>
      </c>
      <c r="G2302" s="832">
        <v>0</v>
      </c>
      <c r="H2302" s="832">
        <v>0</v>
      </c>
      <c r="I2302" s="832">
        <v>0</v>
      </c>
      <c r="J2302" s="832">
        <v>0</v>
      </c>
      <c r="K2302" s="832">
        <v>0</v>
      </c>
      <c r="L2302" s="832">
        <v>0</v>
      </c>
      <c r="M2302" s="832">
        <v>0</v>
      </c>
      <c r="N2302" s="832">
        <v>0</v>
      </c>
      <c r="O2302" s="832">
        <v>0</v>
      </c>
      <c r="P2302" s="832">
        <v>0</v>
      </c>
      <c r="Q2302" s="832">
        <v>0</v>
      </c>
      <c r="R2302" s="832">
        <v>0</v>
      </c>
      <c r="S2302" s="832">
        <v>0</v>
      </c>
      <c r="T2302" s="832">
        <v>0</v>
      </c>
      <c r="U2302" s="832">
        <v>0</v>
      </c>
      <c r="V2302" s="832">
        <v>0</v>
      </c>
      <c r="W2302" s="832">
        <v>0</v>
      </c>
      <c r="X2302" s="832">
        <v>0</v>
      </c>
      <c r="Y2302" s="832">
        <v>0</v>
      </c>
      <c r="Z2302" s="832">
        <v>0</v>
      </c>
      <c r="AA2302" s="832">
        <v>0</v>
      </c>
      <c r="AB2302" s="832">
        <v>0</v>
      </c>
      <c r="AC2302" s="832">
        <v>0</v>
      </c>
      <c r="AD2302" s="832">
        <v>0</v>
      </c>
      <c r="AE2302" s="832">
        <v>0</v>
      </c>
      <c r="AF2302" s="832">
        <v>0</v>
      </c>
      <c r="AG2302" s="832">
        <v>0</v>
      </c>
      <c r="AH2302" s="832">
        <v>0</v>
      </c>
      <c r="AI2302" s="832">
        <v>0</v>
      </c>
    </row>
    <row r="2303" spans="1:35" ht="15" customHeight="1">
      <c r="A2303" s="832" t="s">
        <v>1150</v>
      </c>
      <c r="B2303" s="832">
        <v>2022</v>
      </c>
      <c r="C2303" s="832" t="s">
        <v>1540</v>
      </c>
      <c r="D2303" s="832" t="s">
        <v>1541</v>
      </c>
      <c r="E2303" s="832" t="s">
        <v>333</v>
      </c>
      <c r="F2303" s="832" t="s">
        <v>1119</v>
      </c>
      <c r="G2303" s="832">
        <v>0</v>
      </c>
      <c r="H2303" s="832">
        <v>0</v>
      </c>
      <c r="I2303" s="832">
        <v>0</v>
      </c>
      <c r="J2303" s="832">
        <v>0</v>
      </c>
      <c r="K2303" s="832">
        <v>0</v>
      </c>
      <c r="L2303" s="832">
        <v>0</v>
      </c>
      <c r="M2303" s="832">
        <v>0</v>
      </c>
      <c r="N2303" s="832">
        <v>0</v>
      </c>
      <c r="O2303" s="832">
        <v>0</v>
      </c>
      <c r="P2303" s="832">
        <v>0</v>
      </c>
      <c r="Q2303" s="832">
        <v>0</v>
      </c>
      <c r="R2303" s="832">
        <v>0</v>
      </c>
      <c r="S2303" s="832">
        <v>0</v>
      </c>
      <c r="T2303" s="832">
        <v>0</v>
      </c>
      <c r="U2303" s="832">
        <v>0</v>
      </c>
      <c r="V2303" s="832">
        <v>0</v>
      </c>
      <c r="W2303" s="832">
        <v>0</v>
      </c>
      <c r="X2303" s="832">
        <v>0</v>
      </c>
      <c r="Y2303" s="832">
        <v>0</v>
      </c>
      <c r="Z2303" s="832">
        <v>0</v>
      </c>
      <c r="AA2303" s="832">
        <v>0</v>
      </c>
      <c r="AB2303" s="832">
        <v>0</v>
      </c>
      <c r="AC2303" s="832">
        <v>0</v>
      </c>
      <c r="AD2303" s="832">
        <v>0</v>
      </c>
      <c r="AE2303" s="832">
        <v>0</v>
      </c>
      <c r="AF2303" s="832">
        <v>0</v>
      </c>
      <c r="AG2303" s="832">
        <v>0</v>
      </c>
      <c r="AH2303" s="832">
        <v>0</v>
      </c>
      <c r="AI2303" s="832">
        <v>0</v>
      </c>
    </row>
    <row r="2304" spans="1:35" ht="15" customHeight="1">
      <c r="A2304" s="832" t="s">
        <v>1150</v>
      </c>
      <c r="B2304" s="832">
        <v>2022</v>
      </c>
      <c r="C2304" s="832" t="s">
        <v>1542</v>
      </c>
      <c r="D2304" s="832" t="s">
        <v>1543</v>
      </c>
      <c r="E2304" s="832" t="s">
        <v>333</v>
      </c>
      <c r="F2304" s="832" t="s">
        <v>1119</v>
      </c>
      <c r="G2304" s="832">
        <v>0</v>
      </c>
      <c r="H2304" s="832">
        <v>0</v>
      </c>
      <c r="I2304" s="832">
        <v>0</v>
      </c>
      <c r="J2304" s="832">
        <v>0</v>
      </c>
      <c r="K2304" s="832">
        <v>0</v>
      </c>
      <c r="L2304" s="832">
        <v>0</v>
      </c>
      <c r="M2304" s="832">
        <v>0</v>
      </c>
      <c r="N2304" s="832">
        <v>0</v>
      </c>
      <c r="O2304" s="832">
        <v>0</v>
      </c>
      <c r="P2304" s="832">
        <v>0</v>
      </c>
      <c r="Q2304" s="832">
        <v>0</v>
      </c>
      <c r="R2304" s="832">
        <v>0</v>
      </c>
      <c r="S2304" s="832">
        <v>0</v>
      </c>
      <c r="T2304" s="832">
        <v>0</v>
      </c>
      <c r="U2304" s="832">
        <v>0</v>
      </c>
      <c r="V2304" s="832">
        <v>0</v>
      </c>
      <c r="W2304" s="832">
        <v>0</v>
      </c>
      <c r="X2304" s="832">
        <v>0</v>
      </c>
      <c r="Y2304" s="832">
        <v>0</v>
      </c>
      <c r="Z2304" s="832">
        <v>0</v>
      </c>
      <c r="AA2304" s="832">
        <v>0</v>
      </c>
      <c r="AB2304" s="832">
        <v>0</v>
      </c>
      <c r="AC2304" s="832">
        <v>0</v>
      </c>
      <c r="AD2304" s="832">
        <v>0</v>
      </c>
      <c r="AE2304" s="832">
        <v>0</v>
      </c>
      <c r="AF2304" s="832">
        <v>0</v>
      </c>
      <c r="AG2304" s="832">
        <v>0</v>
      </c>
      <c r="AH2304" s="832">
        <v>0</v>
      </c>
      <c r="AI2304" s="832">
        <v>0</v>
      </c>
    </row>
    <row r="2305" spans="1:35" ht="15" customHeight="1">
      <c r="A2305" s="832" t="s">
        <v>1150</v>
      </c>
      <c r="B2305" s="832">
        <v>2022</v>
      </c>
      <c r="C2305" s="832" t="s">
        <v>1544</v>
      </c>
      <c r="D2305" s="832" t="s">
        <v>1545</v>
      </c>
      <c r="E2305" s="832" t="s">
        <v>333</v>
      </c>
      <c r="F2305" s="832" t="s">
        <v>1119</v>
      </c>
      <c r="G2305" s="832">
        <v>0</v>
      </c>
      <c r="H2305" s="832">
        <v>0</v>
      </c>
      <c r="I2305" s="832">
        <v>0</v>
      </c>
      <c r="J2305" s="832">
        <v>0</v>
      </c>
      <c r="K2305" s="832">
        <v>0</v>
      </c>
      <c r="L2305" s="832">
        <v>0</v>
      </c>
      <c r="M2305" s="832">
        <v>0</v>
      </c>
      <c r="N2305" s="832">
        <v>0</v>
      </c>
      <c r="O2305" s="832">
        <v>0</v>
      </c>
      <c r="P2305" s="832">
        <v>0</v>
      </c>
      <c r="Q2305" s="832">
        <v>0</v>
      </c>
      <c r="R2305" s="832">
        <v>0</v>
      </c>
      <c r="S2305" s="832">
        <v>0</v>
      </c>
      <c r="T2305" s="832">
        <v>0</v>
      </c>
      <c r="U2305" s="832">
        <v>0</v>
      </c>
      <c r="V2305" s="832">
        <v>0</v>
      </c>
      <c r="W2305" s="832">
        <v>0</v>
      </c>
      <c r="X2305" s="832">
        <v>0</v>
      </c>
      <c r="Y2305" s="832">
        <v>0</v>
      </c>
      <c r="Z2305" s="832">
        <v>0</v>
      </c>
      <c r="AA2305" s="832">
        <v>0</v>
      </c>
      <c r="AB2305" s="832">
        <v>0</v>
      </c>
      <c r="AC2305" s="832">
        <v>0</v>
      </c>
      <c r="AD2305" s="832">
        <v>0</v>
      </c>
      <c r="AE2305" s="832">
        <v>0</v>
      </c>
      <c r="AF2305" s="832">
        <v>0</v>
      </c>
      <c r="AG2305" s="832">
        <v>0</v>
      </c>
      <c r="AH2305" s="832">
        <v>0</v>
      </c>
      <c r="AI2305" s="832">
        <v>0</v>
      </c>
    </row>
    <row r="2306" spans="1:35" ht="15" customHeight="1">
      <c r="A2306" s="832" t="s">
        <v>1150</v>
      </c>
      <c r="B2306" s="832">
        <v>2022</v>
      </c>
      <c r="C2306" s="832" t="s">
        <v>1546</v>
      </c>
      <c r="D2306" s="832" t="s">
        <v>1547</v>
      </c>
      <c r="E2306" s="832" t="s">
        <v>333</v>
      </c>
      <c r="F2306" s="832" t="s">
        <v>1119</v>
      </c>
      <c r="G2306" s="832">
        <v>0</v>
      </c>
      <c r="H2306" s="832">
        <v>0</v>
      </c>
      <c r="I2306" s="832">
        <v>0</v>
      </c>
      <c r="J2306" s="832">
        <v>0</v>
      </c>
      <c r="K2306" s="832">
        <v>0</v>
      </c>
      <c r="L2306" s="832">
        <v>0</v>
      </c>
      <c r="M2306" s="832">
        <v>0</v>
      </c>
      <c r="N2306" s="832">
        <v>0</v>
      </c>
      <c r="O2306" s="832">
        <v>0</v>
      </c>
      <c r="P2306" s="832">
        <v>0</v>
      </c>
      <c r="Q2306" s="832">
        <v>0</v>
      </c>
      <c r="R2306" s="832">
        <v>0</v>
      </c>
      <c r="S2306" s="832">
        <v>0</v>
      </c>
      <c r="T2306" s="832">
        <v>0</v>
      </c>
      <c r="U2306" s="832">
        <v>0</v>
      </c>
      <c r="V2306" s="832">
        <v>0</v>
      </c>
      <c r="W2306" s="832">
        <v>0</v>
      </c>
      <c r="X2306" s="832">
        <v>0</v>
      </c>
      <c r="Y2306" s="832">
        <v>0</v>
      </c>
      <c r="Z2306" s="832">
        <v>0</v>
      </c>
      <c r="AA2306" s="832">
        <v>0</v>
      </c>
      <c r="AB2306" s="832">
        <v>0</v>
      </c>
      <c r="AC2306" s="832">
        <v>0</v>
      </c>
      <c r="AD2306" s="832">
        <v>0</v>
      </c>
      <c r="AE2306" s="832">
        <v>0</v>
      </c>
      <c r="AF2306" s="832">
        <v>0</v>
      </c>
      <c r="AG2306" s="832">
        <v>0</v>
      </c>
      <c r="AH2306" s="832">
        <v>0</v>
      </c>
      <c r="AI2306" s="832">
        <v>0</v>
      </c>
    </row>
    <row r="2307" spans="1:35" ht="15" customHeight="1">
      <c r="A2307" s="832" t="s">
        <v>1150</v>
      </c>
      <c r="B2307" s="832">
        <v>2022</v>
      </c>
      <c r="C2307" s="832" t="s">
        <v>1548</v>
      </c>
      <c r="D2307" s="832" t="s">
        <v>1549</v>
      </c>
      <c r="E2307" s="832" t="s">
        <v>333</v>
      </c>
      <c r="F2307" s="832" t="s">
        <v>1119</v>
      </c>
      <c r="G2307" s="832">
        <v>0</v>
      </c>
      <c r="H2307" s="832">
        <v>0</v>
      </c>
      <c r="I2307" s="832">
        <v>0</v>
      </c>
      <c r="J2307" s="832">
        <v>0</v>
      </c>
      <c r="K2307" s="832">
        <v>0</v>
      </c>
      <c r="L2307" s="832">
        <v>0</v>
      </c>
      <c r="M2307" s="832">
        <v>0</v>
      </c>
      <c r="N2307" s="832">
        <v>0</v>
      </c>
      <c r="O2307" s="832">
        <v>0</v>
      </c>
      <c r="P2307" s="832">
        <v>0</v>
      </c>
      <c r="Q2307" s="832">
        <v>0</v>
      </c>
      <c r="R2307" s="832">
        <v>0</v>
      </c>
      <c r="S2307" s="832">
        <v>0</v>
      </c>
      <c r="T2307" s="832">
        <v>0</v>
      </c>
      <c r="U2307" s="832">
        <v>0</v>
      </c>
      <c r="V2307" s="832">
        <v>0</v>
      </c>
      <c r="W2307" s="832">
        <v>0</v>
      </c>
      <c r="X2307" s="832">
        <v>0</v>
      </c>
      <c r="Y2307" s="832">
        <v>0</v>
      </c>
      <c r="Z2307" s="832">
        <v>0</v>
      </c>
      <c r="AA2307" s="832">
        <v>0</v>
      </c>
      <c r="AB2307" s="832">
        <v>0</v>
      </c>
      <c r="AC2307" s="832">
        <v>0</v>
      </c>
      <c r="AD2307" s="832">
        <v>0</v>
      </c>
      <c r="AE2307" s="832">
        <v>0</v>
      </c>
      <c r="AF2307" s="832">
        <v>0</v>
      </c>
      <c r="AG2307" s="832">
        <v>0</v>
      </c>
      <c r="AH2307" s="832">
        <v>0</v>
      </c>
      <c r="AI2307" s="832">
        <v>0</v>
      </c>
    </row>
    <row r="2308" spans="1:35" ht="15" customHeight="1">
      <c r="A2308" s="832" t="s">
        <v>1150</v>
      </c>
      <c r="B2308" s="832">
        <v>2022</v>
      </c>
      <c r="C2308" s="832" t="s">
        <v>1550</v>
      </c>
      <c r="D2308" s="832" t="s">
        <v>1551</v>
      </c>
      <c r="E2308" s="832" t="s">
        <v>333</v>
      </c>
      <c r="F2308" s="832" t="s">
        <v>1119</v>
      </c>
      <c r="G2308" s="832">
        <v>0</v>
      </c>
      <c r="H2308" s="832">
        <v>0</v>
      </c>
      <c r="I2308" s="832">
        <v>0</v>
      </c>
      <c r="J2308" s="832">
        <v>0</v>
      </c>
      <c r="K2308" s="832">
        <v>0</v>
      </c>
      <c r="L2308" s="832">
        <v>0</v>
      </c>
      <c r="M2308" s="832">
        <v>0</v>
      </c>
      <c r="N2308" s="832">
        <v>0</v>
      </c>
      <c r="O2308" s="832">
        <v>0</v>
      </c>
      <c r="P2308" s="832">
        <v>0</v>
      </c>
      <c r="Q2308" s="832">
        <v>0</v>
      </c>
      <c r="R2308" s="832">
        <v>0</v>
      </c>
      <c r="S2308" s="832">
        <v>0</v>
      </c>
      <c r="T2308" s="832">
        <v>0</v>
      </c>
      <c r="U2308" s="832">
        <v>0</v>
      </c>
      <c r="V2308" s="832">
        <v>0</v>
      </c>
      <c r="W2308" s="832">
        <v>0</v>
      </c>
      <c r="X2308" s="832">
        <v>0</v>
      </c>
      <c r="Y2308" s="832">
        <v>0</v>
      </c>
      <c r="Z2308" s="832">
        <v>0</v>
      </c>
      <c r="AA2308" s="832">
        <v>0</v>
      </c>
      <c r="AB2308" s="832">
        <v>0</v>
      </c>
      <c r="AC2308" s="832">
        <v>0</v>
      </c>
      <c r="AD2308" s="832">
        <v>0</v>
      </c>
      <c r="AE2308" s="832">
        <v>0</v>
      </c>
      <c r="AF2308" s="832">
        <v>0</v>
      </c>
      <c r="AG2308" s="832">
        <v>0</v>
      </c>
      <c r="AH2308" s="832">
        <v>0</v>
      </c>
      <c r="AI2308" s="832">
        <v>0</v>
      </c>
    </row>
    <row r="2309" spans="1:35" ht="15" customHeight="1">
      <c r="A2309" s="832" t="s">
        <v>1150</v>
      </c>
      <c r="B2309" s="832">
        <v>2022</v>
      </c>
      <c r="C2309" s="832" t="s">
        <v>1552</v>
      </c>
      <c r="D2309" s="832" t="s">
        <v>1553</v>
      </c>
      <c r="E2309" s="832" t="s">
        <v>333</v>
      </c>
      <c r="F2309" s="832" t="s">
        <v>1119</v>
      </c>
      <c r="G2309" s="832">
        <v>0</v>
      </c>
      <c r="H2309" s="832">
        <v>0</v>
      </c>
      <c r="I2309" s="832">
        <v>0</v>
      </c>
      <c r="J2309" s="832">
        <v>0</v>
      </c>
      <c r="K2309" s="832">
        <v>0</v>
      </c>
      <c r="L2309" s="832">
        <v>0</v>
      </c>
      <c r="M2309" s="832">
        <v>0</v>
      </c>
      <c r="N2309" s="832">
        <v>0</v>
      </c>
      <c r="O2309" s="832">
        <v>0</v>
      </c>
      <c r="P2309" s="832">
        <v>0</v>
      </c>
      <c r="Q2309" s="832">
        <v>0</v>
      </c>
      <c r="R2309" s="832">
        <v>0</v>
      </c>
      <c r="S2309" s="832">
        <v>0</v>
      </c>
      <c r="T2309" s="832">
        <v>0</v>
      </c>
      <c r="U2309" s="832">
        <v>0</v>
      </c>
      <c r="V2309" s="832">
        <v>0</v>
      </c>
      <c r="W2309" s="832">
        <v>0</v>
      </c>
      <c r="X2309" s="832">
        <v>0</v>
      </c>
      <c r="Y2309" s="832">
        <v>0</v>
      </c>
      <c r="Z2309" s="832">
        <v>0</v>
      </c>
      <c r="AA2309" s="832">
        <v>0</v>
      </c>
      <c r="AB2309" s="832">
        <v>0</v>
      </c>
      <c r="AC2309" s="832">
        <v>0</v>
      </c>
      <c r="AD2309" s="832">
        <v>0</v>
      </c>
      <c r="AE2309" s="832">
        <v>0</v>
      </c>
      <c r="AF2309" s="832">
        <v>0</v>
      </c>
      <c r="AG2309" s="832">
        <v>0</v>
      </c>
      <c r="AH2309" s="832">
        <v>0</v>
      </c>
      <c r="AI2309" s="832">
        <v>0</v>
      </c>
    </row>
    <row r="2310" spans="1:35" ht="15" customHeight="1">
      <c r="A2310" s="832" t="s">
        <v>1150</v>
      </c>
      <c r="B2310" s="832">
        <v>2022</v>
      </c>
      <c r="C2310" s="832" t="s">
        <v>1554</v>
      </c>
      <c r="D2310" s="832" t="s">
        <v>1555</v>
      </c>
      <c r="E2310" s="832" t="s">
        <v>333</v>
      </c>
      <c r="F2310" s="832" t="s">
        <v>1119</v>
      </c>
      <c r="G2310" s="832">
        <v>0</v>
      </c>
      <c r="H2310" s="832">
        <v>0</v>
      </c>
      <c r="I2310" s="832">
        <v>0</v>
      </c>
      <c r="J2310" s="832">
        <v>0</v>
      </c>
      <c r="K2310" s="832">
        <v>0</v>
      </c>
      <c r="L2310" s="832">
        <v>0</v>
      </c>
      <c r="M2310" s="832">
        <v>0</v>
      </c>
      <c r="N2310" s="832">
        <v>0</v>
      </c>
      <c r="O2310" s="832">
        <v>0</v>
      </c>
      <c r="P2310" s="832">
        <v>0</v>
      </c>
      <c r="Q2310" s="832">
        <v>0</v>
      </c>
      <c r="R2310" s="832">
        <v>0</v>
      </c>
      <c r="S2310" s="832">
        <v>0</v>
      </c>
      <c r="T2310" s="832">
        <v>0</v>
      </c>
      <c r="U2310" s="832">
        <v>0</v>
      </c>
      <c r="V2310" s="832">
        <v>0</v>
      </c>
      <c r="W2310" s="832">
        <v>0</v>
      </c>
      <c r="X2310" s="832">
        <v>0</v>
      </c>
      <c r="Y2310" s="832">
        <v>0</v>
      </c>
      <c r="Z2310" s="832">
        <v>0</v>
      </c>
      <c r="AA2310" s="832">
        <v>0</v>
      </c>
      <c r="AB2310" s="832">
        <v>0</v>
      </c>
      <c r="AC2310" s="832">
        <v>0</v>
      </c>
      <c r="AD2310" s="832">
        <v>0</v>
      </c>
      <c r="AE2310" s="832">
        <v>0</v>
      </c>
      <c r="AF2310" s="832">
        <v>0</v>
      </c>
      <c r="AG2310" s="832">
        <v>0</v>
      </c>
      <c r="AH2310" s="832">
        <v>0</v>
      </c>
      <c r="AI2310" s="832">
        <v>0</v>
      </c>
    </row>
    <row r="2311" spans="1:35" ht="15" customHeight="1">
      <c r="A2311" s="832" t="s">
        <v>1150</v>
      </c>
      <c r="B2311" s="832">
        <v>2022</v>
      </c>
      <c r="C2311" s="832" t="s">
        <v>1556</v>
      </c>
      <c r="D2311" s="832" t="s">
        <v>1557</v>
      </c>
      <c r="E2311" s="832" t="s">
        <v>333</v>
      </c>
      <c r="F2311" s="832" t="s">
        <v>1119</v>
      </c>
      <c r="G2311" s="832">
        <v>0</v>
      </c>
      <c r="H2311" s="832">
        <v>0</v>
      </c>
      <c r="I2311" s="832">
        <v>0</v>
      </c>
      <c r="J2311" s="832">
        <v>0</v>
      </c>
      <c r="K2311" s="832">
        <v>0</v>
      </c>
      <c r="L2311" s="832">
        <v>0</v>
      </c>
      <c r="M2311" s="832">
        <v>0</v>
      </c>
      <c r="N2311" s="832">
        <v>0</v>
      </c>
      <c r="O2311" s="832">
        <v>0</v>
      </c>
      <c r="P2311" s="832">
        <v>0</v>
      </c>
      <c r="Q2311" s="832">
        <v>0</v>
      </c>
      <c r="R2311" s="832">
        <v>0</v>
      </c>
      <c r="S2311" s="832">
        <v>0</v>
      </c>
      <c r="T2311" s="832">
        <v>0</v>
      </c>
      <c r="U2311" s="832">
        <v>0</v>
      </c>
      <c r="V2311" s="832">
        <v>0</v>
      </c>
      <c r="W2311" s="832">
        <v>0</v>
      </c>
      <c r="X2311" s="832">
        <v>0</v>
      </c>
      <c r="Y2311" s="832">
        <v>0</v>
      </c>
      <c r="Z2311" s="832">
        <v>0</v>
      </c>
      <c r="AA2311" s="832">
        <v>0</v>
      </c>
      <c r="AB2311" s="832">
        <v>0</v>
      </c>
      <c r="AC2311" s="832">
        <v>0</v>
      </c>
      <c r="AD2311" s="832">
        <v>0</v>
      </c>
      <c r="AE2311" s="832">
        <v>0</v>
      </c>
      <c r="AF2311" s="832">
        <v>0</v>
      </c>
      <c r="AG2311" s="832">
        <v>0</v>
      </c>
      <c r="AH2311" s="832">
        <v>0</v>
      </c>
      <c r="AI2311" s="832">
        <v>0</v>
      </c>
    </row>
    <row r="2312" spans="1:35" ht="15" customHeight="1">
      <c r="A2312" s="832" t="s">
        <v>1150</v>
      </c>
      <c r="B2312" s="832">
        <v>2022</v>
      </c>
      <c r="C2312" s="832" t="s">
        <v>1558</v>
      </c>
      <c r="D2312" s="832" t="s">
        <v>1559</v>
      </c>
      <c r="E2312" s="832" t="s">
        <v>333</v>
      </c>
      <c r="F2312" s="832" t="s">
        <v>1119</v>
      </c>
      <c r="G2312" s="832">
        <v>0</v>
      </c>
      <c r="H2312" s="832">
        <v>0</v>
      </c>
      <c r="I2312" s="832">
        <v>0</v>
      </c>
      <c r="J2312" s="832">
        <v>0</v>
      </c>
      <c r="K2312" s="832">
        <v>0</v>
      </c>
      <c r="L2312" s="832">
        <v>0</v>
      </c>
      <c r="M2312" s="832">
        <v>0</v>
      </c>
      <c r="N2312" s="832">
        <v>0</v>
      </c>
      <c r="O2312" s="832">
        <v>0</v>
      </c>
      <c r="P2312" s="832">
        <v>0</v>
      </c>
      <c r="Q2312" s="832">
        <v>0</v>
      </c>
      <c r="R2312" s="832">
        <v>0</v>
      </c>
      <c r="S2312" s="832">
        <v>0</v>
      </c>
      <c r="T2312" s="832">
        <v>0</v>
      </c>
      <c r="U2312" s="832">
        <v>0</v>
      </c>
      <c r="V2312" s="832">
        <v>0</v>
      </c>
      <c r="W2312" s="832">
        <v>0</v>
      </c>
      <c r="X2312" s="832">
        <v>0</v>
      </c>
      <c r="Y2312" s="832">
        <v>0</v>
      </c>
      <c r="Z2312" s="832">
        <v>0</v>
      </c>
      <c r="AA2312" s="832">
        <v>0</v>
      </c>
      <c r="AB2312" s="832">
        <v>0</v>
      </c>
      <c r="AC2312" s="832">
        <v>0</v>
      </c>
      <c r="AD2312" s="832">
        <v>0</v>
      </c>
      <c r="AE2312" s="832">
        <v>0</v>
      </c>
      <c r="AF2312" s="832">
        <v>0</v>
      </c>
      <c r="AG2312" s="832">
        <v>0</v>
      </c>
      <c r="AH2312" s="832">
        <v>0</v>
      </c>
      <c r="AI2312" s="832">
        <v>0</v>
      </c>
    </row>
    <row r="2313" spans="1:35" ht="15" customHeight="1">
      <c r="A2313" s="832" t="s">
        <v>1150</v>
      </c>
      <c r="B2313" s="832">
        <v>2022</v>
      </c>
      <c r="C2313" s="832" t="s">
        <v>1560</v>
      </c>
      <c r="D2313" s="832" t="s">
        <v>1561</v>
      </c>
      <c r="E2313" s="832" t="s">
        <v>333</v>
      </c>
      <c r="F2313" s="832" t="s">
        <v>1119</v>
      </c>
      <c r="G2313" s="832">
        <v>0</v>
      </c>
      <c r="H2313" s="832">
        <v>0</v>
      </c>
      <c r="I2313" s="832">
        <v>0</v>
      </c>
      <c r="J2313" s="832">
        <v>0</v>
      </c>
      <c r="K2313" s="832">
        <v>0</v>
      </c>
      <c r="L2313" s="832">
        <v>0</v>
      </c>
      <c r="M2313" s="832">
        <v>0</v>
      </c>
      <c r="N2313" s="832">
        <v>0</v>
      </c>
      <c r="O2313" s="832">
        <v>0</v>
      </c>
      <c r="P2313" s="832">
        <v>0</v>
      </c>
      <c r="Q2313" s="832">
        <v>0</v>
      </c>
      <c r="R2313" s="832">
        <v>0</v>
      </c>
      <c r="S2313" s="832">
        <v>0</v>
      </c>
      <c r="T2313" s="832">
        <v>0</v>
      </c>
      <c r="U2313" s="832">
        <v>0</v>
      </c>
      <c r="V2313" s="832">
        <v>0</v>
      </c>
      <c r="W2313" s="832">
        <v>0</v>
      </c>
      <c r="X2313" s="832">
        <v>0</v>
      </c>
      <c r="Y2313" s="832">
        <v>0</v>
      </c>
      <c r="Z2313" s="832">
        <v>0</v>
      </c>
      <c r="AA2313" s="832">
        <v>0</v>
      </c>
      <c r="AB2313" s="832">
        <v>0</v>
      </c>
      <c r="AC2313" s="832">
        <v>0</v>
      </c>
      <c r="AD2313" s="832">
        <v>0</v>
      </c>
      <c r="AE2313" s="832">
        <v>0</v>
      </c>
      <c r="AF2313" s="832">
        <v>0</v>
      </c>
      <c r="AG2313" s="832">
        <v>0</v>
      </c>
      <c r="AH2313" s="832">
        <v>0</v>
      </c>
      <c r="AI2313" s="832">
        <v>0</v>
      </c>
    </row>
    <row r="2314" spans="1:35" ht="15" customHeight="1">
      <c r="A2314" s="832" t="s">
        <v>1150</v>
      </c>
      <c r="B2314" s="832">
        <v>2022</v>
      </c>
      <c r="C2314" s="832" t="s">
        <v>1562</v>
      </c>
      <c r="D2314" s="832" t="s">
        <v>1563</v>
      </c>
      <c r="E2314" s="832" t="s">
        <v>333</v>
      </c>
      <c r="F2314" s="832" t="s">
        <v>1119</v>
      </c>
      <c r="G2314" s="832">
        <v>0</v>
      </c>
      <c r="H2314" s="832">
        <v>0</v>
      </c>
      <c r="I2314" s="832">
        <v>0</v>
      </c>
      <c r="J2314" s="832">
        <v>0</v>
      </c>
      <c r="K2314" s="832">
        <v>0</v>
      </c>
      <c r="L2314" s="832">
        <v>0</v>
      </c>
      <c r="M2314" s="832">
        <v>0</v>
      </c>
      <c r="N2314" s="832">
        <v>0</v>
      </c>
      <c r="O2314" s="832">
        <v>0</v>
      </c>
      <c r="P2314" s="832">
        <v>0</v>
      </c>
      <c r="Q2314" s="832">
        <v>0</v>
      </c>
      <c r="R2314" s="832">
        <v>0</v>
      </c>
      <c r="S2314" s="832">
        <v>0</v>
      </c>
      <c r="T2314" s="832">
        <v>0</v>
      </c>
      <c r="U2314" s="832">
        <v>0</v>
      </c>
      <c r="V2314" s="832">
        <v>0</v>
      </c>
      <c r="W2314" s="832">
        <v>0</v>
      </c>
      <c r="X2314" s="832">
        <v>0</v>
      </c>
      <c r="Y2314" s="832">
        <v>0</v>
      </c>
      <c r="Z2314" s="832">
        <v>0</v>
      </c>
      <c r="AA2314" s="832">
        <v>0</v>
      </c>
      <c r="AB2314" s="832">
        <v>0</v>
      </c>
      <c r="AC2314" s="832">
        <v>0</v>
      </c>
      <c r="AD2314" s="832">
        <v>0</v>
      </c>
      <c r="AE2314" s="832">
        <v>0</v>
      </c>
      <c r="AF2314" s="832">
        <v>0</v>
      </c>
      <c r="AG2314" s="832">
        <v>0</v>
      </c>
      <c r="AH2314" s="832">
        <v>0</v>
      </c>
      <c r="AI2314" s="832">
        <v>0</v>
      </c>
    </row>
    <row r="2315" spans="1:35" ht="15" customHeight="1">
      <c r="A2315" s="832" t="s">
        <v>1150</v>
      </c>
      <c r="B2315" s="832">
        <v>2022</v>
      </c>
      <c r="C2315" s="832" t="s">
        <v>1564</v>
      </c>
      <c r="D2315" s="832" t="s">
        <v>1565</v>
      </c>
      <c r="E2315" s="832" t="s">
        <v>333</v>
      </c>
      <c r="F2315" s="832" t="s">
        <v>1119</v>
      </c>
      <c r="G2315" s="832">
        <v>0</v>
      </c>
      <c r="H2315" s="832">
        <v>0</v>
      </c>
      <c r="I2315" s="832">
        <v>0</v>
      </c>
      <c r="J2315" s="832">
        <v>0</v>
      </c>
      <c r="K2315" s="832">
        <v>0</v>
      </c>
      <c r="L2315" s="832">
        <v>0</v>
      </c>
      <c r="M2315" s="832">
        <v>0</v>
      </c>
      <c r="N2315" s="832">
        <v>0</v>
      </c>
      <c r="O2315" s="832">
        <v>0</v>
      </c>
      <c r="P2315" s="832">
        <v>0</v>
      </c>
      <c r="Q2315" s="832">
        <v>0</v>
      </c>
      <c r="R2315" s="832">
        <v>0</v>
      </c>
      <c r="S2315" s="832">
        <v>0</v>
      </c>
      <c r="T2315" s="832">
        <v>0</v>
      </c>
      <c r="U2315" s="832">
        <v>0</v>
      </c>
      <c r="V2315" s="832">
        <v>0</v>
      </c>
      <c r="W2315" s="832">
        <v>0</v>
      </c>
      <c r="X2315" s="832">
        <v>0</v>
      </c>
      <c r="Y2315" s="832">
        <v>0</v>
      </c>
      <c r="Z2315" s="832">
        <v>0</v>
      </c>
      <c r="AA2315" s="832">
        <v>0</v>
      </c>
      <c r="AB2315" s="832">
        <v>0</v>
      </c>
      <c r="AC2315" s="832">
        <v>0</v>
      </c>
      <c r="AD2315" s="832">
        <v>0</v>
      </c>
      <c r="AE2315" s="832">
        <v>0</v>
      </c>
      <c r="AF2315" s="832">
        <v>0</v>
      </c>
      <c r="AG2315" s="832">
        <v>0</v>
      </c>
      <c r="AH2315" s="832">
        <v>0</v>
      </c>
      <c r="AI2315" s="832">
        <v>0</v>
      </c>
    </row>
    <row r="2316" spans="1:35" ht="15" customHeight="1">
      <c r="A2316" s="832" t="s">
        <v>1150</v>
      </c>
      <c r="B2316" s="832">
        <v>2022</v>
      </c>
      <c r="C2316" s="832" t="s">
        <v>1566</v>
      </c>
      <c r="D2316" s="832" t="s">
        <v>1567</v>
      </c>
      <c r="E2316" s="832" t="s">
        <v>333</v>
      </c>
      <c r="F2316" s="832" t="s">
        <v>1119</v>
      </c>
      <c r="G2316" s="832">
        <v>0</v>
      </c>
      <c r="H2316" s="832">
        <v>0</v>
      </c>
      <c r="I2316" s="832">
        <v>0</v>
      </c>
      <c r="J2316" s="832">
        <v>0</v>
      </c>
      <c r="K2316" s="832">
        <v>0</v>
      </c>
      <c r="L2316" s="832">
        <v>0</v>
      </c>
      <c r="M2316" s="832">
        <v>0</v>
      </c>
      <c r="N2316" s="832">
        <v>0</v>
      </c>
      <c r="O2316" s="832">
        <v>0</v>
      </c>
      <c r="P2316" s="832">
        <v>0</v>
      </c>
      <c r="Q2316" s="832">
        <v>0</v>
      </c>
      <c r="R2316" s="832">
        <v>0</v>
      </c>
      <c r="S2316" s="832">
        <v>0</v>
      </c>
      <c r="T2316" s="832">
        <v>0</v>
      </c>
      <c r="U2316" s="832">
        <v>0</v>
      </c>
      <c r="V2316" s="832">
        <v>0</v>
      </c>
      <c r="W2316" s="832">
        <v>0</v>
      </c>
      <c r="X2316" s="832">
        <v>0</v>
      </c>
      <c r="Y2316" s="832">
        <v>0</v>
      </c>
      <c r="Z2316" s="832">
        <v>0</v>
      </c>
      <c r="AA2316" s="832">
        <v>0</v>
      </c>
      <c r="AB2316" s="832">
        <v>0</v>
      </c>
      <c r="AC2316" s="832">
        <v>0</v>
      </c>
      <c r="AD2316" s="832">
        <v>0</v>
      </c>
      <c r="AE2316" s="832">
        <v>0</v>
      </c>
      <c r="AF2316" s="832">
        <v>0</v>
      </c>
      <c r="AG2316" s="832">
        <v>0</v>
      </c>
      <c r="AH2316" s="832">
        <v>0</v>
      </c>
      <c r="AI2316" s="832">
        <v>0</v>
      </c>
    </row>
    <row r="2317" spans="1:35" ht="15" customHeight="1">
      <c r="A2317" s="832" t="s">
        <v>1150</v>
      </c>
      <c r="B2317" s="832">
        <v>2022</v>
      </c>
      <c r="C2317" s="832" t="s">
        <v>1568</v>
      </c>
      <c r="D2317" s="832" t="s">
        <v>1569</v>
      </c>
      <c r="E2317" s="832" t="s">
        <v>333</v>
      </c>
      <c r="F2317" s="832" t="s">
        <v>1119</v>
      </c>
      <c r="G2317" s="832">
        <v>0</v>
      </c>
      <c r="H2317" s="832">
        <v>0</v>
      </c>
      <c r="I2317" s="832">
        <v>0</v>
      </c>
      <c r="J2317" s="832">
        <v>0</v>
      </c>
      <c r="K2317" s="832">
        <v>0</v>
      </c>
      <c r="L2317" s="832">
        <v>0</v>
      </c>
      <c r="M2317" s="832">
        <v>0</v>
      </c>
      <c r="N2317" s="832">
        <v>0</v>
      </c>
      <c r="O2317" s="832">
        <v>0</v>
      </c>
      <c r="P2317" s="832">
        <v>0</v>
      </c>
      <c r="Q2317" s="832">
        <v>0</v>
      </c>
      <c r="R2317" s="832">
        <v>0</v>
      </c>
      <c r="S2317" s="832">
        <v>0</v>
      </c>
      <c r="T2317" s="832">
        <v>0</v>
      </c>
      <c r="U2317" s="832">
        <v>0</v>
      </c>
      <c r="V2317" s="832">
        <v>0</v>
      </c>
      <c r="W2317" s="832">
        <v>0</v>
      </c>
      <c r="X2317" s="832">
        <v>0</v>
      </c>
      <c r="Y2317" s="832">
        <v>0</v>
      </c>
      <c r="Z2317" s="832">
        <v>0</v>
      </c>
      <c r="AA2317" s="832">
        <v>0</v>
      </c>
      <c r="AB2317" s="832">
        <v>0</v>
      </c>
      <c r="AC2317" s="832">
        <v>0</v>
      </c>
      <c r="AD2317" s="832">
        <v>0</v>
      </c>
      <c r="AE2317" s="832">
        <v>0</v>
      </c>
      <c r="AF2317" s="832">
        <v>0</v>
      </c>
      <c r="AG2317" s="832">
        <v>0</v>
      </c>
      <c r="AH2317" s="832">
        <v>0</v>
      </c>
      <c r="AI2317" s="832">
        <v>0</v>
      </c>
    </row>
    <row r="2318" spans="1:35" ht="15" customHeight="1">
      <c r="A2318" s="832" t="s">
        <v>1150</v>
      </c>
      <c r="B2318" s="832">
        <v>2022</v>
      </c>
      <c r="C2318" s="832" t="s">
        <v>1570</v>
      </c>
      <c r="D2318" s="832" t="s">
        <v>2744</v>
      </c>
      <c r="E2318" s="832" t="s">
        <v>333</v>
      </c>
      <c r="F2318" s="832" t="s">
        <v>1119</v>
      </c>
      <c r="G2318" s="832">
        <v>0</v>
      </c>
      <c r="H2318" s="832">
        <v>0</v>
      </c>
      <c r="I2318" s="832">
        <v>0</v>
      </c>
      <c r="J2318" s="832">
        <v>0</v>
      </c>
      <c r="K2318" s="832">
        <v>0</v>
      </c>
      <c r="L2318" s="832">
        <v>0</v>
      </c>
      <c r="M2318" s="832">
        <v>0</v>
      </c>
      <c r="N2318" s="832">
        <v>0</v>
      </c>
      <c r="O2318" s="832">
        <v>0</v>
      </c>
      <c r="P2318" s="832">
        <v>0</v>
      </c>
      <c r="Q2318" s="832">
        <v>0</v>
      </c>
      <c r="R2318" s="832">
        <v>0</v>
      </c>
      <c r="S2318" s="832">
        <v>0</v>
      </c>
      <c r="T2318" s="832">
        <v>0</v>
      </c>
      <c r="U2318" s="832">
        <v>0</v>
      </c>
      <c r="V2318" s="832">
        <v>0</v>
      </c>
      <c r="W2318" s="832">
        <v>0</v>
      </c>
      <c r="X2318" s="832">
        <v>0</v>
      </c>
      <c r="Y2318" s="832">
        <v>0</v>
      </c>
      <c r="Z2318" s="832">
        <v>0</v>
      </c>
      <c r="AA2318" s="832">
        <v>0</v>
      </c>
      <c r="AB2318" s="832">
        <v>0</v>
      </c>
      <c r="AC2318" s="832">
        <v>0</v>
      </c>
      <c r="AD2318" s="832">
        <v>0</v>
      </c>
      <c r="AE2318" s="832">
        <v>0</v>
      </c>
      <c r="AF2318" s="832">
        <v>0</v>
      </c>
      <c r="AG2318" s="832">
        <v>0</v>
      </c>
      <c r="AH2318" s="832">
        <v>0</v>
      </c>
      <c r="AI2318" s="832">
        <v>0</v>
      </c>
    </row>
    <row r="2319" spans="1:35" ht="15" customHeight="1">
      <c r="A2319" s="832" t="s">
        <v>1150</v>
      </c>
      <c r="B2319" s="832">
        <v>2022</v>
      </c>
      <c r="C2319" s="832" t="s">
        <v>1572</v>
      </c>
      <c r="D2319" s="832" t="s">
        <v>2745</v>
      </c>
      <c r="E2319" s="832" t="s">
        <v>333</v>
      </c>
      <c r="F2319" s="832" t="s">
        <v>1119</v>
      </c>
      <c r="G2319" s="832">
        <v>0</v>
      </c>
      <c r="H2319" s="832">
        <v>0</v>
      </c>
      <c r="I2319" s="832">
        <v>0</v>
      </c>
      <c r="J2319" s="832">
        <v>0</v>
      </c>
      <c r="K2319" s="832">
        <v>0</v>
      </c>
      <c r="L2319" s="832">
        <v>0</v>
      </c>
      <c r="M2319" s="832">
        <v>0</v>
      </c>
      <c r="N2319" s="832">
        <v>0</v>
      </c>
      <c r="O2319" s="832">
        <v>0</v>
      </c>
      <c r="P2319" s="832">
        <v>0</v>
      </c>
      <c r="Q2319" s="832">
        <v>0</v>
      </c>
      <c r="R2319" s="832">
        <v>0</v>
      </c>
      <c r="S2319" s="832">
        <v>0</v>
      </c>
      <c r="T2319" s="832">
        <v>0</v>
      </c>
      <c r="U2319" s="832">
        <v>0</v>
      </c>
      <c r="V2319" s="832">
        <v>0</v>
      </c>
      <c r="W2319" s="832">
        <v>0</v>
      </c>
      <c r="X2319" s="832">
        <v>0</v>
      </c>
      <c r="Y2319" s="832">
        <v>0</v>
      </c>
      <c r="Z2319" s="832">
        <v>0</v>
      </c>
      <c r="AA2319" s="832">
        <v>0</v>
      </c>
      <c r="AB2319" s="832">
        <v>0</v>
      </c>
      <c r="AC2319" s="832">
        <v>0</v>
      </c>
      <c r="AD2319" s="832">
        <v>0</v>
      </c>
      <c r="AE2319" s="832">
        <v>0</v>
      </c>
      <c r="AF2319" s="832">
        <v>0</v>
      </c>
      <c r="AG2319" s="832">
        <v>0</v>
      </c>
      <c r="AH2319" s="832">
        <v>0</v>
      </c>
      <c r="AI2319" s="832">
        <v>0</v>
      </c>
    </row>
    <row r="2320" spans="1:35" ht="15" customHeight="1">
      <c r="A2320" s="832" t="s">
        <v>1150</v>
      </c>
      <c r="B2320" s="832">
        <v>2022</v>
      </c>
      <c r="C2320" s="832" t="s">
        <v>1574</v>
      </c>
      <c r="D2320" s="832" t="s">
        <v>2746</v>
      </c>
      <c r="E2320" s="832" t="s">
        <v>333</v>
      </c>
      <c r="F2320" s="832" t="s">
        <v>1119</v>
      </c>
      <c r="G2320" s="832">
        <v>0</v>
      </c>
      <c r="H2320" s="832">
        <v>0</v>
      </c>
      <c r="I2320" s="832">
        <v>0</v>
      </c>
      <c r="J2320" s="832">
        <v>0</v>
      </c>
      <c r="K2320" s="832">
        <v>0</v>
      </c>
      <c r="L2320" s="832">
        <v>0</v>
      </c>
      <c r="M2320" s="832">
        <v>0</v>
      </c>
      <c r="N2320" s="832">
        <v>0</v>
      </c>
      <c r="O2320" s="832">
        <v>0</v>
      </c>
      <c r="P2320" s="832">
        <v>0</v>
      </c>
      <c r="Q2320" s="832">
        <v>0</v>
      </c>
      <c r="R2320" s="832">
        <v>0</v>
      </c>
      <c r="S2320" s="832">
        <v>0</v>
      </c>
      <c r="T2320" s="832">
        <v>0</v>
      </c>
      <c r="U2320" s="832">
        <v>0</v>
      </c>
      <c r="V2320" s="832">
        <v>0</v>
      </c>
      <c r="W2320" s="832">
        <v>0</v>
      </c>
      <c r="X2320" s="832">
        <v>0</v>
      </c>
      <c r="Y2320" s="832">
        <v>0</v>
      </c>
      <c r="Z2320" s="832">
        <v>0</v>
      </c>
      <c r="AA2320" s="832">
        <v>0</v>
      </c>
      <c r="AB2320" s="832">
        <v>0</v>
      </c>
      <c r="AC2320" s="832">
        <v>0</v>
      </c>
      <c r="AD2320" s="832">
        <v>0</v>
      </c>
      <c r="AE2320" s="832">
        <v>0</v>
      </c>
      <c r="AF2320" s="832">
        <v>0</v>
      </c>
      <c r="AG2320" s="832">
        <v>0</v>
      </c>
      <c r="AH2320" s="832">
        <v>0</v>
      </c>
      <c r="AI2320" s="832">
        <v>0</v>
      </c>
    </row>
    <row r="2321" spans="1:35" ht="15" customHeight="1">
      <c r="A2321" s="832" t="s">
        <v>1150</v>
      </c>
      <c r="B2321" s="832">
        <v>2022</v>
      </c>
      <c r="C2321" s="832" t="s">
        <v>1576</v>
      </c>
      <c r="D2321" s="832" t="s">
        <v>2747</v>
      </c>
      <c r="E2321" s="832" t="s">
        <v>333</v>
      </c>
      <c r="F2321" s="832" t="s">
        <v>1119</v>
      </c>
      <c r="G2321" s="832">
        <v>0</v>
      </c>
      <c r="H2321" s="832">
        <v>0</v>
      </c>
      <c r="I2321" s="832">
        <v>0</v>
      </c>
      <c r="J2321" s="832">
        <v>0</v>
      </c>
      <c r="K2321" s="832">
        <v>0</v>
      </c>
      <c r="L2321" s="832">
        <v>0</v>
      </c>
      <c r="M2321" s="832">
        <v>0</v>
      </c>
      <c r="N2321" s="832">
        <v>0</v>
      </c>
      <c r="O2321" s="832">
        <v>0</v>
      </c>
      <c r="P2321" s="832">
        <v>0</v>
      </c>
      <c r="Q2321" s="832">
        <v>0</v>
      </c>
      <c r="R2321" s="832">
        <v>0</v>
      </c>
      <c r="S2321" s="832">
        <v>0</v>
      </c>
      <c r="T2321" s="832">
        <v>0</v>
      </c>
      <c r="U2321" s="832">
        <v>0</v>
      </c>
      <c r="V2321" s="832">
        <v>0</v>
      </c>
      <c r="W2321" s="832">
        <v>0</v>
      </c>
      <c r="X2321" s="832">
        <v>0</v>
      </c>
      <c r="Y2321" s="832">
        <v>0</v>
      </c>
      <c r="Z2321" s="832">
        <v>0</v>
      </c>
      <c r="AA2321" s="832">
        <v>0</v>
      </c>
      <c r="AB2321" s="832">
        <v>0</v>
      </c>
      <c r="AC2321" s="832">
        <v>0</v>
      </c>
      <c r="AD2321" s="832">
        <v>0</v>
      </c>
      <c r="AE2321" s="832">
        <v>0</v>
      </c>
      <c r="AF2321" s="832">
        <v>0</v>
      </c>
      <c r="AG2321" s="832">
        <v>0</v>
      </c>
      <c r="AH2321" s="832">
        <v>0</v>
      </c>
      <c r="AI2321" s="832">
        <v>0</v>
      </c>
    </row>
    <row r="2322" spans="1:35" ht="15" customHeight="1">
      <c r="A2322" s="832" t="s">
        <v>1150</v>
      </c>
      <c r="B2322" s="832">
        <v>2022</v>
      </c>
      <c r="C2322" s="832" t="s">
        <v>1578</v>
      </c>
      <c r="D2322" s="832" t="s">
        <v>2748</v>
      </c>
      <c r="E2322" s="832" t="s">
        <v>333</v>
      </c>
      <c r="F2322" s="832" t="s">
        <v>1119</v>
      </c>
      <c r="G2322" s="832">
        <v>0</v>
      </c>
      <c r="H2322" s="832">
        <v>0</v>
      </c>
      <c r="I2322" s="832">
        <v>0</v>
      </c>
      <c r="J2322" s="832">
        <v>0</v>
      </c>
      <c r="K2322" s="832">
        <v>0</v>
      </c>
      <c r="L2322" s="832">
        <v>0</v>
      </c>
      <c r="M2322" s="832">
        <v>0</v>
      </c>
      <c r="N2322" s="832">
        <v>0</v>
      </c>
      <c r="O2322" s="832">
        <v>0</v>
      </c>
      <c r="P2322" s="832">
        <v>0</v>
      </c>
      <c r="Q2322" s="832">
        <v>0</v>
      </c>
      <c r="R2322" s="832">
        <v>0</v>
      </c>
      <c r="S2322" s="832">
        <v>0</v>
      </c>
      <c r="T2322" s="832">
        <v>0</v>
      </c>
      <c r="U2322" s="832">
        <v>0</v>
      </c>
      <c r="V2322" s="832">
        <v>0</v>
      </c>
      <c r="W2322" s="832">
        <v>0</v>
      </c>
      <c r="X2322" s="832">
        <v>0</v>
      </c>
      <c r="Y2322" s="832">
        <v>0</v>
      </c>
      <c r="Z2322" s="832">
        <v>0</v>
      </c>
      <c r="AA2322" s="832">
        <v>0</v>
      </c>
      <c r="AB2322" s="832">
        <v>0</v>
      </c>
      <c r="AC2322" s="832">
        <v>0</v>
      </c>
      <c r="AD2322" s="832">
        <v>0</v>
      </c>
      <c r="AE2322" s="832">
        <v>0</v>
      </c>
      <c r="AF2322" s="832">
        <v>0</v>
      </c>
      <c r="AG2322" s="832">
        <v>0</v>
      </c>
      <c r="AH2322" s="832">
        <v>0</v>
      </c>
      <c r="AI2322" s="832">
        <v>0</v>
      </c>
    </row>
    <row r="2323" spans="1:35" ht="15" customHeight="1">
      <c r="A2323" s="832" t="s">
        <v>1150</v>
      </c>
      <c r="B2323" s="832">
        <v>2022</v>
      </c>
      <c r="C2323" s="832" t="s">
        <v>1580</v>
      </c>
      <c r="D2323" s="832" t="s">
        <v>2749</v>
      </c>
      <c r="E2323" s="832" t="s">
        <v>333</v>
      </c>
      <c r="F2323" s="832" t="s">
        <v>1119</v>
      </c>
      <c r="G2323" s="832">
        <v>0</v>
      </c>
      <c r="H2323" s="832">
        <v>0</v>
      </c>
      <c r="I2323" s="832">
        <v>0</v>
      </c>
      <c r="J2323" s="832">
        <v>0</v>
      </c>
      <c r="K2323" s="832">
        <v>0</v>
      </c>
      <c r="L2323" s="832">
        <v>0</v>
      </c>
      <c r="M2323" s="832">
        <v>0</v>
      </c>
      <c r="N2323" s="832">
        <v>0</v>
      </c>
      <c r="O2323" s="832">
        <v>0</v>
      </c>
      <c r="P2323" s="832">
        <v>0</v>
      </c>
      <c r="Q2323" s="832">
        <v>0</v>
      </c>
      <c r="R2323" s="832">
        <v>0</v>
      </c>
      <c r="S2323" s="832">
        <v>0</v>
      </c>
      <c r="T2323" s="832">
        <v>0</v>
      </c>
      <c r="U2323" s="832">
        <v>0</v>
      </c>
      <c r="V2323" s="832">
        <v>0</v>
      </c>
      <c r="W2323" s="832">
        <v>0</v>
      </c>
      <c r="X2323" s="832">
        <v>0</v>
      </c>
      <c r="Y2323" s="832">
        <v>0</v>
      </c>
      <c r="Z2323" s="832">
        <v>0</v>
      </c>
      <c r="AA2323" s="832">
        <v>0</v>
      </c>
      <c r="AB2323" s="832">
        <v>0</v>
      </c>
      <c r="AC2323" s="832">
        <v>0</v>
      </c>
      <c r="AD2323" s="832">
        <v>0</v>
      </c>
      <c r="AE2323" s="832">
        <v>0</v>
      </c>
      <c r="AF2323" s="832">
        <v>0</v>
      </c>
      <c r="AG2323" s="832">
        <v>0</v>
      </c>
      <c r="AH2323" s="832">
        <v>0</v>
      </c>
      <c r="AI2323" s="832">
        <v>0</v>
      </c>
    </row>
    <row r="2324" spans="1:35" ht="15" customHeight="1">
      <c r="A2324" s="832" t="s">
        <v>1150</v>
      </c>
      <c r="B2324" s="832">
        <v>2022</v>
      </c>
      <c r="C2324" s="832" t="s">
        <v>1582</v>
      </c>
      <c r="D2324" s="832" t="s">
        <v>1583</v>
      </c>
      <c r="E2324" s="832" t="s">
        <v>333</v>
      </c>
      <c r="F2324" s="832" t="s">
        <v>1119</v>
      </c>
      <c r="G2324" s="832">
        <v>0</v>
      </c>
      <c r="H2324" s="832">
        <v>0</v>
      </c>
      <c r="I2324" s="832">
        <v>0</v>
      </c>
      <c r="J2324" s="832">
        <v>0</v>
      </c>
      <c r="K2324" s="832">
        <v>0</v>
      </c>
      <c r="L2324" s="832">
        <v>0</v>
      </c>
      <c r="M2324" s="832">
        <v>0</v>
      </c>
      <c r="N2324" s="832">
        <v>0</v>
      </c>
      <c r="O2324" s="832">
        <v>0</v>
      </c>
      <c r="P2324" s="832">
        <v>0</v>
      </c>
      <c r="Q2324" s="832">
        <v>0</v>
      </c>
      <c r="R2324" s="832">
        <v>0</v>
      </c>
      <c r="S2324" s="832">
        <v>0</v>
      </c>
      <c r="T2324" s="832">
        <v>0</v>
      </c>
      <c r="U2324" s="832">
        <v>0</v>
      </c>
      <c r="V2324" s="832">
        <v>0</v>
      </c>
      <c r="W2324" s="832">
        <v>0</v>
      </c>
      <c r="X2324" s="832">
        <v>0</v>
      </c>
      <c r="Y2324" s="832">
        <v>0</v>
      </c>
      <c r="Z2324" s="832">
        <v>0</v>
      </c>
      <c r="AA2324" s="832">
        <v>0</v>
      </c>
      <c r="AB2324" s="832">
        <v>0</v>
      </c>
      <c r="AC2324" s="832">
        <v>0</v>
      </c>
      <c r="AD2324" s="832">
        <v>0</v>
      </c>
      <c r="AE2324" s="832">
        <v>0</v>
      </c>
      <c r="AF2324" s="832">
        <v>0</v>
      </c>
      <c r="AG2324" s="832">
        <v>0</v>
      </c>
      <c r="AH2324" s="832">
        <v>0</v>
      </c>
      <c r="AI2324" s="832">
        <v>0</v>
      </c>
    </row>
    <row r="2325" spans="1:35" ht="15" customHeight="1">
      <c r="A2325" s="832" t="s">
        <v>1150</v>
      </c>
      <c r="B2325" s="832">
        <v>2022</v>
      </c>
      <c r="C2325" s="832" t="s">
        <v>1584</v>
      </c>
      <c r="D2325" s="832" t="s">
        <v>2750</v>
      </c>
      <c r="E2325" s="832" t="s">
        <v>333</v>
      </c>
      <c r="F2325" s="832" t="s">
        <v>1119</v>
      </c>
      <c r="G2325" s="832">
        <v>0</v>
      </c>
      <c r="H2325" s="832">
        <v>0</v>
      </c>
      <c r="I2325" s="832">
        <v>0</v>
      </c>
      <c r="J2325" s="832">
        <v>0</v>
      </c>
      <c r="K2325" s="832">
        <v>0</v>
      </c>
      <c r="L2325" s="832">
        <v>0</v>
      </c>
      <c r="M2325" s="832">
        <v>0</v>
      </c>
      <c r="N2325" s="832">
        <v>0</v>
      </c>
      <c r="O2325" s="832">
        <v>0</v>
      </c>
      <c r="P2325" s="832">
        <v>0</v>
      </c>
      <c r="Q2325" s="832">
        <v>0</v>
      </c>
      <c r="R2325" s="832">
        <v>0</v>
      </c>
      <c r="S2325" s="832">
        <v>0</v>
      </c>
      <c r="T2325" s="832">
        <v>0</v>
      </c>
      <c r="U2325" s="832">
        <v>0</v>
      </c>
      <c r="V2325" s="832">
        <v>0</v>
      </c>
      <c r="W2325" s="832">
        <v>0</v>
      </c>
      <c r="X2325" s="832">
        <v>0</v>
      </c>
      <c r="Y2325" s="832">
        <v>0</v>
      </c>
      <c r="Z2325" s="832">
        <v>0</v>
      </c>
      <c r="AA2325" s="832">
        <v>0</v>
      </c>
      <c r="AB2325" s="832">
        <v>0</v>
      </c>
      <c r="AC2325" s="832">
        <v>0</v>
      </c>
      <c r="AD2325" s="832">
        <v>0</v>
      </c>
      <c r="AE2325" s="832">
        <v>0</v>
      </c>
      <c r="AF2325" s="832">
        <v>0</v>
      </c>
      <c r="AG2325" s="832">
        <v>0</v>
      </c>
      <c r="AH2325" s="832">
        <v>0</v>
      </c>
      <c r="AI2325" s="832">
        <v>0</v>
      </c>
    </row>
    <row r="2326" spans="1:35" ht="15" customHeight="1">
      <c r="A2326" s="832" t="s">
        <v>1150</v>
      </c>
      <c r="B2326" s="832">
        <v>2022</v>
      </c>
      <c r="C2326" s="832" t="s">
        <v>1586</v>
      </c>
      <c r="D2326" s="832" t="s">
        <v>1587</v>
      </c>
      <c r="E2326" s="832" t="s">
        <v>333</v>
      </c>
      <c r="F2326" s="832" t="s">
        <v>1119</v>
      </c>
      <c r="G2326" s="832">
        <v>0</v>
      </c>
      <c r="H2326" s="832">
        <v>0</v>
      </c>
      <c r="I2326" s="832">
        <v>0</v>
      </c>
      <c r="J2326" s="832">
        <v>0</v>
      </c>
      <c r="K2326" s="832">
        <v>0</v>
      </c>
      <c r="L2326" s="832">
        <v>0</v>
      </c>
      <c r="M2326" s="832">
        <v>0</v>
      </c>
      <c r="N2326" s="832">
        <v>0</v>
      </c>
      <c r="O2326" s="832">
        <v>0</v>
      </c>
      <c r="P2326" s="832">
        <v>0</v>
      </c>
      <c r="Q2326" s="832">
        <v>0</v>
      </c>
      <c r="R2326" s="832">
        <v>0</v>
      </c>
      <c r="S2326" s="832">
        <v>0</v>
      </c>
      <c r="T2326" s="832">
        <v>0</v>
      </c>
      <c r="U2326" s="832">
        <v>0</v>
      </c>
      <c r="V2326" s="832">
        <v>0</v>
      </c>
      <c r="W2326" s="832">
        <v>0</v>
      </c>
      <c r="X2326" s="832">
        <v>0</v>
      </c>
      <c r="Y2326" s="832">
        <v>0</v>
      </c>
      <c r="Z2326" s="832">
        <v>0</v>
      </c>
      <c r="AA2326" s="832">
        <v>0</v>
      </c>
      <c r="AB2326" s="832">
        <v>0</v>
      </c>
      <c r="AC2326" s="832">
        <v>0</v>
      </c>
      <c r="AD2326" s="832">
        <v>0</v>
      </c>
      <c r="AE2326" s="832">
        <v>0</v>
      </c>
      <c r="AF2326" s="832">
        <v>0</v>
      </c>
      <c r="AG2326" s="832">
        <v>0</v>
      </c>
      <c r="AH2326" s="832">
        <v>0</v>
      </c>
      <c r="AI2326" s="832">
        <v>0</v>
      </c>
    </row>
    <row r="2327" spans="1:35" ht="15" customHeight="1">
      <c r="A2327" s="832" t="s">
        <v>1150</v>
      </c>
      <c r="B2327" s="832">
        <v>2022</v>
      </c>
      <c r="C2327" s="832" t="s">
        <v>1588</v>
      </c>
      <c r="D2327" s="832" t="s">
        <v>1589</v>
      </c>
      <c r="E2327" s="832" t="s">
        <v>333</v>
      </c>
      <c r="F2327" s="832" t="s">
        <v>1119</v>
      </c>
      <c r="G2327" s="832">
        <v>0</v>
      </c>
      <c r="H2327" s="832">
        <v>0</v>
      </c>
      <c r="I2327" s="832">
        <v>0</v>
      </c>
      <c r="J2327" s="832">
        <v>0</v>
      </c>
      <c r="K2327" s="832">
        <v>0</v>
      </c>
      <c r="L2327" s="832">
        <v>0</v>
      </c>
      <c r="M2327" s="832">
        <v>0</v>
      </c>
      <c r="N2327" s="832">
        <v>0</v>
      </c>
      <c r="O2327" s="832">
        <v>0</v>
      </c>
      <c r="P2327" s="832">
        <v>0</v>
      </c>
      <c r="Q2327" s="832">
        <v>0</v>
      </c>
      <c r="R2327" s="832">
        <v>0</v>
      </c>
      <c r="S2327" s="832">
        <v>0</v>
      </c>
      <c r="T2327" s="832">
        <v>0</v>
      </c>
      <c r="U2327" s="832">
        <v>0</v>
      </c>
      <c r="V2327" s="832">
        <v>0</v>
      </c>
      <c r="W2327" s="832">
        <v>0</v>
      </c>
      <c r="X2327" s="832">
        <v>0</v>
      </c>
      <c r="Y2327" s="832">
        <v>0</v>
      </c>
      <c r="Z2327" s="832">
        <v>0</v>
      </c>
      <c r="AA2327" s="832">
        <v>0</v>
      </c>
      <c r="AB2327" s="832">
        <v>0</v>
      </c>
      <c r="AC2327" s="832">
        <v>0</v>
      </c>
      <c r="AD2327" s="832">
        <v>0</v>
      </c>
      <c r="AE2327" s="832">
        <v>0</v>
      </c>
      <c r="AF2327" s="832">
        <v>0</v>
      </c>
      <c r="AG2327" s="832">
        <v>0</v>
      </c>
      <c r="AH2327" s="832">
        <v>0</v>
      </c>
      <c r="AI2327" s="832">
        <v>0</v>
      </c>
    </row>
    <row r="2328" spans="1:35" ht="15" customHeight="1">
      <c r="A2328" s="832" t="s">
        <v>1150</v>
      </c>
      <c r="B2328" s="832">
        <v>2022</v>
      </c>
      <c r="C2328" s="832" t="s">
        <v>1590</v>
      </c>
      <c r="D2328" s="832" t="s">
        <v>1591</v>
      </c>
      <c r="E2328" s="832" t="s">
        <v>333</v>
      </c>
      <c r="F2328" s="832" t="s">
        <v>1119</v>
      </c>
      <c r="G2328" s="832">
        <v>0</v>
      </c>
      <c r="H2328" s="832">
        <v>0</v>
      </c>
      <c r="I2328" s="832">
        <v>0</v>
      </c>
      <c r="J2328" s="832">
        <v>0</v>
      </c>
      <c r="K2328" s="832">
        <v>0</v>
      </c>
      <c r="L2328" s="832">
        <v>0</v>
      </c>
      <c r="M2328" s="832">
        <v>0</v>
      </c>
      <c r="N2328" s="832">
        <v>0</v>
      </c>
      <c r="O2328" s="832">
        <v>0</v>
      </c>
      <c r="P2328" s="832">
        <v>0</v>
      </c>
      <c r="Q2328" s="832">
        <v>0</v>
      </c>
      <c r="R2328" s="832">
        <v>0</v>
      </c>
      <c r="S2328" s="832">
        <v>0</v>
      </c>
      <c r="T2328" s="832">
        <v>0</v>
      </c>
      <c r="U2328" s="832">
        <v>0</v>
      </c>
      <c r="V2328" s="832">
        <v>0</v>
      </c>
      <c r="W2328" s="832">
        <v>0</v>
      </c>
      <c r="X2328" s="832">
        <v>0</v>
      </c>
      <c r="Y2328" s="832">
        <v>0</v>
      </c>
      <c r="Z2328" s="832">
        <v>0</v>
      </c>
      <c r="AA2328" s="832">
        <v>0</v>
      </c>
      <c r="AB2328" s="832">
        <v>0</v>
      </c>
      <c r="AC2328" s="832">
        <v>0</v>
      </c>
      <c r="AD2328" s="832">
        <v>0</v>
      </c>
      <c r="AE2328" s="832">
        <v>0</v>
      </c>
      <c r="AF2328" s="832">
        <v>0</v>
      </c>
      <c r="AG2328" s="832">
        <v>0</v>
      </c>
      <c r="AH2328" s="832">
        <v>0</v>
      </c>
      <c r="AI2328" s="832">
        <v>0</v>
      </c>
    </row>
    <row r="2329" spans="1:35" ht="15" customHeight="1">
      <c r="A2329" s="832" t="s">
        <v>1150</v>
      </c>
      <c r="B2329" s="832">
        <v>2022</v>
      </c>
      <c r="C2329" s="832" t="s">
        <v>1592</v>
      </c>
      <c r="D2329" s="832" t="s">
        <v>2751</v>
      </c>
      <c r="E2329" s="832" t="s">
        <v>333</v>
      </c>
      <c r="F2329" s="832" t="s">
        <v>1119</v>
      </c>
      <c r="G2329" s="832">
        <v>0</v>
      </c>
      <c r="H2329" s="832">
        <v>0</v>
      </c>
      <c r="I2329" s="832">
        <v>0</v>
      </c>
      <c r="J2329" s="832">
        <v>0</v>
      </c>
      <c r="K2329" s="832">
        <v>0</v>
      </c>
      <c r="L2329" s="832">
        <v>0</v>
      </c>
      <c r="M2329" s="832">
        <v>0</v>
      </c>
      <c r="N2329" s="832">
        <v>0</v>
      </c>
      <c r="O2329" s="832">
        <v>0</v>
      </c>
      <c r="P2329" s="832">
        <v>0</v>
      </c>
      <c r="Q2329" s="832">
        <v>0</v>
      </c>
      <c r="R2329" s="832">
        <v>0</v>
      </c>
      <c r="S2329" s="832">
        <v>0</v>
      </c>
      <c r="T2329" s="832">
        <v>0</v>
      </c>
      <c r="U2329" s="832">
        <v>0</v>
      </c>
      <c r="V2329" s="832">
        <v>0</v>
      </c>
      <c r="W2329" s="832">
        <v>0</v>
      </c>
      <c r="X2329" s="832">
        <v>0</v>
      </c>
      <c r="Y2329" s="832">
        <v>0</v>
      </c>
      <c r="Z2329" s="832">
        <v>0</v>
      </c>
      <c r="AA2329" s="832">
        <v>0</v>
      </c>
      <c r="AB2329" s="832">
        <v>0</v>
      </c>
      <c r="AC2329" s="832">
        <v>0</v>
      </c>
      <c r="AD2329" s="832">
        <v>0</v>
      </c>
      <c r="AE2329" s="832">
        <v>0</v>
      </c>
      <c r="AF2329" s="832">
        <v>0</v>
      </c>
      <c r="AG2329" s="832">
        <v>0</v>
      </c>
      <c r="AH2329" s="832">
        <v>0</v>
      </c>
      <c r="AI2329" s="832">
        <v>0</v>
      </c>
    </row>
    <row r="2330" spans="1:35" ht="15" customHeight="1">
      <c r="A2330" s="832" t="s">
        <v>1150</v>
      </c>
      <c r="B2330" s="832">
        <v>2022</v>
      </c>
      <c r="C2330" s="832" t="s">
        <v>1594</v>
      </c>
      <c r="D2330" s="832" t="s">
        <v>1595</v>
      </c>
      <c r="E2330" s="832" t="s">
        <v>333</v>
      </c>
      <c r="F2330" s="832" t="s">
        <v>1119</v>
      </c>
      <c r="G2330" s="832">
        <v>0</v>
      </c>
      <c r="H2330" s="832">
        <v>0</v>
      </c>
      <c r="I2330" s="832">
        <v>0</v>
      </c>
      <c r="J2330" s="832">
        <v>0</v>
      </c>
      <c r="K2330" s="832">
        <v>0</v>
      </c>
      <c r="L2330" s="832">
        <v>0</v>
      </c>
      <c r="M2330" s="832">
        <v>0</v>
      </c>
      <c r="N2330" s="832">
        <v>0</v>
      </c>
      <c r="O2330" s="832">
        <v>0</v>
      </c>
      <c r="P2330" s="832">
        <v>0</v>
      </c>
      <c r="Q2330" s="832">
        <v>0</v>
      </c>
      <c r="R2330" s="832">
        <v>0</v>
      </c>
      <c r="S2330" s="832">
        <v>0</v>
      </c>
      <c r="T2330" s="832">
        <v>0</v>
      </c>
      <c r="U2330" s="832">
        <v>0</v>
      </c>
      <c r="V2330" s="832">
        <v>0</v>
      </c>
      <c r="W2330" s="832">
        <v>0</v>
      </c>
      <c r="X2330" s="832">
        <v>0</v>
      </c>
      <c r="Y2330" s="832">
        <v>0</v>
      </c>
      <c r="Z2330" s="832">
        <v>0</v>
      </c>
      <c r="AA2330" s="832">
        <v>0</v>
      </c>
      <c r="AB2330" s="832">
        <v>0</v>
      </c>
      <c r="AC2330" s="832">
        <v>0</v>
      </c>
      <c r="AD2330" s="832">
        <v>0</v>
      </c>
      <c r="AE2330" s="832">
        <v>0</v>
      </c>
      <c r="AF2330" s="832">
        <v>0</v>
      </c>
      <c r="AG2330" s="832">
        <v>0</v>
      </c>
      <c r="AH2330" s="832">
        <v>0</v>
      </c>
      <c r="AI2330" s="832">
        <v>0</v>
      </c>
    </row>
    <row r="2331" spans="1:35" ht="15" customHeight="1">
      <c r="A2331" s="832" t="s">
        <v>1150</v>
      </c>
      <c r="B2331" s="832">
        <v>2022</v>
      </c>
      <c r="C2331" s="832" t="s">
        <v>1596</v>
      </c>
      <c r="D2331" s="832" t="s">
        <v>1597</v>
      </c>
      <c r="E2331" s="832" t="s">
        <v>333</v>
      </c>
      <c r="F2331" s="832" t="s">
        <v>1119</v>
      </c>
      <c r="G2331" s="832">
        <v>0</v>
      </c>
      <c r="H2331" s="832">
        <v>0</v>
      </c>
      <c r="I2331" s="832">
        <v>0</v>
      </c>
      <c r="J2331" s="832">
        <v>0</v>
      </c>
      <c r="K2331" s="832">
        <v>0</v>
      </c>
      <c r="L2331" s="832">
        <v>0</v>
      </c>
      <c r="M2331" s="832">
        <v>0</v>
      </c>
      <c r="N2331" s="832">
        <v>0</v>
      </c>
      <c r="O2331" s="832">
        <v>0</v>
      </c>
      <c r="P2331" s="832">
        <v>0</v>
      </c>
      <c r="Q2331" s="832">
        <v>0</v>
      </c>
      <c r="R2331" s="832">
        <v>0</v>
      </c>
      <c r="S2331" s="832">
        <v>0</v>
      </c>
      <c r="T2331" s="832">
        <v>0</v>
      </c>
      <c r="U2331" s="832">
        <v>0</v>
      </c>
      <c r="V2331" s="832">
        <v>0</v>
      </c>
      <c r="W2331" s="832">
        <v>0</v>
      </c>
      <c r="X2331" s="832">
        <v>0</v>
      </c>
      <c r="Y2331" s="832">
        <v>0</v>
      </c>
      <c r="Z2331" s="832">
        <v>0</v>
      </c>
      <c r="AA2331" s="832">
        <v>0</v>
      </c>
      <c r="AB2331" s="832">
        <v>0</v>
      </c>
      <c r="AC2331" s="832">
        <v>0</v>
      </c>
      <c r="AD2331" s="832">
        <v>0</v>
      </c>
      <c r="AE2331" s="832">
        <v>0</v>
      </c>
      <c r="AF2331" s="832">
        <v>0</v>
      </c>
      <c r="AG2331" s="832">
        <v>0</v>
      </c>
      <c r="AH2331" s="832">
        <v>0</v>
      </c>
      <c r="AI2331" s="832">
        <v>0</v>
      </c>
    </row>
    <row r="2332" spans="1:35" ht="15" customHeight="1">
      <c r="A2332" s="832" t="s">
        <v>1150</v>
      </c>
      <c r="B2332" s="832">
        <v>2022</v>
      </c>
      <c r="C2332" s="832" t="s">
        <v>1598</v>
      </c>
      <c r="D2332" s="832" t="s">
        <v>1599</v>
      </c>
      <c r="E2332" s="832" t="s">
        <v>333</v>
      </c>
      <c r="F2332" s="832" t="s">
        <v>1119</v>
      </c>
      <c r="G2332" s="832">
        <v>0</v>
      </c>
      <c r="H2332" s="832">
        <v>0</v>
      </c>
      <c r="I2332" s="832">
        <v>0</v>
      </c>
      <c r="J2332" s="832">
        <v>0</v>
      </c>
      <c r="K2332" s="832">
        <v>0</v>
      </c>
      <c r="L2332" s="832">
        <v>0</v>
      </c>
      <c r="M2332" s="832">
        <v>0</v>
      </c>
      <c r="N2332" s="832">
        <v>0</v>
      </c>
      <c r="O2332" s="832">
        <v>0</v>
      </c>
      <c r="P2332" s="832">
        <v>0</v>
      </c>
      <c r="Q2332" s="832">
        <v>0</v>
      </c>
      <c r="R2332" s="832">
        <v>0</v>
      </c>
      <c r="S2332" s="832">
        <v>0</v>
      </c>
      <c r="T2332" s="832">
        <v>0</v>
      </c>
      <c r="U2332" s="832">
        <v>0</v>
      </c>
      <c r="V2332" s="832">
        <v>0</v>
      </c>
      <c r="W2332" s="832">
        <v>0</v>
      </c>
      <c r="X2332" s="832">
        <v>0</v>
      </c>
      <c r="Y2332" s="832">
        <v>0</v>
      </c>
      <c r="Z2332" s="832">
        <v>0</v>
      </c>
      <c r="AA2332" s="832">
        <v>0</v>
      </c>
      <c r="AB2332" s="832">
        <v>0</v>
      </c>
      <c r="AC2332" s="832">
        <v>0</v>
      </c>
      <c r="AD2332" s="832">
        <v>0</v>
      </c>
      <c r="AE2332" s="832">
        <v>0</v>
      </c>
      <c r="AF2332" s="832">
        <v>0</v>
      </c>
      <c r="AG2332" s="832">
        <v>0</v>
      </c>
      <c r="AH2332" s="832">
        <v>0</v>
      </c>
      <c r="AI2332" s="832">
        <v>0</v>
      </c>
    </row>
    <row r="2333" spans="1:35" ht="15" customHeight="1">
      <c r="A2333" s="832" t="s">
        <v>1150</v>
      </c>
      <c r="B2333" s="832">
        <v>2022</v>
      </c>
      <c r="C2333" s="832" t="s">
        <v>1600</v>
      </c>
      <c r="D2333" s="832" t="s">
        <v>1601</v>
      </c>
      <c r="E2333" s="832" t="s">
        <v>333</v>
      </c>
      <c r="F2333" s="832" t="s">
        <v>1119</v>
      </c>
      <c r="G2333" s="832">
        <v>0</v>
      </c>
      <c r="H2333" s="832">
        <v>0</v>
      </c>
      <c r="I2333" s="832">
        <v>0</v>
      </c>
      <c r="J2333" s="832">
        <v>0</v>
      </c>
      <c r="K2333" s="832">
        <v>0</v>
      </c>
      <c r="L2333" s="832">
        <v>0</v>
      </c>
      <c r="M2333" s="832">
        <v>0</v>
      </c>
      <c r="N2333" s="832">
        <v>0</v>
      </c>
      <c r="O2333" s="832">
        <v>0</v>
      </c>
      <c r="P2333" s="832">
        <v>0</v>
      </c>
      <c r="Q2333" s="832">
        <v>0</v>
      </c>
      <c r="R2333" s="832">
        <v>0</v>
      </c>
      <c r="S2333" s="832">
        <v>0</v>
      </c>
      <c r="T2333" s="832">
        <v>0</v>
      </c>
      <c r="U2333" s="832">
        <v>0</v>
      </c>
      <c r="V2333" s="832">
        <v>0</v>
      </c>
      <c r="W2333" s="832">
        <v>0</v>
      </c>
      <c r="X2333" s="832">
        <v>0</v>
      </c>
      <c r="Y2333" s="832">
        <v>0</v>
      </c>
      <c r="Z2333" s="832">
        <v>0</v>
      </c>
      <c r="AA2333" s="832">
        <v>0</v>
      </c>
      <c r="AB2333" s="832">
        <v>0</v>
      </c>
      <c r="AC2333" s="832">
        <v>0</v>
      </c>
      <c r="AD2333" s="832">
        <v>0</v>
      </c>
      <c r="AE2333" s="832">
        <v>0</v>
      </c>
      <c r="AF2333" s="832">
        <v>0</v>
      </c>
      <c r="AG2333" s="832">
        <v>0</v>
      </c>
      <c r="AH2333" s="832">
        <v>0</v>
      </c>
      <c r="AI2333" s="832">
        <v>0</v>
      </c>
    </row>
    <row r="2334" spans="1:35" ht="15" customHeight="1">
      <c r="A2334" s="832" t="s">
        <v>1150</v>
      </c>
      <c r="B2334" s="832">
        <v>2022</v>
      </c>
      <c r="C2334" s="832" t="s">
        <v>1602</v>
      </c>
      <c r="D2334" s="832" t="s">
        <v>1603</v>
      </c>
      <c r="E2334" s="832" t="s">
        <v>333</v>
      </c>
      <c r="F2334" s="832" t="s">
        <v>1119</v>
      </c>
      <c r="G2334" s="832">
        <v>0</v>
      </c>
      <c r="H2334" s="832">
        <v>0</v>
      </c>
      <c r="I2334" s="832">
        <v>0</v>
      </c>
      <c r="J2334" s="832">
        <v>0</v>
      </c>
      <c r="K2334" s="832">
        <v>0</v>
      </c>
      <c r="L2334" s="832">
        <v>0</v>
      </c>
      <c r="M2334" s="832">
        <v>0</v>
      </c>
      <c r="N2334" s="832">
        <v>0</v>
      </c>
      <c r="O2334" s="832">
        <v>0</v>
      </c>
      <c r="P2334" s="832">
        <v>0</v>
      </c>
      <c r="Q2334" s="832">
        <v>0</v>
      </c>
      <c r="R2334" s="832">
        <v>0</v>
      </c>
      <c r="S2334" s="832">
        <v>0</v>
      </c>
      <c r="T2334" s="832">
        <v>0</v>
      </c>
      <c r="U2334" s="832">
        <v>0</v>
      </c>
      <c r="V2334" s="832">
        <v>0</v>
      </c>
      <c r="W2334" s="832">
        <v>0</v>
      </c>
      <c r="X2334" s="832">
        <v>0</v>
      </c>
      <c r="Y2334" s="832">
        <v>0</v>
      </c>
      <c r="Z2334" s="832">
        <v>0</v>
      </c>
      <c r="AA2334" s="832">
        <v>0</v>
      </c>
      <c r="AB2334" s="832">
        <v>0</v>
      </c>
      <c r="AC2334" s="832">
        <v>0</v>
      </c>
      <c r="AD2334" s="832">
        <v>0</v>
      </c>
      <c r="AE2334" s="832">
        <v>0</v>
      </c>
      <c r="AF2334" s="832">
        <v>0</v>
      </c>
      <c r="AG2334" s="832">
        <v>0</v>
      </c>
      <c r="AH2334" s="832">
        <v>0</v>
      </c>
      <c r="AI2334" s="832">
        <v>0</v>
      </c>
    </row>
    <row r="2335" spans="1:35" ht="15" customHeight="1">
      <c r="A2335" s="832" t="s">
        <v>1150</v>
      </c>
      <c r="B2335" s="832">
        <v>2022</v>
      </c>
      <c r="C2335" s="832" t="s">
        <v>1604</v>
      </c>
      <c r="D2335" s="832" t="s">
        <v>1605</v>
      </c>
      <c r="E2335" s="832" t="s">
        <v>333</v>
      </c>
      <c r="F2335" s="832" t="s">
        <v>1119</v>
      </c>
      <c r="G2335" s="832">
        <v>0</v>
      </c>
      <c r="H2335" s="832">
        <v>0</v>
      </c>
      <c r="I2335" s="832">
        <v>0</v>
      </c>
      <c r="J2335" s="832">
        <v>0</v>
      </c>
      <c r="K2335" s="832">
        <v>0</v>
      </c>
      <c r="L2335" s="832">
        <v>0</v>
      </c>
      <c r="M2335" s="832">
        <v>0</v>
      </c>
      <c r="N2335" s="832">
        <v>0</v>
      </c>
      <c r="O2335" s="832">
        <v>0</v>
      </c>
      <c r="P2335" s="832">
        <v>0</v>
      </c>
      <c r="Q2335" s="832">
        <v>0</v>
      </c>
      <c r="R2335" s="832">
        <v>0</v>
      </c>
      <c r="S2335" s="832">
        <v>0</v>
      </c>
      <c r="T2335" s="832">
        <v>0</v>
      </c>
      <c r="U2335" s="832">
        <v>0</v>
      </c>
      <c r="V2335" s="832">
        <v>0</v>
      </c>
      <c r="W2335" s="832">
        <v>0</v>
      </c>
      <c r="X2335" s="832">
        <v>0</v>
      </c>
      <c r="Y2335" s="832">
        <v>0</v>
      </c>
      <c r="Z2335" s="832">
        <v>0</v>
      </c>
      <c r="AA2335" s="832">
        <v>0</v>
      </c>
      <c r="AB2335" s="832">
        <v>0</v>
      </c>
      <c r="AC2335" s="832">
        <v>0</v>
      </c>
      <c r="AD2335" s="832">
        <v>0</v>
      </c>
      <c r="AE2335" s="832">
        <v>0</v>
      </c>
      <c r="AF2335" s="832">
        <v>0</v>
      </c>
      <c r="AG2335" s="832">
        <v>0</v>
      </c>
      <c r="AH2335" s="832">
        <v>0</v>
      </c>
      <c r="AI2335" s="832">
        <v>0</v>
      </c>
    </row>
    <row r="2336" spans="1:35" ht="15" customHeight="1">
      <c r="A2336" s="832" t="s">
        <v>1150</v>
      </c>
      <c r="B2336" s="832">
        <v>2022</v>
      </c>
      <c r="C2336" s="832" t="s">
        <v>1606</v>
      </c>
      <c r="D2336" s="832" t="s">
        <v>1607</v>
      </c>
      <c r="E2336" s="832" t="s">
        <v>333</v>
      </c>
      <c r="F2336" s="832" t="s">
        <v>1119</v>
      </c>
      <c r="G2336" s="832">
        <v>0</v>
      </c>
      <c r="H2336" s="832">
        <v>0</v>
      </c>
      <c r="I2336" s="832">
        <v>0</v>
      </c>
      <c r="J2336" s="832">
        <v>0</v>
      </c>
      <c r="K2336" s="832">
        <v>0</v>
      </c>
      <c r="L2336" s="832">
        <v>0</v>
      </c>
      <c r="M2336" s="832">
        <v>0</v>
      </c>
      <c r="N2336" s="832">
        <v>0</v>
      </c>
      <c r="O2336" s="832">
        <v>0</v>
      </c>
      <c r="P2336" s="832">
        <v>0</v>
      </c>
      <c r="Q2336" s="832">
        <v>0</v>
      </c>
      <c r="R2336" s="832">
        <v>0</v>
      </c>
      <c r="S2336" s="832">
        <v>0</v>
      </c>
      <c r="T2336" s="832">
        <v>0</v>
      </c>
      <c r="U2336" s="832">
        <v>0</v>
      </c>
      <c r="V2336" s="832">
        <v>0</v>
      </c>
      <c r="W2336" s="832">
        <v>0</v>
      </c>
      <c r="X2336" s="832">
        <v>0</v>
      </c>
      <c r="Y2336" s="832">
        <v>0</v>
      </c>
      <c r="Z2336" s="832">
        <v>0</v>
      </c>
      <c r="AA2336" s="832">
        <v>0</v>
      </c>
      <c r="AB2336" s="832">
        <v>0</v>
      </c>
      <c r="AC2336" s="832">
        <v>0</v>
      </c>
      <c r="AD2336" s="832">
        <v>0</v>
      </c>
      <c r="AE2336" s="832">
        <v>0</v>
      </c>
      <c r="AF2336" s="832">
        <v>0</v>
      </c>
      <c r="AG2336" s="832">
        <v>0</v>
      </c>
      <c r="AH2336" s="832">
        <v>0</v>
      </c>
      <c r="AI2336" s="832">
        <v>0</v>
      </c>
    </row>
    <row r="2337" spans="1:35" ht="15" customHeight="1">
      <c r="A2337" s="832" t="s">
        <v>1150</v>
      </c>
      <c r="B2337" s="832">
        <v>2022</v>
      </c>
      <c r="C2337" s="832" t="s">
        <v>1608</v>
      </c>
      <c r="D2337" s="832" t="s">
        <v>1609</v>
      </c>
      <c r="E2337" s="832" t="s">
        <v>333</v>
      </c>
      <c r="F2337" s="832" t="s">
        <v>1119</v>
      </c>
      <c r="G2337" s="832">
        <v>0</v>
      </c>
      <c r="H2337" s="832">
        <v>0</v>
      </c>
      <c r="I2337" s="832">
        <v>0</v>
      </c>
      <c r="J2337" s="832">
        <v>0</v>
      </c>
      <c r="K2337" s="832">
        <v>0</v>
      </c>
      <c r="L2337" s="832">
        <v>0</v>
      </c>
      <c r="M2337" s="832">
        <v>0</v>
      </c>
      <c r="N2337" s="832">
        <v>0</v>
      </c>
      <c r="O2337" s="832">
        <v>0</v>
      </c>
      <c r="P2337" s="832">
        <v>0</v>
      </c>
      <c r="Q2337" s="832">
        <v>0</v>
      </c>
      <c r="R2337" s="832">
        <v>0</v>
      </c>
      <c r="S2337" s="832">
        <v>0</v>
      </c>
      <c r="T2337" s="832">
        <v>0</v>
      </c>
      <c r="U2337" s="832">
        <v>0</v>
      </c>
      <c r="V2337" s="832">
        <v>0</v>
      </c>
      <c r="W2337" s="832">
        <v>0</v>
      </c>
      <c r="X2337" s="832">
        <v>0</v>
      </c>
      <c r="Y2337" s="832">
        <v>0</v>
      </c>
      <c r="Z2337" s="832">
        <v>0</v>
      </c>
      <c r="AA2337" s="832">
        <v>0</v>
      </c>
      <c r="AB2337" s="832">
        <v>0</v>
      </c>
      <c r="AC2337" s="832">
        <v>0</v>
      </c>
      <c r="AD2337" s="832">
        <v>0</v>
      </c>
      <c r="AE2337" s="832">
        <v>0</v>
      </c>
      <c r="AF2337" s="832">
        <v>0</v>
      </c>
      <c r="AG2337" s="832">
        <v>0</v>
      </c>
      <c r="AH2337" s="832">
        <v>0</v>
      </c>
      <c r="AI2337" s="832">
        <v>0</v>
      </c>
    </row>
    <row r="2338" spans="1:35" ht="15" customHeight="1">
      <c r="A2338" s="832" t="s">
        <v>1150</v>
      </c>
      <c r="B2338" s="832">
        <v>2022</v>
      </c>
      <c r="C2338" s="832" t="s">
        <v>1610</v>
      </c>
      <c r="D2338" s="832" t="s">
        <v>1611</v>
      </c>
      <c r="E2338" s="832" t="s">
        <v>333</v>
      </c>
      <c r="F2338" s="832" t="s">
        <v>1119</v>
      </c>
      <c r="G2338" s="832">
        <v>0</v>
      </c>
      <c r="H2338" s="832">
        <v>0</v>
      </c>
      <c r="I2338" s="832">
        <v>0</v>
      </c>
      <c r="J2338" s="832">
        <v>0</v>
      </c>
      <c r="K2338" s="832">
        <v>0</v>
      </c>
      <c r="L2338" s="832">
        <v>0</v>
      </c>
      <c r="M2338" s="832">
        <v>0</v>
      </c>
      <c r="N2338" s="832">
        <v>0</v>
      </c>
      <c r="O2338" s="832">
        <v>0</v>
      </c>
      <c r="P2338" s="832">
        <v>0</v>
      </c>
      <c r="Q2338" s="832">
        <v>0</v>
      </c>
      <c r="R2338" s="832">
        <v>0</v>
      </c>
      <c r="S2338" s="832">
        <v>0</v>
      </c>
      <c r="T2338" s="832">
        <v>0</v>
      </c>
      <c r="U2338" s="832">
        <v>0</v>
      </c>
      <c r="V2338" s="832">
        <v>0</v>
      </c>
      <c r="W2338" s="832">
        <v>0</v>
      </c>
      <c r="X2338" s="832">
        <v>0</v>
      </c>
      <c r="Y2338" s="832">
        <v>0</v>
      </c>
      <c r="Z2338" s="832">
        <v>0</v>
      </c>
      <c r="AA2338" s="832">
        <v>0</v>
      </c>
      <c r="AB2338" s="832">
        <v>0</v>
      </c>
      <c r="AC2338" s="832">
        <v>0</v>
      </c>
      <c r="AD2338" s="832">
        <v>0</v>
      </c>
      <c r="AE2338" s="832">
        <v>0</v>
      </c>
      <c r="AF2338" s="832">
        <v>0</v>
      </c>
      <c r="AG2338" s="832">
        <v>0</v>
      </c>
      <c r="AH2338" s="832">
        <v>0</v>
      </c>
      <c r="AI2338" s="832">
        <v>0</v>
      </c>
    </row>
    <row r="2339" spans="1:35" ht="15" customHeight="1">
      <c r="A2339" s="832" t="s">
        <v>1150</v>
      </c>
      <c r="B2339" s="832">
        <v>2022</v>
      </c>
      <c r="C2339" s="832" t="s">
        <v>1612</v>
      </c>
      <c r="D2339" s="832" t="s">
        <v>1613</v>
      </c>
      <c r="E2339" s="832" t="s">
        <v>333</v>
      </c>
      <c r="F2339" s="832" t="s">
        <v>1119</v>
      </c>
      <c r="G2339" s="832">
        <v>0</v>
      </c>
      <c r="H2339" s="832">
        <v>0</v>
      </c>
      <c r="I2339" s="832">
        <v>0</v>
      </c>
      <c r="J2339" s="832">
        <v>0</v>
      </c>
      <c r="K2339" s="832">
        <v>0</v>
      </c>
      <c r="L2339" s="832">
        <v>0</v>
      </c>
      <c r="M2339" s="832">
        <v>0</v>
      </c>
      <c r="N2339" s="832">
        <v>0</v>
      </c>
      <c r="O2339" s="832">
        <v>0</v>
      </c>
      <c r="P2339" s="832">
        <v>0</v>
      </c>
      <c r="Q2339" s="832">
        <v>0</v>
      </c>
      <c r="R2339" s="832">
        <v>0</v>
      </c>
      <c r="S2339" s="832">
        <v>0</v>
      </c>
      <c r="T2339" s="832">
        <v>0</v>
      </c>
      <c r="U2339" s="832">
        <v>0</v>
      </c>
      <c r="V2339" s="832">
        <v>0</v>
      </c>
      <c r="W2339" s="832">
        <v>0</v>
      </c>
      <c r="X2339" s="832">
        <v>0</v>
      </c>
      <c r="Y2339" s="832">
        <v>0</v>
      </c>
      <c r="Z2339" s="832">
        <v>0</v>
      </c>
      <c r="AA2339" s="832">
        <v>0</v>
      </c>
      <c r="AB2339" s="832">
        <v>0</v>
      </c>
      <c r="AC2339" s="832">
        <v>0</v>
      </c>
      <c r="AD2339" s="832">
        <v>0</v>
      </c>
      <c r="AE2339" s="832">
        <v>0</v>
      </c>
      <c r="AF2339" s="832">
        <v>0</v>
      </c>
      <c r="AG2339" s="832">
        <v>0</v>
      </c>
      <c r="AH2339" s="832">
        <v>0</v>
      </c>
      <c r="AI2339" s="832">
        <v>0</v>
      </c>
    </row>
    <row r="2340" spans="1:35" ht="15" customHeight="1">
      <c r="A2340" s="832" t="s">
        <v>1150</v>
      </c>
      <c r="B2340" s="832">
        <v>2022</v>
      </c>
      <c r="C2340" s="832" t="s">
        <v>1614</v>
      </c>
      <c r="D2340" s="832" t="s">
        <v>1615</v>
      </c>
      <c r="E2340" s="832" t="s">
        <v>333</v>
      </c>
      <c r="F2340" s="832" t="s">
        <v>1119</v>
      </c>
      <c r="G2340" s="832">
        <v>0</v>
      </c>
      <c r="H2340" s="832">
        <v>0</v>
      </c>
      <c r="I2340" s="832">
        <v>0</v>
      </c>
      <c r="J2340" s="832">
        <v>0</v>
      </c>
      <c r="K2340" s="832">
        <v>0</v>
      </c>
      <c r="L2340" s="832">
        <v>0</v>
      </c>
      <c r="M2340" s="832">
        <v>0</v>
      </c>
      <c r="N2340" s="832">
        <v>0</v>
      </c>
      <c r="O2340" s="832">
        <v>0</v>
      </c>
      <c r="P2340" s="832">
        <v>0</v>
      </c>
      <c r="Q2340" s="832">
        <v>0</v>
      </c>
      <c r="R2340" s="832">
        <v>0</v>
      </c>
      <c r="S2340" s="832">
        <v>0</v>
      </c>
      <c r="T2340" s="832">
        <v>0</v>
      </c>
      <c r="U2340" s="832">
        <v>0</v>
      </c>
      <c r="V2340" s="832">
        <v>0</v>
      </c>
      <c r="W2340" s="832">
        <v>0</v>
      </c>
      <c r="X2340" s="832">
        <v>0</v>
      </c>
      <c r="Y2340" s="832">
        <v>0</v>
      </c>
      <c r="Z2340" s="832">
        <v>0</v>
      </c>
      <c r="AA2340" s="832">
        <v>0</v>
      </c>
      <c r="AB2340" s="832">
        <v>0</v>
      </c>
      <c r="AC2340" s="832">
        <v>0</v>
      </c>
      <c r="AD2340" s="832">
        <v>0</v>
      </c>
      <c r="AE2340" s="832">
        <v>0</v>
      </c>
      <c r="AF2340" s="832">
        <v>0</v>
      </c>
      <c r="AG2340" s="832">
        <v>0</v>
      </c>
      <c r="AH2340" s="832">
        <v>0</v>
      </c>
      <c r="AI2340" s="832">
        <v>0</v>
      </c>
    </row>
    <row r="2341" spans="1:35" ht="15" customHeight="1">
      <c r="A2341" s="832" t="s">
        <v>1150</v>
      </c>
      <c r="B2341" s="832">
        <v>2022</v>
      </c>
      <c r="C2341" s="832" t="s">
        <v>1616</v>
      </c>
      <c r="D2341" s="832" t="s">
        <v>1617</v>
      </c>
      <c r="E2341" s="832" t="s">
        <v>333</v>
      </c>
      <c r="F2341" s="832" t="s">
        <v>1119</v>
      </c>
      <c r="G2341" s="832">
        <v>0</v>
      </c>
      <c r="H2341" s="832">
        <v>0</v>
      </c>
      <c r="I2341" s="832">
        <v>0</v>
      </c>
      <c r="J2341" s="832">
        <v>0</v>
      </c>
      <c r="K2341" s="832">
        <v>0</v>
      </c>
      <c r="L2341" s="832">
        <v>0</v>
      </c>
      <c r="M2341" s="832">
        <v>0</v>
      </c>
      <c r="N2341" s="832">
        <v>0</v>
      </c>
      <c r="O2341" s="832">
        <v>0</v>
      </c>
      <c r="P2341" s="832">
        <v>0</v>
      </c>
      <c r="Q2341" s="832">
        <v>0</v>
      </c>
      <c r="R2341" s="832">
        <v>0</v>
      </c>
      <c r="S2341" s="832">
        <v>0</v>
      </c>
      <c r="T2341" s="832">
        <v>0</v>
      </c>
      <c r="U2341" s="832">
        <v>0</v>
      </c>
      <c r="V2341" s="832">
        <v>0</v>
      </c>
      <c r="W2341" s="832">
        <v>0</v>
      </c>
      <c r="X2341" s="832">
        <v>0</v>
      </c>
      <c r="Y2341" s="832">
        <v>0</v>
      </c>
      <c r="Z2341" s="832">
        <v>0</v>
      </c>
      <c r="AA2341" s="832">
        <v>0</v>
      </c>
      <c r="AB2341" s="832">
        <v>0</v>
      </c>
      <c r="AC2341" s="832">
        <v>0</v>
      </c>
      <c r="AD2341" s="832">
        <v>0</v>
      </c>
      <c r="AE2341" s="832">
        <v>0</v>
      </c>
      <c r="AF2341" s="832">
        <v>0</v>
      </c>
      <c r="AG2341" s="832">
        <v>0</v>
      </c>
      <c r="AH2341" s="832">
        <v>0</v>
      </c>
      <c r="AI2341" s="832">
        <v>0</v>
      </c>
    </row>
    <row r="2342" spans="1:35" ht="15" customHeight="1">
      <c r="A2342" s="832" t="s">
        <v>1150</v>
      </c>
      <c r="B2342" s="832">
        <v>2022</v>
      </c>
      <c r="C2342" s="832" t="s">
        <v>1618</v>
      </c>
      <c r="D2342" s="832" t="s">
        <v>1619</v>
      </c>
      <c r="E2342" s="832" t="s">
        <v>333</v>
      </c>
      <c r="F2342" s="832" t="s">
        <v>1119</v>
      </c>
      <c r="G2342" s="832">
        <v>0</v>
      </c>
      <c r="H2342" s="832">
        <v>0</v>
      </c>
      <c r="I2342" s="832">
        <v>0</v>
      </c>
      <c r="J2342" s="832">
        <v>0</v>
      </c>
      <c r="K2342" s="832">
        <v>0</v>
      </c>
      <c r="L2342" s="832">
        <v>0</v>
      </c>
      <c r="M2342" s="832">
        <v>0</v>
      </c>
      <c r="N2342" s="832">
        <v>0</v>
      </c>
      <c r="O2342" s="832">
        <v>0</v>
      </c>
      <c r="P2342" s="832">
        <v>0</v>
      </c>
      <c r="Q2342" s="832">
        <v>0</v>
      </c>
      <c r="R2342" s="832">
        <v>0</v>
      </c>
      <c r="S2342" s="832">
        <v>0</v>
      </c>
      <c r="T2342" s="832">
        <v>0</v>
      </c>
      <c r="U2342" s="832">
        <v>0</v>
      </c>
      <c r="V2342" s="832">
        <v>0</v>
      </c>
      <c r="W2342" s="832">
        <v>0</v>
      </c>
      <c r="X2342" s="832">
        <v>0</v>
      </c>
      <c r="Y2342" s="832">
        <v>0</v>
      </c>
      <c r="Z2342" s="832">
        <v>0</v>
      </c>
      <c r="AA2342" s="832">
        <v>0</v>
      </c>
      <c r="AB2342" s="832">
        <v>0</v>
      </c>
      <c r="AC2342" s="832">
        <v>0</v>
      </c>
      <c r="AD2342" s="832">
        <v>0</v>
      </c>
      <c r="AE2342" s="832">
        <v>0</v>
      </c>
      <c r="AF2342" s="832">
        <v>0</v>
      </c>
      <c r="AG2342" s="832">
        <v>0</v>
      </c>
      <c r="AH2342" s="832">
        <v>0</v>
      </c>
      <c r="AI2342" s="832">
        <v>0</v>
      </c>
    </row>
    <row r="2343" spans="1:35" ht="15" customHeight="1">
      <c r="A2343" s="832" t="s">
        <v>1150</v>
      </c>
      <c r="B2343" s="832">
        <v>2022</v>
      </c>
      <c r="C2343" s="832" t="s">
        <v>1620</v>
      </c>
      <c r="D2343" s="832" t="s">
        <v>2752</v>
      </c>
      <c r="E2343" s="832" t="s">
        <v>333</v>
      </c>
      <c r="F2343" s="832" t="s">
        <v>1119</v>
      </c>
      <c r="G2343" s="832">
        <v>0</v>
      </c>
      <c r="H2343" s="832">
        <v>0</v>
      </c>
      <c r="I2343" s="832">
        <v>0</v>
      </c>
      <c r="J2343" s="832">
        <v>0</v>
      </c>
      <c r="K2343" s="832">
        <v>0</v>
      </c>
      <c r="L2343" s="832">
        <v>0</v>
      </c>
      <c r="M2343" s="832">
        <v>0</v>
      </c>
      <c r="N2343" s="832">
        <v>0</v>
      </c>
      <c r="O2343" s="832">
        <v>0</v>
      </c>
      <c r="P2343" s="832">
        <v>0</v>
      </c>
      <c r="Q2343" s="832">
        <v>0</v>
      </c>
      <c r="R2343" s="832">
        <v>0</v>
      </c>
      <c r="S2343" s="832">
        <v>0</v>
      </c>
      <c r="T2343" s="832">
        <v>0</v>
      </c>
      <c r="U2343" s="832">
        <v>0</v>
      </c>
      <c r="V2343" s="832">
        <v>0</v>
      </c>
      <c r="W2343" s="832">
        <v>0</v>
      </c>
      <c r="X2343" s="832">
        <v>0</v>
      </c>
      <c r="Y2343" s="832">
        <v>0</v>
      </c>
      <c r="Z2343" s="832">
        <v>0</v>
      </c>
      <c r="AA2343" s="832">
        <v>0</v>
      </c>
      <c r="AB2343" s="832">
        <v>0</v>
      </c>
      <c r="AC2343" s="832">
        <v>0</v>
      </c>
      <c r="AD2343" s="832">
        <v>0</v>
      </c>
      <c r="AE2343" s="832">
        <v>0</v>
      </c>
      <c r="AF2343" s="832">
        <v>0</v>
      </c>
      <c r="AG2343" s="832">
        <v>0</v>
      </c>
      <c r="AH2343" s="832">
        <v>0</v>
      </c>
      <c r="AI2343" s="832">
        <v>0</v>
      </c>
    </row>
    <row r="2344" spans="1:35" ht="15" customHeight="1">
      <c r="A2344" s="832" t="s">
        <v>1150</v>
      </c>
      <c r="B2344" s="832">
        <v>2022</v>
      </c>
      <c r="C2344" s="832" t="s">
        <v>1622</v>
      </c>
      <c r="D2344" s="832" t="s">
        <v>1623</v>
      </c>
      <c r="E2344" s="832" t="s">
        <v>333</v>
      </c>
      <c r="F2344" s="832" t="s">
        <v>1119</v>
      </c>
      <c r="G2344" s="832">
        <v>0</v>
      </c>
      <c r="H2344" s="832">
        <v>0</v>
      </c>
      <c r="I2344" s="832">
        <v>0</v>
      </c>
      <c r="J2344" s="832">
        <v>0</v>
      </c>
      <c r="K2344" s="832">
        <v>0</v>
      </c>
      <c r="L2344" s="832">
        <v>0</v>
      </c>
      <c r="M2344" s="832">
        <v>0</v>
      </c>
      <c r="N2344" s="832">
        <v>0</v>
      </c>
      <c r="O2344" s="832">
        <v>0</v>
      </c>
      <c r="P2344" s="832">
        <v>0</v>
      </c>
      <c r="Q2344" s="832">
        <v>0</v>
      </c>
      <c r="R2344" s="832">
        <v>0</v>
      </c>
      <c r="S2344" s="832">
        <v>0</v>
      </c>
      <c r="T2344" s="832">
        <v>0</v>
      </c>
      <c r="U2344" s="832">
        <v>0</v>
      </c>
      <c r="V2344" s="832">
        <v>0</v>
      </c>
      <c r="W2344" s="832">
        <v>0</v>
      </c>
      <c r="X2344" s="832">
        <v>0</v>
      </c>
      <c r="Y2344" s="832">
        <v>0</v>
      </c>
      <c r="Z2344" s="832">
        <v>0</v>
      </c>
      <c r="AA2344" s="832">
        <v>0</v>
      </c>
      <c r="AB2344" s="832">
        <v>0</v>
      </c>
      <c r="AC2344" s="832">
        <v>0</v>
      </c>
      <c r="AD2344" s="832">
        <v>0</v>
      </c>
      <c r="AE2344" s="832">
        <v>0</v>
      </c>
      <c r="AF2344" s="832">
        <v>0</v>
      </c>
      <c r="AG2344" s="832">
        <v>0</v>
      </c>
      <c r="AH2344" s="832">
        <v>0</v>
      </c>
      <c r="AI2344" s="832">
        <v>0</v>
      </c>
    </row>
    <row r="2345" spans="1:35" ht="15" customHeight="1">
      <c r="A2345" s="832" t="s">
        <v>1150</v>
      </c>
      <c r="B2345" s="832">
        <v>2022</v>
      </c>
      <c r="C2345" s="832" t="s">
        <v>1624</v>
      </c>
      <c r="D2345" s="832" t="s">
        <v>2753</v>
      </c>
      <c r="E2345" s="832" t="s">
        <v>333</v>
      </c>
      <c r="F2345" s="832" t="s">
        <v>1119</v>
      </c>
      <c r="G2345" s="832">
        <v>0</v>
      </c>
      <c r="H2345" s="832">
        <v>0</v>
      </c>
      <c r="I2345" s="832">
        <v>0</v>
      </c>
      <c r="J2345" s="832">
        <v>0</v>
      </c>
      <c r="K2345" s="832">
        <v>0</v>
      </c>
      <c r="L2345" s="832">
        <v>0</v>
      </c>
      <c r="M2345" s="832">
        <v>0</v>
      </c>
      <c r="N2345" s="832">
        <v>0</v>
      </c>
      <c r="O2345" s="832">
        <v>0</v>
      </c>
      <c r="P2345" s="832">
        <v>0</v>
      </c>
      <c r="Q2345" s="832">
        <v>0</v>
      </c>
      <c r="R2345" s="832">
        <v>0</v>
      </c>
      <c r="S2345" s="832">
        <v>0</v>
      </c>
      <c r="T2345" s="832">
        <v>0</v>
      </c>
      <c r="U2345" s="832">
        <v>0</v>
      </c>
      <c r="V2345" s="832">
        <v>0</v>
      </c>
      <c r="W2345" s="832">
        <v>0</v>
      </c>
      <c r="X2345" s="832">
        <v>0</v>
      </c>
      <c r="Y2345" s="832">
        <v>0</v>
      </c>
      <c r="Z2345" s="832">
        <v>0</v>
      </c>
      <c r="AA2345" s="832">
        <v>0</v>
      </c>
      <c r="AB2345" s="832">
        <v>0</v>
      </c>
      <c r="AC2345" s="832">
        <v>0</v>
      </c>
      <c r="AD2345" s="832">
        <v>0</v>
      </c>
      <c r="AE2345" s="832">
        <v>0</v>
      </c>
      <c r="AF2345" s="832">
        <v>0</v>
      </c>
      <c r="AG2345" s="832">
        <v>0</v>
      </c>
      <c r="AH2345" s="832">
        <v>0</v>
      </c>
      <c r="AI2345" s="832">
        <v>0</v>
      </c>
    </row>
    <row r="2346" spans="1:35" ht="15" customHeight="1">
      <c r="A2346" s="832" t="s">
        <v>1150</v>
      </c>
      <c r="B2346" s="832">
        <v>2022</v>
      </c>
      <c r="C2346" s="832" t="s">
        <v>1626</v>
      </c>
      <c r="D2346" s="832" t="s">
        <v>1627</v>
      </c>
      <c r="E2346" s="832" t="s">
        <v>333</v>
      </c>
      <c r="F2346" s="832" t="s">
        <v>1119</v>
      </c>
      <c r="G2346" s="832">
        <v>0</v>
      </c>
      <c r="H2346" s="832">
        <v>0</v>
      </c>
      <c r="I2346" s="832">
        <v>0</v>
      </c>
      <c r="J2346" s="832">
        <v>0</v>
      </c>
      <c r="K2346" s="832">
        <v>0</v>
      </c>
      <c r="L2346" s="832">
        <v>0</v>
      </c>
      <c r="M2346" s="832">
        <v>0</v>
      </c>
      <c r="N2346" s="832">
        <v>0</v>
      </c>
      <c r="O2346" s="832">
        <v>0</v>
      </c>
      <c r="P2346" s="832">
        <v>0</v>
      </c>
      <c r="Q2346" s="832">
        <v>0</v>
      </c>
      <c r="R2346" s="832">
        <v>0</v>
      </c>
      <c r="S2346" s="832">
        <v>0</v>
      </c>
      <c r="T2346" s="832">
        <v>0</v>
      </c>
      <c r="U2346" s="832">
        <v>0</v>
      </c>
      <c r="V2346" s="832">
        <v>0</v>
      </c>
      <c r="W2346" s="832">
        <v>0</v>
      </c>
      <c r="X2346" s="832">
        <v>0</v>
      </c>
      <c r="Y2346" s="832">
        <v>0</v>
      </c>
      <c r="Z2346" s="832">
        <v>0</v>
      </c>
      <c r="AA2346" s="832">
        <v>0</v>
      </c>
      <c r="AB2346" s="832">
        <v>0</v>
      </c>
      <c r="AC2346" s="832">
        <v>0</v>
      </c>
      <c r="AD2346" s="832">
        <v>0</v>
      </c>
      <c r="AE2346" s="832">
        <v>0</v>
      </c>
      <c r="AF2346" s="832">
        <v>0</v>
      </c>
      <c r="AG2346" s="832">
        <v>0</v>
      </c>
      <c r="AH2346" s="832">
        <v>0</v>
      </c>
      <c r="AI2346" s="832">
        <v>0</v>
      </c>
    </row>
    <row r="2347" spans="1:35" ht="15" customHeight="1">
      <c r="A2347" s="832" t="s">
        <v>1150</v>
      </c>
      <c r="B2347" s="832">
        <v>2022</v>
      </c>
      <c r="C2347" s="832" t="s">
        <v>1628</v>
      </c>
      <c r="D2347" s="832" t="s">
        <v>1629</v>
      </c>
      <c r="E2347" s="832" t="s">
        <v>333</v>
      </c>
      <c r="F2347" s="832" t="s">
        <v>1119</v>
      </c>
      <c r="G2347" s="832">
        <v>0</v>
      </c>
      <c r="H2347" s="832">
        <v>0</v>
      </c>
      <c r="I2347" s="832">
        <v>0</v>
      </c>
      <c r="J2347" s="832">
        <v>0</v>
      </c>
      <c r="K2347" s="832">
        <v>0</v>
      </c>
      <c r="L2347" s="832">
        <v>0</v>
      </c>
      <c r="M2347" s="832">
        <v>0</v>
      </c>
      <c r="N2347" s="832">
        <v>0</v>
      </c>
      <c r="O2347" s="832">
        <v>0</v>
      </c>
      <c r="P2347" s="832">
        <v>0</v>
      </c>
      <c r="Q2347" s="832">
        <v>0</v>
      </c>
      <c r="R2347" s="832">
        <v>0</v>
      </c>
      <c r="S2347" s="832">
        <v>0</v>
      </c>
      <c r="T2347" s="832">
        <v>0</v>
      </c>
      <c r="U2347" s="832">
        <v>0</v>
      </c>
      <c r="V2347" s="832">
        <v>0</v>
      </c>
      <c r="W2347" s="832">
        <v>0</v>
      </c>
      <c r="X2347" s="832">
        <v>0</v>
      </c>
      <c r="Y2347" s="832">
        <v>0</v>
      </c>
      <c r="Z2347" s="832">
        <v>0</v>
      </c>
      <c r="AA2347" s="832">
        <v>0</v>
      </c>
      <c r="AB2347" s="832">
        <v>0</v>
      </c>
      <c r="AC2347" s="832">
        <v>0</v>
      </c>
      <c r="AD2347" s="832">
        <v>0</v>
      </c>
      <c r="AE2347" s="832">
        <v>0</v>
      </c>
      <c r="AF2347" s="832">
        <v>0</v>
      </c>
      <c r="AG2347" s="832">
        <v>0</v>
      </c>
      <c r="AH2347" s="832">
        <v>0</v>
      </c>
      <c r="AI2347" s="832">
        <v>0</v>
      </c>
    </row>
    <row r="2348" spans="1:35" ht="15" customHeight="1">
      <c r="A2348" s="832" t="s">
        <v>1150</v>
      </c>
      <c r="B2348" s="832">
        <v>2022</v>
      </c>
      <c r="C2348" s="832" t="s">
        <v>1630</v>
      </c>
      <c r="D2348" s="832" t="s">
        <v>1631</v>
      </c>
      <c r="E2348" s="832" t="s">
        <v>333</v>
      </c>
      <c r="F2348" s="832" t="s">
        <v>1119</v>
      </c>
      <c r="G2348" s="832">
        <v>0</v>
      </c>
      <c r="H2348" s="832">
        <v>0</v>
      </c>
      <c r="I2348" s="832">
        <v>0</v>
      </c>
      <c r="J2348" s="832">
        <v>0</v>
      </c>
      <c r="K2348" s="832">
        <v>0</v>
      </c>
      <c r="L2348" s="832">
        <v>0</v>
      </c>
      <c r="M2348" s="832">
        <v>0</v>
      </c>
      <c r="N2348" s="832">
        <v>0</v>
      </c>
      <c r="O2348" s="832">
        <v>0</v>
      </c>
      <c r="P2348" s="832">
        <v>0</v>
      </c>
      <c r="Q2348" s="832">
        <v>0</v>
      </c>
      <c r="R2348" s="832">
        <v>0</v>
      </c>
      <c r="S2348" s="832">
        <v>0</v>
      </c>
      <c r="T2348" s="832">
        <v>0</v>
      </c>
      <c r="U2348" s="832">
        <v>0</v>
      </c>
      <c r="V2348" s="832">
        <v>0</v>
      </c>
      <c r="W2348" s="832">
        <v>0</v>
      </c>
      <c r="X2348" s="832">
        <v>0</v>
      </c>
      <c r="Y2348" s="832">
        <v>0</v>
      </c>
      <c r="Z2348" s="832">
        <v>0</v>
      </c>
      <c r="AA2348" s="832">
        <v>0</v>
      </c>
      <c r="AB2348" s="832">
        <v>0</v>
      </c>
      <c r="AC2348" s="832">
        <v>0</v>
      </c>
      <c r="AD2348" s="832">
        <v>0</v>
      </c>
      <c r="AE2348" s="832">
        <v>0</v>
      </c>
      <c r="AF2348" s="832">
        <v>0</v>
      </c>
      <c r="AG2348" s="832">
        <v>0</v>
      </c>
      <c r="AH2348" s="832">
        <v>0</v>
      </c>
      <c r="AI2348" s="832">
        <v>0</v>
      </c>
    </row>
    <row r="2349" spans="1:35" ht="15" customHeight="1">
      <c r="A2349" s="832" t="s">
        <v>1150</v>
      </c>
      <c r="B2349" s="832">
        <v>2022</v>
      </c>
      <c r="C2349" s="832" t="s">
        <v>1632</v>
      </c>
      <c r="D2349" s="832" t="s">
        <v>2754</v>
      </c>
      <c r="E2349" s="832" t="s">
        <v>333</v>
      </c>
      <c r="F2349" s="832" t="s">
        <v>1119</v>
      </c>
      <c r="G2349" s="832">
        <v>0</v>
      </c>
      <c r="H2349" s="832">
        <v>0</v>
      </c>
      <c r="I2349" s="832">
        <v>0</v>
      </c>
      <c r="J2349" s="832">
        <v>0</v>
      </c>
      <c r="K2349" s="832">
        <v>0</v>
      </c>
      <c r="L2349" s="832">
        <v>0</v>
      </c>
      <c r="M2349" s="832">
        <v>0</v>
      </c>
      <c r="N2349" s="832">
        <v>0</v>
      </c>
      <c r="O2349" s="832">
        <v>0</v>
      </c>
      <c r="P2349" s="832">
        <v>0</v>
      </c>
      <c r="Q2349" s="832">
        <v>0</v>
      </c>
      <c r="R2349" s="832">
        <v>0</v>
      </c>
      <c r="S2349" s="832">
        <v>0</v>
      </c>
      <c r="T2349" s="832">
        <v>0</v>
      </c>
      <c r="U2349" s="832">
        <v>0</v>
      </c>
      <c r="V2349" s="832">
        <v>0</v>
      </c>
      <c r="W2349" s="832">
        <v>0</v>
      </c>
      <c r="X2349" s="832">
        <v>0</v>
      </c>
      <c r="Y2349" s="832">
        <v>0</v>
      </c>
      <c r="Z2349" s="832">
        <v>0</v>
      </c>
      <c r="AA2349" s="832">
        <v>0</v>
      </c>
      <c r="AB2349" s="832">
        <v>0</v>
      </c>
      <c r="AC2349" s="832">
        <v>0</v>
      </c>
      <c r="AD2349" s="832">
        <v>0</v>
      </c>
      <c r="AE2349" s="832">
        <v>0</v>
      </c>
      <c r="AF2349" s="832">
        <v>0</v>
      </c>
      <c r="AG2349" s="832">
        <v>0</v>
      </c>
      <c r="AH2349" s="832">
        <v>0</v>
      </c>
      <c r="AI2349" s="832">
        <v>0</v>
      </c>
    </row>
    <row r="2350" spans="1:35" ht="15" customHeight="1">
      <c r="A2350" s="832" t="s">
        <v>1150</v>
      </c>
      <c r="B2350" s="832">
        <v>2022</v>
      </c>
      <c r="C2350" s="832" t="s">
        <v>1634</v>
      </c>
      <c r="D2350" s="832" t="s">
        <v>2755</v>
      </c>
      <c r="E2350" s="832" t="s">
        <v>333</v>
      </c>
      <c r="F2350" s="832" t="s">
        <v>1119</v>
      </c>
      <c r="G2350" s="832">
        <v>0</v>
      </c>
      <c r="H2350" s="832">
        <v>0</v>
      </c>
      <c r="I2350" s="832">
        <v>0</v>
      </c>
      <c r="J2350" s="832">
        <v>0</v>
      </c>
      <c r="K2350" s="832">
        <v>0</v>
      </c>
      <c r="L2350" s="832">
        <v>0</v>
      </c>
      <c r="M2350" s="832">
        <v>0</v>
      </c>
      <c r="N2350" s="832">
        <v>0</v>
      </c>
      <c r="O2350" s="832">
        <v>0</v>
      </c>
      <c r="P2350" s="832">
        <v>0</v>
      </c>
      <c r="Q2350" s="832">
        <v>0</v>
      </c>
      <c r="R2350" s="832">
        <v>0</v>
      </c>
      <c r="S2350" s="832">
        <v>0</v>
      </c>
      <c r="T2350" s="832">
        <v>0</v>
      </c>
      <c r="U2350" s="832">
        <v>0</v>
      </c>
      <c r="V2350" s="832">
        <v>0</v>
      </c>
      <c r="W2350" s="832">
        <v>0</v>
      </c>
      <c r="X2350" s="832">
        <v>0</v>
      </c>
      <c r="Y2350" s="832">
        <v>0</v>
      </c>
      <c r="Z2350" s="832">
        <v>0</v>
      </c>
      <c r="AA2350" s="832">
        <v>0</v>
      </c>
      <c r="AB2350" s="832">
        <v>0</v>
      </c>
      <c r="AC2350" s="832">
        <v>0</v>
      </c>
      <c r="AD2350" s="832">
        <v>0</v>
      </c>
      <c r="AE2350" s="832">
        <v>0</v>
      </c>
      <c r="AF2350" s="832">
        <v>0</v>
      </c>
      <c r="AG2350" s="832">
        <v>0</v>
      </c>
      <c r="AH2350" s="832">
        <v>0</v>
      </c>
      <c r="AI2350" s="832">
        <v>0</v>
      </c>
    </row>
    <row r="2351" spans="1:35" ht="15" customHeight="1">
      <c r="A2351" s="832" t="s">
        <v>1150</v>
      </c>
      <c r="B2351" s="832">
        <v>2022</v>
      </c>
      <c r="C2351" s="832" t="s">
        <v>1636</v>
      </c>
      <c r="D2351" s="832" t="s">
        <v>1637</v>
      </c>
      <c r="E2351" s="832" t="s">
        <v>333</v>
      </c>
      <c r="F2351" s="832" t="s">
        <v>1119</v>
      </c>
      <c r="G2351" s="832">
        <v>0</v>
      </c>
      <c r="H2351" s="832">
        <v>0</v>
      </c>
      <c r="I2351" s="832">
        <v>0</v>
      </c>
      <c r="J2351" s="832">
        <v>0</v>
      </c>
      <c r="K2351" s="832">
        <v>0</v>
      </c>
      <c r="L2351" s="832">
        <v>0</v>
      </c>
      <c r="M2351" s="832">
        <v>0</v>
      </c>
      <c r="N2351" s="832">
        <v>0</v>
      </c>
      <c r="O2351" s="832">
        <v>0</v>
      </c>
      <c r="P2351" s="832">
        <v>0</v>
      </c>
      <c r="Q2351" s="832">
        <v>0</v>
      </c>
      <c r="R2351" s="832">
        <v>0</v>
      </c>
      <c r="S2351" s="832">
        <v>0</v>
      </c>
      <c r="T2351" s="832">
        <v>0</v>
      </c>
      <c r="U2351" s="832">
        <v>0</v>
      </c>
      <c r="V2351" s="832">
        <v>0</v>
      </c>
      <c r="W2351" s="832">
        <v>0</v>
      </c>
      <c r="X2351" s="832">
        <v>0</v>
      </c>
      <c r="Y2351" s="832">
        <v>0</v>
      </c>
      <c r="Z2351" s="832">
        <v>0</v>
      </c>
      <c r="AA2351" s="832">
        <v>0</v>
      </c>
      <c r="AB2351" s="832">
        <v>0</v>
      </c>
      <c r="AC2351" s="832">
        <v>0</v>
      </c>
      <c r="AD2351" s="832">
        <v>0</v>
      </c>
      <c r="AE2351" s="832">
        <v>0</v>
      </c>
      <c r="AF2351" s="832">
        <v>0</v>
      </c>
      <c r="AG2351" s="832">
        <v>0</v>
      </c>
      <c r="AH2351" s="832">
        <v>0</v>
      </c>
      <c r="AI2351" s="832">
        <v>0</v>
      </c>
    </row>
    <row r="2352" spans="1:35" ht="15" customHeight="1">
      <c r="A2352" s="832" t="s">
        <v>1150</v>
      </c>
      <c r="B2352" s="832">
        <v>2022</v>
      </c>
      <c r="C2352" s="832" t="s">
        <v>1638</v>
      </c>
      <c r="D2352" s="832" t="s">
        <v>1639</v>
      </c>
      <c r="E2352" s="832" t="s">
        <v>333</v>
      </c>
      <c r="F2352" s="832" t="s">
        <v>1119</v>
      </c>
      <c r="G2352" s="832">
        <v>0</v>
      </c>
      <c r="H2352" s="832">
        <v>0</v>
      </c>
      <c r="I2352" s="832">
        <v>0</v>
      </c>
      <c r="J2352" s="832">
        <v>0</v>
      </c>
      <c r="K2352" s="832">
        <v>0</v>
      </c>
      <c r="L2352" s="832">
        <v>0</v>
      </c>
      <c r="M2352" s="832">
        <v>0</v>
      </c>
      <c r="N2352" s="832">
        <v>0</v>
      </c>
      <c r="O2352" s="832">
        <v>0</v>
      </c>
      <c r="P2352" s="832">
        <v>0</v>
      </c>
      <c r="Q2352" s="832">
        <v>0</v>
      </c>
      <c r="R2352" s="832">
        <v>0</v>
      </c>
      <c r="S2352" s="832">
        <v>0</v>
      </c>
      <c r="T2352" s="832">
        <v>0</v>
      </c>
      <c r="U2352" s="832">
        <v>0</v>
      </c>
      <c r="V2352" s="832">
        <v>0</v>
      </c>
      <c r="W2352" s="832">
        <v>0</v>
      </c>
      <c r="X2352" s="832">
        <v>0</v>
      </c>
      <c r="Y2352" s="832">
        <v>0</v>
      </c>
      <c r="Z2352" s="832">
        <v>0</v>
      </c>
      <c r="AA2352" s="832">
        <v>0</v>
      </c>
      <c r="AB2352" s="832">
        <v>0</v>
      </c>
      <c r="AC2352" s="832">
        <v>0</v>
      </c>
      <c r="AD2352" s="832">
        <v>0</v>
      </c>
      <c r="AE2352" s="832">
        <v>0</v>
      </c>
      <c r="AF2352" s="832">
        <v>0</v>
      </c>
      <c r="AG2352" s="832">
        <v>0</v>
      </c>
      <c r="AH2352" s="832">
        <v>0</v>
      </c>
      <c r="AI2352" s="832">
        <v>0</v>
      </c>
    </row>
    <row r="2353" spans="1:35" ht="15" customHeight="1">
      <c r="A2353" s="832" t="s">
        <v>1150</v>
      </c>
      <c r="B2353" s="832">
        <v>2022</v>
      </c>
      <c r="C2353" s="832" t="s">
        <v>1640</v>
      </c>
      <c r="D2353" s="832" t="s">
        <v>1641</v>
      </c>
      <c r="E2353" s="832" t="s">
        <v>333</v>
      </c>
      <c r="F2353" s="832" t="s">
        <v>1119</v>
      </c>
      <c r="G2353" s="832">
        <v>0</v>
      </c>
      <c r="H2353" s="832">
        <v>0</v>
      </c>
      <c r="I2353" s="832">
        <v>0</v>
      </c>
      <c r="J2353" s="832">
        <v>0</v>
      </c>
      <c r="K2353" s="832">
        <v>0</v>
      </c>
      <c r="L2353" s="832">
        <v>0</v>
      </c>
      <c r="M2353" s="832">
        <v>0</v>
      </c>
      <c r="N2353" s="832">
        <v>0</v>
      </c>
      <c r="O2353" s="832">
        <v>0</v>
      </c>
      <c r="P2353" s="832">
        <v>0</v>
      </c>
      <c r="Q2353" s="832">
        <v>0</v>
      </c>
      <c r="R2353" s="832">
        <v>0</v>
      </c>
      <c r="S2353" s="832">
        <v>0</v>
      </c>
      <c r="T2353" s="832">
        <v>0</v>
      </c>
      <c r="U2353" s="832">
        <v>0</v>
      </c>
      <c r="V2353" s="832">
        <v>0</v>
      </c>
      <c r="W2353" s="832">
        <v>0</v>
      </c>
      <c r="X2353" s="832">
        <v>0</v>
      </c>
      <c r="Y2353" s="832">
        <v>0</v>
      </c>
      <c r="Z2353" s="832">
        <v>0</v>
      </c>
      <c r="AA2353" s="832">
        <v>0</v>
      </c>
      <c r="AB2353" s="832">
        <v>0</v>
      </c>
      <c r="AC2353" s="832">
        <v>0</v>
      </c>
      <c r="AD2353" s="832">
        <v>0</v>
      </c>
      <c r="AE2353" s="832">
        <v>0</v>
      </c>
      <c r="AF2353" s="832">
        <v>0</v>
      </c>
      <c r="AG2353" s="832">
        <v>0</v>
      </c>
      <c r="AH2353" s="832">
        <v>0</v>
      </c>
      <c r="AI2353" s="832">
        <v>0</v>
      </c>
    </row>
    <row r="2354" spans="1:35" ht="15" customHeight="1">
      <c r="A2354" s="832" t="s">
        <v>1150</v>
      </c>
      <c r="B2354" s="832">
        <v>2022</v>
      </c>
      <c r="C2354" s="832" t="s">
        <v>1642</v>
      </c>
      <c r="D2354" s="832" t="s">
        <v>1643</v>
      </c>
      <c r="E2354" s="832" t="s">
        <v>333</v>
      </c>
      <c r="F2354" s="832" t="s">
        <v>1119</v>
      </c>
      <c r="G2354" s="832">
        <v>0</v>
      </c>
      <c r="H2354" s="832">
        <v>0</v>
      </c>
      <c r="I2354" s="832">
        <v>0</v>
      </c>
      <c r="J2354" s="832">
        <v>0</v>
      </c>
      <c r="K2354" s="832">
        <v>0</v>
      </c>
      <c r="L2354" s="832">
        <v>0</v>
      </c>
      <c r="M2354" s="832">
        <v>0</v>
      </c>
      <c r="N2354" s="832">
        <v>0</v>
      </c>
      <c r="O2354" s="832">
        <v>0</v>
      </c>
      <c r="P2354" s="832">
        <v>0</v>
      </c>
      <c r="Q2354" s="832">
        <v>0</v>
      </c>
      <c r="R2354" s="832">
        <v>0</v>
      </c>
      <c r="S2354" s="832">
        <v>0</v>
      </c>
      <c r="T2354" s="832">
        <v>0</v>
      </c>
      <c r="U2354" s="832">
        <v>0</v>
      </c>
      <c r="V2354" s="832">
        <v>0</v>
      </c>
      <c r="W2354" s="832">
        <v>0</v>
      </c>
      <c r="X2354" s="832">
        <v>0</v>
      </c>
      <c r="Y2354" s="832">
        <v>0</v>
      </c>
      <c r="Z2354" s="832">
        <v>0</v>
      </c>
      <c r="AA2354" s="832">
        <v>0</v>
      </c>
      <c r="AB2354" s="832">
        <v>0</v>
      </c>
      <c r="AC2354" s="832">
        <v>0</v>
      </c>
      <c r="AD2354" s="832">
        <v>0</v>
      </c>
      <c r="AE2354" s="832">
        <v>0</v>
      </c>
      <c r="AF2354" s="832">
        <v>0</v>
      </c>
      <c r="AG2354" s="832">
        <v>0</v>
      </c>
      <c r="AH2354" s="832">
        <v>0</v>
      </c>
      <c r="AI2354" s="832">
        <v>0</v>
      </c>
    </row>
    <row r="2355" spans="1:35" ht="15" customHeight="1">
      <c r="A2355" s="832" t="s">
        <v>1150</v>
      </c>
      <c r="B2355" s="832">
        <v>2022</v>
      </c>
      <c r="C2355" s="832" t="s">
        <v>1644</v>
      </c>
      <c r="D2355" s="832" t="s">
        <v>1645</v>
      </c>
      <c r="E2355" s="832" t="s">
        <v>333</v>
      </c>
      <c r="F2355" s="832" t="s">
        <v>1119</v>
      </c>
      <c r="G2355" s="832">
        <v>0</v>
      </c>
      <c r="H2355" s="832">
        <v>0</v>
      </c>
      <c r="I2355" s="832">
        <v>0</v>
      </c>
      <c r="J2355" s="832">
        <v>0</v>
      </c>
      <c r="K2355" s="832">
        <v>0</v>
      </c>
      <c r="L2355" s="832">
        <v>0</v>
      </c>
      <c r="M2355" s="832">
        <v>0</v>
      </c>
      <c r="N2355" s="832">
        <v>0</v>
      </c>
      <c r="O2355" s="832">
        <v>0</v>
      </c>
      <c r="P2355" s="832">
        <v>0</v>
      </c>
      <c r="Q2355" s="832">
        <v>0</v>
      </c>
      <c r="R2355" s="832">
        <v>0</v>
      </c>
      <c r="S2355" s="832">
        <v>0</v>
      </c>
      <c r="T2355" s="832">
        <v>0</v>
      </c>
      <c r="U2355" s="832">
        <v>0</v>
      </c>
      <c r="V2355" s="832">
        <v>0</v>
      </c>
      <c r="W2355" s="832">
        <v>0</v>
      </c>
      <c r="X2355" s="832">
        <v>0</v>
      </c>
      <c r="Y2355" s="832">
        <v>0</v>
      </c>
      <c r="Z2355" s="832">
        <v>0</v>
      </c>
      <c r="AA2355" s="832">
        <v>0</v>
      </c>
      <c r="AB2355" s="832">
        <v>0</v>
      </c>
      <c r="AC2355" s="832">
        <v>0</v>
      </c>
      <c r="AD2355" s="832">
        <v>0</v>
      </c>
      <c r="AE2355" s="832">
        <v>0</v>
      </c>
      <c r="AF2355" s="832">
        <v>0</v>
      </c>
      <c r="AG2355" s="832">
        <v>0</v>
      </c>
      <c r="AH2355" s="832">
        <v>0</v>
      </c>
      <c r="AI2355" s="832">
        <v>0</v>
      </c>
    </row>
    <row r="2356" spans="1:35" ht="15" customHeight="1">
      <c r="A2356" s="832" t="s">
        <v>1150</v>
      </c>
      <c r="B2356" s="832">
        <v>2022</v>
      </c>
      <c r="C2356" s="832" t="s">
        <v>1646</v>
      </c>
      <c r="D2356" s="832" t="s">
        <v>1647</v>
      </c>
      <c r="E2356" s="832" t="s">
        <v>333</v>
      </c>
      <c r="F2356" s="832" t="s">
        <v>1119</v>
      </c>
      <c r="G2356" s="832">
        <v>0</v>
      </c>
      <c r="H2356" s="832">
        <v>0</v>
      </c>
      <c r="I2356" s="832">
        <v>0</v>
      </c>
      <c r="J2356" s="832">
        <v>0</v>
      </c>
      <c r="K2356" s="832">
        <v>0</v>
      </c>
      <c r="L2356" s="832">
        <v>0</v>
      </c>
      <c r="M2356" s="832">
        <v>0</v>
      </c>
      <c r="N2356" s="832">
        <v>0</v>
      </c>
      <c r="O2356" s="832">
        <v>0</v>
      </c>
      <c r="P2356" s="832">
        <v>0</v>
      </c>
      <c r="Q2356" s="832">
        <v>0</v>
      </c>
      <c r="R2356" s="832">
        <v>0</v>
      </c>
      <c r="S2356" s="832">
        <v>0</v>
      </c>
      <c r="T2356" s="832">
        <v>0</v>
      </c>
      <c r="U2356" s="832">
        <v>0</v>
      </c>
      <c r="V2356" s="832">
        <v>0</v>
      </c>
      <c r="W2356" s="832">
        <v>0</v>
      </c>
      <c r="X2356" s="832">
        <v>0</v>
      </c>
      <c r="Y2356" s="832">
        <v>0</v>
      </c>
      <c r="Z2356" s="832">
        <v>0</v>
      </c>
      <c r="AA2356" s="832">
        <v>0</v>
      </c>
      <c r="AB2356" s="832">
        <v>0</v>
      </c>
      <c r="AC2356" s="832">
        <v>0</v>
      </c>
      <c r="AD2356" s="832">
        <v>0</v>
      </c>
      <c r="AE2356" s="832">
        <v>0</v>
      </c>
      <c r="AF2356" s="832">
        <v>0</v>
      </c>
      <c r="AG2356" s="832">
        <v>0</v>
      </c>
      <c r="AH2356" s="832">
        <v>0</v>
      </c>
      <c r="AI2356" s="832">
        <v>0</v>
      </c>
    </row>
    <row r="2357" spans="1:35" ht="15" customHeight="1">
      <c r="A2357" s="832" t="s">
        <v>1150</v>
      </c>
      <c r="B2357" s="832">
        <v>2022</v>
      </c>
      <c r="C2357" s="832" t="s">
        <v>1648</v>
      </c>
      <c r="D2357" s="832" t="s">
        <v>1649</v>
      </c>
      <c r="E2357" s="832" t="s">
        <v>333</v>
      </c>
      <c r="F2357" s="832" t="s">
        <v>1119</v>
      </c>
      <c r="G2357" s="832">
        <v>0</v>
      </c>
      <c r="H2357" s="832">
        <v>0</v>
      </c>
      <c r="I2357" s="832">
        <v>0</v>
      </c>
      <c r="J2357" s="832">
        <v>0</v>
      </c>
      <c r="K2357" s="832">
        <v>0</v>
      </c>
      <c r="L2357" s="832">
        <v>0</v>
      </c>
      <c r="M2357" s="832">
        <v>0</v>
      </c>
      <c r="N2357" s="832">
        <v>0</v>
      </c>
      <c r="O2357" s="832">
        <v>0</v>
      </c>
      <c r="P2357" s="832">
        <v>0</v>
      </c>
      <c r="Q2357" s="832">
        <v>0</v>
      </c>
      <c r="R2357" s="832">
        <v>0</v>
      </c>
      <c r="S2357" s="832">
        <v>0</v>
      </c>
      <c r="T2357" s="832">
        <v>0</v>
      </c>
      <c r="U2357" s="832">
        <v>0</v>
      </c>
      <c r="V2357" s="832">
        <v>0</v>
      </c>
      <c r="W2357" s="832">
        <v>0</v>
      </c>
      <c r="X2357" s="832">
        <v>0</v>
      </c>
      <c r="Y2357" s="832">
        <v>0</v>
      </c>
      <c r="Z2357" s="832">
        <v>0</v>
      </c>
      <c r="AA2357" s="832">
        <v>0</v>
      </c>
      <c r="AB2357" s="832">
        <v>0</v>
      </c>
      <c r="AC2357" s="832">
        <v>0</v>
      </c>
      <c r="AD2357" s="832">
        <v>0</v>
      </c>
      <c r="AE2357" s="832">
        <v>0</v>
      </c>
      <c r="AF2357" s="832">
        <v>0</v>
      </c>
      <c r="AG2357" s="832">
        <v>0</v>
      </c>
      <c r="AH2357" s="832">
        <v>0</v>
      </c>
      <c r="AI2357" s="832">
        <v>0</v>
      </c>
    </row>
    <row r="2358" spans="1:35" ht="15" customHeight="1">
      <c r="A2358" s="832" t="s">
        <v>1150</v>
      </c>
      <c r="B2358" s="832">
        <v>2022</v>
      </c>
      <c r="C2358" s="832" t="s">
        <v>1650</v>
      </c>
      <c r="D2358" s="832" t="s">
        <v>1651</v>
      </c>
      <c r="E2358" s="832" t="s">
        <v>333</v>
      </c>
      <c r="F2358" s="832" t="s">
        <v>1119</v>
      </c>
      <c r="G2358" s="832">
        <v>0</v>
      </c>
      <c r="H2358" s="832">
        <v>0</v>
      </c>
      <c r="I2358" s="832">
        <v>0</v>
      </c>
      <c r="J2358" s="832">
        <v>0</v>
      </c>
      <c r="K2358" s="832">
        <v>0</v>
      </c>
      <c r="L2358" s="832">
        <v>0</v>
      </c>
      <c r="M2358" s="832">
        <v>0</v>
      </c>
      <c r="N2358" s="832">
        <v>0</v>
      </c>
      <c r="O2358" s="832">
        <v>0</v>
      </c>
      <c r="P2358" s="832">
        <v>0</v>
      </c>
      <c r="Q2358" s="832">
        <v>0</v>
      </c>
      <c r="R2358" s="832">
        <v>0</v>
      </c>
      <c r="S2358" s="832">
        <v>0</v>
      </c>
      <c r="T2358" s="832">
        <v>0</v>
      </c>
      <c r="U2358" s="832">
        <v>0</v>
      </c>
      <c r="V2358" s="832">
        <v>0</v>
      </c>
      <c r="W2358" s="832">
        <v>0</v>
      </c>
      <c r="X2358" s="832">
        <v>0</v>
      </c>
      <c r="Y2358" s="832">
        <v>0</v>
      </c>
      <c r="Z2358" s="832">
        <v>0</v>
      </c>
      <c r="AA2358" s="832">
        <v>0</v>
      </c>
      <c r="AB2358" s="832">
        <v>0</v>
      </c>
      <c r="AC2358" s="832">
        <v>0</v>
      </c>
      <c r="AD2358" s="832">
        <v>0</v>
      </c>
      <c r="AE2358" s="832">
        <v>0</v>
      </c>
      <c r="AF2358" s="832">
        <v>0</v>
      </c>
      <c r="AG2358" s="832">
        <v>0</v>
      </c>
      <c r="AH2358" s="832">
        <v>0</v>
      </c>
      <c r="AI2358" s="832">
        <v>0</v>
      </c>
    </row>
    <row r="2359" spans="1:35" ht="15" customHeight="1">
      <c r="A2359" s="832" t="s">
        <v>1150</v>
      </c>
      <c r="B2359" s="832">
        <v>2022</v>
      </c>
      <c r="C2359" s="832" t="s">
        <v>1652</v>
      </c>
      <c r="D2359" s="832" t="s">
        <v>1653</v>
      </c>
      <c r="E2359" s="832" t="s">
        <v>333</v>
      </c>
      <c r="F2359" s="832" t="s">
        <v>1119</v>
      </c>
      <c r="G2359" s="832">
        <v>0</v>
      </c>
      <c r="H2359" s="832">
        <v>0</v>
      </c>
      <c r="I2359" s="832">
        <v>0</v>
      </c>
      <c r="J2359" s="832">
        <v>0</v>
      </c>
      <c r="K2359" s="832">
        <v>0</v>
      </c>
      <c r="L2359" s="832">
        <v>0</v>
      </c>
      <c r="M2359" s="832">
        <v>0</v>
      </c>
      <c r="N2359" s="832">
        <v>0</v>
      </c>
      <c r="O2359" s="832">
        <v>0</v>
      </c>
      <c r="P2359" s="832">
        <v>0</v>
      </c>
      <c r="Q2359" s="832">
        <v>0</v>
      </c>
      <c r="R2359" s="832">
        <v>0</v>
      </c>
      <c r="S2359" s="832">
        <v>0</v>
      </c>
      <c r="T2359" s="832">
        <v>0</v>
      </c>
      <c r="U2359" s="832">
        <v>0</v>
      </c>
      <c r="V2359" s="832">
        <v>0</v>
      </c>
      <c r="W2359" s="832">
        <v>0</v>
      </c>
      <c r="X2359" s="832">
        <v>0</v>
      </c>
      <c r="Y2359" s="832">
        <v>0</v>
      </c>
      <c r="Z2359" s="832">
        <v>0</v>
      </c>
      <c r="AA2359" s="832">
        <v>0</v>
      </c>
      <c r="AB2359" s="832">
        <v>0</v>
      </c>
      <c r="AC2359" s="832">
        <v>0</v>
      </c>
      <c r="AD2359" s="832">
        <v>0</v>
      </c>
      <c r="AE2359" s="832">
        <v>0</v>
      </c>
      <c r="AF2359" s="832">
        <v>0</v>
      </c>
      <c r="AG2359" s="832">
        <v>0</v>
      </c>
      <c r="AH2359" s="832">
        <v>0</v>
      </c>
      <c r="AI2359" s="832">
        <v>0</v>
      </c>
    </row>
    <row r="2360" spans="1:35" ht="15" customHeight="1">
      <c r="A2360" s="832" t="s">
        <v>1150</v>
      </c>
      <c r="B2360" s="832">
        <v>2022</v>
      </c>
      <c r="C2360" s="832" t="s">
        <v>1654</v>
      </c>
      <c r="D2360" s="832" t="s">
        <v>2756</v>
      </c>
      <c r="E2360" s="832" t="s">
        <v>333</v>
      </c>
      <c r="F2360" s="832" t="s">
        <v>1119</v>
      </c>
      <c r="G2360" s="832">
        <v>0</v>
      </c>
      <c r="H2360" s="832">
        <v>0</v>
      </c>
      <c r="I2360" s="832">
        <v>0</v>
      </c>
      <c r="J2360" s="832">
        <v>0</v>
      </c>
      <c r="K2360" s="832">
        <v>0</v>
      </c>
      <c r="L2360" s="832">
        <v>0</v>
      </c>
      <c r="M2360" s="832">
        <v>0</v>
      </c>
      <c r="N2360" s="832">
        <v>0</v>
      </c>
      <c r="O2360" s="832">
        <v>0</v>
      </c>
      <c r="P2360" s="832">
        <v>0</v>
      </c>
      <c r="Q2360" s="832">
        <v>0</v>
      </c>
      <c r="R2360" s="832">
        <v>0</v>
      </c>
      <c r="S2360" s="832">
        <v>0</v>
      </c>
      <c r="T2360" s="832">
        <v>0</v>
      </c>
      <c r="U2360" s="832">
        <v>0</v>
      </c>
      <c r="V2360" s="832">
        <v>0</v>
      </c>
      <c r="W2360" s="832">
        <v>0</v>
      </c>
      <c r="X2360" s="832">
        <v>0</v>
      </c>
      <c r="Y2360" s="832">
        <v>0</v>
      </c>
      <c r="Z2360" s="832">
        <v>0</v>
      </c>
      <c r="AA2360" s="832">
        <v>0</v>
      </c>
      <c r="AB2360" s="832">
        <v>0</v>
      </c>
      <c r="AC2360" s="832">
        <v>0</v>
      </c>
      <c r="AD2360" s="832">
        <v>0</v>
      </c>
      <c r="AE2360" s="832">
        <v>0</v>
      </c>
      <c r="AF2360" s="832">
        <v>0</v>
      </c>
      <c r="AG2360" s="832">
        <v>0</v>
      </c>
      <c r="AH2360" s="832">
        <v>0</v>
      </c>
      <c r="AI2360" s="832">
        <v>0</v>
      </c>
    </row>
    <row r="2361" spans="1:35" ht="15" customHeight="1">
      <c r="A2361" s="832" t="s">
        <v>1150</v>
      </c>
      <c r="B2361" s="832">
        <v>2022</v>
      </c>
      <c r="C2361" s="832" t="s">
        <v>1656</v>
      </c>
      <c r="D2361" s="832" t="s">
        <v>2757</v>
      </c>
      <c r="E2361" s="832" t="s">
        <v>333</v>
      </c>
      <c r="F2361" s="832" t="s">
        <v>1119</v>
      </c>
      <c r="G2361" s="832">
        <v>0</v>
      </c>
      <c r="H2361" s="832">
        <v>0</v>
      </c>
      <c r="I2361" s="832">
        <v>0</v>
      </c>
      <c r="J2361" s="832">
        <v>0</v>
      </c>
      <c r="K2361" s="832">
        <v>0</v>
      </c>
      <c r="L2361" s="832">
        <v>0</v>
      </c>
      <c r="M2361" s="832">
        <v>0</v>
      </c>
      <c r="N2361" s="832">
        <v>0</v>
      </c>
      <c r="O2361" s="832">
        <v>0</v>
      </c>
      <c r="P2361" s="832">
        <v>0</v>
      </c>
      <c r="Q2361" s="832">
        <v>0</v>
      </c>
      <c r="R2361" s="832">
        <v>0</v>
      </c>
      <c r="S2361" s="832">
        <v>0</v>
      </c>
      <c r="T2361" s="832">
        <v>0</v>
      </c>
      <c r="U2361" s="832">
        <v>0</v>
      </c>
      <c r="V2361" s="832">
        <v>0</v>
      </c>
      <c r="W2361" s="832">
        <v>0</v>
      </c>
      <c r="X2361" s="832">
        <v>0</v>
      </c>
      <c r="Y2361" s="832">
        <v>0</v>
      </c>
      <c r="Z2361" s="832">
        <v>0</v>
      </c>
      <c r="AA2361" s="832">
        <v>0</v>
      </c>
      <c r="AB2361" s="832">
        <v>0</v>
      </c>
      <c r="AC2361" s="832">
        <v>0</v>
      </c>
      <c r="AD2361" s="832">
        <v>0</v>
      </c>
      <c r="AE2361" s="832">
        <v>0</v>
      </c>
      <c r="AF2361" s="832">
        <v>0</v>
      </c>
      <c r="AG2361" s="832">
        <v>0</v>
      </c>
      <c r="AH2361" s="832">
        <v>0</v>
      </c>
      <c r="AI2361" s="832">
        <v>0</v>
      </c>
    </row>
    <row r="2362" spans="1:35" ht="15" customHeight="1">
      <c r="A2362" s="832" t="s">
        <v>1150</v>
      </c>
      <c r="B2362" s="832">
        <v>2022</v>
      </c>
      <c r="C2362" s="832" t="s">
        <v>1658</v>
      </c>
      <c r="D2362" s="832" t="s">
        <v>1659</v>
      </c>
      <c r="E2362" s="832" t="s">
        <v>333</v>
      </c>
      <c r="F2362" s="832" t="s">
        <v>1119</v>
      </c>
      <c r="G2362" s="832">
        <v>0</v>
      </c>
      <c r="H2362" s="832">
        <v>0</v>
      </c>
      <c r="I2362" s="832">
        <v>0</v>
      </c>
      <c r="J2362" s="832">
        <v>0</v>
      </c>
      <c r="K2362" s="832">
        <v>0</v>
      </c>
      <c r="L2362" s="832">
        <v>0</v>
      </c>
      <c r="M2362" s="832">
        <v>0</v>
      </c>
      <c r="N2362" s="832">
        <v>0</v>
      </c>
      <c r="O2362" s="832">
        <v>0</v>
      </c>
      <c r="P2362" s="832">
        <v>0</v>
      </c>
      <c r="Q2362" s="832">
        <v>0</v>
      </c>
      <c r="R2362" s="832">
        <v>0</v>
      </c>
      <c r="S2362" s="832">
        <v>0</v>
      </c>
      <c r="T2362" s="832">
        <v>0</v>
      </c>
      <c r="U2362" s="832">
        <v>0</v>
      </c>
      <c r="V2362" s="832">
        <v>0</v>
      </c>
      <c r="W2362" s="832">
        <v>0</v>
      </c>
      <c r="X2362" s="832">
        <v>0</v>
      </c>
      <c r="Y2362" s="832">
        <v>0</v>
      </c>
      <c r="Z2362" s="832">
        <v>0</v>
      </c>
      <c r="AA2362" s="832">
        <v>0</v>
      </c>
      <c r="AB2362" s="832">
        <v>0</v>
      </c>
      <c r="AC2362" s="832">
        <v>0</v>
      </c>
      <c r="AD2362" s="832">
        <v>0</v>
      </c>
      <c r="AE2362" s="832">
        <v>0</v>
      </c>
      <c r="AF2362" s="832">
        <v>0</v>
      </c>
      <c r="AG2362" s="832">
        <v>0</v>
      </c>
      <c r="AH2362" s="832">
        <v>0</v>
      </c>
      <c r="AI2362" s="832">
        <v>0</v>
      </c>
    </row>
    <row r="2363" spans="1:35" ht="15" customHeight="1">
      <c r="A2363" s="832" t="s">
        <v>1150</v>
      </c>
      <c r="B2363" s="832">
        <v>2022</v>
      </c>
      <c r="C2363" s="832" t="s">
        <v>1660</v>
      </c>
      <c r="D2363" s="832" t="s">
        <v>1661</v>
      </c>
      <c r="E2363" s="832" t="s">
        <v>333</v>
      </c>
      <c r="F2363" s="832" t="s">
        <v>1119</v>
      </c>
      <c r="G2363" s="832">
        <v>0</v>
      </c>
      <c r="H2363" s="832">
        <v>0</v>
      </c>
      <c r="I2363" s="832">
        <v>0</v>
      </c>
      <c r="J2363" s="832">
        <v>0</v>
      </c>
      <c r="K2363" s="832">
        <v>0</v>
      </c>
      <c r="L2363" s="832">
        <v>0</v>
      </c>
      <c r="M2363" s="832">
        <v>0</v>
      </c>
      <c r="N2363" s="832">
        <v>0</v>
      </c>
      <c r="O2363" s="832">
        <v>0</v>
      </c>
      <c r="P2363" s="832">
        <v>0</v>
      </c>
      <c r="Q2363" s="832">
        <v>0</v>
      </c>
      <c r="R2363" s="832">
        <v>0</v>
      </c>
      <c r="S2363" s="832">
        <v>0</v>
      </c>
      <c r="T2363" s="832">
        <v>0</v>
      </c>
      <c r="U2363" s="832">
        <v>0</v>
      </c>
      <c r="V2363" s="832">
        <v>0</v>
      </c>
      <c r="W2363" s="832">
        <v>0</v>
      </c>
      <c r="X2363" s="832">
        <v>0</v>
      </c>
      <c r="Y2363" s="832">
        <v>0</v>
      </c>
      <c r="Z2363" s="832">
        <v>0</v>
      </c>
      <c r="AA2363" s="832">
        <v>0</v>
      </c>
      <c r="AB2363" s="832">
        <v>0</v>
      </c>
      <c r="AC2363" s="832">
        <v>0</v>
      </c>
      <c r="AD2363" s="832">
        <v>0</v>
      </c>
      <c r="AE2363" s="832">
        <v>0</v>
      </c>
      <c r="AF2363" s="832">
        <v>0</v>
      </c>
      <c r="AG2363" s="832">
        <v>0</v>
      </c>
      <c r="AH2363" s="832">
        <v>0</v>
      </c>
      <c r="AI2363" s="832">
        <v>0</v>
      </c>
    </row>
    <row r="2364" spans="1:35" ht="15" customHeight="1">
      <c r="A2364" s="832" t="s">
        <v>1150</v>
      </c>
      <c r="B2364" s="832">
        <v>2022</v>
      </c>
      <c r="C2364" s="832" t="s">
        <v>1662</v>
      </c>
      <c r="D2364" s="832" t="s">
        <v>2758</v>
      </c>
      <c r="E2364" s="832" t="s">
        <v>333</v>
      </c>
      <c r="F2364" s="832" t="s">
        <v>1119</v>
      </c>
      <c r="G2364" s="832">
        <v>0</v>
      </c>
      <c r="H2364" s="832">
        <v>0</v>
      </c>
      <c r="I2364" s="832">
        <v>0</v>
      </c>
      <c r="J2364" s="832">
        <v>0</v>
      </c>
      <c r="K2364" s="832">
        <v>0</v>
      </c>
      <c r="L2364" s="832">
        <v>0</v>
      </c>
      <c r="M2364" s="832">
        <v>0</v>
      </c>
      <c r="N2364" s="832">
        <v>0</v>
      </c>
      <c r="O2364" s="832">
        <v>0</v>
      </c>
      <c r="P2364" s="832">
        <v>0</v>
      </c>
      <c r="Q2364" s="832">
        <v>0</v>
      </c>
      <c r="R2364" s="832">
        <v>0</v>
      </c>
      <c r="S2364" s="832">
        <v>0</v>
      </c>
      <c r="T2364" s="832">
        <v>0</v>
      </c>
      <c r="U2364" s="832">
        <v>0</v>
      </c>
      <c r="V2364" s="832">
        <v>0</v>
      </c>
      <c r="W2364" s="832">
        <v>0</v>
      </c>
      <c r="X2364" s="832">
        <v>0</v>
      </c>
      <c r="Y2364" s="832">
        <v>0</v>
      </c>
      <c r="Z2364" s="832">
        <v>0</v>
      </c>
      <c r="AA2364" s="832">
        <v>0</v>
      </c>
      <c r="AB2364" s="832">
        <v>0</v>
      </c>
      <c r="AC2364" s="832">
        <v>0</v>
      </c>
      <c r="AD2364" s="832">
        <v>0</v>
      </c>
      <c r="AE2364" s="832">
        <v>0</v>
      </c>
      <c r="AF2364" s="832">
        <v>0</v>
      </c>
      <c r="AG2364" s="832">
        <v>0</v>
      </c>
      <c r="AH2364" s="832">
        <v>0</v>
      </c>
      <c r="AI2364" s="832">
        <v>0</v>
      </c>
    </row>
    <row r="2365" spans="1:35" ht="15" customHeight="1">
      <c r="A2365" s="832" t="s">
        <v>1150</v>
      </c>
      <c r="B2365" s="832">
        <v>2022</v>
      </c>
      <c r="C2365" s="832" t="s">
        <v>1664</v>
      </c>
      <c r="D2365" s="832" t="s">
        <v>1665</v>
      </c>
      <c r="E2365" s="832" t="s">
        <v>333</v>
      </c>
      <c r="F2365" s="832" t="s">
        <v>1119</v>
      </c>
      <c r="G2365" s="832">
        <v>0</v>
      </c>
      <c r="H2365" s="832">
        <v>0</v>
      </c>
      <c r="I2365" s="832">
        <v>0</v>
      </c>
      <c r="J2365" s="832">
        <v>0</v>
      </c>
      <c r="K2365" s="832">
        <v>0</v>
      </c>
      <c r="L2365" s="832">
        <v>0</v>
      </c>
      <c r="M2365" s="832">
        <v>0</v>
      </c>
      <c r="N2365" s="832">
        <v>0</v>
      </c>
      <c r="O2365" s="832">
        <v>0</v>
      </c>
      <c r="P2365" s="832">
        <v>0</v>
      </c>
      <c r="Q2365" s="832">
        <v>0</v>
      </c>
      <c r="R2365" s="832">
        <v>0</v>
      </c>
      <c r="S2365" s="832">
        <v>0</v>
      </c>
      <c r="T2365" s="832">
        <v>0</v>
      </c>
      <c r="U2365" s="832">
        <v>0</v>
      </c>
      <c r="V2365" s="832">
        <v>0</v>
      </c>
      <c r="W2365" s="832">
        <v>0</v>
      </c>
      <c r="X2365" s="832">
        <v>0</v>
      </c>
      <c r="Y2365" s="832">
        <v>0</v>
      </c>
      <c r="Z2365" s="832">
        <v>0</v>
      </c>
      <c r="AA2365" s="832">
        <v>0</v>
      </c>
      <c r="AB2365" s="832">
        <v>0</v>
      </c>
      <c r="AC2365" s="832">
        <v>0</v>
      </c>
      <c r="AD2365" s="832">
        <v>0</v>
      </c>
      <c r="AE2365" s="832">
        <v>0</v>
      </c>
      <c r="AF2365" s="832">
        <v>0</v>
      </c>
      <c r="AG2365" s="832">
        <v>0</v>
      </c>
      <c r="AH2365" s="832">
        <v>0</v>
      </c>
      <c r="AI2365" s="832">
        <v>0</v>
      </c>
    </row>
    <row r="2366" spans="1:35" ht="15" customHeight="1">
      <c r="A2366" s="832" t="s">
        <v>1150</v>
      </c>
      <c r="B2366" s="832">
        <v>2022</v>
      </c>
      <c r="C2366" s="832" t="s">
        <v>1666</v>
      </c>
      <c r="D2366" s="832" t="s">
        <v>1667</v>
      </c>
      <c r="E2366" s="832" t="s">
        <v>333</v>
      </c>
      <c r="F2366" s="832" t="s">
        <v>1119</v>
      </c>
      <c r="G2366" s="832">
        <v>0</v>
      </c>
      <c r="H2366" s="832">
        <v>0</v>
      </c>
      <c r="I2366" s="832">
        <v>0</v>
      </c>
      <c r="J2366" s="832">
        <v>0</v>
      </c>
      <c r="K2366" s="832">
        <v>0</v>
      </c>
      <c r="L2366" s="832">
        <v>0</v>
      </c>
      <c r="M2366" s="832">
        <v>0</v>
      </c>
      <c r="N2366" s="832">
        <v>0</v>
      </c>
      <c r="O2366" s="832">
        <v>0</v>
      </c>
      <c r="P2366" s="832">
        <v>0</v>
      </c>
      <c r="Q2366" s="832">
        <v>0</v>
      </c>
      <c r="R2366" s="832">
        <v>0</v>
      </c>
      <c r="S2366" s="832">
        <v>0</v>
      </c>
      <c r="T2366" s="832">
        <v>0</v>
      </c>
      <c r="U2366" s="832">
        <v>0</v>
      </c>
      <c r="V2366" s="832">
        <v>0</v>
      </c>
      <c r="W2366" s="832">
        <v>0</v>
      </c>
      <c r="X2366" s="832">
        <v>0</v>
      </c>
      <c r="Y2366" s="832">
        <v>0</v>
      </c>
      <c r="Z2366" s="832">
        <v>0</v>
      </c>
      <c r="AA2366" s="832">
        <v>0</v>
      </c>
      <c r="AB2366" s="832">
        <v>0</v>
      </c>
      <c r="AC2366" s="832">
        <v>0</v>
      </c>
      <c r="AD2366" s="832">
        <v>0</v>
      </c>
      <c r="AE2366" s="832">
        <v>0</v>
      </c>
      <c r="AF2366" s="832">
        <v>0</v>
      </c>
      <c r="AG2366" s="832">
        <v>0</v>
      </c>
      <c r="AH2366" s="832">
        <v>0</v>
      </c>
      <c r="AI2366" s="832">
        <v>0</v>
      </c>
    </row>
    <row r="2367" spans="1:35" ht="15" customHeight="1">
      <c r="A2367" s="832" t="s">
        <v>1150</v>
      </c>
      <c r="B2367" s="832">
        <v>2022</v>
      </c>
      <c r="C2367" s="832" t="s">
        <v>1668</v>
      </c>
      <c r="D2367" s="832" t="s">
        <v>1669</v>
      </c>
      <c r="E2367" s="832" t="s">
        <v>333</v>
      </c>
      <c r="F2367" s="832" t="s">
        <v>1119</v>
      </c>
      <c r="G2367" s="832">
        <v>0</v>
      </c>
      <c r="H2367" s="832">
        <v>0</v>
      </c>
      <c r="I2367" s="832">
        <v>0</v>
      </c>
      <c r="J2367" s="832">
        <v>0</v>
      </c>
      <c r="K2367" s="832">
        <v>0</v>
      </c>
      <c r="L2367" s="832">
        <v>0</v>
      </c>
      <c r="M2367" s="832">
        <v>0</v>
      </c>
      <c r="N2367" s="832">
        <v>0</v>
      </c>
      <c r="O2367" s="832">
        <v>0</v>
      </c>
      <c r="P2367" s="832">
        <v>0</v>
      </c>
      <c r="Q2367" s="832">
        <v>0</v>
      </c>
      <c r="R2367" s="832">
        <v>0</v>
      </c>
      <c r="S2367" s="832">
        <v>0</v>
      </c>
      <c r="T2367" s="832">
        <v>0</v>
      </c>
      <c r="U2367" s="832">
        <v>0</v>
      </c>
      <c r="V2367" s="832">
        <v>0</v>
      </c>
      <c r="W2367" s="832">
        <v>0</v>
      </c>
      <c r="X2367" s="832">
        <v>0</v>
      </c>
      <c r="Y2367" s="832">
        <v>0</v>
      </c>
      <c r="Z2367" s="832">
        <v>0</v>
      </c>
      <c r="AA2367" s="832">
        <v>0</v>
      </c>
      <c r="AB2367" s="832">
        <v>0</v>
      </c>
      <c r="AC2367" s="832">
        <v>0</v>
      </c>
      <c r="AD2367" s="832">
        <v>0</v>
      </c>
      <c r="AE2367" s="832">
        <v>0</v>
      </c>
      <c r="AF2367" s="832">
        <v>0</v>
      </c>
      <c r="AG2367" s="832">
        <v>0</v>
      </c>
      <c r="AH2367" s="832">
        <v>0</v>
      </c>
      <c r="AI2367" s="832">
        <v>0</v>
      </c>
    </row>
    <row r="2368" spans="1:35" ht="15" customHeight="1">
      <c r="A2368" s="832" t="s">
        <v>1150</v>
      </c>
      <c r="B2368" s="832">
        <v>2022</v>
      </c>
      <c r="C2368" s="832" t="s">
        <v>1670</v>
      </c>
      <c r="D2368" s="832" t="s">
        <v>2759</v>
      </c>
      <c r="E2368" s="832" t="s">
        <v>333</v>
      </c>
      <c r="F2368" s="832" t="s">
        <v>1119</v>
      </c>
      <c r="G2368" s="832">
        <v>0</v>
      </c>
      <c r="H2368" s="832">
        <v>0</v>
      </c>
      <c r="I2368" s="832">
        <v>0</v>
      </c>
      <c r="J2368" s="832">
        <v>0</v>
      </c>
      <c r="K2368" s="832">
        <v>0</v>
      </c>
      <c r="L2368" s="832">
        <v>0</v>
      </c>
      <c r="M2368" s="832">
        <v>0</v>
      </c>
      <c r="N2368" s="832">
        <v>0</v>
      </c>
      <c r="O2368" s="832">
        <v>0</v>
      </c>
      <c r="P2368" s="832">
        <v>0</v>
      </c>
      <c r="Q2368" s="832">
        <v>0</v>
      </c>
      <c r="R2368" s="832">
        <v>0</v>
      </c>
      <c r="S2368" s="832">
        <v>0</v>
      </c>
      <c r="T2368" s="832">
        <v>0</v>
      </c>
      <c r="U2368" s="832">
        <v>0</v>
      </c>
      <c r="V2368" s="832">
        <v>0</v>
      </c>
      <c r="W2368" s="832">
        <v>0</v>
      </c>
      <c r="X2368" s="832">
        <v>0</v>
      </c>
      <c r="Y2368" s="832">
        <v>0</v>
      </c>
      <c r="Z2368" s="832">
        <v>0</v>
      </c>
      <c r="AA2368" s="832">
        <v>0</v>
      </c>
      <c r="AB2368" s="832">
        <v>0</v>
      </c>
      <c r="AC2368" s="832">
        <v>0</v>
      </c>
      <c r="AD2368" s="832">
        <v>0</v>
      </c>
      <c r="AE2368" s="832">
        <v>0</v>
      </c>
      <c r="AF2368" s="832">
        <v>0</v>
      </c>
      <c r="AG2368" s="832">
        <v>0</v>
      </c>
      <c r="AH2368" s="832">
        <v>0</v>
      </c>
      <c r="AI2368" s="832">
        <v>0</v>
      </c>
    </row>
    <row r="2369" spans="1:35" ht="15" customHeight="1">
      <c r="A2369" s="832" t="s">
        <v>1150</v>
      </c>
      <c r="B2369" s="832">
        <v>2022</v>
      </c>
      <c r="C2369" s="832" t="s">
        <v>1672</v>
      </c>
      <c r="D2369" s="832" t="s">
        <v>1673</v>
      </c>
      <c r="E2369" s="832" t="s">
        <v>333</v>
      </c>
      <c r="F2369" s="832" t="s">
        <v>1119</v>
      </c>
      <c r="G2369" s="832">
        <v>0</v>
      </c>
      <c r="H2369" s="832">
        <v>0</v>
      </c>
      <c r="I2369" s="832">
        <v>0</v>
      </c>
      <c r="J2369" s="832">
        <v>0</v>
      </c>
      <c r="K2369" s="832">
        <v>0</v>
      </c>
      <c r="L2369" s="832">
        <v>0</v>
      </c>
      <c r="M2369" s="832">
        <v>0</v>
      </c>
      <c r="N2369" s="832">
        <v>0</v>
      </c>
      <c r="O2369" s="832">
        <v>0</v>
      </c>
      <c r="P2369" s="832">
        <v>0</v>
      </c>
      <c r="Q2369" s="832">
        <v>0</v>
      </c>
      <c r="R2369" s="832">
        <v>0</v>
      </c>
      <c r="S2369" s="832">
        <v>0</v>
      </c>
      <c r="T2369" s="832">
        <v>0</v>
      </c>
      <c r="U2369" s="832">
        <v>0</v>
      </c>
      <c r="V2369" s="832">
        <v>0</v>
      </c>
      <c r="W2369" s="832">
        <v>0</v>
      </c>
      <c r="X2369" s="832">
        <v>0</v>
      </c>
      <c r="Y2369" s="832">
        <v>0</v>
      </c>
      <c r="Z2369" s="832">
        <v>0</v>
      </c>
      <c r="AA2369" s="832">
        <v>0</v>
      </c>
      <c r="AB2369" s="832">
        <v>0</v>
      </c>
      <c r="AC2369" s="832">
        <v>0</v>
      </c>
      <c r="AD2369" s="832">
        <v>0</v>
      </c>
      <c r="AE2369" s="832">
        <v>0</v>
      </c>
      <c r="AF2369" s="832">
        <v>0</v>
      </c>
      <c r="AG2369" s="832">
        <v>0</v>
      </c>
      <c r="AH2369" s="832">
        <v>0</v>
      </c>
      <c r="AI2369" s="832">
        <v>0</v>
      </c>
    </row>
    <row r="2370" spans="1:35" ht="15" customHeight="1">
      <c r="A2370" s="832" t="s">
        <v>1150</v>
      </c>
      <c r="B2370" s="832">
        <v>2022</v>
      </c>
      <c r="C2370" s="832" t="s">
        <v>1674</v>
      </c>
      <c r="D2370" s="832" t="s">
        <v>2867</v>
      </c>
      <c r="E2370" s="832" t="s">
        <v>333</v>
      </c>
      <c r="F2370" s="832" t="s">
        <v>1119</v>
      </c>
      <c r="G2370" s="832">
        <v>0</v>
      </c>
      <c r="H2370" s="832">
        <v>0</v>
      </c>
      <c r="I2370" s="832">
        <v>0</v>
      </c>
      <c r="J2370" s="832">
        <v>0</v>
      </c>
      <c r="K2370" s="832">
        <v>0</v>
      </c>
      <c r="L2370" s="832">
        <v>0</v>
      </c>
      <c r="M2370" s="832">
        <v>0</v>
      </c>
      <c r="N2370" s="832">
        <v>0</v>
      </c>
      <c r="O2370" s="832">
        <v>0</v>
      </c>
      <c r="P2370" s="832">
        <v>0</v>
      </c>
      <c r="Q2370" s="832">
        <v>0</v>
      </c>
      <c r="R2370" s="832">
        <v>0</v>
      </c>
      <c r="S2370" s="832">
        <v>0</v>
      </c>
      <c r="T2370" s="832">
        <v>0</v>
      </c>
      <c r="U2370" s="832">
        <v>0</v>
      </c>
      <c r="V2370" s="832">
        <v>0</v>
      </c>
      <c r="W2370" s="832">
        <v>0</v>
      </c>
      <c r="X2370" s="832">
        <v>0</v>
      </c>
      <c r="Y2370" s="832">
        <v>0</v>
      </c>
      <c r="Z2370" s="832">
        <v>0</v>
      </c>
      <c r="AA2370" s="832">
        <v>0</v>
      </c>
      <c r="AB2370" s="832">
        <v>0</v>
      </c>
      <c r="AC2370" s="832">
        <v>0</v>
      </c>
      <c r="AD2370" s="832">
        <v>0</v>
      </c>
      <c r="AE2370" s="832">
        <v>0</v>
      </c>
      <c r="AF2370" s="832">
        <v>0</v>
      </c>
      <c r="AG2370" s="832">
        <v>0</v>
      </c>
      <c r="AH2370" s="832">
        <v>0</v>
      </c>
      <c r="AI2370" s="832">
        <v>0</v>
      </c>
    </row>
    <row r="2371" spans="1:35" ht="15" customHeight="1">
      <c r="A2371" s="832" t="s">
        <v>1150</v>
      </c>
      <c r="B2371" s="832">
        <v>2022</v>
      </c>
      <c r="C2371" s="832" t="s">
        <v>1676</v>
      </c>
      <c r="D2371" s="832" t="s">
        <v>1677</v>
      </c>
      <c r="E2371" s="832" t="s">
        <v>333</v>
      </c>
      <c r="F2371" s="832" t="s">
        <v>1119</v>
      </c>
      <c r="G2371" s="832">
        <v>0</v>
      </c>
      <c r="H2371" s="832">
        <v>0</v>
      </c>
      <c r="I2371" s="832">
        <v>0</v>
      </c>
      <c r="J2371" s="832">
        <v>0</v>
      </c>
      <c r="K2371" s="832">
        <v>0</v>
      </c>
      <c r="L2371" s="832">
        <v>0</v>
      </c>
      <c r="M2371" s="832">
        <v>0</v>
      </c>
      <c r="N2371" s="832">
        <v>0</v>
      </c>
      <c r="O2371" s="832">
        <v>0</v>
      </c>
      <c r="P2371" s="832">
        <v>0</v>
      </c>
      <c r="Q2371" s="832">
        <v>0</v>
      </c>
      <c r="R2371" s="832">
        <v>0</v>
      </c>
      <c r="S2371" s="832">
        <v>0</v>
      </c>
      <c r="T2371" s="832">
        <v>0</v>
      </c>
      <c r="U2371" s="832">
        <v>0</v>
      </c>
      <c r="V2371" s="832">
        <v>0</v>
      </c>
      <c r="W2371" s="832">
        <v>0</v>
      </c>
      <c r="X2371" s="832">
        <v>0</v>
      </c>
      <c r="Y2371" s="832">
        <v>0</v>
      </c>
      <c r="Z2371" s="832">
        <v>0</v>
      </c>
      <c r="AA2371" s="832">
        <v>0</v>
      </c>
      <c r="AB2371" s="832">
        <v>0</v>
      </c>
      <c r="AC2371" s="832">
        <v>0</v>
      </c>
      <c r="AD2371" s="832">
        <v>0</v>
      </c>
      <c r="AE2371" s="832">
        <v>0</v>
      </c>
      <c r="AF2371" s="832">
        <v>0</v>
      </c>
      <c r="AG2371" s="832">
        <v>0</v>
      </c>
      <c r="AH2371" s="832">
        <v>0</v>
      </c>
      <c r="AI2371" s="832">
        <v>0</v>
      </c>
    </row>
    <row r="2372" spans="1:35" ht="15" customHeight="1">
      <c r="A2372" s="832" t="s">
        <v>1150</v>
      </c>
      <c r="B2372" s="832">
        <v>2022</v>
      </c>
      <c r="C2372" s="832" t="s">
        <v>1678</v>
      </c>
      <c r="D2372" s="832" t="s">
        <v>1679</v>
      </c>
      <c r="E2372" s="832" t="s">
        <v>333</v>
      </c>
      <c r="F2372" s="832" t="s">
        <v>1119</v>
      </c>
      <c r="G2372" s="832">
        <v>0</v>
      </c>
      <c r="H2372" s="832">
        <v>0</v>
      </c>
      <c r="I2372" s="832">
        <v>0</v>
      </c>
      <c r="J2372" s="832">
        <v>0</v>
      </c>
      <c r="K2372" s="832">
        <v>0</v>
      </c>
      <c r="L2372" s="832">
        <v>0</v>
      </c>
      <c r="M2372" s="832">
        <v>0</v>
      </c>
      <c r="N2372" s="832">
        <v>0</v>
      </c>
      <c r="O2372" s="832">
        <v>0</v>
      </c>
      <c r="P2372" s="832">
        <v>0</v>
      </c>
      <c r="Q2372" s="832">
        <v>0</v>
      </c>
      <c r="R2372" s="832">
        <v>0</v>
      </c>
      <c r="S2372" s="832">
        <v>0</v>
      </c>
      <c r="T2372" s="832">
        <v>0</v>
      </c>
      <c r="U2372" s="832">
        <v>0</v>
      </c>
      <c r="V2372" s="832">
        <v>0</v>
      </c>
      <c r="W2372" s="832">
        <v>0</v>
      </c>
      <c r="X2372" s="832">
        <v>0</v>
      </c>
      <c r="Y2372" s="832">
        <v>0</v>
      </c>
      <c r="Z2372" s="832">
        <v>0</v>
      </c>
      <c r="AA2372" s="832">
        <v>0</v>
      </c>
      <c r="AB2372" s="832">
        <v>0</v>
      </c>
      <c r="AC2372" s="832">
        <v>0</v>
      </c>
      <c r="AD2372" s="832">
        <v>0</v>
      </c>
      <c r="AE2372" s="832">
        <v>0</v>
      </c>
      <c r="AF2372" s="832">
        <v>0</v>
      </c>
      <c r="AG2372" s="832">
        <v>0</v>
      </c>
      <c r="AH2372" s="832">
        <v>0</v>
      </c>
      <c r="AI2372" s="832">
        <v>0</v>
      </c>
    </row>
    <row r="2373" spans="1:35" ht="15" customHeight="1">
      <c r="A2373" s="832" t="s">
        <v>1150</v>
      </c>
      <c r="B2373" s="832">
        <v>2022</v>
      </c>
      <c r="C2373" s="832" t="s">
        <v>1680</v>
      </c>
      <c r="D2373" s="832" t="s">
        <v>1681</v>
      </c>
      <c r="E2373" s="832" t="s">
        <v>333</v>
      </c>
      <c r="F2373" s="832" t="s">
        <v>1119</v>
      </c>
      <c r="G2373" s="832">
        <v>0</v>
      </c>
      <c r="H2373" s="832">
        <v>0</v>
      </c>
      <c r="I2373" s="832">
        <v>0</v>
      </c>
      <c r="J2373" s="832">
        <v>0</v>
      </c>
      <c r="K2373" s="832">
        <v>0</v>
      </c>
      <c r="L2373" s="832">
        <v>0</v>
      </c>
      <c r="M2373" s="832">
        <v>0</v>
      </c>
      <c r="N2373" s="832">
        <v>0</v>
      </c>
      <c r="O2373" s="832">
        <v>0</v>
      </c>
      <c r="P2373" s="832">
        <v>0</v>
      </c>
      <c r="Q2373" s="832">
        <v>0</v>
      </c>
      <c r="R2373" s="832">
        <v>0</v>
      </c>
      <c r="S2373" s="832">
        <v>0</v>
      </c>
      <c r="T2373" s="832">
        <v>0</v>
      </c>
      <c r="U2373" s="832">
        <v>0</v>
      </c>
      <c r="V2373" s="832">
        <v>0</v>
      </c>
      <c r="W2373" s="832">
        <v>0</v>
      </c>
      <c r="X2373" s="832">
        <v>0</v>
      </c>
      <c r="Y2373" s="832">
        <v>0</v>
      </c>
      <c r="Z2373" s="832">
        <v>0</v>
      </c>
      <c r="AA2373" s="832">
        <v>0</v>
      </c>
      <c r="AB2373" s="832">
        <v>0</v>
      </c>
      <c r="AC2373" s="832">
        <v>0</v>
      </c>
      <c r="AD2373" s="832">
        <v>0</v>
      </c>
      <c r="AE2373" s="832">
        <v>0</v>
      </c>
      <c r="AF2373" s="832">
        <v>0</v>
      </c>
      <c r="AG2373" s="832">
        <v>0</v>
      </c>
      <c r="AH2373" s="832">
        <v>0</v>
      </c>
      <c r="AI2373" s="832">
        <v>0</v>
      </c>
    </row>
    <row r="2374" spans="1:35" ht="15" customHeight="1">
      <c r="A2374" s="832" t="s">
        <v>1150</v>
      </c>
      <c r="B2374" s="832">
        <v>2022</v>
      </c>
      <c r="C2374" s="832" t="s">
        <v>1682</v>
      </c>
      <c r="D2374" s="832" t="s">
        <v>1683</v>
      </c>
      <c r="E2374" s="832" t="s">
        <v>333</v>
      </c>
      <c r="F2374" s="832" t="s">
        <v>1119</v>
      </c>
      <c r="G2374" s="832">
        <v>0</v>
      </c>
      <c r="H2374" s="832">
        <v>0</v>
      </c>
      <c r="I2374" s="832">
        <v>0</v>
      </c>
      <c r="J2374" s="832">
        <v>0</v>
      </c>
      <c r="K2374" s="832">
        <v>0</v>
      </c>
      <c r="L2374" s="832">
        <v>0</v>
      </c>
      <c r="M2374" s="832">
        <v>0</v>
      </c>
      <c r="N2374" s="832">
        <v>0</v>
      </c>
      <c r="O2374" s="832">
        <v>0</v>
      </c>
      <c r="P2374" s="832">
        <v>0</v>
      </c>
      <c r="Q2374" s="832">
        <v>0</v>
      </c>
      <c r="R2374" s="832">
        <v>0</v>
      </c>
      <c r="S2374" s="832">
        <v>0</v>
      </c>
      <c r="T2374" s="832">
        <v>0</v>
      </c>
      <c r="U2374" s="832">
        <v>0</v>
      </c>
      <c r="V2374" s="832">
        <v>0</v>
      </c>
      <c r="W2374" s="832">
        <v>0</v>
      </c>
      <c r="X2374" s="832">
        <v>0</v>
      </c>
      <c r="Y2374" s="832">
        <v>0</v>
      </c>
      <c r="Z2374" s="832">
        <v>0</v>
      </c>
      <c r="AA2374" s="832">
        <v>0</v>
      </c>
      <c r="AB2374" s="832">
        <v>0</v>
      </c>
      <c r="AC2374" s="832">
        <v>0</v>
      </c>
      <c r="AD2374" s="832">
        <v>0</v>
      </c>
      <c r="AE2374" s="832">
        <v>0</v>
      </c>
      <c r="AF2374" s="832">
        <v>0</v>
      </c>
      <c r="AG2374" s="832">
        <v>0</v>
      </c>
      <c r="AH2374" s="832">
        <v>0</v>
      </c>
      <c r="AI2374" s="832">
        <v>0</v>
      </c>
    </row>
    <row r="2375" spans="1:35" ht="15" customHeight="1">
      <c r="A2375" s="832" t="s">
        <v>1150</v>
      </c>
      <c r="B2375" s="832">
        <v>2022</v>
      </c>
      <c r="C2375" s="832" t="s">
        <v>1684</v>
      </c>
      <c r="D2375" s="832" t="s">
        <v>1685</v>
      </c>
      <c r="E2375" s="832" t="s">
        <v>333</v>
      </c>
      <c r="F2375" s="832" t="s">
        <v>1119</v>
      </c>
      <c r="G2375" s="832">
        <v>0</v>
      </c>
      <c r="H2375" s="832">
        <v>0</v>
      </c>
      <c r="I2375" s="832">
        <v>0</v>
      </c>
      <c r="J2375" s="832">
        <v>0</v>
      </c>
      <c r="K2375" s="832">
        <v>0</v>
      </c>
      <c r="L2375" s="832">
        <v>0</v>
      </c>
      <c r="M2375" s="832">
        <v>0</v>
      </c>
      <c r="N2375" s="832">
        <v>0</v>
      </c>
      <c r="O2375" s="832">
        <v>0</v>
      </c>
      <c r="P2375" s="832">
        <v>0</v>
      </c>
      <c r="Q2375" s="832">
        <v>0</v>
      </c>
      <c r="R2375" s="832">
        <v>0</v>
      </c>
      <c r="S2375" s="832">
        <v>0</v>
      </c>
      <c r="T2375" s="832">
        <v>0</v>
      </c>
      <c r="U2375" s="832">
        <v>0</v>
      </c>
      <c r="V2375" s="832">
        <v>0</v>
      </c>
      <c r="W2375" s="832">
        <v>0</v>
      </c>
      <c r="X2375" s="832">
        <v>0</v>
      </c>
      <c r="Y2375" s="832">
        <v>0</v>
      </c>
      <c r="Z2375" s="832">
        <v>0</v>
      </c>
      <c r="AA2375" s="832">
        <v>0</v>
      </c>
      <c r="AB2375" s="832">
        <v>0</v>
      </c>
      <c r="AC2375" s="832">
        <v>0</v>
      </c>
      <c r="AD2375" s="832">
        <v>0</v>
      </c>
      <c r="AE2375" s="832">
        <v>0</v>
      </c>
      <c r="AF2375" s="832">
        <v>0</v>
      </c>
      <c r="AG2375" s="832">
        <v>0</v>
      </c>
      <c r="AH2375" s="832">
        <v>0</v>
      </c>
      <c r="AI2375" s="832">
        <v>0</v>
      </c>
    </row>
    <row r="2376" spans="1:35" ht="15" customHeight="1">
      <c r="A2376" s="832" t="s">
        <v>1150</v>
      </c>
      <c r="B2376" s="832">
        <v>2022</v>
      </c>
      <c r="C2376" s="832" t="s">
        <v>1686</v>
      </c>
      <c r="D2376" s="832" t="s">
        <v>1687</v>
      </c>
      <c r="E2376" s="832" t="s">
        <v>333</v>
      </c>
      <c r="F2376" s="832" t="s">
        <v>1119</v>
      </c>
      <c r="G2376" s="832">
        <v>0</v>
      </c>
      <c r="H2376" s="832">
        <v>0</v>
      </c>
      <c r="I2376" s="832">
        <v>0</v>
      </c>
      <c r="J2376" s="832">
        <v>0</v>
      </c>
      <c r="K2376" s="832">
        <v>0</v>
      </c>
      <c r="L2376" s="832">
        <v>0</v>
      </c>
      <c r="M2376" s="832">
        <v>0</v>
      </c>
      <c r="N2376" s="832">
        <v>0</v>
      </c>
      <c r="O2376" s="832">
        <v>0</v>
      </c>
      <c r="P2376" s="832">
        <v>0</v>
      </c>
      <c r="Q2376" s="832">
        <v>0</v>
      </c>
      <c r="R2376" s="832">
        <v>0</v>
      </c>
      <c r="S2376" s="832">
        <v>0</v>
      </c>
      <c r="T2376" s="832">
        <v>0</v>
      </c>
      <c r="U2376" s="832">
        <v>0</v>
      </c>
      <c r="V2376" s="832">
        <v>0</v>
      </c>
      <c r="W2376" s="832">
        <v>0</v>
      </c>
      <c r="X2376" s="832">
        <v>0</v>
      </c>
      <c r="Y2376" s="832">
        <v>0</v>
      </c>
      <c r="Z2376" s="832">
        <v>0</v>
      </c>
      <c r="AA2376" s="832">
        <v>0</v>
      </c>
      <c r="AB2376" s="832">
        <v>0</v>
      </c>
      <c r="AC2376" s="832">
        <v>0</v>
      </c>
      <c r="AD2376" s="832">
        <v>0</v>
      </c>
      <c r="AE2376" s="832">
        <v>0</v>
      </c>
      <c r="AF2376" s="832">
        <v>0</v>
      </c>
      <c r="AG2376" s="832">
        <v>0</v>
      </c>
      <c r="AH2376" s="832">
        <v>0</v>
      </c>
      <c r="AI2376" s="832">
        <v>0</v>
      </c>
    </row>
    <row r="2377" spans="1:35" ht="15" customHeight="1">
      <c r="A2377" s="832" t="s">
        <v>1150</v>
      </c>
      <c r="B2377" s="832">
        <v>2022</v>
      </c>
      <c r="C2377" s="832" t="s">
        <v>1688</v>
      </c>
      <c r="D2377" s="832" t="s">
        <v>1689</v>
      </c>
      <c r="E2377" s="832" t="s">
        <v>333</v>
      </c>
      <c r="F2377" s="832" t="s">
        <v>1119</v>
      </c>
      <c r="G2377" s="832">
        <v>0</v>
      </c>
      <c r="H2377" s="832">
        <v>0</v>
      </c>
      <c r="I2377" s="832">
        <v>0</v>
      </c>
      <c r="J2377" s="832">
        <v>0</v>
      </c>
      <c r="K2377" s="832">
        <v>0</v>
      </c>
      <c r="L2377" s="832">
        <v>0</v>
      </c>
      <c r="M2377" s="832">
        <v>0</v>
      </c>
      <c r="N2377" s="832">
        <v>0</v>
      </c>
      <c r="O2377" s="832">
        <v>0</v>
      </c>
      <c r="P2377" s="832">
        <v>0</v>
      </c>
      <c r="Q2377" s="832">
        <v>0</v>
      </c>
      <c r="R2377" s="832">
        <v>0</v>
      </c>
      <c r="S2377" s="832">
        <v>0</v>
      </c>
      <c r="T2377" s="832">
        <v>0</v>
      </c>
      <c r="U2377" s="832">
        <v>0</v>
      </c>
      <c r="V2377" s="832">
        <v>0</v>
      </c>
      <c r="W2377" s="832">
        <v>0</v>
      </c>
      <c r="X2377" s="832">
        <v>0</v>
      </c>
      <c r="Y2377" s="832">
        <v>0</v>
      </c>
      <c r="Z2377" s="832">
        <v>0</v>
      </c>
      <c r="AA2377" s="832">
        <v>0</v>
      </c>
      <c r="AB2377" s="832">
        <v>0</v>
      </c>
      <c r="AC2377" s="832">
        <v>0</v>
      </c>
      <c r="AD2377" s="832">
        <v>0</v>
      </c>
      <c r="AE2377" s="832">
        <v>0</v>
      </c>
      <c r="AF2377" s="832">
        <v>0</v>
      </c>
      <c r="AG2377" s="832">
        <v>0</v>
      </c>
      <c r="AH2377" s="832">
        <v>0</v>
      </c>
      <c r="AI2377" s="832">
        <v>0</v>
      </c>
    </row>
    <row r="2378" spans="1:35" ht="15" customHeight="1">
      <c r="A2378" s="832" t="s">
        <v>1150</v>
      </c>
      <c r="B2378" s="832">
        <v>2022</v>
      </c>
      <c r="C2378" s="832" t="s">
        <v>1690</v>
      </c>
      <c r="D2378" s="832" t="s">
        <v>1691</v>
      </c>
      <c r="E2378" s="832" t="s">
        <v>333</v>
      </c>
      <c r="F2378" s="832" t="s">
        <v>1119</v>
      </c>
      <c r="G2378" s="832">
        <v>0</v>
      </c>
      <c r="H2378" s="832">
        <v>0</v>
      </c>
      <c r="I2378" s="832">
        <v>0</v>
      </c>
      <c r="J2378" s="832">
        <v>0</v>
      </c>
      <c r="K2378" s="832">
        <v>0</v>
      </c>
      <c r="L2378" s="832">
        <v>0</v>
      </c>
      <c r="M2378" s="832">
        <v>0</v>
      </c>
      <c r="N2378" s="832">
        <v>0</v>
      </c>
      <c r="O2378" s="832">
        <v>0</v>
      </c>
      <c r="P2378" s="832">
        <v>0</v>
      </c>
      <c r="Q2378" s="832">
        <v>0</v>
      </c>
      <c r="R2378" s="832">
        <v>0</v>
      </c>
      <c r="S2378" s="832">
        <v>0</v>
      </c>
      <c r="T2378" s="832">
        <v>0</v>
      </c>
      <c r="U2378" s="832">
        <v>0</v>
      </c>
      <c r="V2378" s="832">
        <v>0</v>
      </c>
      <c r="W2378" s="832">
        <v>0</v>
      </c>
      <c r="X2378" s="832">
        <v>0</v>
      </c>
      <c r="Y2378" s="832">
        <v>0</v>
      </c>
      <c r="Z2378" s="832">
        <v>0</v>
      </c>
      <c r="AA2378" s="832">
        <v>0</v>
      </c>
      <c r="AB2378" s="832">
        <v>0</v>
      </c>
      <c r="AC2378" s="832">
        <v>0</v>
      </c>
      <c r="AD2378" s="832">
        <v>0</v>
      </c>
      <c r="AE2378" s="832">
        <v>0</v>
      </c>
      <c r="AF2378" s="832">
        <v>0</v>
      </c>
      <c r="AG2378" s="832">
        <v>0</v>
      </c>
      <c r="AH2378" s="832">
        <v>0</v>
      </c>
      <c r="AI2378" s="832">
        <v>0</v>
      </c>
    </row>
    <row r="2379" spans="1:35" ht="15" customHeight="1">
      <c r="A2379" s="832" t="s">
        <v>1150</v>
      </c>
      <c r="B2379" s="832">
        <v>2022</v>
      </c>
      <c r="C2379" s="832" t="s">
        <v>1692</v>
      </c>
      <c r="D2379" s="832" t="s">
        <v>1693</v>
      </c>
      <c r="E2379" s="832" t="s">
        <v>333</v>
      </c>
      <c r="F2379" s="832" t="s">
        <v>1119</v>
      </c>
      <c r="G2379" s="832">
        <v>0</v>
      </c>
      <c r="H2379" s="832">
        <v>0</v>
      </c>
      <c r="I2379" s="832">
        <v>0</v>
      </c>
      <c r="J2379" s="832">
        <v>0</v>
      </c>
      <c r="K2379" s="832">
        <v>0</v>
      </c>
      <c r="L2379" s="832">
        <v>0</v>
      </c>
      <c r="M2379" s="832">
        <v>0</v>
      </c>
      <c r="N2379" s="832">
        <v>0</v>
      </c>
      <c r="O2379" s="832">
        <v>0</v>
      </c>
      <c r="P2379" s="832">
        <v>0</v>
      </c>
      <c r="Q2379" s="832">
        <v>0</v>
      </c>
      <c r="R2379" s="832">
        <v>0</v>
      </c>
      <c r="S2379" s="832">
        <v>0</v>
      </c>
      <c r="T2379" s="832">
        <v>0</v>
      </c>
      <c r="U2379" s="832">
        <v>0</v>
      </c>
      <c r="V2379" s="832">
        <v>0</v>
      </c>
      <c r="W2379" s="832">
        <v>0</v>
      </c>
      <c r="X2379" s="832">
        <v>0</v>
      </c>
      <c r="Y2379" s="832">
        <v>0</v>
      </c>
      <c r="Z2379" s="832">
        <v>0</v>
      </c>
      <c r="AA2379" s="832">
        <v>0</v>
      </c>
      <c r="AB2379" s="832">
        <v>0</v>
      </c>
      <c r="AC2379" s="832">
        <v>0</v>
      </c>
      <c r="AD2379" s="832">
        <v>0</v>
      </c>
      <c r="AE2379" s="832">
        <v>0</v>
      </c>
      <c r="AF2379" s="832">
        <v>0</v>
      </c>
      <c r="AG2379" s="832">
        <v>0</v>
      </c>
      <c r="AH2379" s="832">
        <v>0</v>
      </c>
      <c r="AI2379" s="832">
        <v>0</v>
      </c>
    </row>
    <row r="2380" spans="1:35" ht="15" customHeight="1">
      <c r="A2380" s="832" t="s">
        <v>1150</v>
      </c>
      <c r="B2380" s="832">
        <v>2022</v>
      </c>
      <c r="C2380" s="832" t="s">
        <v>1694</v>
      </c>
      <c r="D2380" s="832" t="s">
        <v>1695</v>
      </c>
      <c r="E2380" s="832" t="s">
        <v>333</v>
      </c>
      <c r="F2380" s="832" t="s">
        <v>1119</v>
      </c>
      <c r="G2380" s="832">
        <v>0</v>
      </c>
      <c r="H2380" s="832">
        <v>0</v>
      </c>
      <c r="I2380" s="832">
        <v>0</v>
      </c>
      <c r="J2380" s="832">
        <v>0</v>
      </c>
      <c r="K2380" s="832">
        <v>0</v>
      </c>
      <c r="L2380" s="832">
        <v>0</v>
      </c>
      <c r="M2380" s="832">
        <v>0</v>
      </c>
      <c r="N2380" s="832">
        <v>0</v>
      </c>
      <c r="O2380" s="832">
        <v>0</v>
      </c>
      <c r="P2380" s="832">
        <v>0</v>
      </c>
      <c r="Q2380" s="832">
        <v>0</v>
      </c>
      <c r="R2380" s="832">
        <v>0</v>
      </c>
      <c r="S2380" s="832">
        <v>0</v>
      </c>
      <c r="T2380" s="832">
        <v>0</v>
      </c>
      <c r="U2380" s="832">
        <v>0</v>
      </c>
      <c r="V2380" s="832">
        <v>0</v>
      </c>
      <c r="W2380" s="832">
        <v>0</v>
      </c>
      <c r="X2380" s="832">
        <v>0</v>
      </c>
      <c r="Y2380" s="832">
        <v>0</v>
      </c>
      <c r="Z2380" s="832">
        <v>0</v>
      </c>
      <c r="AA2380" s="832">
        <v>0</v>
      </c>
      <c r="AB2380" s="832">
        <v>0</v>
      </c>
      <c r="AC2380" s="832">
        <v>0</v>
      </c>
      <c r="AD2380" s="832">
        <v>0</v>
      </c>
      <c r="AE2380" s="832">
        <v>0</v>
      </c>
      <c r="AF2380" s="832">
        <v>0</v>
      </c>
      <c r="AG2380" s="832">
        <v>0</v>
      </c>
      <c r="AH2380" s="832">
        <v>0</v>
      </c>
      <c r="AI2380" s="832">
        <v>0</v>
      </c>
    </row>
    <row r="2381" spans="1:35" ht="15" customHeight="1">
      <c r="A2381" s="832" t="s">
        <v>1150</v>
      </c>
      <c r="B2381" s="832">
        <v>2022</v>
      </c>
      <c r="C2381" s="832" t="s">
        <v>1696</v>
      </c>
      <c r="D2381" s="832" t="s">
        <v>2760</v>
      </c>
      <c r="E2381" s="832" t="s">
        <v>333</v>
      </c>
      <c r="F2381" s="832" t="s">
        <v>1119</v>
      </c>
      <c r="G2381" s="832">
        <v>0</v>
      </c>
      <c r="H2381" s="832">
        <v>0</v>
      </c>
      <c r="I2381" s="832">
        <v>0</v>
      </c>
      <c r="J2381" s="832">
        <v>0</v>
      </c>
      <c r="K2381" s="832">
        <v>0</v>
      </c>
      <c r="L2381" s="832">
        <v>0</v>
      </c>
      <c r="M2381" s="832">
        <v>0</v>
      </c>
      <c r="N2381" s="832">
        <v>0</v>
      </c>
      <c r="O2381" s="832">
        <v>0</v>
      </c>
      <c r="P2381" s="832">
        <v>0</v>
      </c>
      <c r="Q2381" s="832">
        <v>0</v>
      </c>
      <c r="R2381" s="832">
        <v>0</v>
      </c>
      <c r="S2381" s="832">
        <v>0</v>
      </c>
      <c r="T2381" s="832">
        <v>0</v>
      </c>
      <c r="U2381" s="832">
        <v>0</v>
      </c>
      <c r="V2381" s="832">
        <v>0</v>
      </c>
      <c r="W2381" s="832">
        <v>0</v>
      </c>
      <c r="X2381" s="832">
        <v>0</v>
      </c>
      <c r="Y2381" s="832">
        <v>0</v>
      </c>
      <c r="Z2381" s="832">
        <v>0</v>
      </c>
      <c r="AA2381" s="832">
        <v>0</v>
      </c>
      <c r="AB2381" s="832">
        <v>0</v>
      </c>
      <c r="AC2381" s="832">
        <v>0</v>
      </c>
      <c r="AD2381" s="832">
        <v>0</v>
      </c>
      <c r="AE2381" s="832">
        <v>0</v>
      </c>
      <c r="AF2381" s="832">
        <v>0</v>
      </c>
      <c r="AG2381" s="832">
        <v>0</v>
      </c>
      <c r="AH2381" s="832">
        <v>0</v>
      </c>
      <c r="AI2381" s="832">
        <v>0</v>
      </c>
    </row>
    <row r="2382" spans="1:35" ht="15" customHeight="1">
      <c r="A2382" s="832" t="s">
        <v>1150</v>
      </c>
      <c r="B2382" s="832">
        <v>2022</v>
      </c>
      <c r="C2382" s="832" t="s">
        <v>1698</v>
      </c>
      <c r="D2382" s="832" t="s">
        <v>1699</v>
      </c>
      <c r="E2382" s="832" t="s">
        <v>333</v>
      </c>
      <c r="F2382" s="832" t="s">
        <v>1119</v>
      </c>
      <c r="G2382" s="832">
        <v>0</v>
      </c>
      <c r="H2382" s="832">
        <v>0</v>
      </c>
      <c r="I2382" s="832">
        <v>0</v>
      </c>
      <c r="J2382" s="832">
        <v>0</v>
      </c>
      <c r="K2382" s="832">
        <v>0</v>
      </c>
      <c r="L2382" s="832">
        <v>0</v>
      </c>
      <c r="M2382" s="832">
        <v>0</v>
      </c>
      <c r="N2382" s="832">
        <v>0</v>
      </c>
      <c r="O2382" s="832">
        <v>0</v>
      </c>
      <c r="P2382" s="832">
        <v>0</v>
      </c>
      <c r="Q2382" s="832">
        <v>0</v>
      </c>
      <c r="R2382" s="832">
        <v>0</v>
      </c>
      <c r="S2382" s="832">
        <v>0</v>
      </c>
      <c r="T2382" s="832">
        <v>0</v>
      </c>
      <c r="U2382" s="832">
        <v>0</v>
      </c>
      <c r="V2382" s="832">
        <v>0</v>
      </c>
      <c r="W2382" s="832">
        <v>0</v>
      </c>
      <c r="X2382" s="832">
        <v>0</v>
      </c>
      <c r="Y2382" s="832">
        <v>0</v>
      </c>
      <c r="Z2382" s="832">
        <v>0</v>
      </c>
      <c r="AA2382" s="832">
        <v>0</v>
      </c>
      <c r="AB2382" s="832">
        <v>0</v>
      </c>
      <c r="AC2382" s="832">
        <v>0</v>
      </c>
      <c r="AD2382" s="832">
        <v>0</v>
      </c>
      <c r="AE2382" s="832">
        <v>0</v>
      </c>
      <c r="AF2382" s="832">
        <v>0</v>
      </c>
      <c r="AG2382" s="832">
        <v>0</v>
      </c>
      <c r="AH2382" s="832">
        <v>0</v>
      </c>
      <c r="AI2382" s="832">
        <v>0</v>
      </c>
    </row>
    <row r="2383" spans="1:35" ht="15" customHeight="1">
      <c r="A2383" s="832" t="s">
        <v>1150</v>
      </c>
      <c r="B2383" s="832">
        <v>2022</v>
      </c>
      <c r="C2383" s="832" t="s">
        <v>1700</v>
      </c>
      <c r="D2383" s="832" t="s">
        <v>1701</v>
      </c>
      <c r="E2383" s="832" t="s">
        <v>333</v>
      </c>
      <c r="F2383" s="832" t="s">
        <v>1119</v>
      </c>
      <c r="G2383" s="832">
        <v>0</v>
      </c>
      <c r="H2383" s="832">
        <v>0</v>
      </c>
      <c r="I2383" s="832">
        <v>0</v>
      </c>
      <c r="J2383" s="832">
        <v>0</v>
      </c>
      <c r="K2383" s="832">
        <v>0</v>
      </c>
      <c r="L2383" s="832">
        <v>0</v>
      </c>
      <c r="M2383" s="832">
        <v>0</v>
      </c>
      <c r="N2383" s="832">
        <v>0</v>
      </c>
      <c r="O2383" s="832">
        <v>0</v>
      </c>
      <c r="P2383" s="832">
        <v>0</v>
      </c>
      <c r="Q2383" s="832">
        <v>0</v>
      </c>
      <c r="R2383" s="832">
        <v>0</v>
      </c>
      <c r="S2383" s="832">
        <v>0</v>
      </c>
      <c r="T2383" s="832">
        <v>0</v>
      </c>
      <c r="U2383" s="832">
        <v>0</v>
      </c>
      <c r="V2383" s="832">
        <v>0</v>
      </c>
      <c r="W2383" s="832">
        <v>0</v>
      </c>
      <c r="X2383" s="832">
        <v>0</v>
      </c>
      <c r="Y2383" s="832">
        <v>0</v>
      </c>
      <c r="Z2383" s="832">
        <v>0</v>
      </c>
      <c r="AA2383" s="832">
        <v>0</v>
      </c>
      <c r="AB2383" s="832">
        <v>0</v>
      </c>
      <c r="AC2383" s="832">
        <v>0</v>
      </c>
      <c r="AD2383" s="832">
        <v>0</v>
      </c>
      <c r="AE2383" s="832">
        <v>0</v>
      </c>
      <c r="AF2383" s="832">
        <v>0</v>
      </c>
      <c r="AG2383" s="832">
        <v>0</v>
      </c>
      <c r="AH2383" s="832">
        <v>0</v>
      </c>
      <c r="AI2383" s="832">
        <v>0</v>
      </c>
    </row>
    <row r="2384" spans="1:35" ht="15" customHeight="1">
      <c r="A2384" s="832" t="s">
        <v>1150</v>
      </c>
      <c r="B2384" s="832">
        <v>2022</v>
      </c>
      <c r="C2384" s="832" t="s">
        <v>1702</v>
      </c>
      <c r="D2384" s="832" t="s">
        <v>1703</v>
      </c>
      <c r="E2384" s="832" t="s">
        <v>333</v>
      </c>
      <c r="F2384" s="832" t="s">
        <v>1119</v>
      </c>
      <c r="G2384" s="832">
        <v>0</v>
      </c>
      <c r="H2384" s="832">
        <v>0</v>
      </c>
      <c r="I2384" s="832">
        <v>0</v>
      </c>
      <c r="J2384" s="832">
        <v>0</v>
      </c>
      <c r="K2384" s="832">
        <v>0</v>
      </c>
      <c r="L2384" s="832">
        <v>0</v>
      </c>
      <c r="M2384" s="832">
        <v>0</v>
      </c>
      <c r="N2384" s="832">
        <v>0</v>
      </c>
      <c r="O2384" s="832">
        <v>0</v>
      </c>
      <c r="P2384" s="832">
        <v>0</v>
      </c>
      <c r="Q2384" s="832">
        <v>0</v>
      </c>
      <c r="R2384" s="832">
        <v>0</v>
      </c>
      <c r="S2384" s="832">
        <v>0</v>
      </c>
      <c r="T2384" s="832">
        <v>0</v>
      </c>
      <c r="U2384" s="832">
        <v>0</v>
      </c>
      <c r="V2384" s="832">
        <v>0</v>
      </c>
      <c r="W2384" s="832">
        <v>0</v>
      </c>
      <c r="X2384" s="832">
        <v>0</v>
      </c>
      <c r="Y2384" s="832">
        <v>0</v>
      </c>
      <c r="Z2384" s="832">
        <v>0</v>
      </c>
      <c r="AA2384" s="832">
        <v>0</v>
      </c>
      <c r="AB2384" s="832">
        <v>0</v>
      </c>
      <c r="AC2384" s="832">
        <v>0</v>
      </c>
      <c r="AD2384" s="832">
        <v>0</v>
      </c>
      <c r="AE2384" s="832">
        <v>0</v>
      </c>
      <c r="AF2384" s="832">
        <v>0</v>
      </c>
      <c r="AG2384" s="832">
        <v>0</v>
      </c>
      <c r="AH2384" s="832">
        <v>0</v>
      </c>
      <c r="AI2384" s="832">
        <v>0</v>
      </c>
    </row>
    <row r="2385" spans="1:35" ht="15" customHeight="1">
      <c r="A2385" s="832" t="s">
        <v>1150</v>
      </c>
      <c r="B2385" s="832">
        <v>2022</v>
      </c>
      <c r="C2385" s="832" t="s">
        <v>1704</v>
      </c>
      <c r="D2385" s="832" t="s">
        <v>1705</v>
      </c>
      <c r="E2385" s="832" t="s">
        <v>333</v>
      </c>
      <c r="F2385" s="832" t="s">
        <v>1119</v>
      </c>
      <c r="G2385" s="832">
        <v>0</v>
      </c>
      <c r="H2385" s="832">
        <v>0</v>
      </c>
      <c r="I2385" s="832">
        <v>0</v>
      </c>
      <c r="J2385" s="832">
        <v>0</v>
      </c>
      <c r="K2385" s="832">
        <v>0</v>
      </c>
      <c r="L2385" s="832">
        <v>0</v>
      </c>
      <c r="M2385" s="832">
        <v>0</v>
      </c>
      <c r="N2385" s="832">
        <v>0</v>
      </c>
      <c r="O2385" s="832">
        <v>0</v>
      </c>
      <c r="P2385" s="832">
        <v>0</v>
      </c>
      <c r="Q2385" s="832">
        <v>0</v>
      </c>
      <c r="R2385" s="832">
        <v>0</v>
      </c>
      <c r="S2385" s="832">
        <v>0</v>
      </c>
      <c r="T2385" s="832">
        <v>0</v>
      </c>
      <c r="U2385" s="832">
        <v>0</v>
      </c>
      <c r="V2385" s="832">
        <v>0</v>
      </c>
      <c r="W2385" s="832">
        <v>0</v>
      </c>
      <c r="X2385" s="832">
        <v>0</v>
      </c>
      <c r="Y2385" s="832">
        <v>0</v>
      </c>
      <c r="Z2385" s="832">
        <v>0</v>
      </c>
      <c r="AA2385" s="832">
        <v>0</v>
      </c>
      <c r="AB2385" s="832">
        <v>0</v>
      </c>
      <c r="AC2385" s="832">
        <v>0</v>
      </c>
      <c r="AD2385" s="832">
        <v>0</v>
      </c>
      <c r="AE2385" s="832">
        <v>0</v>
      </c>
      <c r="AF2385" s="832">
        <v>0</v>
      </c>
      <c r="AG2385" s="832">
        <v>0</v>
      </c>
      <c r="AH2385" s="832">
        <v>0</v>
      </c>
      <c r="AI2385" s="832">
        <v>0</v>
      </c>
    </row>
    <row r="2386" spans="1:35" ht="15" customHeight="1">
      <c r="A2386" s="832" t="s">
        <v>1150</v>
      </c>
      <c r="B2386" s="832">
        <v>2022</v>
      </c>
      <c r="C2386" s="832" t="s">
        <v>1706</v>
      </c>
      <c r="D2386" s="832" t="s">
        <v>1707</v>
      </c>
      <c r="E2386" s="832" t="s">
        <v>333</v>
      </c>
      <c r="F2386" s="832" t="s">
        <v>1119</v>
      </c>
      <c r="G2386" s="832">
        <v>0</v>
      </c>
      <c r="H2386" s="832">
        <v>0</v>
      </c>
      <c r="I2386" s="832">
        <v>0</v>
      </c>
      <c r="J2386" s="832">
        <v>0</v>
      </c>
      <c r="K2386" s="832">
        <v>0</v>
      </c>
      <c r="L2386" s="832">
        <v>0</v>
      </c>
      <c r="M2386" s="832">
        <v>0</v>
      </c>
      <c r="N2386" s="832">
        <v>0</v>
      </c>
      <c r="O2386" s="832">
        <v>0</v>
      </c>
      <c r="P2386" s="832">
        <v>0</v>
      </c>
      <c r="Q2386" s="832">
        <v>0</v>
      </c>
      <c r="R2386" s="832">
        <v>0</v>
      </c>
      <c r="S2386" s="832">
        <v>0</v>
      </c>
      <c r="T2386" s="832">
        <v>0</v>
      </c>
      <c r="U2386" s="832">
        <v>0</v>
      </c>
      <c r="V2386" s="832">
        <v>0</v>
      </c>
      <c r="W2386" s="832">
        <v>0</v>
      </c>
      <c r="X2386" s="832">
        <v>0</v>
      </c>
      <c r="Y2386" s="832">
        <v>0</v>
      </c>
      <c r="Z2386" s="832">
        <v>0</v>
      </c>
      <c r="AA2386" s="832">
        <v>0</v>
      </c>
      <c r="AB2386" s="832">
        <v>0</v>
      </c>
      <c r="AC2386" s="832">
        <v>0</v>
      </c>
      <c r="AD2386" s="832">
        <v>0</v>
      </c>
      <c r="AE2386" s="832">
        <v>0</v>
      </c>
      <c r="AF2386" s="832">
        <v>0</v>
      </c>
      <c r="AG2386" s="832">
        <v>0</v>
      </c>
      <c r="AH2386" s="832">
        <v>0</v>
      </c>
      <c r="AI2386" s="832">
        <v>0</v>
      </c>
    </row>
    <row r="2387" spans="1:35" ht="15" customHeight="1">
      <c r="A2387" s="832" t="s">
        <v>1150</v>
      </c>
      <c r="B2387" s="832">
        <v>2022</v>
      </c>
      <c r="C2387" s="832" t="s">
        <v>1708</v>
      </c>
      <c r="D2387" s="832" t="s">
        <v>1709</v>
      </c>
      <c r="E2387" s="832" t="s">
        <v>333</v>
      </c>
      <c r="F2387" s="832" t="s">
        <v>1119</v>
      </c>
      <c r="G2387" s="832">
        <v>0</v>
      </c>
      <c r="H2387" s="832">
        <v>0</v>
      </c>
      <c r="I2387" s="832">
        <v>0</v>
      </c>
      <c r="J2387" s="832">
        <v>0</v>
      </c>
      <c r="K2387" s="832">
        <v>0</v>
      </c>
      <c r="L2387" s="832">
        <v>0</v>
      </c>
      <c r="M2387" s="832">
        <v>0</v>
      </c>
      <c r="N2387" s="832">
        <v>0</v>
      </c>
      <c r="O2387" s="832">
        <v>0</v>
      </c>
      <c r="P2387" s="832">
        <v>0</v>
      </c>
      <c r="Q2387" s="832">
        <v>0</v>
      </c>
      <c r="R2387" s="832">
        <v>0</v>
      </c>
      <c r="S2387" s="832">
        <v>0</v>
      </c>
      <c r="T2387" s="832">
        <v>0</v>
      </c>
      <c r="U2387" s="832">
        <v>0</v>
      </c>
      <c r="V2387" s="832">
        <v>0</v>
      </c>
      <c r="W2387" s="832">
        <v>0</v>
      </c>
      <c r="X2387" s="832">
        <v>0</v>
      </c>
      <c r="Y2387" s="832">
        <v>0</v>
      </c>
      <c r="Z2387" s="832">
        <v>0</v>
      </c>
      <c r="AA2387" s="832">
        <v>0</v>
      </c>
      <c r="AB2387" s="832">
        <v>0</v>
      </c>
      <c r="AC2387" s="832">
        <v>0</v>
      </c>
      <c r="AD2387" s="832">
        <v>0</v>
      </c>
      <c r="AE2387" s="832">
        <v>0</v>
      </c>
      <c r="AF2387" s="832">
        <v>0</v>
      </c>
      <c r="AG2387" s="832">
        <v>0</v>
      </c>
      <c r="AH2387" s="832">
        <v>0</v>
      </c>
      <c r="AI2387" s="832">
        <v>0</v>
      </c>
    </row>
    <row r="2388" spans="1:35" ht="15" customHeight="1">
      <c r="A2388" s="832" t="s">
        <v>1150</v>
      </c>
      <c r="B2388" s="832">
        <v>2022</v>
      </c>
      <c r="C2388" s="832" t="s">
        <v>1710</v>
      </c>
      <c r="D2388" s="832" t="s">
        <v>1711</v>
      </c>
      <c r="E2388" s="832" t="s">
        <v>333</v>
      </c>
      <c r="F2388" s="832" t="s">
        <v>1119</v>
      </c>
      <c r="G2388" s="832">
        <v>0</v>
      </c>
      <c r="H2388" s="832">
        <v>0</v>
      </c>
      <c r="I2388" s="832">
        <v>0</v>
      </c>
      <c r="J2388" s="832">
        <v>0</v>
      </c>
      <c r="K2388" s="832">
        <v>0</v>
      </c>
      <c r="L2388" s="832">
        <v>0</v>
      </c>
      <c r="M2388" s="832">
        <v>0</v>
      </c>
      <c r="N2388" s="832">
        <v>0</v>
      </c>
      <c r="O2388" s="832">
        <v>0</v>
      </c>
      <c r="P2388" s="832">
        <v>0</v>
      </c>
      <c r="Q2388" s="832">
        <v>0</v>
      </c>
      <c r="R2388" s="832">
        <v>0</v>
      </c>
      <c r="S2388" s="832">
        <v>0</v>
      </c>
      <c r="T2388" s="832">
        <v>0</v>
      </c>
      <c r="U2388" s="832">
        <v>0</v>
      </c>
      <c r="V2388" s="832">
        <v>0</v>
      </c>
      <c r="W2388" s="832">
        <v>0</v>
      </c>
      <c r="X2388" s="832">
        <v>0</v>
      </c>
      <c r="Y2388" s="832">
        <v>0</v>
      </c>
      <c r="Z2388" s="832">
        <v>0</v>
      </c>
      <c r="AA2388" s="832">
        <v>0</v>
      </c>
      <c r="AB2388" s="832">
        <v>0</v>
      </c>
      <c r="AC2388" s="832">
        <v>0</v>
      </c>
      <c r="AD2388" s="832">
        <v>0</v>
      </c>
      <c r="AE2388" s="832">
        <v>0</v>
      </c>
      <c r="AF2388" s="832">
        <v>0</v>
      </c>
      <c r="AG2388" s="832">
        <v>0</v>
      </c>
      <c r="AH2388" s="832">
        <v>0</v>
      </c>
      <c r="AI2388" s="832">
        <v>0</v>
      </c>
    </row>
    <row r="2389" spans="1:35" ht="15" customHeight="1">
      <c r="A2389" s="832" t="s">
        <v>1150</v>
      </c>
      <c r="B2389" s="832">
        <v>2022</v>
      </c>
      <c r="C2389" s="832" t="s">
        <v>1712</v>
      </c>
      <c r="D2389" s="832" t="s">
        <v>1713</v>
      </c>
      <c r="E2389" s="832" t="s">
        <v>333</v>
      </c>
      <c r="F2389" s="832" t="s">
        <v>1119</v>
      </c>
      <c r="G2389" s="832">
        <v>0</v>
      </c>
      <c r="H2389" s="832">
        <v>0</v>
      </c>
      <c r="I2389" s="832">
        <v>0</v>
      </c>
      <c r="J2389" s="832">
        <v>0</v>
      </c>
      <c r="K2389" s="832">
        <v>0</v>
      </c>
      <c r="L2389" s="832">
        <v>0</v>
      </c>
      <c r="M2389" s="832">
        <v>0</v>
      </c>
      <c r="N2389" s="832">
        <v>0</v>
      </c>
      <c r="O2389" s="832">
        <v>0</v>
      </c>
      <c r="P2389" s="832">
        <v>0</v>
      </c>
      <c r="Q2389" s="832">
        <v>0</v>
      </c>
      <c r="R2389" s="832">
        <v>0</v>
      </c>
      <c r="S2389" s="832">
        <v>0</v>
      </c>
      <c r="T2389" s="832">
        <v>0</v>
      </c>
      <c r="U2389" s="832">
        <v>0</v>
      </c>
      <c r="V2389" s="832">
        <v>0</v>
      </c>
      <c r="W2389" s="832">
        <v>0</v>
      </c>
      <c r="X2389" s="832">
        <v>0</v>
      </c>
      <c r="Y2389" s="832">
        <v>0</v>
      </c>
      <c r="Z2389" s="832">
        <v>0</v>
      </c>
      <c r="AA2389" s="832">
        <v>0</v>
      </c>
      <c r="AB2389" s="832">
        <v>0</v>
      </c>
      <c r="AC2389" s="832">
        <v>0</v>
      </c>
      <c r="AD2389" s="832">
        <v>0</v>
      </c>
      <c r="AE2389" s="832">
        <v>0</v>
      </c>
      <c r="AF2389" s="832">
        <v>0</v>
      </c>
      <c r="AG2389" s="832">
        <v>0</v>
      </c>
      <c r="AH2389" s="832">
        <v>0</v>
      </c>
      <c r="AI2389" s="832">
        <v>0</v>
      </c>
    </row>
    <row r="2390" spans="1:35" ht="15" customHeight="1">
      <c r="A2390" s="832" t="s">
        <v>1150</v>
      </c>
      <c r="B2390" s="832">
        <v>2022</v>
      </c>
      <c r="C2390" s="832" t="s">
        <v>1714</v>
      </c>
      <c r="D2390" s="832" t="s">
        <v>1715</v>
      </c>
      <c r="E2390" s="832" t="s">
        <v>333</v>
      </c>
      <c r="F2390" s="832" t="s">
        <v>1119</v>
      </c>
      <c r="G2390" s="832">
        <v>0</v>
      </c>
      <c r="H2390" s="832">
        <v>0</v>
      </c>
      <c r="I2390" s="832">
        <v>0</v>
      </c>
      <c r="J2390" s="832">
        <v>0</v>
      </c>
      <c r="K2390" s="832">
        <v>0</v>
      </c>
      <c r="L2390" s="832">
        <v>0</v>
      </c>
      <c r="M2390" s="832">
        <v>0</v>
      </c>
      <c r="N2390" s="832">
        <v>0</v>
      </c>
      <c r="O2390" s="832">
        <v>0</v>
      </c>
      <c r="P2390" s="832">
        <v>0</v>
      </c>
      <c r="Q2390" s="832">
        <v>0</v>
      </c>
      <c r="R2390" s="832">
        <v>0</v>
      </c>
      <c r="S2390" s="832">
        <v>0</v>
      </c>
      <c r="T2390" s="832">
        <v>0</v>
      </c>
      <c r="U2390" s="832">
        <v>0</v>
      </c>
      <c r="V2390" s="832">
        <v>0</v>
      </c>
      <c r="W2390" s="832">
        <v>0</v>
      </c>
      <c r="X2390" s="832">
        <v>0</v>
      </c>
      <c r="Y2390" s="832">
        <v>0</v>
      </c>
      <c r="Z2390" s="832">
        <v>0</v>
      </c>
      <c r="AA2390" s="832">
        <v>0</v>
      </c>
      <c r="AB2390" s="832">
        <v>0</v>
      </c>
      <c r="AC2390" s="832">
        <v>0</v>
      </c>
      <c r="AD2390" s="832">
        <v>0</v>
      </c>
      <c r="AE2390" s="832">
        <v>0</v>
      </c>
      <c r="AF2390" s="832">
        <v>0</v>
      </c>
      <c r="AG2390" s="832">
        <v>0</v>
      </c>
      <c r="AH2390" s="832">
        <v>0</v>
      </c>
      <c r="AI2390" s="832">
        <v>0</v>
      </c>
    </row>
    <row r="2391" spans="1:35" ht="15" customHeight="1">
      <c r="A2391" s="832" t="s">
        <v>1150</v>
      </c>
      <c r="B2391" s="832">
        <v>2022</v>
      </c>
      <c r="C2391" s="832" t="s">
        <v>1716</v>
      </c>
      <c r="D2391" s="832" t="s">
        <v>1717</v>
      </c>
      <c r="E2391" s="832" t="s">
        <v>333</v>
      </c>
      <c r="F2391" s="832" t="s">
        <v>1119</v>
      </c>
      <c r="G2391" s="832">
        <v>0</v>
      </c>
      <c r="H2391" s="832">
        <v>0</v>
      </c>
      <c r="I2391" s="832">
        <v>0</v>
      </c>
      <c r="J2391" s="832">
        <v>0</v>
      </c>
      <c r="K2391" s="832">
        <v>0</v>
      </c>
      <c r="L2391" s="832">
        <v>0</v>
      </c>
      <c r="M2391" s="832">
        <v>0</v>
      </c>
      <c r="N2391" s="832">
        <v>0</v>
      </c>
      <c r="O2391" s="832">
        <v>0</v>
      </c>
      <c r="P2391" s="832">
        <v>0</v>
      </c>
      <c r="Q2391" s="832">
        <v>0</v>
      </c>
      <c r="R2391" s="832">
        <v>0</v>
      </c>
      <c r="S2391" s="832">
        <v>0</v>
      </c>
      <c r="T2391" s="832">
        <v>0</v>
      </c>
      <c r="U2391" s="832">
        <v>0</v>
      </c>
      <c r="V2391" s="832">
        <v>0</v>
      </c>
      <c r="W2391" s="832">
        <v>0</v>
      </c>
      <c r="X2391" s="832">
        <v>0</v>
      </c>
      <c r="Y2391" s="832">
        <v>0</v>
      </c>
      <c r="Z2391" s="832">
        <v>0</v>
      </c>
      <c r="AA2391" s="832">
        <v>0</v>
      </c>
      <c r="AB2391" s="832">
        <v>0</v>
      </c>
      <c r="AC2391" s="832">
        <v>0</v>
      </c>
      <c r="AD2391" s="832">
        <v>0</v>
      </c>
      <c r="AE2391" s="832">
        <v>0</v>
      </c>
      <c r="AF2391" s="832">
        <v>0</v>
      </c>
      <c r="AG2391" s="832">
        <v>0</v>
      </c>
      <c r="AH2391" s="832">
        <v>0</v>
      </c>
      <c r="AI2391" s="832">
        <v>0</v>
      </c>
    </row>
    <row r="2392" spans="1:35" ht="15" customHeight="1">
      <c r="A2392" s="832" t="s">
        <v>1150</v>
      </c>
      <c r="B2392" s="832">
        <v>2022</v>
      </c>
      <c r="C2392" s="832" t="s">
        <v>1718</v>
      </c>
      <c r="D2392" s="832" t="s">
        <v>1719</v>
      </c>
      <c r="E2392" s="832" t="s">
        <v>333</v>
      </c>
      <c r="F2392" s="832" t="s">
        <v>1119</v>
      </c>
      <c r="G2392" s="832">
        <v>0</v>
      </c>
      <c r="H2392" s="832">
        <v>0</v>
      </c>
      <c r="I2392" s="832">
        <v>0</v>
      </c>
      <c r="J2392" s="832">
        <v>0</v>
      </c>
      <c r="K2392" s="832">
        <v>0</v>
      </c>
      <c r="L2392" s="832">
        <v>0</v>
      </c>
      <c r="M2392" s="832">
        <v>0</v>
      </c>
      <c r="N2392" s="832">
        <v>0</v>
      </c>
      <c r="O2392" s="832">
        <v>0</v>
      </c>
      <c r="P2392" s="832">
        <v>0</v>
      </c>
      <c r="Q2392" s="832">
        <v>0</v>
      </c>
      <c r="R2392" s="832">
        <v>0</v>
      </c>
      <c r="S2392" s="832">
        <v>0</v>
      </c>
      <c r="T2392" s="832">
        <v>0</v>
      </c>
      <c r="U2392" s="832">
        <v>0</v>
      </c>
      <c r="V2392" s="832">
        <v>0</v>
      </c>
      <c r="W2392" s="832">
        <v>0</v>
      </c>
      <c r="X2392" s="832">
        <v>0</v>
      </c>
      <c r="Y2392" s="832">
        <v>0</v>
      </c>
      <c r="Z2392" s="832">
        <v>0</v>
      </c>
      <c r="AA2392" s="832">
        <v>0</v>
      </c>
      <c r="AB2392" s="832">
        <v>0</v>
      </c>
      <c r="AC2392" s="832">
        <v>0</v>
      </c>
      <c r="AD2392" s="832">
        <v>0</v>
      </c>
      <c r="AE2392" s="832">
        <v>0</v>
      </c>
      <c r="AF2392" s="832">
        <v>0</v>
      </c>
      <c r="AG2392" s="832">
        <v>0</v>
      </c>
      <c r="AH2392" s="832">
        <v>0</v>
      </c>
      <c r="AI2392" s="832">
        <v>0</v>
      </c>
    </row>
    <row r="2393" spans="1:35" ht="15" customHeight="1">
      <c r="A2393" s="832" t="s">
        <v>1150</v>
      </c>
      <c r="B2393" s="832">
        <v>2022</v>
      </c>
      <c r="C2393" s="832" t="s">
        <v>1720</v>
      </c>
      <c r="D2393" s="832" t="s">
        <v>1721</v>
      </c>
      <c r="E2393" s="832" t="s">
        <v>333</v>
      </c>
      <c r="F2393" s="832" t="s">
        <v>1119</v>
      </c>
      <c r="G2393" s="832">
        <v>0</v>
      </c>
      <c r="H2393" s="832">
        <v>0</v>
      </c>
      <c r="I2393" s="832">
        <v>0</v>
      </c>
      <c r="J2393" s="832">
        <v>0</v>
      </c>
      <c r="K2393" s="832">
        <v>0</v>
      </c>
      <c r="L2393" s="832">
        <v>0</v>
      </c>
      <c r="M2393" s="832">
        <v>0</v>
      </c>
      <c r="N2393" s="832">
        <v>0</v>
      </c>
      <c r="O2393" s="832">
        <v>0</v>
      </c>
      <c r="P2393" s="832">
        <v>0</v>
      </c>
      <c r="Q2393" s="832">
        <v>0</v>
      </c>
      <c r="R2393" s="832">
        <v>0</v>
      </c>
      <c r="S2393" s="832">
        <v>0</v>
      </c>
      <c r="T2393" s="832">
        <v>0</v>
      </c>
      <c r="U2393" s="832">
        <v>0</v>
      </c>
      <c r="V2393" s="832">
        <v>0</v>
      </c>
      <c r="W2393" s="832">
        <v>0</v>
      </c>
      <c r="X2393" s="832">
        <v>0</v>
      </c>
      <c r="Y2393" s="832">
        <v>0</v>
      </c>
      <c r="Z2393" s="832">
        <v>0</v>
      </c>
      <c r="AA2393" s="832">
        <v>0</v>
      </c>
      <c r="AB2393" s="832">
        <v>0</v>
      </c>
      <c r="AC2393" s="832">
        <v>0</v>
      </c>
      <c r="AD2393" s="832">
        <v>0</v>
      </c>
      <c r="AE2393" s="832">
        <v>0</v>
      </c>
      <c r="AF2393" s="832">
        <v>0</v>
      </c>
      <c r="AG2393" s="832">
        <v>0</v>
      </c>
      <c r="AH2393" s="832">
        <v>0</v>
      </c>
      <c r="AI2393" s="832">
        <v>0</v>
      </c>
    </row>
    <row r="2394" spans="1:35" ht="15" customHeight="1">
      <c r="A2394" s="832" t="s">
        <v>1150</v>
      </c>
      <c r="B2394" s="832">
        <v>2022</v>
      </c>
      <c r="C2394" s="832" t="s">
        <v>1722</v>
      </c>
      <c r="D2394" s="832" t="s">
        <v>1723</v>
      </c>
      <c r="E2394" s="832" t="s">
        <v>333</v>
      </c>
      <c r="F2394" s="832" t="s">
        <v>1119</v>
      </c>
      <c r="G2394" s="832">
        <v>0</v>
      </c>
      <c r="H2394" s="832">
        <v>0</v>
      </c>
      <c r="I2394" s="832">
        <v>0</v>
      </c>
      <c r="J2394" s="832">
        <v>0</v>
      </c>
      <c r="K2394" s="832">
        <v>0</v>
      </c>
      <c r="L2394" s="832">
        <v>0</v>
      </c>
      <c r="M2394" s="832">
        <v>0</v>
      </c>
      <c r="N2394" s="832">
        <v>0</v>
      </c>
      <c r="O2394" s="832">
        <v>0</v>
      </c>
      <c r="P2394" s="832">
        <v>0</v>
      </c>
      <c r="Q2394" s="832">
        <v>0</v>
      </c>
      <c r="R2394" s="832">
        <v>0</v>
      </c>
      <c r="S2394" s="832">
        <v>0</v>
      </c>
      <c r="T2394" s="832">
        <v>0</v>
      </c>
      <c r="U2394" s="832">
        <v>0</v>
      </c>
      <c r="V2394" s="832">
        <v>0</v>
      </c>
      <c r="W2394" s="832">
        <v>0</v>
      </c>
      <c r="X2394" s="832">
        <v>0</v>
      </c>
      <c r="Y2394" s="832">
        <v>0</v>
      </c>
      <c r="Z2394" s="832">
        <v>0</v>
      </c>
      <c r="AA2394" s="832">
        <v>0</v>
      </c>
      <c r="AB2394" s="832">
        <v>0</v>
      </c>
      <c r="AC2394" s="832">
        <v>0</v>
      </c>
      <c r="AD2394" s="832">
        <v>0</v>
      </c>
      <c r="AE2394" s="832">
        <v>0</v>
      </c>
      <c r="AF2394" s="832">
        <v>0</v>
      </c>
      <c r="AG2394" s="832">
        <v>0</v>
      </c>
      <c r="AH2394" s="832">
        <v>0</v>
      </c>
      <c r="AI2394" s="832">
        <v>0</v>
      </c>
    </row>
    <row r="2395" spans="1:35" ht="15" customHeight="1">
      <c r="A2395" s="832" t="s">
        <v>1150</v>
      </c>
      <c r="B2395" s="832">
        <v>2022</v>
      </c>
      <c r="C2395" s="832" t="s">
        <v>1724</v>
      </c>
      <c r="D2395" s="832" t="s">
        <v>1725</v>
      </c>
      <c r="E2395" s="832" t="s">
        <v>333</v>
      </c>
      <c r="F2395" s="832" t="s">
        <v>1119</v>
      </c>
      <c r="G2395" s="832">
        <v>0</v>
      </c>
      <c r="H2395" s="832">
        <v>0</v>
      </c>
      <c r="I2395" s="832">
        <v>0</v>
      </c>
      <c r="J2395" s="832">
        <v>0</v>
      </c>
      <c r="K2395" s="832">
        <v>0</v>
      </c>
      <c r="L2395" s="832">
        <v>0</v>
      </c>
      <c r="M2395" s="832">
        <v>0</v>
      </c>
      <c r="N2395" s="832">
        <v>0</v>
      </c>
      <c r="O2395" s="832">
        <v>0</v>
      </c>
      <c r="P2395" s="832">
        <v>0</v>
      </c>
      <c r="Q2395" s="832">
        <v>0</v>
      </c>
      <c r="R2395" s="832">
        <v>0</v>
      </c>
      <c r="S2395" s="832">
        <v>0</v>
      </c>
      <c r="T2395" s="832">
        <v>0</v>
      </c>
      <c r="U2395" s="832">
        <v>0</v>
      </c>
      <c r="V2395" s="832">
        <v>0</v>
      </c>
      <c r="W2395" s="832">
        <v>0</v>
      </c>
      <c r="X2395" s="832">
        <v>0</v>
      </c>
      <c r="Y2395" s="832">
        <v>0</v>
      </c>
      <c r="Z2395" s="832">
        <v>0</v>
      </c>
      <c r="AA2395" s="832">
        <v>0</v>
      </c>
      <c r="AB2395" s="832">
        <v>0</v>
      </c>
      <c r="AC2395" s="832">
        <v>0</v>
      </c>
      <c r="AD2395" s="832">
        <v>0</v>
      </c>
      <c r="AE2395" s="832">
        <v>0</v>
      </c>
      <c r="AF2395" s="832">
        <v>0</v>
      </c>
      <c r="AG2395" s="832">
        <v>0</v>
      </c>
      <c r="AH2395" s="832">
        <v>0</v>
      </c>
      <c r="AI2395" s="832">
        <v>0</v>
      </c>
    </row>
    <row r="2396" spans="1:35" ht="15" customHeight="1">
      <c r="A2396" s="832" t="s">
        <v>1150</v>
      </c>
      <c r="B2396" s="832">
        <v>2022</v>
      </c>
      <c r="C2396" s="832" t="s">
        <v>1726</v>
      </c>
      <c r="D2396" s="832" t="s">
        <v>1727</v>
      </c>
      <c r="E2396" s="832" t="s">
        <v>333</v>
      </c>
      <c r="F2396" s="832" t="s">
        <v>1119</v>
      </c>
      <c r="G2396" s="832">
        <v>0</v>
      </c>
      <c r="H2396" s="832">
        <v>0</v>
      </c>
      <c r="I2396" s="832">
        <v>0</v>
      </c>
      <c r="J2396" s="832">
        <v>0</v>
      </c>
      <c r="K2396" s="832">
        <v>0</v>
      </c>
      <c r="L2396" s="832">
        <v>0</v>
      </c>
      <c r="M2396" s="832">
        <v>0</v>
      </c>
      <c r="N2396" s="832">
        <v>0</v>
      </c>
      <c r="O2396" s="832">
        <v>0</v>
      </c>
      <c r="P2396" s="832">
        <v>0</v>
      </c>
      <c r="Q2396" s="832">
        <v>0</v>
      </c>
      <c r="R2396" s="832">
        <v>0</v>
      </c>
      <c r="S2396" s="832">
        <v>0</v>
      </c>
      <c r="T2396" s="832">
        <v>0</v>
      </c>
      <c r="U2396" s="832">
        <v>0</v>
      </c>
      <c r="V2396" s="832">
        <v>0</v>
      </c>
      <c r="W2396" s="832">
        <v>0</v>
      </c>
      <c r="X2396" s="832">
        <v>0</v>
      </c>
      <c r="Y2396" s="832">
        <v>0</v>
      </c>
      <c r="Z2396" s="832">
        <v>0</v>
      </c>
      <c r="AA2396" s="832">
        <v>0</v>
      </c>
      <c r="AB2396" s="832">
        <v>0</v>
      </c>
      <c r="AC2396" s="832">
        <v>0</v>
      </c>
      <c r="AD2396" s="832">
        <v>0</v>
      </c>
      <c r="AE2396" s="832">
        <v>0</v>
      </c>
      <c r="AF2396" s="832">
        <v>0</v>
      </c>
      <c r="AG2396" s="832">
        <v>0</v>
      </c>
      <c r="AH2396" s="832">
        <v>0</v>
      </c>
      <c r="AI2396" s="832">
        <v>0</v>
      </c>
    </row>
    <row r="2397" spans="1:35" ht="15" customHeight="1">
      <c r="A2397" s="832" t="s">
        <v>1150</v>
      </c>
      <c r="B2397" s="832">
        <v>2022</v>
      </c>
      <c r="C2397" s="832" t="s">
        <v>1728</v>
      </c>
      <c r="D2397" s="832" t="s">
        <v>1729</v>
      </c>
      <c r="E2397" s="832" t="s">
        <v>333</v>
      </c>
      <c r="F2397" s="832" t="s">
        <v>1119</v>
      </c>
      <c r="G2397" s="832">
        <v>0</v>
      </c>
      <c r="H2397" s="832">
        <v>0</v>
      </c>
      <c r="I2397" s="832">
        <v>0</v>
      </c>
      <c r="J2397" s="832">
        <v>0</v>
      </c>
      <c r="K2397" s="832">
        <v>0</v>
      </c>
      <c r="L2397" s="832">
        <v>0</v>
      </c>
      <c r="M2397" s="832">
        <v>0</v>
      </c>
      <c r="N2397" s="832">
        <v>0</v>
      </c>
      <c r="O2397" s="832">
        <v>0</v>
      </c>
      <c r="P2397" s="832">
        <v>0</v>
      </c>
      <c r="Q2397" s="832">
        <v>0</v>
      </c>
      <c r="R2397" s="832">
        <v>0</v>
      </c>
      <c r="S2397" s="832">
        <v>0</v>
      </c>
      <c r="T2397" s="832">
        <v>0</v>
      </c>
      <c r="U2397" s="832">
        <v>0</v>
      </c>
      <c r="V2397" s="832">
        <v>0</v>
      </c>
      <c r="W2397" s="832">
        <v>0</v>
      </c>
      <c r="X2397" s="832">
        <v>0</v>
      </c>
      <c r="Y2397" s="832">
        <v>0</v>
      </c>
      <c r="Z2397" s="832">
        <v>0</v>
      </c>
      <c r="AA2397" s="832">
        <v>0</v>
      </c>
      <c r="AB2397" s="832">
        <v>0</v>
      </c>
      <c r="AC2397" s="832">
        <v>0</v>
      </c>
      <c r="AD2397" s="832">
        <v>0</v>
      </c>
      <c r="AE2397" s="832">
        <v>0</v>
      </c>
      <c r="AF2397" s="832">
        <v>0</v>
      </c>
      <c r="AG2397" s="832">
        <v>0</v>
      </c>
      <c r="AH2397" s="832">
        <v>0</v>
      </c>
      <c r="AI2397" s="832">
        <v>0</v>
      </c>
    </row>
    <row r="2398" spans="1:35" ht="15" customHeight="1">
      <c r="A2398" s="832" t="s">
        <v>1150</v>
      </c>
      <c r="B2398" s="832">
        <v>2022</v>
      </c>
      <c r="C2398" s="832" t="s">
        <v>1730</v>
      </c>
      <c r="D2398" s="832" t="s">
        <v>1731</v>
      </c>
      <c r="E2398" s="832" t="s">
        <v>333</v>
      </c>
      <c r="F2398" s="832" t="s">
        <v>1119</v>
      </c>
      <c r="G2398" s="832">
        <v>0</v>
      </c>
      <c r="H2398" s="832">
        <v>0</v>
      </c>
      <c r="I2398" s="832">
        <v>0</v>
      </c>
      <c r="J2398" s="832">
        <v>0</v>
      </c>
      <c r="K2398" s="832">
        <v>0</v>
      </c>
      <c r="L2398" s="832">
        <v>0</v>
      </c>
      <c r="M2398" s="832">
        <v>0</v>
      </c>
      <c r="N2398" s="832">
        <v>0</v>
      </c>
      <c r="O2398" s="832">
        <v>0</v>
      </c>
      <c r="P2398" s="832">
        <v>0</v>
      </c>
      <c r="Q2398" s="832">
        <v>0</v>
      </c>
      <c r="R2398" s="832">
        <v>0</v>
      </c>
      <c r="S2398" s="832">
        <v>0</v>
      </c>
      <c r="T2398" s="832">
        <v>0</v>
      </c>
      <c r="U2398" s="832">
        <v>0</v>
      </c>
      <c r="V2398" s="832">
        <v>0</v>
      </c>
      <c r="W2398" s="832">
        <v>0</v>
      </c>
      <c r="X2398" s="832">
        <v>0</v>
      </c>
      <c r="Y2398" s="832">
        <v>0</v>
      </c>
      <c r="Z2398" s="832">
        <v>0</v>
      </c>
      <c r="AA2398" s="832">
        <v>0</v>
      </c>
      <c r="AB2398" s="832">
        <v>0</v>
      </c>
      <c r="AC2398" s="832">
        <v>0</v>
      </c>
      <c r="AD2398" s="832">
        <v>0</v>
      </c>
      <c r="AE2398" s="832">
        <v>0</v>
      </c>
      <c r="AF2398" s="832">
        <v>0</v>
      </c>
      <c r="AG2398" s="832">
        <v>0</v>
      </c>
      <c r="AH2398" s="832">
        <v>0</v>
      </c>
      <c r="AI2398" s="832">
        <v>0</v>
      </c>
    </row>
    <row r="2399" spans="1:35" ht="15" customHeight="1">
      <c r="A2399" s="832" t="s">
        <v>1150</v>
      </c>
      <c r="B2399" s="832">
        <v>2022</v>
      </c>
      <c r="C2399" s="832" t="s">
        <v>1732</v>
      </c>
      <c r="D2399" s="832" t="s">
        <v>1733</v>
      </c>
      <c r="E2399" s="832" t="s">
        <v>333</v>
      </c>
      <c r="F2399" s="832" t="s">
        <v>1119</v>
      </c>
      <c r="G2399" s="832">
        <v>0</v>
      </c>
      <c r="H2399" s="832">
        <v>0</v>
      </c>
      <c r="I2399" s="832">
        <v>0</v>
      </c>
      <c r="J2399" s="832">
        <v>0</v>
      </c>
      <c r="K2399" s="832">
        <v>0</v>
      </c>
      <c r="L2399" s="832">
        <v>0</v>
      </c>
      <c r="M2399" s="832">
        <v>0</v>
      </c>
      <c r="N2399" s="832">
        <v>0</v>
      </c>
      <c r="O2399" s="832">
        <v>0</v>
      </c>
      <c r="P2399" s="832">
        <v>0</v>
      </c>
      <c r="Q2399" s="832">
        <v>0</v>
      </c>
      <c r="R2399" s="832">
        <v>0</v>
      </c>
      <c r="S2399" s="832">
        <v>0</v>
      </c>
      <c r="T2399" s="832">
        <v>0</v>
      </c>
      <c r="U2399" s="832">
        <v>0</v>
      </c>
      <c r="V2399" s="832">
        <v>0</v>
      </c>
      <c r="W2399" s="832">
        <v>0</v>
      </c>
      <c r="X2399" s="832">
        <v>0</v>
      </c>
      <c r="Y2399" s="832">
        <v>0</v>
      </c>
      <c r="Z2399" s="832">
        <v>0</v>
      </c>
      <c r="AA2399" s="832">
        <v>0</v>
      </c>
      <c r="AB2399" s="832">
        <v>0</v>
      </c>
      <c r="AC2399" s="832">
        <v>0</v>
      </c>
      <c r="AD2399" s="832">
        <v>0</v>
      </c>
      <c r="AE2399" s="832">
        <v>0</v>
      </c>
      <c r="AF2399" s="832">
        <v>0</v>
      </c>
      <c r="AG2399" s="832">
        <v>0</v>
      </c>
      <c r="AH2399" s="832">
        <v>0</v>
      </c>
      <c r="AI2399" s="832">
        <v>0</v>
      </c>
    </row>
    <row r="2400" spans="1:35" ht="15" customHeight="1">
      <c r="A2400" s="832" t="s">
        <v>1150</v>
      </c>
      <c r="B2400" s="832">
        <v>2022</v>
      </c>
      <c r="C2400" s="832" t="s">
        <v>1734</v>
      </c>
      <c r="D2400" s="832" t="s">
        <v>1735</v>
      </c>
      <c r="E2400" s="832" t="s">
        <v>333</v>
      </c>
      <c r="F2400" s="832" t="s">
        <v>1119</v>
      </c>
      <c r="G2400" s="832">
        <v>0</v>
      </c>
      <c r="H2400" s="832">
        <v>0</v>
      </c>
      <c r="I2400" s="832">
        <v>0</v>
      </c>
      <c r="J2400" s="832">
        <v>0</v>
      </c>
      <c r="K2400" s="832">
        <v>0</v>
      </c>
      <c r="L2400" s="832">
        <v>0</v>
      </c>
      <c r="M2400" s="832">
        <v>0</v>
      </c>
      <c r="N2400" s="832">
        <v>0</v>
      </c>
      <c r="O2400" s="832">
        <v>0</v>
      </c>
      <c r="P2400" s="832">
        <v>0</v>
      </c>
      <c r="Q2400" s="832">
        <v>0</v>
      </c>
      <c r="R2400" s="832">
        <v>0</v>
      </c>
      <c r="S2400" s="832">
        <v>0</v>
      </c>
      <c r="T2400" s="832">
        <v>0</v>
      </c>
      <c r="U2400" s="832">
        <v>0</v>
      </c>
      <c r="V2400" s="832">
        <v>0</v>
      </c>
      <c r="W2400" s="832">
        <v>0</v>
      </c>
      <c r="X2400" s="832">
        <v>0</v>
      </c>
      <c r="Y2400" s="832">
        <v>0</v>
      </c>
      <c r="Z2400" s="832">
        <v>0</v>
      </c>
      <c r="AA2400" s="832">
        <v>0</v>
      </c>
      <c r="AB2400" s="832">
        <v>0</v>
      </c>
      <c r="AC2400" s="832">
        <v>0</v>
      </c>
      <c r="AD2400" s="832">
        <v>0</v>
      </c>
      <c r="AE2400" s="832">
        <v>0</v>
      </c>
      <c r="AF2400" s="832">
        <v>0</v>
      </c>
      <c r="AG2400" s="832">
        <v>0</v>
      </c>
      <c r="AH2400" s="832">
        <v>0</v>
      </c>
      <c r="AI2400" s="832">
        <v>0</v>
      </c>
    </row>
    <row r="2401" spans="1:35" ht="15" customHeight="1">
      <c r="A2401" s="832" t="s">
        <v>1150</v>
      </c>
      <c r="B2401" s="832">
        <v>2022</v>
      </c>
      <c r="C2401" s="832" t="s">
        <v>1736</v>
      </c>
      <c r="D2401" s="832" t="s">
        <v>1737</v>
      </c>
      <c r="E2401" s="832" t="s">
        <v>333</v>
      </c>
      <c r="F2401" s="832" t="s">
        <v>1119</v>
      </c>
      <c r="G2401" s="832">
        <v>0</v>
      </c>
      <c r="H2401" s="832">
        <v>0</v>
      </c>
      <c r="I2401" s="832">
        <v>0</v>
      </c>
      <c r="J2401" s="832">
        <v>0</v>
      </c>
      <c r="K2401" s="832">
        <v>0</v>
      </c>
      <c r="L2401" s="832">
        <v>0</v>
      </c>
      <c r="M2401" s="832">
        <v>0</v>
      </c>
      <c r="N2401" s="832">
        <v>0</v>
      </c>
      <c r="O2401" s="832">
        <v>0</v>
      </c>
      <c r="P2401" s="832">
        <v>0</v>
      </c>
      <c r="Q2401" s="832">
        <v>0</v>
      </c>
      <c r="R2401" s="832">
        <v>0</v>
      </c>
      <c r="S2401" s="832">
        <v>0</v>
      </c>
      <c r="T2401" s="832">
        <v>0</v>
      </c>
      <c r="U2401" s="832">
        <v>0</v>
      </c>
      <c r="V2401" s="832">
        <v>0</v>
      </c>
      <c r="W2401" s="832">
        <v>0</v>
      </c>
      <c r="X2401" s="832">
        <v>0</v>
      </c>
      <c r="Y2401" s="832">
        <v>0</v>
      </c>
      <c r="Z2401" s="832">
        <v>0</v>
      </c>
      <c r="AA2401" s="832">
        <v>0</v>
      </c>
      <c r="AB2401" s="832">
        <v>0</v>
      </c>
      <c r="AC2401" s="832">
        <v>0</v>
      </c>
      <c r="AD2401" s="832">
        <v>0</v>
      </c>
      <c r="AE2401" s="832">
        <v>0</v>
      </c>
      <c r="AF2401" s="832">
        <v>0</v>
      </c>
      <c r="AG2401" s="832">
        <v>0</v>
      </c>
      <c r="AH2401" s="832">
        <v>0</v>
      </c>
      <c r="AI2401" s="832">
        <v>0</v>
      </c>
    </row>
    <row r="2402" spans="1:35" ht="15" customHeight="1">
      <c r="A2402" s="832" t="s">
        <v>1150</v>
      </c>
      <c r="B2402" s="832">
        <v>2022</v>
      </c>
      <c r="C2402" s="832" t="s">
        <v>1738</v>
      </c>
      <c r="D2402" s="832" t="s">
        <v>1739</v>
      </c>
      <c r="E2402" s="832" t="s">
        <v>333</v>
      </c>
      <c r="F2402" s="832" t="s">
        <v>1119</v>
      </c>
      <c r="G2402" s="832">
        <v>0</v>
      </c>
      <c r="H2402" s="832">
        <v>0</v>
      </c>
      <c r="I2402" s="832">
        <v>0</v>
      </c>
      <c r="J2402" s="832">
        <v>0</v>
      </c>
      <c r="K2402" s="832">
        <v>0</v>
      </c>
      <c r="L2402" s="832">
        <v>0</v>
      </c>
      <c r="M2402" s="832">
        <v>0</v>
      </c>
      <c r="N2402" s="832">
        <v>0</v>
      </c>
      <c r="O2402" s="832">
        <v>0</v>
      </c>
      <c r="P2402" s="832">
        <v>0</v>
      </c>
      <c r="Q2402" s="832">
        <v>0</v>
      </c>
      <c r="R2402" s="832">
        <v>0</v>
      </c>
      <c r="S2402" s="832">
        <v>0</v>
      </c>
      <c r="T2402" s="832">
        <v>0</v>
      </c>
      <c r="U2402" s="832">
        <v>0</v>
      </c>
      <c r="V2402" s="832">
        <v>0</v>
      </c>
      <c r="W2402" s="832">
        <v>0</v>
      </c>
      <c r="X2402" s="832">
        <v>0</v>
      </c>
      <c r="Y2402" s="832">
        <v>0</v>
      </c>
      <c r="Z2402" s="832">
        <v>0</v>
      </c>
      <c r="AA2402" s="832">
        <v>0</v>
      </c>
      <c r="AB2402" s="832">
        <v>0</v>
      </c>
      <c r="AC2402" s="832">
        <v>0</v>
      </c>
      <c r="AD2402" s="832">
        <v>0</v>
      </c>
      <c r="AE2402" s="832">
        <v>0</v>
      </c>
      <c r="AF2402" s="832">
        <v>0</v>
      </c>
      <c r="AG2402" s="832">
        <v>0</v>
      </c>
      <c r="AH2402" s="832">
        <v>0</v>
      </c>
      <c r="AI2402" s="832">
        <v>0</v>
      </c>
    </row>
    <row r="2403" spans="1:35" ht="15" customHeight="1">
      <c r="A2403" s="832" t="s">
        <v>1150</v>
      </c>
      <c r="B2403" s="832">
        <v>2022</v>
      </c>
      <c r="C2403" s="832" t="s">
        <v>1740</v>
      </c>
      <c r="D2403" s="832" t="s">
        <v>1741</v>
      </c>
      <c r="E2403" s="832" t="s">
        <v>333</v>
      </c>
      <c r="F2403" s="832" t="s">
        <v>1119</v>
      </c>
      <c r="G2403" s="832">
        <v>0</v>
      </c>
      <c r="H2403" s="832">
        <v>0</v>
      </c>
      <c r="I2403" s="832">
        <v>0</v>
      </c>
      <c r="J2403" s="832">
        <v>0</v>
      </c>
      <c r="K2403" s="832">
        <v>0</v>
      </c>
      <c r="L2403" s="832">
        <v>0</v>
      </c>
      <c r="M2403" s="832">
        <v>0</v>
      </c>
      <c r="N2403" s="832">
        <v>0</v>
      </c>
      <c r="O2403" s="832">
        <v>0</v>
      </c>
      <c r="P2403" s="832">
        <v>0</v>
      </c>
      <c r="Q2403" s="832">
        <v>0</v>
      </c>
      <c r="R2403" s="832">
        <v>0</v>
      </c>
      <c r="S2403" s="832">
        <v>0</v>
      </c>
      <c r="T2403" s="832">
        <v>0</v>
      </c>
      <c r="U2403" s="832">
        <v>0</v>
      </c>
      <c r="V2403" s="832">
        <v>0</v>
      </c>
      <c r="W2403" s="832">
        <v>0</v>
      </c>
      <c r="X2403" s="832">
        <v>0</v>
      </c>
      <c r="Y2403" s="832">
        <v>0</v>
      </c>
      <c r="Z2403" s="832">
        <v>0</v>
      </c>
      <c r="AA2403" s="832">
        <v>0</v>
      </c>
      <c r="AB2403" s="832">
        <v>0</v>
      </c>
      <c r="AC2403" s="832">
        <v>0</v>
      </c>
      <c r="AD2403" s="832">
        <v>0</v>
      </c>
      <c r="AE2403" s="832">
        <v>0</v>
      </c>
      <c r="AF2403" s="832">
        <v>0</v>
      </c>
      <c r="AG2403" s="832">
        <v>0</v>
      </c>
      <c r="AH2403" s="832">
        <v>0</v>
      </c>
      <c r="AI2403" s="832">
        <v>0</v>
      </c>
    </row>
    <row r="2404" spans="1:35" ht="15" customHeight="1">
      <c r="A2404" s="832" t="s">
        <v>1150</v>
      </c>
      <c r="B2404" s="832">
        <v>2022</v>
      </c>
      <c r="C2404" s="832" t="s">
        <v>1742</v>
      </c>
      <c r="D2404" s="832" t="s">
        <v>1743</v>
      </c>
      <c r="E2404" s="832" t="s">
        <v>333</v>
      </c>
      <c r="F2404" s="832" t="s">
        <v>1119</v>
      </c>
      <c r="G2404" s="832">
        <v>0</v>
      </c>
      <c r="H2404" s="832">
        <v>0</v>
      </c>
      <c r="I2404" s="832">
        <v>0</v>
      </c>
      <c r="J2404" s="832">
        <v>0</v>
      </c>
      <c r="K2404" s="832">
        <v>0</v>
      </c>
      <c r="L2404" s="832">
        <v>0</v>
      </c>
      <c r="M2404" s="832">
        <v>0</v>
      </c>
      <c r="N2404" s="832">
        <v>0</v>
      </c>
      <c r="O2404" s="832">
        <v>0</v>
      </c>
      <c r="P2404" s="832">
        <v>0</v>
      </c>
      <c r="Q2404" s="832">
        <v>0</v>
      </c>
      <c r="R2404" s="832">
        <v>0</v>
      </c>
      <c r="S2404" s="832">
        <v>0</v>
      </c>
      <c r="T2404" s="832">
        <v>0</v>
      </c>
      <c r="U2404" s="832">
        <v>0</v>
      </c>
      <c r="V2404" s="832">
        <v>0</v>
      </c>
      <c r="W2404" s="832">
        <v>0</v>
      </c>
      <c r="X2404" s="832">
        <v>0</v>
      </c>
      <c r="Y2404" s="832">
        <v>0</v>
      </c>
      <c r="Z2404" s="832">
        <v>0</v>
      </c>
      <c r="AA2404" s="832">
        <v>0</v>
      </c>
      <c r="AB2404" s="832">
        <v>0</v>
      </c>
      <c r="AC2404" s="832">
        <v>0</v>
      </c>
      <c r="AD2404" s="832">
        <v>0</v>
      </c>
      <c r="AE2404" s="832">
        <v>0</v>
      </c>
      <c r="AF2404" s="832">
        <v>0</v>
      </c>
      <c r="AG2404" s="832">
        <v>0</v>
      </c>
      <c r="AH2404" s="832">
        <v>0</v>
      </c>
      <c r="AI2404" s="832">
        <v>0</v>
      </c>
    </row>
    <row r="2405" spans="1:35" ht="15" customHeight="1">
      <c r="A2405" s="832" t="s">
        <v>1150</v>
      </c>
      <c r="B2405" s="832">
        <v>2022</v>
      </c>
      <c r="C2405" s="832" t="s">
        <v>1744</v>
      </c>
      <c r="D2405" s="832" t="s">
        <v>1745</v>
      </c>
      <c r="E2405" s="832" t="s">
        <v>333</v>
      </c>
      <c r="F2405" s="832" t="s">
        <v>1119</v>
      </c>
      <c r="G2405" s="832">
        <v>0</v>
      </c>
      <c r="H2405" s="832">
        <v>0</v>
      </c>
      <c r="I2405" s="832">
        <v>0</v>
      </c>
      <c r="J2405" s="832">
        <v>0</v>
      </c>
      <c r="K2405" s="832">
        <v>0</v>
      </c>
      <c r="L2405" s="832">
        <v>0</v>
      </c>
      <c r="M2405" s="832">
        <v>0</v>
      </c>
      <c r="N2405" s="832">
        <v>0</v>
      </c>
      <c r="O2405" s="832">
        <v>0</v>
      </c>
      <c r="P2405" s="832">
        <v>0</v>
      </c>
      <c r="Q2405" s="832">
        <v>0</v>
      </c>
      <c r="R2405" s="832">
        <v>0</v>
      </c>
      <c r="S2405" s="832">
        <v>0</v>
      </c>
      <c r="T2405" s="832">
        <v>0</v>
      </c>
      <c r="U2405" s="832">
        <v>0</v>
      </c>
      <c r="V2405" s="832">
        <v>0</v>
      </c>
      <c r="W2405" s="832">
        <v>0</v>
      </c>
      <c r="X2405" s="832">
        <v>0</v>
      </c>
      <c r="Y2405" s="832">
        <v>0</v>
      </c>
      <c r="Z2405" s="832">
        <v>0</v>
      </c>
      <c r="AA2405" s="832">
        <v>0</v>
      </c>
      <c r="AB2405" s="832">
        <v>0</v>
      </c>
      <c r="AC2405" s="832">
        <v>0</v>
      </c>
      <c r="AD2405" s="832">
        <v>0</v>
      </c>
      <c r="AE2405" s="832">
        <v>0</v>
      </c>
      <c r="AF2405" s="832">
        <v>0</v>
      </c>
      <c r="AG2405" s="832">
        <v>0</v>
      </c>
      <c r="AH2405" s="832">
        <v>0</v>
      </c>
      <c r="AI2405" s="832">
        <v>0</v>
      </c>
    </row>
    <row r="2406" spans="1:35" ht="15" customHeight="1">
      <c r="A2406" s="832" t="s">
        <v>1150</v>
      </c>
      <c r="B2406" s="832">
        <v>2022</v>
      </c>
      <c r="C2406" s="832" t="s">
        <v>1746</v>
      </c>
      <c r="D2406" s="832" t="s">
        <v>1747</v>
      </c>
      <c r="E2406" s="832" t="s">
        <v>333</v>
      </c>
      <c r="F2406" s="832" t="s">
        <v>1119</v>
      </c>
      <c r="G2406" s="832">
        <v>0</v>
      </c>
      <c r="H2406" s="832">
        <v>0</v>
      </c>
      <c r="I2406" s="832">
        <v>0</v>
      </c>
      <c r="J2406" s="832">
        <v>0</v>
      </c>
      <c r="K2406" s="832">
        <v>0</v>
      </c>
      <c r="L2406" s="832">
        <v>0</v>
      </c>
      <c r="M2406" s="832">
        <v>0</v>
      </c>
      <c r="N2406" s="832">
        <v>0</v>
      </c>
      <c r="O2406" s="832">
        <v>0</v>
      </c>
      <c r="P2406" s="832">
        <v>0</v>
      </c>
      <c r="Q2406" s="832">
        <v>0</v>
      </c>
      <c r="R2406" s="832">
        <v>0</v>
      </c>
      <c r="S2406" s="832">
        <v>0</v>
      </c>
      <c r="T2406" s="832">
        <v>0</v>
      </c>
      <c r="U2406" s="832">
        <v>0</v>
      </c>
      <c r="V2406" s="832">
        <v>0</v>
      </c>
      <c r="W2406" s="832">
        <v>0</v>
      </c>
      <c r="X2406" s="832">
        <v>0</v>
      </c>
      <c r="Y2406" s="832">
        <v>0</v>
      </c>
      <c r="Z2406" s="832">
        <v>0</v>
      </c>
      <c r="AA2406" s="832">
        <v>0</v>
      </c>
      <c r="AB2406" s="832">
        <v>0</v>
      </c>
      <c r="AC2406" s="832">
        <v>0</v>
      </c>
      <c r="AD2406" s="832">
        <v>0</v>
      </c>
      <c r="AE2406" s="832">
        <v>0</v>
      </c>
      <c r="AF2406" s="832">
        <v>0</v>
      </c>
      <c r="AG2406" s="832">
        <v>0</v>
      </c>
      <c r="AH2406" s="832">
        <v>0</v>
      </c>
      <c r="AI2406" s="832">
        <v>0</v>
      </c>
    </row>
    <row r="2407" spans="1:35" ht="15" customHeight="1">
      <c r="A2407" s="832" t="s">
        <v>1150</v>
      </c>
      <c r="B2407" s="832">
        <v>2022</v>
      </c>
      <c r="C2407" s="832" t="s">
        <v>1748</v>
      </c>
      <c r="D2407" s="832" t="s">
        <v>1152</v>
      </c>
      <c r="E2407" s="832" t="s">
        <v>333</v>
      </c>
      <c r="F2407" s="832" t="s">
        <v>1119</v>
      </c>
      <c r="G2407" s="832">
        <v>0</v>
      </c>
      <c r="H2407" s="832">
        <v>0</v>
      </c>
      <c r="I2407" s="832">
        <v>0</v>
      </c>
      <c r="J2407" s="832">
        <v>0</v>
      </c>
      <c r="K2407" s="832">
        <v>0</v>
      </c>
      <c r="L2407" s="832">
        <v>0</v>
      </c>
      <c r="M2407" s="832">
        <v>0</v>
      </c>
      <c r="N2407" s="832">
        <v>0</v>
      </c>
      <c r="O2407" s="832">
        <v>0</v>
      </c>
      <c r="P2407" s="832">
        <v>0</v>
      </c>
      <c r="Q2407" s="832">
        <v>0</v>
      </c>
      <c r="R2407" s="832">
        <v>0</v>
      </c>
      <c r="S2407" s="832">
        <v>0</v>
      </c>
      <c r="T2407" s="832">
        <v>0</v>
      </c>
      <c r="U2407" s="832">
        <v>0</v>
      </c>
      <c r="V2407" s="832">
        <v>0</v>
      </c>
      <c r="W2407" s="832">
        <v>0</v>
      </c>
      <c r="X2407" s="832">
        <v>0</v>
      </c>
      <c r="Y2407" s="832">
        <v>0</v>
      </c>
      <c r="Z2407" s="832">
        <v>0</v>
      </c>
      <c r="AA2407" s="832">
        <v>0</v>
      </c>
      <c r="AB2407" s="832">
        <v>0</v>
      </c>
      <c r="AC2407" s="832">
        <v>0</v>
      </c>
      <c r="AD2407" s="832">
        <v>0</v>
      </c>
      <c r="AE2407" s="832">
        <v>0</v>
      </c>
      <c r="AF2407" s="832">
        <v>0</v>
      </c>
      <c r="AG2407" s="832">
        <v>0</v>
      </c>
      <c r="AH2407" s="832">
        <v>0</v>
      </c>
      <c r="AI2407" s="832">
        <v>0</v>
      </c>
    </row>
    <row r="2408" spans="1:35" ht="15" customHeight="1">
      <c r="A2408" s="832" t="s">
        <v>1150</v>
      </c>
      <c r="B2408" s="832">
        <v>2022</v>
      </c>
      <c r="C2408" s="832" t="s">
        <v>1749</v>
      </c>
      <c r="D2408" s="832" t="s">
        <v>1750</v>
      </c>
      <c r="E2408" s="832" t="s">
        <v>333</v>
      </c>
      <c r="F2408" s="832" t="s">
        <v>1119</v>
      </c>
      <c r="G2408" s="832">
        <v>0</v>
      </c>
      <c r="H2408" s="832">
        <v>0</v>
      </c>
      <c r="I2408" s="832">
        <v>0</v>
      </c>
      <c r="J2408" s="832">
        <v>0</v>
      </c>
      <c r="K2408" s="832">
        <v>0</v>
      </c>
      <c r="L2408" s="832">
        <v>0</v>
      </c>
      <c r="M2408" s="832">
        <v>0</v>
      </c>
      <c r="N2408" s="832">
        <v>0</v>
      </c>
      <c r="O2408" s="832">
        <v>0</v>
      </c>
      <c r="P2408" s="832">
        <v>0</v>
      </c>
      <c r="Q2408" s="832">
        <v>0</v>
      </c>
      <c r="R2408" s="832">
        <v>0</v>
      </c>
      <c r="S2408" s="832">
        <v>0</v>
      </c>
      <c r="T2408" s="832">
        <v>0</v>
      </c>
      <c r="U2408" s="832">
        <v>0</v>
      </c>
      <c r="V2408" s="832">
        <v>0</v>
      </c>
      <c r="W2408" s="832">
        <v>0</v>
      </c>
      <c r="X2408" s="832">
        <v>0</v>
      </c>
      <c r="Y2408" s="832">
        <v>0</v>
      </c>
      <c r="Z2408" s="832">
        <v>0</v>
      </c>
      <c r="AA2408" s="832">
        <v>0</v>
      </c>
      <c r="AB2408" s="832">
        <v>0</v>
      </c>
      <c r="AC2408" s="832">
        <v>0</v>
      </c>
      <c r="AD2408" s="832">
        <v>0</v>
      </c>
      <c r="AE2408" s="832">
        <v>0</v>
      </c>
      <c r="AF2408" s="832">
        <v>0</v>
      </c>
      <c r="AG2408" s="832">
        <v>0</v>
      </c>
      <c r="AH2408" s="832">
        <v>0</v>
      </c>
      <c r="AI2408" s="832">
        <v>0</v>
      </c>
    </row>
    <row r="2409" spans="1:35" ht="15" customHeight="1">
      <c r="A2409" s="832" t="s">
        <v>1150</v>
      </c>
      <c r="B2409" s="832">
        <v>2022</v>
      </c>
      <c r="C2409" s="832" t="s">
        <v>1751</v>
      </c>
      <c r="D2409" s="832" t="s">
        <v>1752</v>
      </c>
      <c r="E2409" s="832" t="s">
        <v>333</v>
      </c>
      <c r="F2409" s="832" t="s">
        <v>1119</v>
      </c>
      <c r="G2409" s="832">
        <v>0</v>
      </c>
      <c r="H2409" s="832">
        <v>0</v>
      </c>
      <c r="I2409" s="832">
        <v>0</v>
      </c>
      <c r="J2409" s="832">
        <v>0</v>
      </c>
      <c r="K2409" s="832">
        <v>0</v>
      </c>
      <c r="L2409" s="832">
        <v>0</v>
      </c>
      <c r="M2409" s="832">
        <v>0</v>
      </c>
      <c r="N2409" s="832">
        <v>0</v>
      </c>
      <c r="O2409" s="832">
        <v>0</v>
      </c>
      <c r="P2409" s="832">
        <v>0</v>
      </c>
      <c r="Q2409" s="832">
        <v>0</v>
      </c>
      <c r="R2409" s="832">
        <v>0</v>
      </c>
      <c r="S2409" s="832">
        <v>0</v>
      </c>
      <c r="T2409" s="832">
        <v>0</v>
      </c>
      <c r="U2409" s="832">
        <v>0</v>
      </c>
      <c r="V2409" s="832">
        <v>0</v>
      </c>
      <c r="W2409" s="832">
        <v>0</v>
      </c>
      <c r="X2409" s="832">
        <v>0</v>
      </c>
      <c r="Y2409" s="832">
        <v>0</v>
      </c>
      <c r="Z2409" s="832">
        <v>0</v>
      </c>
      <c r="AA2409" s="832">
        <v>0</v>
      </c>
      <c r="AB2409" s="832">
        <v>0</v>
      </c>
      <c r="AC2409" s="832">
        <v>0</v>
      </c>
      <c r="AD2409" s="832">
        <v>0</v>
      </c>
      <c r="AE2409" s="832">
        <v>0</v>
      </c>
      <c r="AF2409" s="832">
        <v>0</v>
      </c>
      <c r="AG2409" s="832">
        <v>0</v>
      </c>
      <c r="AH2409" s="832">
        <v>0</v>
      </c>
      <c r="AI2409" s="832">
        <v>0</v>
      </c>
    </row>
    <row r="2410" spans="1:35" ht="15" customHeight="1">
      <c r="A2410" s="832" t="s">
        <v>1150</v>
      </c>
      <c r="B2410" s="832">
        <v>2022</v>
      </c>
      <c r="C2410" s="832" t="s">
        <v>1753</v>
      </c>
      <c r="D2410" s="832" t="s">
        <v>1754</v>
      </c>
      <c r="E2410" s="832" t="s">
        <v>333</v>
      </c>
      <c r="F2410" s="832" t="s">
        <v>1119</v>
      </c>
      <c r="G2410" s="832">
        <v>0</v>
      </c>
      <c r="H2410" s="832">
        <v>0</v>
      </c>
      <c r="I2410" s="832">
        <v>0</v>
      </c>
      <c r="J2410" s="832">
        <v>0</v>
      </c>
      <c r="K2410" s="832">
        <v>0</v>
      </c>
      <c r="L2410" s="832">
        <v>0</v>
      </c>
      <c r="M2410" s="832">
        <v>0</v>
      </c>
      <c r="N2410" s="832">
        <v>0</v>
      </c>
      <c r="O2410" s="832">
        <v>0</v>
      </c>
      <c r="P2410" s="832">
        <v>0</v>
      </c>
      <c r="Q2410" s="832">
        <v>0</v>
      </c>
      <c r="R2410" s="832">
        <v>0</v>
      </c>
      <c r="S2410" s="832">
        <v>0</v>
      </c>
      <c r="T2410" s="832">
        <v>0</v>
      </c>
      <c r="U2410" s="832">
        <v>0</v>
      </c>
      <c r="V2410" s="832">
        <v>0</v>
      </c>
      <c r="W2410" s="832">
        <v>0</v>
      </c>
      <c r="X2410" s="832">
        <v>0</v>
      </c>
      <c r="Y2410" s="832">
        <v>0</v>
      </c>
      <c r="Z2410" s="832">
        <v>0</v>
      </c>
      <c r="AA2410" s="832">
        <v>0</v>
      </c>
      <c r="AB2410" s="832">
        <v>0</v>
      </c>
      <c r="AC2410" s="832">
        <v>0</v>
      </c>
      <c r="AD2410" s="832">
        <v>0</v>
      </c>
      <c r="AE2410" s="832">
        <v>0</v>
      </c>
      <c r="AF2410" s="832">
        <v>0</v>
      </c>
      <c r="AG2410" s="832">
        <v>0</v>
      </c>
      <c r="AH2410" s="832">
        <v>0</v>
      </c>
      <c r="AI2410" s="832">
        <v>0</v>
      </c>
    </row>
    <row r="2411" spans="1:35" ht="15" customHeight="1">
      <c r="A2411" s="832" t="s">
        <v>1150</v>
      </c>
      <c r="B2411" s="832">
        <v>2022</v>
      </c>
      <c r="C2411" s="832" t="s">
        <v>1755</v>
      </c>
      <c r="D2411" s="832" t="s">
        <v>1756</v>
      </c>
      <c r="E2411" s="832" t="s">
        <v>333</v>
      </c>
      <c r="F2411" s="832" t="s">
        <v>1119</v>
      </c>
      <c r="G2411" s="832">
        <v>0</v>
      </c>
      <c r="H2411" s="832">
        <v>0</v>
      </c>
      <c r="I2411" s="832">
        <v>0</v>
      </c>
      <c r="J2411" s="832">
        <v>0</v>
      </c>
      <c r="K2411" s="832">
        <v>0</v>
      </c>
      <c r="L2411" s="832">
        <v>0</v>
      </c>
      <c r="M2411" s="832">
        <v>0</v>
      </c>
      <c r="N2411" s="832">
        <v>0</v>
      </c>
      <c r="O2411" s="832">
        <v>0</v>
      </c>
      <c r="P2411" s="832">
        <v>0</v>
      </c>
      <c r="Q2411" s="832">
        <v>0</v>
      </c>
      <c r="R2411" s="832">
        <v>0</v>
      </c>
      <c r="S2411" s="832">
        <v>0</v>
      </c>
      <c r="T2411" s="832">
        <v>0</v>
      </c>
      <c r="U2411" s="832">
        <v>0</v>
      </c>
      <c r="V2411" s="832">
        <v>0</v>
      </c>
      <c r="W2411" s="832">
        <v>0</v>
      </c>
      <c r="X2411" s="832">
        <v>0</v>
      </c>
      <c r="Y2411" s="832">
        <v>0</v>
      </c>
      <c r="Z2411" s="832">
        <v>0</v>
      </c>
      <c r="AA2411" s="832">
        <v>0</v>
      </c>
      <c r="AB2411" s="832">
        <v>0</v>
      </c>
      <c r="AC2411" s="832">
        <v>0</v>
      </c>
      <c r="AD2411" s="832">
        <v>0</v>
      </c>
      <c r="AE2411" s="832">
        <v>0</v>
      </c>
      <c r="AF2411" s="832">
        <v>0</v>
      </c>
      <c r="AG2411" s="832">
        <v>0</v>
      </c>
      <c r="AH2411" s="832">
        <v>0</v>
      </c>
      <c r="AI2411" s="832">
        <v>0</v>
      </c>
    </row>
    <row r="2412" spans="1:35" ht="15" customHeight="1">
      <c r="A2412" s="832" t="s">
        <v>1150</v>
      </c>
      <c r="B2412" s="832">
        <v>2022</v>
      </c>
      <c r="C2412" s="832" t="s">
        <v>1757</v>
      </c>
      <c r="D2412" s="832" t="s">
        <v>1758</v>
      </c>
      <c r="E2412" s="832" t="s">
        <v>333</v>
      </c>
      <c r="F2412" s="832" t="s">
        <v>1119</v>
      </c>
      <c r="G2412" s="832">
        <v>0</v>
      </c>
      <c r="H2412" s="832">
        <v>0</v>
      </c>
      <c r="I2412" s="832">
        <v>0</v>
      </c>
      <c r="J2412" s="832">
        <v>0</v>
      </c>
      <c r="K2412" s="832">
        <v>0</v>
      </c>
      <c r="L2412" s="832">
        <v>0</v>
      </c>
      <c r="M2412" s="832">
        <v>0</v>
      </c>
      <c r="N2412" s="832">
        <v>0</v>
      </c>
      <c r="O2412" s="832">
        <v>0</v>
      </c>
      <c r="P2412" s="832">
        <v>0</v>
      </c>
      <c r="Q2412" s="832">
        <v>0</v>
      </c>
      <c r="R2412" s="832">
        <v>0</v>
      </c>
      <c r="S2412" s="832">
        <v>0</v>
      </c>
      <c r="T2412" s="832">
        <v>0</v>
      </c>
      <c r="U2412" s="832">
        <v>0</v>
      </c>
      <c r="V2412" s="832">
        <v>0</v>
      </c>
      <c r="W2412" s="832">
        <v>0</v>
      </c>
      <c r="X2412" s="832">
        <v>0</v>
      </c>
      <c r="Y2412" s="832">
        <v>0</v>
      </c>
      <c r="Z2412" s="832">
        <v>0</v>
      </c>
      <c r="AA2412" s="832">
        <v>0</v>
      </c>
      <c r="AB2412" s="832">
        <v>0</v>
      </c>
      <c r="AC2412" s="832">
        <v>0</v>
      </c>
      <c r="AD2412" s="832">
        <v>0</v>
      </c>
      <c r="AE2412" s="832">
        <v>0</v>
      </c>
      <c r="AF2412" s="832">
        <v>0</v>
      </c>
      <c r="AG2412" s="832">
        <v>0</v>
      </c>
      <c r="AH2412" s="832">
        <v>0</v>
      </c>
      <c r="AI2412" s="832">
        <v>0</v>
      </c>
    </row>
    <row r="2413" spans="1:35" ht="15" customHeight="1">
      <c r="A2413" s="832" t="s">
        <v>1150</v>
      </c>
      <c r="B2413" s="832">
        <v>2022</v>
      </c>
      <c r="C2413" s="832" t="s">
        <v>1759</v>
      </c>
      <c r="D2413" s="832" t="s">
        <v>1760</v>
      </c>
      <c r="E2413" s="832" t="s">
        <v>333</v>
      </c>
      <c r="F2413" s="832" t="s">
        <v>1119</v>
      </c>
      <c r="G2413" s="832">
        <v>0</v>
      </c>
      <c r="H2413" s="832">
        <v>0</v>
      </c>
      <c r="I2413" s="832">
        <v>0</v>
      </c>
      <c r="J2413" s="832">
        <v>0</v>
      </c>
      <c r="K2413" s="832">
        <v>0</v>
      </c>
      <c r="L2413" s="832">
        <v>0</v>
      </c>
      <c r="M2413" s="832">
        <v>0</v>
      </c>
      <c r="N2413" s="832">
        <v>0</v>
      </c>
      <c r="O2413" s="832">
        <v>0</v>
      </c>
      <c r="P2413" s="832">
        <v>0</v>
      </c>
      <c r="Q2413" s="832">
        <v>0</v>
      </c>
      <c r="R2413" s="832">
        <v>0</v>
      </c>
      <c r="S2413" s="832">
        <v>0</v>
      </c>
      <c r="T2413" s="832">
        <v>0</v>
      </c>
      <c r="U2413" s="832">
        <v>0</v>
      </c>
      <c r="V2413" s="832">
        <v>0</v>
      </c>
      <c r="W2413" s="832">
        <v>0</v>
      </c>
      <c r="X2413" s="832">
        <v>0</v>
      </c>
      <c r="Y2413" s="832">
        <v>0</v>
      </c>
      <c r="Z2413" s="832">
        <v>0</v>
      </c>
      <c r="AA2413" s="832">
        <v>0</v>
      </c>
      <c r="AB2413" s="832">
        <v>0</v>
      </c>
      <c r="AC2413" s="832">
        <v>0</v>
      </c>
      <c r="AD2413" s="832">
        <v>0</v>
      </c>
      <c r="AE2413" s="832">
        <v>0</v>
      </c>
      <c r="AF2413" s="832">
        <v>0</v>
      </c>
      <c r="AG2413" s="832">
        <v>0</v>
      </c>
      <c r="AH2413" s="832">
        <v>0</v>
      </c>
      <c r="AI2413" s="832">
        <v>0</v>
      </c>
    </row>
    <row r="2414" spans="1:35" ht="15" customHeight="1">
      <c r="A2414" s="832" t="s">
        <v>1150</v>
      </c>
      <c r="B2414" s="832">
        <v>2022</v>
      </c>
      <c r="C2414" s="832" t="s">
        <v>1761</v>
      </c>
      <c r="D2414" s="832" t="s">
        <v>1762</v>
      </c>
      <c r="E2414" s="832" t="s">
        <v>333</v>
      </c>
      <c r="F2414" s="832" t="s">
        <v>1119</v>
      </c>
      <c r="G2414" s="832">
        <v>0</v>
      </c>
      <c r="H2414" s="832">
        <v>0</v>
      </c>
      <c r="I2414" s="832">
        <v>0</v>
      </c>
      <c r="J2414" s="832">
        <v>0</v>
      </c>
      <c r="K2414" s="832">
        <v>0</v>
      </c>
      <c r="L2414" s="832">
        <v>0</v>
      </c>
      <c r="M2414" s="832">
        <v>0</v>
      </c>
      <c r="N2414" s="832">
        <v>0</v>
      </c>
      <c r="O2414" s="832">
        <v>0</v>
      </c>
      <c r="P2414" s="832">
        <v>0</v>
      </c>
      <c r="Q2414" s="832">
        <v>0</v>
      </c>
      <c r="R2414" s="832">
        <v>0</v>
      </c>
      <c r="S2414" s="832">
        <v>0</v>
      </c>
      <c r="T2414" s="832">
        <v>0</v>
      </c>
      <c r="U2414" s="832">
        <v>0</v>
      </c>
      <c r="V2414" s="832">
        <v>0</v>
      </c>
      <c r="W2414" s="832">
        <v>0</v>
      </c>
      <c r="X2414" s="832">
        <v>0</v>
      </c>
      <c r="Y2414" s="832">
        <v>0</v>
      </c>
      <c r="Z2414" s="832">
        <v>0</v>
      </c>
      <c r="AA2414" s="832">
        <v>0</v>
      </c>
      <c r="AB2414" s="832">
        <v>0</v>
      </c>
      <c r="AC2414" s="832">
        <v>0</v>
      </c>
      <c r="AD2414" s="832">
        <v>0</v>
      </c>
      <c r="AE2414" s="832">
        <v>0</v>
      </c>
      <c r="AF2414" s="832">
        <v>0</v>
      </c>
      <c r="AG2414" s="832">
        <v>0</v>
      </c>
      <c r="AH2414" s="832">
        <v>0</v>
      </c>
      <c r="AI2414" s="832">
        <v>0</v>
      </c>
    </row>
    <row r="2415" spans="1:35" ht="15" customHeight="1">
      <c r="A2415" s="832" t="s">
        <v>1150</v>
      </c>
      <c r="B2415" s="832">
        <v>2022</v>
      </c>
      <c r="C2415" s="832" t="s">
        <v>1763</v>
      </c>
      <c r="D2415" s="832" t="s">
        <v>1764</v>
      </c>
      <c r="E2415" s="832" t="s">
        <v>333</v>
      </c>
      <c r="F2415" s="832" t="s">
        <v>1119</v>
      </c>
      <c r="G2415" s="832">
        <v>0</v>
      </c>
      <c r="H2415" s="832">
        <v>0</v>
      </c>
      <c r="I2415" s="832">
        <v>0</v>
      </c>
      <c r="J2415" s="832">
        <v>0</v>
      </c>
      <c r="K2415" s="832">
        <v>0</v>
      </c>
      <c r="L2415" s="832">
        <v>0</v>
      </c>
      <c r="M2415" s="832">
        <v>0</v>
      </c>
      <c r="N2415" s="832">
        <v>0</v>
      </c>
      <c r="O2415" s="832">
        <v>0</v>
      </c>
      <c r="P2415" s="832">
        <v>0</v>
      </c>
      <c r="Q2415" s="832">
        <v>0</v>
      </c>
      <c r="R2415" s="832">
        <v>0</v>
      </c>
      <c r="S2415" s="832">
        <v>0</v>
      </c>
      <c r="T2415" s="832">
        <v>0</v>
      </c>
      <c r="U2415" s="832">
        <v>0</v>
      </c>
      <c r="V2415" s="832">
        <v>0</v>
      </c>
      <c r="W2415" s="832">
        <v>0</v>
      </c>
      <c r="X2415" s="832">
        <v>0</v>
      </c>
      <c r="Y2415" s="832">
        <v>0</v>
      </c>
      <c r="Z2415" s="832">
        <v>0</v>
      </c>
      <c r="AA2415" s="832">
        <v>0</v>
      </c>
      <c r="AB2415" s="832">
        <v>0</v>
      </c>
      <c r="AC2415" s="832">
        <v>0</v>
      </c>
      <c r="AD2415" s="832">
        <v>0</v>
      </c>
      <c r="AE2415" s="832">
        <v>0</v>
      </c>
      <c r="AF2415" s="832">
        <v>0</v>
      </c>
      <c r="AG2415" s="832">
        <v>0</v>
      </c>
      <c r="AH2415" s="832">
        <v>0</v>
      </c>
      <c r="AI2415" s="832">
        <v>0</v>
      </c>
    </row>
    <row r="2416" spans="1:35" ht="15" customHeight="1">
      <c r="A2416" s="832" t="s">
        <v>1150</v>
      </c>
      <c r="B2416" s="832">
        <v>2022</v>
      </c>
      <c r="C2416" s="832" t="s">
        <v>1765</v>
      </c>
      <c r="D2416" s="832" t="s">
        <v>1766</v>
      </c>
      <c r="E2416" s="832" t="s">
        <v>333</v>
      </c>
      <c r="F2416" s="832" t="s">
        <v>1119</v>
      </c>
      <c r="G2416" s="832">
        <v>0</v>
      </c>
      <c r="H2416" s="832">
        <v>0</v>
      </c>
      <c r="I2416" s="832">
        <v>0</v>
      </c>
      <c r="J2416" s="832">
        <v>0</v>
      </c>
      <c r="K2416" s="832">
        <v>0</v>
      </c>
      <c r="L2416" s="832">
        <v>0</v>
      </c>
      <c r="M2416" s="832">
        <v>0</v>
      </c>
      <c r="N2416" s="832">
        <v>0</v>
      </c>
      <c r="O2416" s="832">
        <v>0</v>
      </c>
      <c r="P2416" s="832">
        <v>0</v>
      </c>
      <c r="Q2416" s="832">
        <v>0</v>
      </c>
      <c r="R2416" s="832">
        <v>0</v>
      </c>
      <c r="S2416" s="832">
        <v>0</v>
      </c>
      <c r="T2416" s="832">
        <v>0</v>
      </c>
      <c r="U2416" s="832">
        <v>0</v>
      </c>
      <c r="V2416" s="832">
        <v>0</v>
      </c>
      <c r="W2416" s="832">
        <v>0</v>
      </c>
      <c r="X2416" s="832">
        <v>0</v>
      </c>
      <c r="Y2416" s="832">
        <v>0</v>
      </c>
      <c r="Z2416" s="832">
        <v>0</v>
      </c>
      <c r="AA2416" s="832">
        <v>0</v>
      </c>
      <c r="AB2416" s="832">
        <v>0</v>
      </c>
      <c r="AC2416" s="832">
        <v>0</v>
      </c>
      <c r="AD2416" s="832">
        <v>0</v>
      </c>
      <c r="AE2416" s="832">
        <v>0</v>
      </c>
      <c r="AF2416" s="832">
        <v>0</v>
      </c>
      <c r="AG2416" s="832">
        <v>0</v>
      </c>
      <c r="AH2416" s="832">
        <v>0</v>
      </c>
      <c r="AI2416" s="832">
        <v>0</v>
      </c>
    </row>
    <row r="2417" spans="1:35" ht="15" customHeight="1">
      <c r="A2417" s="832" t="s">
        <v>1150</v>
      </c>
      <c r="B2417" s="832">
        <v>2022</v>
      </c>
      <c r="C2417" s="832" t="s">
        <v>1767</v>
      </c>
      <c r="D2417" s="832" t="s">
        <v>1768</v>
      </c>
      <c r="E2417" s="832" t="s">
        <v>333</v>
      </c>
      <c r="F2417" s="832" t="s">
        <v>1119</v>
      </c>
      <c r="G2417" s="832">
        <v>0</v>
      </c>
      <c r="H2417" s="832">
        <v>0</v>
      </c>
      <c r="I2417" s="832">
        <v>0</v>
      </c>
      <c r="J2417" s="832">
        <v>0</v>
      </c>
      <c r="K2417" s="832">
        <v>0</v>
      </c>
      <c r="L2417" s="832">
        <v>0</v>
      </c>
      <c r="M2417" s="832">
        <v>0</v>
      </c>
      <c r="N2417" s="832">
        <v>0</v>
      </c>
      <c r="O2417" s="832">
        <v>0</v>
      </c>
      <c r="P2417" s="832">
        <v>0</v>
      </c>
      <c r="Q2417" s="832">
        <v>0</v>
      </c>
      <c r="R2417" s="832">
        <v>0</v>
      </c>
      <c r="S2417" s="832">
        <v>0</v>
      </c>
      <c r="T2417" s="832">
        <v>0</v>
      </c>
      <c r="U2417" s="832">
        <v>0</v>
      </c>
      <c r="V2417" s="832">
        <v>0</v>
      </c>
      <c r="W2417" s="832">
        <v>0</v>
      </c>
      <c r="X2417" s="832">
        <v>0</v>
      </c>
      <c r="Y2417" s="832">
        <v>0</v>
      </c>
      <c r="Z2417" s="832">
        <v>0</v>
      </c>
      <c r="AA2417" s="832">
        <v>0</v>
      </c>
      <c r="AB2417" s="832">
        <v>0</v>
      </c>
      <c r="AC2417" s="832">
        <v>0</v>
      </c>
      <c r="AD2417" s="832">
        <v>0</v>
      </c>
      <c r="AE2417" s="832">
        <v>0</v>
      </c>
      <c r="AF2417" s="832">
        <v>0</v>
      </c>
      <c r="AG2417" s="832">
        <v>0</v>
      </c>
      <c r="AH2417" s="832">
        <v>0</v>
      </c>
      <c r="AI2417" s="832">
        <v>0</v>
      </c>
    </row>
    <row r="2418" spans="1:35" ht="15" customHeight="1">
      <c r="A2418" s="832" t="s">
        <v>1150</v>
      </c>
      <c r="B2418" s="832">
        <v>2022</v>
      </c>
      <c r="C2418" s="832" t="s">
        <v>1769</v>
      </c>
      <c r="D2418" s="832" t="s">
        <v>1770</v>
      </c>
      <c r="E2418" s="832" t="s">
        <v>333</v>
      </c>
      <c r="F2418" s="832" t="s">
        <v>1119</v>
      </c>
      <c r="G2418" s="832">
        <v>0</v>
      </c>
      <c r="H2418" s="832">
        <v>0</v>
      </c>
      <c r="I2418" s="832">
        <v>0</v>
      </c>
      <c r="J2418" s="832">
        <v>0</v>
      </c>
      <c r="K2418" s="832">
        <v>0</v>
      </c>
      <c r="L2418" s="832">
        <v>0</v>
      </c>
      <c r="M2418" s="832">
        <v>0</v>
      </c>
      <c r="N2418" s="832">
        <v>0</v>
      </c>
      <c r="O2418" s="832">
        <v>0</v>
      </c>
      <c r="P2418" s="832">
        <v>0</v>
      </c>
      <c r="Q2418" s="832">
        <v>0</v>
      </c>
      <c r="R2418" s="832">
        <v>0</v>
      </c>
      <c r="S2418" s="832">
        <v>0</v>
      </c>
      <c r="T2418" s="832">
        <v>0</v>
      </c>
      <c r="U2418" s="832">
        <v>0</v>
      </c>
      <c r="V2418" s="832">
        <v>0</v>
      </c>
      <c r="W2418" s="832">
        <v>0</v>
      </c>
      <c r="X2418" s="832">
        <v>0</v>
      </c>
      <c r="Y2418" s="832">
        <v>0</v>
      </c>
      <c r="Z2418" s="832">
        <v>0</v>
      </c>
      <c r="AA2418" s="832">
        <v>0</v>
      </c>
      <c r="AB2418" s="832">
        <v>0</v>
      </c>
      <c r="AC2418" s="832">
        <v>0</v>
      </c>
      <c r="AD2418" s="832">
        <v>0</v>
      </c>
      <c r="AE2418" s="832">
        <v>0</v>
      </c>
      <c r="AF2418" s="832">
        <v>0</v>
      </c>
      <c r="AG2418" s="832">
        <v>0</v>
      </c>
      <c r="AH2418" s="832">
        <v>0</v>
      </c>
      <c r="AI2418" s="832">
        <v>0</v>
      </c>
    </row>
    <row r="2419" spans="1:35" ht="15" customHeight="1">
      <c r="A2419" s="832" t="s">
        <v>1150</v>
      </c>
      <c r="B2419" s="832">
        <v>2022</v>
      </c>
      <c r="C2419" s="832" t="s">
        <v>1771</v>
      </c>
      <c r="D2419" s="832" t="s">
        <v>1772</v>
      </c>
      <c r="E2419" s="832" t="s">
        <v>333</v>
      </c>
      <c r="F2419" s="832" t="s">
        <v>1119</v>
      </c>
      <c r="G2419" s="832">
        <v>0</v>
      </c>
      <c r="H2419" s="832">
        <v>0</v>
      </c>
      <c r="I2419" s="832">
        <v>0</v>
      </c>
      <c r="J2419" s="832">
        <v>0</v>
      </c>
      <c r="K2419" s="832">
        <v>0</v>
      </c>
      <c r="L2419" s="832">
        <v>0</v>
      </c>
      <c r="M2419" s="832">
        <v>0</v>
      </c>
      <c r="N2419" s="832">
        <v>0</v>
      </c>
      <c r="O2419" s="832">
        <v>0</v>
      </c>
      <c r="P2419" s="832">
        <v>0</v>
      </c>
      <c r="Q2419" s="832">
        <v>0</v>
      </c>
      <c r="R2419" s="832">
        <v>0</v>
      </c>
      <c r="S2419" s="832">
        <v>0</v>
      </c>
      <c r="T2419" s="832">
        <v>0</v>
      </c>
      <c r="U2419" s="832">
        <v>0</v>
      </c>
      <c r="V2419" s="832">
        <v>0</v>
      </c>
      <c r="W2419" s="832">
        <v>0</v>
      </c>
      <c r="X2419" s="832">
        <v>0</v>
      </c>
      <c r="Y2419" s="832">
        <v>0</v>
      </c>
      <c r="Z2419" s="832">
        <v>0</v>
      </c>
      <c r="AA2419" s="832">
        <v>0</v>
      </c>
      <c r="AB2419" s="832">
        <v>0</v>
      </c>
      <c r="AC2419" s="832">
        <v>0</v>
      </c>
      <c r="AD2419" s="832">
        <v>0</v>
      </c>
      <c r="AE2419" s="832">
        <v>0</v>
      </c>
      <c r="AF2419" s="832">
        <v>0</v>
      </c>
      <c r="AG2419" s="832">
        <v>0</v>
      </c>
      <c r="AH2419" s="832">
        <v>0</v>
      </c>
      <c r="AI2419" s="832">
        <v>0</v>
      </c>
    </row>
    <row r="2420" spans="1:35" ht="15" customHeight="1">
      <c r="A2420" s="832" t="s">
        <v>1150</v>
      </c>
      <c r="B2420" s="832">
        <v>2022</v>
      </c>
      <c r="C2420" s="832" t="s">
        <v>1773</v>
      </c>
      <c r="D2420" s="832" t="s">
        <v>1774</v>
      </c>
      <c r="E2420" s="832" t="s">
        <v>333</v>
      </c>
      <c r="F2420" s="832" t="s">
        <v>1119</v>
      </c>
      <c r="G2420" s="832">
        <v>0</v>
      </c>
      <c r="H2420" s="832">
        <v>0</v>
      </c>
      <c r="I2420" s="832">
        <v>0</v>
      </c>
      <c r="J2420" s="832">
        <v>0</v>
      </c>
      <c r="K2420" s="832">
        <v>0</v>
      </c>
      <c r="L2420" s="832">
        <v>0</v>
      </c>
      <c r="M2420" s="832">
        <v>0</v>
      </c>
      <c r="N2420" s="832">
        <v>0</v>
      </c>
      <c r="O2420" s="832">
        <v>0</v>
      </c>
      <c r="P2420" s="832">
        <v>0</v>
      </c>
      <c r="Q2420" s="832">
        <v>0</v>
      </c>
      <c r="R2420" s="832">
        <v>0</v>
      </c>
      <c r="S2420" s="832">
        <v>0</v>
      </c>
      <c r="T2420" s="832">
        <v>0</v>
      </c>
      <c r="U2420" s="832">
        <v>0</v>
      </c>
      <c r="V2420" s="832">
        <v>0</v>
      </c>
      <c r="W2420" s="832">
        <v>0</v>
      </c>
      <c r="X2420" s="832">
        <v>0</v>
      </c>
      <c r="Y2420" s="832">
        <v>0</v>
      </c>
      <c r="Z2420" s="832">
        <v>0</v>
      </c>
      <c r="AA2420" s="832">
        <v>0</v>
      </c>
      <c r="AB2420" s="832">
        <v>0</v>
      </c>
      <c r="AC2420" s="832">
        <v>0</v>
      </c>
      <c r="AD2420" s="832">
        <v>0</v>
      </c>
      <c r="AE2420" s="832">
        <v>0</v>
      </c>
      <c r="AF2420" s="832">
        <v>0</v>
      </c>
      <c r="AG2420" s="832">
        <v>0</v>
      </c>
      <c r="AH2420" s="832">
        <v>0</v>
      </c>
      <c r="AI2420" s="832">
        <v>0</v>
      </c>
    </row>
    <row r="2421" spans="1:35" ht="15" customHeight="1">
      <c r="A2421" s="832" t="s">
        <v>1150</v>
      </c>
      <c r="B2421" s="832">
        <v>2022</v>
      </c>
      <c r="C2421" s="832" t="s">
        <v>1775</v>
      </c>
      <c r="D2421" s="832" t="s">
        <v>1776</v>
      </c>
      <c r="E2421" s="832" t="s">
        <v>333</v>
      </c>
      <c r="F2421" s="832" t="s">
        <v>1119</v>
      </c>
      <c r="G2421" s="832">
        <v>0</v>
      </c>
      <c r="H2421" s="832">
        <v>0</v>
      </c>
      <c r="I2421" s="832">
        <v>0</v>
      </c>
      <c r="J2421" s="832">
        <v>0</v>
      </c>
      <c r="K2421" s="832">
        <v>0</v>
      </c>
      <c r="L2421" s="832">
        <v>0</v>
      </c>
      <c r="M2421" s="832">
        <v>0</v>
      </c>
      <c r="N2421" s="832">
        <v>0</v>
      </c>
      <c r="O2421" s="832">
        <v>0</v>
      </c>
      <c r="P2421" s="832">
        <v>0</v>
      </c>
      <c r="Q2421" s="832">
        <v>0</v>
      </c>
      <c r="R2421" s="832">
        <v>0</v>
      </c>
      <c r="S2421" s="832">
        <v>0</v>
      </c>
      <c r="T2421" s="832">
        <v>0</v>
      </c>
      <c r="U2421" s="832">
        <v>0</v>
      </c>
      <c r="V2421" s="832">
        <v>0</v>
      </c>
      <c r="W2421" s="832">
        <v>0</v>
      </c>
      <c r="X2421" s="832">
        <v>0</v>
      </c>
      <c r="Y2421" s="832">
        <v>0</v>
      </c>
      <c r="Z2421" s="832">
        <v>0</v>
      </c>
      <c r="AA2421" s="832">
        <v>0</v>
      </c>
      <c r="AB2421" s="832">
        <v>0</v>
      </c>
      <c r="AC2421" s="832">
        <v>0</v>
      </c>
      <c r="AD2421" s="832">
        <v>0</v>
      </c>
      <c r="AE2421" s="832">
        <v>0</v>
      </c>
      <c r="AF2421" s="832">
        <v>0</v>
      </c>
      <c r="AG2421" s="832">
        <v>0</v>
      </c>
      <c r="AH2421" s="832">
        <v>0</v>
      </c>
      <c r="AI2421" s="832">
        <v>0</v>
      </c>
    </row>
    <row r="2422" spans="1:35" ht="15" customHeight="1">
      <c r="A2422" s="832" t="s">
        <v>1150</v>
      </c>
      <c r="B2422" s="832">
        <v>2022</v>
      </c>
      <c r="C2422" s="832" t="s">
        <v>1777</v>
      </c>
      <c r="D2422" s="832" t="s">
        <v>1778</v>
      </c>
      <c r="E2422" s="832" t="s">
        <v>333</v>
      </c>
      <c r="F2422" s="832" t="s">
        <v>1119</v>
      </c>
      <c r="G2422" s="832">
        <v>0</v>
      </c>
      <c r="H2422" s="832">
        <v>0</v>
      </c>
      <c r="I2422" s="832">
        <v>0</v>
      </c>
      <c r="J2422" s="832">
        <v>0</v>
      </c>
      <c r="K2422" s="832">
        <v>0</v>
      </c>
      <c r="L2422" s="832">
        <v>0</v>
      </c>
      <c r="M2422" s="832">
        <v>0</v>
      </c>
      <c r="N2422" s="832">
        <v>0</v>
      </c>
      <c r="O2422" s="832">
        <v>0</v>
      </c>
      <c r="P2422" s="832">
        <v>0</v>
      </c>
      <c r="Q2422" s="832">
        <v>0</v>
      </c>
      <c r="R2422" s="832">
        <v>0</v>
      </c>
      <c r="S2422" s="832">
        <v>0</v>
      </c>
      <c r="T2422" s="832">
        <v>0</v>
      </c>
      <c r="U2422" s="832">
        <v>0</v>
      </c>
      <c r="V2422" s="832">
        <v>0</v>
      </c>
      <c r="W2422" s="832">
        <v>0</v>
      </c>
      <c r="X2422" s="832">
        <v>0</v>
      </c>
      <c r="Y2422" s="832">
        <v>0</v>
      </c>
      <c r="Z2422" s="832">
        <v>0</v>
      </c>
      <c r="AA2422" s="832">
        <v>0</v>
      </c>
      <c r="AB2422" s="832">
        <v>0</v>
      </c>
      <c r="AC2422" s="832">
        <v>0</v>
      </c>
      <c r="AD2422" s="832">
        <v>0</v>
      </c>
      <c r="AE2422" s="832">
        <v>0</v>
      </c>
      <c r="AF2422" s="832">
        <v>0</v>
      </c>
      <c r="AG2422" s="832">
        <v>0</v>
      </c>
      <c r="AH2422" s="832">
        <v>0</v>
      </c>
      <c r="AI2422" s="832">
        <v>0</v>
      </c>
    </row>
    <row r="2423" spans="1:35" ht="15" customHeight="1">
      <c r="A2423" s="832" t="s">
        <v>1150</v>
      </c>
      <c r="B2423" s="832">
        <v>2022</v>
      </c>
      <c r="C2423" s="832" t="s">
        <v>1779</v>
      </c>
      <c r="D2423" s="832" t="s">
        <v>1780</v>
      </c>
      <c r="E2423" s="832" t="s">
        <v>333</v>
      </c>
      <c r="F2423" s="832" t="s">
        <v>1119</v>
      </c>
      <c r="G2423" s="832">
        <v>0</v>
      </c>
      <c r="H2423" s="832">
        <v>0</v>
      </c>
      <c r="I2423" s="832">
        <v>0</v>
      </c>
      <c r="J2423" s="832">
        <v>0</v>
      </c>
      <c r="K2423" s="832">
        <v>0</v>
      </c>
      <c r="L2423" s="832">
        <v>0</v>
      </c>
      <c r="M2423" s="832">
        <v>0</v>
      </c>
      <c r="N2423" s="832">
        <v>0</v>
      </c>
      <c r="O2423" s="832">
        <v>0</v>
      </c>
      <c r="P2423" s="832">
        <v>0</v>
      </c>
      <c r="Q2423" s="832">
        <v>0</v>
      </c>
      <c r="R2423" s="832">
        <v>0</v>
      </c>
      <c r="S2423" s="832">
        <v>0</v>
      </c>
      <c r="T2423" s="832">
        <v>0</v>
      </c>
      <c r="U2423" s="832">
        <v>0</v>
      </c>
      <c r="V2423" s="832">
        <v>0</v>
      </c>
      <c r="W2423" s="832">
        <v>0</v>
      </c>
      <c r="X2423" s="832">
        <v>0</v>
      </c>
      <c r="Y2423" s="832">
        <v>0</v>
      </c>
      <c r="Z2423" s="832">
        <v>0</v>
      </c>
      <c r="AA2423" s="832">
        <v>0</v>
      </c>
      <c r="AB2423" s="832">
        <v>0</v>
      </c>
      <c r="AC2423" s="832">
        <v>0</v>
      </c>
      <c r="AD2423" s="832">
        <v>0</v>
      </c>
      <c r="AE2423" s="832">
        <v>0</v>
      </c>
      <c r="AF2423" s="832">
        <v>0</v>
      </c>
      <c r="AG2423" s="832">
        <v>0</v>
      </c>
      <c r="AH2423" s="832">
        <v>0</v>
      </c>
      <c r="AI2423" s="832">
        <v>0</v>
      </c>
    </row>
    <row r="2424" spans="1:35" ht="15" customHeight="1">
      <c r="A2424" s="832" t="s">
        <v>1150</v>
      </c>
      <c r="B2424" s="832">
        <v>2022</v>
      </c>
      <c r="C2424" s="832" t="s">
        <v>1781</v>
      </c>
      <c r="D2424" s="832" t="s">
        <v>1782</v>
      </c>
      <c r="E2424" s="832" t="s">
        <v>333</v>
      </c>
      <c r="F2424" s="832" t="s">
        <v>1119</v>
      </c>
      <c r="G2424" s="832">
        <v>0</v>
      </c>
      <c r="H2424" s="832">
        <v>0</v>
      </c>
      <c r="I2424" s="832">
        <v>0</v>
      </c>
      <c r="J2424" s="832">
        <v>0</v>
      </c>
      <c r="K2424" s="832">
        <v>0</v>
      </c>
      <c r="L2424" s="832">
        <v>0</v>
      </c>
      <c r="M2424" s="832">
        <v>0</v>
      </c>
      <c r="N2424" s="832">
        <v>0</v>
      </c>
      <c r="O2424" s="832">
        <v>0</v>
      </c>
      <c r="P2424" s="832">
        <v>0</v>
      </c>
      <c r="Q2424" s="832">
        <v>0</v>
      </c>
      <c r="R2424" s="832">
        <v>0</v>
      </c>
      <c r="S2424" s="832">
        <v>0</v>
      </c>
      <c r="T2424" s="832">
        <v>0</v>
      </c>
      <c r="U2424" s="832">
        <v>0</v>
      </c>
      <c r="V2424" s="832">
        <v>0</v>
      </c>
      <c r="W2424" s="832">
        <v>0</v>
      </c>
      <c r="X2424" s="832">
        <v>0</v>
      </c>
      <c r="Y2424" s="832">
        <v>0</v>
      </c>
      <c r="Z2424" s="832">
        <v>0</v>
      </c>
      <c r="AA2424" s="832">
        <v>0</v>
      </c>
      <c r="AB2424" s="832">
        <v>0</v>
      </c>
      <c r="AC2424" s="832">
        <v>0</v>
      </c>
      <c r="AD2424" s="832">
        <v>0</v>
      </c>
      <c r="AE2424" s="832">
        <v>0</v>
      </c>
      <c r="AF2424" s="832">
        <v>0</v>
      </c>
      <c r="AG2424" s="832">
        <v>0</v>
      </c>
      <c r="AH2424" s="832">
        <v>0</v>
      </c>
      <c r="AI2424" s="832">
        <v>0</v>
      </c>
    </row>
    <row r="2425" spans="1:35" ht="15" customHeight="1">
      <c r="A2425" s="832" t="s">
        <v>1150</v>
      </c>
      <c r="B2425" s="832">
        <v>2022</v>
      </c>
      <c r="C2425" s="832" t="s">
        <v>1783</v>
      </c>
      <c r="D2425" s="832" t="s">
        <v>1784</v>
      </c>
      <c r="E2425" s="832" t="s">
        <v>333</v>
      </c>
      <c r="F2425" s="832" t="s">
        <v>1119</v>
      </c>
      <c r="G2425" s="832">
        <v>0</v>
      </c>
      <c r="H2425" s="832">
        <v>0</v>
      </c>
      <c r="I2425" s="832">
        <v>0</v>
      </c>
      <c r="J2425" s="832">
        <v>0</v>
      </c>
      <c r="K2425" s="832">
        <v>0</v>
      </c>
      <c r="L2425" s="832">
        <v>0</v>
      </c>
      <c r="M2425" s="832">
        <v>0</v>
      </c>
      <c r="N2425" s="832">
        <v>0</v>
      </c>
      <c r="O2425" s="832">
        <v>0</v>
      </c>
      <c r="P2425" s="832">
        <v>0</v>
      </c>
      <c r="Q2425" s="832">
        <v>0</v>
      </c>
      <c r="R2425" s="832">
        <v>0</v>
      </c>
      <c r="S2425" s="832">
        <v>0</v>
      </c>
      <c r="T2425" s="832">
        <v>0</v>
      </c>
      <c r="U2425" s="832">
        <v>0</v>
      </c>
      <c r="V2425" s="832">
        <v>0</v>
      </c>
      <c r="W2425" s="832">
        <v>0</v>
      </c>
      <c r="X2425" s="832">
        <v>0</v>
      </c>
      <c r="Y2425" s="832">
        <v>0</v>
      </c>
      <c r="Z2425" s="832">
        <v>0</v>
      </c>
      <c r="AA2425" s="832">
        <v>0</v>
      </c>
      <c r="AB2425" s="832">
        <v>0</v>
      </c>
      <c r="AC2425" s="832">
        <v>0</v>
      </c>
      <c r="AD2425" s="832">
        <v>0</v>
      </c>
      <c r="AE2425" s="832">
        <v>0</v>
      </c>
      <c r="AF2425" s="832">
        <v>0</v>
      </c>
      <c r="AG2425" s="832">
        <v>0</v>
      </c>
      <c r="AH2425" s="832">
        <v>0</v>
      </c>
      <c r="AI2425" s="832">
        <v>0</v>
      </c>
    </row>
    <row r="2426" spans="1:35" ht="15" customHeight="1">
      <c r="A2426" s="832" t="s">
        <v>1150</v>
      </c>
      <c r="B2426" s="832">
        <v>2022</v>
      </c>
      <c r="C2426" s="832" t="s">
        <v>1785</v>
      </c>
      <c r="D2426" s="832" t="s">
        <v>1786</v>
      </c>
      <c r="E2426" s="832" t="s">
        <v>333</v>
      </c>
      <c r="F2426" s="832" t="s">
        <v>1119</v>
      </c>
      <c r="G2426" s="832">
        <v>0</v>
      </c>
      <c r="H2426" s="832">
        <v>0</v>
      </c>
      <c r="I2426" s="832">
        <v>0</v>
      </c>
      <c r="J2426" s="832">
        <v>0</v>
      </c>
      <c r="K2426" s="832">
        <v>0</v>
      </c>
      <c r="L2426" s="832">
        <v>0</v>
      </c>
      <c r="M2426" s="832">
        <v>0</v>
      </c>
      <c r="N2426" s="832">
        <v>0</v>
      </c>
      <c r="O2426" s="832">
        <v>0</v>
      </c>
      <c r="P2426" s="832">
        <v>0</v>
      </c>
      <c r="Q2426" s="832">
        <v>0</v>
      </c>
      <c r="R2426" s="832">
        <v>0</v>
      </c>
      <c r="S2426" s="832">
        <v>0</v>
      </c>
      <c r="T2426" s="832">
        <v>0</v>
      </c>
      <c r="U2426" s="832">
        <v>0</v>
      </c>
      <c r="V2426" s="832">
        <v>0</v>
      </c>
      <c r="W2426" s="832">
        <v>0</v>
      </c>
      <c r="X2426" s="832">
        <v>0</v>
      </c>
      <c r="Y2426" s="832">
        <v>0</v>
      </c>
      <c r="Z2426" s="832">
        <v>0</v>
      </c>
      <c r="AA2426" s="832">
        <v>0</v>
      </c>
      <c r="AB2426" s="832">
        <v>0</v>
      </c>
      <c r="AC2426" s="832">
        <v>0</v>
      </c>
      <c r="AD2426" s="832">
        <v>0</v>
      </c>
      <c r="AE2426" s="832">
        <v>0</v>
      </c>
      <c r="AF2426" s="832">
        <v>0</v>
      </c>
      <c r="AG2426" s="832">
        <v>0</v>
      </c>
      <c r="AH2426" s="832">
        <v>0</v>
      </c>
      <c r="AI2426" s="832">
        <v>0</v>
      </c>
    </row>
    <row r="2427" spans="1:35" ht="15" customHeight="1">
      <c r="A2427" s="832" t="s">
        <v>1150</v>
      </c>
      <c r="B2427" s="832">
        <v>2022</v>
      </c>
      <c r="C2427" s="832" t="s">
        <v>1787</v>
      </c>
      <c r="D2427" s="832" t="s">
        <v>1788</v>
      </c>
      <c r="E2427" s="832" t="s">
        <v>333</v>
      </c>
      <c r="F2427" s="832" t="s">
        <v>1119</v>
      </c>
      <c r="G2427" s="832">
        <v>0</v>
      </c>
      <c r="H2427" s="832">
        <v>0</v>
      </c>
      <c r="I2427" s="832">
        <v>0</v>
      </c>
      <c r="J2427" s="832">
        <v>0</v>
      </c>
      <c r="K2427" s="832">
        <v>0</v>
      </c>
      <c r="L2427" s="832">
        <v>0</v>
      </c>
      <c r="M2427" s="832">
        <v>0</v>
      </c>
      <c r="N2427" s="832">
        <v>0</v>
      </c>
      <c r="O2427" s="832">
        <v>0</v>
      </c>
      <c r="P2427" s="832">
        <v>0</v>
      </c>
      <c r="Q2427" s="832">
        <v>0</v>
      </c>
      <c r="R2427" s="832">
        <v>0</v>
      </c>
      <c r="S2427" s="832">
        <v>0</v>
      </c>
      <c r="T2427" s="832">
        <v>0</v>
      </c>
      <c r="U2427" s="832">
        <v>0</v>
      </c>
      <c r="V2427" s="832">
        <v>0</v>
      </c>
      <c r="W2427" s="832">
        <v>0</v>
      </c>
      <c r="X2427" s="832">
        <v>0</v>
      </c>
      <c r="Y2427" s="832">
        <v>0</v>
      </c>
      <c r="Z2427" s="832">
        <v>0</v>
      </c>
      <c r="AA2427" s="832">
        <v>0</v>
      </c>
      <c r="AB2427" s="832">
        <v>0</v>
      </c>
      <c r="AC2427" s="832">
        <v>0</v>
      </c>
      <c r="AD2427" s="832">
        <v>0</v>
      </c>
      <c r="AE2427" s="832">
        <v>0</v>
      </c>
      <c r="AF2427" s="832">
        <v>0</v>
      </c>
      <c r="AG2427" s="832">
        <v>0</v>
      </c>
      <c r="AH2427" s="832">
        <v>0</v>
      </c>
      <c r="AI2427" s="832">
        <v>0</v>
      </c>
    </row>
    <row r="2428" spans="1:35" ht="15" customHeight="1">
      <c r="A2428" s="832" t="s">
        <v>1150</v>
      </c>
      <c r="B2428" s="832">
        <v>2022</v>
      </c>
      <c r="C2428" s="832" t="s">
        <v>1789</v>
      </c>
      <c r="D2428" s="832" t="s">
        <v>1790</v>
      </c>
      <c r="E2428" s="832" t="s">
        <v>333</v>
      </c>
      <c r="F2428" s="832" t="s">
        <v>1119</v>
      </c>
      <c r="G2428" s="832">
        <v>0</v>
      </c>
      <c r="H2428" s="832">
        <v>0</v>
      </c>
      <c r="I2428" s="832">
        <v>0</v>
      </c>
      <c r="J2428" s="832">
        <v>0</v>
      </c>
      <c r="K2428" s="832">
        <v>0</v>
      </c>
      <c r="L2428" s="832">
        <v>0</v>
      </c>
      <c r="M2428" s="832">
        <v>0</v>
      </c>
      <c r="N2428" s="832">
        <v>0</v>
      </c>
      <c r="O2428" s="832">
        <v>0</v>
      </c>
      <c r="P2428" s="832">
        <v>0</v>
      </c>
      <c r="Q2428" s="832">
        <v>0</v>
      </c>
      <c r="R2428" s="832">
        <v>0</v>
      </c>
      <c r="S2428" s="832">
        <v>0</v>
      </c>
      <c r="T2428" s="832">
        <v>0</v>
      </c>
      <c r="U2428" s="832">
        <v>0</v>
      </c>
      <c r="V2428" s="832">
        <v>0</v>
      </c>
      <c r="W2428" s="832">
        <v>0</v>
      </c>
      <c r="X2428" s="832">
        <v>0</v>
      </c>
      <c r="Y2428" s="832">
        <v>0</v>
      </c>
      <c r="Z2428" s="832">
        <v>0</v>
      </c>
      <c r="AA2428" s="832">
        <v>0</v>
      </c>
      <c r="AB2428" s="832">
        <v>0</v>
      </c>
      <c r="AC2428" s="832">
        <v>0</v>
      </c>
      <c r="AD2428" s="832">
        <v>0</v>
      </c>
      <c r="AE2428" s="832">
        <v>0</v>
      </c>
      <c r="AF2428" s="832">
        <v>0</v>
      </c>
      <c r="AG2428" s="832">
        <v>0</v>
      </c>
      <c r="AH2428" s="832">
        <v>0</v>
      </c>
      <c r="AI2428" s="832">
        <v>0</v>
      </c>
    </row>
    <row r="2429" spans="1:35" ht="15" customHeight="1">
      <c r="A2429" s="832" t="s">
        <v>1150</v>
      </c>
      <c r="B2429" s="832">
        <v>2022</v>
      </c>
      <c r="C2429" s="832" t="s">
        <v>1791</v>
      </c>
      <c r="D2429" s="832" t="s">
        <v>647</v>
      </c>
      <c r="E2429" s="832" t="s">
        <v>333</v>
      </c>
      <c r="F2429" s="832" t="s">
        <v>1792</v>
      </c>
      <c r="G2429" s="832">
        <v>1200</v>
      </c>
      <c r="H2429" s="832">
        <v>1200</v>
      </c>
      <c r="I2429" s="832">
        <v>1200</v>
      </c>
      <c r="J2429" s="832">
        <v>1200</v>
      </c>
      <c r="K2429" s="832">
        <v>1200</v>
      </c>
      <c r="L2429" s="832">
        <v>1200</v>
      </c>
      <c r="M2429" s="832">
        <v>1200</v>
      </c>
      <c r="N2429" s="832">
        <v>1200</v>
      </c>
      <c r="O2429" s="832">
        <v>1200</v>
      </c>
      <c r="P2429" s="832">
        <v>1200</v>
      </c>
      <c r="Q2429" s="832">
        <v>1200</v>
      </c>
      <c r="R2429" s="832">
        <v>1200</v>
      </c>
      <c r="S2429" s="832">
        <v>0</v>
      </c>
      <c r="T2429" s="832">
        <v>0</v>
      </c>
      <c r="U2429" s="832">
        <v>0</v>
      </c>
      <c r="V2429" s="832">
        <v>0</v>
      </c>
      <c r="W2429" s="832">
        <v>0</v>
      </c>
      <c r="X2429" s="832">
        <v>0</v>
      </c>
      <c r="Y2429" s="832">
        <v>0</v>
      </c>
      <c r="Z2429" s="832">
        <v>0</v>
      </c>
      <c r="AA2429" s="832">
        <v>0</v>
      </c>
      <c r="AB2429" s="832">
        <v>0</v>
      </c>
      <c r="AC2429" s="832">
        <v>0</v>
      </c>
      <c r="AD2429" s="832">
        <v>0</v>
      </c>
      <c r="AE2429" s="832">
        <v>0</v>
      </c>
      <c r="AF2429" s="832">
        <v>0</v>
      </c>
      <c r="AG2429" s="832">
        <v>0</v>
      </c>
      <c r="AH2429" s="832">
        <v>0</v>
      </c>
      <c r="AI2429" s="832">
        <v>0</v>
      </c>
    </row>
    <row r="2430" spans="1:35" ht="15" customHeight="1">
      <c r="A2430" s="832" t="s">
        <v>1150</v>
      </c>
      <c r="B2430" s="832">
        <v>2022</v>
      </c>
      <c r="C2430" s="832" t="s">
        <v>1793</v>
      </c>
      <c r="D2430" s="832" t="s">
        <v>647</v>
      </c>
      <c r="E2430" s="832" t="s">
        <v>333</v>
      </c>
      <c r="F2430" s="832" t="s">
        <v>1792</v>
      </c>
      <c r="G2430" s="832">
        <v>0</v>
      </c>
      <c r="H2430" s="832">
        <v>0</v>
      </c>
      <c r="I2430" s="832">
        <v>0</v>
      </c>
      <c r="J2430" s="832">
        <v>0</v>
      </c>
      <c r="K2430" s="832">
        <v>0</v>
      </c>
      <c r="L2430" s="832">
        <v>0</v>
      </c>
      <c r="M2430" s="832">
        <v>0</v>
      </c>
      <c r="N2430" s="832">
        <v>0</v>
      </c>
      <c r="O2430" s="832">
        <v>0</v>
      </c>
      <c r="P2430" s="832">
        <v>0</v>
      </c>
      <c r="Q2430" s="832">
        <v>0</v>
      </c>
      <c r="R2430" s="832">
        <v>0</v>
      </c>
      <c r="S2430" s="832">
        <v>0</v>
      </c>
      <c r="T2430" s="832">
        <v>0</v>
      </c>
      <c r="U2430" s="832">
        <v>0</v>
      </c>
      <c r="V2430" s="832">
        <v>0</v>
      </c>
      <c r="W2430" s="832">
        <v>0</v>
      </c>
      <c r="X2430" s="832">
        <v>0</v>
      </c>
      <c r="Y2430" s="832">
        <v>0</v>
      </c>
      <c r="Z2430" s="832">
        <v>0</v>
      </c>
      <c r="AA2430" s="832">
        <v>0</v>
      </c>
      <c r="AB2430" s="832">
        <v>0</v>
      </c>
      <c r="AC2430" s="832">
        <v>0</v>
      </c>
      <c r="AD2430" s="832">
        <v>0</v>
      </c>
      <c r="AE2430" s="832">
        <v>0</v>
      </c>
      <c r="AF2430" s="832">
        <v>0</v>
      </c>
      <c r="AG2430" s="832">
        <v>0</v>
      </c>
      <c r="AH2430" s="832">
        <v>0</v>
      </c>
      <c r="AI2430" s="832">
        <v>0</v>
      </c>
    </row>
    <row r="2431" spans="1:35" ht="15" customHeight="1">
      <c r="A2431" s="832" t="s">
        <v>1150</v>
      </c>
      <c r="B2431" s="832">
        <v>2022</v>
      </c>
      <c r="C2431" s="832" t="s">
        <v>1794</v>
      </c>
      <c r="D2431" s="832" t="s">
        <v>1795</v>
      </c>
      <c r="E2431" s="832" t="s">
        <v>333</v>
      </c>
      <c r="F2431" s="832" t="s">
        <v>1792</v>
      </c>
      <c r="G2431" s="832">
        <v>0</v>
      </c>
      <c r="H2431" s="832">
        <v>0</v>
      </c>
      <c r="I2431" s="832">
        <v>0</v>
      </c>
      <c r="J2431" s="832">
        <v>0</v>
      </c>
      <c r="K2431" s="832">
        <v>0</v>
      </c>
      <c r="L2431" s="832">
        <v>0</v>
      </c>
      <c r="M2431" s="832">
        <v>0</v>
      </c>
      <c r="N2431" s="832">
        <v>0</v>
      </c>
      <c r="O2431" s="832">
        <v>0</v>
      </c>
      <c r="P2431" s="832">
        <v>0</v>
      </c>
      <c r="Q2431" s="832">
        <v>0</v>
      </c>
      <c r="R2431" s="832">
        <v>0</v>
      </c>
      <c r="S2431" s="832">
        <v>0</v>
      </c>
      <c r="T2431" s="832">
        <v>0</v>
      </c>
      <c r="U2431" s="832">
        <v>0</v>
      </c>
      <c r="V2431" s="832">
        <v>0</v>
      </c>
      <c r="W2431" s="832">
        <v>0</v>
      </c>
      <c r="X2431" s="832">
        <v>0</v>
      </c>
      <c r="Y2431" s="832">
        <v>0</v>
      </c>
      <c r="Z2431" s="832">
        <v>0</v>
      </c>
      <c r="AA2431" s="832">
        <v>0</v>
      </c>
      <c r="AB2431" s="832">
        <v>0</v>
      </c>
      <c r="AC2431" s="832">
        <v>0</v>
      </c>
      <c r="AD2431" s="832">
        <v>0</v>
      </c>
      <c r="AE2431" s="832">
        <v>0</v>
      </c>
      <c r="AF2431" s="832">
        <v>0</v>
      </c>
      <c r="AG2431" s="832">
        <v>0</v>
      </c>
      <c r="AH2431" s="832">
        <v>0</v>
      </c>
      <c r="AI2431" s="832">
        <v>0</v>
      </c>
    </row>
    <row r="2432" spans="1:35" ht="15" customHeight="1">
      <c r="A2432" s="832" t="s">
        <v>1150</v>
      </c>
      <c r="B2432" s="832">
        <v>2022</v>
      </c>
      <c r="C2432" s="832" t="s">
        <v>1796</v>
      </c>
      <c r="D2432" s="832" t="s">
        <v>1797</v>
      </c>
      <c r="E2432" s="832" t="s">
        <v>333</v>
      </c>
      <c r="F2432" s="832" t="s">
        <v>1792</v>
      </c>
      <c r="G2432" s="832">
        <v>0</v>
      </c>
      <c r="H2432" s="832">
        <v>0</v>
      </c>
      <c r="I2432" s="832">
        <v>0</v>
      </c>
      <c r="J2432" s="832">
        <v>0</v>
      </c>
      <c r="K2432" s="832">
        <v>0</v>
      </c>
      <c r="L2432" s="832">
        <v>0</v>
      </c>
      <c r="M2432" s="832">
        <v>0</v>
      </c>
      <c r="N2432" s="832">
        <v>0</v>
      </c>
      <c r="O2432" s="832">
        <v>0</v>
      </c>
      <c r="P2432" s="832">
        <v>0</v>
      </c>
      <c r="Q2432" s="832">
        <v>0</v>
      </c>
      <c r="R2432" s="832">
        <v>0</v>
      </c>
      <c r="S2432" s="832">
        <v>0</v>
      </c>
      <c r="T2432" s="832">
        <v>0</v>
      </c>
      <c r="U2432" s="832">
        <v>0</v>
      </c>
      <c r="V2432" s="832">
        <v>0</v>
      </c>
      <c r="W2432" s="832">
        <v>0</v>
      </c>
      <c r="X2432" s="832">
        <v>0</v>
      </c>
      <c r="Y2432" s="832">
        <v>0</v>
      </c>
      <c r="Z2432" s="832">
        <v>0</v>
      </c>
      <c r="AA2432" s="832">
        <v>0</v>
      </c>
      <c r="AB2432" s="832">
        <v>0</v>
      </c>
      <c r="AC2432" s="832">
        <v>0</v>
      </c>
      <c r="AD2432" s="832">
        <v>0</v>
      </c>
      <c r="AE2432" s="832">
        <v>0</v>
      </c>
      <c r="AF2432" s="832">
        <v>0</v>
      </c>
      <c r="AG2432" s="832">
        <v>0</v>
      </c>
      <c r="AH2432" s="832">
        <v>0</v>
      </c>
      <c r="AI2432" s="832">
        <v>0</v>
      </c>
    </row>
    <row r="2433" spans="1:35" ht="15" customHeight="1">
      <c r="A2433" s="832" t="s">
        <v>1150</v>
      </c>
      <c r="B2433" s="832">
        <v>2022</v>
      </c>
      <c r="C2433" s="832" t="s">
        <v>1798</v>
      </c>
      <c r="D2433" s="832" t="s">
        <v>1799</v>
      </c>
      <c r="E2433" s="832" t="s">
        <v>333</v>
      </c>
      <c r="F2433" s="832" t="s">
        <v>1792</v>
      </c>
      <c r="G2433" s="832">
        <v>0</v>
      </c>
      <c r="H2433" s="832">
        <v>0</v>
      </c>
      <c r="I2433" s="832">
        <v>0</v>
      </c>
      <c r="J2433" s="832">
        <v>0</v>
      </c>
      <c r="K2433" s="832">
        <v>0</v>
      </c>
      <c r="L2433" s="832">
        <v>0</v>
      </c>
      <c r="M2433" s="832">
        <v>0</v>
      </c>
      <c r="N2433" s="832">
        <v>0</v>
      </c>
      <c r="O2433" s="832">
        <v>0</v>
      </c>
      <c r="P2433" s="832">
        <v>0</v>
      </c>
      <c r="Q2433" s="832">
        <v>0</v>
      </c>
      <c r="R2433" s="832">
        <v>0</v>
      </c>
      <c r="S2433" s="832">
        <v>0</v>
      </c>
      <c r="T2433" s="832">
        <v>0</v>
      </c>
      <c r="U2433" s="832">
        <v>0</v>
      </c>
      <c r="V2433" s="832">
        <v>0</v>
      </c>
      <c r="W2433" s="832">
        <v>0</v>
      </c>
      <c r="X2433" s="832">
        <v>0</v>
      </c>
      <c r="Y2433" s="832">
        <v>0</v>
      </c>
      <c r="Z2433" s="832">
        <v>0</v>
      </c>
      <c r="AA2433" s="832">
        <v>0</v>
      </c>
      <c r="AB2433" s="832">
        <v>0</v>
      </c>
      <c r="AC2433" s="832">
        <v>0</v>
      </c>
      <c r="AD2433" s="832">
        <v>0</v>
      </c>
      <c r="AE2433" s="832">
        <v>0</v>
      </c>
      <c r="AF2433" s="832">
        <v>0</v>
      </c>
      <c r="AG2433" s="832">
        <v>0</v>
      </c>
      <c r="AH2433" s="832">
        <v>0</v>
      </c>
      <c r="AI2433" s="832">
        <v>0</v>
      </c>
    </row>
    <row r="2434" spans="1:35" ht="15" customHeight="1">
      <c r="A2434" s="832" t="s">
        <v>1150</v>
      </c>
      <c r="B2434" s="832">
        <v>2022</v>
      </c>
      <c r="C2434" s="832" t="s">
        <v>1800</v>
      </c>
      <c r="D2434" s="832" t="s">
        <v>1801</v>
      </c>
      <c r="E2434" s="832" t="s">
        <v>333</v>
      </c>
      <c r="F2434" s="832" t="s">
        <v>1792</v>
      </c>
      <c r="G2434" s="832">
        <v>0</v>
      </c>
      <c r="H2434" s="832">
        <v>0</v>
      </c>
      <c r="I2434" s="832">
        <v>0</v>
      </c>
      <c r="J2434" s="832">
        <v>0</v>
      </c>
      <c r="K2434" s="832">
        <v>0</v>
      </c>
      <c r="L2434" s="832">
        <v>0</v>
      </c>
      <c r="M2434" s="832">
        <v>0</v>
      </c>
      <c r="N2434" s="832">
        <v>0</v>
      </c>
      <c r="O2434" s="832">
        <v>0</v>
      </c>
      <c r="P2434" s="832">
        <v>0</v>
      </c>
      <c r="Q2434" s="832">
        <v>0</v>
      </c>
      <c r="R2434" s="832">
        <v>0</v>
      </c>
      <c r="S2434" s="832">
        <v>0</v>
      </c>
      <c r="T2434" s="832">
        <v>0</v>
      </c>
      <c r="U2434" s="832">
        <v>0</v>
      </c>
      <c r="V2434" s="832">
        <v>0</v>
      </c>
      <c r="W2434" s="832">
        <v>0</v>
      </c>
      <c r="X2434" s="832">
        <v>0</v>
      </c>
      <c r="Y2434" s="832">
        <v>0</v>
      </c>
      <c r="Z2434" s="832">
        <v>0</v>
      </c>
      <c r="AA2434" s="832">
        <v>0</v>
      </c>
      <c r="AB2434" s="832">
        <v>0</v>
      </c>
      <c r="AC2434" s="832">
        <v>0</v>
      </c>
      <c r="AD2434" s="832">
        <v>0</v>
      </c>
      <c r="AE2434" s="832">
        <v>0</v>
      </c>
      <c r="AF2434" s="832">
        <v>0</v>
      </c>
      <c r="AG2434" s="832">
        <v>0</v>
      </c>
      <c r="AH2434" s="832">
        <v>0</v>
      </c>
      <c r="AI2434" s="832">
        <v>0</v>
      </c>
    </row>
    <row r="2435" spans="1:35" ht="15" customHeight="1">
      <c r="A2435" s="832" t="s">
        <v>1150</v>
      </c>
      <c r="B2435" s="832">
        <v>2022</v>
      </c>
      <c r="C2435" s="832" t="s">
        <v>1805</v>
      </c>
      <c r="D2435" s="832" t="s">
        <v>2761</v>
      </c>
      <c r="E2435" s="832" t="s">
        <v>1804</v>
      </c>
      <c r="F2435" s="832" t="s">
        <v>1792</v>
      </c>
      <c r="G2435" s="832">
        <v>0</v>
      </c>
      <c r="H2435" s="832">
        <v>0</v>
      </c>
      <c r="I2435" s="832">
        <v>0</v>
      </c>
      <c r="J2435" s="832">
        <v>0</v>
      </c>
      <c r="K2435" s="832">
        <v>0</v>
      </c>
      <c r="L2435" s="832">
        <v>0</v>
      </c>
      <c r="M2435" s="832">
        <v>0</v>
      </c>
      <c r="N2435" s="832">
        <v>0</v>
      </c>
      <c r="O2435" s="832">
        <v>0</v>
      </c>
      <c r="P2435" s="832">
        <v>0</v>
      </c>
      <c r="Q2435" s="832">
        <v>0</v>
      </c>
      <c r="R2435" s="832">
        <v>0</v>
      </c>
      <c r="S2435" s="832">
        <v>0</v>
      </c>
      <c r="T2435" s="832">
        <v>0</v>
      </c>
      <c r="U2435" s="832">
        <v>0</v>
      </c>
      <c r="V2435" s="832">
        <v>0</v>
      </c>
      <c r="W2435" s="832">
        <v>0</v>
      </c>
      <c r="X2435" s="832">
        <v>0</v>
      </c>
      <c r="Y2435" s="832">
        <v>0</v>
      </c>
      <c r="Z2435" s="832">
        <v>0</v>
      </c>
      <c r="AA2435" s="832">
        <v>0</v>
      </c>
      <c r="AB2435" s="832">
        <v>0</v>
      </c>
      <c r="AC2435" s="832">
        <v>0</v>
      </c>
      <c r="AD2435" s="832">
        <v>0</v>
      </c>
      <c r="AE2435" s="832">
        <v>0</v>
      </c>
      <c r="AF2435" s="832">
        <v>0</v>
      </c>
      <c r="AG2435" s="832">
        <v>0</v>
      </c>
      <c r="AH2435" s="832">
        <v>0</v>
      </c>
      <c r="AI2435" s="832">
        <v>0</v>
      </c>
    </row>
    <row r="2436" spans="1:35" ht="15" customHeight="1">
      <c r="A2436" s="832" t="s">
        <v>1150</v>
      </c>
      <c r="B2436" s="832">
        <v>2022</v>
      </c>
      <c r="C2436" s="832" t="s">
        <v>1807</v>
      </c>
      <c r="D2436" s="832" t="s">
        <v>2762</v>
      </c>
      <c r="E2436" s="832" t="s">
        <v>1804</v>
      </c>
      <c r="F2436" s="832" t="s">
        <v>1792</v>
      </c>
      <c r="G2436" s="832">
        <v>64.97</v>
      </c>
      <c r="H2436" s="832">
        <v>64.97</v>
      </c>
      <c r="I2436" s="832">
        <v>64.97</v>
      </c>
      <c r="J2436" s="832">
        <v>64.97</v>
      </c>
      <c r="K2436" s="832">
        <v>64.97</v>
      </c>
      <c r="L2436" s="832">
        <v>64.97</v>
      </c>
      <c r="M2436" s="832">
        <v>64.97</v>
      </c>
      <c r="N2436" s="832">
        <v>64.97</v>
      </c>
      <c r="O2436" s="832">
        <v>64.97</v>
      </c>
      <c r="P2436" s="832">
        <v>64.97</v>
      </c>
      <c r="Q2436" s="832">
        <v>90671.33</v>
      </c>
      <c r="R2436" s="832">
        <v>1074628.43</v>
      </c>
      <c r="S2436" s="832">
        <v>0</v>
      </c>
      <c r="T2436" s="832">
        <v>0</v>
      </c>
      <c r="U2436" s="832">
        <v>0</v>
      </c>
      <c r="V2436" s="832">
        <v>0</v>
      </c>
      <c r="W2436" s="832">
        <v>0</v>
      </c>
      <c r="X2436" s="832">
        <v>0</v>
      </c>
      <c r="Y2436" s="832">
        <v>0</v>
      </c>
      <c r="Z2436" s="832">
        <v>0</v>
      </c>
      <c r="AA2436" s="832">
        <v>0</v>
      </c>
      <c r="AB2436" s="832">
        <v>0</v>
      </c>
      <c r="AC2436" s="832">
        <v>0</v>
      </c>
      <c r="AD2436" s="832">
        <v>0</v>
      </c>
      <c r="AE2436" s="832">
        <v>0</v>
      </c>
      <c r="AF2436" s="832">
        <v>0</v>
      </c>
      <c r="AG2436" s="832">
        <v>0</v>
      </c>
      <c r="AH2436" s="832">
        <v>0</v>
      </c>
      <c r="AI2436" s="832">
        <v>0</v>
      </c>
    </row>
    <row r="2437" spans="1:35" ht="15" customHeight="1">
      <c r="A2437" s="832" t="s">
        <v>1150</v>
      </c>
      <c r="B2437" s="832">
        <v>2022</v>
      </c>
      <c r="C2437" s="832" t="s">
        <v>1809</v>
      </c>
      <c r="D2437" s="832" t="s">
        <v>2763</v>
      </c>
      <c r="E2437" s="832" t="s">
        <v>1804</v>
      </c>
      <c r="F2437" s="832" t="s">
        <v>1792</v>
      </c>
      <c r="G2437" s="832">
        <v>2053482.23</v>
      </c>
      <c r="H2437" s="832">
        <v>2069375.73</v>
      </c>
      <c r="I2437" s="832">
        <v>2549634.4700000002</v>
      </c>
      <c r="J2437" s="832">
        <v>738936.46</v>
      </c>
      <c r="K2437" s="832">
        <v>838285.22</v>
      </c>
      <c r="L2437" s="832">
        <v>3839529.8</v>
      </c>
      <c r="M2437" s="832">
        <v>2115110.27</v>
      </c>
      <c r="N2437" s="832">
        <v>3906429.54</v>
      </c>
      <c r="O2437" s="832">
        <v>1828845.44</v>
      </c>
      <c r="P2437" s="832">
        <v>2337728.79</v>
      </c>
      <c r="Q2437" s="832">
        <v>5071873.29</v>
      </c>
      <c r="R2437" s="832">
        <v>3222699.92</v>
      </c>
      <c r="S2437" s="832">
        <v>0</v>
      </c>
      <c r="T2437" s="832">
        <v>0</v>
      </c>
      <c r="U2437" s="832">
        <v>0</v>
      </c>
      <c r="V2437" s="832">
        <v>0</v>
      </c>
      <c r="W2437" s="832">
        <v>0</v>
      </c>
      <c r="X2437" s="832">
        <v>0</v>
      </c>
      <c r="Y2437" s="832">
        <v>0</v>
      </c>
      <c r="Z2437" s="832">
        <v>0</v>
      </c>
      <c r="AA2437" s="832">
        <v>0</v>
      </c>
      <c r="AB2437" s="832">
        <v>0</v>
      </c>
      <c r="AC2437" s="832">
        <v>0</v>
      </c>
      <c r="AD2437" s="832">
        <v>0</v>
      </c>
      <c r="AE2437" s="832">
        <v>0</v>
      </c>
      <c r="AF2437" s="832">
        <v>0</v>
      </c>
      <c r="AG2437" s="832">
        <v>0</v>
      </c>
      <c r="AH2437" s="832">
        <v>0</v>
      </c>
      <c r="AI2437" s="832">
        <v>0</v>
      </c>
    </row>
    <row r="2438" spans="1:35" ht="15" customHeight="1">
      <c r="A2438" s="832" t="s">
        <v>1150</v>
      </c>
      <c r="B2438" s="832">
        <v>2022</v>
      </c>
      <c r="C2438" s="832" t="s">
        <v>1811</v>
      </c>
      <c r="D2438" s="832" t="s">
        <v>1812</v>
      </c>
      <c r="E2438" s="832" t="s">
        <v>1813</v>
      </c>
      <c r="F2438" s="832" t="s">
        <v>1792</v>
      </c>
      <c r="G2438" s="832">
        <v>88379.99</v>
      </c>
      <c r="H2438" s="832">
        <v>116720.26</v>
      </c>
      <c r="I2438" s="832">
        <v>52644.41</v>
      </c>
      <c r="J2438" s="832">
        <v>80265.5</v>
      </c>
      <c r="K2438" s="832">
        <v>0</v>
      </c>
      <c r="L2438" s="832">
        <v>126700.75</v>
      </c>
      <c r="M2438" s="832">
        <v>308445.96000000002</v>
      </c>
      <c r="N2438" s="832">
        <v>0</v>
      </c>
      <c r="O2438" s="832">
        <v>110973.48</v>
      </c>
      <c r="P2438" s="832">
        <v>56299.72</v>
      </c>
      <c r="Q2438" s="832">
        <v>263334.34000000003</v>
      </c>
      <c r="R2438" s="832">
        <v>0</v>
      </c>
      <c r="S2438" s="832">
        <v>0</v>
      </c>
      <c r="T2438" s="832">
        <v>0</v>
      </c>
      <c r="U2438" s="832">
        <v>0</v>
      </c>
      <c r="V2438" s="832">
        <v>0</v>
      </c>
      <c r="W2438" s="832">
        <v>0</v>
      </c>
      <c r="X2438" s="832">
        <v>0</v>
      </c>
      <c r="Y2438" s="832">
        <v>0</v>
      </c>
      <c r="Z2438" s="832">
        <v>0</v>
      </c>
      <c r="AA2438" s="832">
        <v>0</v>
      </c>
      <c r="AB2438" s="832">
        <v>0</v>
      </c>
      <c r="AC2438" s="832">
        <v>0</v>
      </c>
      <c r="AD2438" s="832">
        <v>0</v>
      </c>
      <c r="AE2438" s="832">
        <v>0</v>
      </c>
      <c r="AF2438" s="832">
        <v>0</v>
      </c>
      <c r="AG2438" s="832">
        <v>0</v>
      </c>
      <c r="AH2438" s="832">
        <v>0</v>
      </c>
      <c r="AI2438" s="832">
        <v>0</v>
      </c>
    </row>
    <row r="2439" spans="1:35" ht="15" customHeight="1">
      <c r="A2439" s="832" t="s">
        <v>1150</v>
      </c>
      <c r="B2439" s="832">
        <v>2022</v>
      </c>
      <c r="C2439" s="832" t="s">
        <v>1814</v>
      </c>
      <c r="D2439" s="832" t="s">
        <v>1815</v>
      </c>
      <c r="E2439" s="832" t="s">
        <v>333</v>
      </c>
      <c r="F2439" s="832" t="s">
        <v>1792</v>
      </c>
      <c r="G2439" s="832">
        <v>0</v>
      </c>
      <c r="H2439" s="832">
        <v>0</v>
      </c>
      <c r="I2439" s="832">
        <v>0</v>
      </c>
      <c r="J2439" s="832">
        <v>0</v>
      </c>
      <c r="K2439" s="832">
        <v>0</v>
      </c>
      <c r="L2439" s="832">
        <v>0</v>
      </c>
      <c r="M2439" s="832">
        <v>0</v>
      </c>
      <c r="N2439" s="832">
        <v>0</v>
      </c>
      <c r="O2439" s="832">
        <v>0</v>
      </c>
      <c r="P2439" s="832">
        <v>0</v>
      </c>
      <c r="Q2439" s="832">
        <v>0</v>
      </c>
      <c r="R2439" s="832">
        <v>0</v>
      </c>
      <c r="S2439" s="832">
        <v>0</v>
      </c>
      <c r="T2439" s="832">
        <v>0</v>
      </c>
      <c r="U2439" s="832">
        <v>0</v>
      </c>
      <c r="V2439" s="832">
        <v>0</v>
      </c>
      <c r="W2439" s="832">
        <v>0</v>
      </c>
      <c r="X2439" s="832">
        <v>0</v>
      </c>
      <c r="Y2439" s="832">
        <v>0</v>
      </c>
      <c r="Z2439" s="832">
        <v>0</v>
      </c>
      <c r="AA2439" s="832">
        <v>0</v>
      </c>
      <c r="AB2439" s="832">
        <v>0</v>
      </c>
      <c r="AC2439" s="832">
        <v>0</v>
      </c>
      <c r="AD2439" s="832">
        <v>0</v>
      </c>
      <c r="AE2439" s="832">
        <v>0</v>
      </c>
      <c r="AF2439" s="832">
        <v>0</v>
      </c>
      <c r="AG2439" s="832">
        <v>0</v>
      </c>
      <c r="AH2439" s="832">
        <v>0</v>
      </c>
      <c r="AI2439" s="832">
        <v>0</v>
      </c>
    </row>
    <row r="2440" spans="1:35" ht="15" customHeight="1">
      <c r="A2440" s="832" t="s">
        <v>1150</v>
      </c>
      <c r="B2440" s="832">
        <v>2022</v>
      </c>
      <c r="C2440" s="832" t="s">
        <v>1816</v>
      </c>
      <c r="D2440" s="832" t="s">
        <v>1817</v>
      </c>
      <c r="E2440" s="832" t="s">
        <v>1792</v>
      </c>
      <c r="F2440" s="832" t="s">
        <v>1792</v>
      </c>
      <c r="G2440" s="832">
        <v>0</v>
      </c>
      <c r="H2440" s="832">
        <v>0</v>
      </c>
      <c r="I2440" s="832">
        <v>0</v>
      </c>
      <c r="J2440" s="832">
        <v>0</v>
      </c>
      <c r="K2440" s="832">
        <v>0</v>
      </c>
      <c r="L2440" s="832">
        <v>0</v>
      </c>
      <c r="M2440" s="832">
        <v>0</v>
      </c>
      <c r="N2440" s="832">
        <v>0</v>
      </c>
      <c r="O2440" s="832">
        <v>0</v>
      </c>
      <c r="P2440" s="832">
        <v>0</v>
      </c>
      <c r="Q2440" s="832">
        <v>0</v>
      </c>
      <c r="R2440" s="832">
        <v>0</v>
      </c>
      <c r="S2440" s="832">
        <v>0</v>
      </c>
      <c r="T2440" s="832">
        <v>0</v>
      </c>
      <c r="U2440" s="832">
        <v>0</v>
      </c>
      <c r="V2440" s="832">
        <v>0</v>
      </c>
      <c r="W2440" s="832">
        <v>0</v>
      </c>
      <c r="X2440" s="832">
        <v>0</v>
      </c>
      <c r="Y2440" s="832">
        <v>0</v>
      </c>
      <c r="Z2440" s="832">
        <v>0</v>
      </c>
      <c r="AA2440" s="832">
        <v>0</v>
      </c>
      <c r="AB2440" s="832">
        <v>0</v>
      </c>
      <c r="AC2440" s="832">
        <v>0</v>
      </c>
      <c r="AD2440" s="832">
        <v>0</v>
      </c>
      <c r="AE2440" s="832">
        <v>0</v>
      </c>
      <c r="AF2440" s="832">
        <v>0</v>
      </c>
      <c r="AG2440" s="832">
        <v>0</v>
      </c>
      <c r="AH2440" s="832">
        <v>0</v>
      </c>
      <c r="AI2440" s="832">
        <v>0</v>
      </c>
    </row>
    <row r="2441" spans="1:35" ht="15" customHeight="1">
      <c r="A2441" s="832" t="s">
        <v>1150</v>
      </c>
      <c r="B2441" s="832">
        <v>2022</v>
      </c>
      <c r="C2441" s="832" t="s">
        <v>1818</v>
      </c>
      <c r="D2441" s="832" t="s">
        <v>1819</v>
      </c>
      <c r="E2441" s="832" t="s">
        <v>333</v>
      </c>
      <c r="F2441" s="832" t="s">
        <v>1792</v>
      </c>
      <c r="G2441" s="832">
        <v>306.89</v>
      </c>
      <c r="H2441" s="832">
        <v>306.89</v>
      </c>
      <c r="I2441" s="832">
        <v>306.89</v>
      </c>
      <c r="J2441" s="832">
        <v>306.89</v>
      </c>
      <c r="K2441" s="832">
        <v>286.31</v>
      </c>
      <c r="L2441" s="832">
        <v>286.31</v>
      </c>
      <c r="M2441" s="832">
        <v>286.31</v>
      </c>
      <c r="N2441" s="832">
        <v>264.45</v>
      </c>
      <c r="O2441" s="832">
        <v>264.45</v>
      </c>
      <c r="P2441" s="832">
        <v>264.45</v>
      </c>
      <c r="Q2441" s="832">
        <v>264.45</v>
      </c>
      <c r="R2441" s="832">
        <v>264.45</v>
      </c>
      <c r="S2441" s="832">
        <v>0</v>
      </c>
      <c r="T2441" s="832">
        <v>0</v>
      </c>
      <c r="U2441" s="832">
        <v>0</v>
      </c>
      <c r="V2441" s="832">
        <v>0</v>
      </c>
      <c r="W2441" s="832">
        <v>0</v>
      </c>
      <c r="X2441" s="832">
        <v>0</v>
      </c>
      <c r="Y2441" s="832">
        <v>0</v>
      </c>
      <c r="Z2441" s="832">
        <v>0</v>
      </c>
      <c r="AA2441" s="832">
        <v>0</v>
      </c>
      <c r="AB2441" s="832">
        <v>0</v>
      </c>
      <c r="AC2441" s="832">
        <v>0</v>
      </c>
      <c r="AD2441" s="832">
        <v>0</v>
      </c>
      <c r="AE2441" s="832">
        <v>0</v>
      </c>
      <c r="AF2441" s="832">
        <v>0</v>
      </c>
      <c r="AG2441" s="832">
        <v>0</v>
      </c>
      <c r="AH2441" s="832">
        <v>0</v>
      </c>
      <c r="AI2441" s="832">
        <v>0</v>
      </c>
    </row>
    <row r="2442" spans="1:35" ht="15" customHeight="1">
      <c r="A2442" s="832" t="s">
        <v>1150</v>
      </c>
      <c r="B2442" s="832">
        <v>2022</v>
      </c>
      <c r="C2442" s="832" t="s">
        <v>1820</v>
      </c>
      <c r="D2442" s="832" t="s">
        <v>2764</v>
      </c>
      <c r="E2442" s="832" t="s">
        <v>333</v>
      </c>
      <c r="F2442" s="832" t="s">
        <v>1792</v>
      </c>
      <c r="G2442" s="832">
        <v>0</v>
      </c>
      <c r="H2442" s="832">
        <v>0</v>
      </c>
      <c r="I2442" s="832">
        <v>0</v>
      </c>
      <c r="J2442" s="832">
        <v>0</v>
      </c>
      <c r="K2442" s="832">
        <v>0</v>
      </c>
      <c r="L2442" s="832">
        <v>0</v>
      </c>
      <c r="M2442" s="832">
        <v>0</v>
      </c>
      <c r="N2442" s="832">
        <v>0</v>
      </c>
      <c r="O2442" s="832">
        <v>0</v>
      </c>
      <c r="P2442" s="832">
        <v>0</v>
      </c>
      <c r="Q2442" s="832">
        <v>0</v>
      </c>
      <c r="R2442" s="832">
        <v>0</v>
      </c>
      <c r="S2442" s="832">
        <v>0</v>
      </c>
      <c r="T2442" s="832">
        <v>0</v>
      </c>
      <c r="U2442" s="832">
        <v>0</v>
      </c>
      <c r="V2442" s="832">
        <v>0</v>
      </c>
      <c r="W2442" s="832">
        <v>0</v>
      </c>
      <c r="X2442" s="832">
        <v>0</v>
      </c>
      <c r="Y2442" s="832">
        <v>0</v>
      </c>
      <c r="Z2442" s="832">
        <v>0</v>
      </c>
      <c r="AA2442" s="832">
        <v>0</v>
      </c>
      <c r="AB2442" s="832">
        <v>0</v>
      </c>
      <c r="AC2442" s="832">
        <v>0</v>
      </c>
      <c r="AD2442" s="832">
        <v>0</v>
      </c>
      <c r="AE2442" s="832">
        <v>0</v>
      </c>
      <c r="AF2442" s="832">
        <v>0</v>
      </c>
      <c r="AG2442" s="832">
        <v>0</v>
      </c>
      <c r="AH2442" s="832">
        <v>0</v>
      </c>
      <c r="AI2442" s="832">
        <v>0</v>
      </c>
    </row>
    <row r="2443" spans="1:35" ht="15" customHeight="1">
      <c r="A2443" s="832" t="s">
        <v>1150</v>
      </c>
      <c r="B2443" s="832">
        <v>2022</v>
      </c>
      <c r="C2443" s="832" t="s">
        <v>1822</v>
      </c>
      <c r="D2443" s="832" t="s">
        <v>1823</v>
      </c>
      <c r="E2443" s="832" t="s">
        <v>336</v>
      </c>
      <c r="F2443" s="832" t="s">
        <v>1792</v>
      </c>
      <c r="G2443" s="832">
        <v>0</v>
      </c>
      <c r="H2443" s="832">
        <v>0</v>
      </c>
      <c r="I2443" s="832">
        <v>0</v>
      </c>
      <c r="J2443" s="832">
        <v>0</v>
      </c>
      <c r="K2443" s="832">
        <v>0</v>
      </c>
      <c r="L2443" s="832">
        <v>0</v>
      </c>
      <c r="M2443" s="832">
        <v>0</v>
      </c>
      <c r="N2443" s="832">
        <v>0</v>
      </c>
      <c r="O2443" s="832">
        <v>0</v>
      </c>
      <c r="P2443" s="832">
        <v>0</v>
      </c>
      <c r="Q2443" s="832">
        <v>0</v>
      </c>
      <c r="R2443" s="832">
        <v>0</v>
      </c>
      <c r="S2443" s="832">
        <v>0</v>
      </c>
      <c r="T2443" s="832">
        <v>0</v>
      </c>
      <c r="U2443" s="832">
        <v>0</v>
      </c>
      <c r="V2443" s="832">
        <v>0</v>
      </c>
      <c r="W2443" s="832">
        <v>0</v>
      </c>
      <c r="X2443" s="832">
        <v>0</v>
      </c>
      <c r="Y2443" s="832">
        <v>0</v>
      </c>
      <c r="Z2443" s="832">
        <v>0</v>
      </c>
      <c r="AA2443" s="832">
        <v>0</v>
      </c>
      <c r="AB2443" s="832">
        <v>0</v>
      </c>
      <c r="AC2443" s="832">
        <v>0</v>
      </c>
      <c r="AD2443" s="832">
        <v>0</v>
      </c>
      <c r="AE2443" s="832">
        <v>0</v>
      </c>
      <c r="AF2443" s="832">
        <v>0</v>
      </c>
      <c r="AG2443" s="832">
        <v>0</v>
      </c>
      <c r="AH2443" s="832">
        <v>0</v>
      </c>
      <c r="AI2443" s="832">
        <v>0</v>
      </c>
    </row>
    <row r="2444" spans="1:35" ht="15" customHeight="1">
      <c r="A2444" s="832" t="s">
        <v>1150</v>
      </c>
      <c r="B2444" s="832">
        <v>2022</v>
      </c>
      <c r="C2444" s="832" t="s">
        <v>1824</v>
      </c>
      <c r="D2444" s="832" t="s">
        <v>1825</v>
      </c>
      <c r="E2444" s="832" t="s">
        <v>333</v>
      </c>
      <c r="F2444" s="832" t="s">
        <v>1792</v>
      </c>
      <c r="G2444" s="832">
        <v>0</v>
      </c>
      <c r="H2444" s="832">
        <v>0</v>
      </c>
      <c r="I2444" s="832">
        <v>0</v>
      </c>
      <c r="J2444" s="832">
        <v>0</v>
      </c>
      <c r="K2444" s="832">
        <v>0</v>
      </c>
      <c r="L2444" s="832">
        <v>0</v>
      </c>
      <c r="M2444" s="832">
        <v>0</v>
      </c>
      <c r="N2444" s="832">
        <v>0</v>
      </c>
      <c r="O2444" s="832">
        <v>0</v>
      </c>
      <c r="P2444" s="832">
        <v>0</v>
      </c>
      <c r="Q2444" s="832">
        <v>0</v>
      </c>
      <c r="R2444" s="832">
        <v>0</v>
      </c>
      <c r="S2444" s="832">
        <v>0</v>
      </c>
      <c r="T2444" s="832">
        <v>0</v>
      </c>
      <c r="U2444" s="832">
        <v>0</v>
      </c>
      <c r="V2444" s="832">
        <v>0</v>
      </c>
      <c r="W2444" s="832">
        <v>0</v>
      </c>
      <c r="X2444" s="832">
        <v>0</v>
      </c>
      <c r="Y2444" s="832">
        <v>0</v>
      </c>
      <c r="Z2444" s="832">
        <v>0</v>
      </c>
      <c r="AA2444" s="832">
        <v>0</v>
      </c>
      <c r="AB2444" s="832">
        <v>0</v>
      </c>
      <c r="AC2444" s="832">
        <v>0</v>
      </c>
      <c r="AD2444" s="832">
        <v>0</v>
      </c>
      <c r="AE2444" s="832">
        <v>0</v>
      </c>
      <c r="AF2444" s="832">
        <v>0</v>
      </c>
      <c r="AG2444" s="832">
        <v>0</v>
      </c>
      <c r="AH2444" s="832">
        <v>0</v>
      </c>
      <c r="AI2444" s="832">
        <v>0</v>
      </c>
    </row>
    <row r="2445" spans="1:35" ht="15" customHeight="1">
      <c r="A2445" s="832" t="s">
        <v>1150</v>
      </c>
      <c r="B2445" s="832">
        <v>2022</v>
      </c>
      <c r="C2445" s="832" t="s">
        <v>1826</v>
      </c>
      <c r="D2445" s="832" t="s">
        <v>2765</v>
      </c>
      <c r="E2445" s="832" t="s">
        <v>1792</v>
      </c>
      <c r="F2445" s="832" t="s">
        <v>1792</v>
      </c>
      <c r="G2445" s="832">
        <v>216272.46</v>
      </c>
      <c r="H2445" s="832">
        <v>292498.23</v>
      </c>
      <c r="I2445" s="832">
        <v>312795.56</v>
      </c>
      <c r="J2445" s="832">
        <v>347219.62</v>
      </c>
      <c r="K2445" s="832">
        <v>307517</v>
      </c>
      <c r="L2445" s="832">
        <v>412914.96</v>
      </c>
      <c r="M2445" s="832">
        <v>286942.05</v>
      </c>
      <c r="N2445" s="832">
        <v>386876.98</v>
      </c>
      <c r="O2445" s="832">
        <v>432603</v>
      </c>
      <c r="P2445" s="832">
        <v>308885.36</v>
      </c>
      <c r="Q2445" s="832">
        <v>462456.31</v>
      </c>
      <c r="R2445" s="832">
        <v>374839.47</v>
      </c>
      <c r="S2445" s="832">
        <v>0</v>
      </c>
      <c r="T2445" s="832">
        <v>0</v>
      </c>
      <c r="U2445" s="832">
        <v>0</v>
      </c>
      <c r="V2445" s="832">
        <v>0</v>
      </c>
      <c r="W2445" s="832">
        <v>0</v>
      </c>
      <c r="X2445" s="832">
        <v>0</v>
      </c>
      <c r="Y2445" s="832">
        <v>0</v>
      </c>
      <c r="Z2445" s="832">
        <v>0</v>
      </c>
      <c r="AA2445" s="832">
        <v>0</v>
      </c>
      <c r="AB2445" s="832">
        <v>0</v>
      </c>
      <c r="AC2445" s="832">
        <v>0</v>
      </c>
      <c r="AD2445" s="832">
        <v>0</v>
      </c>
      <c r="AE2445" s="832">
        <v>0</v>
      </c>
      <c r="AF2445" s="832">
        <v>0</v>
      </c>
      <c r="AG2445" s="832">
        <v>0</v>
      </c>
      <c r="AH2445" s="832">
        <v>0</v>
      </c>
      <c r="AI2445" s="832">
        <v>0</v>
      </c>
    </row>
    <row r="2446" spans="1:35" ht="15" customHeight="1">
      <c r="A2446" s="832" t="s">
        <v>1150</v>
      </c>
      <c r="B2446" s="832">
        <v>2022</v>
      </c>
      <c r="C2446" s="832" t="s">
        <v>1828</v>
      </c>
      <c r="D2446" s="832" t="s">
        <v>2766</v>
      </c>
      <c r="E2446" s="832" t="s">
        <v>1792</v>
      </c>
      <c r="F2446" s="832" t="s">
        <v>1792</v>
      </c>
      <c r="G2446" s="832">
        <v>0</v>
      </c>
      <c r="H2446" s="832">
        <v>0</v>
      </c>
      <c r="I2446" s="832">
        <v>0</v>
      </c>
      <c r="J2446" s="832">
        <v>0</v>
      </c>
      <c r="K2446" s="832">
        <v>0</v>
      </c>
      <c r="L2446" s="832">
        <v>0</v>
      </c>
      <c r="M2446" s="832">
        <v>0</v>
      </c>
      <c r="N2446" s="832">
        <v>0</v>
      </c>
      <c r="O2446" s="832">
        <v>0</v>
      </c>
      <c r="P2446" s="832">
        <v>0</v>
      </c>
      <c r="Q2446" s="832">
        <v>0</v>
      </c>
      <c r="R2446" s="832">
        <v>0</v>
      </c>
      <c r="S2446" s="832">
        <v>0</v>
      </c>
      <c r="T2446" s="832">
        <v>0</v>
      </c>
      <c r="U2446" s="832">
        <v>0</v>
      </c>
      <c r="V2446" s="832">
        <v>0</v>
      </c>
      <c r="W2446" s="832">
        <v>0</v>
      </c>
      <c r="X2446" s="832">
        <v>0</v>
      </c>
      <c r="Y2446" s="832">
        <v>0</v>
      </c>
      <c r="Z2446" s="832">
        <v>0</v>
      </c>
      <c r="AA2446" s="832">
        <v>0</v>
      </c>
      <c r="AB2446" s="832">
        <v>0</v>
      </c>
      <c r="AC2446" s="832">
        <v>0</v>
      </c>
      <c r="AD2446" s="832">
        <v>0</v>
      </c>
      <c r="AE2446" s="832">
        <v>0</v>
      </c>
      <c r="AF2446" s="832">
        <v>0</v>
      </c>
      <c r="AG2446" s="832">
        <v>0</v>
      </c>
      <c r="AH2446" s="832">
        <v>0</v>
      </c>
      <c r="AI2446" s="832">
        <v>0</v>
      </c>
    </row>
    <row r="2447" spans="1:35" ht="15" customHeight="1">
      <c r="A2447" s="832" t="s">
        <v>1150</v>
      </c>
      <c r="B2447" s="832">
        <v>2022</v>
      </c>
      <c r="C2447" s="832" t="s">
        <v>1830</v>
      </c>
      <c r="D2447" s="832" t="s">
        <v>1831</v>
      </c>
      <c r="E2447" s="832" t="s">
        <v>1792</v>
      </c>
      <c r="F2447" s="832" t="s">
        <v>1792</v>
      </c>
      <c r="G2447" s="832">
        <v>-46482.07</v>
      </c>
      <c r="H2447" s="832">
        <v>-46553.67</v>
      </c>
      <c r="I2447" s="832">
        <v>-45284.59</v>
      </c>
      <c r="J2447" s="832">
        <v>-43496.15</v>
      </c>
      <c r="K2447" s="832">
        <v>-40900.01</v>
      </c>
      <c r="L2447" s="832">
        <v>-41027.480000000003</v>
      </c>
      <c r="M2447" s="832">
        <v>-40968.230000000003</v>
      </c>
      <c r="N2447" s="832">
        <v>-42692.9</v>
      </c>
      <c r="O2447" s="832">
        <v>-43054.18</v>
      </c>
      <c r="P2447" s="832">
        <v>-42692.43</v>
      </c>
      <c r="Q2447" s="832">
        <v>-40543.24</v>
      </c>
      <c r="R2447" s="832">
        <v>-39789.06</v>
      </c>
      <c r="S2447" s="832">
        <v>0</v>
      </c>
      <c r="T2447" s="832">
        <v>0</v>
      </c>
      <c r="U2447" s="832">
        <v>0</v>
      </c>
      <c r="V2447" s="832">
        <v>0</v>
      </c>
      <c r="W2447" s="832">
        <v>0</v>
      </c>
      <c r="X2447" s="832">
        <v>0</v>
      </c>
      <c r="Y2447" s="832">
        <v>0</v>
      </c>
      <c r="Z2447" s="832">
        <v>0</v>
      </c>
      <c r="AA2447" s="832">
        <v>0</v>
      </c>
      <c r="AB2447" s="832">
        <v>0</v>
      </c>
      <c r="AC2447" s="832">
        <v>0</v>
      </c>
      <c r="AD2447" s="832">
        <v>0</v>
      </c>
      <c r="AE2447" s="832">
        <v>0</v>
      </c>
      <c r="AF2447" s="832">
        <v>0</v>
      </c>
      <c r="AG2447" s="832">
        <v>0</v>
      </c>
      <c r="AH2447" s="832">
        <v>0</v>
      </c>
      <c r="AI2447" s="832">
        <v>0</v>
      </c>
    </row>
    <row r="2448" spans="1:35" ht="15" customHeight="1">
      <c r="A2448" s="832" t="s">
        <v>1150</v>
      </c>
      <c r="B2448" s="832">
        <v>2022</v>
      </c>
      <c r="C2448" s="832" t="s">
        <v>1832</v>
      </c>
      <c r="D2448" s="832" t="s">
        <v>1833</v>
      </c>
      <c r="E2448" s="832" t="s">
        <v>1792</v>
      </c>
      <c r="F2448" s="832" t="s">
        <v>1792</v>
      </c>
      <c r="G2448" s="832">
        <v>-652.95000000000005</v>
      </c>
      <c r="H2448" s="832">
        <v>-652.95000000000005</v>
      </c>
      <c r="I2448" s="832">
        <v>-652.95000000000005</v>
      </c>
      <c r="J2448" s="832">
        <v>-652.95000000000005</v>
      </c>
      <c r="K2448" s="832">
        <v>-652.95000000000005</v>
      </c>
      <c r="L2448" s="832">
        <v>-652.95000000000005</v>
      </c>
      <c r="M2448" s="832">
        <v>-652.95000000000005</v>
      </c>
      <c r="N2448" s="832">
        <v>-652.95000000000005</v>
      </c>
      <c r="O2448" s="832">
        <v>-652.95000000000005</v>
      </c>
      <c r="P2448" s="832">
        <v>-652.95000000000005</v>
      </c>
      <c r="Q2448" s="832">
        <v>-652.95000000000005</v>
      </c>
      <c r="R2448" s="832">
        <v>-652.95000000000005</v>
      </c>
      <c r="S2448" s="832">
        <v>0</v>
      </c>
      <c r="T2448" s="832">
        <v>0</v>
      </c>
      <c r="U2448" s="832">
        <v>0</v>
      </c>
      <c r="V2448" s="832">
        <v>0</v>
      </c>
      <c r="W2448" s="832">
        <v>0</v>
      </c>
      <c r="X2448" s="832">
        <v>0</v>
      </c>
      <c r="Y2448" s="832">
        <v>0</v>
      </c>
      <c r="Z2448" s="832">
        <v>0</v>
      </c>
      <c r="AA2448" s="832">
        <v>0</v>
      </c>
      <c r="AB2448" s="832">
        <v>0</v>
      </c>
      <c r="AC2448" s="832">
        <v>0</v>
      </c>
      <c r="AD2448" s="832">
        <v>0</v>
      </c>
      <c r="AE2448" s="832">
        <v>0</v>
      </c>
      <c r="AF2448" s="832">
        <v>0</v>
      </c>
      <c r="AG2448" s="832">
        <v>0</v>
      </c>
      <c r="AH2448" s="832">
        <v>0</v>
      </c>
      <c r="AI2448" s="832">
        <v>0</v>
      </c>
    </row>
    <row r="2449" spans="1:35" ht="15" customHeight="1">
      <c r="A2449" s="832" t="s">
        <v>1150</v>
      </c>
      <c r="B2449" s="832">
        <v>2022</v>
      </c>
      <c r="C2449" s="832" t="s">
        <v>1834</v>
      </c>
      <c r="D2449" s="832" t="s">
        <v>1835</v>
      </c>
      <c r="E2449" s="832" t="s">
        <v>1792</v>
      </c>
      <c r="F2449" s="832" t="s">
        <v>1792</v>
      </c>
      <c r="G2449" s="832">
        <v>-52551.22</v>
      </c>
      <c r="H2449" s="832">
        <v>-49651.22</v>
      </c>
      <c r="I2449" s="832">
        <v>-50851.22</v>
      </c>
      <c r="J2449" s="832">
        <v>-60451.53</v>
      </c>
      <c r="K2449" s="832">
        <v>-61401.53</v>
      </c>
      <c r="L2449" s="832">
        <v>-12656.97</v>
      </c>
      <c r="M2449" s="832">
        <v>-13573.85</v>
      </c>
      <c r="N2449" s="832">
        <v>-12876.55</v>
      </c>
      <c r="O2449" s="832">
        <v>-12915.55</v>
      </c>
      <c r="P2449" s="832">
        <v>-13415.55</v>
      </c>
      <c r="Q2449" s="832">
        <v>-14294.33</v>
      </c>
      <c r="R2449" s="832">
        <v>-14903.1</v>
      </c>
      <c r="S2449" s="832">
        <v>0</v>
      </c>
      <c r="T2449" s="832">
        <v>0</v>
      </c>
      <c r="U2449" s="832">
        <v>0</v>
      </c>
      <c r="V2449" s="832">
        <v>0</v>
      </c>
      <c r="W2449" s="832">
        <v>0</v>
      </c>
      <c r="X2449" s="832">
        <v>0</v>
      </c>
      <c r="Y2449" s="832">
        <v>0</v>
      </c>
      <c r="Z2449" s="832">
        <v>0</v>
      </c>
      <c r="AA2449" s="832">
        <v>0</v>
      </c>
      <c r="AB2449" s="832">
        <v>0</v>
      </c>
      <c r="AC2449" s="832">
        <v>0</v>
      </c>
      <c r="AD2449" s="832">
        <v>0</v>
      </c>
      <c r="AE2449" s="832">
        <v>0</v>
      </c>
      <c r="AF2449" s="832">
        <v>0</v>
      </c>
      <c r="AG2449" s="832">
        <v>0</v>
      </c>
      <c r="AH2449" s="832">
        <v>0</v>
      </c>
      <c r="AI2449" s="832">
        <v>0</v>
      </c>
    </row>
    <row r="2450" spans="1:35" ht="15" customHeight="1">
      <c r="A2450" s="832" t="s">
        <v>1150</v>
      </c>
      <c r="B2450" s="832">
        <v>2022</v>
      </c>
      <c r="C2450" s="832" t="s">
        <v>1836</v>
      </c>
      <c r="D2450" s="832" t="s">
        <v>1837</v>
      </c>
      <c r="E2450" s="832" t="s">
        <v>1792</v>
      </c>
      <c r="F2450" s="832" t="s">
        <v>1792</v>
      </c>
      <c r="G2450" s="832">
        <v>0</v>
      </c>
      <c r="H2450" s="832">
        <v>0</v>
      </c>
      <c r="I2450" s="832">
        <v>0</v>
      </c>
      <c r="J2450" s="832">
        <v>0</v>
      </c>
      <c r="K2450" s="832">
        <v>0</v>
      </c>
      <c r="L2450" s="832">
        <v>0</v>
      </c>
      <c r="M2450" s="832">
        <v>0</v>
      </c>
      <c r="N2450" s="832">
        <v>0</v>
      </c>
      <c r="O2450" s="832">
        <v>0</v>
      </c>
      <c r="P2450" s="832">
        <v>0</v>
      </c>
      <c r="Q2450" s="832">
        <v>0</v>
      </c>
      <c r="R2450" s="832">
        <v>0</v>
      </c>
      <c r="S2450" s="832">
        <v>0</v>
      </c>
      <c r="T2450" s="832">
        <v>0</v>
      </c>
      <c r="U2450" s="832">
        <v>0</v>
      </c>
      <c r="V2450" s="832">
        <v>0</v>
      </c>
      <c r="W2450" s="832">
        <v>0</v>
      </c>
      <c r="X2450" s="832">
        <v>0</v>
      </c>
      <c r="Y2450" s="832">
        <v>0</v>
      </c>
      <c r="Z2450" s="832">
        <v>0</v>
      </c>
      <c r="AA2450" s="832">
        <v>0</v>
      </c>
      <c r="AB2450" s="832">
        <v>0</v>
      </c>
      <c r="AC2450" s="832">
        <v>0</v>
      </c>
      <c r="AD2450" s="832">
        <v>0</v>
      </c>
      <c r="AE2450" s="832">
        <v>0</v>
      </c>
      <c r="AF2450" s="832">
        <v>0</v>
      </c>
      <c r="AG2450" s="832">
        <v>0</v>
      </c>
      <c r="AH2450" s="832">
        <v>0</v>
      </c>
      <c r="AI2450" s="832">
        <v>0</v>
      </c>
    </row>
    <row r="2451" spans="1:35" ht="15" customHeight="1">
      <c r="A2451" s="832" t="s">
        <v>1150</v>
      </c>
      <c r="B2451" s="832">
        <v>2022</v>
      </c>
      <c r="C2451" s="832" t="s">
        <v>1838</v>
      </c>
      <c r="D2451" s="832" t="s">
        <v>1839</v>
      </c>
      <c r="E2451" s="832" t="s">
        <v>1813</v>
      </c>
      <c r="F2451" s="832" t="s">
        <v>1792</v>
      </c>
      <c r="G2451" s="832">
        <v>-282055.59000000003</v>
      </c>
      <c r="H2451" s="832">
        <v>-370883.6</v>
      </c>
      <c r="I2451" s="832">
        <v>-423433.69</v>
      </c>
      <c r="J2451" s="832">
        <v>-415389.63</v>
      </c>
      <c r="K2451" s="832">
        <v>-441962.56</v>
      </c>
      <c r="L2451" s="832">
        <v>-305695.48</v>
      </c>
      <c r="M2451" s="832">
        <v>-396474.47</v>
      </c>
      <c r="N2451" s="832">
        <v>-469604.27</v>
      </c>
      <c r="O2451" s="832">
        <v>-311663.21000000002</v>
      </c>
      <c r="P2451" s="832">
        <v>-361930.49</v>
      </c>
      <c r="Q2451" s="832">
        <v>-350636.23</v>
      </c>
      <c r="R2451" s="832">
        <v>-251185.37</v>
      </c>
      <c r="S2451" s="832">
        <v>0</v>
      </c>
      <c r="T2451" s="832">
        <v>0</v>
      </c>
      <c r="U2451" s="832">
        <v>0</v>
      </c>
      <c r="V2451" s="832">
        <v>0</v>
      </c>
      <c r="W2451" s="832">
        <v>0</v>
      </c>
      <c r="X2451" s="832">
        <v>0</v>
      </c>
      <c r="Y2451" s="832">
        <v>0</v>
      </c>
      <c r="Z2451" s="832">
        <v>0</v>
      </c>
      <c r="AA2451" s="832">
        <v>0</v>
      </c>
      <c r="AB2451" s="832">
        <v>0</v>
      </c>
      <c r="AC2451" s="832">
        <v>0</v>
      </c>
      <c r="AD2451" s="832">
        <v>0</v>
      </c>
      <c r="AE2451" s="832">
        <v>0</v>
      </c>
      <c r="AF2451" s="832">
        <v>0</v>
      </c>
      <c r="AG2451" s="832">
        <v>0</v>
      </c>
      <c r="AH2451" s="832">
        <v>0</v>
      </c>
      <c r="AI2451" s="832">
        <v>0</v>
      </c>
    </row>
    <row r="2452" spans="1:35" ht="15" customHeight="1">
      <c r="A2452" s="832" t="s">
        <v>1150</v>
      </c>
      <c r="B2452" s="832">
        <v>2022</v>
      </c>
      <c r="C2452" s="832" t="s">
        <v>1844</v>
      </c>
      <c r="D2452" s="832" t="s">
        <v>1845</v>
      </c>
      <c r="E2452" s="832" t="s">
        <v>1813</v>
      </c>
      <c r="F2452" s="832" t="s">
        <v>1792</v>
      </c>
      <c r="G2452" s="832">
        <v>281890.46000000002</v>
      </c>
      <c r="H2452" s="832">
        <v>337619.33</v>
      </c>
      <c r="I2452" s="832">
        <v>254144.6</v>
      </c>
      <c r="J2452" s="832">
        <v>234388.31</v>
      </c>
      <c r="K2452" s="832">
        <v>393358.36</v>
      </c>
      <c r="L2452" s="832">
        <v>450429.55</v>
      </c>
      <c r="M2452" s="832">
        <v>308500.21999999997</v>
      </c>
      <c r="N2452" s="832">
        <v>277773.45</v>
      </c>
      <c r="O2452" s="832">
        <v>301645.45</v>
      </c>
      <c r="P2452" s="832">
        <v>309408.56</v>
      </c>
      <c r="Q2452" s="832">
        <v>237771.86</v>
      </c>
      <c r="R2452" s="832">
        <v>196570.94</v>
      </c>
      <c r="S2452" s="832">
        <v>0</v>
      </c>
      <c r="T2452" s="832">
        <v>0</v>
      </c>
      <c r="U2452" s="832">
        <v>0</v>
      </c>
      <c r="V2452" s="832">
        <v>0</v>
      </c>
      <c r="W2452" s="832">
        <v>0</v>
      </c>
      <c r="X2452" s="832">
        <v>0</v>
      </c>
      <c r="Y2452" s="832">
        <v>0</v>
      </c>
      <c r="Z2452" s="832">
        <v>0</v>
      </c>
      <c r="AA2452" s="832">
        <v>0</v>
      </c>
      <c r="AB2452" s="832">
        <v>0</v>
      </c>
      <c r="AC2452" s="832">
        <v>0</v>
      </c>
      <c r="AD2452" s="832">
        <v>0</v>
      </c>
      <c r="AE2452" s="832">
        <v>0</v>
      </c>
      <c r="AF2452" s="832">
        <v>0</v>
      </c>
      <c r="AG2452" s="832">
        <v>0</v>
      </c>
      <c r="AH2452" s="832">
        <v>0</v>
      </c>
      <c r="AI2452" s="832">
        <v>0</v>
      </c>
    </row>
    <row r="2453" spans="1:35" ht="15" customHeight="1">
      <c r="A2453" s="832" t="s">
        <v>1150</v>
      </c>
      <c r="B2453" s="832">
        <v>2022</v>
      </c>
      <c r="C2453" s="832" t="s">
        <v>1850</v>
      </c>
      <c r="D2453" s="832" t="s">
        <v>2871</v>
      </c>
      <c r="E2453" s="832" t="s">
        <v>1813</v>
      </c>
      <c r="F2453" s="832" t="s">
        <v>1792</v>
      </c>
      <c r="G2453" s="832">
        <v>0</v>
      </c>
      <c r="H2453" s="832">
        <v>0</v>
      </c>
      <c r="I2453" s="832">
        <v>0</v>
      </c>
      <c r="J2453" s="832">
        <v>0</v>
      </c>
      <c r="K2453" s="832">
        <v>0</v>
      </c>
      <c r="L2453" s="832">
        <v>0</v>
      </c>
      <c r="M2453" s="832">
        <v>0</v>
      </c>
      <c r="N2453" s="832">
        <v>0</v>
      </c>
      <c r="O2453" s="832">
        <v>0</v>
      </c>
      <c r="P2453" s="832">
        <v>3920</v>
      </c>
      <c r="Q2453" s="832">
        <v>5040</v>
      </c>
      <c r="R2453" s="832">
        <v>3920</v>
      </c>
      <c r="S2453" s="832">
        <v>0</v>
      </c>
      <c r="T2453" s="832">
        <v>0</v>
      </c>
      <c r="U2453" s="832">
        <v>0</v>
      </c>
      <c r="V2453" s="832">
        <v>0</v>
      </c>
      <c r="W2453" s="832">
        <v>0</v>
      </c>
      <c r="X2453" s="832">
        <v>0</v>
      </c>
      <c r="Y2453" s="832">
        <v>0</v>
      </c>
      <c r="Z2453" s="832">
        <v>0</v>
      </c>
      <c r="AA2453" s="832">
        <v>0</v>
      </c>
      <c r="AB2453" s="832">
        <v>0</v>
      </c>
      <c r="AC2453" s="832">
        <v>0</v>
      </c>
      <c r="AD2453" s="832">
        <v>0</v>
      </c>
      <c r="AE2453" s="832">
        <v>0</v>
      </c>
      <c r="AF2453" s="832">
        <v>0</v>
      </c>
      <c r="AG2453" s="832">
        <v>0</v>
      </c>
      <c r="AH2453" s="832">
        <v>0</v>
      </c>
      <c r="AI2453" s="832">
        <v>0</v>
      </c>
    </row>
    <row r="2454" spans="1:35" ht="15" customHeight="1">
      <c r="A2454" s="832" t="s">
        <v>1150</v>
      </c>
      <c r="B2454" s="832">
        <v>2022</v>
      </c>
      <c r="C2454" s="832" t="s">
        <v>1852</v>
      </c>
      <c r="D2454" s="832" t="s">
        <v>2767</v>
      </c>
      <c r="E2454" s="832" t="s">
        <v>1854</v>
      </c>
      <c r="F2454" s="832" t="s">
        <v>1792</v>
      </c>
      <c r="G2454" s="832">
        <v>0</v>
      </c>
      <c r="H2454" s="832">
        <v>0</v>
      </c>
      <c r="I2454" s="832">
        <v>0</v>
      </c>
      <c r="J2454" s="832">
        <v>0</v>
      </c>
      <c r="K2454" s="832">
        <v>0</v>
      </c>
      <c r="L2454" s="832">
        <v>0</v>
      </c>
      <c r="M2454" s="832">
        <v>0</v>
      </c>
      <c r="N2454" s="832">
        <v>0</v>
      </c>
      <c r="O2454" s="832">
        <v>0</v>
      </c>
      <c r="P2454" s="832">
        <v>0</v>
      </c>
      <c r="Q2454" s="832">
        <v>0</v>
      </c>
      <c r="R2454" s="832">
        <v>0</v>
      </c>
      <c r="S2454" s="832">
        <v>0</v>
      </c>
      <c r="T2454" s="832">
        <v>0</v>
      </c>
      <c r="U2454" s="832">
        <v>0</v>
      </c>
      <c r="V2454" s="832">
        <v>0</v>
      </c>
      <c r="W2454" s="832">
        <v>0</v>
      </c>
      <c r="X2454" s="832">
        <v>0</v>
      </c>
      <c r="Y2454" s="832">
        <v>0</v>
      </c>
      <c r="Z2454" s="832">
        <v>0</v>
      </c>
      <c r="AA2454" s="832">
        <v>0</v>
      </c>
      <c r="AB2454" s="832">
        <v>0</v>
      </c>
      <c r="AC2454" s="832">
        <v>0</v>
      </c>
      <c r="AD2454" s="832">
        <v>0</v>
      </c>
      <c r="AE2454" s="832">
        <v>0</v>
      </c>
      <c r="AF2454" s="832">
        <v>0</v>
      </c>
      <c r="AG2454" s="832">
        <v>0</v>
      </c>
      <c r="AH2454" s="832">
        <v>0</v>
      </c>
      <c r="AI2454" s="832">
        <v>0</v>
      </c>
    </row>
    <row r="2455" spans="1:35" ht="15" customHeight="1">
      <c r="A2455" s="832" t="s">
        <v>1150</v>
      </c>
      <c r="B2455" s="832">
        <v>2022</v>
      </c>
      <c r="C2455" s="832" t="s">
        <v>1873</v>
      </c>
      <c r="D2455" s="832" t="s">
        <v>1874</v>
      </c>
      <c r="E2455" s="832" t="s">
        <v>1153</v>
      </c>
      <c r="F2455" s="832" t="s">
        <v>1792</v>
      </c>
      <c r="G2455" s="832">
        <v>10108.23</v>
      </c>
      <c r="H2455" s="832">
        <v>-9461.7900000000009</v>
      </c>
      <c r="I2455" s="832">
        <v>-805.54</v>
      </c>
      <c r="J2455" s="832">
        <v>-4344.66</v>
      </c>
      <c r="K2455" s="832">
        <v>-4236.16</v>
      </c>
      <c r="L2455" s="832">
        <v>-5906.84</v>
      </c>
      <c r="M2455" s="832">
        <v>-7734.48</v>
      </c>
      <c r="N2455" s="832">
        <v>1404.55</v>
      </c>
      <c r="O2455" s="832">
        <v>1204.32</v>
      </c>
      <c r="P2455" s="832">
        <v>-3393.28</v>
      </c>
      <c r="Q2455" s="832">
        <v>81.680000000000007</v>
      </c>
      <c r="R2455" s="832">
        <v>46834.84</v>
      </c>
      <c r="S2455" s="832">
        <v>0</v>
      </c>
      <c r="T2455" s="832">
        <v>0</v>
      </c>
      <c r="U2455" s="832">
        <v>0</v>
      </c>
      <c r="V2455" s="832">
        <v>0</v>
      </c>
      <c r="W2455" s="832">
        <v>0</v>
      </c>
      <c r="X2455" s="832">
        <v>0</v>
      </c>
      <c r="Y2455" s="832">
        <v>0</v>
      </c>
      <c r="Z2455" s="832">
        <v>0</v>
      </c>
      <c r="AA2455" s="832">
        <v>0</v>
      </c>
      <c r="AB2455" s="832">
        <v>0</v>
      </c>
      <c r="AC2455" s="832">
        <v>0</v>
      </c>
      <c r="AD2455" s="832">
        <v>0</v>
      </c>
      <c r="AE2455" s="832">
        <v>0</v>
      </c>
      <c r="AF2455" s="832">
        <v>0</v>
      </c>
      <c r="AG2455" s="832">
        <v>0</v>
      </c>
      <c r="AH2455" s="832">
        <v>0</v>
      </c>
      <c r="AI2455" s="832">
        <v>0</v>
      </c>
    </row>
    <row r="2456" spans="1:35" ht="15" customHeight="1">
      <c r="A2456" s="832" t="s">
        <v>1150</v>
      </c>
      <c r="B2456" s="832">
        <v>2022</v>
      </c>
      <c r="C2456" s="832" t="s">
        <v>1875</v>
      </c>
      <c r="D2456" s="832" t="s">
        <v>1876</v>
      </c>
      <c r="E2456" s="832" t="s">
        <v>1153</v>
      </c>
      <c r="F2456" s="832" t="s">
        <v>1792</v>
      </c>
      <c r="G2456" s="832">
        <v>0</v>
      </c>
      <c r="H2456" s="832">
        <v>0</v>
      </c>
      <c r="I2456" s="832">
        <v>0</v>
      </c>
      <c r="J2456" s="832">
        <v>0</v>
      </c>
      <c r="K2456" s="832">
        <v>0</v>
      </c>
      <c r="L2456" s="832">
        <v>0</v>
      </c>
      <c r="M2456" s="832">
        <v>0</v>
      </c>
      <c r="N2456" s="832">
        <v>0</v>
      </c>
      <c r="O2456" s="832">
        <v>0</v>
      </c>
      <c r="P2456" s="832">
        <v>0</v>
      </c>
      <c r="Q2456" s="832">
        <v>0</v>
      </c>
      <c r="R2456" s="832">
        <v>0</v>
      </c>
      <c r="S2456" s="832">
        <v>0</v>
      </c>
      <c r="T2456" s="832">
        <v>0</v>
      </c>
      <c r="U2456" s="832">
        <v>0</v>
      </c>
      <c r="V2456" s="832">
        <v>0</v>
      </c>
      <c r="W2456" s="832">
        <v>0</v>
      </c>
      <c r="X2456" s="832">
        <v>0</v>
      </c>
      <c r="Y2456" s="832">
        <v>0</v>
      </c>
      <c r="Z2456" s="832">
        <v>0</v>
      </c>
      <c r="AA2456" s="832">
        <v>0</v>
      </c>
      <c r="AB2456" s="832">
        <v>0</v>
      </c>
      <c r="AC2456" s="832">
        <v>0</v>
      </c>
      <c r="AD2456" s="832">
        <v>0</v>
      </c>
      <c r="AE2456" s="832">
        <v>0</v>
      </c>
      <c r="AF2456" s="832">
        <v>0</v>
      </c>
      <c r="AG2456" s="832">
        <v>0</v>
      </c>
      <c r="AH2456" s="832">
        <v>0</v>
      </c>
      <c r="AI2456" s="832">
        <v>0</v>
      </c>
    </row>
    <row r="2457" spans="1:35" ht="15" customHeight="1">
      <c r="A2457" s="832" t="s">
        <v>1150</v>
      </c>
      <c r="B2457" s="832">
        <v>2022</v>
      </c>
      <c r="C2457" s="832" t="s">
        <v>1877</v>
      </c>
      <c r="D2457" s="832" t="s">
        <v>1878</v>
      </c>
      <c r="E2457" s="832" t="s">
        <v>333</v>
      </c>
      <c r="F2457" s="832" t="s">
        <v>1792</v>
      </c>
      <c r="G2457" s="832">
        <v>0</v>
      </c>
      <c r="H2457" s="832">
        <v>0</v>
      </c>
      <c r="I2457" s="832">
        <v>0</v>
      </c>
      <c r="J2457" s="832">
        <v>0</v>
      </c>
      <c r="K2457" s="832">
        <v>0</v>
      </c>
      <c r="L2457" s="832">
        <v>0</v>
      </c>
      <c r="M2457" s="832">
        <v>0</v>
      </c>
      <c r="N2457" s="832">
        <v>0</v>
      </c>
      <c r="O2457" s="832">
        <v>0</v>
      </c>
      <c r="P2457" s="832">
        <v>0</v>
      </c>
      <c r="Q2457" s="832">
        <v>0</v>
      </c>
      <c r="R2457" s="832">
        <v>0</v>
      </c>
      <c r="S2457" s="832">
        <v>0</v>
      </c>
      <c r="T2457" s="832">
        <v>0</v>
      </c>
      <c r="U2457" s="832">
        <v>0</v>
      </c>
      <c r="V2457" s="832">
        <v>0</v>
      </c>
      <c r="W2457" s="832">
        <v>0</v>
      </c>
      <c r="X2457" s="832">
        <v>0</v>
      </c>
      <c r="Y2457" s="832">
        <v>0</v>
      </c>
      <c r="Z2457" s="832">
        <v>0</v>
      </c>
      <c r="AA2457" s="832">
        <v>0</v>
      </c>
      <c r="AB2457" s="832">
        <v>0</v>
      </c>
      <c r="AC2457" s="832">
        <v>0</v>
      </c>
      <c r="AD2457" s="832">
        <v>0</v>
      </c>
      <c r="AE2457" s="832">
        <v>0</v>
      </c>
      <c r="AF2457" s="832">
        <v>0</v>
      </c>
      <c r="AG2457" s="832">
        <v>0</v>
      </c>
      <c r="AH2457" s="832">
        <v>0</v>
      </c>
      <c r="AI2457" s="832">
        <v>0</v>
      </c>
    </row>
    <row r="2458" spans="1:35" ht="15" customHeight="1">
      <c r="A2458" s="832" t="s">
        <v>1150</v>
      </c>
      <c r="B2458" s="832">
        <v>2022</v>
      </c>
      <c r="C2458" s="832" t="s">
        <v>1879</v>
      </c>
      <c r="D2458" s="832" t="s">
        <v>1880</v>
      </c>
      <c r="E2458" s="832" t="s">
        <v>1792</v>
      </c>
      <c r="F2458" s="832" t="s">
        <v>1792</v>
      </c>
      <c r="G2458" s="832">
        <v>0</v>
      </c>
      <c r="H2458" s="832">
        <v>0</v>
      </c>
      <c r="I2458" s="832">
        <v>0</v>
      </c>
      <c r="J2458" s="832">
        <v>0</v>
      </c>
      <c r="K2458" s="832">
        <v>0</v>
      </c>
      <c r="L2458" s="832">
        <v>0</v>
      </c>
      <c r="M2458" s="832">
        <v>0</v>
      </c>
      <c r="N2458" s="832">
        <v>0</v>
      </c>
      <c r="O2458" s="832">
        <v>0</v>
      </c>
      <c r="P2458" s="832">
        <v>0</v>
      </c>
      <c r="Q2458" s="832">
        <v>0</v>
      </c>
      <c r="R2458" s="832">
        <v>0</v>
      </c>
      <c r="S2458" s="832">
        <v>0</v>
      </c>
      <c r="T2458" s="832">
        <v>0</v>
      </c>
      <c r="U2458" s="832">
        <v>0</v>
      </c>
      <c r="V2458" s="832">
        <v>0</v>
      </c>
      <c r="W2458" s="832">
        <v>0</v>
      </c>
      <c r="X2458" s="832">
        <v>0</v>
      </c>
      <c r="Y2458" s="832">
        <v>0</v>
      </c>
      <c r="Z2458" s="832">
        <v>0</v>
      </c>
      <c r="AA2458" s="832">
        <v>0</v>
      </c>
      <c r="AB2458" s="832">
        <v>0</v>
      </c>
      <c r="AC2458" s="832">
        <v>0</v>
      </c>
      <c r="AD2458" s="832">
        <v>0</v>
      </c>
      <c r="AE2458" s="832">
        <v>0</v>
      </c>
      <c r="AF2458" s="832">
        <v>0</v>
      </c>
      <c r="AG2458" s="832">
        <v>0</v>
      </c>
      <c r="AH2458" s="832">
        <v>0</v>
      </c>
      <c r="AI2458" s="832">
        <v>0</v>
      </c>
    </row>
    <row r="2459" spans="1:35" ht="15" customHeight="1">
      <c r="A2459" s="832" t="s">
        <v>1150</v>
      </c>
      <c r="B2459" s="832">
        <v>2022</v>
      </c>
      <c r="C2459" s="832" t="s">
        <v>1881</v>
      </c>
      <c r="D2459" s="832" t="s">
        <v>1882</v>
      </c>
      <c r="E2459" s="832" t="s">
        <v>333</v>
      </c>
      <c r="F2459" s="832" t="s">
        <v>1792</v>
      </c>
      <c r="G2459" s="832">
        <v>0</v>
      </c>
      <c r="H2459" s="832">
        <v>0</v>
      </c>
      <c r="I2459" s="832">
        <v>0</v>
      </c>
      <c r="J2459" s="832">
        <v>0</v>
      </c>
      <c r="K2459" s="832">
        <v>0</v>
      </c>
      <c r="L2459" s="832">
        <v>0</v>
      </c>
      <c r="M2459" s="832">
        <v>0</v>
      </c>
      <c r="N2459" s="832">
        <v>0</v>
      </c>
      <c r="O2459" s="832">
        <v>0</v>
      </c>
      <c r="P2459" s="832">
        <v>0</v>
      </c>
      <c r="Q2459" s="832">
        <v>0</v>
      </c>
      <c r="R2459" s="832">
        <v>0</v>
      </c>
      <c r="S2459" s="832">
        <v>0</v>
      </c>
      <c r="T2459" s="832">
        <v>0</v>
      </c>
      <c r="U2459" s="832">
        <v>0</v>
      </c>
      <c r="V2459" s="832">
        <v>0</v>
      </c>
      <c r="W2459" s="832">
        <v>0</v>
      </c>
      <c r="X2459" s="832">
        <v>0</v>
      </c>
      <c r="Y2459" s="832">
        <v>0</v>
      </c>
      <c r="Z2459" s="832">
        <v>0</v>
      </c>
      <c r="AA2459" s="832">
        <v>0</v>
      </c>
      <c r="AB2459" s="832">
        <v>0</v>
      </c>
      <c r="AC2459" s="832">
        <v>0</v>
      </c>
      <c r="AD2459" s="832">
        <v>0</v>
      </c>
      <c r="AE2459" s="832">
        <v>0</v>
      </c>
      <c r="AF2459" s="832">
        <v>0</v>
      </c>
      <c r="AG2459" s="832">
        <v>0</v>
      </c>
      <c r="AH2459" s="832">
        <v>0</v>
      </c>
      <c r="AI2459" s="832">
        <v>0</v>
      </c>
    </row>
    <row r="2460" spans="1:35" ht="15" customHeight="1">
      <c r="A2460" s="832" t="s">
        <v>1150</v>
      </c>
      <c r="B2460" s="832">
        <v>2022</v>
      </c>
      <c r="C2460" s="832" t="s">
        <v>1883</v>
      </c>
      <c r="D2460" s="832" t="s">
        <v>1884</v>
      </c>
      <c r="E2460" s="832" t="s">
        <v>336</v>
      </c>
      <c r="F2460" s="832" t="s">
        <v>1792</v>
      </c>
      <c r="G2460" s="832">
        <v>0</v>
      </c>
      <c r="H2460" s="832">
        <v>0</v>
      </c>
      <c r="I2460" s="832">
        <v>0</v>
      </c>
      <c r="J2460" s="832">
        <v>0</v>
      </c>
      <c r="K2460" s="832">
        <v>0</v>
      </c>
      <c r="L2460" s="832">
        <v>0</v>
      </c>
      <c r="M2460" s="832">
        <v>0</v>
      </c>
      <c r="N2460" s="832">
        <v>0</v>
      </c>
      <c r="O2460" s="832">
        <v>0</v>
      </c>
      <c r="P2460" s="832">
        <v>0</v>
      </c>
      <c r="Q2460" s="832">
        <v>0</v>
      </c>
      <c r="R2460" s="832">
        <v>0</v>
      </c>
      <c r="S2460" s="832">
        <v>0</v>
      </c>
      <c r="T2460" s="832">
        <v>0</v>
      </c>
      <c r="U2460" s="832">
        <v>0</v>
      </c>
      <c r="V2460" s="832">
        <v>0</v>
      </c>
      <c r="W2460" s="832">
        <v>0</v>
      </c>
      <c r="X2460" s="832">
        <v>0</v>
      </c>
      <c r="Y2460" s="832">
        <v>0</v>
      </c>
      <c r="Z2460" s="832">
        <v>0</v>
      </c>
      <c r="AA2460" s="832">
        <v>0</v>
      </c>
      <c r="AB2460" s="832">
        <v>0</v>
      </c>
      <c r="AC2460" s="832">
        <v>0</v>
      </c>
      <c r="AD2460" s="832">
        <v>0</v>
      </c>
      <c r="AE2460" s="832">
        <v>0</v>
      </c>
      <c r="AF2460" s="832">
        <v>0</v>
      </c>
      <c r="AG2460" s="832">
        <v>0</v>
      </c>
      <c r="AH2460" s="832">
        <v>0</v>
      </c>
      <c r="AI2460" s="832">
        <v>0</v>
      </c>
    </row>
    <row r="2461" spans="1:35" ht="15" customHeight="1">
      <c r="A2461" s="832" t="s">
        <v>1150</v>
      </c>
      <c r="B2461" s="832">
        <v>2022</v>
      </c>
      <c r="C2461" s="832" t="s">
        <v>1885</v>
      </c>
      <c r="D2461" s="832" t="s">
        <v>1886</v>
      </c>
      <c r="E2461" s="832" t="s">
        <v>333</v>
      </c>
      <c r="F2461" s="832" t="s">
        <v>1792</v>
      </c>
      <c r="G2461" s="832">
        <v>0</v>
      </c>
      <c r="H2461" s="832">
        <v>0</v>
      </c>
      <c r="I2461" s="832">
        <v>0</v>
      </c>
      <c r="J2461" s="832">
        <v>0</v>
      </c>
      <c r="K2461" s="832">
        <v>0</v>
      </c>
      <c r="L2461" s="832">
        <v>0</v>
      </c>
      <c r="M2461" s="832">
        <v>0</v>
      </c>
      <c r="N2461" s="832">
        <v>0</v>
      </c>
      <c r="O2461" s="832">
        <v>0</v>
      </c>
      <c r="P2461" s="832">
        <v>0</v>
      </c>
      <c r="Q2461" s="832">
        <v>0</v>
      </c>
      <c r="R2461" s="832">
        <v>0</v>
      </c>
      <c r="S2461" s="832">
        <v>0</v>
      </c>
      <c r="T2461" s="832">
        <v>0</v>
      </c>
      <c r="U2461" s="832">
        <v>0</v>
      </c>
      <c r="V2461" s="832">
        <v>0</v>
      </c>
      <c r="W2461" s="832">
        <v>0</v>
      </c>
      <c r="X2461" s="832">
        <v>0</v>
      </c>
      <c r="Y2461" s="832">
        <v>0</v>
      </c>
      <c r="Z2461" s="832">
        <v>0</v>
      </c>
      <c r="AA2461" s="832">
        <v>0</v>
      </c>
      <c r="AB2461" s="832">
        <v>0</v>
      </c>
      <c r="AC2461" s="832">
        <v>0</v>
      </c>
      <c r="AD2461" s="832">
        <v>0</v>
      </c>
      <c r="AE2461" s="832">
        <v>0</v>
      </c>
      <c r="AF2461" s="832">
        <v>0</v>
      </c>
      <c r="AG2461" s="832">
        <v>0</v>
      </c>
      <c r="AH2461" s="832">
        <v>0</v>
      </c>
      <c r="AI2461" s="832">
        <v>0</v>
      </c>
    </row>
    <row r="2462" spans="1:35" ht="15" customHeight="1">
      <c r="A2462" s="832" t="s">
        <v>1150</v>
      </c>
      <c r="B2462" s="832">
        <v>2022</v>
      </c>
      <c r="C2462" s="832" t="s">
        <v>1887</v>
      </c>
      <c r="D2462" s="832" t="s">
        <v>2768</v>
      </c>
      <c r="E2462" s="832" t="s">
        <v>336</v>
      </c>
      <c r="F2462" s="832" t="s">
        <v>1792</v>
      </c>
      <c r="G2462" s="832">
        <v>-594.29999999999995</v>
      </c>
      <c r="H2462" s="832">
        <v>-94.3</v>
      </c>
      <c r="I2462" s="832">
        <v>-144.84</v>
      </c>
      <c r="J2462" s="832">
        <v>-94.83</v>
      </c>
      <c r="K2462" s="832">
        <v>-94.83</v>
      </c>
      <c r="L2462" s="832">
        <v>500</v>
      </c>
      <c r="M2462" s="832">
        <v>1566.27</v>
      </c>
      <c r="N2462" s="832">
        <v>-170.19</v>
      </c>
      <c r="O2462" s="832">
        <v>-365.89</v>
      </c>
      <c r="P2462" s="832">
        <v>-365.89</v>
      </c>
      <c r="Q2462" s="832">
        <v>-365.89</v>
      </c>
      <c r="R2462" s="832">
        <v>-365.89</v>
      </c>
      <c r="S2462" s="832">
        <v>0</v>
      </c>
      <c r="T2462" s="832">
        <v>0</v>
      </c>
      <c r="U2462" s="832">
        <v>0</v>
      </c>
      <c r="V2462" s="832">
        <v>0</v>
      </c>
      <c r="W2462" s="832">
        <v>0</v>
      </c>
      <c r="X2462" s="832">
        <v>0</v>
      </c>
      <c r="Y2462" s="832">
        <v>0</v>
      </c>
      <c r="Z2462" s="832">
        <v>0</v>
      </c>
      <c r="AA2462" s="832">
        <v>0</v>
      </c>
      <c r="AB2462" s="832">
        <v>0</v>
      </c>
      <c r="AC2462" s="832">
        <v>0</v>
      </c>
      <c r="AD2462" s="832">
        <v>0</v>
      </c>
      <c r="AE2462" s="832">
        <v>0</v>
      </c>
      <c r="AF2462" s="832">
        <v>0</v>
      </c>
      <c r="AG2462" s="832">
        <v>0</v>
      </c>
      <c r="AH2462" s="832">
        <v>0</v>
      </c>
      <c r="AI2462" s="832">
        <v>0</v>
      </c>
    </row>
    <row r="2463" spans="1:35" ht="15" customHeight="1">
      <c r="A2463" s="832" t="s">
        <v>1150</v>
      </c>
      <c r="B2463" s="832">
        <v>2022</v>
      </c>
      <c r="C2463" s="832" t="s">
        <v>1889</v>
      </c>
      <c r="D2463" s="832" t="s">
        <v>1890</v>
      </c>
      <c r="E2463" s="832" t="s">
        <v>1891</v>
      </c>
      <c r="F2463" s="832" t="s">
        <v>1792</v>
      </c>
      <c r="G2463" s="832">
        <v>80511.77</v>
      </c>
      <c r="H2463" s="832">
        <v>211957.98</v>
      </c>
      <c r="I2463" s="832">
        <v>190213.06</v>
      </c>
      <c r="J2463" s="832">
        <v>147351</v>
      </c>
      <c r="K2463" s="832">
        <v>132059</v>
      </c>
      <c r="L2463" s="832">
        <v>140752</v>
      </c>
      <c r="M2463" s="832">
        <v>115560.28</v>
      </c>
      <c r="N2463" s="832">
        <v>159891</v>
      </c>
      <c r="O2463" s="832">
        <v>22933</v>
      </c>
      <c r="P2463" s="832">
        <v>97020.68</v>
      </c>
      <c r="Q2463" s="832">
        <v>22933</v>
      </c>
      <c r="R2463" s="832">
        <v>23029</v>
      </c>
      <c r="S2463" s="832">
        <v>0</v>
      </c>
      <c r="T2463" s="832">
        <v>0</v>
      </c>
      <c r="U2463" s="832">
        <v>0</v>
      </c>
      <c r="V2463" s="832">
        <v>0</v>
      </c>
      <c r="W2463" s="832">
        <v>0</v>
      </c>
      <c r="X2463" s="832">
        <v>0</v>
      </c>
      <c r="Y2463" s="832">
        <v>0</v>
      </c>
      <c r="Z2463" s="832">
        <v>0</v>
      </c>
      <c r="AA2463" s="832">
        <v>0</v>
      </c>
      <c r="AB2463" s="832">
        <v>0</v>
      </c>
      <c r="AC2463" s="832">
        <v>0</v>
      </c>
      <c r="AD2463" s="832">
        <v>0</v>
      </c>
      <c r="AE2463" s="832">
        <v>0</v>
      </c>
      <c r="AF2463" s="832">
        <v>0</v>
      </c>
      <c r="AG2463" s="832">
        <v>0</v>
      </c>
      <c r="AH2463" s="832">
        <v>0</v>
      </c>
      <c r="AI2463" s="832">
        <v>0</v>
      </c>
    </row>
    <row r="2464" spans="1:35" ht="15" customHeight="1">
      <c r="A2464" s="832" t="s">
        <v>1150</v>
      </c>
      <c r="B2464" s="832">
        <v>2022</v>
      </c>
      <c r="C2464" s="832" t="s">
        <v>1892</v>
      </c>
      <c r="D2464" s="832" t="s">
        <v>2769</v>
      </c>
      <c r="E2464" s="832" t="s">
        <v>1891</v>
      </c>
      <c r="F2464" s="832" t="s">
        <v>1792</v>
      </c>
      <c r="G2464" s="832">
        <v>698138.89</v>
      </c>
      <c r="H2464" s="832">
        <v>715703.73</v>
      </c>
      <c r="I2464" s="832">
        <v>621907.93000000005</v>
      </c>
      <c r="J2464" s="832">
        <v>359793.35</v>
      </c>
      <c r="K2464" s="832">
        <v>187120.61</v>
      </c>
      <c r="L2464" s="832">
        <v>416796</v>
      </c>
      <c r="M2464" s="832">
        <v>241682.88</v>
      </c>
      <c r="N2464" s="832">
        <v>402583</v>
      </c>
      <c r="O2464" s="832">
        <v>364449.63</v>
      </c>
      <c r="P2464" s="832">
        <v>268116.07</v>
      </c>
      <c r="Q2464" s="832">
        <v>338973.3</v>
      </c>
      <c r="R2464" s="832">
        <v>428095.34</v>
      </c>
      <c r="S2464" s="832">
        <v>0</v>
      </c>
      <c r="T2464" s="832">
        <v>0</v>
      </c>
      <c r="U2464" s="832">
        <v>0</v>
      </c>
      <c r="V2464" s="832">
        <v>0</v>
      </c>
      <c r="W2464" s="832">
        <v>0</v>
      </c>
      <c r="X2464" s="832">
        <v>0</v>
      </c>
      <c r="Y2464" s="832">
        <v>0</v>
      </c>
      <c r="Z2464" s="832">
        <v>0</v>
      </c>
      <c r="AA2464" s="832">
        <v>0</v>
      </c>
      <c r="AB2464" s="832">
        <v>0</v>
      </c>
      <c r="AC2464" s="832">
        <v>0</v>
      </c>
      <c r="AD2464" s="832">
        <v>0</v>
      </c>
      <c r="AE2464" s="832">
        <v>0</v>
      </c>
      <c r="AF2464" s="832">
        <v>0</v>
      </c>
      <c r="AG2464" s="832">
        <v>0</v>
      </c>
      <c r="AH2464" s="832">
        <v>0</v>
      </c>
      <c r="AI2464" s="832">
        <v>0</v>
      </c>
    </row>
    <row r="2465" spans="1:35" ht="15" customHeight="1">
      <c r="A2465" s="832" t="s">
        <v>1150</v>
      </c>
      <c r="B2465" s="832">
        <v>2022</v>
      </c>
      <c r="C2465" s="832" t="s">
        <v>1894</v>
      </c>
      <c r="D2465" s="832" t="s">
        <v>1895</v>
      </c>
      <c r="E2465" s="832" t="s">
        <v>1891</v>
      </c>
      <c r="F2465" s="832" t="s">
        <v>1792</v>
      </c>
      <c r="G2465" s="832">
        <v>456689.18</v>
      </c>
      <c r="H2465" s="832">
        <v>656951.6</v>
      </c>
      <c r="I2465" s="832">
        <v>407734.87</v>
      </c>
      <c r="J2465" s="832">
        <v>-280</v>
      </c>
      <c r="K2465" s="832">
        <v>92852.85</v>
      </c>
      <c r="L2465" s="832">
        <v>120448</v>
      </c>
      <c r="M2465" s="832">
        <v>90670</v>
      </c>
      <c r="N2465" s="832">
        <v>103366</v>
      </c>
      <c r="O2465" s="832">
        <v>287337.05</v>
      </c>
      <c r="P2465" s="832">
        <v>0</v>
      </c>
      <c r="Q2465" s="832">
        <v>60349</v>
      </c>
      <c r="R2465" s="832">
        <v>0</v>
      </c>
      <c r="S2465" s="832">
        <v>0</v>
      </c>
      <c r="T2465" s="832">
        <v>0</v>
      </c>
      <c r="U2465" s="832">
        <v>0</v>
      </c>
      <c r="V2465" s="832">
        <v>0</v>
      </c>
      <c r="W2465" s="832">
        <v>0</v>
      </c>
      <c r="X2465" s="832">
        <v>0</v>
      </c>
      <c r="Y2465" s="832">
        <v>0</v>
      </c>
      <c r="Z2465" s="832">
        <v>0</v>
      </c>
      <c r="AA2465" s="832">
        <v>0</v>
      </c>
      <c r="AB2465" s="832">
        <v>0</v>
      </c>
      <c r="AC2465" s="832">
        <v>0</v>
      </c>
      <c r="AD2465" s="832">
        <v>0</v>
      </c>
      <c r="AE2465" s="832">
        <v>0</v>
      </c>
      <c r="AF2465" s="832">
        <v>0</v>
      </c>
      <c r="AG2465" s="832">
        <v>0</v>
      </c>
      <c r="AH2465" s="832">
        <v>0</v>
      </c>
      <c r="AI2465" s="832">
        <v>0</v>
      </c>
    </row>
    <row r="2466" spans="1:35" ht="15" customHeight="1">
      <c r="A2466" s="832" t="s">
        <v>1150</v>
      </c>
      <c r="B2466" s="832">
        <v>2022</v>
      </c>
      <c r="C2466" s="832" t="s">
        <v>1896</v>
      </c>
      <c r="D2466" s="832" t="s">
        <v>1897</v>
      </c>
      <c r="E2466" s="832" t="s">
        <v>1891</v>
      </c>
      <c r="F2466" s="832" t="s">
        <v>1792</v>
      </c>
      <c r="G2466" s="832">
        <v>0</v>
      </c>
      <c r="H2466" s="832">
        <v>0</v>
      </c>
      <c r="I2466" s="832">
        <v>0</v>
      </c>
      <c r="J2466" s="832">
        <v>-36293.360000000001</v>
      </c>
      <c r="K2466" s="832">
        <v>0</v>
      </c>
      <c r="L2466" s="832">
        <v>0</v>
      </c>
      <c r="M2466" s="832">
        <v>0</v>
      </c>
      <c r="N2466" s="832">
        <v>0</v>
      </c>
      <c r="O2466" s="832">
        <v>0</v>
      </c>
      <c r="P2466" s="832">
        <v>0</v>
      </c>
      <c r="Q2466" s="832">
        <v>0</v>
      </c>
      <c r="R2466" s="832">
        <v>0</v>
      </c>
      <c r="S2466" s="832">
        <v>0</v>
      </c>
      <c r="T2466" s="832">
        <v>0</v>
      </c>
      <c r="U2466" s="832">
        <v>0</v>
      </c>
      <c r="V2466" s="832">
        <v>0</v>
      </c>
      <c r="W2466" s="832">
        <v>0</v>
      </c>
      <c r="X2466" s="832">
        <v>0</v>
      </c>
      <c r="Y2466" s="832">
        <v>0</v>
      </c>
      <c r="Z2466" s="832">
        <v>0</v>
      </c>
      <c r="AA2466" s="832">
        <v>0</v>
      </c>
      <c r="AB2466" s="832">
        <v>0</v>
      </c>
      <c r="AC2466" s="832">
        <v>0</v>
      </c>
      <c r="AD2466" s="832">
        <v>0</v>
      </c>
      <c r="AE2466" s="832">
        <v>0</v>
      </c>
      <c r="AF2466" s="832">
        <v>0</v>
      </c>
      <c r="AG2466" s="832">
        <v>0</v>
      </c>
      <c r="AH2466" s="832">
        <v>0</v>
      </c>
      <c r="AI2466" s="832">
        <v>0</v>
      </c>
    </row>
    <row r="2467" spans="1:35" ht="15" customHeight="1">
      <c r="A2467" s="832" t="s">
        <v>1150</v>
      </c>
      <c r="B2467" s="832">
        <v>2022</v>
      </c>
      <c r="C2467" s="832" t="s">
        <v>1898</v>
      </c>
      <c r="D2467" s="832" t="s">
        <v>1899</v>
      </c>
      <c r="E2467" s="832" t="s">
        <v>1891</v>
      </c>
      <c r="F2467" s="832" t="s">
        <v>1792</v>
      </c>
      <c r="G2467" s="832">
        <v>117163.97</v>
      </c>
      <c r="H2467" s="832">
        <v>122905.76</v>
      </c>
      <c r="I2467" s="832">
        <v>141507.18</v>
      </c>
      <c r="J2467" s="832">
        <v>187596.99</v>
      </c>
      <c r="K2467" s="832">
        <v>160023.99</v>
      </c>
      <c r="L2467" s="832">
        <v>127504.12</v>
      </c>
      <c r="M2467" s="832">
        <v>178606.07</v>
      </c>
      <c r="N2467" s="832">
        <v>166221.31</v>
      </c>
      <c r="O2467" s="832">
        <v>140569.09</v>
      </c>
      <c r="P2467" s="832">
        <v>115922.91</v>
      </c>
      <c r="Q2467" s="832">
        <v>170140.97</v>
      </c>
      <c r="R2467" s="832">
        <v>201845</v>
      </c>
      <c r="S2467" s="832">
        <v>0</v>
      </c>
      <c r="T2467" s="832">
        <v>0</v>
      </c>
      <c r="U2467" s="832">
        <v>0</v>
      </c>
      <c r="V2467" s="832">
        <v>0</v>
      </c>
      <c r="W2467" s="832">
        <v>0</v>
      </c>
      <c r="X2467" s="832">
        <v>0</v>
      </c>
      <c r="Y2467" s="832">
        <v>0</v>
      </c>
      <c r="Z2467" s="832">
        <v>0</v>
      </c>
      <c r="AA2467" s="832">
        <v>0</v>
      </c>
      <c r="AB2467" s="832">
        <v>0</v>
      </c>
      <c r="AC2467" s="832">
        <v>0</v>
      </c>
      <c r="AD2467" s="832">
        <v>0</v>
      </c>
      <c r="AE2467" s="832">
        <v>0</v>
      </c>
      <c r="AF2467" s="832">
        <v>0</v>
      </c>
      <c r="AG2467" s="832">
        <v>0</v>
      </c>
      <c r="AH2467" s="832">
        <v>0</v>
      </c>
      <c r="AI2467" s="832">
        <v>0</v>
      </c>
    </row>
    <row r="2468" spans="1:35" ht="15" customHeight="1">
      <c r="A2468" s="832" t="s">
        <v>1150</v>
      </c>
      <c r="B2468" s="832">
        <v>2022</v>
      </c>
      <c r="C2468" s="832" t="s">
        <v>1900</v>
      </c>
      <c r="D2468" s="832" t="s">
        <v>1901</v>
      </c>
      <c r="E2468" s="832" t="s">
        <v>1891</v>
      </c>
      <c r="F2468" s="832" t="s">
        <v>1792</v>
      </c>
      <c r="G2468" s="832">
        <v>0</v>
      </c>
      <c r="H2468" s="832">
        <v>0</v>
      </c>
      <c r="I2468" s="832">
        <v>0</v>
      </c>
      <c r="J2468" s="832">
        <v>0</v>
      </c>
      <c r="K2468" s="832">
        <v>0</v>
      </c>
      <c r="L2468" s="832">
        <v>0</v>
      </c>
      <c r="M2468" s="832">
        <v>0</v>
      </c>
      <c r="N2468" s="832">
        <v>0</v>
      </c>
      <c r="O2468" s="832">
        <v>0</v>
      </c>
      <c r="P2468" s="832">
        <v>0</v>
      </c>
      <c r="Q2468" s="832">
        <v>0</v>
      </c>
      <c r="R2468" s="832">
        <v>0</v>
      </c>
      <c r="S2468" s="832">
        <v>0</v>
      </c>
      <c r="T2468" s="832">
        <v>0</v>
      </c>
      <c r="U2468" s="832">
        <v>0</v>
      </c>
      <c r="V2468" s="832">
        <v>0</v>
      </c>
      <c r="W2468" s="832">
        <v>0</v>
      </c>
      <c r="X2468" s="832">
        <v>0</v>
      </c>
      <c r="Y2468" s="832">
        <v>0</v>
      </c>
      <c r="Z2468" s="832">
        <v>0</v>
      </c>
      <c r="AA2468" s="832">
        <v>0</v>
      </c>
      <c r="AB2468" s="832">
        <v>0</v>
      </c>
      <c r="AC2468" s="832">
        <v>0</v>
      </c>
      <c r="AD2468" s="832">
        <v>0</v>
      </c>
      <c r="AE2468" s="832">
        <v>0</v>
      </c>
      <c r="AF2468" s="832">
        <v>0</v>
      </c>
      <c r="AG2468" s="832">
        <v>0</v>
      </c>
      <c r="AH2468" s="832">
        <v>0</v>
      </c>
      <c r="AI2468" s="832">
        <v>0</v>
      </c>
    </row>
    <row r="2469" spans="1:35" ht="15" customHeight="1">
      <c r="A2469" s="832" t="s">
        <v>1150</v>
      </c>
      <c r="B2469" s="832">
        <v>2022</v>
      </c>
      <c r="C2469" s="832" t="s">
        <v>1902</v>
      </c>
      <c r="D2469" s="832" t="s">
        <v>1903</v>
      </c>
      <c r="E2469" s="832" t="s">
        <v>1891</v>
      </c>
      <c r="F2469" s="832" t="s">
        <v>1792</v>
      </c>
      <c r="G2469" s="832">
        <v>308129.46999999997</v>
      </c>
      <c r="H2469" s="832">
        <v>170360.26</v>
      </c>
      <c r="I2469" s="832">
        <v>218840.25</v>
      </c>
      <c r="J2469" s="832">
        <v>212924.95</v>
      </c>
      <c r="K2469" s="832">
        <v>215911.48</v>
      </c>
      <c r="L2469" s="832">
        <v>160188.1</v>
      </c>
      <c r="M2469" s="832">
        <v>152042.1</v>
      </c>
      <c r="N2469" s="832">
        <v>114223.24</v>
      </c>
      <c r="O2469" s="832">
        <v>118742.1</v>
      </c>
      <c r="P2469" s="832">
        <v>198048.5</v>
      </c>
      <c r="Q2469" s="832">
        <v>200277.36</v>
      </c>
      <c r="R2469" s="832">
        <v>177077.36</v>
      </c>
      <c r="S2469" s="832">
        <v>0</v>
      </c>
      <c r="T2469" s="832">
        <v>0</v>
      </c>
      <c r="U2469" s="832">
        <v>0</v>
      </c>
      <c r="V2469" s="832">
        <v>0</v>
      </c>
      <c r="W2469" s="832">
        <v>0</v>
      </c>
      <c r="X2469" s="832">
        <v>0</v>
      </c>
      <c r="Y2469" s="832">
        <v>0</v>
      </c>
      <c r="Z2469" s="832">
        <v>0</v>
      </c>
      <c r="AA2469" s="832">
        <v>0</v>
      </c>
      <c r="AB2469" s="832">
        <v>0</v>
      </c>
      <c r="AC2469" s="832">
        <v>0</v>
      </c>
      <c r="AD2469" s="832">
        <v>0</v>
      </c>
      <c r="AE2469" s="832">
        <v>0</v>
      </c>
      <c r="AF2469" s="832">
        <v>0</v>
      </c>
      <c r="AG2469" s="832">
        <v>0</v>
      </c>
      <c r="AH2469" s="832">
        <v>0</v>
      </c>
      <c r="AI2469" s="832">
        <v>0</v>
      </c>
    </row>
    <row r="2470" spans="1:35" ht="15" customHeight="1">
      <c r="A2470" s="832" t="s">
        <v>1150</v>
      </c>
      <c r="B2470" s="832">
        <v>2022</v>
      </c>
      <c r="C2470" s="832" t="s">
        <v>1904</v>
      </c>
      <c r="D2470" s="832" t="s">
        <v>2770</v>
      </c>
      <c r="E2470" s="832" t="s">
        <v>1891</v>
      </c>
      <c r="F2470" s="832" t="s">
        <v>1792</v>
      </c>
      <c r="G2470" s="832">
        <v>9198.83</v>
      </c>
      <c r="H2470" s="832">
        <v>62898.83</v>
      </c>
      <c r="I2470" s="832">
        <v>203598.83</v>
      </c>
      <c r="J2470" s="832">
        <v>103098.83</v>
      </c>
      <c r="K2470" s="832">
        <v>243245.59</v>
      </c>
      <c r="L2470" s="832">
        <v>161545.59</v>
      </c>
      <c r="M2470" s="832">
        <v>102800</v>
      </c>
      <c r="N2470" s="832">
        <v>175000</v>
      </c>
      <c r="O2470" s="832">
        <v>90936.25</v>
      </c>
      <c r="P2470" s="832">
        <v>92832.25</v>
      </c>
      <c r="Q2470" s="832">
        <v>95336.25</v>
      </c>
      <c r="R2470" s="832">
        <v>90536.25</v>
      </c>
      <c r="S2470" s="832">
        <v>0</v>
      </c>
      <c r="T2470" s="832">
        <v>0</v>
      </c>
      <c r="U2470" s="832">
        <v>0</v>
      </c>
      <c r="V2470" s="832">
        <v>0</v>
      </c>
      <c r="W2470" s="832">
        <v>0</v>
      </c>
      <c r="X2470" s="832">
        <v>0</v>
      </c>
      <c r="Y2470" s="832">
        <v>0</v>
      </c>
      <c r="Z2470" s="832">
        <v>0</v>
      </c>
      <c r="AA2470" s="832">
        <v>0</v>
      </c>
      <c r="AB2470" s="832">
        <v>0</v>
      </c>
      <c r="AC2470" s="832">
        <v>0</v>
      </c>
      <c r="AD2470" s="832">
        <v>0</v>
      </c>
      <c r="AE2470" s="832">
        <v>0</v>
      </c>
      <c r="AF2470" s="832">
        <v>0</v>
      </c>
      <c r="AG2470" s="832">
        <v>0</v>
      </c>
      <c r="AH2470" s="832">
        <v>0</v>
      </c>
      <c r="AI2470" s="832">
        <v>0</v>
      </c>
    </row>
    <row r="2471" spans="1:35" ht="15" customHeight="1">
      <c r="A2471" s="832" t="s">
        <v>1150</v>
      </c>
      <c r="B2471" s="832">
        <v>2022</v>
      </c>
      <c r="C2471" s="832" t="s">
        <v>1906</v>
      </c>
      <c r="D2471" s="832" t="s">
        <v>2872</v>
      </c>
      <c r="E2471" s="832" t="s">
        <v>1891</v>
      </c>
      <c r="F2471" s="832" t="s">
        <v>1792</v>
      </c>
      <c r="G2471" s="832">
        <v>0</v>
      </c>
      <c r="H2471" s="832">
        <v>0</v>
      </c>
      <c r="I2471" s="832">
        <v>0</v>
      </c>
      <c r="J2471" s="832">
        <v>0</v>
      </c>
      <c r="K2471" s="832">
        <v>0</v>
      </c>
      <c r="L2471" s="832">
        <v>0</v>
      </c>
      <c r="M2471" s="832">
        <v>0</v>
      </c>
      <c r="N2471" s="832">
        <v>0</v>
      </c>
      <c r="O2471" s="832">
        <v>0</v>
      </c>
      <c r="P2471" s="832">
        <v>0</v>
      </c>
      <c r="Q2471" s="832">
        <v>0</v>
      </c>
      <c r="R2471" s="832">
        <v>0</v>
      </c>
      <c r="S2471" s="832">
        <v>0</v>
      </c>
      <c r="T2471" s="832">
        <v>0</v>
      </c>
      <c r="U2471" s="832">
        <v>0</v>
      </c>
      <c r="V2471" s="832">
        <v>0</v>
      </c>
      <c r="W2471" s="832">
        <v>0</v>
      </c>
      <c r="X2471" s="832">
        <v>0</v>
      </c>
      <c r="Y2471" s="832">
        <v>0</v>
      </c>
      <c r="Z2471" s="832">
        <v>0</v>
      </c>
      <c r="AA2471" s="832">
        <v>0</v>
      </c>
      <c r="AB2471" s="832">
        <v>0</v>
      </c>
      <c r="AC2471" s="832">
        <v>0</v>
      </c>
      <c r="AD2471" s="832">
        <v>0</v>
      </c>
      <c r="AE2471" s="832">
        <v>0</v>
      </c>
      <c r="AF2471" s="832">
        <v>0</v>
      </c>
      <c r="AG2471" s="832">
        <v>0</v>
      </c>
      <c r="AH2471" s="832">
        <v>0</v>
      </c>
      <c r="AI2471" s="832">
        <v>0</v>
      </c>
    </row>
    <row r="2472" spans="1:35" ht="15" customHeight="1">
      <c r="A2472" s="832" t="s">
        <v>1150</v>
      </c>
      <c r="B2472" s="832">
        <v>2022</v>
      </c>
      <c r="C2472" s="832" t="s">
        <v>1908</v>
      </c>
      <c r="D2472" s="832" t="s">
        <v>2771</v>
      </c>
      <c r="E2472" s="832" t="s">
        <v>1891</v>
      </c>
      <c r="F2472" s="832" t="s">
        <v>1792</v>
      </c>
      <c r="G2472" s="832">
        <v>308246.24</v>
      </c>
      <c r="H2472" s="832">
        <v>320414.98</v>
      </c>
      <c r="I2472" s="832">
        <v>311950.40000000002</v>
      </c>
      <c r="J2472" s="832">
        <v>310450.19</v>
      </c>
      <c r="K2472" s="832">
        <v>321054.74</v>
      </c>
      <c r="L2472" s="832">
        <v>236474.69</v>
      </c>
      <c r="M2472" s="832">
        <v>242956.98</v>
      </c>
      <c r="N2472" s="832">
        <v>198936</v>
      </c>
      <c r="O2472" s="832">
        <v>235554.68</v>
      </c>
      <c r="P2472" s="832">
        <v>262222.03000000003</v>
      </c>
      <c r="Q2472" s="832">
        <v>213854.15</v>
      </c>
      <c r="R2472" s="832">
        <v>279669.44</v>
      </c>
      <c r="S2472" s="832">
        <v>0</v>
      </c>
      <c r="T2472" s="832">
        <v>0</v>
      </c>
      <c r="U2472" s="832">
        <v>0</v>
      </c>
      <c r="V2472" s="832">
        <v>0</v>
      </c>
      <c r="W2472" s="832">
        <v>0</v>
      </c>
      <c r="X2472" s="832">
        <v>0</v>
      </c>
      <c r="Y2472" s="832">
        <v>0</v>
      </c>
      <c r="Z2472" s="832">
        <v>0</v>
      </c>
      <c r="AA2472" s="832">
        <v>0</v>
      </c>
      <c r="AB2472" s="832">
        <v>0</v>
      </c>
      <c r="AC2472" s="832">
        <v>0</v>
      </c>
      <c r="AD2472" s="832">
        <v>0</v>
      </c>
      <c r="AE2472" s="832">
        <v>0</v>
      </c>
      <c r="AF2472" s="832">
        <v>0</v>
      </c>
      <c r="AG2472" s="832">
        <v>0</v>
      </c>
      <c r="AH2472" s="832">
        <v>0</v>
      </c>
      <c r="AI2472" s="832">
        <v>0</v>
      </c>
    </row>
    <row r="2473" spans="1:35" ht="15" customHeight="1">
      <c r="A2473" s="832" t="s">
        <v>1150</v>
      </c>
      <c r="B2473" s="832">
        <v>2022</v>
      </c>
      <c r="C2473" s="832" t="s">
        <v>1910</v>
      </c>
      <c r="D2473" s="832" t="s">
        <v>1911</v>
      </c>
      <c r="E2473" s="832" t="s">
        <v>333</v>
      </c>
      <c r="F2473" s="832" t="s">
        <v>1792</v>
      </c>
      <c r="G2473" s="832">
        <v>14175.13</v>
      </c>
      <c r="H2473" s="832">
        <v>17259.439999999999</v>
      </c>
      <c r="I2473" s="832">
        <v>17427.78</v>
      </c>
      <c r="J2473" s="832">
        <v>14202.09</v>
      </c>
      <c r="K2473" s="832">
        <v>14476.34</v>
      </c>
      <c r="L2473" s="832">
        <v>16604.849999999999</v>
      </c>
      <c r="M2473" s="832">
        <v>16127.03</v>
      </c>
      <c r="N2473" s="832">
        <v>16115.01</v>
      </c>
      <c r="O2473" s="832">
        <v>17621.95</v>
      </c>
      <c r="P2473" s="832">
        <v>20070.7</v>
      </c>
      <c r="Q2473" s="832">
        <v>15820.67</v>
      </c>
      <c r="R2473" s="832">
        <v>17824.28</v>
      </c>
      <c r="S2473" s="832">
        <v>0</v>
      </c>
      <c r="T2473" s="832">
        <v>0</v>
      </c>
      <c r="U2473" s="832">
        <v>0</v>
      </c>
      <c r="V2473" s="832">
        <v>0</v>
      </c>
      <c r="W2473" s="832">
        <v>0</v>
      </c>
      <c r="X2473" s="832">
        <v>0</v>
      </c>
      <c r="Y2473" s="832">
        <v>0</v>
      </c>
      <c r="Z2473" s="832">
        <v>0</v>
      </c>
      <c r="AA2473" s="832">
        <v>0</v>
      </c>
      <c r="AB2473" s="832">
        <v>0</v>
      </c>
      <c r="AC2473" s="832">
        <v>0</v>
      </c>
      <c r="AD2473" s="832">
        <v>0</v>
      </c>
      <c r="AE2473" s="832">
        <v>0</v>
      </c>
      <c r="AF2473" s="832">
        <v>0</v>
      </c>
      <c r="AG2473" s="832">
        <v>0</v>
      </c>
      <c r="AH2473" s="832">
        <v>0</v>
      </c>
      <c r="AI2473" s="832">
        <v>0</v>
      </c>
    </row>
    <row r="2474" spans="1:35" ht="15" customHeight="1">
      <c r="A2474" s="832" t="s">
        <v>1150</v>
      </c>
      <c r="B2474" s="832">
        <v>2022</v>
      </c>
      <c r="C2474" s="832" t="s">
        <v>1912</v>
      </c>
      <c r="D2474" s="832" t="s">
        <v>1913</v>
      </c>
      <c r="E2474" s="832" t="s">
        <v>333</v>
      </c>
      <c r="F2474" s="832" t="s">
        <v>1792</v>
      </c>
      <c r="G2474" s="832">
        <v>140437.78</v>
      </c>
      <c r="H2474" s="832">
        <v>166928.76</v>
      </c>
      <c r="I2474" s="832">
        <v>209754.52</v>
      </c>
      <c r="J2474" s="832">
        <v>200698.11</v>
      </c>
      <c r="K2474" s="832">
        <v>170319.05</v>
      </c>
      <c r="L2474" s="832">
        <v>150598.56</v>
      </c>
      <c r="M2474" s="832">
        <v>125183.87</v>
      </c>
      <c r="N2474" s="832">
        <v>118697.63</v>
      </c>
      <c r="O2474" s="832">
        <v>73545.94</v>
      </c>
      <c r="P2474" s="832">
        <v>204540.74</v>
      </c>
      <c r="Q2474" s="832">
        <v>219311.54</v>
      </c>
      <c r="R2474" s="832">
        <v>200222.57</v>
      </c>
      <c r="S2474" s="832">
        <v>0</v>
      </c>
      <c r="T2474" s="832">
        <v>0</v>
      </c>
      <c r="U2474" s="832">
        <v>25175.48</v>
      </c>
      <c r="V2474" s="832">
        <v>0</v>
      </c>
      <c r="W2474" s="832">
        <v>0</v>
      </c>
      <c r="X2474" s="832">
        <v>0</v>
      </c>
      <c r="Y2474" s="832">
        <v>0</v>
      </c>
      <c r="Z2474" s="832">
        <v>0</v>
      </c>
      <c r="AA2474" s="832">
        <v>0</v>
      </c>
      <c r="AB2474" s="832">
        <v>0</v>
      </c>
      <c r="AC2474" s="832">
        <v>0</v>
      </c>
      <c r="AD2474" s="832">
        <v>0</v>
      </c>
      <c r="AE2474" s="832">
        <v>0</v>
      </c>
      <c r="AF2474" s="832">
        <v>0</v>
      </c>
      <c r="AG2474" s="832">
        <v>0</v>
      </c>
      <c r="AH2474" s="832">
        <v>0</v>
      </c>
      <c r="AI2474" s="832">
        <v>0</v>
      </c>
    </row>
    <row r="2475" spans="1:35" ht="15" customHeight="1">
      <c r="A2475" s="832" t="s">
        <v>1150</v>
      </c>
      <c r="B2475" s="832">
        <v>2022</v>
      </c>
      <c r="C2475" s="832" t="s">
        <v>1914</v>
      </c>
      <c r="D2475" s="832" t="s">
        <v>2772</v>
      </c>
      <c r="E2475" s="832" t="s">
        <v>333</v>
      </c>
      <c r="F2475" s="832" t="s">
        <v>1792</v>
      </c>
      <c r="G2475" s="832">
        <v>21857.96</v>
      </c>
      <c r="H2475" s="832">
        <v>41835.64</v>
      </c>
      <c r="I2475" s="832">
        <v>41693.06</v>
      </c>
      <c r="J2475" s="832">
        <v>40475.39</v>
      </c>
      <c r="K2475" s="832">
        <v>41835.29</v>
      </c>
      <c r="L2475" s="832">
        <v>36216.51</v>
      </c>
      <c r="M2475" s="832">
        <v>35914.699999999997</v>
      </c>
      <c r="N2475" s="832">
        <v>35728.65</v>
      </c>
      <c r="O2475" s="832">
        <v>37361.47</v>
      </c>
      <c r="P2475" s="832">
        <v>13871.74</v>
      </c>
      <c r="Q2475" s="832">
        <v>13781.89</v>
      </c>
      <c r="R2475" s="832">
        <v>11066.63</v>
      </c>
      <c r="S2475" s="832">
        <v>0</v>
      </c>
      <c r="T2475" s="832">
        <v>0</v>
      </c>
      <c r="U2475" s="832">
        <v>0</v>
      </c>
      <c r="V2475" s="832">
        <v>0</v>
      </c>
      <c r="W2475" s="832">
        <v>0</v>
      </c>
      <c r="X2475" s="832">
        <v>0</v>
      </c>
      <c r="Y2475" s="832">
        <v>0</v>
      </c>
      <c r="Z2475" s="832">
        <v>0</v>
      </c>
      <c r="AA2475" s="832">
        <v>0</v>
      </c>
      <c r="AB2475" s="832">
        <v>0</v>
      </c>
      <c r="AC2475" s="832">
        <v>0</v>
      </c>
      <c r="AD2475" s="832">
        <v>0</v>
      </c>
      <c r="AE2475" s="832">
        <v>0</v>
      </c>
      <c r="AF2475" s="832">
        <v>0</v>
      </c>
      <c r="AG2475" s="832">
        <v>0</v>
      </c>
      <c r="AH2475" s="832">
        <v>0</v>
      </c>
      <c r="AI2475" s="832">
        <v>0</v>
      </c>
    </row>
    <row r="2476" spans="1:35" ht="15" customHeight="1">
      <c r="A2476" s="832" t="s">
        <v>1150</v>
      </c>
      <c r="B2476" s="832">
        <v>2022</v>
      </c>
      <c r="C2476" s="832" t="s">
        <v>1916</v>
      </c>
      <c r="D2476" s="832" t="s">
        <v>1917</v>
      </c>
      <c r="E2476" s="832" t="s">
        <v>336</v>
      </c>
      <c r="F2476" s="832" t="s">
        <v>1792</v>
      </c>
      <c r="G2476" s="832">
        <v>0</v>
      </c>
      <c r="H2476" s="832">
        <v>0</v>
      </c>
      <c r="I2476" s="832">
        <v>0</v>
      </c>
      <c r="J2476" s="832">
        <v>0</v>
      </c>
      <c r="K2476" s="832">
        <v>0</v>
      </c>
      <c r="L2476" s="832">
        <v>0</v>
      </c>
      <c r="M2476" s="832">
        <v>0</v>
      </c>
      <c r="N2476" s="832">
        <v>0</v>
      </c>
      <c r="O2476" s="832">
        <v>0</v>
      </c>
      <c r="P2476" s="832">
        <v>0</v>
      </c>
      <c r="Q2476" s="832">
        <v>0</v>
      </c>
      <c r="R2476" s="832">
        <v>0</v>
      </c>
      <c r="S2476" s="832">
        <v>0</v>
      </c>
      <c r="T2476" s="832">
        <v>0</v>
      </c>
      <c r="U2476" s="832">
        <v>0</v>
      </c>
      <c r="V2476" s="832">
        <v>0</v>
      </c>
      <c r="W2476" s="832">
        <v>0</v>
      </c>
      <c r="X2476" s="832">
        <v>0</v>
      </c>
      <c r="Y2476" s="832">
        <v>0</v>
      </c>
      <c r="Z2476" s="832">
        <v>0</v>
      </c>
      <c r="AA2476" s="832">
        <v>0</v>
      </c>
      <c r="AB2476" s="832">
        <v>0</v>
      </c>
      <c r="AC2476" s="832">
        <v>0</v>
      </c>
      <c r="AD2476" s="832">
        <v>0</v>
      </c>
      <c r="AE2476" s="832">
        <v>0</v>
      </c>
      <c r="AF2476" s="832">
        <v>0</v>
      </c>
      <c r="AG2476" s="832">
        <v>0</v>
      </c>
      <c r="AH2476" s="832">
        <v>0</v>
      </c>
      <c r="AI2476" s="832">
        <v>0</v>
      </c>
    </row>
    <row r="2477" spans="1:35" ht="15" customHeight="1">
      <c r="A2477" s="832" t="s">
        <v>1150</v>
      </c>
      <c r="B2477" s="832">
        <v>2022</v>
      </c>
      <c r="C2477" s="832" t="s">
        <v>1918</v>
      </c>
      <c r="D2477" s="832" t="s">
        <v>1919</v>
      </c>
      <c r="E2477" s="832" t="s">
        <v>333</v>
      </c>
      <c r="F2477" s="832" t="s">
        <v>1792</v>
      </c>
      <c r="G2477" s="832">
        <v>0</v>
      </c>
      <c r="H2477" s="832">
        <v>0</v>
      </c>
      <c r="I2477" s="832">
        <v>0</v>
      </c>
      <c r="J2477" s="832">
        <v>0</v>
      </c>
      <c r="K2477" s="832">
        <v>0</v>
      </c>
      <c r="L2477" s="832">
        <v>0</v>
      </c>
      <c r="M2477" s="832">
        <v>0</v>
      </c>
      <c r="N2477" s="832">
        <v>0</v>
      </c>
      <c r="O2477" s="832">
        <v>0</v>
      </c>
      <c r="P2477" s="832">
        <v>0</v>
      </c>
      <c r="Q2477" s="832">
        <v>0</v>
      </c>
      <c r="R2477" s="832">
        <v>0</v>
      </c>
      <c r="S2477" s="832">
        <v>0</v>
      </c>
      <c r="T2477" s="832">
        <v>0</v>
      </c>
      <c r="U2477" s="832">
        <v>0</v>
      </c>
      <c r="V2477" s="832">
        <v>0</v>
      </c>
      <c r="W2477" s="832">
        <v>0</v>
      </c>
      <c r="X2477" s="832">
        <v>0</v>
      </c>
      <c r="Y2477" s="832">
        <v>0</v>
      </c>
      <c r="Z2477" s="832">
        <v>0</v>
      </c>
      <c r="AA2477" s="832">
        <v>0</v>
      </c>
      <c r="AB2477" s="832">
        <v>0</v>
      </c>
      <c r="AC2477" s="832">
        <v>0</v>
      </c>
      <c r="AD2477" s="832">
        <v>0</v>
      </c>
      <c r="AE2477" s="832">
        <v>0</v>
      </c>
      <c r="AF2477" s="832">
        <v>0</v>
      </c>
      <c r="AG2477" s="832">
        <v>0</v>
      </c>
      <c r="AH2477" s="832">
        <v>0</v>
      </c>
      <c r="AI2477" s="832">
        <v>0</v>
      </c>
    </row>
    <row r="2478" spans="1:35" ht="15" customHeight="1">
      <c r="A2478" s="832" t="s">
        <v>1150</v>
      </c>
      <c r="B2478" s="832">
        <v>2022</v>
      </c>
      <c r="C2478" s="832" t="s">
        <v>1920</v>
      </c>
      <c r="D2478" s="832" t="s">
        <v>650</v>
      </c>
      <c r="E2478" s="832" t="s">
        <v>333</v>
      </c>
      <c r="F2478" s="832" t="s">
        <v>1792</v>
      </c>
      <c r="G2478" s="832">
        <v>50813.46</v>
      </c>
      <c r="H2478" s="832">
        <v>59550.39</v>
      </c>
      <c r="I2478" s="832">
        <v>66805.36</v>
      </c>
      <c r="J2478" s="832">
        <v>70847.149999999994</v>
      </c>
      <c r="K2478" s="832">
        <v>72843.360000000001</v>
      </c>
      <c r="L2478" s="832">
        <v>69940.67</v>
      </c>
      <c r="M2478" s="832">
        <v>72928.87</v>
      </c>
      <c r="N2478" s="832">
        <v>67625.33</v>
      </c>
      <c r="O2478" s="832">
        <v>67139.75</v>
      </c>
      <c r="P2478" s="832">
        <v>12686.47</v>
      </c>
      <c r="Q2478" s="832">
        <v>11874.55</v>
      </c>
      <c r="R2478" s="832">
        <v>4669.3500000000004</v>
      </c>
      <c r="S2478" s="832">
        <v>0</v>
      </c>
      <c r="T2478" s="832">
        <v>0</v>
      </c>
      <c r="U2478" s="832">
        <v>0</v>
      </c>
      <c r="V2478" s="832">
        <v>0</v>
      </c>
      <c r="W2478" s="832">
        <v>0</v>
      </c>
      <c r="X2478" s="832">
        <v>0</v>
      </c>
      <c r="Y2478" s="832">
        <v>0</v>
      </c>
      <c r="Z2478" s="832">
        <v>0</v>
      </c>
      <c r="AA2478" s="832">
        <v>0</v>
      </c>
      <c r="AB2478" s="832">
        <v>0</v>
      </c>
      <c r="AC2478" s="832">
        <v>0</v>
      </c>
      <c r="AD2478" s="832">
        <v>0</v>
      </c>
      <c r="AE2478" s="832">
        <v>0</v>
      </c>
      <c r="AF2478" s="832">
        <v>0</v>
      </c>
      <c r="AG2478" s="832">
        <v>0</v>
      </c>
      <c r="AH2478" s="832">
        <v>0</v>
      </c>
      <c r="AI2478" s="832">
        <v>0</v>
      </c>
    </row>
    <row r="2479" spans="1:35" ht="15" customHeight="1">
      <c r="A2479" s="832" t="s">
        <v>1150</v>
      </c>
      <c r="B2479" s="832">
        <v>2022</v>
      </c>
      <c r="C2479" s="832" t="s">
        <v>1921</v>
      </c>
      <c r="D2479" s="832" t="s">
        <v>2773</v>
      </c>
      <c r="E2479" s="832" t="s">
        <v>1842</v>
      </c>
      <c r="F2479" s="832" t="s">
        <v>1792</v>
      </c>
      <c r="G2479" s="832">
        <v>-818.96</v>
      </c>
      <c r="H2479" s="832">
        <v>313.75</v>
      </c>
      <c r="I2479" s="832">
        <v>-4157.6000000000004</v>
      </c>
      <c r="J2479" s="832">
        <v>-419.16</v>
      </c>
      <c r="K2479" s="832">
        <v>-1737.57</v>
      </c>
      <c r="L2479" s="832">
        <v>696.51</v>
      </c>
      <c r="M2479" s="832">
        <v>1314.12</v>
      </c>
      <c r="N2479" s="832">
        <v>518.96</v>
      </c>
      <c r="O2479" s="832">
        <v>4315.99</v>
      </c>
      <c r="P2479" s="832">
        <v>575.04999999999995</v>
      </c>
      <c r="Q2479" s="832">
        <v>5962.54</v>
      </c>
      <c r="R2479" s="832">
        <v>-69.88</v>
      </c>
      <c r="S2479" s="832">
        <v>0</v>
      </c>
      <c r="T2479" s="832">
        <v>0</v>
      </c>
      <c r="U2479" s="832">
        <v>0</v>
      </c>
      <c r="V2479" s="832">
        <v>0</v>
      </c>
      <c r="W2479" s="832">
        <v>0</v>
      </c>
      <c r="X2479" s="832">
        <v>0</v>
      </c>
      <c r="Y2479" s="832">
        <v>0</v>
      </c>
      <c r="Z2479" s="832">
        <v>0</v>
      </c>
      <c r="AA2479" s="832">
        <v>0</v>
      </c>
      <c r="AB2479" s="832">
        <v>0</v>
      </c>
      <c r="AC2479" s="832">
        <v>0</v>
      </c>
      <c r="AD2479" s="832">
        <v>0</v>
      </c>
      <c r="AE2479" s="832">
        <v>0</v>
      </c>
      <c r="AF2479" s="832">
        <v>0</v>
      </c>
      <c r="AG2479" s="832">
        <v>0</v>
      </c>
      <c r="AH2479" s="832">
        <v>0</v>
      </c>
      <c r="AI2479" s="832">
        <v>0</v>
      </c>
    </row>
    <row r="2480" spans="1:35" ht="15" customHeight="1">
      <c r="A2480" s="832" t="s">
        <v>1150</v>
      </c>
      <c r="B2480" s="832">
        <v>2022</v>
      </c>
      <c r="C2480" s="832" t="s">
        <v>1923</v>
      </c>
      <c r="D2480" s="832" t="s">
        <v>2774</v>
      </c>
      <c r="E2480" s="832" t="s">
        <v>333</v>
      </c>
      <c r="F2480" s="832" t="s">
        <v>1792</v>
      </c>
      <c r="G2480" s="832">
        <v>10039.66</v>
      </c>
      <c r="H2480" s="832">
        <v>-9853.7099999999991</v>
      </c>
      <c r="I2480" s="832">
        <v>44475.19</v>
      </c>
      <c r="J2480" s="832">
        <v>7457.83</v>
      </c>
      <c r="K2480" s="832">
        <v>6632.81</v>
      </c>
      <c r="L2480" s="832">
        <v>15758.45</v>
      </c>
      <c r="M2480" s="832">
        <v>4256.95</v>
      </c>
      <c r="N2480" s="832">
        <v>5628.96</v>
      </c>
      <c r="O2480" s="832">
        <v>7742.29</v>
      </c>
      <c r="P2480" s="832">
        <v>5051.17</v>
      </c>
      <c r="Q2480" s="832">
        <v>5530.51</v>
      </c>
      <c r="R2480" s="832">
        <v>3588.35</v>
      </c>
      <c r="S2480" s="832">
        <v>0</v>
      </c>
      <c r="T2480" s="832">
        <v>0</v>
      </c>
      <c r="U2480" s="832">
        <v>-10800</v>
      </c>
      <c r="V2480" s="832">
        <v>0</v>
      </c>
      <c r="W2480" s="832">
        <v>0</v>
      </c>
      <c r="X2480" s="832">
        <v>0</v>
      </c>
      <c r="Y2480" s="832">
        <v>0</v>
      </c>
      <c r="Z2480" s="832">
        <v>0</v>
      </c>
      <c r="AA2480" s="832">
        <v>0</v>
      </c>
      <c r="AB2480" s="832">
        <v>0</v>
      </c>
      <c r="AC2480" s="832">
        <v>0</v>
      </c>
      <c r="AD2480" s="832">
        <v>0</v>
      </c>
      <c r="AE2480" s="832">
        <v>0</v>
      </c>
      <c r="AF2480" s="832">
        <v>0</v>
      </c>
      <c r="AG2480" s="832">
        <v>0</v>
      </c>
      <c r="AH2480" s="832">
        <v>0</v>
      </c>
      <c r="AI2480" s="832">
        <v>0</v>
      </c>
    </row>
    <row r="2481" spans="1:35" ht="15" customHeight="1">
      <c r="A2481" s="832" t="s">
        <v>1150</v>
      </c>
      <c r="B2481" s="832">
        <v>2022</v>
      </c>
      <c r="C2481" s="832" t="s">
        <v>1925</v>
      </c>
      <c r="D2481" s="832" t="s">
        <v>1926</v>
      </c>
      <c r="E2481" s="832" t="s">
        <v>333</v>
      </c>
      <c r="F2481" s="832" t="s">
        <v>1792</v>
      </c>
      <c r="G2481" s="832">
        <v>5540.19</v>
      </c>
      <c r="H2481" s="832">
        <v>3283.27</v>
      </c>
      <c r="I2481" s="832">
        <v>4136.38</v>
      </c>
      <c r="J2481" s="832">
        <v>3903.41</v>
      </c>
      <c r="K2481" s="832">
        <v>7746.82</v>
      </c>
      <c r="L2481" s="832">
        <v>11343.47</v>
      </c>
      <c r="M2481" s="832">
        <v>9531.26</v>
      </c>
      <c r="N2481" s="832">
        <v>8708.7999999999993</v>
      </c>
      <c r="O2481" s="832">
        <v>7366.32</v>
      </c>
      <c r="P2481" s="832">
        <v>12250.61</v>
      </c>
      <c r="Q2481" s="832">
        <v>7339.83</v>
      </c>
      <c r="R2481" s="832">
        <v>1446.58</v>
      </c>
      <c r="S2481" s="832">
        <v>0</v>
      </c>
      <c r="T2481" s="832">
        <v>0</v>
      </c>
      <c r="U2481" s="832">
        <v>0</v>
      </c>
      <c r="V2481" s="832">
        <v>0</v>
      </c>
      <c r="W2481" s="832">
        <v>0</v>
      </c>
      <c r="X2481" s="832">
        <v>0</v>
      </c>
      <c r="Y2481" s="832">
        <v>0</v>
      </c>
      <c r="Z2481" s="832">
        <v>0</v>
      </c>
      <c r="AA2481" s="832">
        <v>0</v>
      </c>
      <c r="AB2481" s="832">
        <v>0</v>
      </c>
      <c r="AC2481" s="832">
        <v>0</v>
      </c>
      <c r="AD2481" s="832">
        <v>0</v>
      </c>
      <c r="AE2481" s="832">
        <v>0</v>
      </c>
      <c r="AF2481" s="832">
        <v>0</v>
      </c>
      <c r="AG2481" s="832">
        <v>0</v>
      </c>
      <c r="AH2481" s="832">
        <v>0</v>
      </c>
      <c r="AI2481" s="832">
        <v>0</v>
      </c>
    </row>
    <row r="2482" spans="1:35" ht="15" customHeight="1">
      <c r="A2482" s="832" t="s">
        <v>1150</v>
      </c>
      <c r="B2482" s="832">
        <v>2022</v>
      </c>
      <c r="C2482" s="832" t="s">
        <v>1927</v>
      </c>
      <c r="D2482" s="832" t="s">
        <v>1928</v>
      </c>
      <c r="E2482" s="832" t="s">
        <v>333</v>
      </c>
      <c r="F2482" s="832" t="s">
        <v>1792</v>
      </c>
      <c r="G2482" s="832">
        <v>0</v>
      </c>
      <c r="H2482" s="832">
        <v>0</v>
      </c>
      <c r="I2482" s="832">
        <v>0</v>
      </c>
      <c r="J2482" s="832">
        <v>0</v>
      </c>
      <c r="K2482" s="832">
        <v>0</v>
      </c>
      <c r="L2482" s="832">
        <v>0</v>
      </c>
      <c r="M2482" s="832">
        <v>0</v>
      </c>
      <c r="N2482" s="832">
        <v>0</v>
      </c>
      <c r="O2482" s="832">
        <v>0</v>
      </c>
      <c r="P2482" s="832">
        <v>0</v>
      </c>
      <c r="Q2482" s="832">
        <v>0</v>
      </c>
      <c r="R2482" s="832">
        <v>0</v>
      </c>
      <c r="S2482" s="832">
        <v>0</v>
      </c>
      <c r="T2482" s="832">
        <v>0</v>
      </c>
      <c r="U2482" s="832">
        <v>0</v>
      </c>
      <c r="V2482" s="832">
        <v>0</v>
      </c>
      <c r="W2482" s="832">
        <v>0</v>
      </c>
      <c r="X2482" s="832">
        <v>0</v>
      </c>
      <c r="Y2482" s="832">
        <v>0</v>
      </c>
      <c r="Z2482" s="832">
        <v>0</v>
      </c>
      <c r="AA2482" s="832">
        <v>0</v>
      </c>
      <c r="AB2482" s="832">
        <v>0</v>
      </c>
      <c r="AC2482" s="832">
        <v>0</v>
      </c>
      <c r="AD2482" s="832">
        <v>0</v>
      </c>
      <c r="AE2482" s="832">
        <v>0</v>
      </c>
      <c r="AF2482" s="832">
        <v>0</v>
      </c>
      <c r="AG2482" s="832">
        <v>0</v>
      </c>
      <c r="AH2482" s="832">
        <v>0</v>
      </c>
      <c r="AI2482" s="832">
        <v>0</v>
      </c>
    </row>
    <row r="2483" spans="1:35" ht="15" customHeight="1">
      <c r="A2483" s="832" t="s">
        <v>1150</v>
      </c>
      <c r="B2483" s="832">
        <v>2022</v>
      </c>
      <c r="C2483" s="832" t="s">
        <v>1929</v>
      </c>
      <c r="D2483" s="832" t="s">
        <v>2775</v>
      </c>
      <c r="E2483" s="832" t="s">
        <v>333</v>
      </c>
      <c r="F2483" s="832" t="s">
        <v>1792</v>
      </c>
      <c r="G2483" s="832">
        <v>0</v>
      </c>
      <c r="H2483" s="832">
        <v>0</v>
      </c>
      <c r="I2483" s="832">
        <v>0</v>
      </c>
      <c r="J2483" s="832">
        <v>0</v>
      </c>
      <c r="K2483" s="832">
        <v>0</v>
      </c>
      <c r="L2483" s="832">
        <v>0</v>
      </c>
      <c r="M2483" s="832">
        <v>0</v>
      </c>
      <c r="N2483" s="832">
        <v>0</v>
      </c>
      <c r="O2483" s="832">
        <v>0</v>
      </c>
      <c r="P2483" s="832">
        <v>0</v>
      </c>
      <c r="Q2483" s="832">
        <v>0</v>
      </c>
      <c r="R2483" s="832">
        <v>0</v>
      </c>
      <c r="S2483" s="832">
        <v>0</v>
      </c>
      <c r="T2483" s="832">
        <v>0</v>
      </c>
      <c r="U2483" s="832">
        <v>0</v>
      </c>
      <c r="V2483" s="832">
        <v>0</v>
      </c>
      <c r="W2483" s="832">
        <v>0</v>
      </c>
      <c r="X2483" s="832">
        <v>0</v>
      </c>
      <c r="Y2483" s="832">
        <v>0</v>
      </c>
      <c r="Z2483" s="832">
        <v>0</v>
      </c>
      <c r="AA2483" s="832">
        <v>0</v>
      </c>
      <c r="AB2483" s="832">
        <v>0</v>
      </c>
      <c r="AC2483" s="832">
        <v>0</v>
      </c>
      <c r="AD2483" s="832">
        <v>0</v>
      </c>
      <c r="AE2483" s="832">
        <v>0</v>
      </c>
      <c r="AF2483" s="832">
        <v>0</v>
      </c>
      <c r="AG2483" s="832">
        <v>0</v>
      </c>
      <c r="AH2483" s="832">
        <v>0</v>
      </c>
      <c r="AI2483" s="832">
        <v>0</v>
      </c>
    </row>
    <row r="2484" spans="1:35" ht="15" customHeight="1">
      <c r="A2484" s="832" t="s">
        <v>1150</v>
      </c>
      <c r="B2484" s="832">
        <v>2022</v>
      </c>
      <c r="C2484" s="832" t="s">
        <v>1931</v>
      </c>
      <c r="D2484" s="832" t="s">
        <v>2776</v>
      </c>
      <c r="E2484" s="832" t="s">
        <v>333</v>
      </c>
      <c r="F2484" s="832" t="s">
        <v>1792</v>
      </c>
      <c r="G2484" s="832">
        <v>-26901.63</v>
      </c>
      <c r="H2484" s="832">
        <v>-63843.12</v>
      </c>
      <c r="I2484" s="832">
        <v>-100784.61</v>
      </c>
      <c r="J2484" s="832">
        <v>-30560.34</v>
      </c>
      <c r="K2484" s="832">
        <v>-67501.83</v>
      </c>
      <c r="L2484" s="832">
        <v>16242.44</v>
      </c>
      <c r="M2484" s="832">
        <v>-20704.36</v>
      </c>
      <c r="N2484" s="832">
        <v>56863.9</v>
      </c>
      <c r="O2484" s="832">
        <v>19917.099999999999</v>
      </c>
      <c r="P2484" s="832">
        <v>-9680.42</v>
      </c>
      <c r="Q2484" s="832">
        <v>-46627.22</v>
      </c>
      <c r="R2484" s="832">
        <v>-83574.02</v>
      </c>
      <c r="S2484" s="832">
        <v>0</v>
      </c>
      <c r="T2484" s="832">
        <v>0</v>
      </c>
      <c r="U2484" s="832">
        <v>-13520</v>
      </c>
      <c r="V2484" s="832">
        <v>0</v>
      </c>
      <c r="W2484" s="832">
        <v>0</v>
      </c>
      <c r="X2484" s="832">
        <v>0</v>
      </c>
      <c r="Y2484" s="832">
        <v>0</v>
      </c>
      <c r="Z2484" s="832">
        <v>0</v>
      </c>
      <c r="AA2484" s="832">
        <v>0</v>
      </c>
      <c r="AB2484" s="832">
        <v>0</v>
      </c>
      <c r="AC2484" s="832">
        <v>0</v>
      </c>
      <c r="AD2484" s="832">
        <v>0</v>
      </c>
      <c r="AE2484" s="832">
        <v>0</v>
      </c>
      <c r="AF2484" s="832">
        <v>0</v>
      </c>
      <c r="AG2484" s="832">
        <v>0</v>
      </c>
      <c r="AH2484" s="832">
        <v>0</v>
      </c>
      <c r="AI2484" s="832">
        <v>0</v>
      </c>
    </row>
    <row r="2485" spans="1:35" ht="15" customHeight="1">
      <c r="A2485" s="832" t="s">
        <v>1150</v>
      </c>
      <c r="B2485" s="832">
        <v>2022</v>
      </c>
      <c r="C2485" s="832" t="s">
        <v>1933</v>
      </c>
      <c r="D2485" s="832" t="s">
        <v>2103</v>
      </c>
      <c r="E2485" s="832" t="s">
        <v>333</v>
      </c>
      <c r="F2485" s="832" t="s">
        <v>1153</v>
      </c>
      <c r="G2485" s="832">
        <v>-104442.98</v>
      </c>
      <c r="H2485" s="832">
        <v>-104442.98</v>
      </c>
      <c r="I2485" s="832">
        <v>-104442.98</v>
      </c>
      <c r="J2485" s="832">
        <v>-104442.98</v>
      </c>
      <c r="K2485" s="832">
        <v>-104442.98</v>
      </c>
      <c r="L2485" s="832">
        <v>-104442.98</v>
      </c>
      <c r="M2485" s="832">
        <v>-104442.98</v>
      </c>
      <c r="N2485" s="832">
        <v>-104442.98</v>
      </c>
      <c r="O2485" s="832">
        <v>-104442.98</v>
      </c>
      <c r="P2485" s="832">
        <v>-104442.98</v>
      </c>
      <c r="Q2485" s="832">
        <v>-104442.98</v>
      </c>
      <c r="R2485" s="832">
        <v>-104442.98</v>
      </c>
      <c r="S2485" s="832">
        <v>0</v>
      </c>
      <c r="T2485" s="832">
        <v>0</v>
      </c>
      <c r="U2485" s="832">
        <v>0</v>
      </c>
      <c r="V2485" s="832">
        <v>0</v>
      </c>
      <c r="W2485" s="832">
        <v>0</v>
      </c>
      <c r="X2485" s="832">
        <v>0</v>
      </c>
      <c r="Y2485" s="832">
        <v>0</v>
      </c>
      <c r="Z2485" s="832">
        <v>0</v>
      </c>
      <c r="AA2485" s="832">
        <v>0</v>
      </c>
      <c r="AB2485" s="832">
        <v>0</v>
      </c>
      <c r="AC2485" s="832">
        <v>0</v>
      </c>
      <c r="AD2485" s="832">
        <v>0</v>
      </c>
      <c r="AE2485" s="832">
        <v>0</v>
      </c>
      <c r="AF2485" s="832">
        <v>0</v>
      </c>
      <c r="AG2485" s="832">
        <v>0</v>
      </c>
      <c r="AH2485" s="832">
        <v>0</v>
      </c>
      <c r="AI2485" s="832">
        <v>0</v>
      </c>
    </row>
    <row r="2486" spans="1:35" ht="15" customHeight="1">
      <c r="A2486" s="832" t="s">
        <v>1150</v>
      </c>
      <c r="B2486" s="832">
        <v>2022</v>
      </c>
      <c r="C2486" s="832" t="s">
        <v>1935</v>
      </c>
      <c r="D2486" s="832" t="s">
        <v>2777</v>
      </c>
      <c r="E2486" s="832" t="s">
        <v>333</v>
      </c>
      <c r="F2486" s="832" t="s">
        <v>1792</v>
      </c>
      <c r="G2486" s="832">
        <v>0</v>
      </c>
      <c r="H2486" s="832">
        <v>0</v>
      </c>
      <c r="I2486" s="832">
        <v>0</v>
      </c>
      <c r="J2486" s="832">
        <v>0</v>
      </c>
      <c r="K2486" s="832">
        <v>0</v>
      </c>
      <c r="L2486" s="832">
        <v>0</v>
      </c>
      <c r="M2486" s="832">
        <v>0</v>
      </c>
      <c r="N2486" s="832">
        <v>43021</v>
      </c>
      <c r="O2486" s="832">
        <v>39110</v>
      </c>
      <c r="P2486" s="832">
        <v>34898.5</v>
      </c>
      <c r="Q2486" s="832">
        <v>30687</v>
      </c>
      <c r="R2486" s="832">
        <v>26475.5</v>
      </c>
      <c r="S2486" s="832">
        <v>0</v>
      </c>
      <c r="T2486" s="832">
        <v>0</v>
      </c>
      <c r="U2486" s="832">
        <v>0</v>
      </c>
      <c r="V2486" s="832">
        <v>0</v>
      </c>
      <c r="W2486" s="832">
        <v>0</v>
      </c>
      <c r="X2486" s="832">
        <v>0</v>
      </c>
      <c r="Y2486" s="832">
        <v>0</v>
      </c>
      <c r="Z2486" s="832">
        <v>0</v>
      </c>
      <c r="AA2486" s="832">
        <v>0</v>
      </c>
      <c r="AB2486" s="832">
        <v>0</v>
      </c>
      <c r="AC2486" s="832">
        <v>0</v>
      </c>
      <c r="AD2486" s="832">
        <v>0</v>
      </c>
      <c r="AE2486" s="832">
        <v>0</v>
      </c>
      <c r="AF2486" s="832">
        <v>0</v>
      </c>
      <c r="AG2486" s="832">
        <v>0</v>
      </c>
      <c r="AH2486" s="832">
        <v>0</v>
      </c>
      <c r="AI2486" s="832">
        <v>0</v>
      </c>
    </row>
    <row r="2487" spans="1:35" ht="15" customHeight="1">
      <c r="A2487" s="832" t="s">
        <v>1150</v>
      </c>
      <c r="B2487" s="832">
        <v>2022</v>
      </c>
      <c r="C2487" s="832" t="s">
        <v>1937</v>
      </c>
      <c r="D2487" s="832" t="s">
        <v>1938</v>
      </c>
      <c r="E2487" s="832" t="s">
        <v>333</v>
      </c>
      <c r="F2487" s="832" t="s">
        <v>1153</v>
      </c>
      <c r="G2487" s="832">
        <v>0</v>
      </c>
      <c r="H2487" s="832">
        <v>0</v>
      </c>
      <c r="I2487" s="832">
        <v>0</v>
      </c>
      <c r="J2487" s="832">
        <v>0</v>
      </c>
      <c r="K2487" s="832">
        <v>0</v>
      </c>
      <c r="L2487" s="832">
        <v>0</v>
      </c>
      <c r="M2487" s="832">
        <v>0</v>
      </c>
      <c r="N2487" s="832">
        <v>0</v>
      </c>
      <c r="O2487" s="832">
        <v>0</v>
      </c>
      <c r="P2487" s="832">
        <v>0</v>
      </c>
      <c r="Q2487" s="832">
        <v>0</v>
      </c>
      <c r="R2487" s="832">
        <v>0</v>
      </c>
      <c r="S2487" s="832">
        <v>0</v>
      </c>
      <c r="T2487" s="832">
        <v>0</v>
      </c>
      <c r="U2487" s="832">
        <v>0</v>
      </c>
      <c r="V2487" s="832">
        <v>0</v>
      </c>
      <c r="W2487" s="832">
        <v>0</v>
      </c>
      <c r="X2487" s="832">
        <v>0</v>
      </c>
      <c r="Y2487" s="832">
        <v>0</v>
      </c>
      <c r="Z2487" s="832">
        <v>0</v>
      </c>
      <c r="AA2487" s="832">
        <v>0</v>
      </c>
      <c r="AB2487" s="832">
        <v>0</v>
      </c>
      <c r="AC2487" s="832">
        <v>0</v>
      </c>
      <c r="AD2487" s="832">
        <v>0</v>
      </c>
      <c r="AE2487" s="832">
        <v>0</v>
      </c>
      <c r="AF2487" s="832">
        <v>0</v>
      </c>
      <c r="AG2487" s="832">
        <v>0</v>
      </c>
      <c r="AH2487" s="832">
        <v>0</v>
      </c>
      <c r="AI2487" s="832">
        <v>0</v>
      </c>
    </row>
    <row r="2488" spans="1:35" ht="15" customHeight="1">
      <c r="A2488" s="832" t="s">
        <v>1150</v>
      </c>
      <c r="B2488" s="832">
        <v>2022</v>
      </c>
      <c r="C2488" s="832" t="s">
        <v>1939</v>
      </c>
      <c r="D2488" s="832" t="s">
        <v>1940</v>
      </c>
      <c r="E2488" s="832" t="s">
        <v>333</v>
      </c>
      <c r="F2488" s="832" t="s">
        <v>1792</v>
      </c>
      <c r="G2488" s="832">
        <v>0</v>
      </c>
      <c r="H2488" s="832">
        <v>0</v>
      </c>
      <c r="I2488" s="832">
        <v>0</v>
      </c>
      <c r="J2488" s="832">
        <v>0</v>
      </c>
      <c r="K2488" s="832">
        <v>0</v>
      </c>
      <c r="L2488" s="832">
        <v>0</v>
      </c>
      <c r="M2488" s="832">
        <v>0</v>
      </c>
      <c r="N2488" s="832">
        <v>0</v>
      </c>
      <c r="O2488" s="832">
        <v>0</v>
      </c>
      <c r="P2488" s="832">
        <v>0</v>
      </c>
      <c r="Q2488" s="832">
        <v>0</v>
      </c>
      <c r="R2488" s="832">
        <v>0</v>
      </c>
      <c r="S2488" s="832">
        <v>0</v>
      </c>
      <c r="T2488" s="832">
        <v>0</v>
      </c>
      <c r="U2488" s="832">
        <v>0</v>
      </c>
      <c r="V2488" s="832">
        <v>0</v>
      </c>
      <c r="W2488" s="832">
        <v>0</v>
      </c>
      <c r="X2488" s="832">
        <v>0</v>
      </c>
      <c r="Y2488" s="832">
        <v>0</v>
      </c>
      <c r="Z2488" s="832">
        <v>0</v>
      </c>
      <c r="AA2488" s="832">
        <v>0</v>
      </c>
      <c r="AB2488" s="832">
        <v>0</v>
      </c>
      <c r="AC2488" s="832">
        <v>0</v>
      </c>
      <c r="AD2488" s="832">
        <v>0</v>
      </c>
      <c r="AE2488" s="832">
        <v>0</v>
      </c>
      <c r="AF2488" s="832">
        <v>0</v>
      </c>
      <c r="AG2488" s="832">
        <v>0</v>
      </c>
      <c r="AH2488" s="832">
        <v>0</v>
      </c>
      <c r="AI2488" s="832">
        <v>0</v>
      </c>
    </row>
    <row r="2489" spans="1:35" ht="15" customHeight="1">
      <c r="A2489" s="832" t="s">
        <v>1150</v>
      </c>
      <c r="B2489" s="832">
        <v>2022</v>
      </c>
      <c r="C2489" s="832" t="s">
        <v>1941</v>
      </c>
      <c r="D2489" s="832" t="s">
        <v>2778</v>
      </c>
      <c r="E2489" s="832" t="s">
        <v>333</v>
      </c>
      <c r="F2489" s="832" t="s">
        <v>1792</v>
      </c>
      <c r="G2489" s="832">
        <v>-351.93</v>
      </c>
      <c r="H2489" s="832">
        <v>-703.85</v>
      </c>
      <c r="I2489" s="832">
        <v>-1055.77</v>
      </c>
      <c r="J2489" s="832">
        <v>-1407.69</v>
      </c>
      <c r="K2489" s="832">
        <v>-1759.61</v>
      </c>
      <c r="L2489" s="832">
        <v>-2111.5300000000002</v>
      </c>
      <c r="M2489" s="832">
        <v>-2463.4499999999998</v>
      </c>
      <c r="N2489" s="832">
        <v>-2815.37</v>
      </c>
      <c r="O2489" s="832">
        <v>-3167.29</v>
      </c>
      <c r="P2489" s="832">
        <v>-3519.21</v>
      </c>
      <c r="Q2489" s="832">
        <v>-3871.13</v>
      </c>
      <c r="R2489" s="832">
        <v>-4223.05</v>
      </c>
      <c r="S2489" s="832">
        <v>0</v>
      </c>
      <c r="T2489" s="832">
        <v>0</v>
      </c>
      <c r="U2489" s="832">
        <v>0</v>
      </c>
      <c r="V2489" s="832">
        <v>0</v>
      </c>
      <c r="W2489" s="832">
        <v>0</v>
      </c>
      <c r="X2489" s="832">
        <v>0</v>
      </c>
      <c r="Y2489" s="832">
        <v>0</v>
      </c>
      <c r="Z2489" s="832">
        <v>0</v>
      </c>
      <c r="AA2489" s="832">
        <v>0</v>
      </c>
      <c r="AB2489" s="832">
        <v>0</v>
      </c>
      <c r="AC2489" s="832">
        <v>0</v>
      </c>
      <c r="AD2489" s="832">
        <v>0</v>
      </c>
      <c r="AE2489" s="832">
        <v>0</v>
      </c>
      <c r="AF2489" s="832">
        <v>0</v>
      </c>
      <c r="AG2489" s="832">
        <v>0</v>
      </c>
      <c r="AH2489" s="832">
        <v>0</v>
      </c>
      <c r="AI2489" s="832">
        <v>0</v>
      </c>
    </row>
    <row r="2490" spans="1:35" ht="15" customHeight="1">
      <c r="A2490" s="832" t="s">
        <v>1150</v>
      </c>
      <c r="B2490" s="832">
        <v>2022</v>
      </c>
      <c r="C2490" s="832" t="s">
        <v>1949</v>
      </c>
      <c r="D2490" s="832" t="s">
        <v>1950</v>
      </c>
      <c r="E2490" s="832" t="s">
        <v>333</v>
      </c>
      <c r="F2490" s="832" t="s">
        <v>1792</v>
      </c>
      <c r="G2490" s="832">
        <v>0</v>
      </c>
      <c r="H2490" s="832">
        <v>0</v>
      </c>
      <c r="I2490" s="832">
        <v>0</v>
      </c>
      <c r="J2490" s="832">
        <v>0</v>
      </c>
      <c r="K2490" s="832">
        <v>0</v>
      </c>
      <c r="L2490" s="832">
        <v>0</v>
      </c>
      <c r="M2490" s="832">
        <v>0</v>
      </c>
      <c r="N2490" s="832">
        <v>0</v>
      </c>
      <c r="O2490" s="832">
        <v>0</v>
      </c>
      <c r="P2490" s="832">
        <v>0</v>
      </c>
      <c r="Q2490" s="832">
        <v>0</v>
      </c>
      <c r="R2490" s="832">
        <v>0</v>
      </c>
      <c r="S2490" s="832">
        <v>0</v>
      </c>
      <c r="T2490" s="832">
        <v>0</v>
      </c>
      <c r="U2490" s="832">
        <v>0</v>
      </c>
      <c r="V2490" s="832">
        <v>0</v>
      </c>
      <c r="W2490" s="832">
        <v>0</v>
      </c>
      <c r="X2490" s="832">
        <v>0</v>
      </c>
      <c r="Y2490" s="832">
        <v>0</v>
      </c>
      <c r="Z2490" s="832">
        <v>0</v>
      </c>
      <c r="AA2490" s="832">
        <v>0</v>
      </c>
      <c r="AB2490" s="832">
        <v>0</v>
      </c>
      <c r="AC2490" s="832">
        <v>0</v>
      </c>
      <c r="AD2490" s="832">
        <v>0</v>
      </c>
      <c r="AE2490" s="832">
        <v>0</v>
      </c>
      <c r="AF2490" s="832">
        <v>0</v>
      </c>
      <c r="AG2490" s="832">
        <v>0</v>
      </c>
      <c r="AH2490" s="832">
        <v>0</v>
      </c>
      <c r="AI2490" s="832">
        <v>0</v>
      </c>
    </row>
    <row r="2491" spans="1:35" ht="15" customHeight="1">
      <c r="A2491" s="832" t="s">
        <v>1150</v>
      </c>
      <c r="B2491" s="832">
        <v>2022</v>
      </c>
      <c r="C2491" s="832" t="s">
        <v>1951</v>
      </c>
      <c r="D2491" s="832" t="s">
        <v>1952</v>
      </c>
      <c r="E2491" s="832" t="s">
        <v>333</v>
      </c>
      <c r="F2491" s="832" t="s">
        <v>1792</v>
      </c>
      <c r="G2491" s="832">
        <v>0</v>
      </c>
      <c r="H2491" s="832">
        <v>0</v>
      </c>
      <c r="I2491" s="832">
        <v>0</v>
      </c>
      <c r="J2491" s="832">
        <v>0</v>
      </c>
      <c r="K2491" s="832">
        <v>0</v>
      </c>
      <c r="L2491" s="832">
        <v>0</v>
      </c>
      <c r="M2491" s="832">
        <v>0</v>
      </c>
      <c r="N2491" s="832">
        <v>0</v>
      </c>
      <c r="O2491" s="832">
        <v>0</v>
      </c>
      <c r="P2491" s="832">
        <v>0</v>
      </c>
      <c r="Q2491" s="832">
        <v>0</v>
      </c>
      <c r="R2491" s="832">
        <v>0</v>
      </c>
      <c r="S2491" s="832">
        <v>0</v>
      </c>
      <c r="T2491" s="832">
        <v>0</v>
      </c>
      <c r="U2491" s="832">
        <v>0</v>
      </c>
      <c r="V2491" s="832">
        <v>0</v>
      </c>
      <c r="W2491" s="832">
        <v>0</v>
      </c>
      <c r="X2491" s="832">
        <v>0</v>
      </c>
      <c r="Y2491" s="832">
        <v>0</v>
      </c>
      <c r="Z2491" s="832">
        <v>0</v>
      </c>
      <c r="AA2491" s="832">
        <v>0</v>
      </c>
      <c r="AB2491" s="832">
        <v>0</v>
      </c>
      <c r="AC2491" s="832">
        <v>0</v>
      </c>
      <c r="AD2491" s="832">
        <v>0</v>
      </c>
      <c r="AE2491" s="832">
        <v>0</v>
      </c>
      <c r="AF2491" s="832">
        <v>0</v>
      </c>
      <c r="AG2491" s="832">
        <v>0</v>
      </c>
      <c r="AH2491" s="832">
        <v>0</v>
      </c>
      <c r="AI2491" s="832">
        <v>0</v>
      </c>
    </row>
    <row r="2492" spans="1:35" ht="15" customHeight="1">
      <c r="A2492" s="832" t="s">
        <v>1150</v>
      </c>
      <c r="B2492" s="832">
        <v>2022</v>
      </c>
      <c r="C2492" s="832" t="s">
        <v>1953</v>
      </c>
      <c r="D2492" s="832" t="s">
        <v>1954</v>
      </c>
      <c r="E2492" s="832" t="s">
        <v>333</v>
      </c>
      <c r="F2492" s="832" t="s">
        <v>1792</v>
      </c>
      <c r="G2492" s="832">
        <v>0</v>
      </c>
      <c r="H2492" s="832">
        <v>0</v>
      </c>
      <c r="I2492" s="832">
        <v>0</v>
      </c>
      <c r="J2492" s="832">
        <v>0</v>
      </c>
      <c r="K2492" s="832">
        <v>0</v>
      </c>
      <c r="L2492" s="832">
        <v>0</v>
      </c>
      <c r="M2492" s="832">
        <v>0</v>
      </c>
      <c r="N2492" s="832">
        <v>0</v>
      </c>
      <c r="O2492" s="832">
        <v>0</v>
      </c>
      <c r="P2492" s="832">
        <v>0</v>
      </c>
      <c r="Q2492" s="832">
        <v>0</v>
      </c>
      <c r="R2492" s="832">
        <v>0</v>
      </c>
      <c r="S2492" s="832">
        <v>0</v>
      </c>
      <c r="T2492" s="832">
        <v>0</v>
      </c>
      <c r="U2492" s="832">
        <v>0</v>
      </c>
      <c r="V2492" s="832">
        <v>0</v>
      </c>
      <c r="W2492" s="832">
        <v>0</v>
      </c>
      <c r="X2492" s="832">
        <v>0</v>
      </c>
      <c r="Y2492" s="832">
        <v>0</v>
      </c>
      <c r="Z2492" s="832">
        <v>0</v>
      </c>
      <c r="AA2492" s="832">
        <v>0</v>
      </c>
      <c r="AB2492" s="832">
        <v>0</v>
      </c>
      <c r="AC2492" s="832">
        <v>0</v>
      </c>
      <c r="AD2492" s="832">
        <v>0</v>
      </c>
      <c r="AE2492" s="832">
        <v>0</v>
      </c>
      <c r="AF2492" s="832">
        <v>0</v>
      </c>
      <c r="AG2492" s="832">
        <v>0</v>
      </c>
      <c r="AH2492" s="832">
        <v>0</v>
      </c>
      <c r="AI2492" s="832">
        <v>0</v>
      </c>
    </row>
    <row r="2493" spans="1:35" ht="15" customHeight="1">
      <c r="A2493" s="832" t="s">
        <v>1150</v>
      </c>
      <c r="B2493" s="832">
        <v>2022</v>
      </c>
      <c r="C2493" s="832" t="s">
        <v>1955</v>
      </c>
      <c r="D2493" s="832" t="s">
        <v>1956</v>
      </c>
      <c r="E2493" s="832" t="s">
        <v>333</v>
      </c>
      <c r="F2493" s="832" t="s">
        <v>1792</v>
      </c>
      <c r="G2493" s="832">
        <v>0</v>
      </c>
      <c r="H2493" s="832">
        <v>0</v>
      </c>
      <c r="I2493" s="832">
        <v>0</v>
      </c>
      <c r="J2493" s="832">
        <v>0</v>
      </c>
      <c r="K2493" s="832">
        <v>0</v>
      </c>
      <c r="L2493" s="832">
        <v>0</v>
      </c>
      <c r="M2493" s="832">
        <v>0</v>
      </c>
      <c r="N2493" s="832">
        <v>0</v>
      </c>
      <c r="O2493" s="832">
        <v>0</v>
      </c>
      <c r="P2493" s="832">
        <v>0</v>
      </c>
      <c r="Q2493" s="832">
        <v>0</v>
      </c>
      <c r="R2493" s="832">
        <v>0</v>
      </c>
      <c r="S2493" s="832">
        <v>0</v>
      </c>
      <c r="T2493" s="832">
        <v>0</v>
      </c>
      <c r="U2493" s="832">
        <v>0</v>
      </c>
      <c r="V2493" s="832">
        <v>0</v>
      </c>
      <c r="W2493" s="832">
        <v>0</v>
      </c>
      <c r="X2493" s="832">
        <v>0</v>
      </c>
      <c r="Y2493" s="832">
        <v>0</v>
      </c>
      <c r="Z2493" s="832">
        <v>0</v>
      </c>
      <c r="AA2493" s="832">
        <v>0</v>
      </c>
      <c r="AB2493" s="832">
        <v>0</v>
      </c>
      <c r="AC2493" s="832">
        <v>0</v>
      </c>
      <c r="AD2493" s="832">
        <v>0</v>
      </c>
      <c r="AE2493" s="832">
        <v>0</v>
      </c>
      <c r="AF2493" s="832">
        <v>0</v>
      </c>
      <c r="AG2493" s="832">
        <v>0</v>
      </c>
      <c r="AH2493" s="832">
        <v>0</v>
      </c>
      <c r="AI2493" s="832">
        <v>0</v>
      </c>
    </row>
    <row r="2494" spans="1:35" ht="15" customHeight="1">
      <c r="A2494" s="832" t="s">
        <v>1150</v>
      </c>
      <c r="B2494" s="832">
        <v>2022</v>
      </c>
      <c r="C2494" s="832" t="s">
        <v>1957</v>
      </c>
      <c r="D2494" s="832" t="s">
        <v>1958</v>
      </c>
      <c r="E2494" s="832" t="s">
        <v>333</v>
      </c>
      <c r="F2494" s="832" t="s">
        <v>1792</v>
      </c>
      <c r="G2494" s="832">
        <v>0</v>
      </c>
      <c r="H2494" s="832">
        <v>0</v>
      </c>
      <c r="I2494" s="832">
        <v>0</v>
      </c>
      <c r="J2494" s="832">
        <v>0</v>
      </c>
      <c r="K2494" s="832">
        <v>0</v>
      </c>
      <c r="L2494" s="832">
        <v>0</v>
      </c>
      <c r="M2494" s="832">
        <v>0</v>
      </c>
      <c r="N2494" s="832">
        <v>0</v>
      </c>
      <c r="O2494" s="832">
        <v>0</v>
      </c>
      <c r="P2494" s="832">
        <v>0</v>
      </c>
      <c r="Q2494" s="832">
        <v>0</v>
      </c>
      <c r="R2494" s="832">
        <v>0</v>
      </c>
      <c r="S2494" s="832">
        <v>0</v>
      </c>
      <c r="T2494" s="832">
        <v>0</v>
      </c>
      <c r="U2494" s="832">
        <v>0</v>
      </c>
      <c r="V2494" s="832">
        <v>0</v>
      </c>
      <c r="W2494" s="832">
        <v>0</v>
      </c>
      <c r="X2494" s="832">
        <v>0</v>
      </c>
      <c r="Y2494" s="832">
        <v>0</v>
      </c>
      <c r="Z2494" s="832">
        <v>0</v>
      </c>
      <c r="AA2494" s="832">
        <v>0</v>
      </c>
      <c r="AB2494" s="832">
        <v>0</v>
      </c>
      <c r="AC2494" s="832">
        <v>0</v>
      </c>
      <c r="AD2494" s="832">
        <v>0</v>
      </c>
      <c r="AE2494" s="832">
        <v>0</v>
      </c>
      <c r="AF2494" s="832">
        <v>0</v>
      </c>
      <c r="AG2494" s="832">
        <v>0</v>
      </c>
      <c r="AH2494" s="832">
        <v>0</v>
      </c>
      <c r="AI2494" s="832">
        <v>0</v>
      </c>
    </row>
    <row r="2495" spans="1:35" ht="15" customHeight="1">
      <c r="A2495" s="832" t="s">
        <v>1150</v>
      </c>
      <c r="B2495" s="832">
        <v>2022</v>
      </c>
      <c r="C2495" s="832" t="s">
        <v>1959</v>
      </c>
      <c r="D2495" s="832" t="s">
        <v>1960</v>
      </c>
      <c r="E2495" s="832" t="s">
        <v>333</v>
      </c>
      <c r="F2495" s="832" t="s">
        <v>1792</v>
      </c>
      <c r="G2495" s="832">
        <v>0</v>
      </c>
      <c r="H2495" s="832">
        <v>0</v>
      </c>
      <c r="I2495" s="832">
        <v>0</v>
      </c>
      <c r="J2495" s="832">
        <v>0</v>
      </c>
      <c r="K2495" s="832">
        <v>0</v>
      </c>
      <c r="L2495" s="832">
        <v>0</v>
      </c>
      <c r="M2495" s="832">
        <v>0</v>
      </c>
      <c r="N2495" s="832">
        <v>0</v>
      </c>
      <c r="O2495" s="832">
        <v>0</v>
      </c>
      <c r="P2495" s="832">
        <v>0</v>
      </c>
      <c r="Q2495" s="832">
        <v>0</v>
      </c>
      <c r="R2495" s="832">
        <v>0</v>
      </c>
      <c r="S2495" s="832">
        <v>0</v>
      </c>
      <c r="T2495" s="832">
        <v>0</v>
      </c>
      <c r="U2495" s="832">
        <v>0</v>
      </c>
      <c r="V2495" s="832">
        <v>0</v>
      </c>
      <c r="W2495" s="832">
        <v>0</v>
      </c>
      <c r="X2495" s="832">
        <v>0</v>
      </c>
      <c r="Y2495" s="832">
        <v>0</v>
      </c>
      <c r="Z2495" s="832">
        <v>0</v>
      </c>
      <c r="AA2495" s="832">
        <v>0</v>
      </c>
      <c r="AB2495" s="832">
        <v>0</v>
      </c>
      <c r="AC2495" s="832">
        <v>0</v>
      </c>
      <c r="AD2495" s="832">
        <v>0</v>
      </c>
      <c r="AE2495" s="832">
        <v>0</v>
      </c>
      <c r="AF2495" s="832">
        <v>0</v>
      </c>
      <c r="AG2495" s="832">
        <v>0</v>
      </c>
      <c r="AH2495" s="832">
        <v>0</v>
      </c>
      <c r="AI2495" s="832">
        <v>0</v>
      </c>
    </row>
    <row r="2496" spans="1:35" ht="15" customHeight="1">
      <c r="A2496" s="832" t="s">
        <v>1150</v>
      </c>
      <c r="B2496" s="832">
        <v>2022</v>
      </c>
      <c r="C2496" s="832" t="s">
        <v>1961</v>
      </c>
      <c r="D2496" s="832" t="s">
        <v>1962</v>
      </c>
      <c r="E2496" s="832" t="s">
        <v>333</v>
      </c>
      <c r="F2496" s="832" t="s">
        <v>1792</v>
      </c>
      <c r="G2496" s="832">
        <v>85177.7</v>
      </c>
      <c r="H2496" s="832">
        <v>85177.7</v>
      </c>
      <c r="I2496" s="832">
        <v>85177.7</v>
      </c>
      <c r="J2496" s="832">
        <v>85177.7</v>
      </c>
      <c r="K2496" s="832">
        <v>85177.7</v>
      </c>
      <c r="L2496" s="832">
        <v>85177.7</v>
      </c>
      <c r="M2496" s="832">
        <v>85177.7</v>
      </c>
      <c r="N2496" s="832">
        <v>85177.7</v>
      </c>
      <c r="O2496" s="832">
        <v>85177.7</v>
      </c>
      <c r="P2496" s="832">
        <v>85177.7</v>
      </c>
      <c r="Q2496" s="832">
        <v>85177.7</v>
      </c>
      <c r="R2496" s="832">
        <v>85177.7</v>
      </c>
      <c r="S2496" s="832">
        <v>0</v>
      </c>
      <c r="T2496" s="832">
        <v>0</v>
      </c>
      <c r="U2496" s="832">
        <v>29000</v>
      </c>
      <c r="V2496" s="832">
        <v>0</v>
      </c>
      <c r="W2496" s="832">
        <v>0</v>
      </c>
      <c r="X2496" s="832">
        <v>0</v>
      </c>
      <c r="Y2496" s="832">
        <v>0</v>
      </c>
      <c r="Z2496" s="832">
        <v>0</v>
      </c>
      <c r="AA2496" s="832">
        <v>0</v>
      </c>
      <c r="AB2496" s="832">
        <v>0</v>
      </c>
      <c r="AC2496" s="832">
        <v>0</v>
      </c>
      <c r="AD2496" s="832">
        <v>0</v>
      </c>
      <c r="AE2496" s="832">
        <v>0</v>
      </c>
      <c r="AF2496" s="832">
        <v>0</v>
      </c>
      <c r="AG2496" s="832">
        <v>0</v>
      </c>
      <c r="AH2496" s="832">
        <v>0</v>
      </c>
      <c r="AI2496" s="832">
        <v>0</v>
      </c>
    </row>
    <row r="2497" spans="1:35" ht="15" customHeight="1">
      <c r="A2497" s="832" t="s">
        <v>1150</v>
      </c>
      <c r="B2497" s="832">
        <v>2022</v>
      </c>
      <c r="C2497" s="832" t="s">
        <v>1963</v>
      </c>
      <c r="D2497" s="832" t="s">
        <v>2779</v>
      </c>
      <c r="E2497" s="832" t="s">
        <v>333</v>
      </c>
      <c r="F2497" s="832" t="s">
        <v>1792</v>
      </c>
      <c r="G2497" s="832">
        <v>-75499.92</v>
      </c>
      <c r="H2497" s="832">
        <v>-47026.77</v>
      </c>
      <c r="I2497" s="832">
        <v>-47553.62</v>
      </c>
      <c r="J2497" s="832">
        <v>-48080.47</v>
      </c>
      <c r="K2497" s="832">
        <v>-48607.32</v>
      </c>
      <c r="L2497" s="832">
        <v>-49134.17</v>
      </c>
      <c r="M2497" s="832">
        <v>-49893.17</v>
      </c>
      <c r="N2497" s="832">
        <v>-50652.17</v>
      </c>
      <c r="O2497" s="832">
        <v>-51411.17</v>
      </c>
      <c r="P2497" s="832">
        <v>-52170.17</v>
      </c>
      <c r="Q2497" s="832">
        <v>-52929.17</v>
      </c>
      <c r="R2497" s="832">
        <v>-53688.17</v>
      </c>
      <c r="S2497" s="832">
        <v>0</v>
      </c>
      <c r="T2497" s="832">
        <v>0</v>
      </c>
      <c r="U2497" s="832">
        <v>-29000</v>
      </c>
      <c r="V2497" s="832">
        <v>0</v>
      </c>
      <c r="W2497" s="832">
        <v>0</v>
      </c>
      <c r="X2497" s="832">
        <v>0</v>
      </c>
      <c r="Y2497" s="832">
        <v>0</v>
      </c>
      <c r="Z2497" s="832">
        <v>0</v>
      </c>
      <c r="AA2497" s="832">
        <v>0</v>
      </c>
      <c r="AB2497" s="832">
        <v>0</v>
      </c>
      <c r="AC2497" s="832">
        <v>0</v>
      </c>
      <c r="AD2497" s="832">
        <v>0</v>
      </c>
      <c r="AE2497" s="832">
        <v>0</v>
      </c>
      <c r="AF2497" s="832">
        <v>0</v>
      </c>
      <c r="AG2497" s="832">
        <v>0</v>
      </c>
      <c r="AH2497" s="832">
        <v>0</v>
      </c>
      <c r="AI2497" s="832">
        <v>0</v>
      </c>
    </row>
    <row r="2498" spans="1:35" ht="15" customHeight="1">
      <c r="A2498" s="832" t="s">
        <v>1150</v>
      </c>
      <c r="B2498" s="832">
        <v>2022</v>
      </c>
      <c r="C2498" s="832" t="s">
        <v>1965</v>
      </c>
      <c r="D2498" s="832" t="s">
        <v>1966</v>
      </c>
      <c r="E2498" s="832" t="s">
        <v>333</v>
      </c>
      <c r="F2498" s="832" t="s">
        <v>1792</v>
      </c>
      <c r="G2498" s="832">
        <v>285052.28999999998</v>
      </c>
      <c r="H2498" s="832">
        <v>285052.28999999998</v>
      </c>
      <c r="I2498" s="832">
        <v>285052.28999999998</v>
      </c>
      <c r="J2498" s="832">
        <v>285052.28999999998</v>
      </c>
      <c r="K2498" s="832">
        <v>285052.28999999998</v>
      </c>
      <c r="L2498" s="832">
        <v>285052.28999999998</v>
      </c>
      <c r="M2498" s="832">
        <v>285052.28999999998</v>
      </c>
      <c r="N2498" s="832">
        <v>285052.28999999998</v>
      </c>
      <c r="O2498" s="832">
        <v>285052.28999999998</v>
      </c>
      <c r="P2498" s="832">
        <v>285052.28999999998</v>
      </c>
      <c r="Q2498" s="832">
        <v>285052.28999999998</v>
      </c>
      <c r="R2498" s="832">
        <v>285052.28999999998</v>
      </c>
      <c r="S2498" s="832">
        <v>0</v>
      </c>
      <c r="T2498" s="832">
        <v>0</v>
      </c>
      <c r="U2498" s="832">
        <v>0</v>
      </c>
      <c r="V2498" s="832">
        <v>0</v>
      </c>
      <c r="W2498" s="832">
        <v>0</v>
      </c>
      <c r="X2498" s="832">
        <v>0</v>
      </c>
      <c r="Y2498" s="832">
        <v>0</v>
      </c>
      <c r="Z2498" s="832">
        <v>0</v>
      </c>
      <c r="AA2498" s="832">
        <v>0</v>
      </c>
      <c r="AB2498" s="832">
        <v>0</v>
      </c>
      <c r="AC2498" s="832">
        <v>0</v>
      </c>
      <c r="AD2498" s="832">
        <v>0</v>
      </c>
      <c r="AE2498" s="832">
        <v>0</v>
      </c>
      <c r="AF2498" s="832">
        <v>0</v>
      </c>
      <c r="AG2498" s="832">
        <v>0</v>
      </c>
      <c r="AH2498" s="832">
        <v>0</v>
      </c>
      <c r="AI2498" s="832">
        <v>0</v>
      </c>
    </row>
    <row r="2499" spans="1:35" ht="15" customHeight="1">
      <c r="A2499" s="832" t="s">
        <v>1150</v>
      </c>
      <c r="B2499" s="832">
        <v>2022</v>
      </c>
      <c r="C2499" s="832" t="s">
        <v>1967</v>
      </c>
      <c r="D2499" s="832" t="s">
        <v>2780</v>
      </c>
      <c r="E2499" s="832" t="s">
        <v>333</v>
      </c>
      <c r="F2499" s="832" t="s">
        <v>1792</v>
      </c>
      <c r="G2499" s="832">
        <v>-222475.89</v>
      </c>
      <c r="H2499" s="832">
        <v>-223865.06</v>
      </c>
      <c r="I2499" s="832">
        <v>-225254.23</v>
      </c>
      <c r="J2499" s="832">
        <v>-226643.4</v>
      </c>
      <c r="K2499" s="832">
        <v>-228032.57</v>
      </c>
      <c r="L2499" s="832">
        <v>-229421.74</v>
      </c>
      <c r="M2499" s="832">
        <v>-230348.74</v>
      </c>
      <c r="N2499" s="832">
        <v>-231275.74</v>
      </c>
      <c r="O2499" s="832">
        <v>-232202.74</v>
      </c>
      <c r="P2499" s="832">
        <v>-233129.74</v>
      </c>
      <c r="Q2499" s="832">
        <v>-234056.74</v>
      </c>
      <c r="R2499" s="832">
        <v>-234983.74</v>
      </c>
      <c r="S2499" s="832">
        <v>0</v>
      </c>
      <c r="T2499" s="832">
        <v>0</v>
      </c>
      <c r="U2499" s="832">
        <v>0</v>
      </c>
      <c r="V2499" s="832">
        <v>0</v>
      </c>
      <c r="W2499" s="832">
        <v>0</v>
      </c>
      <c r="X2499" s="832">
        <v>0</v>
      </c>
      <c r="Y2499" s="832">
        <v>0</v>
      </c>
      <c r="Z2499" s="832">
        <v>0</v>
      </c>
      <c r="AA2499" s="832">
        <v>0</v>
      </c>
      <c r="AB2499" s="832">
        <v>0</v>
      </c>
      <c r="AC2499" s="832">
        <v>0</v>
      </c>
      <c r="AD2499" s="832">
        <v>0</v>
      </c>
      <c r="AE2499" s="832">
        <v>0</v>
      </c>
      <c r="AF2499" s="832">
        <v>0</v>
      </c>
      <c r="AG2499" s="832">
        <v>0</v>
      </c>
      <c r="AH2499" s="832">
        <v>0</v>
      </c>
      <c r="AI2499" s="832">
        <v>0</v>
      </c>
    </row>
    <row r="2500" spans="1:35" ht="15" customHeight="1">
      <c r="A2500" s="832" t="s">
        <v>1150</v>
      </c>
      <c r="B2500" s="832">
        <v>2022</v>
      </c>
      <c r="C2500" s="832" t="s">
        <v>1969</v>
      </c>
      <c r="D2500" s="832" t="s">
        <v>1970</v>
      </c>
      <c r="E2500" s="832" t="s">
        <v>333</v>
      </c>
      <c r="F2500" s="832" t="s">
        <v>1792</v>
      </c>
      <c r="G2500" s="832">
        <v>12656.55</v>
      </c>
      <c r="H2500" s="832">
        <v>12656.55</v>
      </c>
      <c r="I2500" s="832">
        <v>12656.55</v>
      </c>
      <c r="J2500" s="832">
        <v>12656.55</v>
      </c>
      <c r="K2500" s="832">
        <v>12656.55</v>
      </c>
      <c r="L2500" s="832">
        <v>12656.55</v>
      </c>
      <c r="M2500" s="832">
        <v>12656.55</v>
      </c>
      <c r="N2500" s="832">
        <v>12656.55</v>
      </c>
      <c r="O2500" s="832">
        <v>12656.55</v>
      </c>
      <c r="P2500" s="832">
        <v>12656.55</v>
      </c>
      <c r="Q2500" s="832">
        <v>12656.55</v>
      </c>
      <c r="R2500" s="832">
        <v>12656.55</v>
      </c>
      <c r="S2500" s="832">
        <v>0</v>
      </c>
      <c r="T2500" s="832">
        <v>0</v>
      </c>
      <c r="U2500" s="832">
        <v>0</v>
      </c>
      <c r="V2500" s="832">
        <v>0</v>
      </c>
      <c r="W2500" s="832">
        <v>0</v>
      </c>
      <c r="X2500" s="832">
        <v>0</v>
      </c>
      <c r="Y2500" s="832">
        <v>0</v>
      </c>
      <c r="Z2500" s="832">
        <v>0</v>
      </c>
      <c r="AA2500" s="832">
        <v>0</v>
      </c>
      <c r="AB2500" s="832">
        <v>0</v>
      </c>
      <c r="AC2500" s="832">
        <v>0</v>
      </c>
      <c r="AD2500" s="832">
        <v>0</v>
      </c>
      <c r="AE2500" s="832">
        <v>0</v>
      </c>
      <c r="AF2500" s="832">
        <v>0</v>
      </c>
      <c r="AG2500" s="832">
        <v>0</v>
      </c>
      <c r="AH2500" s="832">
        <v>0</v>
      </c>
      <c r="AI2500" s="832">
        <v>0</v>
      </c>
    </row>
    <row r="2501" spans="1:35" ht="15" customHeight="1">
      <c r="A2501" s="832" t="s">
        <v>1150</v>
      </c>
      <c r="B2501" s="832">
        <v>2022</v>
      </c>
      <c r="C2501" s="832" t="s">
        <v>1971</v>
      </c>
      <c r="D2501" s="832" t="s">
        <v>1972</v>
      </c>
      <c r="E2501" s="832" t="s">
        <v>333</v>
      </c>
      <c r="F2501" s="832" t="s">
        <v>1792</v>
      </c>
      <c r="G2501" s="832">
        <v>-12613.7</v>
      </c>
      <c r="H2501" s="832">
        <v>-12614.77</v>
      </c>
      <c r="I2501" s="832">
        <v>-12615.84</v>
      </c>
      <c r="J2501" s="832">
        <v>-12616.91</v>
      </c>
      <c r="K2501" s="832">
        <v>-12617.98</v>
      </c>
      <c r="L2501" s="832">
        <v>-12619.05</v>
      </c>
      <c r="M2501" s="832">
        <v>-12620.12</v>
      </c>
      <c r="N2501" s="832">
        <v>-12621.19</v>
      </c>
      <c r="O2501" s="832">
        <v>-12622.26</v>
      </c>
      <c r="P2501" s="832">
        <v>-12623.33</v>
      </c>
      <c r="Q2501" s="832">
        <v>-12624.4</v>
      </c>
      <c r="R2501" s="832">
        <v>-12625.47</v>
      </c>
      <c r="S2501" s="832">
        <v>0</v>
      </c>
      <c r="T2501" s="832">
        <v>0</v>
      </c>
      <c r="U2501" s="832">
        <v>0</v>
      </c>
      <c r="V2501" s="832">
        <v>0</v>
      </c>
      <c r="W2501" s="832">
        <v>0</v>
      </c>
      <c r="X2501" s="832">
        <v>0</v>
      </c>
      <c r="Y2501" s="832">
        <v>0</v>
      </c>
      <c r="Z2501" s="832">
        <v>0</v>
      </c>
      <c r="AA2501" s="832">
        <v>0</v>
      </c>
      <c r="AB2501" s="832">
        <v>0</v>
      </c>
      <c r="AC2501" s="832">
        <v>0</v>
      </c>
      <c r="AD2501" s="832">
        <v>0</v>
      </c>
      <c r="AE2501" s="832">
        <v>0</v>
      </c>
      <c r="AF2501" s="832">
        <v>0</v>
      </c>
      <c r="AG2501" s="832">
        <v>0</v>
      </c>
      <c r="AH2501" s="832">
        <v>0</v>
      </c>
      <c r="AI2501" s="832">
        <v>0</v>
      </c>
    </row>
    <row r="2502" spans="1:35" ht="15" customHeight="1">
      <c r="A2502" s="832" t="s">
        <v>1150</v>
      </c>
      <c r="B2502" s="832">
        <v>2022</v>
      </c>
      <c r="C2502" s="832" t="s">
        <v>1973</v>
      </c>
      <c r="D2502" s="832" t="s">
        <v>1974</v>
      </c>
      <c r="E2502" s="832" t="s">
        <v>333</v>
      </c>
      <c r="F2502" s="832" t="s">
        <v>1792</v>
      </c>
      <c r="G2502" s="832">
        <v>630386.01</v>
      </c>
      <c r="H2502" s="832">
        <v>630386.01</v>
      </c>
      <c r="I2502" s="832">
        <v>630386.01</v>
      </c>
      <c r="J2502" s="832">
        <v>630386.01</v>
      </c>
      <c r="K2502" s="832">
        <v>630386.01</v>
      </c>
      <c r="L2502" s="832">
        <v>630386.01</v>
      </c>
      <c r="M2502" s="832">
        <v>637293.23</v>
      </c>
      <c r="N2502" s="832">
        <v>637293.23</v>
      </c>
      <c r="O2502" s="832">
        <v>637293.23</v>
      </c>
      <c r="P2502" s="832">
        <v>656543.23</v>
      </c>
      <c r="Q2502" s="832">
        <v>656543.23</v>
      </c>
      <c r="R2502" s="832">
        <v>656543.23</v>
      </c>
      <c r="S2502" s="832">
        <v>0</v>
      </c>
      <c r="T2502" s="832">
        <v>0</v>
      </c>
      <c r="U2502" s="832">
        <v>0</v>
      </c>
      <c r="V2502" s="832">
        <v>0</v>
      </c>
      <c r="W2502" s="832">
        <v>0</v>
      </c>
      <c r="X2502" s="832">
        <v>0</v>
      </c>
      <c r="Y2502" s="832">
        <v>0</v>
      </c>
      <c r="Z2502" s="832">
        <v>0</v>
      </c>
      <c r="AA2502" s="832">
        <v>0</v>
      </c>
      <c r="AB2502" s="832">
        <v>0</v>
      </c>
      <c r="AC2502" s="832">
        <v>0</v>
      </c>
      <c r="AD2502" s="832">
        <v>0</v>
      </c>
      <c r="AE2502" s="832">
        <v>0</v>
      </c>
      <c r="AF2502" s="832">
        <v>0</v>
      </c>
      <c r="AG2502" s="832">
        <v>0</v>
      </c>
      <c r="AH2502" s="832">
        <v>0</v>
      </c>
      <c r="AI2502" s="832">
        <v>0</v>
      </c>
    </row>
    <row r="2503" spans="1:35" ht="15" customHeight="1">
      <c r="A2503" s="832" t="s">
        <v>1150</v>
      </c>
      <c r="B2503" s="832">
        <v>2022</v>
      </c>
      <c r="C2503" s="832" t="s">
        <v>1975</v>
      </c>
      <c r="D2503" s="832" t="s">
        <v>2781</v>
      </c>
      <c r="E2503" s="832" t="s">
        <v>333</v>
      </c>
      <c r="F2503" s="832" t="s">
        <v>1792</v>
      </c>
      <c r="G2503" s="832">
        <v>-564685.64</v>
      </c>
      <c r="H2503" s="832">
        <v>-566184.46</v>
      </c>
      <c r="I2503" s="832">
        <v>-567683.28</v>
      </c>
      <c r="J2503" s="832">
        <v>-569182.1</v>
      </c>
      <c r="K2503" s="832">
        <v>-570680.92000000004</v>
      </c>
      <c r="L2503" s="832">
        <v>-572179.74</v>
      </c>
      <c r="M2503" s="832">
        <v>-573713.86</v>
      </c>
      <c r="N2503" s="832">
        <v>-575247.98</v>
      </c>
      <c r="O2503" s="832">
        <v>-576782.1</v>
      </c>
      <c r="P2503" s="832">
        <v>-578637.05000000005</v>
      </c>
      <c r="Q2503" s="832">
        <v>-580492</v>
      </c>
      <c r="R2503" s="832">
        <v>-582346.94999999995</v>
      </c>
      <c r="S2503" s="832">
        <v>0</v>
      </c>
      <c r="T2503" s="832">
        <v>0</v>
      </c>
      <c r="U2503" s="832">
        <v>0</v>
      </c>
      <c r="V2503" s="832">
        <v>0</v>
      </c>
      <c r="W2503" s="832">
        <v>0</v>
      </c>
      <c r="X2503" s="832">
        <v>0</v>
      </c>
      <c r="Y2503" s="832">
        <v>0</v>
      </c>
      <c r="Z2503" s="832">
        <v>0</v>
      </c>
      <c r="AA2503" s="832">
        <v>0</v>
      </c>
      <c r="AB2503" s="832">
        <v>0</v>
      </c>
      <c r="AC2503" s="832">
        <v>0</v>
      </c>
      <c r="AD2503" s="832">
        <v>0</v>
      </c>
      <c r="AE2503" s="832">
        <v>0</v>
      </c>
      <c r="AF2503" s="832">
        <v>0</v>
      </c>
      <c r="AG2503" s="832">
        <v>0</v>
      </c>
      <c r="AH2503" s="832">
        <v>0</v>
      </c>
      <c r="AI2503" s="832">
        <v>0</v>
      </c>
    </row>
    <row r="2504" spans="1:35" ht="15" customHeight="1">
      <c r="A2504" s="832" t="s">
        <v>1150</v>
      </c>
      <c r="B2504" s="832">
        <v>2022</v>
      </c>
      <c r="C2504" s="832" t="s">
        <v>1977</v>
      </c>
      <c r="D2504" s="832" t="s">
        <v>652</v>
      </c>
      <c r="E2504" s="832" t="s">
        <v>333</v>
      </c>
      <c r="F2504" s="832" t="s">
        <v>1792</v>
      </c>
      <c r="G2504" s="832">
        <v>77476.800000000003</v>
      </c>
      <c r="H2504" s="832">
        <v>77476.800000000003</v>
      </c>
      <c r="I2504" s="832">
        <v>77476.800000000003</v>
      </c>
      <c r="J2504" s="832">
        <v>77476.800000000003</v>
      </c>
      <c r="K2504" s="832">
        <v>77476.800000000003</v>
      </c>
      <c r="L2504" s="832">
        <v>77476.800000000003</v>
      </c>
      <c r="M2504" s="832">
        <v>77476.800000000003</v>
      </c>
      <c r="N2504" s="832">
        <v>77476.800000000003</v>
      </c>
      <c r="O2504" s="832">
        <v>77476.800000000003</v>
      </c>
      <c r="P2504" s="832">
        <v>77476.800000000003</v>
      </c>
      <c r="Q2504" s="832">
        <v>77476.800000000003</v>
      </c>
      <c r="R2504" s="832">
        <v>77476.800000000003</v>
      </c>
      <c r="S2504" s="832">
        <v>0</v>
      </c>
      <c r="T2504" s="832">
        <v>0</v>
      </c>
      <c r="U2504" s="832">
        <v>0</v>
      </c>
      <c r="V2504" s="832">
        <v>0</v>
      </c>
      <c r="W2504" s="832">
        <v>0</v>
      </c>
      <c r="X2504" s="832">
        <v>0</v>
      </c>
      <c r="Y2504" s="832">
        <v>0</v>
      </c>
      <c r="Z2504" s="832">
        <v>0</v>
      </c>
      <c r="AA2504" s="832">
        <v>0</v>
      </c>
      <c r="AB2504" s="832">
        <v>0</v>
      </c>
      <c r="AC2504" s="832">
        <v>0</v>
      </c>
      <c r="AD2504" s="832">
        <v>0</v>
      </c>
      <c r="AE2504" s="832">
        <v>0</v>
      </c>
      <c r="AF2504" s="832">
        <v>0</v>
      </c>
      <c r="AG2504" s="832">
        <v>0</v>
      </c>
      <c r="AH2504" s="832">
        <v>0</v>
      </c>
      <c r="AI2504" s="832">
        <v>0</v>
      </c>
    </row>
    <row r="2505" spans="1:35" ht="15" customHeight="1">
      <c r="A2505" s="832" t="s">
        <v>1150</v>
      </c>
      <c r="B2505" s="832">
        <v>2022</v>
      </c>
      <c r="C2505" s="832" t="s">
        <v>1978</v>
      </c>
      <c r="D2505" s="832" t="s">
        <v>2782</v>
      </c>
      <c r="E2505" s="832" t="s">
        <v>333</v>
      </c>
      <c r="F2505" s="832" t="s">
        <v>1792</v>
      </c>
      <c r="G2505" s="832">
        <v>-55489.23</v>
      </c>
      <c r="H2505" s="832">
        <v>-56025.51</v>
      </c>
      <c r="I2505" s="832">
        <v>-56561.79</v>
      </c>
      <c r="J2505" s="832">
        <v>-57098.07</v>
      </c>
      <c r="K2505" s="832">
        <v>-57634.35</v>
      </c>
      <c r="L2505" s="832">
        <v>-58170.63</v>
      </c>
      <c r="M2505" s="832">
        <v>-58491.63</v>
      </c>
      <c r="N2505" s="832">
        <v>-58812.63</v>
      </c>
      <c r="O2505" s="832">
        <v>-59133.63</v>
      </c>
      <c r="P2505" s="832">
        <v>-59454.63</v>
      </c>
      <c r="Q2505" s="832">
        <v>-59775.63</v>
      </c>
      <c r="R2505" s="832">
        <v>-60096.63</v>
      </c>
      <c r="S2505" s="832">
        <v>0</v>
      </c>
      <c r="T2505" s="832">
        <v>0</v>
      </c>
      <c r="U2505" s="832">
        <v>0</v>
      </c>
      <c r="V2505" s="832">
        <v>0</v>
      </c>
      <c r="W2505" s="832">
        <v>0</v>
      </c>
      <c r="X2505" s="832">
        <v>0</v>
      </c>
      <c r="Y2505" s="832">
        <v>0</v>
      </c>
      <c r="Z2505" s="832">
        <v>0</v>
      </c>
      <c r="AA2505" s="832">
        <v>0</v>
      </c>
      <c r="AB2505" s="832">
        <v>0</v>
      </c>
      <c r="AC2505" s="832">
        <v>0</v>
      </c>
      <c r="AD2505" s="832">
        <v>0</v>
      </c>
      <c r="AE2505" s="832">
        <v>0</v>
      </c>
      <c r="AF2505" s="832">
        <v>0</v>
      </c>
      <c r="AG2505" s="832">
        <v>0</v>
      </c>
      <c r="AH2505" s="832">
        <v>0</v>
      </c>
      <c r="AI2505" s="832">
        <v>0</v>
      </c>
    </row>
    <row r="2506" spans="1:35" ht="15" customHeight="1">
      <c r="A2506" s="832" t="s">
        <v>1150</v>
      </c>
      <c r="B2506" s="832">
        <v>2022</v>
      </c>
      <c r="C2506" s="832" t="s">
        <v>1980</v>
      </c>
      <c r="D2506" s="832" t="s">
        <v>1981</v>
      </c>
      <c r="E2506" s="832" t="s">
        <v>333</v>
      </c>
      <c r="F2506" s="832" t="s">
        <v>1792</v>
      </c>
      <c r="G2506" s="832">
        <v>0</v>
      </c>
      <c r="H2506" s="832">
        <v>0</v>
      </c>
      <c r="I2506" s="832">
        <v>0</v>
      </c>
      <c r="J2506" s="832">
        <v>0</v>
      </c>
      <c r="K2506" s="832">
        <v>0</v>
      </c>
      <c r="L2506" s="832">
        <v>0</v>
      </c>
      <c r="M2506" s="832">
        <v>0</v>
      </c>
      <c r="N2506" s="832">
        <v>0</v>
      </c>
      <c r="O2506" s="832">
        <v>0</v>
      </c>
      <c r="P2506" s="832">
        <v>0</v>
      </c>
      <c r="Q2506" s="832">
        <v>0</v>
      </c>
      <c r="R2506" s="832">
        <v>0</v>
      </c>
      <c r="S2506" s="832">
        <v>0</v>
      </c>
      <c r="T2506" s="832">
        <v>0</v>
      </c>
      <c r="U2506" s="832">
        <v>0</v>
      </c>
      <c r="V2506" s="832">
        <v>0</v>
      </c>
      <c r="W2506" s="832">
        <v>0</v>
      </c>
      <c r="X2506" s="832">
        <v>0</v>
      </c>
      <c r="Y2506" s="832">
        <v>0</v>
      </c>
      <c r="Z2506" s="832">
        <v>0</v>
      </c>
      <c r="AA2506" s="832">
        <v>0</v>
      </c>
      <c r="AB2506" s="832">
        <v>0</v>
      </c>
      <c r="AC2506" s="832">
        <v>0</v>
      </c>
      <c r="AD2506" s="832">
        <v>0</v>
      </c>
      <c r="AE2506" s="832">
        <v>0</v>
      </c>
      <c r="AF2506" s="832">
        <v>0</v>
      </c>
      <c r="AG2506" s="832">
        <v>0</v>
      </c>
      <c r="AH2506" s="832">
        <v>0</v>
      </c>
      <c r="AI2506" s="832">
        <v>0</v>
      </c>
    </row>
    <row r="2507" spans="1:35" ht="15" customHeight="1">
      <c r="A2507" s="832" t="s">
        <v>1150</v>
      </c>
      <c r="B2507" s="832">
        <v>2022</v>
      </c>
      <c r="C2507" s="832" t="s">
        <v>1982</v>
      </c>
      <c r="D2507" s="832" t="s">
        <v>1983</v>
      </c>
      <c r="E2507" s="832" t="s">
        <v>333</v>
      </c>
      <c r="F2507" s="832" t="s">
        <v>1792</v>
      </c>
      <c r="G2507" s="832">
        <v>0</v>
      </c>
      <c r="H2507" s="832">
        <v>0</v>
      </c>
      <c r="I2507" s="832">
        <v>0</v>
      </c>
      <c r="J2507" s="832">
        <v>0</v>
      </c>
      <c r="K2507" s="832">
        <v>0</v>
      </c>
      <c r="L2507" s="832">
        <v>0</v>
      </c>
      <c r="M2507" s="832">
        <v>0</v>
      </c>
      <c r="N2507" s="832">
        <v>0</v>
      </c>
      <c r="O2507" s="832">
        <v>0</v>
      </c>
      <c r="P2507" s="832">
        <v>0</v>
      </c>
      <c r="Q2507" s="832">
        <v>0</v>
      </c>
      <c r="R2507" s="832">
        <v>0</v>
      </c>
      <c r="S2507" s="832">
        <v>0</v>
      </c>
      <c r="T2507" s="832">
        <v>0</v>
      </c>
      <c r="U2507" s="832">
        <v>0</v>
      </c>
      <c r="V2507" s="832">
        <v>0</v>
      </c>
      <c r="W2507" s="832">
        <v>0</v>
      </c>
      <c r="X2507" s="832">
        <v>0</v>
      </c>
      <c r="Y2507" s="832">
        <v>0</v>
      </c>
      <c r="Z2507" s="832">
        <v>0</v>
      </c>
      <c r="AA2507" s="832">
        <v>0</v>
      </c>
      <c r="AB2507" s="832">
        <v>0</v>
      </c>
      <c r="AC2507" s="832">
        <v>0</v>
      </c>
      <c r="AD2507" s="832">
        <v>0</v>
      </c>
      <c r="AE2507" s="832">
        <v>0</v>
      </c>
      <c r="AF2507" s="832">
        <v>0</v>
      </c>
      <c r="AG2507" s="832">
        <v>0</v>
      </c>
      <c r="AH2507" s="832">
        <v>0</v>
      </c>
      <c r="AI2507" s="832">
        <v>0</v>
      </c>
    </row>
    <row r="2508" spans="1:35" ht="15" customHeight="1">
      <c r="A2508" s="832" t="s">
        <v>1150</v>
      </c>
      <c r="B2508" s="832">
        <v>2022</v>
      </c>
      <c r="C2508" s="832" t="s">
        <v>1984</v>
      </c>
      <c r="D2508" s="832" t="s">
        <v>651</v>
      </c>
      <c r="E2508" s="832" t="s">
        <v>333</v>
      </c>
      <c r="F2508" s="832" t="s">
        <v>1792</v>
      </c>
      <c r="G2508" s="832">
        <v>209715.93</v>
      </c>
      <c r="H2508" s="832">
        <v>209715.93</v>
      </c>
      <c r="I2508" s="832">
        <v>209715.93</v>
      </c>
      <c r="J2508" s="832">
        <v>209715.93</v>
      </c>
      <c r="K2508" s="832">
        <v>209715.93</v>
      </c>
      <c r="L2508" s="832">
        <v>209715.93</v>
      </c>
      <c r="M2508" s="832">
        <v>209715.93</v>
      </c>
      <c r="N2508" s="832">
        <v>209715.93</v>
      </c>
      <c r="O2508" s="832">
        <v>209715.93</v>
      </c>
      <c r="P2508" s="832">
        <v>209715.93</v>
      </c>
      <c r="Q2508" s="832">
        <v>209715.93</v>
      </c>
      <c r="R2508" s="832">
        <v>209715.93</v>
      </c>
      <c r="S2508" s="832">
        <v>0</v>
      </c>
      <c r="T2508" s="832">
        <v>0</v>
      </c>
      <c r="U2508" s="832">
        <v>0</v>
      </c>
      <c r="V2508" s="832">
        <v>0</v>
      </c>
      <c r="W2508" s="832">
        <v>0</v>
      </c>
      <c r="X2508" s="832">
        <v>0</v>
      </c>
      <c r="Y2508" s="832">
        <v>0</v>
      </c>
      <c r="Z2508" s="832">
        <v>0</v>
      </c>
      <c r="AA2508" s="832">
        <v>0</v>
      </c>
      <c r="AB2508" s="832">
        <v>0</v>
      </c>
      <c r="AC2508" s="832">
        <v>0</v>
      </c>
      <c r="AD2508" s="832">
        <v>0</v>
      </c>
      <c r="AE2508" s="832">
        <v>0</v>
      </c>
      <c r="AF2508" s="832">
        <v>0</v>
      </c>
      <c r="AG2508" s="832">
        <v>0</v>
      </c>
      <c r="AH2508" s="832">
        <v>0</v>
      </c>
      <c r="AI2508" s="832">
        <v>0</v>
      </c>
    </row>
    <row r="2509" spans="1:35" ht="15" customHeight="1">
      <c r="A2509" s="832" t="s">
        <v>1150</v>
      </c>
      <c r="B2509" s="832">
        <v>2022</v>
      </c>
      <c r="C2509" s="832" t="s">
        <v>1985</v>
      </c>
      <c r="D2509" s="832" t="s">
        <v>2783</v>
      </c>
      <c r="E2509" s="832" t="s">
        <v>333</v>
      </c>
      <c r="F2509" s="832" t="s">
        <v>1792</v>
      </c>
      <c r="G2509" s="832">
        <v>-172932.24</v>
      </c>
      <c r="H2509" s="832">
        <v>-174358.04</v>
      </c>
      <c r="I2509" s="832">
        <v>-175783.84</v>
      </c>
      <c r="J2509" s="832">
        <v>-177209.64</v>
      </c>
      <c r="K2509" s="832">
        <v>-178635.44</v>
      </c>
      <c r="L2509" s="832">
        <v>-180061.24</v>
      </c>
      <c r="M2509" s="832">
        <v>-180802.24</v>
      </c>
      <c r="N2509" s="832">
        <v>-181543.24</v>
      </c>
      <c r="O2509" s="832">
        <v>-182284.24</v>
      </c>
      <c r="P2509" s="832">
        <v>-183025.24</v>
      </c>
      <c r="Q2509" s="832">
        <v>-183766.24</v>
      </c>
      <c r="R2509" s="832">
        <v>-184507.24</v>
      </c>
      <c r="S2509" s="832">
        <v>0</v>
      </c>
      <c r="T2509" s="832">
        <v>0</v>
      </c>
      <c r="U2509" s="832">
        <v>0</v>
      </c>
      <c r="V2509" s="832">
        <v>0</v>
      </c>
      <c r="W2509" s="832">
        <v>0</v>
      </c>
      <c r="X2509" s="832">
        <v>0</v>
      </c>
      <c r="Y2509" s="832">
        <v>0</v>
      </c>
      <c r="Z2509" s="832">
        <v>0</v>
      </c>
      <c r="AA2509" s="832">
        <v>0</v>
      </c>
      <c r="AB2509" s="832">
        <v>0</v>
      </c>
      <c r="AC2509" s="832">
        <v>0</v>
      </c>
      <c r="AD2509" s="832">
        <v>0</v>
      </c>
      <c r="AE2509" s="832">
        <v>0</v>
      </c>
      <c r="AF2509" s="832">
        <v>0</v>
      </c>
      <c r="AG2509" s="832">
        <v>0</v>
      </c>
      <c r="AH2509" s="832">
        <v>0</v>
      </c>
      <c r="AI2509" s="832">
        <v>0</v>
      </c>
    </row>
    <row r="2510" spans="1:35" ht="15" customHeight="1">
      <c r="A2510" s="832" t="s">
        <v>1150</v>
      </c>
      <c r="B2510" s="832">
        <v>2022</v>
      </c>
      <c r="C2510" s="832" t="s">
        <v>1987</v>
      </c>
      <c r="D2510" s="832" t="s">
        <v>1988</v>
      </c>
      <c r="E2510" s="832" t="s">
        <v>333</v>
      </c>
      <c r="F2510" s="832" t="s">
        <v>1792</v>
      </c>
      <c r="G2510" s="832">
        <v>0</v>
      </c>
      <c r="H2510" s="832">
        <v>0</v>
      </c>
      <c r="I2510" s="832">
        <v>0</v>
      </c>
      <c r="J2510" s="832">
        <v>0</v>
      </c>
      <c r="K2510" s="832">
        <v>0</v>
      </c>
      <c r="L2510" s="832">
        <v>0</v>
      </c>
      <c r="M2510" s="832">
        <v>0</v>
      </c>
      <c r="N2510" s="832">
        <v>0</v>
      </c>
      <c r="O2510" s="832">
        <v>0</v>
      </c>
      <c r="P2510" s="832">
        <v>0</v>
      </c>
      <c r="Q2510" s="832">
        <v>0</v>
      </c>
      <c r="R2510" s="832">
        <v>0</v>
      </c>
      <c r="S2510" s="832">
        <v>0</v>
      </c>
      <c r="T2510" s="832">
        <v>0</v>
      </c>
      <c r="U2510" s="832">
        <v>0</v>
      </c>
      <c r="V2510" s="832">
        <v>0</v>
      </c>
      <c r="W2510" s="832">
        <v>0</v>
      </c>
      <c r="X2510" s="832">
        <v>0</v>
      </c>
      <c r="Y2510" s="832">
        <v>0</v>
      </c>
      <c r="Z2510" s="832">
        <v>0</v>
      </c>
      <c r="AA2510" s="832">
        <v>0</v>
      </c>
      <c r="AB2510" s="832">
        <v>0</v>
      </c>
      <c r="AC2510" s="832">
        <v>0</v>
      </c>
      <c r="AD2510" s="832">
        <v>0</v>
      </c>
      <c r="AE2510" s="832">
        <v>0</v>
      </c>
      <c r="AF2510" s="832">
        <v>0</v>
      </c>
      <c r="AG2510" s="832">
        <v>0</v>
      </c>
      <c r="AH2510" s="832">
        <v>0</v>
      </c>
      <c r="AI2510" s="832">
        <v>0</v>
      </c>
    </row>
    <row r="2511" spans="1:35" ht="15" customHeight="1">
      <c r="A2511" s="832" t="s">
        <v>1150</v>
      </c>
      <c r="B2511" s="832">
        <v>2022</v>
      </c>
      <c r="C2511" s="832" t="s">
        <v>1989</v>
      </c>
      <c r="D2511" s="832" t="s">
        <v>2784</v>
      </c>
      <c r="E2511" s="832" t="s">
        <v>333</v>
      </c>
      <c r="F2511" s="832" t="s">
        <v>1792</v>
      </c>
      <c r="G2511" s="832">
        <v>0</v>
      </c>
      <c r="H2511" s="832">
        <v>0</v>
      </c>
      <c r="I2511" s="832">
        <v>0</v>
      </c>
      <c r="J2511" s="832">
        <v>0</v>
      </c>
      <c r="K2511" s="832">
        <v>0</v>
      </c>
      <c r="L2511" s="832">
        <v>0</v>
      </c>
      <c r="M2511" s="832">
        <v>0</v>
      </c>
      <c r="N2511" s="832">
        <v>0</v>
      </c>
      <c r="O2511" s="832">
        <v>0</v>
      </c>
      <c r="P2511" s="832">
        <v>0</v>
      </c>
      <c r="Q2511" s="832">
        <v>0</v>
      </c>
      <c r="R2511" s="832">
        <v>0</v>
      </c>
      <c r="S2511" s="832">
        <v>0</v>
      </c>
      <c r="T2511" s="832">
        <v>0</v>
      </c>
      <c r="U2511" s="832">
        <v>0</v>
      </c>
      <c r="V2511" s="832">
        <v>0</v>
      </c>
      <c r="W2511" s="832">
        <v>0</v>
      </c>
      <c r="X2511" s="832">
        <v>0</v>
      </c>
      <c r="Y2511" s="832">
        <v>0</v>
      </c>
      <c r="Z2511" s="832">
        <v>0</v>
      </c>
      <c r="AA2511" s="832">
        <v>0</v>
      </c>
      <c r="AB2511" s="832">
        <v>0</v>
      </c>
      <c r="AC2511" s="832">
        <v>0</v>
      </c>
      <c r="AD2511" s="832">
        <v>0</v>
      </c>
      <c r="AE2511" s="832">
        <v>0</v>
      </c>
      <c r="AF2511" s="832">
        <v>0</v>
      </c>
      <c r="AG2511" s="832">
        <v>0</v>
      </c>
      <c r="AH2511" s="832">
        <v>0</v>
      </c>
      <c r="AI2511" s="832">
        <v>0</v>
      </c>
    </row>
    <row r="2512" spans="1:35" ht="15" customHeight="1">
      <c r="A2512" s="832" t="s">
        <v>1150</v>
      </c>
      <c r="B2512" s="832">
        <v>2022</v>
      </c>
      <c r="C2512" s="832" t="s">
        <v>1991</v>
      </c>
      <c r="D2512" s="832" t="s">
        <v>1992</v>
      </c>
      <c r="E2512" s="832" t="s">
        <v>333</v>
      </c>
      <c r="F2512" s="832" t="s">
        <v>1792</v>
      </c>
      <c r="G2512" s="832">
        <v>0</v>
      </c>
      <c r="H2512" s="832">
        <v>0</v>
      </c>
      <c r="I2512" s="832">
        <v>0</v>
      </c>
      <c r="J2512" s="832">
        <v>0</v>
      </c>
      <c r="K2512" s="832">
        <v>0</v>
      </c>
      <c r="L2512" s="832">
        <v>0</v>
      </c>
      <c r="M2512" s="832">
        <v>0</v>
      </c>
      <c r="N2512" s="832">
        <v>0</v>
      </c>
      <c r="O2512" s="832">
        <v>0</v>
      </c>
      <c r="P2512" s="832">
        <v>0</v>
      </c>
      <c r="Q2512" s="832">
        <v>0</v>
      </c>
      <c r="R2512" s="832">
        <v>0</v>
      </c>
      <c r="S2512" s="832">
        <v>0</v>
      </c>
      <c r="T2512" s="832">
        <v>0</v>
      </c>
      <c r="U2512" s="832">
        <v>0</v>
      </c>
      <c r="V2512" s="832">
        <v>0</v>
      </c>
      <c r="W2512" s="832">
        <v>0</v>
      </c>
      <c r="X2512" s="832">
        <v>0</v>
      </c>
      <c r="Y2512" s="832">
        <v>0</v>
      </c>
      <c r="Z2512" s="832">
        <v>0</v>
      </c>
      <c r="AA2512" s="832">
        <v>0</v>
      </c>
      <c r="AB2512" s="832">
        <v>0</v>
      </c>
      <c r="AC2512" s="832">
        <v>0</v>
      </c>
      <c r="AD2512" s="832">
        <v>0</v>
      </c>
      <c r="AE2512" s="832">
        <v>0</v>
      </c>
      <c r="AF2512" s="832">
        <v>0</v>
      </c>
      <c r="AG2512" s="832">
        <v>0</v>
      </c>
      <c r="AH2512" s="832">
        <v>0</v>
      </c>
      <c r="AI2512" s="832">
        <v>0</v>
      </c>
    </row>
    <row r="2513" spans="1:35" ht="15" customHeight="1">
      <c r="A2513" s="832" t="s">
        <v>1150</v>
      </c>
      <c r="B2513" s="832">
        <v>2022</v>
      </c>
      <c r="C2513" s="832" t="s">
        <v>1993</v>
      </c>
      <c r="D2513" s="832" t="s">
        <v>1994</v>
      </c>
      <c r="E2513" s="832" t="s">
        <v>333</v>
      </c>
      <c r="F2513" s="832" t="s">
        <v>1792</v>
      </c>
      <c r="G2513" s="832">
        <v>0</v>
      </c>
      <c r="H2513" s="832">
        <v>0</v>
      </c>
      <c r="I2513" s="832">
        <v>2000000</v>
      </c>
      <c r="J2513" s="832">
        <v>5300000</v>
      </c>
      <c r="K2513" s="832">
        <v>5300000</v>
      </c>
      <c r="L2513" s="832">
        <v>2000000</v>
      </c>
      <c r="M2513" s="832">
        <v>4000000</v>
      </c>
      <c r="N2513" s="832">
        <v>2000000</v>
      </c>
      <c r="O2513" s="832">
        <v>3000000</v>
      </c>
      <c r="P2513" s="832">
        <v>3000000</v>
      </c>
      <c r="Q2513" s="832">
        <v>0</v>
      </c>
      <c r="R2513" s="832">
        <v>0</v>
      </c>
      <c r="S2513" s="832">
        <v>0</v>
      </c>
      <c r="T2513" s="832">
        <v>0</v>
      </c>
      <c r="U2513" s="832">
        <v>0</v>
      </c>
      <c r="V2513" s="832">
        <v>0</v>
      </c>
      <c r="W2513" s="832">
        <v>0</v>
      </c>
      <c r="X2513" s="832">
        <v>0</v>
      </c>
      <c r="Y2513" s="832">
        <v>0</v>
      </c>
      <c r="Z2513" s="832">
        <v>0</v>
      </c>
      <c r="AA2513" s="832">
        <v>0</v>
      </c>
      <c r="AB2513" s="832">
        <v>0</v>
      </c>
      <c r="AC2513" s="832">
        <v>0</v>
      </c>
      <c r="AD2513" s="832">
        <v>0</v>
      </c>
      <c r="AE2513" s="832">
        <v>0</v>
      </c>
      <c r="AF2513" s="832">
        <v>0</v>
      </c>
      <c r="AG2513" s="832">
        <v>0</v>
      </c>
      <c r="AH2513" s="832">
        <v>0</v>
      </c>
      <c r="AI2513" s="832">
        <v>0</v>
      </c>
    </row>
    <row r="2514" spans="1:35" ht="15" customHeight="1">
      <c r="A2514" s="832" t="s">
        <v>1150</v>
      </c>
      <c r="B2514" s="832">
        <v>2022</v>
      </c>
      <c r="C2514" s="832" t="s">
        <v>1995</v>
      </c>
      <c r="D2514" s="832" t="s">
        <v>1996</v>
      </c>
      <c r="E2514" s="832" t="s">
        <v>333</v>
      </c>
      <c r="F2514" s="832" t="s">
        <v>1792</v>
      </c>
      <c r="G2514" s="832">
        <v>0</v>
      </c>
      <c r="H2514" s="832">
        <v>0</v>
      </c>
      <c r="I2514" s="832">
        <v>0</v>
      </c>
      <c r="J2514" s="832">
        <v>0</v>
      </c>
      <c r="K2514" s="832">
        <v>0</v>
      </c>
      <c r="L2514" s="832">
        <v>0</v>
      </c>
      <c r="M2514" s="832">
        <v>0</v>
      </c>
      <c r="N2514" s="832">
        <v>0</v>
      </c>
      <c r="O2514" s="832">
        <v>0</v>
      </c>
      <c r="P2514" s="832">
        <v>0</v>
      </c>
      <c r="Q2514" s="832">
        <v>0</v>
      </c>
      <c r="R2514" s="832">
        <v>0</v>
      </c>
      <c r="S2514" s="832">
        <v>0</v>
      </c>
      <c r="T2514" s="832">
        <v>0</v>
      </c>
      <c r="U2514" s="832">
        <v>0</v>
      </c>
      <c r="V2514" s="832">
        <v>0</v>
      </c>
      <c r="W2514" s="832">
        <v>0</v>
      </c>
      <c r="X2514" s="832">
        <v>0</v>
      </c>
      <c r="Y2514" s="832">
        <v>0</v>
      </c>
      <c r="Z2514" s="832">
        <v>0</v>
      </c>
      <c r="AA2514" s="832">
        <v>0</v>
      </c>
      <c r="AB2514" s="832">
        <v>0</v>
      </c>
      <c r="AC2514" s="832">
        <v>0</v>
      </c>
      <c r="AD2514" s="832">
        <v>0</v>
      </c>
      <c r="AE2514" s="832">
        <v>0</v>
      </c>
      <c r="AF2514" s="832">
        <v>0</v>
      </c>
      <c r="AG2514" s="832">
        <v>0</v>
      </c>
      <c r="AH2514" s="832">
        <v>0</v>
      </c>
      <c r="AI2514" s="832">
        <v>0</v>
      </c>
    </row>
    <row r="2515" spans="1:35" ht="15" customHeight="1">
      <c r="A2515" s="832" t="s">
        <v>1150</v>
      </c>
      <c r="B2515" s="832">
        <v>2022</v>
      </c>
      <c r="C2515" s="832" t="s">
        <v>1997</v>
      </c>
      <c r="D2515" s="832" t="s">
        <v>1998</v>
      </c>
      <c r="E2515" s="832" t="s">
        <v>333</v>
      </c>
      <c r="F2515" s="832" t="s">
        <v>1792</v>
      </c>
      <c r="G2515" s="832">
        <v>0</v>
      </c>
      <c r="H2515" s="832">
        <v>0</v>
      </c>
      <c r="I2515" s="832">
        <v>0</v>
      </c>
      <c r="J2515" s="832">
        <v>0</v>
      </c>
      <c r="K2515" s="832">
        <v>0</v>
      </c>
      <c r="L2515" s="832">
        <v>0</v>
      </c>
      <c r="M2515" s="832">
        <v>0</v>
      </c>
      <c r="N2515" s="832">
        <v>0</v>
      </c>
      <c r="O2515" s="832">
        <v>0</v>
      </c>
      <c r="P2515" s="832">
        <v>0</v>
      </c>
      <c r="Q2515" s="832">
        <v>0</v>
      </c>
      <c r="R2515" s="832">
        <v>0</v>
      </c>
      <c r="S2515" s="832">
        <v>0</v>
      </c>
      <c r="T2515" s="832">
        <v>0</v>
      </c>
      <c r="U2515" s="832">
        <v>0</v>
      </c>
      <c r="V2515" s="832">
        <v>0</v>
      </c>
      <c r="W2515" s="832">
        <v>0</v>
      </c>
      <c r="X2515" s="832">
        <v>0</v>
      </c>
      <c r="Y2515" s="832">
        <v>0</v>
      </c>
      <c r="Z2515" s="832">
        <v>0</v>
      </c>
      <c r="AA2515" s="832">
        <v>0</v>
      </c>
      <c r="AB2515" s="832">
        <v>0</v>
      </c>
      <c r="AC2515" s="832">
        <v>0</v>
      </c>
      <c r="AD2515" s="832">
        <v>0</v>
      </c>
      <c r="AE2515" s="832">
        <v>0</v>
      </c>
      <c r="AF2515" s="832">
        <v>0</v>
      </c>
      <c r="AG2515" s="832">
        <v>0</v>
      </c>
      <c r="AH2515" s="832">
        <v>0</v>
      </c>
      <c r="AI2515" s="832">
        <v>0</v>
      </c>
    </row>
    <row r="2516" spans="1:35" ht="15" customHeight="1">
      <c r="A2516" s="832" t="s">
        <v>1150</v>
      </c>
      <c r="B2516" s="832">
        <v>2022</v>
      </c>
      <c r="C2516" s="832" t="s">
        <v>1999</v>
      </c>
      <c r="D2516" s="832" t="s">
        <v>1115</v>
      </c>
      <c r="E2516" s="832" t="s">
        <v>333</v>
      </c>
      <c r="F2516" s="832" t="s">
        <v>1792</v>
      </c>
      <c r="G2516" s="832">
        <v>0</v>
      </c>
      <c r="H2516" s="832">
        <v>0</v>
      </c>
      <c r="I2516" s="832">
        <v>0</v>
      </c>
      <c r="J2516" s="832">
        <v>0</v>
      </c>
      <c r="K2516" s="832">
        <v>0</v>
      </c>
      <c r="L2516" s="832">
        <v>0</v>
      </c>
      <c r="M2516" s="832">
        <v>0</v>
      </c>
      <c r="N2516" s="832">
        <v>0</v>
      </c>
      <c r="O2516" s="832">
        <v>0</v>
      </c>
      <c r="P2516" s="832">
        <v>0</v>
      </c>
      <c r="Q2516" s="832">
        <v>0</v>
      </c>
      <c r="R2516" s="832">
        <v>0</v>
      </c>
      <c r="S2516" s="832">
        <v>0</v>
      </c>
      <c r="T2516" s="832">
        <v>0</v>
      </c>
      <c r="U2516" s="832">
        <v>0</v>
      </c>
      <c r="V2516" s="832">
        <v>0</v>
      </c>
      <c r="W2516" s="832">
        <v>0</v>
      </c>
      <c r="X2516" s="832">
        <v>0</v>
      </c>
      <c r="Y2516" s="832">
        <v>0</v>
      </c>
      <c r="Z2516" s="832">
        <v>0</v>
      </c>
      <c r="AA2516" s="832">
        <v>0</v>
      </c>
      <c r="AB2516" s="832">
        <v>0</v>
      </c>
      <c r="AC2516" s="832">
        <v>0</v>
      </c>
      <c r="AD2516" s="832">
        <v>0</v>
      </c>
      <c r="AE2516" s="832">
        <v>0</v>
      </c>
      <c r="AF2516" s="832">
        <v>0</v>
      </c>
      <c r="AG2516" s="832">
        <v>0</v>
      </c>
      <c r="AH2516" s="832">
        <v>0</v>
      </c>
      <c r="AI2516" s="832">
        <v>0</v>
      </c>
    </row>
    <row r="2517" spans="1:35" ht="15" customHeight="1">
      <c r="A2517" s="832" t="s">
        <v>1150</v>
      </c>
      <c r="B2517" s="832">
        <v>2022</v>
      </c>
      <c r="C2517" s="832" t="s">
        <v>2000</v>
      </c>
      <c r="D2517" s="832" t="s">
        <v>2001</v>
      </c>
      <c r="E2517" s="832" t="s">
        <v>333</v>
      </c>
      <c r="F2517" s="832" t="s">
        <v>1792</v>
      </c>
      <c r="G2517" s="832">
        <v>0</v>
      </c>
      <c r="H2517" s="832">
        <v>0</v>
      </c>
      <c r="I2517" s="832">
        <v>0</v>
      </c>
      <c r="J2517" s="832">
        <v>0</v>
      </c>
      <c r="K2517" s="832">
        <v>0</v>
      </c>
      <c r="L2517" s="832">
        <v>0</v>
      </c>
      <c r="M2517" s="832">
        <v>0</v>
      </c>
      <c r="N2517" s="832">
        <v>0</v>
      </c>
      <c r="O2517" s="832">
        <v>0</v>
      </c>
      <c r="P2517" s="832">
        <v>0</v>
      </c>
      <c r="Q2517" s="832">
        <v>0</v>
      </c>
      <c r="R2517" s="832">
        <v>0</v>
      </c>
      <c r="S2517" s="832">
        <v>0</v>
      </c>
      <c r="T2517" s="832">
        <v>0</v>
      </c>
      <c r="U2517" s="832">
        <v>0</v>
      </c>
      <c r="V2517" s="832">
        <v>0</v>
      </c>
      <c r="W2517" s="832">
        <v>0</v>
      </c>
      <c r="X2517" s="832">
        <v>0</v>
      </c>
      <c r="Y2517" s="832">
        <v>0</v>
      </c>
      <c r="Z2517" s="832">
        <v>0</v>
      </c>
      <c r="AA2517" s="832">
        <v>0</v>
      </c>
      <c r="AB2517" s="832">
        <v>0</v>
      </c>
      <c r="AC2517" s="832">
        <v>0</v>
      </c>
      <c r="AD2517" s="832">
        <v>0</v>
      </c>
      <c r="AE2517" s="832">
        <v>0</v>
      </c>
      <c r="AF2517" s="832">
        <v>0</v>
      </c>
      <c r="AG2517" s="832">
        <v>0</v>
      </c>
      <c r="AH2517" s="832">
        <v>0</v>
      </c>
      <c r="AI2517" s="832">
        <v>0</v>
      </c>
    </row>
    <row r="2518" spans="1:35" ht="15" customHeight="1">
      <c r="A2518" s="832" t="s">
        <v>1150</v>
      </c>
      <c r="B2518" s="832">
        <v>2022</v>
      </c>
      <c r="C2518" s="832" t="s">
        <v>2002</v>
      </c>
      <c r="D2518" s="832" t="s">
        <v>2003</v>
      </c>
      <c r="E2518" s="832" t="s">
        <v>333</v>
      </c>
      <c r="F2518" s="832" t="s">
        <v>1792</v>
      </c>
      <c r="G2518" s="832">
        <v>-106800</v>
      </c>
      <c r="H2518" s="832">
        <v>-106800</v>
      </c>
      <c r="I2518" s="832">
        <v>-106800</v>
      </c>
      <c r="J2518" s="832">
        <v>-123000</v>
      </c>
      <c r="K2518" s="832">
        <v>-123000</v>
      </c>
      <c r="L2518" s="832">
        <v>-123000</v>
      </c>
      <c r="M2518" s="832">
        <v>-123000</v>
      </c>
      <c r="N2518" s="832">
        <v>216400</v>
      </c>
      <c r="O2518" s="832">
        <v>216400</v>
      </c>
      <c r="P2518" s="832">
        <v>216400</v>
      </c>
      <c r="Q2518" s="832">
        <v>216400</v>
      </c>
      <c r="R2518" s="832">
        <v>216400</v>
      </c>
      <c r="S2518" s="832">
        <v>0</v>
      </c>
      <c r="T2518" s="832">
        <v>0</v>
      </c>
      <c r="U2518" s="832">
        <v>123000</v>
      </c>
      <c r="V2518" s="832">
        <v>0</v>
      </c>
      <c r="W2518" s="832">
        <v>0</v>
      </c>
      <c r="X2518" s="832">
        <v>0</v>
      </c>
      <c r="Y2518" s="832">
        <v>0</v>
      </c>
      <c r="Z2518" s="832">
        <v>0</v>
      </c>
      <c r="AA2518" s="832">
        <v>0</v>
      </c>
      <c r="AB2518" s="832">
        <v>0</v>
      </c>
      <c r="AC2518" s="832">
        <v>0</v>
      </c>
      <c r="AD2518" s="832">
        <v>0</v>
      </c>
      <c r="AE2518" s="832">
        <v>0</v>
      </c>
      <c r="AF2518" s="832">
        <v>0</v>
      </c>
      <c r="AG2518" s="832">
        <v>0</v>
      </c>
      <c r="AH2518" s="832">
        <v>0</v>
      </c>
      <c r="AI2518" s="832">
        <v>0</v>
      </c>
    </row>
    <row r="2519" spans="1:35" ht="15" customHeight="1">
      <c r="A2519" s="832" t="s">
        <v>1150</v>
      </c>
      <c r="B2519" s="832">
        <v>2022</v>
      </c>
      <c r="C2519" s="832" t="s">
        <v>2006</v>
      </c>
      <c r="D2519" s="832" t="s">
        <v>2007</v>
      </c>
      <c r="E2519" s="832" t="s">
        <v>333</v>
      </c>
      <c r="F2519" s="832" t="s">
        <v>1153</v>
      </c>
      <c r="G2519" s="832">
        <v>0</v>
      </c>
      <c r="H2519" s="832">
        <v>0</v>
      </c>
      <c r="I2519" s="832">
        <v>0</v>
      </c>
      <c r="J2519" s="832">
        <v>0</v>
      </c>
      <c r="K2519" s="832">
        <v>0</v>
      </c>
      <c r="L2519" s="832">
        <v>0</v>
      </c>
      <c r="M2519" s="832">
        <v>0</v>
      </c>
      <c r="N2519" s="832">
        <v>0</v>
      </c>
      <c r="O2519" s="832">
        <v>0</v>
      </c>
      <c r="P2519" s="832">
        <v>0</v>
      </c>
      <c r="Q2519" s="832">
        <v>0</v>
      </c>
      <c r="R2519" s="832">
        <v>0</v>
      </c>
      <c r="S2519" s="832">
        <v>0</v>
      </c>
      <c r="T2519" s="832">
        <v>0</v>
      </c>
      <c r="U2519" s="832">
        <v>0</v>
      </c>
      <c r="V2519" s="832">
        <v>0</v>
      </c>
      <c r="W2519" s="832">
        <v>0</v>
      </c>
      <c r="X2519" s="832">
        <v>0</v>
      </c>
      <c r="Y2519" s="832">
        <v>0</v>
      </c>
      <c r="Z2519" s="832">
        <v>0</v>
      </c>
      <c r="AA2519" s="832">
        <v>0</v>
      </c>
      <c r="AB2519" s="832">
        <v>0</v>
      </c>
      <c r="AC2519" s="832">
        <v>0</v>
      </c>
      <c r="AD2519" s="832">
        <v>0</v>
      </c>
      <c r="AE2519" s="832">
        <v>0</v>
      </c>
      <c r="AF2519" s="832">
        <v>0</v>
      </c>
      <c r="AG2519" s="832">
        <v>0</v>
      </c>
      <c r="AH2519" s="832">
        <v>0</v>
      </c>
      <c r="AI2519" s="832">
        <v>0</v>
      </c>
    </row>
    <row r="2520" spans="1:35" ht="15" customHeight="1">
      <c r="A2520" s="832" t="s">
        <v>1150</v>
      </c>
      <c r="B2520" s="832">
        <v>2022</v>
      </c>
      <c r="C2520" s="832" t="s">
        <v>2008</v>
      </c>
      <c r="D2520" s="832" t="s">
        <v>2764</v>
      </c>
      <c r="E2520" s="832" t="s">
        <v>333</v>
      </c>
      <c r="F2520" s="832" t="s">
        <v>1153</v>
      </c>
      <c r="G2520" s="832">
        <v>0</v>
      </c>
      <c r="H2520" s="832">
        <v>0</v>
      </c>
      <c r="I2520" s="832">
        <v>0</v>
      </c>
      <c r="J2520" s="832">
        <v>0</v>
      </c>
      <c r="K2520" s="832">
        <v>0</v>
      </c>
      <c r="L2520" s="832">
        <v>0</v>
      </c>
      <c r="M2520" s="832">
        <v>0</v>
      </c>
      <c r="N2520" s="832">
        <v>0</v>
      </c>
      <c r="O2520" s="832">
        <v>0</v>
      </c>
      <c r="P2520" s="832">
        <v>0</v>
      </c>
      <c r="Q2520" s="832">
        <v>0</v>
      </c>
      <c r="R2520" s="832">
        <v>0</v>
      </c>
      <c r="S2520" s="832">
        <v>0</v>
      </c>
      <c r="T2520" s="832">
        <v>0</v>
      </c>
      <c r="U2520" s="832">
        <v>0</v>
      </c>
      <c r="V2520" s="832">
        <v>0</v>
      </c>
      <c r="W2520" s="832">
        <v>0</v>
      </c>
      <c r="X2520" s="832">
        <v>0</v>
      </c>
      <c r="Y2520" s="832">
        <v>0</v>
      </c>
      <c r="Z2520" s="832">
        <v>0</v>
      </c>
      <c r="AA2520" s="832">
        <v>0</v>
      </c>
      <c r="AB2520" s="832">
        <v>0</v>
      </c>
      <c r="AC2520" s="832">
        <v>0</v>
      </c>
      <c r="AD2520" s="832">
        <v>0</v>
      </c>
      <c r="AE2520" s="832">
        <v>0</v>
      </c>
      <c r="AF2520" s="832">
        <v>0</v>
      </c>
      <c r="AG2520" s="832">
        <v>0</v>
      </c>
      <c r="AH2520" s="832">
        <v>0</v>
      </c>
      <c r="AI2520" s="832">
        <v>0</v>
      </c>
    </row>
    <row r="2521" spans="1:35" ht="15" customHeight="1">
      <c r="A2521" s="832" t="s">
        <v>1150</v>
      </c>
      <c r="B2521" s="832">
        <v>2022</v>
      </c>
      <c r="C2521" s="832" t="s">
        <v>2011</v>
      </c>
      <c r="D2521" s="832" t="s">
        <v>2785</v>
      </c>
      <c r="E2521" s="832" t="s">
        <v>2013</v>
      </c>
      <c r="F2521" s="832" t="s">
        <v>1153</v>
      </c>
      <c r="G2521" s="832">
        <v>-2487580.34</v>
      </c>
      <c r="H2521" s="832">
        <v>-2124091.4300000002</v>
      </c>
      <c r="I2521" s="832">
        <v>-70699.83</v>
      </c>
      <c r="J2521" s="832">
        <v>534953.28</v>
      </c>
      <c r="K2521" s="832">
        <v>444965.64</v>
      </c>
      <c r="L2521" s="832">
        <v>718185.39</v>
      </c>
      <c r="M2521" s="832">
        <v>478274.79</v>
      </c>
      <c r="N2521" s="832">
        <v>823282.38</v>
      </c>
      <c r="O2521" s="832">
        <v>-82403.42</v>
      </c>
      <c r="P2521" s="832">
        <v>-404348.54</v>
      </c>
      <c r="Q2521" s="832">
        <v>-353275.49</v>
      </c>
      <c r="R2521" s="832">
        <v>-1220425.58</v>
      </c>
      <c r="S2521" s="832">
        <v>0</v>
      </c>
      <c r="T2521" s="832">
        <v>0</v>
      </c>
      <c r="U2521" s="832">
        <v>0</v>
      </c>
      <c r="V2521" s="832">
        <v>0</v>
      </c>
      <c r="W2521" s="832">
        <v>0</v>
      </c>
      <c r="X2521" s="832">
        <v>0</v>
      </c>
      <c r="Y2521" s="832">
        <v>0</v>
      </c>
      <c r="Z2521" s="832">
        <v>0</v>
      </c>
      <c r="AA2521" s="832">
        <v>0</v>
      </c>
      <c r="AB2521" s="832">
        <v>0</v>
      </c>
      <c r="AC2521" s="832">
        <v>0</v>
      </c>
      <c r="AD2521" s="832">
        <v>0</v>
      </c>
      <c r="AE2521" s="832">
        <v>0</v>
      </c>
      <c r="AF2521" s="832">
        <v>0</v>
      </c>
      <c r="AG2521" s="832">
        <v>0</v>
      </c>
      <c r="AH2521" s="832">
        <v>0</v>
      </c>
      <c r="AI2521" s="832">
        <v>0</v>
      </c>
    </row>
    <row r="2522" spans="1:35" ht="15" customHeight="1">
      <c r="A2522" s="832" t="s">
        <v>1150</v>
      </c>
      <c r="B2522" s="832">
        <v>2022</v>
      </c>
      <c r="C2522" s="832" t="s">
        <v>2014</v>
      </c>
      <c r="D2522" s="832" t="s">
        <v>2786</v>
      </c>
      <c r="E2522" s="832" t="s">
        <v>2013</v>
      </c>
      <c r="F2522" s="832" t="s">
        <v>1153</v>
      </c>
      <c r="G2522" s="832">
        <v>0</v>
      </c>
      <c r="H2522" s="832">
        <v>0</v>
      </c>
      <c r="I2522" s="832">
        <v>0</v>
      </c>
      <c r="J2522" s="832">
        <v>0</v>
      </c>
      <c r="K2522" s="832">
        <v>0</v>
      </c>
      <c r="L2522" s="832">
        <v>0</v>
      </c>
      <c r="M2522" s="832">
        <v>0</v>
      </c>
      <c r="N2522" s="832">
        <v>0</v>
      </c>
      <c r="O2522" s="832">
        <v>0</v>
      </c>
      <c r="P2522" s="832">
        <v>0</v>
      </c>
      <c r="Q2522" s="832">
        <v>0</v>
      </c>
      <c r="R2522" s="832">
        <v>0</v>
      </c>
      <c r="S2522" s="832">
        <v>0</v>
      </c>
      <c r="T2522" s="832">
        <v>0</v>
      </c>
      <c r="U2522" s="832">
        <v>0</v>
      </c>
      <c r="V2522" s="832">
        <v>0</v>
      </c>
      <c r="W2522" s="832">
        <v>0</v>
      </c>
      <c r="X2522" s="832">
        <v>0</v>
      </c>
      <c r="Y2522" s="832">
        <v>0</v>
      </c>
      <c r="Z2522" s="832">
        <v>0</v>
      </c>
      <c r="AA2522" s="832">
        <v>0</v>
      </c>
      <c r="AB2522" s="832">
        <v>0</v>
      </c>
      <c r="AC2522" s="832">
        <v>0</v>
      </c>
      <c r="AD2522" s="832">
        <v>0</v>
      </c>
      <c r="AE2522" s="832">
        <v>0</v>
      </c>
      <c r="AF2522" s="832">
        <v>0</v>
      </c>
      <c r="AG2522" s="832">
        <v>0</v>
      </c>
      <c r="AH2522" s="832">
        <v>0</v>
      </c>
      <c r="AI2522" s="832">
        <v>0</v>
      </c>
    </row>
    <row r="2523" spans="1:35" ht="15" customHeight="1">
      <c r="A2523" s="832" t="s">
        <v>1150</v>
      </c>
      <c r="B2523" s="832">
        <v>2022</v>
      </c>
      <c r="C2523" s="832" t="s">
        <v>2016</v>
      </c>
      <c r="D2523" s="832" t="s">
        <v>2787</v>
      </c>
      <c r="E2523" s="832" t="s">
        <v>2013</v>
      </c>
      <c r="F2523" s="832" t="s">
        <v>1153</v>
      </c>
      <c r="G2523" s="832">
        <v>445196.91</v>
      </c>
      <c r="H2523" s="832">
        <v>462092.07</v>
      </c>
      <c r="I2523" s="832">
        <v>475831.98</v>
      </c>
      <c r="J2523" s="832">
        <v>525447.24</v>
      </c>
      <c r="K2523" s="832">
        <v>511542.09</v>
      </c>
      <c r="L2523" s="832">
        <v>400778.1</v>
      </c>
      <c r="M2523" s="832">
        <v>460709.22</v>
      </c>
      <c r="N2523" s="832">
        <v>430518.3</v>
      </c>
      <c r="O2523" s="832">
        <v>412672.89</v>
      </c>
      <c r="P2523" s="832">
        <v>419009.64</v>
      </c>
      <c r="Q2523" s="832">
        <v>426382.74</v>
      </c>
      <c r="R2523" s="832">
        <v>524042.07</v>
      </c>
      <c r="S2523" s="832">
        <v>0</v>
      </c>
      <c r="T2523" s="832">
        <v>0</v>
      </c>
      <c r="U2523" s="832">
        <v>0</v>
      </c>
      <c r="V2523" s="832">
        <v>0</v>
      </c>
      <c r="W2523" s="832">
        <v>0</v>
      </c>
      <c r="X2523" s="832">
        <v>0</v>
      </c>
      <c r="Y2523" s="832">
        <v>0</v>
      </c>
      <c r="Z2523" s="832">
        <v>0</v>
      </c>
      <c r="AA2523" s="832">
        <v>0</v>
      </c>
      <c r="AB2523" s="832">
        <v>0</v>
      </c>
      <c r="AC2523" s="832">
        <v>0</v>
      </c>
      <c r="AD2523" s="832">
        <v>0</v>
      </c>
      <c r="AE2523" s="832">
        <v>0</v>
      </c>
      <c r="AF2523" s="832">
        <v>0</v>
      </c>
      <c r="AG2523" s="832">
        <v>0</v>
      </c>
      <c r="AH2523" s="832">
        <v>0</v>
      </c>
      <c r="AI2523" s="832">
        <v>0</v>
      </c>
    </row>
    <row r="2524" spans="1:35" ht="15" customHeight="1">
      <c r="A2524" s="832" t="s">
        <v>1150</v>
      </c>
      <c r="B2524" s="832">
        <v>2022</v>
      </c>
      <c r="C2524" s="832" t="s">
        <v>2018</v>
      </c>
      <c r="D2524" s="832" t="s">
        <v>2788</v>
      </c>
      <c r="E2524" s="832" t="s">
        <v>2013</v>
      </c>
      <c r="F2524" s="832" t="s">
        <v>1153</v>
      </c>
      <c r="G2524" s="832">
        <v>0</v>
      </c>
      <c r="H2524" s="832">
        <v>0</v>
      </c>
      <c r="I2524" s="832">
        <v>0</v>
      </c>
      <c r="J2524" s="832">
        <v>0</v>
      </c>
      <c r="K2524" s="832">
        <v>0</v>
      </c>
      <c r="L2524" s="832">
        <v>0</v>
      </c>
      <c r="M2524" s="832">
        <v>0</v>
      </c>
      <c r="N2524" s="832">
        <v>0</v>
      </c>
      <c r="O2524" s="832">
        <v>0</v>
      </c>
      <c r="P2524" s="832">
        <v>0</v>
      </c>
      <c r="Q2524" s="832">
        <v>0</v>
      </c>
      <c r="R2524" s="832">
        <v>0</v>
      </c>
      <c r="S2524" s="832">
        <v>0</v>
      </c>
      <c r="T2524" s="832">
        <v>0</v>
      </c>
      <c r="U2524" s="832">
        <v>0</v>
      </c>
      <c r="V2524" s="832">
        <v>0</v>
      </c>
      <c r="W2524" s="832">
        <v>0</v>
      </c>
      <c r="X2524" s="832">
        <v>0</v>
      </c>
      <c r="Y2524" s="832">
        <v>0</v>
      </c>
      <c r="Z2524" s="832">
        <v>0</v>
      </c>
      <c r="AA2524" s="832">
        <v>0</v>
      </c>
      <c r="AB2524" s="832">
        <v>0</v>
      </c>
      <c r="AC2524" s="832">
        <v>0</v>
      </c>
      <c r="AD2524" s="832">
        <v>0</v>
      </c>
      <c r="AE2524" s="832">
        <v>0</v>
      </c>
      <c r="AF2524" s="832">
        <v>0</v>
      </c>
      <c r="AG2524" s="832">
        <v>0</v>
      </c>
      <c r="AH2524" s="832">
        <v>0</v>
      </c>
      <c r="AI2524" s="832">
        <v>0</v>
      </c>
    </row>
    <row r="2525" spans="1:35" ht="15" customHeight="1">
      <c r="A2525" s="832" t="s">
        <v>1150</v>
      </c>
      <c r="B2525" s="832">
        <v>2022</v>
      </c>
      <c r="C2525" s="832" t="s">
        <v>2020</v>
      </c>
      <c r="D2525" s="832" t="s">
        <v>2021</v>
      </c>
      <c r="E2525" s="832" t="s">
        <v>333</v>
      </c>
      <c r="F2525" s="832" t="s">
        <v>1153</v>
      </c>
      <c r="G2525" s="832">
        <v>0</v>
      </c>
      <c r="H2525" s="832">
        <v>0</v>
      </c>
      <c r="I2525" s="832">
        <v>0</v>
      </c>
      <c r="J2525" s="832">
        <v>0</v>
      </c>
      <c r="K2525" s="832">
        <v>0</v>
      </c>
      <c r="L2525" s="832">
        <v>0</v>
      </c>
      <c r="M2525" s="832">
        <v>0</v>
      </c>
      <c r="N2525" s="832">
        <v>0</v>
      </c>
      <c r="O2525" s="832">
        <v>0</v>
      </c>
      <c r="P2525" s="832">
        <v>0</v>
      </c>
      <c r="Q2525" s="832">
        <v>0</v>
      </c>
      <c r="R2525" s="832">
        <v>0</v>
      </c>
      <c r="S2525" s="832">
        <v>0</v>
      </c>
      <c r="T2525" s="832">
        <v>0</v>
      </c>
      <c r="U2525" s="832">
        <v>0</v>
      </c>
      <c r="V2525" s="832">
        <v>0</v>
      </c>
      <c r="W2525" s="832">
        <v>0</v>
      </c>
      <c r="X2525" s="832">
        <v>0</v>
      </c>
      <c r="Y2525" s="832">
        <v>0</v>
      </c>
      <c r="Z2525" s="832">
        <v>0</v>
      </c>
      <c r="AA2525" s="832">
        <v>0</v>
      </c>
      <c r="AB2525" s="832">
        <v>0</v>
      </c>
      <c r="AC2525" s="832">
        <v>0</v>
      </c>
      <c r="AD2525" s="832">
        <v>0</v>
      </c>
      <c r="AE2525" s="832">
        <v>0</v>
      </c>
      <c r="AF2525" s="832">
        <v>0</v>
      </c>
      <c r="AG2525" s="832">
        <v>0</v>
      </c>
      <c r="AH2525" s="832">
        <v>0</v>
      </c>
      <c r="AI2525" s="832">
        <v>0</v>
      </c>
    </row>
    <row r="2526" spans="1:35" ht="15" customHeight="1">
      <c r="A2526" s="832" t="s">
        <v>1150</v>
      </c>
      <c r="B2526" s="832">
        <v>2022</v>
      </c>
      <c r="C2526" s="832" t="s">
        <v>2022</v>
      </c>
      <c r="D2526" s="832" t="s">
        <v>2023</v>
      </c>
      <c r="E2526" s="832" t="s">
        <v>333</v>
      </c>
      <c r="F2526" s="832" t="s">
        <v>1153</v>
      </c>
      <c r="G2526" s="832">
        <v>0</v>
      </c>
      <c r="H2526" s="832">
        <v>0</v>
      </c>
      <c r="I2526" s="832">
        <v>0</v>
      </c>
      <c r="J2526" s="832">
        <v>0</v>
      </c>
      <c r="K2526" s="832">
        <v>0</v>
      </c>
      <c r="L2526" s="832">
        <v>0</v>
      </c>
      <c r="M2526" s="832">
        <v>0</v>
      </c>
      <c r="N2526" s="832">
        <v>0</v>
      </c>
      <c r="O2526" s="832">
        <v>0</v>
      </c>
      <c r="P2526" s="832">
        <v>0</v>
      </c>
      <c r="Q2526" s="832">
        <v>0</v>
      </c>
      <c r="R2526" s="832">
        <v>0</v>
      </c>
      <c r="S2526" s="832">
        <v>0</v>
      </c>
      <c r="T2526" s="832">
        <v>0</v>
      </c>
      <c r="U2526" s="832">
        <v>0</v>
      </c>
      <c r="V2526" s="832">
        <v>0</v>
      </c>
      <c r="W2526" s="832">
        <v>0</v>
      </c>
      <c r="X2526" s="832">
        <v>0</v>
      </c>
      <c r="Y2526" s="832">
        <v>0</v>
      </c>
      <c r="Z2526" s="832">
        <v>0</v>
      </c>
      <c r="AA2526" s="832">
        <v>0</v>
      </c>
      <c r="AB2526" s="832">
        <v>0</v>
      </c>
      <c r="AC2526" s="832">
        <v>0</v>
      </c>
      <c r="AD2526" s="832">
        <v>0</v>
      </c>
      <c r="AE2526" s="832">
        <v>0</v>
      </c>
      <c r="AF2526" s="832">
        <v>0</v>
      </c>
      <c r="AG2526" s="832">
        <v>0</v>
      </c>
      <c r="AH2526" s="832">
        <v>0</v>
      </c>
      <c r="AI2526" s="832">
        <v>0</v>
      </c>
    </row>
    <row r="2527" spans="1:35" ht="15" customHeight="1">
      <c r="A2527" s="832" t="s">
        <v>1150</v>
      </c>
      <c r="B2527" s="832">
        <v>2022</v>
      </c>
      <c r="C2527" s="832" t="s">
        <v>2024</v>
      </c>
      <c r="D2527" s="832" t="s">
        <v>2025</v>
      </c>
      <c r="E2527" s="832" t="s">
        <v>333</v>
      </c>
      <c r="F2527" s="832" t="s">
        <v>1153</v>
      </c>
      <c r="G2527" s="832">
        <v>0</v>
      </c>
      <c r="H2527" s="832">
        <v>0</v>
      </c>
      <c r="I2527" s="832">
        <v>0</v>
      </c>
      <c r="J2527" s="832">
        <v>0</v>
      </c>
      <c r="K2527" s="832">
        <v>0</v>
      </c>
      <c r="L2527" s="832">
        <v>0</v>
      </c>
      <c r="M2527" s="832">
        <v>0</v>
      </c>
      <c r="N2527" s="832">
        <v>0</v>
      </c>
      <c r="O2527" s="832">
        <v>0</v>
      </c>
      <c r="P2527" s="832">
        <v>0</v>
      </c>
      <c r="Q2527" s="832">
        <v>0</v>
      </c>
      <c r="R2527" s="832">
        <v>0</v>
      </c>
      <c r="S2527" s="832">
        <v>0</v>
      </c>
      <c r="T2527" s="832">
        <v>0</v>
      </c>
      <c r="U2527" s="832">
        <v>0</v>
      </c>
      <c r="V2527" s="832">
        <v>0</v>
      </c>
      <c r="W2527" s="832">
        <v>0</v>
      </c>
      <c r="X2527" s="832">
        <v>0</v>
      </c>
      <c r="Y2527" s="832">
        <v>0</v>
      </c>
      <c r="Z2527" s="832">
        <v>0</v>
      </c>
      <c r="AA2527" s="832">
        <v>0</v>
      </c>
      <c r="AB2527" s="832">
        <v>0</v>
      </c>
      <c r="AC2527" s="832">
        <v>0</v>
      </c>
      <c r="AD2527" s="832">
        <v>0</v>
      </c>
      <c r="AE2527" s="832">
        <v>0</v>
      </c>
      <c r="AF2527" s="832">
        <v>0</v>
      </c>
      <c r="AG2527" s="832">
        <v>0</v>
      </c>
      <c r="AH2527" s="832">
        <v>0</v>
      </c>
      <c r="AI2527" s="832">
        <v>0</v>
      </c>
    </row>
    <row r="2528" spans="1:35" ht="15" customHeight="1">
      <c r="A2528" s="832" t="s">
        <v>1150</v>
      </c>
      <c r="B2528" s="832">
        <v>2022</v>
      </c>
      <c r="C2528" s="832" t="s">
        <v>2026</v>
      </c>
      <c r="D2528" s="832" t="s">
        <v>2027</v>
      </c>
      <c r="E2528" s="832" t="s">
        <v>1813</v>
      </c>
      <c r="F2528" s="832" t="s">
        <v>1153</v>
      </c>
      <c r="G2528" s="832">
        <v>0</v>
      </c>
      <c r="H2528" s="832">
        <v>0</v>
      </c>
      <c r="I2528" s="832">
        <v>0</v>
      </c>
      <c r="J2528" s="832">
        <v>0</v>
      </c>
      <c r="K2528" s="832">
        <v>0</v>
      </c>
      <c r="L2528" s="832">
        <v>0</v>
      </c>
      <c r="M2528" s="832">
        <v>0</v>
      </c>
      <c r="N2528" s="832">
        <v>0</v>
      </c>
      <c r="O2528" s="832">
        <v>0</v>
      </c>
      <c r="P2528" s="832">
        <v>0</v>
      </c>
      <c r="Q2528" s="832">
        <v>0</v>
      </c>
      <c r="R2528" s="832">
        <v>0</v>
      </c>
      <c r="S2528" s="832">
        <v>0</v>
      </c>
      <c r="T2528" s="832">
        <v>0</v>
      </c>
      <c r="U2528" s="832">
        <v>0</v>
      </c>
      <c r="V2528" s="832">
        <v>0</v>
      </c>
      <c r="W2528" s="832">
        <v>0</v>
      </c>
      <c r="X2528" s="832">
        <v>0</v>
      </c>
      <c r="Y2528" s="832">
        <v>0</v>
      </c>
      <c r="Z2528" s="832">
        <v>0</v>
      </c>
      <c r="AA2528" s="832">
        <v>0</v>
      </c>
      <c r="AB2528" s="832">
        <v>0</v>
      </c>
      <c r="AC2528" s="832">
        <v>0</v>
      </c>
      <c r="AD2528" s="832">
        <v>0</v>
      </c>
      <c r="AE2528" s="832">
        <v>0</v>
      </c>
      <c r="AF2528" s="832">
        <v>0</v>
      </c>
      <c r="AG2528" s="832">
        <v>0</v>
      </c>
      <c r="AH2528" s="832">
        <v>0</v>
      </c>
      <c r="AI2528" s="832">
        <v>0</v>
      </c>
    </row>
    <row r="2529" spans="1:35" ht="15" customHeight="1">
      <c r="A2529" s="832" t="s">
        <v>1150</v>
      </c>
      <c r="B2529" s="832">
        <v>2022</v>
      </c>
      <c r="C2529" s="832" t="s">
        <v>2028</v>
      </c>
      <c r="D2529" s="832" t="s">
        <v>2029</v>
      </c>
      <c r="E2529" s="832" t="s">
        <v>333</v>
      </c>
      <c r="F2529" s="832" t="s">
        <v>1153</v>
      </c>
      <c r="G2529" s="832">
        <v>0</v>
      </c>
      <c r="H2529" s="832">
        <v>0</v>
      </c>
      <c r="I2529" s="832">
        <v>0</v>
      </c>
      <c r="J2529" s="832">
        <v>0</v>
      </c>
      <c r="K2529" s="832">
        <v>0</v>
      </c>
      <c r="L2529" s="832">
        <v>0</v>
      </c>
      <c r="M2529" s="832">
        <v>0</v>
      </c>
      <c r="N2529" s="832">
        <v>0</v>
      </c>
      <c r="O2529" s="832">
        <v>0</v>
      </c>
      <c r="P2529" s="832">
        <v>0</v>
      </c>
      <c r="Q2529" s="832">
        <v>0</v>
      </c>
      <c r="R2529" s="832">
        <v>0</v>
      </c>
      <c r="S2529" s="832">
        <v>0</v>
      </c>
      <c r="T2529" s="832">
        <v>0</v>
      </c>
      <c r="U2529" s="832">
        <v>0</v>
      </c>
      <c r="V2529" s="832">
        <v>0</v>
      </c>
      <c r="W2529" s="832">
        <v>0</v>
      </c>
      <c r="X2529" s="832">
        <v>0</v>
      </c>
      <c r="Y2529" s="832">
        <v>0</v>
      </c>
      <c r="Z2529" s="832">
        <v>0</v>
      </c>
      <c r="AA2529" s="832">
        <v>0</v>
      </c>
      <c r="AB2529" s="832">
        <v>0</v>
      </c>
      <c r="AC2529" s="832">
        <v>0</v>
      </c>
      <c r="AD2529" s="832">
        <v>0</v>
      </c>
      <c r="AE2529" s="832">
        <v>0</v>
      </c>
      <c r="AF2529" s="832">
        <v>0</v>
      </c>
      <c r="AG2529" s="832">
        <v>0</v>
      </c>
      <c r="AH2529" s="832">
        <v>0</v>
      </c>
      <c r="AI2529" s="832">
        <v>0</v>
      </c>
    </row>
    <row r="2530" spans="1:35" ht="15" customHeight="1">
      <c r="A2530" s="832" t="s">
        <v>1150</v>
      </c>
      <c r="B2530" s="832">
        <v>2022</v>
      </c>
      <c r="C2530" s="832" t="s">
        <v>2030</v>
      </c>
      <c r="D2530" s="832" t="s">
        <v>2789</v>
      </c>
      <c r="E2530" s="832" t="s">
        <v>2032</v>
      </c>
      <c r="F2530" s="832" t="s">
        <v>1153</v>
      </c>
      <c r="G2530" s="832">
        <v>80990.5</v>
      </c>
      <c r="H2530" s="832">
        <v>78661.31</v>
      </c>
      <c r="I2530" s="832">
        <v>1121.44</v>
      </c>
      <c r="J2530" s="832">
        <v>1672.07</v>
      </c>
      <c r="K2530" s="832">
        <v>94473.31</v>
      </c>
      <c r="L2530" s="832">
        <v>57922.65</v>
      </c>
      <c r="M2530" s="832">
        <v>63045.71</v>
      </c>
      <c r="N2530" s="832">
        <v>54959.22</v>
      </c>
      <c r="O2530" s="832">
        <v>61364.46</v>
      </c>
      <c r="P2530" s="832">
        <v>153028.98000000001</v>
      </c>
      <c r="Q2530" s="832">
        <v>151413.09</v>
      </c>
      <c r="R2530" s="832">
        <v>89893.28</v>
      </c>
      <c r="S2530" s="832">
        <v>0</v>
      </c>
      <c r="T2530" s="832">
        <v>0</v>
      </c>
      <c r="U2530" s="832">
        <v>0</v>
      </c>
      <c r="V2530" s="832">
        <v>0</v>
      </c>
      <c r="W2530" s="832">
        <v>0</v>
      </c>
      <c r="X2530" s="832">
        <v>0</v>
      </c>
      <c r="Y2530" s="832">
        <v>0</v>
      </c>
      <c r="Z2530" s="832">
        <v>0</v>
      </c>
      <c r="AA2530" s="832">
        <v>0</v>
      </c>
      <c r="AB2530" s="832">
        <v>0</v>
      </c>
      <c r="AC2530" s="832">
        <v>0</v>
      </c>
      <c r="AD2530" s="832">
        <v>0</v>
      </c>
      <c r="AE2530" s="832">
        <v>0</v>
      </c>
      <c r="AF2530" s="832">
        <v>0</v>
      </c>
      <c r="AG2530" s="832">
        <v>0</v>
      </c>
      <c r="AH2530" s="832">
        <v>0</v>
      </c>
      <c r="AI2530" s="832">
        <v>0</v>
      </c>
    </row>
    <row r="2531" spans="1:35" ht="15" customHeight="1">
      <c r="A2531" s="832" t="s">
        <v>1150</v>
      </c>
      <c r="B2531" s="832">
        <v>2022</v>
      </c>
      <c r="C2531" s="832" t="s">
        <v>2033</v>
      </c>
      <c r="D2531" s="832" t="s">
        <v>2790</v>
      </c>
      <c r="E2531" s="832" t="s">
        <v>2032</v>
      </c>
      <c r="F2531" s="832" t="s">
        <v>1153</v>
      </c>
      <c r="G2531" s="832">
        <v>0</v>
      </c>
      <c r="H2531" s="832">
        <v>0</v>
      </c>
      <c r="I2531" s="832">
        <v>438</v>
      </c>
      <c r="J2531" s="832">
        <v>0</v>
      </c>
      <c r="K2531" s="832">
        <v>0</v>
      </c>
      <c r="L2531" s="832">
        <v>15627.94</v>
      </c>
      <c r="M2531" s="832">
        <v>17802.38</v>
      </c>
      <c r="N2531" s="832">
        <v>6924.27</v>
      </c>
      <c r="O2531" s="832">
        <v>14518.46</v>
      </c>
      <c r="P2531" s="832">
        <v>19040.52</v>
      </c>
      <c r="Q2531" s="832">
        <v>10861.38</v>
      </c>
      <c r="R2531" s="832">
        <v>4107.47</v>
      </c>
      <c r="S2531" s="832">
        <v>0</v>
      </c>
      <c r="T2531" s="832">
        <v>0</v>
      </c>
      <c r="U2531" s="832">
        <v>0</v>
      </c>
      <c r="V2531" s="832">
        <v>0</v>
      </c>
      <c r="W2531" s="832">
        <v>0</v>
      </c>
      <c r="X2531" s="832">
        <v>0</v>
      </c>
      <c r="Y2531" s="832">
        <v>0</v>
      </c>
      <c r="Z2531" s="832">
        <v>0</v>
      </c>
      <c r="AA2531" s="832">
        <v>0</v>
      </c>
      <c r="AB2531" s="832">
        <v>0</v>
      </c>
      <c r="AC2531" s="832">
        <v>0</v>
      </c>
      <c r="AD2531" s="832">
        <v>0</v>
      </c>
      <c r="AE2531" s="832">
        <v>0</v>
      </c>
      <c r="AF2531" s="832">
        <v>0</v>
      </c>
      <c r="AG2531" s="832">
        <v>0</v>
      </c>
      <c r="AH2531" s="832">
        <v>0</v>
      </c>
      <c r="AI2531" s="832">
        <v>0</v>
      </c>
    </row>
    <row r="2532" spans="1:35" ht="15" customHeight="1">
      <c r="A2532" s="832" t="s">
        <v>1150</v>
      </c>
      <c r="B2532" s="832">
        <v>2022</v>
      </c>
      <c r="C2532" s="832" t="s">
        <v>2039</v>
      </c>
      <c r="D2532" s="832" t="s">
        <v>2791</v>
      </c>
      <c r="E2532" s="832" t="s">
        <v>2032</v>
      </c>
      <c r="F2532" s="832" t="s">
        <v>1153</v>
      </c>
      <c r="G2532" s="832">
        <v>29094.73</v>
      </c>
      <c r="H2532" s="832">
        <v>128787.59</v>
      </c>
      <c r="I2532" s="832">
        <v>171252.1</v>
      </c>
      <c r="J2532" s="832">
        <v>115195.64</v>
      </c>
      <c r="K2532" s="832">
        <v>38038.36</v>
      </c>
      <c r="L2532" s="832">
        <v>43276.79</v>
      </c>
      <c r="M2532" s="832">
        <v>20786</v>
      </c>
      <c r="N2532" s="832">
        <v>125656.41</v>
      </c>
      <c r="O2532" s="832">
        <v>28053.55</v>
      </c>
      <c r="P2532" s="832">
        <v>139711.78</v>
      </c>
      <c r="Q2532" s="832">
        <v>190204.99</v>
      </c>
      <c r="R2532" s="832">
        <v>121378.34</v>
      </c>
      <c r="S2532" s="832">
        <v>0</v>
      </c>
      <c r="T2532" s="832">
        <v>0</v>
      </c>
      <c r="U2532" s="832">
        <v>0</v>
      </c>
      <c r="V2532" s="832">
        <v>0</v>
      </c>
      <c r="W2532" s="832">
        <v>0</v>
      </c>
      <c r="X2532" s="832">
        <v>0</v>
      </c>
      <c r="Y2532" s="832">
        <v>0</v>
      </c>
      <c r="Z2532" s="832">
        <v>0</v>
      </c>
      <c r="AA2532" s="832">
        <v>0</v>
      </c>
      <c r="AB2532" s="832">
        <v>0</v>
      </c>
      <c r="AC2532" s="832">
        <v>0</v>
      </c>
      <c r="AD2532" s="832">
        <v>0</v>
      </c>
      <c r="AE2532" s="832">
        <v>0</v>
      </c>
      <c r="AF2532" s="832">
        <v>0</v>
      </c>
      <c r="AG2532" s="832">
        <v>0</v>
      </c>
      <c r="AH2532" s="832">
        <v>0</v>
      </c>
      <c r="AI2532" s="832">
        <v>0</v>
      </c>
    </row>
    <row r="2533" spans="1:35" ht="15" customHeight="1">
      <c r="A2533" s="832" t="s">
        <v>1150</v>
      </c>
      <c r="B2533" s="832">
        <v>2022</v>
      </c>
      <c r="C2533" s="832" t="s">
        <v>2041</v>
      </c>
      <c r="D2533" s="832" t="s">
        <v>2792</v>
      </c>
      <c r="E2533" s="832" t="s">
        <v>2032</v>
      </c>
      <c r="F2533" s="832" t="s">
        <v>1153</v>
      </c>
      <c r="G2533" s="832">
        <v>0</v>
      </c>
      <c r="H2533" s="832">
        <v>0</v>
      </c>
      <c r="I2533" s="832">
        <v>0</v>
      </c>
      <c r="J2533" s="832">
        <v>0</v>
      </c>
      <c r="K2533" s="832">
        <v>0</v>
      </c>
      <c r="L2533" s="832">
        <v>0</v>
      </c>
      <c r="M2533" s="832">
        <v>0</v>
      </c>
      <c r="N2533" s="832">
        <v>0</v>
      </c>
      <c r="O2533" s="832">
        <v>0</v>
      </c>
      <c r="P2533" s="832">
        <v>0</v>
      </c>
      <c r="Q2533" s="832">
        <v>0</v>
      </c>
      <c r="R2533" s="832">
        <v>0</v>
      </c>
      <c r="S2533" s="832">
        <v>0</v>
      </c>
      <c r="T2533" s="832">
        <v>0</v>
      </c>
      <c r="U2533" s="832">
        <v>0</v>
      </c>
      <c r="V2533" s="832">
        <v>0</v>
      </c>
      <c r="W2533" s="832">
        <v>0</v>
      </c>
      <c r="X2533" s="832">
        <v>0</v>
      </c>
      <c r="Y2533" s="832">
        <v>0</v>
      </c>
      <c r="Z2533" s="832">
        <v>0</v>
      </c>
      <c r="AA2533" s="832">
        <v>0</v>
      </c>
      <c r="AB2533" s="832">
        <v>0</v>
      </c>
      <c r="AC2533" s="832">
        <v>0</v>
      </c>
      <c r="AD2533" s="832">
        <v>0</v>
      </c>
      <c r="AE2533" s="832">
        <v>0</v>
      </c>
      <c r="AF2533" s="832">
        <v>0</v>
      </c>
      <c r="AG2533" s="832">
        <v>0</v>
      </c>
      <c r="AH2533" s="832">
        <v>0</v>
      </c>
      <c r="AI2533" s="832">
        <v>0</v>
      </c>
    </row>
    <row r="2534" spans="1:35" ht="15" customHeight="1">
      <c r="A2534" s="832" t="s">
        <v>1150</v>
      </c>
      <c r="B2534" s="832">
        <v>2022</v>
      </c>
      <c r="C2534" s="832" t="s">
        <v>2043</v>
      </c>
      <c r="D2534" s="832" t="s">
        <v>2793</v>
      </c>
      <c r="E2534" s="832" t="s">
        <v>333</v>
      </c>
      <c r="F2534" s="832" t="s">
        <v>1153</v>
      </c>
      <c r="G2534" s="832">
        <v>42379.67</v>
      </c>
      <c r="H2534" s="832">
        <v>-34318.199999999997</v>
      </c>
      <c r="I2534" s="832">
        <v>-18080.78</v>
      </c>
      <c r="J2534" s="832">
        <v>-18812.2</v>
      </c>
      <c r="K2534" s="832">
        <v>-19106.32</v>
      </c>
      <c r="L2534" s="832">
        <v>-42468.85</v>
      </c>
      <c r="M2534" s="832">
        <v>-42468.85</v>
      </c>
      <c r="N2534" s="832">
        <v>-42494.19</v>
      </c>
      <c r="O2534" s="832">
        <v>-42494.19</v>
      </c>
      <c r="P2534" s="832">
        <v>-40186.449999999997</v>
      </c>
      <c r="Q2534" s="832">
        <v>-75694.61</v>
      </c>
      <c r="R2534" s="832">
        <v>-77224.78</v>
      </c>
      <c r="S2534" s="832">
        <v>0</v>
      </c>
      <c r="T2534" s="832">
        <v>0</v>
      </c>
      <c r="U2534" s="832">
        <v>48648.19</v>
      </c>
      <c r="V2534" s="832">
        <v>0</v>
      </c>
      <c r="W2534" s="832">
        <v>0</v>
      </c>
      <c r="X2534" s="832">
        <v>0</v>
      </c>
      <c r="Y2534" s="832">
        <v>0</v>
      </c>
      <c r="Z2534" s="832">
        <v>0</v>
      </c>
      <c r="AA2534" s="832">
        <v>0</v>
      </c>
      <c r="AB2534" s="832">
        <v>0</v>
      </c>
      <c r="AC2534" s="832">
        <v>0</v>
      </c>
      <c r="AD2534" s="832">
        <v>0</v>
      </c>
      <c r="AE2534" s="832">
        <v>0</v>
      </c>
      <c r="AF2534" s="832">
        <v>0</v>
      </c>
      <c r="AG2534" s="832">
        <v>0</v>
      </c>
      <c r="AH2534" s="832">
        <v>0</v>
      </c>
      <c r="AI2534" s="832">
        <v>0</v>
      </c>
    </row>
    <row r="2535" spans="1:35" ht="15" customHeight="1">
      <c r="A2535" s="832" t="s">
        <v>1150</v>
      </c>
      <c r="B2535" s="832">
        <v>2022</v>
      </c>
      <c r="C2535" s="832" t="s">
        <v>2045</v>
      </c>
      <c r="D2535" s="832" t="s">
        <v>2046</v>
      </c>
      <c r="E2535" s="832" t="s">
        <v>333</v>
      </c>
      <c r="F2535" s="832" t="s">
        <v>1153</v>
      </c>
      <c r="G2535" s="832">
        <v>294.12</v>
      </c>
      <c r="H2535" s="832">
        <v>0</v>
      </c>
      <c r="I2535" s="832">
        <v>-441.18</v>
      </c>
      <c r="J2535" s="832">
        <v>-441.18</v>
      </c>
      <c r="K2535" s="832">
        <v>-147.06</v>
      </c>
      <c r="L2535" s="832">
        <v>-147.06</v>
      </c>
      <c r="M2535" s="832">
        <v>-147.06</v>
      </c>
      <c r="N2535" s="832">
        <v>-147.06</v>
      </c>
      <c r="O2535" s="832">
        <v>-147.06</v>
      </c>
      <c r="P2535" s="832">
        <v>-147.06</v>
      </c>
      <c r="Q2535" s="832">
        <v>-147.06</v>
      </c>
      <c r="R2535" s="832">
        <v>-147.06</v>
      </c>
      <c r="S2535" s="832">
        <v>0</v>
      </c>
      <c r="T2535" s="832">
        <v>0</v>
      </c>
      <c r="U2535" s="832">
        <v>0</v>
      </c>
      <c r="V2535" s="832">
        <v>0</v>
      </c>
      <c r="W2535" s="832">
        <v>0</v>
      </c>
      <c r="X2535" s="832">
        <v>0</v>
      </c>
      <c r="Y2535" s="832">
        <v>0</v>
      </c>
      <c r="Z2535" s="832">
        <v>0</v>
      </c>
      <c r="AA2535" s="832">
        <v>0</v>
      </c>
      <c r="AB2535" s="832">
        <v>0</v>
      </c>
      <c r="AC2535" s="832">
        <v>0</v>
      </c>
      <c r="AD2535" s="832">
        <v>0</v>
      </c>
      <c r="AE2535" s="832">
        <v>0</v>
      </c>
      <c r="AF2535" s="832">
        <v>0</v>
      </c>
      <c r="AG2535" s="832">
        <v>0</v>
      </c>
      <c r="AH2535" s="832">
        <v>0</v>
      </c>
      <c r="AI2535" s="832">
        <v>0</v>
      </c>
    </row>
    <row r="2536" spans="1:35" ht="15" customHeight="1">
      <c r="A2536" s="832" t="s">
        <v>1150</v>
      </c>
      <c r="B2536" s="832">
        <v>2022</v>
      </c>
      <c r="C2536" s="832" t="s">
        <v>2047</v>
      </c>
      <c r="D2536" s="832" t="s">
        <v>2048</v>
      </c>
      <c r="E2536" s="832" t="s">
        <v>333</v>
      </c>
      <c r="F2536" s="832" t="s">
        <v>1153</v>
      </c>
      <c r="G2536" s="832">
        <v>684.62</v>
      </c>
      <c r="H2536" s="832">
        <v>2365.8200000000002</v>
      </c>
      <c r="I2536" s="832">
        <v>3244.72</v>
      </c>
      <c r="J2536" s="832">
        <v>2812.62</v>
      </c>
      <c r="K2536" s="832">
        <v>2380.52</v>
      </c>
      <c r="L2536" s="832">
        <v>1948.42</v>
      </c>
      <c r="M2536" s="832">
        <v>4196.62</v>
      </c>
      <c r="N2536" s="832">
        <v>1948.42</v>
      </c>
      <c r="O2536" s="832">
        <v>4017.02</v>
      </c>
      <c r="P2536" s="832">
        <v>1948.42</v>
      </c>
      <c r="Q2536" s="832">
        <v>4661.72</v>
      </c>
      <c r="R2536" s="832">
        <v>2653.42</v>
      </c>
      <c r="S2536" s="832">
        <v>0</v>
      </c>
      <c r="T2536" s="832">
        <v>0</v>
      </c>
      <c r="U2536" s="832">
        <v>0</v>
      </c>
      <c r="V2536" s="832">
        <v>0</v>
      </c>
      <c r="W2536" s="832">
        <v>0</v>
      </c>
      <c r="X2536" s="832">
        <v>0</v>
      </c>
      <c r="Y2536" s="832">
        <v>0</v>
      </c>
      <c r="Z2536" s="832">
        <v>0</v>
      </c>
      <c r="AA2536" s="832">
        <v>0</v>
      </c>
      <c r="AB2536" s="832">
        <v>0</v>
      </c>
      <c r="AC2536" s="832">
        <v>0</v>
      </c>
      <c r="AD2536" s="832">
        <v>0</v>
      </c>
      <c r="AE2536" s="832">
        <v>0</v>
      </c>
      <c r="AF2536" s="832">
        <v>0</v>
      </c>
      <c r="AG2536" s="832">
        <v>0</v>
      </c>
      <c r="AH2536" s="832">
        <v>0</v>
      </c>
      <c r="AI2536" s="832">
        <v>0</v>
      </c>
    </row>
    <row r="2537" spans="1:35" ht="15" customHeight="1">
      <c r="A2537" s="832" t="s">
        <v>1150</v>
      </c>
      <c r="B2537" s="832">
        <v>2022</v>
      </c>
      <c r="C2537" s="832" t="s">
        <v>2049</v>
      </c>
      <c r="D2537" s="832" t="s">
        <v>2050</v>
      </c>
      <c r="E2537" s="832" t="s">
        <v>333</v>
      </c>
      <c r="F2537" s="832" t="s">
        <v>1153</v>
      </c>
      <c r="G2537" s="832">
        <v>1108.18</v>
      </c>
      <c r="H2537" s="832">
        <v>1540.9</v>
      </c>
      <c r="I2537" s="832">
        <v>2081.8000000000002</v>
      </c>
      <c r="J2537" s="832">
        <v>2514.52</v>
      </c>
      <c r="K2537" s="832">
        <v>2947.24</v>
      </c>
      <c r="L2537" s="832">
        <v>1488.14</v>
      </c>
      <c r="M2537" s="832">
        <v>3246.99</v>
      </c>
      <c r="N2537" s="832">
        <v>3604.71</v>
      </c>
      <c r="O2537" s="832">
        <v>4037.43</v>
      </c>
      <c r="P2537" s="832">
        <v>3327.2</v>
      </c>
      <c r="Q2537" s="832">
        <v>3868.1</v>
      </c>
      <c r="R2537" s="832">
        <v>4300.82</v>
      </c>
      <c r="S2537" s="832">
        <v>0</v>
      </c>
      <c r="T2537" s="832">
        <v>0</v>
      </c>
      <c r="U2537" s="832">
        <v>0</v>
      </c>
      <c r="V2537" s="832">
        <v>0</v>
      </c>
      <c r="W2537" s="832">
        <v>0</v>
      </c>
      <c r="X2537" s="832">
        <v>0</v>
      </c>
      <c r="Y2537" s="832">
        <v>0</v>
      </c>
      <c r="Z2537" s="832">
        <v>0</v>
      </c>
      <c r="AA2537" s="832">
        <v>0</v>
      </c>
      <c r="AB2537" s="832">
        <v>0</v>
      </c>
      <c r="AC2537" s="832">
        <v>0</v>
      </c>
      <c r="AD2537" s="832">
        <v>0</v>
      </c>
      <c r="AE2537" s="832">
        <v>0</v>
      </c>
      <c r="AF2537" s="832">
        <v>0</v>
      </c>
      <c r="AG2537" s="832">
        <v>0</v>
      </c>
      <c r="AH2537" s="832">
        <v>0</v>
      </c>
      <c r="AI2537" s="832">
        <v>0</v>
      </c>
    </row>
    <row r="2538" spans="1:35" ht="15" customHeight="1">
      <c r="A2538" s="832" t="s">
        <v>1150</v>
      </c>
      <c r="B2538" s="832">
        <v>2022</v>
      </c>
      <c r="C2538" s="832" t="s">
        <v>2051</v>
      </c>
      <c r="D2538" s="832" t="s">
        <v>2052</v>
      </c>
      <c r="E2538" s="832" t="s">
        <v>333</v>
      </c>
      <c r="F2538" s="832" t="s">
        <v>1153</v>
      </c>
      <c r="G2538" s="832">
        <v>316</v>
      </c>
      <c r="H2538" s="832">
        <v>122.67</v>
      </c>
      <c r="I2538" s="832">
        <v>-2.46</v>
      </c>
      <c r="J2538" s="832">
        <v>-117.05</v>
      </c>
      <c r="K2538" s="832">
        <v>-361.42</v>
      </c>
      <c r="L2538" s="832">
        <v>-504.76</v>
      </c>
      <c r="M2538" s="832">
        <v>-764.26</v>
      </c>
      <c r="N2538" s="832">
        <v>-1041.6300000000001</v>
      </c>
      <c r="O2538" s="832">
        <v>-1173.43</v>
      </c>
      <c r="P2538" s="832">
        <v>-1287.69</v>
      </c>
      <c r="Q2538" s="832">
        <v>-1464.05</v>
      </c>
      <c r="R2538" s="832">
        <v>-1645.9</v>
      </c>
      <c r="S2538" s="832">
        <v>0</v>
      </c>
      <c r="T2538" s="832">
        <v>0</v>
      </c>
      <c r="U2538" s="832">
        <v>0</v>
      </c>
      <c r="V2538" s="832">
        <v>0</v>
      </c>
      <c r="W2538" s="832">
        <v>0</v>
      </c>
      <c r="X2538" s="832">
        <v>0</v>
      </c>
      <c r="Y2538" s="832">
        <v>0</v>
      </c>
      <c r="Z2538" s="832">
        <v>0</v>
      </c>
      <c r="AA2538" s="832">
        <v>0</v>
      </c>
      <c r="AB2538" s="832">
        <v>0</v>
      </c>
      <c r="AC2538" s="832">
        <v>0</v>
      </c>
      <c r="AD2538" s="832">
        <v>0</v>
      </c>
      <c r="AE2538" s="832">
        <v>0</v>
      </c>
      <c r="AF2538" s="832">
        <v>0</v>
      </c>
      <c r="AG2538" s="832">
        <v>0</v>
      </c>
      <c r="AH2538" s="832">
        <v>0</v>
      </c>
      <c r="AI2538" s="832">
        <v>0</v>
      </c>
    </row>
    <row r="2539" spans="1:35" ht="15" customHeight="1">
      <c r="A2539" s="832" t="s">
        <v>1150</v>
      </c>
      <c r="B2539" s="832">
        <v>2022</v>
      </c>
      <c r="C2539" s="832" t="s">
        <v>2053</v>
      </c>
      <c r="D2539" s="832" t="s">
        <v>2794</v>
      </c>
      <c r="E2539" s="832" t="s">
        <v>333</v>
      </c>
      <c r="F2539" s="832" t="s">
        <v>1153</v>
      </c>
      <c r="G2539" s="832">
        <v>2260.94</v>
      </c>
      <c r="H2539" s="832">
        <v>1236.67</v>
      </c>
      <c r="I2539" s="832">
        <v>-126.24</v>
      </c>
      <c r="J2539" s="832">
        <v>-1675.72</v>
      </c>
      <c r="K2539" s="832">
        <v>-2531.5100000000002</v>
      </c>
      <c r="L2539" s="832">
        <v>-1767.75</v>
      </c>
      <c r="M2539" s="832">
        <v>-2593.61</v>
      </c>
      <c r="N2539" s="832">
        <v>-4455.66</v>
      </c>
      <c r="O2539" s="832">
        <v>-4467.58</v>
      </c>
      <c r="P2539" s="832">
        <v>-4429.17</v>
      </c>
      <c r="Q2539" s="832">
        <v>-5006.8500000000004</v>
      </c>
      <c r="R2539" s="832">
        <v>-8044.29</v>
      </c>
      <c r="S2539" s="832">
        <v>0</v>
      </c>
      <c r="T2539" s="832">
        <v>0</v>
      </c>
      <c r="U2539" s="832">
        <v>0</v>
      </c>
      <c r="V2539" s="832">
        <v>0</v>
      </c>
      <c r="W2539" s="832">
        <v>0</v>
      </c>
      <c r="X2539" s="832">
        <v>0</v>
      </c>
      <c r="Y2539" s="832">
        <v>0</v>
      </c>
      <c r="Z2539" s="832">
        <v>0</v>
      </c>
      <c r="AA2539" s="832">
        <v>0</v>
      </c>
      <c r="AB2539" s="832">
        <v>0</v>
      </c>
      <c r="AC2539" s="832">
        <v>0</v>
      </c>
      <c r="AD2539" s="832">
        <v>0</v>
      </c>
      <c r="AE2539" s="832">
        <v>0</v>
      </c>
      <c r="AF2539" s="832">
        <v>0</v>
      </c>
      <c r="AG2539" s="832">
        <v>0</v>
      </c>
      <c r="AH2539" s="832">
        <v>0</v>
      </c>
      <c r="AI2539" s="832">
        <v>0</v>
      </c>
    </row>
    <row r="2540" spans="1:35" ht="15" customHeight="1">
      <c r="A2540" s="832" t="s">
        <v>1150</v>
      </c>
      <c r="B2540" s="832">
        <v>2022</v>
      </c>
      <c r="C2540" s="832" t="s">
        <v>2054</v>
      </c>
      <c r="D2540" s="832" t="s">
        <v>2795</v>
      </c>
      <c r="E2540" s="832" t="s">
        <v>333</v>
      </c>
      <c r="F2540" s="832" t="s">
        <v>1153</v>
      </c>
      <c r="G2540" s="832">
        <v>167318.18</v>
      </c>
      <c r="H2540" s="832">
        <v>167318.18</v>
      </c>
      <c r="I2540" s="832">
        <v>167318.18</v>
      </c>
      <c r="J2540" s="832">
        <v>167318.18</v>
      </c>
      <c r="K2540" s="832">
        <v>167318.18</v>
      </c>
      <c r="L2540" s="832">
        <v>167318.18</v>
      </c>
      <c r="M2540" s="832">
        <v>167318.18</v>
      </c>
      <c r="N2540" s="832">
        <v>167318.18</v>
      </c>
      <c r="O2540" s="832">
        <v>167318.18</v>
      </c>
      <c r="P2540" s="832">
        <v>167318.18</v>
      </c>
      <c r="Q2540" s="832">
        <v>167318.18</v>
      </c>
      <c r="R2540" s="832">
        <v>167318.18</v>
      </c>
      <c r="S2540" s="832">
        <v>0</v>
      </c>
      <c r="T2540" s="832">
        <v>0</v>
      </c>
      <c r="U2540" s="832">
        <v>0</v>
      </c>
      <c r="V2540" s="832">
        <v>0</v>
      </c>
      <c r="W2540" s="832">
        <v>0</v>
      </c>
      <c r="X2540" s="832">
        <v>0</v>
      </c>
      <c r="Y2540" s="832">
        <v>0</v>
      </c>
      <c r="Z2540" s="832">
        <v>0</v>
      </c>
      <c r="AA2540" s="832">
        <v>0</v>
      </c>
      <c r="AB2540" s="832">
        <v>0</v>
      </c>
      <c r="AC2540" s="832">
        <v>0</v>
      </c>
      <c r="AD2540" s="832">
        <v>0</v>
      </c>
      <c r="AE2540" s="832">
        <v>0</v>
      </c>
      <c r="AF2540" s="832">
        <v>0</v>
      </c>
      <c r="AG2540" s="832">
        <v>0</v>
      </c>
      <c r="AH2540" s="832">
        <v>0</v>
      </c>
      <c r="AI2540" s="832">
        <v>0</v>
      </c>
    </row>
    <row r="2541" spans="1:35" ht="15" customHeight="1">
      <c r="A2541" s="832" t="s">
        <v>1150</v>
      </c>
      <c r="B2541" s="832">
        <v>2022</v>
      </c>
      <c r="C2541" s="832" t="s">
        <v>2055</v>
      </c>
      <c r="D2541" s="832" t="s">
        <v>2796</v>
      </c>
      <c r="E2541" s="832" t="s">
        <v>333</v>
      </c>
      <c r="F2541" s="832" t="s">
        <v>1153</v>
      </c>
      <c r="G2541" s="832">
        <v>-182572.66</v>
      </c>
      <c r="H2541" s="832">
        <v>-182555.2</v>
      </c>
      <c r="I2541" s="832">
        <v>-182546.24</v>
      </c>
      <c r="J2541" s="832">
        <v>-182546.24</v>
      </c>
      <c r="K2541" s="832">
        <v>-182546.24</v>
      </c>
      <c r="L2541" s="832">
        <v>-183014.58</v>
      </c>
      <c r="M2541" s="832">
        <v>-183014.58</v>
      </c>
      <c r="N2541" s="832">
        <v>-183014.58</v>
      </c>
      <c r="O2541" s="832">
        <v>-183014.58</v>
      </c>
      <c r="P2541" s="832">
        <v>-183014.58</v>
      </c>
      <c r="Q2541" s="832">
        <v>-183014.58</v>
      </c>
      <c r="R2541" s="832">
        <v>-183014.58</v>
      </c>
      <c r="S2541" s="832">
        <v>0</v>
      </c>
      <c r="T2541" s="832">
        <v>0</v>
      </c>
      <c r="U2541" s="832">
        <v>0</v>
      </c>
      <c r="V2541" s="832">
        <v>0</v>
      </c>
      <c r="W2541" s="832">
        <v>0</v>
      </c>
      <c r="X2541" s="832">
        <v>0</v>
      </c>
      <c r="Y2541" s="832">
        <v>0</v>
      </c>
      <c r="Z2541" s="832">
        <v>0</v>
      </c>
      <c r="AA2541" s="832">
        <v>0</v>
      </c>
      <c r="AB2541" s="832">
        <v>0</v>
      </c>
      <c r="AC2541" s="832">
        <v>0</v>
      </c>
      <c r="AD2541" s="832">
        <v>0</v>
      </c>
      <c r="AE2541" s="832">
        <v>0</v>
      </c>
      <c r="AF2541" s="832">
        <v>0</v>
      </c>
      <c r="AG2541" s="832">
        <v>0</v>
      </c>
      <c r="AH2541" s="832">
        <v>0</v>
      </c>
      <c r="AI2541" s="832">
        <v>0</v>
      </c>
    </row>
    <row r="2542" spans="1:35" ht="15" customHeight="1">
      <c r="A2542" s="832" t="s">
        <v>1150</v>
      </c>
      <c r="B2542" s="832">
        <v>2022</v>
      </c>
      <c r="C2542" s="832" t="s">
        <v>2057</v>
      </c>
      <c r="D2542" s="832" t="s">
        <v>2797</v>
      </c>
      <c r="E2542" s="832" t="s">
        <v>333</v>
      </c>
      <c r="F2542" s="832" t="s">
        <v>1153</v>
      </c>
      <c r="G2542" s="832">
        <v>1809</v>
      </c>
      <c r="H2542" s="832">
        <v>1731</v>
      </c>
      <c r="I2542" s="832">
        <v>2166</v>
      </c>
      <c r="J2542" s="832">
        <v>3210</v>
      </c>
      <c r="K2542" s="832">
        <v>4146</v>
      </c>
      <c r="L2542" s="832">
        <v>4527</v>
      </c>
      <c r="M2542" s="832">
        <v>5490</v>
      </c>
      <c r="N2542" s="832">
        <v>5928</v>
      </c>
      <c r="O2542" s="832">
        <v>7209</v>
      </c>
      <c r="P2542" s="832">
        <v>5280</v>
      </c>
      <c r="Q2542" s="832">
        <v>3990</v>
      </c>
      <c r="R2542" s="832">
        <v>2715</v>
      </c>
      <c r="S2542" s="832">
        <v>0</v>
      </c>
      <c r="T2542" s="832">
        <v>0</v>
      </c>
      <c r="U2542" s="832">
        <v>0</v>
      </c>
      <c r="V2542" s="832">
        <v>0</v>
      </c>
      <c r="W2542" s="832">
        <v>0</v>
      </c>
      <c r="X2542" s="832">
        <v>0</v>
      </c>
      <c r="Y2542" s="832">
        <v>0</v>
      </c>
      <c r="Z2542" s="832">
        <v>0</v>
      </c>
      <c r="AA2542" s="832">
        <v>0</v>
      </c>
      <c r="AB2542" s="832">
        <v>0</v>
      </c>
      <c r="AC2542" s="832">
        <v>0</v>
      </c>
      <c r="AD2542" s="832">
        <v>0</v>
      </c>
      <c r="AE2542" s="832">
        <v>0</v>
      </c>
      <c r="AF2542" s="832">
        <v>0</v>
      </c>
      <c r="AG2542" s="832">
        <v>0</v>
      </c>
      <c r="AH2542" s="832">
        <v>0</v>
      </c>
      <c r="AI2542" s="832">
        <v>0</v>
      </c>
    </row>
    <row r="2543" spans="1:35" ht="15" customHeight="1">
      <c r="A2543" s="832" t="s">
        <v>1150</v>
      </c>
      <c r="B2543" s="832">
        <v>2022</v>
      </c>
      <c r="C2543" s="832" t="s">
        <v>2059</v>
      </c>
      <c r="D2543" s="832" t="s">
        <v>2798</v>
      </c>
      <c r="E2543" s="832" t="s">
        <v>333</v>
      </c>
      <c r="F2543" s="832" t="s">
        <v>1153</v>
      </c>
      <c r="G2543" s="832">
        <v>33826.18</v>
      </c>
      <c r="H2543" s="832">
        <v>30026</v>
      </c>
      <c r="I2543" s="832">
        <v>28892.05</v>
      </c>
      <c r="J2543" s="832">
        <v>33826.18</v>
      </c>
      <c r="K2543" s="832">
        <v>33826.18</v>
      </c>
      <c r="L2543" s="832">
        <v>33826.18</v>
      </c>
      <c r="M2543" s="832">
        <v>33826.18</v>
      </c>
      <c r="N2543" s="832">
        <v>415.2</v>
      </c>
      <c r="O2543" s="832">
        <v>415.2</v>
      </c>
      <c r="P2543" s="832">
        <v>415.2</v>
      </c>
      <c r="Q2543" s="832">
        <v>415.2</v>
      </c>
      <c r="R2543" s="832">
        <v>-2533.63</v>
      </c>
      <c r="S2543" s="832">
        <v>0</v>
      </c>
      <c r="T2543" s="832">
        <v>0</v>
      </c>
      <c r="U2543" s="832">
        <v>0</v>
      </c>
      <c r="V2543" s="832">
        <v>0</v>
      </c>
      <c r="W2543" s="832">
        <v>0</v>
      </c>
      <c r="X2543" s="832">
        <v>0</v>
      </c>
      <c r="Y2543" s="832">
        <v>0</v>
      </c>
      <c r="Z2543" s="832">
        <v>0</v>
      </c>
      <c r="AA2543" s="832">
        <v>0</v>
      </c>
      <c r="AB2543" s="832">
        <v>0</v>
      </c>
      <c r="AC2543" s="832">
        <v>0</v>
      </c>
      <c r="AD2543" s="832">
        <v>0</v>
      </c>
      <c r="AE2543" s="832">
        <v>0</v>
      </c>
      <c r="AF2543" s="832">
        <v>0</v>
      </c>
      <c r="AG2543" s="832">
        <v>0</v>
      </c>
      <c r="AH2543" s="832">
        <v>0</v>
      </c>
      <c r="AI2543" s="832">
        <v>0</v>
      </c>
    </row>
    <row r="2544" spans="1:35" ht="15" customHeight="1">
      <c r="A2544" s="832" t="s">
        <v>1150</v>
      </c>
      <c r="B2544" s="832">
        <v>2022</v>
      </c>
      <c r="C2544" s="832" t="s">
        <v>2061</v>
      </c>
      <c r="D2544" s="832" t="s">
        <v>655</v>
      </c>
      <c r="E2544" s="832" t="s">
        <v>333</v>
      </c>
      <c r="F2544" s="832" t="s">
        <v>1153</v>
      </c>
      <c r="G2544" s="832">
        <v>0</v>
      </c>
      <c r="H2544" s="832">
        <v>0</v>
      </c>
      <c r="I2544" s="832">
        <v>-5499.79</v>
      </c>
      <c r="J2544" s="832">
        <v>22725.759999999998</v>
      </c>
      <c r="K2544" s="832">
        <v>14932.11</v>
      </c>
      <c r="L2544" s="832">
        <v>16875.05</v>
      </c>
      <c r="M2544" s="832">
        <v>19966.2</v>
      </c>
      <c r="N2544" s="832">
        <v>-5499.79</v>
      </c>
      <c r="O2544" s="832">
        <v>11970.38</v>
      </c>
      <c r="P2544" s="832">
        <v>12482.23</v>
      </c>
      <c r="Q2544" s="832">
        <v>15783.04</v>
      </c>
      <c r="R2544" s="832">
        <v>-5499.79</v>
      </c>
      <c r="S2544" s="832">
        <v>0</v>
      </c>
      <c r="T2544" s="832">
        <v>0</v>
      </c>
      <c r="U2544" s="832">
        <v>0</v>
      </c>
      <c r="V2544" s="832">
        <v>0</v>
      </c>
      <c r="W2544" s="832">
        <v>0</v>
      </c>
      <c r="X2544" s="832">
        <v>0</v>
      </c>
      <c r="Y2544" s="832">
        <v>0</v>
      </c>
      <c r="Z2544" s="832">
        <v>0</v>
      </c>
      <c r="AA2544" s="832">
        <v>0</v>
      </c>
      <c r="AB2544" s="832">
        <v>0</v>
      </c>
      <c r="AC2544" s="832">
        <v>0</v>
      </c>
      <c r="AD2544" s="832">
        <v>0</v>
      </c>
      <c r="AE2544" s="832">
        <v>0</v>
      </c>
      <c r="AF2544" s="832">
        <v>0</v>
      </c>
      <c r="AG2544" s="832">
        <v>0</v>
      </c>
      <c r="AH2544" s="832">
        <v>0</v>
      </c>
      <c r="AI2544" s="832">
        <v>0</v>
      </c>
    </row>
    <row r="2545" spans="1:35" ht="15" customHeight="1">
      <c r="A2545" s="832" t="s">
        <v>1150</v>
      </c>
      <c r="B2545" s="832">
        <v>2022</v>
      </c>
      <c r="C2545" s="832" t="s">
        <v>2063</v>
      </c>
      <c r="D2545" s="832" t="s">
        <v>2799</v>
      </c>
      <c r="E2545" s="832" t="s">
        <v>333</v>
      </c>
      <c r="F2545" s="832" t="s">
        <v>1153</v>
      </c>
      <c r="G2545" s="832">
        <v>1083.3399999999999</v>
      </c>
      <c r="H2545" s="832">
        <v>1555.03</v>
      </c>
      <c r="I2545" s="832">
        <v>1263.5899999999999</v>
      </c>
      <c r="J2545" s="832">
        <v>1477</v>
      </c>
      <c r="K2545" s="832">
        <v>2202.73</v>
      </c>
      <c r="L2545" s="832">
        <v>1999.83</v>
      </c>
      <c r="M2545" s="832">
        <v>1131.8800000000001</v>
      </c>
      <c r="N2545" s="832">
        <v>609.64</v>
      </c>
      <c r="O2545" s="832">
        <v>2444.09</v>
      </c>
      <c r="P2545" s="832">
        <v>1935.23</v>
      </c>
      <c r="Q2545" s="832">
        <v>1484.51</v>
      </c>
      <c r="R2545" s="832">
        <v>214.07</v>
      </c>
      <c r="S2545" s="832">
        <v>0</v>
      </c>
      <c r="T2545" s="832">
        <v>0</v>
      </c>
      <c r="U2545" s="832">
        <v>0</v>
      </c>
      <c r="V2545" s="832">
        <v>0</v>
      </c>
      <c r="W2545" s="832">
        <v>0</v>
      </c>
      <c r="X2545" s="832">
        <v>0</v>
      </c>
      <c r="Y2545" s="832">
        <v>0</v>
      </c>
      <c r="Z2545" s="832">
        <v>0</v>
      </c>
      <c r="AA2545" s="832">
        <v>0</v>
      </c>
      <c r="AB2545" s="832">
        <v>0</v>
      </c>
      <c r="AC2545" s="832">
        <v>0</v>
      </c>
      <c r="AD2545" s="832">
        <v>0</v>
      </c>
      <c r="AE2545" s="832">
        <v>0</v>
      </c>
      <c r="AF2545" s="832">
        <v>0</v>
      </c>
      <c r="AG2545" s="832">
        <v>0</v>
      </c>
      <c r="AH2545" s="832">
        <v>0</v>
      </c>
      <c r="AI2545" s="832">
        <v>0</v>
      </c>
    </row>
    <row r="2546" spans="1:35" ht="15" customHeight="1">
      <c r="A2546" s="832" t="s">
        <v>1150</v>
      </c>
      <c r="B2546" s="832">
        <v>2022</v>
      </c>
      <c r="C2546" s="832" t="s">
        <v>2065</v>
      </c>
      <c r="D2546" s="832" t="s">
        <v>2800</v>
      </c>
      <c r="E2546" s="832" t="s">
        <v>336</v>
      </c>
      <c r="F2546" s="832" t="s">
        <v>1153</v>
      </c>
      <c r="G2546" s="832">
        <v>0</v>
      </c>
      <c r="H2546" s="832">
        <v>0.09</v>
      </c>
      <c r="I2546" s="832">
        <v>0.09</v>
      </c>
      <c r="J2546" s="832">
        <v>0.09</v>
      </c>
      <c r="K2546" s="832">
        <v>0</v>
      </c>
      <c r="L2546" s="832">
        <v>0</v>
      </c>
      <c r="M2546" s="832">
        <v>-1695.75</v>
      </c>
      <c r="N2546" s="832">
        <v>0</v>
      </c>
      <c r="O2546" s="832">
        <v>-3063.52</v>
      </c>
      <c r="P2546" s="832">
        <v>0</v>
      </c>
      <c r="Q2546" s="832">
        <v>0</v>
      </c>
      <c r="R2546" s="832">
        <v>0</v>
      </c>
      <c r="S2546" s="832">
        <v>0</v>
      </c>
      <c r="T2546" s="832">
        <v>0</v>
      </c>
      <c r="U2546" s="832">
        <v>0</v>
      </c>
      <c r="V2546" s="832">
        <v>0</v>
      </c>
      <c r="W2546" s="832">
        <v>0</v>
      </c>
      <c r="X2546" s="832">
        <v>0</v>
      </c>
      <c r="Y2546" s="832">
        <v>0</v>
      </c>
      <c r="Z2546" s="832">
        <v>0</v>
      </c>
      <c r="AA2546" s="832">
        <v>0</v>
      </c>
      <c r="AB2546" s="832">
        <v>0</v>
      </c>
      <c r="AC2546" s="832">
        <v>0</v>
      </c>
      <c r="AD2546" s="832">
        <v>0</v>
      </c>
      <c r="AE2546" s="832">
        <v>0</v>
      </c>
      <c r="AF2546" s="832">
        <v>0</v>
      </c>
      <c r="AG2546" s="832">
        <v>0</v>
      </c>
      <c r="AH2546" s="832">
        <v>0</v>
      </c>
      <c r="AI2546" s="832">
        <v>0</v>
      </c>
    </row>
    <row r="2547" spans="1:35" ht="15" customHeight="1">
      <c r="A2547" s="832" t="s">
        <v>1150</v>
      </c>
      <c r="B2547" s="832">
        <v>2022</v>
      </c>
      <c r="C2547" s="832" t="s">
        <v>2067</v>
      </c>
      <c r="D2547" s="832" t="s">
        <v>2068</v>
      </c>
      <c r="E2547" s="832" t="s">
        <v>2032</v>
      </c>
      <c r="F2547" s="832" t="s">
        <v>1153</v>
      </c>
      <c r="G2547" s="832">
        <v>38243.589999999997</v>
      </c>
      <c r="H2547" s="832">
        <v>47699.69</v>
      </c>
      <c r="I2547" s="832">
        <v>30260.51</v>
      </c>
      <c r="J2547" s="832">
        <v>24346.41</v>
      </c>
      <c r="K2547" s="832">
        <v>46126.82</v>
      </c>
      <c r="L2547" s="832">
        <v>39949.599999999999</v>
      </c>
      <c r="M2547" s="832">
        <v>31559.78</v>
      </c>
      <c r="N2547" s="832">
        <v>19695.09</v>
      </c>
      <c r="O2547" s="832">
        <v>23684.47</v>
      </c>
      <c r="P2547" s="832">
        <v>29089.37</v>
      </c>
      <c r="Q2547" s="832">
        <v>19593.57</v>
      </c>
      <c r="R2547" s="832">
        <v>18783.21</v>
      </c>
      <c r="S2547" s="832">
        <v>0</v>
      </c>
      <c r="T2547" s="832">
        <v>0</v>
      </c>
      <c r="U2547" s="832">
        <v>0</v>
      </c>
      <c r="V2547" s="832">
        <v>0</v>
      </c>
      <c r="W2547" s="832">
        <v>0</v>
      </c>
      <c r="X2547" s="832">
        <v>0</v>
      </c>
      <c r="Y2547" s="832">
        <v>0</v>
      </c>
      <c r="Z2547" s="832">
        <v>0</v>
      </c>
      <c r="AA2547" s="832">
        <v>0</v>
      </c>
      <c r="AB2547" s="832">
        <v>0</v>
      </c>
      <c r="AC2547" s="832">
        <v>0</v>
      </c>
      <c r="AD2547" s="832">
        <v>0</v>
      </c>
      <c r="AE2547" s="832">
        <v>0</v>
      </c>
      <c r="AF2547" s="832">
        <v>0</v>
      </c>
      <c r="AG2547" s="832">
        <v>0</v>
      </c>
      <c r="AH2547" s="832">
        <v>0</v>
      </c>
      <c r="AI2547" s="832">
        <v>0</v>
      </c>
    </row>
    <row r="2548" spans="1:35" ht="15" customHeight="1">
      <c r="A2548" s="832" t="s">
        <v>1150</v>
      </c>
      <c r="B2548" s="832">
        <v>2022</v>
      </c>
      <c r="C2548" s="832" t="s">
        <v>2071</v>
      </c>
      <c r="D2548" s="832" t="s">
        <v>2801</v>
      </c>
      <c r="E2548" s="832" t="s">
        <v>2032</v>
      </c>
      <c r="F2548" s="832" t="s">
        <v>1153</v>
      </c>
      <c r="G2548" s="832">
        <v>4458.1099999999997</v>
      </c>
      <c r="H2548" s="832">
        <v>3800.45</v>
      </c>
      <c r="I2548" s="832">
        <v>-3532.59</v>
      </c>
      <c r="J2548" s="832">
        <v>-1653.31</v>
      </c>
      <c r="K2548" s="832">
        <v>3409.68</v>
      </c>
      <c r="L2548" s="832">
        <v>2502.87</v>
      </c>
      <c r="M2548" s="832">
        <v>2677.56</v>
      </c>
      <c r="N2548" s="832">
        <v>-1350.76</v>
      </c>
      <c r="O2548" s="832">
        <v>1805.61</v>
      </c>
      <c r="P2548" s="832">
        <v>3621</v>
      </c>
      <c r="Q2548" s="832">
        <v>2518.83</v>
      </c>
      <c r="R2548" s="832">
        <v>1340</v>
      </c>
      <c r="S2548" s="832">
        <v>0</v>
      </c>
      <c r="T2548" s="832">
        <v>0</v>
      </c>
      <c r="U2548" s="832">
        <v>0</v>
      </c>
      <c r="V2548" s="832">
        <v>0</v>
      </c>
      <c r="W2548" s="832">
        <v>0</v>
      </c>
      <c r="X2548" s="832">
        <v>0</v>
      </c>
      <c r="Y2548" s="832">
        <v>0</v>
      </c>
      <c r="Z2548" s="832">
        <v>0</v>
      </c>
      <c r="AA2548" s="832">
        <v>0</v>
      </c>
      <c r="AB2548" s="832">
        <v>0</v>
      </c>
      <c r="AC2548" s="832">
        <v>0</v>
      </c>
      <c r="AD2548" s="832">
        <v>0</v>
      </c>
      <c r="AE2548" s="832">
        <v>0</v>
      </c>
      <c r="AF2548" s="832">
        <v>0</v>
      </c>
      <c r="AG2548" s="832">
        <v>0</v>
      </c>
      <c r="AH2548" s="832">
        <v>0</v>
      </c>
      <c r="AI2548" s="832">
        <v>0</v>
      </c>
    </row>
    <row r="2549" spans="1:35" ht="15" customHeight="1">
      <c r="A2549" s="832" t="s">
        <v>1150</v>
      </c>
      <c r="B2549" s="832">
        <v>2022</v>
      </c>
      <c r="C2549" s="832" t="s">
        <v>2073</v>
      </c>
      <c r="D2549" s="832" t="s">
        <v>2074</v>
      </c>
      <c r="E2549" s="832" t="s">
        <v>2032</v>
      </c>
      <c r="F2549" s="832" t="s">
        <v>1153</v>
      </c>
      <c r="G2549" s="832">
        <v>0</v>
      </c>
      <c r="H2549" s="832">
        <v>0</v>
      </c>
      <c r="I2549" s="832">
        <v>0</v>
      </c>
      <c r="J2549" s="832">
        <v>0</v>
      </c>
      <c r="K2549" s="832">
        <v>0</v>
      </c>
      <c r="L2549" s="832">
        <v>0</v>
      </c>
      <c r="M2549" s="832">
        <v>0</v>
      </c>
      <c r="N2549" s="832">
        <v>0</v>
      </c>
      <c r="O2549" s="832">
        <v>0</v>
      </c>
      <c r="P2549" s="832">
        <v>0</v>
      </c>
      <c r="Q2549" s="832">
        <v>0</v>
      </c>
      <c r="R2549" s="832">
        <v>0</v>
      </c>
      <c r="S2549" s="832">
        <v>0</v>
      </c>
      <c r="T2549" s="832">
        <v>0</v>
      </c>
      <c r="U2549" s="832">
        <v>0</v>
      </c>
      <c r="V2549" s="832">
        <v>0</v>
      </c>
      <c r="W2549" s="832">
        <v>0</v>
      </c>
      <c r="X2549" s="832">
        <v>0</v>
      </c>
      <c r="Y2549" s="832">
        <v>0</v>
      </c>
      <c r="Z2549" s="832">
        <v>0</v>
      </c>
      <c r="AA2549" s="832">
        <v>0</v>
      </c>
      <c r="AB2549" s="832">
        <v>0</v>
      </c>
      <c r="AC2549" s="832">
        <v>0</v>
      </c>
      <c r="AD2549" s="832">
        <v>0</v>
      </c>
      <c r="AE2549" s="832">
        <v>0</v>
      </c>
      <c r="AF2549" s="832">
        <v>0</v>
      </c>
      <c r="AG2549" s="832">
        <v>0</v>
      </c>
      <c r="AH2549" s="832">
        <v>0</v>
      </c>
      <c r="AI2549" s="832">
        <v>0</v>
      </c>
    </row>
    <row r="2550" spans="1:35" ht="15" customHeight="1">
      <c r="A2550" s="832" t="s">
        <v>1150</v>
      </c>
      <c r="B2550" s="832">
        <v>2022</v>
      </c>
      <c r="C2550" s="832" t="s">
        <v>2075</v>
      </c>
      <c r="D2550" s="832" t="s">
        <v>2076</v>
      </c>
      <c r="E2550" s="832" t="s">
        <v>1854</v>
      </c>
      <c r="F2550" s="832" t="s">
        <v>1153</v>
      </c>
      <c r="G2550" s="832">
        <v>0</v>
      </c>
      <c r="H2550" s="832">
        <v>0</v>
      </c>
      <c r="I2550" s="832">
        <v>0</v>
      </c>
      <c r="J2550" s="832">
        <v>0</v>
      </c>
      <c r="K2550" s="832">
        <v>0</v>
      </c>
      <c r="L2550" s="832">
        <v>0</v>
      </c>
      <c r="M2550" s="832">
        <v>0</v>
      </c>
      <c r="N2550" s="832">
        <v>0</v>
      </c>
      <c r="O2550" s="832">
        <v>0</v>
      </c>
      <c r="P2550" s="832">
        <v>0</v>
      </c>
      <c r="Q2550" s="832">
        <v>0</v>
      </c>
      <c r="R2550" s="832">
        <v>0</v>
      </c>
      <c r="S2550" s="832">
        <v>0</v>
      </c>
      <c r="T2550" s="832">
        <v>0</v>
      </c>
      <c r="U2550" s="832">
        <v>0</v>
      </c>
      <c r="V2550" s="832">
        <v>0</v>
      </c>
      <c r="W2550" s="832">
        <v>0</v>
      </c>
      <c r="X2550" s="832">
        <v>0</v>
      </c>
      <c r="Y2550" s="832">
        <v>0</v>
      </c>
      <c r="Z2550" s="832">
        <v>0</v>
      </c>
      <c r="AA2550" s="832">
        <v>0</v>
      </c>
      <c r="AB2550" s="832">
        <v>0</v>
      </c>
      <c r="AC2550" s="832">
        <v>0</v>
      </c>
      <c r="AD2550" s="832">
        <v>0</v>
      </c>
      <c r="AE2550" s="832">
        <v>0</v>
      </c>
      <c r="AF2550" s="832">
        <v>0</v>
      </c>
      <c r="AG2550" s="832">
        <v>0</v>
      </c>
      <c r="AH2550" s="832">
        <v>0</v>
      </c>
      <c r="AI2550" s="832">
        <v>0</v>
      </c>
    </row>
    <row r="2551" spans="1:35" ht="15" customHeight="1">
      <c r="A2551" s="832" t="s">
        <v>1150</v>
      </c>
      <c r="B2551" s="832">
        <v>2022</v>
      </c>
      <c r="C2551" s="832" t="s">
        <v>2077</v>
      </c>
      <c r="D2551" s="832" t="s">
        <v>656</v>
      </c>
      <c r="E2551" s="832" t="s">
        <v>333</v>
      </c>
      <c r="F2551" s="832" t="s">
        <v>1153</v>
      </c>
      <c r="G2551" s="832">
        <v>454290.81</v>
      </c>
      <c r="H2551" s="832">
        <v>454290.81</v>
      </c>
      <c r="I2551" s="832">
        <v>454290.81</v>
      </c>
      <c r="J2551" s="832">
        <v>454290.81</v>
      </c>
      <c r="K2551" s="832">
        <v>454290.81</v>
      </c>
      <c r="L2551" s="832">
        <v>454290.81</v>
      </c>
      <c r="M2551" s="832">
        <v>452230.81</v>
      </c>
      <c r="N2551" s="832">
        <v>452230.81</v>
      </c>
      <c r="O2551" s="832">
        <v>452230.81</v>
      </c>
      <c r="P2551" s="832">
        <v>452230.81</v>
      </c>
      <c r="Q2551" s="832">
        <v>459681.84</v>
      </c>
      <c r="R2551" s="832">
        <v>459681.84</v>
      </c>
      <c r="S2551" s="832">
        <v>0</v>
      </c>
      <c r="T2551" s="832">
        <v>0</v>
      </c>
      <c r="U2551" s="832">
        <v>0</v>
      </c>
      <c r="V2551" s="832">
        <v>0</v>
      </c>
      <c r="W2551" s="832">
        <v>0</v>
      </c>
      <c r="X2551" s="832">
        <v>0</v>
      </c>
      <c r="Y2551" s="832">
        <v>0</v>
      </c>
      <c r="Z2551" s="832">
        <v>0</v>
      </c>
      <c r="AA2551" s="832">
        <v>0</v>
      </c>
      <c r="AB2551" s="832">
        <v>0</v>
      </c>
      <c r="AC2551" s="832">
        <v>0</v>
      </c>
      <c r="AD2551" s="832">
        <v>0</v>
      </c>
      <c r="AE2551" s="832">
        <v>0</v>
      </c>
      <c r="AF2551" s="832">
        <v>0</v>
      </c>
      <c r="AG2551" s="832">
        <v>0</v>
      </c>
      <c r="AH2551" s="832">
        <v>0</v>
      </c>
      <c r="AI2551" s="832">
        <v>0</v>
      </c>
    </row>
    <row r="2552" spans="1:35" ht="15" customHeight="1">
      <c r="A2552" s="832" t="s">
        <v>1150</v>
      </c>
      <c r="B2552" s="832">
        <v>2022</v>
      </c>
      <c r="C2552" s="832" t="s">
        <v>2078</v>
      </c>
      <c r="D2552" s="832" t="s">
        <v>2802</v>
      </c>
      <c r="E2552" s="832" t="s">
        <v>333</v>
      </c>
      <c r="F2552" s="832" t="s">
        <v>1153</v>
      </c>
      <c r="G2552" s="832">
        <v>-588289.12</v>
      </c>
      <c r="H2552" s="832">
        <v>-587228.62</v>
      </c>
      <c r="I2552" s="832">
        <v>-587224.13</v>
      </c>
      <c r="J2552" s="832">
        <v>-587224.13</v>
      </c>
      <c r="K2552" s="832">
        <v>-587224.13</v>
      </c>
      <c r="L2552" s="832">
        <v>-587458.89</v>
      </c>
      <c r="M2552" s="832">
        <v>-596115.89</v>
      </c>
      <c r="N2552" s="832">
        <v>-596115.89</v>
      </c>
      <c r="O2552" s="832">
        <v>-596115.89</v>
      </c>
      <c r="P2552" s="832">
        <v>-551463.76</v>
      </c>
      <c r="Q2552" s="832">
        <v>-551463.76</v>
      </c>
      <c r="R2552" s="832">
        <v>-551463.76</v>
      </c>
      <c r="S2552" s="832">
        <v>0</v>
      </c>
      <c r="T2552" s="832">
        <v>0</v>
      </c>
      <c r="U2552" s="832">
        <v>0</v>
      </c>
      <c r="V2552" s="832">
        <v>0</v>
      </c>
      <c r="W2552" s="832">
        <v>0</v>
      </c>
      <c r="X2552" s="832">
        <v>0</v>
      </c>
      <c r="Y2552" s="832">
        <v>0</v>
      </c>
      <c r="Z2552" s="832">
        <v>0</v>
      </c>
      <c r="AA2552" s="832">
        <v>0</v>
      </c>
      <c r="AB2552" s="832">
        <v>0</v>
      </c>
      <c r="AC2552" s="832">
        <v>0</v>
      </c>
      <c r="AD2552" s="832">
        <v>0</v>
      </c>
      <c r="AE2552" s="832">
        <v>0</v>
      </c>
      <c r="AF2552" s="832">
        <v>0</v>
      </c>
      <c r="AG2552" s="832">
        <v>0</v>
      </c>
      <c r="AH2552" s="832">
        <v>0</v>
      </c>
      <c r="AI2552" s="832">
        <v>0</v>
      </c>
    </row>
    <row r="2553" spans="1:35" ht="15" customHeight="1">
      <c r="A2553" s="832" t="s">
        <v>1150</v>
      </c>
      <c r="B2553" s="832">
        <v>2022</v>
      </c>
      <c r="C2553" s="832" t="s">
        <v>2082</v>
      </c>
      <c r="D2553" s="832" t="s">
        <v>657</v>
      </c>
      <c r="E2553" s="832" t="s">
        <v>333</v>
      </c>
      <c r="F2553" s="832" t="s">
        <v>1153</v>
      </c>
      <c r="G2553" s="832">
        <v>96346.54</v>
      </c>
      <c r="H2553" s="832">
        <v>94952.61</v>
      </c>
      <c r="I2553" s="832">
        <v>103399.09</v>
      </c>
      <c r="J2553" s="832">
        <v>104793.02</v>
      </c>
      <c r="K2553" s="832">
        <v>104793.02</v>
      </c>
      <c r="L2553" s="832">
        <v>104793.02</v>
      </c>
      <c r="M2553" s="832">
        <v>104793.02</v>
      </c>
      <c r="N2553" s="832">
        <v>80485.149999999994</v>
      </c>
      <c r="O2553" s="832">
        <v>80485.149999999994</v>
      </c>
      <c r="P2553" s="832">
        <v>80485.149999999994</v>
      </c>
      <c r="Q2553" s="832">
        <v>80485.149999999994</v>
      </c>
      <c r="R2553" s="832">
        <v>80485.149999999994</v>
      </c>
      <c r="S2553" s="832">
        <v>0</v>
      </c>
      <c r="T2553" s="832">
        <v>0</v>
      </c>
      <c r="U2553" s="832">
        <v>0</v>
      </c>
      <c r="V2553" s="832">
        <v>0</v>
      </c>
      <c r="W2553" s="832">
        <v>0</v>
      </c>
      <c r="X2553" s="832">
        <v>0</v>
      </c>
      <c r="Y2553" s="832">
        <v>0</v>
      </c>
      <c r="Z2553" s="832">
        <v>0</v>
      </c>
      <c r="AA2553" s="832">
        <v>0</v>
      </c>
      <c r="AB2553" s="832">
        <v>0</v>
      </c>
      <c r="AC2553" s="832">
        <v>0</v>
      </c>
      <c r="AD2553" s="832">
        <v>0</v>
      </c>
      <c r="AE2553" s="832">
        <v>0</v>
      </c>
      <c r="AF2553" s="832">
        <v>0</v>
      </c>
      <c r="AG2553" s="832">
        <v>0</v>
      </c>
      <c r="AH2553" s="832">
        <v>0</v>
      </c>
      <c r="AI2553" s="832">
        <v>0</v>
      </c>
    </row>
    <row r="2554" spans="1:35" ht="15" customHeight="1">
      <c r="A2554" s="832" t="s">
        <v>1150</v>
      </c>
      <c r="B2554" s="832">
        <v>2022</v>
      </c>
      <c r="C2554" s="832" t="s">
        <v>2083</v>
      </c>
      <c r="D2554" s="832" t="s">
        <v>656</v>
      </c>
      <c r="E2554" s="832" t="s">
        <v>333</v>
      </c>
      <c r="F2554" s="832" t="s">
        <v>1153</v>
      </c>
      <c r="G2554" s="832">
        <v>-28737.119999999999</v>
      </c>
      <c r="H2554" s="832">
        <v>-28737.119999999999</v>
      </c>
      <c r="I2554" s="832">
        <v>7384.5</v>
      </c>
      <c r="J2554" s="832">
        <v>37908.17</v>
      </c>
      <c r="K2554" s="832">
        <v>10834.34</v>
      </c>
      <c r="L2554" s="832">
        <v>-3105.78</v>
      </c>
      <c r="M2554" s="832">
        <v>-7252.36</v>
      </c>
      <c r="N2554" s="832">
        <v>-28737.119999999999</v>
      </c>
      <c r="O2554" s="832">
        <v>-24727.05</v>
      </c>
      <c r="P2554" s="832">
        <v>37556.410000000003</v>
      </c>
      <c r="Q2554" s="832">
        <v>-28737.119999999999</v>
      </c>
      <c r="R2554" s="832">
        <v>-32835.5</v>
      </c>
      <c r="S2554" s="832">
        <v>0</v>
      </c>
      <c r="T2554" s="832">
        <v>0</v>
      </c>
      <c r="U2554" s="832">
        <v>0</v>
      </c>
      <c r="V2554" s="832">
        <v>0</v>
      </c>
      <c r="W2554" s="832">
        <v>0</v>
      </c>
      <c r="X2554" s="832">
        <v>0</v>
      </c>
      <c r="Y2554" s="832">
        <v>0</v>
      </c>
      <c r="Z2554" s="832">
        <v>0</v>
      </c>
      <c r="AA2554" s="832">
        <v>0</v>
      </c>
      <c r="AB2554" s="832">
        <v>0</v>
      </c>
      <c r="AC2554" s="832">
        <v>0</v>
      </c>
      <c r="AD2554" s="832">
        <v>0</v>
      </c>
      <c r="AE2554" s="832">
        <v>0</v>
      </c>
      <c r="AF2554" s="832">
        <v>0</v>
      </c>
      <c r="AG2554" s="832">
        <v>0</v>
      </c>
      <c r="AH2554" s="832">
        <v>0</v>
      </c>
      <c r="AI2554" s="832">
        <v>0</v>
      </c>
    </row>
    <row r="2555" spans="1:35" ht="15" customHeight="1">
      <c r="A2555" s="832" t="s">
        <v>1150</v>
      </c>
      <c r="B2555" s="832">
        <v>2022</v>
      </c>
      <c r="C2555" s="832" t="s">
        <v>2084</v>
      </c>
      <c r="D2555" s="832" t="s">
        <v>2803</v>
      </c>
      <c r="E2555" s="832" t="s">
        <v>333</v>
      </c>
      <c r="F2555" s="832" t="s">
        <v>1153</v>
      </c>
      <c r="G2555" s="832">
        <v>-55.98</v>
      </c>
      <c r="H2555" s="832">
        <v>-55.98</v>
      </c>
      <c r="I2555" s="832">
        <v>-55.98</v>
      </c>
      <c r="J2555" s="832">
        <v>-55.98</v>
      </c>
      <c r="K2555" s="832">
        <v>-55.98</v>
      </c>
      <c r="L2555" s="832">
        <v>-41.72</v>
      </c>
      <c r="M2555" s="832">
        <v>-41.72</v>
      </c>
      <c r="N2555" s="832">
        <v>-41.72</v>
      </c>
      <c r="O2555" s="832">
        <v>-41.72</v>
      </c>
      <c r="P2555" s="832">
        <v>-41.72</v>
      </c>
      <c r="Q2555" s="832">
        <v>-41.72</v>
      </c>
      <c r="R2555" s="832">
        <v>-41.72</v>
      </c>
      <c r="S2555" s="832">
        <v>0</v>
      </c>
      <c r="T2555" s="832">
        <v>0</v>
      </c>
      <c r="U2555" s="832">
        <v>0</v>
      </c>
      <c r="V2555" s="832">
        <v>0</v>
      </c>
      <c r="W2555" s="832">
        <v>0</v>
      </c>
      <c r="X2555" s="832">
        <v>0</v>
      </c>
      <c r="Y2555" s="832">
        <v>0</v>
      </c>
      <c r="Z2555" s="832">
        <v>0</v>
      </c>
      <c r="AA2555" s="832">
        <v>0</v>
      </c>
      <c r="AB2555" s="832">
        <v>0</v>
      </c>
      <c r="AC2555" s="832">
        <v>0</v>
      </c>
      <c r="AD2555" s="832">
        <v>0</v>
      </c>
      <c r="AE2555" s="832">
        <v>0</v>
      </c>
      <c r="AF2555" s="832">
        <v>0</v>
      </c>
      <c r="AG2555" s="832">
        <v>0</v>
      </c>
      <c r="AH2555" s="832">
        <v>0</v>
      </c>
      <c r="AI2555" s="832">
        <v>0</v>
      </c>
    </row>
    <row r="2556" spans="1:35" ht="15" customHeight="1">
      <c r="A2556" s="832" t="s">
        <v>1150</v>
      </c>
      <c r="B2556" s="832">
        <v>2022</v>
      </c>
      <c r="C2556" s="832" t="s">
        <v>2086</v>
      </c>
      <c r="D2556" s="832" t="s">
        <v>2087</v>
      </c>
      <c r="E2556" s="832" t="s">
        <v>1813</v>
      </c>
      <c r="F2556" s="832" t="s">
        <v>1153</v>
      </c>
      <c r="G2556" s="832">
        <v>-3138.25</v>
      </c>
      <c r="H2556" s="832">
        <v>-1759.87</v>
      </c>
      <c r="I2556" s="832">
        <v>-5308.87</v>
      </c>
      <c r="J2556" s="832">
        <v>-4918.87</v>
      </c>
      <c r="K2556" s="832">
        <v>-29.49</v>
      </c>
      <c r="L2556" s="832">
        <v>3790.44</v>
      </c>
      <c r="M2556" s="832">
        <v>2516.44</v>
      </c>
      <c r="N2556" s="832">
        <v>-1309.8800000000001</v>
      </c>
      <c r="O2556" s="832">
        <v>-2223.88</v>
      </c>
      <c r="P2556" s="832">
        <v>2605.66</v>
      </c>
      <c r="Q2556" s="832">
        <v>9109.66</v>
      </c>
      <c r="R2556" s="832">
        <v>3543.66</v>
      </c>
      <c r="S2556" s="832">
        <v>0</v>
      </c>
      <c r="T2556" s="832">
        <v>0</v>
      </c>
      <c r="U2556" s="832">
        <v>0</v>
      </c>
      <c r="V2556" s="832">
        <v>0</v>
      </c>
      <c r="W2556" s="832">
        <v>0</v>
      </c>
      <c r="X2556" s="832">
        <v>0</v>
      </c>
      <c r="Y2556" s="832">
        <v>0</v>
      </c>
      <c r="Z2556" s="832">
        <v>0</v>
      </c>
      <c r="AA2556" s="832">
        <v>0</v>
      </c>
      <c r="AB2556" s="832">
        <v>0</v>
      </c>
      <c r="AC2556" s="832">
        <v>0</v>
      </c>
      <c r="AD2556" s="832">
        <v>0</v>
      </c>
      <c r="AE2556" s="832">
        <v>0</v>
      </c>
      <c r="AF2556" s="832">
        <v>0</v>
      </c>
      <c r="AG2556" s="832">
        <v>0</v>
      </c>
      <c r="AH2556" s="832">
        <v>0</v>
      </c>
      <c r="AI2556" s="832">
        <v>0</v>
      </c>
    </row>
    <row r="2557" spans="1:35" ht="15" customHeight="1">
      <c r="A2557" s="832" t="s">
        <v>1150</v>
      </c>
      <c r="B2557" s="832">
        <v>2022</v>
      </c>
      <c r="C2557" s="832" t="s">
        <v>2096</v>
      </c>
      <c r="D2557" s="832" t="s">
        <v>2097</v>
      </c>
      <c r="E2557" s="832" t="s">
        <v>1813</v>
      </c>
      <c r="F2557" s="832" t="s">
        <v>1153</v>
      </c>
      <c r="G2557" s="832">
        <v>1376.38</v>
      </c>
      <c r="H2557" s="832">
        <v>1376.38</v>
      </c>
      <c r="I2557" s="832">
        <v>1376.38</v>
      </c>
      <c r="J2557" s="832">
        <v>1376.38</v>
      </c>
      <c r="K2557" s="832">
        <v>1376.38</v>
      </c>
      <c r="L2557" s="832">
        <v>1376.38</v>
      </c>
      <c r="M2557" s="832">
        <v>1376.38</v>
      </c>
      <c r="N2557" s="832">
        <v>1376.38</v>
      </c>
      <c r="O2557" s="832">
        <v>1376.38</v>
      </c>
      <c r="P2557" s="832">
        <v>1376.38</v>
      </c>
      <c r="Q2557" s="832">
        <v>1376.38</v>
      </c>
      <c r="R2557" s="832">
        <v>1376.38</v>
      </c>
      <c r="S2557" s="832">
        <v>0</v>
      </c>
      <c r="T2557" s="832">
        <v>0</v>
      </c>
      <c r="U2557" s="832">
        <v>0</v>
      </c>
      <c r="V2557" s="832">
        <v>0</v>
      </c>
      <c r="W2557" s="832">
        <v>0</v>
      </c>
      <c r="X2557" s="832">
        <v>0</v>
      </c>
      <c r="Y2557" s="832">
        <v>0</v>
      </c>
      <c r="Z2557" s="832">
        <v>0</v>
      </c>
      <c r="AA2557" s="832">
        <v>0</v>
      </c>
      <c r="AB2557" s="832">
        <v>0</v>
      </c>
      <c r="AC2557" s="832">
        <v>0</v>
      </c>
      <c r="AD2557" s="832">
        <v>0</v>
      </c>
      <c r="AE2557" s="832">
        <v>0</v>
      </c>
      <c r="AF2557" s="832">
        <v>0</v>
      </c>
      <c r="AG2557" s="832">
        <v>0</v>
      </c>
      <c r="AH2557" s="832">
        <v>0</v>
      </c>
      <c r="AI2557" s="832">
        <v>0</v>
      </c>
    </row>
    <row r="2558" spans="1:35" ht="15" customHeight="1">
      <c r="A2558" s="832" t="s">
        <v>1150</v>
      </c>
      <c r="B2558" s="832">
        <v>2022</v>
      </c>
      <c r="C2558" s="832" t="s">
        <v>2098</v>
      </c>
      <c r="D2558" s="832" t="s">
        <v>2099</v>
      </c>
      <c r="E2558" s="832" t="s">
        <v>333</v>
      </c>
      <c r="F2558" s="832" t="s">
        <v>1153</v>
      </c>
      <c r="G2558" s="832">
        <v>0</v>
      </c>
      <c r="H2558" s="832">
        <v>0</v>
      </c>
      <c r="I2558" s="832">
        <v>0</v>
      </c>
      <c r="J2558" s="832">
        <v>0</v>
      </c>
      <c r="K2558" s="832">
        <v>0</v>
      </c>
      <c r="L2558" s="832">
        <v>0</v>
      </c>
      <c r="M2558" s="832">
        <v>0</v>
      </c>
      <c r="N2558" s="832">
        <v>0</v>
      </c>
      <c r="O2558" s="832">
        <v>0</v>
      </c>
      <c r="P2558" s="832">
        <v>0</v>
      </c>
      <c r="Q2558" s="832">
        <v>0</v>
      </c>
      <c r="R2558" s="832">
        <v>0</v>
      </c>
      <c r="S2558" s="832">
        <v>0</v>
      </c>
      <c r="T2558" s="832">
        <v>0</v>
      </c>
      <c r="U2558" s="832">
        <v>0</v>
      </c>
      <c r="V2558" s="832">
        <v>0</v>
      </c>
      <c r="W2558" s="832">
        <v>0</v>
      </c>
      <c r="X2558" s="832">
        <v>0</v>
      </c>
      <c r="Y2558" s="832">
        <v>0</v>
      </c>
      <c r="Z2558" s="832">
        <v>0</v>
      </c>
      <c r="AA2558" s="832">
        <v>0</v>
      </c>
      <c r="AB2558" s="832">
        <v>0</v>
      </c>
      <c r="AC2558" s="832">
        <v>0</v>
      </c>
      <c r="AD2558" s="832">
        <v>0</v>
      </c>
      <c r="AE2558" s="832">
        <v>0</v>
      </c>
      <c r="AF2558" s="832">
        <v>0</v>
      </c>
      <c r="AG2558" s="832">
        <v>0</v>
      </c>
      <c r="AH2558" s="832">
        <v>0</v>
      </c>
      <c r="AI2558" s="832">
        <v>0</v>
      </c>
    </row>
    <row r="2559" spans="1:35" ht="15" customHeight="1">
      <c r="A2559" s="832" t="s">
        <v>1150</v>
      </c>
      <c r="B2559" s="832">
        <v>2022</v>
      </c>
      <c r="C2559" s="832" t="s">
        <v>2100</v>
      </c>
      <c r="D2559" s="832" t="s">
        <v>2804</v>
      </c>
      <c r="E2559" s="832" t="s">
        <v>1854</v>
      </c>
      <c r="F2559" s="832" t="s">
        <v>1153</v>
      </c>
      <c r="G2559" s="832">
        <v>9710.06</v>
      </c>
      <c r="H2559" s="832">
        <v>9802.7800000000007</v>
      </c>
      <c r="I2559" s="832">
        <v>9802.7800000000007</v>
      </c>
      <c r="J2559" s="832">
        <v>10011.4</v>
      </c>
      <c r="K2559" s="832">
        <v>10011.4</v>
      </c>
      <c r="L2559" s="832">
        <v>10220.02</v>
      </c>
      <c r="M2559" s="832">
        <v>10312.74</v>
      </c>
      <c r="N2559" s="832">
        <v>10428.64</v>
      </c>
      <c r="O2559" s="832">
        <v>10521.36</v>
      </c>
      <c r="P2559" s="832">
        <v>10521.36</v>
      </c>
      <c r="Q2559" s="832">
        <v>10614.08</v>
      </c>
      <c r="R2559" s="832">
        <v>10799.52</v>
      </c>
      <c r="S2559" s="832">
        <v>0</v>
      </c>
      <c r="T2559" s="832">
        <v>0</v>
      </c>
      <c r="U2559" s="832">
        <v>0</v>
      </c>
      <c r="V2559" s="832">
        <v>0</v>
      </c>
      <c r="W2559" s="832">
        <v>0</v>
      </c>
      <c r="X2559" s="832">
        <v>0</v>
      </c>
      <c r="Y2559" s="832">
        <v>0</v>
      </c>
      <c r="Z2559" s="832">
        <v>0</v>
      </c>
      <c r="AA2559" s="832">
        <v>0</v>
      </c>
      <c r="AB2559" s="832">
        <v>0</v>
      </c>
      <c r="AC2559" s="832">
        <v>0</v>
      </c>
      <c r="AD2559" s="832">
        <v>0</v>
      </c>
      <c r="AE2559" s="832">
        <v>0</v>
      </c>
      <c r="AF2559" s="832">
        <v>0</v>
      </c>
      <c r="AG2559" s="832">
        <v>0</v>
      </c>
      <c r="AH2559" s="832">
        <v>0</v>
      </c>
      <c r="AI2559" s="832">
        <v>0</v>
      </c>
    </row>
    <row r="2560" spans="1:35" ht="15" customHeight="1">
      <c r="A2560" s="832" t="s">
        <v>1150</v>
      </c>
      <c r="B2560" s="832">
        <v>2022</v>
      </c>
      <c r="C2560" s="832" t="s">
        <v>2102</v>
      </c>
      <c r="D2560" s="832" t="s">
        <v>2103</v>
      </c>
      <c r="E2560" s="832" t="s">
        <v>333</v>
      </c>
      <c r="F2560" s="832" t="s">
        <v>1153</v>
      </c>
      <c r="G2560" s="832">
        <v>0</v>
      </c>
      <c r="H2560" s="832">
        <v>0</v>
      </c>
      <c r="I2560" s="832">
        <v>0</v>
      </c>
      <c r="J2560" s="832">
        <v>0</v>
      </c>
      <c r="K2560" s="832">
        <v>0</v>
      </c>
      <c r="L2560" s="832">
        <v>0</v>
      </c>
      <c r="M2560" s="832">
        <v>0</v>
      </c>
      <c r="N2560" s="832">
        <v>0</v>
      </c>
      <c r="O2560" s="832">
        <v>0</v>
      </c>
      <c r="P2560" s="832">
        <v>0</v>
      </c>
      <c r="Q2560" s="832">
        <v>0</v>
      </c>
      <c r="R2560" s="832">
        <v>0</v>
      </c>
      <c r="S2560" s="832">
        <v>0</v>
      </c>
      <c r="T2560" s="832">
        <v>0</v>
      </c>
      <c r="U2560" s="832">
        <v>0</v>
      </c>
      <c r="V2560" s="832">
        <v>0</v>
      </c>
      <c r="W2560" s="832">
        <v>0</v>
      </c>
      <c r="X2560" s="832">
        <v>0</v>
      </c>
      <c r="Y2560" s="832">
        <v>0</v>
      </c>
      <c r="Z2560" s="832">
        <v>0</v>
      </c>
      <c r="AA2560" s="832">
        <v>0</v>
      </c>
      <c r="AB2560" s="832">
        <v>0</v>
      </c>
      <c r="AC2560" s="832">
        <v>0</v>
      </c>
      <c r="AD2560" s="832">
        <v>0</v>
      </c>
      <c r="AE2560" s="832">
        <v>0</v>
      </c>
      <c r="AF2560" s="832">
        <v>0</v>
      </c>
      <c r="AG2560" s="832">
        <v>0</v>
      </c>
      <c r="AH2560" s="832">
        <v>0</v>
      </c>
      <c r="AI2560" s="832">
        <v>0</v>
      </c>
    </row>
    <row r="2561" spans="1:35" ht="15" customHeight="1">
      <c r="A2561" s="832" t="s">
        <v>1150</v>
      </c>
      <c r="B2561" s="832">
        <v>2022</v>
      </c>
      <c r="C2561" s="832" t="s">
        <v>2104</v>
      </c>
      <c r="D2561" s="832" t="s">
        <v>2105</v>
      </c>
      <c r="E2561" s="832" t="s">
        <v>333</v>
      </c>
      <c r="F2561" s="832" t="s">
        <v>1153</v>
      </c>
      <c r="G2561" s="832">
        <v>0</v>
      </c>
      <c r="H2561" s="832">
        <v>0</v>
      </c>
      <c r="I2561" s="832">
        <v>0</v>
      </c>
      <c r="J2561" s="832">
        <v>0</v>
      </c>
      <c r="K2561" s="832">
        <v>0</v>
      </c>
      <c r="L2561" s="832">
        <v>0</v>
      </c>
      <c r="M2561" s="832">
        <v>0</v>
      </c>
      <c r="N2561" s="832">
        <v>0</v>
      </c>
      <c r="O2561" s="832">
        <v>0</v>
      </c>
      <c r="P2561" s="832">
        <v>0</v>
      </c>
      <c r="Q2561" s="832">
        <v>0</v>
      </c>
      <c r="R2561" s="832">
        <v>0</v>
      </c>
      <c r="S2561" s="832">
        <v>0</v>
      </c>
      <c r="T2561" s="832">
        <v>0</v>
      </c>
      <c r="U2561" s="832">
        <v>0</v>
      </c>
      <c r="V2561" s="832">
        <v>0</v>
      </c>
      <c r="W2561" s="832">
        <v>0</v>
      </c>
      <c r="X2561" s="832">
        <v>0</v>
      </c>
      <c r="Y2561" s="832">
        <v>0</v>
      </c>
      <c r="Z2561" s="832">
        <v>0</v>
      </c>
      <c r="AA2561" s="832">
        <v>0</v>
      </c>
      <c r="AB2561" s="832">
        <v>0</v>
      </c>
      <c r="AC2561" s="832">
        <v>0</v>
      </c>
      <c r="AD2561" s="832">
        <v>0</v>
      </c>
      <c r="AE2561" s="832">
        <v>0</v>
      </c>
      <c r="AF2561" s="832">
        <v>0</v>
      </c>
      <c r="AG2561" s="832">
        <v>0</v>
      </c>
      <c r="AH2561" s="832">
        <v>0</v>
      </c>
      <c r="AI2561" s="832">
        <v>0</v>
      </c>
    </row>
    <row r="2562" spans="1:35" ht="15" customHeight="1">
      <c r="A2562" s="832" t="s">
        <v>1150</v>
      </c>
      <c r="B2562" s="832">
        <v>2022</v>
      </c>
      <c r="C2562" s="832" t="s">
        <v>2106</v>
      </c>
      <c r="D2562" s="832" t="s">
        <v>2805</v>
      </c>
      <c r="E2562" s="832" t="s">
        <v>1813</v>
      </c>
      <c r="F2562" s="832" t="s">
        <v>1153</v>
      </c>
      <c r="G2562" s="832">
        <v>1038.43</v>
      </c>
      <c r="H2562" s="832">
        <v>4989.54</v>
      </c>
      <c r="I2562" s="832">
        <v>11700.14</v>
      </c>
      <c r="J2562" s="832">
        <v>17106.560000000001</v>
      </c>
      <c r="K2562" s="832">
        <v>17235.84</v>
      </c>
      <c r="L2562" s="832">
        <v>17613.07</v>
      </c>
      <c r="M2562" s="832">
        <v>17344.259999999998</v>
      </c>
      <c r="N2562" s="832">
        <v>12350.29</v>
      </c>
      <c r="O2562" s="832">
        <v>7709.16</v>
      </c>
      <c r="P2562" s="832">
        <v>6787.13</v>
      </c>
      <c r="Q2562" s="832">
        <v>13480.58</v>
      </c>
      <c r="R2562" s="832">
        <v>6491.46</v>
      </c>
      <c r="S2562" s="832">
        <v>0</v>
      </c>
      <c r="T2562" s="832">
        <v>0</v>
      </c>
      <c r="U2562" s="832">
        <v>0</v>
      </c>
      <c r="V2562" s="832">
        <v>0</v>
      </c>
      <c r="W2562" s="832">
        <v>0</v>
      </c>
      <c r="X2562" s="832">
        <v>0</v>
      </c>
      <c r="Y2562" s="832">
        <v>0</v>
      </c>
      <c r="Z2562" s="832">
        <v>0</v>
      </c>
      <c r="AA2562" s="832">
        <v>0</v>
      </c>
      <c r="AB2562" s="832">
        <v>0</v>
      </c>
      <c r="AC2562" s="832">
        <v>0</v>
      </c>
      <c r="AD2562" s="832">
        <v>0</v>
      </c>
      <c r="AE2562" s="832">
        <v>0</v>
      </c>
      <c r="AF2562" s="832">
        <v>0</v>
      </c>
      <c r="AG2562" s="832">
        <v>0</v>
      </c>
      <c r="AH2562" s="832">
        <v>0</v>
      </c>
      <c r="AI2562" s="832">
        <v>0</v>
      </c>
    </row>
    <row r="2563" spans="1:35" ht="15" customHeight="1">
      <c r="A2563" s="832" t="s">
        <v>1150</v>
      </c>
      <c r="B2563" s="832">
        <v>2022</v>
      </c>
      <c r="C2563" s="832" t="s">
        <v>2108</v>
      </c>
      <c r="D2563" s="832" t="s">
        <v>2109</v>
      </c>
      <c r="E2563" s="832" t="s">
        <v>333</v>
      </c>
      <c r="F2563" s="832" t="s">
        <v>1153</v>
      </c>
      <c r="G2563" s="832">
        <v>27070.73</v>
      </c>
      <c r="H2563" s="832">
        <v>-1378.49</v>
      </c>
      <c r="I2563" s="832">
        <v>-7231.1</v>
      </c>
      <c r="J2563" s="832">
        <v>-6469.45</v>
      </c>
      <c r="K2563" s="832">
        <v>-8468.14</v>
      </c>
      <c r="L2563" s="832">
        <v>-11737.59</v>
      </c>
      <c r="M2563" s="832">
        <v>-11649.74</v>
      </c>
      <c r="N2563" s="832">
        <v>-14392.56</v>
      </c>
      <c r="O2563" s="832">
        <v>-15403.58</v>
      </c>
      <c r="P2563" s="832">
        <v>-16890.740000000002</v>
      </c>
      <c r="Q2563" s="832">
        <v>17869.82</v>
      </c>
      <c r="R2563" s="832">
        <v>9035.75</v>
      </c>
      <c r="S2563" s="832">
        <v>0</v>
      </c>
      <c r="T2563" s="832">
        <v>0</v>
      </c>
      <c r="U2563" s="832">
        <v>0</v>
      </c>
      <c r="V2563" s="832">
        <v>0</v>
      </c>
      <c r="W2563" s="832">
        <v>0</v>
      </c>
      <c r="X2563" s="832">
        <v>0</v>
      </c>
      <c r="Y2563" s="832">
        <v>0</v>
      </c>
      <c r="Z2563" s="832">
        <v>0</v>
      </c>
      <c r="AA2563" s="832">
        <v>0</v>
      </c>
      <c r="AB2563" s="832">
        <v>0</v>
      </c>
      <c r="AC2563" s="832">
        <v>0</v>
      </c>
      <c r="AD2563" s="832">
        <v>0</v>
      </c>
      <c r="AE2563" s="832">
        <v>0</v>
      </c>
      <c r="AF2563" s="832">
        <v>0</v>
      </c>
      <c r="AG2563" s="832">
        <v>0</v>
      </c>
      <c r="AH2563" s="832">
        <v>0</v>
      </c>
      <c r="AI2563" s="832">
        <v>0</v>
      </c>
    </row>
    <row r="2564" spans="1:35" ht="15" customHeight="1">
      <c r="A2564" s="832" t="s">
        <v>1150</v>
      </c>
      <c r="B2564" s="832">
        <v>2022</v>
      </c>
      <c r="C2564" s="832" t="s">
        <v>2110</v>
      </c>
      <c r="D2564" s="832" t="s">
        <v>2111</v>
      </c>
      <c r="E2564" s="832" t="s">
        <v>1119</v>
      </c>
      <c r="F2564" s="832" t="s">
        <v>1153</v>
      </c>
      <c r="G2564" s="832">
        <v>0</v>
      </c>
      <c r="H2564" s="832">
        <v>0</v>
      </c>
      <c r="I2564" s="832">
        <v>0</v>
      </c>
      <c r="J2564" s="832">
        <v>0</v>
      </c>
      <c r="K2564" s="832">
        <v>0</v>
      </c>
      <c r="L2564" s="832">
        <v>0</v>
      </c>
      <c r="M2564" s="832">
        <v>0</v>
      </c>
      <c r="N2564" s="832">
        <v>0</v>
      </c>
      <c r="O2564" s="832">
        <v>0</v>
      </c>
      <c r="P2564" s="832">
        <v>0</v>
      </c>
      <c r="Q2564" s="832">
        <v>0</v>
      </c>
      <c r="R2564" s="832">
        <v>0</v>
      </c>
      <c r="S2564" s="832">
        <v>0</v>
      </c>
      <c r="T2564" s="832">
        <v>0</v>
      </c>
      <c r="U2564" s="832">
        <v>0</v>
      </c>
      <c r="V2564" s="832">
        <v>0</v>
      </c>
      <c r="W2564" s="832">
        <v>0</v>
      </c>
      <c r="X2564" s="832">
        <v>0</v>
      </c>
      <c r="Y2564" s="832">
        <v>0</v>
      </c>
      <c r="Z2564" s="832">
        <v>0</v>
      </c>
      <c r="AA2564" s="832">
        <v>0</v>
      </c>
      <c r="AB2564" s="832">
        <v>0</v>
      </c>
      <c r="AC2564" s="832">
        <v>0</v>
      </c>
      <c r="AD2564" s="832">
        <v>0</v>
      </c>
      <c r="AE2564" s="832">
        <v>0</v>
      </c>
      <c r="AF2564" s="832">
        <v>0</v>
      </c>
      <c r="AG2564" s="832">
        <v>0</v>
      </c>
      <c r="AH2564" s="832">
        <v>0</v>
      </c>
      <c r="AI2564" s="832">
        <v>0</v>
      </c>
    </row>
    <row r="2565" spans="1:35" ht="15" customHeight="1">
      <c r="A2565" s="832" t="s">
        <v>1150</v>
      </c>
      <c r="B2565" s="832">
        <v>2022</v>
      </c>
      <c r="C2565" s="832" t="s">
        <v>2112</v>
      </c>
      <c r="D2565" s="832" t="s">
        <v>2113</v>
      </c>
      <c r="E2565" s="832" t="s">
        <v>2114</v>
      </c>
      <c r="F2565" s="832" t="s">
        <v>1153</v>
      </c>
      <c r="G2565" s="832">
        <v>0</v>
      </c>
      <c r="H2565" s="832">
        <v>0</v>
      </c>
      <c r="I2565" s="832">
        <v>0</v>
      </c>
      <c r="J2565" s="832">
        <v>0</v>
      </c>
      <c r="K2565" s="832">
        <v>0</v>
      </c>
      <c r="L2565" s="832">
        <v>0</v>
      </c>
      <c r="M2565" s="832">
        <v>0</v>
      </c>
      <c r="N2565" s="832">
        <v>0</v>
      </c>
      <c r="O2565" s="832">
        <v>0</v>
      </c>
      <c r="P2565" s="832">
        <v>0</v>
      </c>
      <c r="Q2565" s="832">
        <v>0</v>
      </c>
      <c r="R2565" s="832">
        <v>0</v>
      </c>
      <c r="S2565" s="832">
        <v>0</v>
      </c>
      <c r="T2565" s="832">
        <v>0</v>
      </c>
      <c r="U2565" s="832">
        <v>0</v>
      </c>
      <c r="V2565" s="832">
        <v>0</v>
      </c>
      <c r="W2565" s="832">
        <v>0</v>
      </c>
      <c r="X2565" s="832">
        <v>0</v>
      </c>
      <c r="Y2565" s="832">
        <v>0</v>
      </c>
      <c r="Z2565" s="832">
        <v>0</v>
      </c>
      <c r="AA2565" s="832">
        <v>0</v>
      </c>
      <c r="AB2565" s="832">
        <v>0</v>
      </c>
      <c r="AC2565" s="832">
        <v>0</v>
      </c>
      <c r="AD2565" s="832">
        <v>0</v>
      </c>
      <c r="AE2565" s="832">
        <v>0</v>
      </c>
      <c r="AF2565" s="832">
        <v>0</v>
      </c>
      <c r="AG2565" s="832">
        <v>0</v>
      </c>
      <c r="AH2565" s="832">
        <v>0</v>
      </c>
      <c r="AI2565" s="832">
        <v>0</v>
      </c>
    </row>
    <row r="2566" spans="1:35" ht="15" customHeight="1">
      <c r="A2566" s="832" t="s">
        <v>1150</v>
      </c>
      <c r="B2566" s="832">
        <v>2022</v>
      </c>
      <c r="C2566" s="832" t="s">
        <v>2115</v>
      </c>
      <c r="D2566" s="832" t="s">
        <v>2116</v>
      </c>
      <c r="E2566" s="832" t="s">
        <v>1854</v>
      </c>
      <c r="F2566" s="832" t="s">
        <v>1153</v>
      </c>
      <c r="G2566" s="832">
        <v>136147.14000000001</v>
      </c>
      <c r="H2566" s="832">
        <v>135505.03</v>
      </c>
      <c r="I2566" s="832">
        <v>145834.81</v>
      </c>
      <c r="J2566" s="832">
        <v>155876.35999999999</v>
      </c>
      <c r="K2566" s="832">
        <v>160083.91</v>
      </c>
      <c r="L2566" s="832">
        <v>157136.81</v>
      </c>
      <c r="M2566" s="832">
        <v>126257.97</v>
      </c>
      <c r="N2566" s="832">
        <v>112412.84</v>
      </c>
      <c r="O2566" s="832">
        <v>116834.45</v>
      </c>
      <c r="P2566" s="832">
        <v>120534.83</v>
      </c>
      <c r="Q2566" s="832">
        <v>129948.07</v>
      </c>
      <c r="R2566" s="832">
        <v>128000.05</v>
      </c>
      <c r="S2566" s="832">
        <v>0</v>
      </c>
      <c r="T2566" s="832">
        <v>0</v>
      </c>
      <c r="U2566" s="832">
        <v>0</v>
      </c>
      <c r="V2566" s="832">
        <v>0</v>
      </c>
      <c r="W2566" s="832">
        <v>0</v>
      </c>
      <c r="X2566" s="832">
        <v>0</v>
      </c>
      <c r="Y2566" s="832">
        <v>0</v>
      </c>
      <c r="Z2566" s="832">
        <v>0</v>
      </c>
      <c r="AA2566" s="832">
        <v>0</v>
      </c>
      <c r="AB2566" s="832">
        <v>0</v>
      </c>
      <c r="AC2566" s="832">
        <v>0</v>
      </c>
      <c r="AD2566" s="832">
        <v>0</v>
      </c>
      <c r="AE2566" s="832">
        <v>0</v>
      </c>
      <c r="AF2566" s="832">
        <v>0</v>
      </c>
      <c r="AG2566" s="832">
        <v>0</v>
      </c>
      <c r="AH2566" s="832">
        <v>0</v>
      </c>
      <c r="AI2566" s="832">
        <v>0</v>
      </c>
    </row>
    <row r="2567" spans="1:35" ht="15" customHeight="1">
      <c r="A2567" s="832" t="s">
        <v>1150</v>
      </c>
      <c r="B2567" s="832">
        <v>2022</v>
      </c>
      <c r="C2567" s="832" t="s">
        <v>2117</v>
      </c>
      <c r="D2567" s="832" t="s">
        <v>2118</v>
      </c>
      <c r="E2567" s="832" t="s">
        <v>333</v>
      </c>
      <c r="F2567" s="832" t="s">
        <v>1153</v>
      </c>
      <c r="G2567" s="832">
        <v>-672</v>
      </c>
      <c r="H2567" s="832">
        <v>-602.45000000000005</v>
      </c>
      <c r="I2567" s="832">
        <v>-583.59</v>
      </c>
      <c r="J2567" s="832">
        <v>-583.59</v>
      </c>
      <c r="K2567" s="832">
        <v>-583.59</v>
      </c>
      <c r="L2567" s="832">
        <v>-583.59</v>
      </c>
      <c r="M2567" s="832">
        <v>-583.59</v>
      </c>
      <c r="N2567" s="832">
        <v>-583.59</v>
      </c>
      <c r="O2567" s="832">
        <v>-583.59</v>
      </c>
      <c r="P2567" s="832">
        <v>-583.59</v>
      </c>
      <c r="Q2567" s="832">
        <v>-583.59</v>
      </c>
      <c r="R2567" s="832">
        <v>-583.59</v>
      </c>
      <c r="S2567" s="832">
        <v>0</v>
      </c>
      <c r="T2567" s="832">
        <v>0</v>
      </c>
      <c r="U2567" s="832">
        <v>583.59</v>
      </c>
      <c r="V2567" s="832">
        <v>0</v>
      </c>
      <c r="W2567" s="832">
        <v>0</v>
      </c>
      <c r="X2567" s="832">
        <v>0</v>
      </c>
      <c r="Y2567" s="832">
        <v>0</v>
      </c>
      <c r="Z2567" s="832">
        <v>0</v>
      </c>
      <c r="AA2567" s="832">
        <v>0</v>
      </c>
      <c r="AB2567" s="832">
        <v>0</v>
      </c>
      <c r="AC2567" s="832">
        <v>0</v>
      </c>
      <c r="AD2567" s="832">
        <v>0</v>
      </c>
      <c r="AE2567" s="832">
        <v>0</v>
      </c>
      <c r="AF2567" s="832">
        <v>0</v>
      </c>
      <c r="AG2567" s="832">
        <v>0</v>
      </c>
      <c r="AH2567" s="832">
        <v>0</v>
      </c>
      <c r="AI2567" s="832">
        <v>0</v>
      </c>
    </row>
    <row r="2568" spans="1:35" ht="15" customHeight="1">
      <c r="A2568" s="832" t="s">
        <v>1150</v>
      </c>
      <c r="B2568" s="832">
        <v>2022</v>
      </c>
      <c r="C2568" s="832" t="s">
        <v>2119</v>
      </c>
      <c r="D2568" s="832" t="s">
        <v>2806</v>
      </c>
      <c r="E2568" s="832" t="s">
        <v>333</v>
      </c>
      <c r="F2568" s="832" t="s">
        <v>1153</v>
      </c>
      <c r="G2568" s="832">
        <v>279251.20000000001</v>
      </c>
      <c r="H2568" s="832">
        <v>279935.24</v>
      </c>
      <c r="I2568" s="832">
        <v>282116.03999999998</v>
      </c>
      <c r="J2568" s="832">
        <v>285869.98</v>
      </c>
      <c r="K2568" s="832">
        <v>289958.28999999998</v>
      </c>
      <c r="L2568" s="832">
        <v>295519.07</v>
      </c>
      <c r="M2568" s="832">
        <v>301167.93</v>
      </c>
      <c r="N2568" s="832">
        <v>158812.26999999999</v>
      </c>
      <c r="O2568" s="832">
        <v>166487.93</v>
      </c>
      <c r="P2568" s="832">
        <v>175961.82</v>
      </c>
      <c r="Q2568" s="832">
        <v>184454.04</v>
      </c>
      <c r="R2568" s="832">
        <v>146702.19</v>
      </c>
      <c r="S2568" s="832">
        <v>0</v>
      </c>
      <c r="T2568" s="832">
        <v>0</v>
      </c>
      <c r="U2568" s="832">
        <v>140570</v>
      </c>
      <c r="V2568" s="832">
        <v>0</v>
      </c>
      <c r="W2568" s="832">
        <v>0</v>
      </c>
      <c r="X2568" s="832">
        <v>0</v>
      </c>
      <c r="Y2568" s="832">
        <v>0</v>
      </c>
      <c r="Z2568" s="832">
        <v>0</v>
      </c>
      <c r="AA2568" s="832">
        <v>0</v>
      </c>
      <c r="AB2568" s="832">
        <v>0</v>
      </c>
      <c r="AC2568" s="832">
        <v>0</v>
      </c>
      <c r="AD2568" s="832">
        <v>0</v>
      </c>
      <c r="AE2568" s="832">
        <v>0</v>
      </c>
      <c r="AF2568" s="832">
        <v>0</v>
      </c>
      <c r="AG2568" s="832">
        <v>0</v>
      </c>
      <c r="AH2568" s="832">
        <v>0</v>
      </c>
      <c r="AI2568" s="832">
        <v>0</v>
      </c>
    </row>
    <row r="2569" spans="1:35" ht="15" customHeight="1">
      <c r="A2569" s="832" t="s">
        <v>1150</v>
      </c>
      <c r="B2569" s="832">
        <v>2022</v>
      </c>
      <c r="C2569" s="832" t="s">
        <v>2121</v>
      </c>
      <c r="D2569" s="832" t="s">
        <v>2807</v>
      </c>
      <c r="E2569" s="832" t="s">
        <v>1813</v>
      </c>
      <c r="F2569" s="832" t="s">
        <v>1153</v>
      </c>
      <c r="G2569" s="832">
        <v>98200</v>
      </c>
      <c r="H2569" s="832">
        <v>98200</v>
      </c>
      <c r="I2569" s="832">
        <v>98200</v>
      </c>
      <c r="J2569" s="832">
        <v>98200</v>
      </c>
      <c r="K2569" s="832">
        <v>98200</v>
      </c>
      <c r="L2569" s="832">
        <v>98200</v>
      </c>
      <c r="M2569" s="832">
        <v>98200</v>
      </c>
      <c r="N2569" s="832">
        <v>98200</v>
      </c>
      <c r="O2569" s="832">
        <v>98200</v>
      </c>
      <c r="P2569" s="832">
        <v>98200</v>
      </c>
      <c r="Q2569" s="832">
        <v>98200</v>
      </c>
      <c r="R2569" s="832">
        <v>98200</v>
      </c>
      <c r="S2569" s="832">
        <v>0</v>
      </c>
      <c r="T2569" s="832">
        <v>0</v>
      </c>
      <c r="U2569" s="832">
        <v>0</v>
      </c>
      <c r="V2569" s="832">
        <v>0</v>
      </c>
      <c r="W2569" s="832">
        <v>0</v>
      </c>
      <c r="X2569" s="832">
        <v>0</v>
      </c>
      <c r="Y2569" s="832">
        <v>0</v>
      </c>
      <c r="Z2569" s="832">
        <v>0</v>
      </c>
      <c r="AA2569" s="832">
        <v>0</v>
      </c>
      <c r="AB2569" s="832">
        <v>0</v>
      </c>
      <c r="AC2569" s="832">
        <v>0</v>
      </c>
      <c r="AD2569" s="832">
        <v>0</v>
      </c>
      <c r="AE2569" s="832">
        <v>0</v>
      </c>
      <c r="AF2569" s="832">
        <v>0</v>
      </c>
      <c r="AG2569" s="832">
        <v>0</v>
      </c>
      <c r="AH2569" s="832">
        <v>0</v>
      </c>
      <c r="AI2569" s="832">
        <v>0</v>
      </c>
    </row>
    <row r="2570" spans="1:35" ht="15" customHeight="1">
      <c r="A2570" s="832" t="s">
        <v>1150</v>
      </c>
      <c r="B2570" s="832">
        <v>2022</v>
      </c>
      <c r="C2570" s="832" t="s">
        <v>2123</v>
      </c>
      <c r="D2570" s="832" t="s">
        <v>2808</v>
      </c>
      <c r="E2570" s="832" t="s">
        <v>1813</v>
      </c>
      <c r="F2570" s="832" t="s">
        <v>1153</v>
      </c>
      <c r="G2570" s="832">
        <v>1942.25</v>
      </c>
      <c r="H2570" s="832">
        <v>1942.25</v>
      </c>
      <c r="I2570" s="832">
        <v>1942.25</v>
      </c>
      <c r="J2570" s="832">
        <v>1942.25</v>
      </c>
      <c r="K2570" s="832">
        <v>1942.25</v>
      </c>
      <c r="L2570" s="832">
        <v>1942.25</v>
      </c>
      <c r="M2570" s="832">
        <v>1942.25</v>
      </c>
      <c r="N2570" s="832">
        <v>1942.25</v>
      </c>
      <c r="O2570" s="832">
        <v>1942.25</v>
      </c>
      <c r="P2570" s="832">
        <v>1942.25</v>
      </c>
      <c r="Q2570" s="832">
        <v>1942.25</v>
      </c>
      <c r="R2570" s="832">
        <v>1942.25</v>
      </c>
      <c r="S2570" s="832">
        <v>0</v>
      </c>
      <c r="T2570" s="832">
        <v>0</v>
      </c>
      <c r="U2570" s="832">
        <v>0</v>
      </c>
      <c r="V2570" s="832">
        <v>0</v>
      </c>
      <c r="W2570" s="832">
        <v>0</v>
      </c>
      <c r="X2570" s="832">
        <v>0</v>
      </c>
      <c r="Y2570" s="832">
        <v>0</v>
      </c>
      <c r="Z2570" s="832">
        <v>0</v>
      </c>
      <c r="AA2570" s="832">
        <v>0</v>
      </c>
      <c r="AB2570" s="832">
        <v>0</v>
      </c>
      <c r="AC2570" s="832">
        <v>0</v>
      </c>
      <c r="AD2570" s="832">
        <v>0</v>
      </c>
      <c r="AE2570" s="832">
        <v>0</v>
      </c>
      <c r="AF2570" s="832">
        <v>0</v>
      </c>
      <c r="AG2570" s="832">
        <v>0</v>
      </c>
      <c r="AH2570" s="832">
        <v>0</v>
      </c>
      <c r="AI2570" s="832">
        <v>0</v>
      </c>
    </row>
    <row r="2571" spans="1:35" ht="15" customHeight="1">
      <c r="A2571" s="832" t="s">
        <v>1150</v>
      </c>
      <c r="B2571" s="832">
        <v>2022</v>
      </c>
      <c r="C2571" s="832" t="s">
        <v>2125</v>
      </c>
      <c r="D2571" s="832" t="s">
        <v>2809</v>
      </c>
      <c r="E2571" s="832" t="s">
        <v>336</v>
      </c>
      <c r="F2571" s="832" t="s">
        <v>1153</v>
      </c>
      <c r="G2571" s="832">
        <v>0</v>
      </c>
      <c r="H2571" s="832">
        <v>0</v>
      </c>
      <c r="I2571" s="832">
        <v>0</v>
      </c>
      <c r="J2571" s="832">
        <v>0</v>
      </c>
      <c r="K2571" s="832">
        <v>0</v>
      </c>
      <c r="L2571" s="832">
        <v>0</v>
      </c>
      <c r="M2571" s="832">
        <v>0</v>
      </c>
      <c r="N2571" s="832">
        <v>0</v>
      </c>
      <c r="O2571" s="832">
        <v>0</v>
      </c>
      <c r="P2571" s="832">
        <v>0</v>
      </c>
      <c r="Q2571" s="832">
        <v>0</v>
      </c>
      <c r="R2571" s="832">
        <v>0</v>
      </c>
      <c r="S2571" s="832">
        <v>0</v>
      </c>
      <c r="T2571" s="832">
        <v>0</v>
      </c>
      <c r="U2571" s="832">
        <v>0</v>
      </c>
      <c r="V2571" s="832">
        <v>0</v>
      </c>
      <c r="W2571" s="832">
        <v>0</v>
      </c>
      <c r="X2571" s="832">
        <v>0</v>
      </c>
      <c r="Y2571" s="832">
        <v>0</v>
      </c>
      <c r="Z2571" s="832">
        <v>0</v>
      </c>
      <c r="AA2571" s="832">
        <v>0</v>
      </c>
      <c r="AB2571" s="832">
        <v>0</v>
      </c>
      <c r="AC2571" s="832">
        <v>0</v>
      </c>
      <c r="AD2571" s="832">
        <v>0</v>
      </c>
      <c r="AE2571" s="832">
        <v>0</v>
      </c>
      <c r="AF2571" s="832">
        <v>0</v>
      </c>
      <c r="AG2571" s="832">
        <v>0</v>
      </c>
      <c r="AH2571" s="832">
        <v>0</v>
      </c>
      <c r="AI2571" s="832">
        <v>0</v>
      </c>
    </row>
    <row r="2572" spans="1:35" ht="15" customHeight="1">
      <c r="A2572" s="832" t="s">
        <v>1150</v>
      </c>
      <c r="B2572" s="832">
        <v>2022</v>
      </c>
      <c r="C2572" s="832" t="s">
        <v>2127</v>
      </c>
      <c r="D2572" s="832" t="s">
        <v>2810</v>
      </c>
      <c r="E2572" s="832" t="s">
        <v>1813</v>
      </c>
      <c r="F2572" s="832" t="s">
        <v>1153</v>
      </c>
      <c r="G2572" s="832">
        <v>6650</v>
      </c>
      <c r="H2572" s="832">
        <v>6650</v>
      </c>
      <c r="I2572" s="832">
        <v>6650</v>
      </c>
      <c r="J2572" s="832">
        <v>6650</v>
      </c>
      <c r="K2572" s="832">
        <v>6650</v>
      </c>
      <c r="L2572" s="832">
        <v>6650</v>
      </c>
      <c r="M2572" s="832">
        <v>6650</v>
      </c>
      <c r="N2572" s="832">
        <v>6650</v>
      </c>
      <c r="O2572" s="832">
        <v>6650</v>
      </c>
      <c r="P2572" s="832">
        <v>6650</v>
      </c>
      <c r="Q2572" s="832">
        <v>6650</v>
      </c>
      <c r="R2572" s="832">
        <v>6650</v>
      </c>
      <c r="S2572" s="832">
        <v>0</v>
      </c>
      <c r="T2572" s="832">
        <v>0</v>
      </c>
      <c r="U2572" s="832">
        <v>0</v>
      </c>
      <c r="V2572" s="832">
        <v>0</v>
      </c>
      <c r="W2572" s="832">
        <v>0</v>
      </c>
      <c r="X2572" s="832">
        <v>0</v>
      </c>
      <c r="Y2572" s="832">
        <v>0</v>
      </c>
      <c r="Z2572" s="832">
        <v>0</v>
      </c>
      <c r="AA2572" s="832">
        <v>0</v>
      </c>
      <c r="AB2572" s="832">
        <v>0</v>
      </c>
      <c r="AC2572" s="832">
        <v>0</v>
      </c>
      <c r="AD2572" s="832">
        <v>0</v>
      </c>
      <c r="AE2572" s="832">
        <v>0</v>
      </c>
      <c r="AF2572" s="832">
        <v>0</v>
      </c>
      <c r="AG2572" s="832">
        <v>0</v>
      </c>
      <c r="AH2572" s="832">
        <v>0</v>
      </c>
      <c r="AI2572" s="832">
        <v>0</v>
      </c>
    </row>
    <row r="2573" spans="1:35" ht="15" customHeight="1">
      <c r="A2573" s="832" t="s">
        <v>1150</v>
      </c>
      <c r="B2573" s="832">
        <v>2022</v>
      </c>
      <c r="C2573" s="832" t="s">
        <v>2129</v>
      </c>
      <c r="D2573" s="832" t="s">
        <v>2811</v>
      </c>
      <c r="E2573" s="832" t="s">
        <v>1813</v>
      </c>
      <c r="F2573" s="832" t="s">
        <v>1153</v>
      </c>
      <c r="G2573" s="832">
        <v>1979.82</v>
      </c>
      <c r="H2573" s="832">
        <v>1979.82</v>
      </c>
      <c r="I2573" s="832">
        <v>1979.82</v>
      </c>
      <c r="J2573" s="832">
        <v>1979.82</v>
      </c>
      <c r="K2573" s="832">
        <v>1979.82</v>
      </c>
      <c r="L2573" s="832">
        <v>1979.82</v>
      </c>
      <c r="M2573" s="832">
        <v>1979.82</v>
      </c>
      <c r="N2573" s="832">
        <v>1979.82</v>
      </c>
      <c r="O2573" s="832">
        <v>990</v>
      </c>
      <c r="P2573" s="832">
        <v>990</v>
      </c>
      <c r="Q2573" s="832">
        <v>990</v>
      </c>
      <c r="R2573" s="832">
        <v>935.05</v>
      </c>
      <c r="S2573" s="832">
        <v>0</v>
      </c>
      <c r="T2573" s="832">
        <v>0</v>
      </c>
      <c r="U2573" s="832">
        <v>0</v>
      </c>
      <c r="V2573" s="832">
        <v>0</v>
      </c>
      <c r="W2573" s="832">
        <v>0</v>
      </c>
      <c r="X2573" s="832">
        <v>0</v>
      </c>
      <c r="Y2573" s="832">
        <v>0</v>
      </c>
      <c r="Z2573" s="832">
        <v>0</v>
      </c>
      <c r="AA2573" s="832">
        <v>0</v>
      </c>
      <c r="AB2573" s="832">
        <v>0</v>
      </c>
      <c r="AC2573" s="832">
        <v>0</v>
      </c>
      <c r="AD2573" s="832">
        <v>0</v>
      </c>
      <c r="AE2573" s="832">
        <v>0</v>
      </c>
      <c r="AF2573" s="832">
        <v>0</v>
      </c>
      <c r="AG2573" s="832">
        <v>0</v>
      </c>
      <c r="AH2573" s="832">
        <v>0</v>
      </c>
      <c r="AI2573" s="832">
        <v>0</v>
      </c>
    </row>
    <row r="2574" spans="1:35" ht="15" customHeight="1">
      <c r="A2574" s="832" t="s">
        <v>1150</v>
      </c>
      <c r="B2574" s="832">
        <v>2022</v>
      </c>
      <c r="C2574" s="832" t="s">
        <v>2131</v>
      </c>
      <c r="D2574" s="832" t="s">
        <v>2812</v>
      </c>
      <c r="E2574" s="832" t="s">
        <v>333</v>
      </c>
      <c r="F2574" s="832" t="s">
        <v>1153</v>
      </c>
      <c r="G2574" s="832">
        <v>-10475</v>
      </c>
      <c r="H2574" s="832">
        <v>-16475</v>
      </c>
      <c r="I2574" s="832">
        <v>-29650</v>
      </c>
      <c r="J2574" s="832">
        <v>-15800</v>
      </c>
      <c r="K2574" s="832">
        <v>-17125</v>
      </c>
      <c r="L2574" s="832">
        <v>-14875</v>
      </c>
      <c r="M2574" s="832">
        <v>-18750</v>
      </c>
      <c r="N2574" s="832">
        <v>-16875</v>
      </c>
      <c r="O2574" s="832">
        <v>-13875</v>
      </c>
      <c r="P2574" s="832">
        <v>-18000</v>
      </c>
      <c r="Q2574" s="832">
        <v>-18825</v>
      </c>
      <c r="R2574" s="832">
        <v>-12000</v>
      </c>
      <c r="S2574" s="832">
        <v>0</v>
      </c>
      <c r="T2574" s="832">
        <v>0</v>
      </c>
      <c r="U2574" s="832">
        <v>0</v>
      </c>
      <c r="V2574" s="832">
        <v>0</v>
      </c>
      <c r="W2574" s="832">
        <v>0</v>
      </c>
      <c r="X2574" s="832">
        <v>0</v>
      </c>
      <c r="Y2574" s="832">
        <v>0</v>
      </c>
      <c r="Z2574" s="832">
        <v>0</v>
      </c>
      <c r="AA2574" s="832">
        <v>0</v>
      </c>
      <c r="AB2574" s="832">
        <v>0</v>
      </c>
      <c r="AC2574" s="832">
        <v>0</v>
      </c>
      <c r="AD2574" s="832">
        <v>0</v>
      </c>
      <c r="AE2574" s="832">
        <v>0</v>
      </c>
      <c r="AF2574" s="832">
        <v>0</v>
      </c>
      <c r="AG2574" s="832">
        <v>0</v>
      </c>
      <c r="AH2574" s="832">
        <v>0</v>
      </c>
      <c r="AI2574" s="832">
        <v>0</v>
      </c>
    </row>
    <row r="2575" spans="1:35" ht="15" customHeight="1">
      <c r="A2575" s="832" t="s">
        <v>1150</v>
      </c>
      <c r="B2575" s="832">
        <v>2022</v>
      </c>
      <c r="C2575" s="832" t="s">
        <v>2133</v>
      </c>
      <c r="D2575" s="832" t="s">
        <v>2813</v>
      </c>
      <c r="E2575" s="832" t="s">
        <v>1813</v>
      </c>
      <c r="F2575" s="832" t="s">
        <v>1153</v>
      </c>
      <c r="G2575" s="832">
        <v>1000</v>
      </c>
      <c r="H2575" s="832">
        <v>1000</v>
      </c>
      <c r="I2575" s="832">
        <v>1000</v>
      </c>
      <c r="J2575" s="832">
        <v>1000</v>
      </c>
      <c r="K2575" s="832">
        <v>1000</v>
      </c>
      <c r="L2575" s="832">
        <v>1000</v>
      </c>
      <c r="M2575" s="832">
        <v>1000</v>
      </c>
      <c r="N2575" s="832">
        <v>1000</v>
      </c>
      <c r="O2575" s="832">
        <v>1000</v>
      </c>
      <c r="P2575" s="832">
        <v>1000</v>
      </c>
      <c r="Q2575" s="832">
        <v>1000</v>
      </c>
      <c r="R2575" s="832">
        <v>1000</v>
      </c>
      <c r="S2575" s="832">
        <v>0</v>
      </c>
      <c r="T2575" s="832">
        <v>0</v>
      </c>
      <c r="U2575" s="832">
        <v>0</v>
      </c>
      <c r="V2575" s="832">
        <v>0</v>
      </c>
      <c r="W2575" s="832">
        <v>0</v>
      </c>
      <c r="X2575" s="832">
        <v>0</v>
      </c>
      <c r="Y2575" s="832">
        <v>0</v>
      </c>
      <c r="Z2575" s="832">
        <v>0</v>
      </c>
      <c r="AA2575" s="832">
        <v>0</v>
      </c>
      <c r="AB2575" s="832">
        <v>0</v>
      </c>
      <c r="AC2575" s="832">
        <v>0</v>
      </c>
      <c r="AD2575" s="832">
        <v>0</v>
      </c>
      <c r="AE2575" s="832">
        <v>0</v>
      </c>
      <c r="AF2575" s="832">
        <v>0</v>
      </c>
      <c r="AG2575" s="832">
        <v>0</v>
      </c>
      <c r="AH2575" s="832">
        <v>0</v>
      </c>
      <c r="AI2575" s="832">
        <v>0</v>
      </c>
    </row>
    <row r="2576" spans="1:35" ht="15" customHeight="1">
      <c r="A2576" s="832" t="s">
        <v>1150</v>
      </c>
      <c r="B2576" s="832">
        <v>2022</v>
      </c>
      <c r="C2576" s="832" t="s">
        <v>2135</v>
      </c>
      <c r="D2576" s="832" t="s">
        <v>2814</v>
      </c>
      <c r="E2576" s="832" t="s">
        <v>333</v>
      </c>
      <c r="F2576" s="832" t="s">
        <v>1153</v>
      </c>
      <c r="G2576" s="832">
        <v>-13259.34</v>
      </c>
      <c r="H2576" s="832">
        <v>-13638.65</v>
      </c>
      <c r="I2576" s="832">
        <v>-14023.06</v>
      </c>
      <c r="J2576" s="832">
        <v>-14465.6</v>
      </c>
      <c r="K2576" s="832">
        <v>-15224.5</v>
      </c>
      <c r="L2576" s="832">
        <v>-15697.76</v>
      </c>
      <c r="M2576" s="832">
        <v>-15588.65</v>
      </c>
      <c r="N2576" s="832">
        <v>-15860.21</v>
      </c>
      <c r="O2576" s="832">
        <v>-16224.86</v>
      </c>
      <c r="P2576" s="832">
        <v>-16744.18</v>
      </c>
      <c r="Q2576" s="832">
        <v>-17093.47</v>
      </c>
      <c r="R2576" s="832">
        <v>-17725.16</v>
      </c>
      <c r="S2576" s="832">
        <v>0</v>
      </c>
      <c r="T2576" s="832">
        <v>0</v>
      </c>
      <c r="U2576" s="832">
        <v>0</v>
      </c>
      <c r="V2576" s="832">
        <v>0</v>
      </c>
      <c r="W2576" s="832">
        <v>0</v>
      </c>
      <c r="X2576" s="832">
        <v>0</v>
      </c>
      <c r="Y2576" s="832">
        <v>0</v>
      </c>
      <c r="Z2576" s="832">
        <v>0</v>
      </c>
      <c r="AA2576" s="832">
        <v>0</v>
      </c>
      <c r="AB2576" s="832">
        <v>0</v>
      </c>
      <c r="AC2576" s="832">
        <v>0</v>
      </c>
      <c r="AD2576" s="832">
        <v>0</v>
      </c>
      <c r="AE2576" s="832">
        <v>0</v>
      </c>
      <c r="AF2576" s="832">
        <v>0</v>
      </c>
      <c r="AG2576" s="832">
        <v>0</v>
      </c>
      <c r="AH2576" s="832">
        <v>0</v>
      </c>
      <c r="AI2576" s="832">
        <v>0</v>
      </c>
    </row>
    <row r="2577" spans="1:35" ht="15" customHeight="1">
      <c r="A2577" s="832" t="s">
        <v>1150</v>
      </c>
      <c r="B2577" s="832">
        <v>2022</v>
      </c>
      <c r="C2577" s="832" t="s">
        <v>2139</v>
      </c>
      <c r="D2577" s="832" t="s">
        <v>2815</v>
      </c>
      <c r="E2577" s="832" t="s">
        <v>333</v>
      </c>
      <c r="F2577" s="832" t="s">
        <v>1153</v>
      </c>
      <c r="G2577" s="832">
        <v>17152</v>
      </c>
      <c r="H2577" s="832">
        <v>17152</v>
      </c>
      <c r="I2577" s="832">
        <v>17152</v>
      </c>
      <c r="J2577" s="832">
        <v>17152</v>
      </c>
      <c r="K2577" s="832">
        <v>17152</v>
      </c>
      <c r="L2577" s="832">
        <v>17152</v>
      </c>
      <c r="M2577" s="832">
        <v>17152</v>
      </c>
      <c r="N2577" s="832">
        <v>17152</v>
      </c>
      <c r="O2577" s="832">
        <v>17152</v>
      </c>
      <c r="P2577" s="832">
        <v>17152</v>
      </c>
      <c r="Q2577" s="832">
        <v>17152</v>
      </c>
      <c r="R2577" s="832">
        <v>17152</v>
      </c>
      <c r="S2577" s="832">
        <v>0</v>
      </c>
      <c r="T2577" s="832">
        <v>0</v>
      </c>
      <c r="U2577" s="832">
        <v>10520</v>
      </c>
      <c r="V2577" s="832">
        <v>0</v>
      </c>
      <c r="W2577" s="832">
        <v>0</v>
      </c>
      <c r="X2577" s="832">
        <v>0</v>
      </c>
      <c r="Y2577" s="832">
        <v>0</v>
      </c>
      <c r="Z2577" s="832">
        <v>0</v>
      </c>
      <c r="AA2577" s="832">
        <v>0</v>
      </c>
      <c r="AB2577" s="832">
        <v>0</v>
      </c>
      <c r="AC2577" s="832">
        <v>0</v>
      </c>
      <c r="AD2577" s="832">
        <v>0</v>
      </c>
      <c r="AE2577" s="832">
        <v>0</v>
      </c>
      <c r="AF2577" s="832">
        <v>0</v>
      </c>
      <c r="AG2577" s="832">
        <v>0</v>
      </c>
      <c r="AH2577" s="832">
        <v>0</v>
      </c>
      <c r="AI2577" s="832">
        <v>0</v>
      </c>
    </row>
    <row r="2578" spans="1:35" ht="15" customHeight="1">
      <c r="A2578" s="832" t="s">
        <v>1150</v>
      </c>
      <c r="B2578" s="832">
        <v>2022</v>
      </c>
      <c r="C2578" s="832" t="s">
        <v>2145</v>
      </c>
      <c r="D2578" s="832" t="s">
        <v>2146</v>
      </c>
      <c r="E2578" s="832" t="s">
        <v>333</v>
      </c>
      <c r="F2578" s="832" t="s">
        <v>1153</v>
      </c>
      <c r="G2578" s="832">
        <v>182424</v>
      </c>
      <c r="H2578" s="832">
        <v>182424</v>
      </c>
      <c r="I2578" s="832">
        <v>232304.04</v>
      </c>
      <c r="J2578" s="832">
        <v>232304.04</v>
      </c>
      <c r="K2578" s="832">
        <v>232304.04</v>
      </c>
      <c r="L2578" s="832">
        <v>232304.04</v>
      </c>
      <c r="M2578" s="832">
        <v>232304.04</v>
      </c>
      <c r="N2578" s="832">
        <v>232304.04</v>
      </c>
      <c r="O2578" s="832">
        <v>232304.04</v>
      </c>
      <c r="P2578" s="832">
        <v>232304.04</v>
      </c>
      <c r="Q2578" s="832">
        <v>232304.04</v>
      </c>
      <c r="R2578" s="832">
        <v>236157.98</v>
      </c>
      <c r="S2578" s="832">
        <v>0</v>
      </c>
      <c r="T2578" s="832">
        <v>0</v>
      </c>
      <c r="U2578" s="832">
        <v>-232304.04</v>
      </c>
      <c r="V2578" s="832">
        <v>0</v>
      </c>
      <c r="W2578" s="832">
        <v>0</v>
      </c>
      <c r="X2578" s="832">
        <v>0</v>
      </c>
      <c r="Y2578" s="832">
        <v>0</v>
      </c>
      <c r="Z2578" s="832">
        <v>0</v>
      </c>
      <c r="AA2578" s="832">
        <v>0</v>
      </c>
      <c r="AB2578" s="832">
        <v>0</v>
      </c>
      <c r="AC2578" s="832">
        <v>0</v>
      </c>
      <c r="AD2578" s="832">
        <v>0</v>
      </c>
      <c r="AE2578" s="832">
        <v>0</v>
      </c>
      <c r="AF2578" s="832">
        <v>0</v>
      </c>
      <c r="AG2578" s="832">
        <v>0</v>
      </c>
      <c r="AH2578" s="832">
        <v>0</v>
      </c>
      <c r="AI2578" s="832">
        <v>0</v>
      </c>
    </row>
    <row r="2579" spans="1:35" ht="15" customHeight="1">
      <c r="A2579" s="832" t="s">
        <v>1150</v>
      </c>
      <c r="B2579" s="832">
        <v>2022</v>
      </c>
      <c r="C2579" s="832" t="s">
        <v>2147</v>
      </c>
      <c r="D2579" s="832" t="s">
        <v>2148</v>
      </c>
      <c r="E2579" s="832" t="s">
        <v>333</v>
      </c>
      <c r="F2579" s="832" t="s">
        <v>1153</v>
      </c>
      <c r="G2579" s="832">
        <v>-190358</v>
      </c>
      <c r="H2579" s="832">
        <v>-134104</v>
      </c>
      <c r="I2579" s="832">
        <v>-138555</v>
      </c>
      <c r="J2579" s="832">
        <v>-143006</v>
      </c>
      <c r="K2579" s="832">
        <v>-147457</v>
      </c>
      <c r="L2579" s="832">
        <v>-151908</v>
      </c>
      <c r="M2579" s="832">
        <v>-151908</v>
      </c>
      <c r="N2579" s="832">
        <v>-159408</v>
      </c>
      <c r="O2579" s="832">
        <v>-166910</v>
      </c>
      <c r="P2579" s="832">
        <v>-202438</v>
      </c>
      <c r="Q2579" s="832">
        <v>-202438</v>
      </c>
      <c r="R2579" s="832">
        <v>-209940</v>
      </c>
      <c r="S2579" s="832">
        <v>0</v>
      </c>
      <c r="T2579" s="832">
        <v>0</v>
      </c>
      <c r="U2579" s="832">
        <v>183809</v>
      </c>
      <c r="V2579" s="832">
        <v>0</v>
      </c>
      <c r="W2579" s="832">
        <v>0</v>
      </c>
      <c r="X2579" s="832">
        <v>0</v>
      </c>
      <c r="Y2579" s="832">
        <v>0</v>
      </c>
      <c r="Z2579" s="832">
        <v>0</v>
      </c>
      <c r="AA2579" s="832">
        <v>0</v>
      </c>
      <c r="AB2579" s="832">
        <v>0</v>
      </c>
      <c r="AC2579" s="832">
        <v>0</v>
      </c>
      <c r="AD2579" s="832">
        <v>0</v>
      </c>
      <c r="AE2579" s="832">
        <v>0</v>
      </c>
      <c r="AF2579" s="832">
        <v>0</v>
      </c>
      <c r="AG2579" s="832">
        <v>0</v>
      </c>
      <c r="AH2579" s="832">
        <v>0</v>
      </c>
      <c r="AI2579" s="832">
        <v>0</v>
      </c>
    </row>
    <row r="2580" spans="1:35" ht="15" customHeight="1">
      <c r="A2580" s="832" t="s">
        <v>1150</v>
      </c>
      <c r="B2580" s="832">
        <v>2022</v>
      </c>
      <c r="C2580" s="832" t="s">
        <v>2149</v>
      </c>
      <c r="D2580" s="832" t="s">
        <v>2150</v>
      </c>
      <c r="E2580" s="832" t="s">
        <v>333</v>
      </c>
      <c r="F2580" s="832" t="s">
        <v>1153</v>
      </c>
      <c r="G2580" s="832">
        <v>-246465</v>
      </c>
      <c r="H2580" s="832">
        <v>-250867</v>
      </c>
      <c r="I2580" s="832">
        <v>-255269</v>
      </c>
      <c r="J2580" s="832">
        <v>-259671</v>
      </c>
      <c r="K2580" s="832">
        <v>-264169.34000000003</v>
      </c>
      <c r="L2580" s="832">
        <v>-268571.34000000003</v>
      </c>
      <c r="M2580" s="832">
        <v>-268571.34000000003</v>
      </c>
      <c r="N2580" s="832">
        <v>-278571.34000000003</v>
      </c>
      <c r="O2580" s="832">
        <v>-278571.34000000003</v>
      </c>
      <c r="P2580" s="832">
        <v>-329240.34000000003</v>
      </c>
      <c r="Q2580" s="832">
        <v>-329240.34000000003</v>
      </c>
      <c r="R2580" s="832">
        <v>-338891.34</v>
      </c>
      <c r="S2580" s="832">
        <v>0</v>
      </c>
      <c r="T2580" s="832">
        <v>0</v>
      </c>
      <c r="U2580" s="832">
        <v>247724.34</v>
      </c>
      <c r="V2580" s="832">
        <v>0</v>
      </c>
      <c r="W2580" s="832">
        <v>0</v>
      </c>
      <c r="X2580" s="832">
        <v>0</v>
      </c>
      <c r="Y2580" s="832">
        <v>0</v>
      </c>
      <c r="Z2580" s="832">
        <v>0</v>
      </c>
      <c r="AA2580" s="832">
        <v>0</v>
      </c>
      <c r="AB2580" s="832">
        <v>0</v>
      </c>
      <c r="AC2580" s="832">
        <v>0</v>
      </c>
      <c r="AD2580" s="832">
        <v>0</v>
      </c>
      <c r="AE2580" s="832">
        <v>0</v>
      </c>
      <c r="AF2580" s="832">
        <v>0</v>
      </c>
      <c r="AG2580" s="832">
        <v>0</v>
      </c>
      <c r="AH2580" s="832">
        <v>0</v>
      </c>
      <c r="AI2580" s="832">
        <v>0</v>
      </c>
    </row>
    <row r="2581" spans="1:35" ht="15" customHeight="1">
      <c r="A2581" s="832" t="s">
        <v>1150</v>
      </c>
      <c r="B2581" s="832">
        <v>2022</v>
      </c>
      <c r="C2581" s="832" t="s">
        <v>2153</v>
      </c>
      <c r="D2581" s="832" t="s">
        <v>2154</v>
      </c>
      <c r="E2581" s="832" t="s">
        <v>333</v>
      </c>
      <c r="F2581" s="832" t="s">
        <v>1153</v>
      </c>
      <c r="G2581" s="832">
        <v>0</v>
      </c>
      <c r="H2581" s="832">
        <v>0</v>
      </c>
      <c r="I2581" s="832">
        <v>0</v>
      </c>
      <c r="J2581" s="832">
        <v>0</v>
      </c>
      <c r="K2581" s="832">
        <v>0</v>
      </c>
      <c r="L2581" s="832">
        <v>0</v>
      </c>
      <c r="M2581" s="832">
        <v>0</v>
      </c>
      <c r="N2581" s="832">
        <v>0</v>
      </c>
      <c r="O2581" s="832">
        <v>0</v>
      </c>
      <c r="P2581" s="832">
        <v>0</v>
      </c>
      <c r="Q2581" s="832">
        <v>0</v>
      </c>
      <c r="R2581" s="832">
        <v>0</v>
      </c>
      <c r="S2581" s="832">
        <v>0</v>
      </c>
      <c r="T2581" s="832">
        <v>0</v>
      </c>
      <c r="U2581" s="832">
        <v>0</v>
      </c>
      <c r="V2581" s="832">
        <v>0</v>
      </c>
      <c r="W2581" s="832">
        <v>0</v>
      </c>
      <c r="X2581" s="832">
        <v>0</v>
      </c>
      <c r="Y2581" s="832">
        <v>0</v>
      </c>
      <c r="Z2581" s="832">
        <v>0</v>
      </c>
      <c r="AA2581" s="832">
        <v>0</v>
      </c>
      <c r="AB2581" s="832">
        <v>0</v>
      </c>
      <c r="AC2581" s="832">
        <v>0</v>
      </c>
      <c r="AD2581" s="832">
        <v>0</v>
      </c>
      <c r="AE2581" s="832">
        <v>0</v>
      </c>
      <c r="AF2581" s="832">
        <v>0</v>
      </c>
      <c r="AG2581" s="832">
        <v>0</v>
      </c>
      <c r="AH2581" s="832">
        <v>0</v>
      </c>
      <c r="AI2581" s="832">
        <v>0</v>
      </c>
    </row>
    <row r="2582" spans="1:35" ht="15" customHeight="1">
      <c r="A2582" s="832" t="s">
        <v>1150</v>
      </c>
      <c r="B2582" s="832">
        <v>2022</v>
      </c>
      <c r="C2582" s="832" t="s">
        <v>2155</v>
      </c>
      <c r="D2582" s="832" t="s">
        <v>2156</v>
      </c>
      <c r="E2582" s="832" t="s">
        <v>333</v>
      </c>
      <c r="F2582" s="832" t="s">
        <v>1153</v>
      </c>
      <c r="G2582" s="832">
        <v>0</v>
      </c>
      <c r="H2582" s="832">
        <v>0</v>
      </c>
      <c r="I2582" s="832">
        <v>0</v>
      </c>
      <c r="J2582" s="832">
        <v>0</v>
      </c>
      <c r="K2582" s="832">
        <v>0</v>
      </c>
      <c r="L2582" s="832">
        <v>0</v>
      </c>
      <c r="M2582" s="832">
        <v>0</v>
      </c>
      <c r="N2582" s="832">
        <v>0</v>
      </c>
      <c r="O2582" s="832">
        <v>0</v>
      </c>
      <c r="P2582" s="832">
        <v>0</v>
      </c>
      <c r="Q2582" s="832">
        <v>0</v>
      </c>
      <c r="R2582" s="832">
        <v>0</v>
      </c>
      <c r="S2582" s="832">
        <v>0</v>
      </c>
      <c r="T2582" s="832">
        <v>0</v>
      </c>
      <c r="U2582" s="832">
        <v>0</v>
      </c>
      <c r="V2582" s="832">
        <v>0</v>
      </c>
      <c r="W2582" s="832">
        <v>0</v>
      </c>
      <c r="X2582" s="832">
        <v>0</v>
      </c>
      <c r="Y2582" s="832">
        <v>0</v>
      </c>
      <c r="Z2582" s="832">
        <v>0</v>
      </c>
      <c r="AA2582" s="832">
        <v>0</v>
      </c>
      <c r="AB2582" s="832">
        <v>0</v>
      </c>
      <c r="AC2582" s="832">
        <v>0</v>
      </c>
      <c r="AD2582" s="832">
        <v>0</v>
      </c>
      <c r="AE2582" s="832">
        <v>0</v>
      </c>
      <c r="AF2582" s="832">
        <v>0</v>
      </c>
      <c r="AG2582" s="832">
        <v>0</v>
      </c>
      <c r="AH2582" s="832">
        <v>0</v>
      </c>
      <c r="AI2582" s="832">
        <v>0</v>
      </c>
    </row>
    <row r="2583" spans="1:35" ht="15" customHeight="1">
      <c r="A2583" s="832" t="s">
        <v>1150</v>
      </c>
      <c r="B2583" s="832">
        <v>2022</v>
      </c>
      <c r="C2583" s="832" t="s">
        <v>2157</v>
      </c>
      <c r="D2583" s="832" t="s">
        <v>2158</v>
      </c>
      <c r="E2583" s="832" t="s">
        <v>333</v>
      </c>
      <c r="F2583" s="832" t="s">
        <v>1153</v>
      </c>
      <c r="G2583" s="832">
        <v>0</v>
      </c>
      <c r="H2583" s="832">
        <v>0</v>
      </c>
      <c r="I2583" s="832">
        <v>0</v>
      </c>
      <c r="J2583" s="832">
        <v>0</v>
      </c>
      <c r="K2583" s="832">
        <v>0</v>
      </c>
      <c r="L2583" s="832">
        <v>0</v>
      </c>
      <c r="M2583" s="832">
        <v>0</v>
      </c>
      <c r="N2583" s="832">
        <v>0</v>
      </c>
      <c r="O2583" s="832">
        <v>0</v>
      </c>
      <c r="P2583" s="832">
        <v>0</v>
      </c>
      <c r="Q2583" s="832">
        <v>0</v>
      </c>
      <c r="R2583" s="832">
        <v>0</v>
      </c>
      <c r="S2583" s="832">
        <v>0</v>
      </c>
      <c r="T2583" s="832">
        <v>0</v>
      </c>
      <c r="U2583" s="832">
        <v>0</v>
      </c>
      <c r="V2583" s="832">
        <v>0</v>
      </c>
      <c r="W2583" s="832">
        <v>0</v>
      </c>
      <c r="X2583" s="832">
        <v>0</v>
      </c>
      <c r="Y2583" s="832">
        <v>0</v>
      </c>
      <c r="Z2583" s="832">
        <v>0</v>
      </c>
      <c r="AA2583" s="832">
        <v>0</v>
      </c>
      <c r="AB2583" s="832">
        <v>0</v>
      </c>
      <c r="AC2583" s="832">
        <v>0</v>
      </c>
      <c r="AD2583" s="832">
        <v>0</v>
      </c>
      <c r="AE2583" s="832">
        <v>0</v>
      </c>
      <c r="AF2583" s="832">
        <v>0</v>
      </c>
      <c r="AG2583" s="832">
        <v>0</v>
      </c>
      <c r="AH2583" s="832">
        <v>0</v>
      </c>
      <c r="AI2583" s="832">
        <v>0</v>
      </c>
    </row>
    <row r="2584" spans="1:35" ht="15" customHeight="1">
      <c r="A2584" s="832" t="s">
        <v>1150</v>
      </c>
      <c r="B2584" s="832">
        <v>2022</v>
      </c>
      <c r="C2584" s="832" t="s">
        <v>2159</v>
      </c>
      <c r="D2584" s="832" t="s">
        <v>2160</v>
      </c>
      <c r="E2584" s="832" t="s">
        <v>333</v>
      </c>
      <c r="F2584" s="832" t="s">
        <v>1153</v>
      </c>
      <c r="G2584" s="832">
        <v>0</v>
      </c>
      <c r="H2584" s="832">
        <v>0</v>
      </c>
      <c r="I2584" s="832">
        <v>0</v>
      </c>
      <c r="J2584" s="832">
        <v>0</v>
      </c>
      <c r="K2584" s="832">
        <v>0</v>
      </c>
      <c r="L2584" s="832">
        <v>0</v>
      </c>
      <c r="M2584" s="832">
        <v>0</v>
      </c>
      <c r="N2584" s="832">
        <v>0</v>
      </c>
      <c r="O2584" s="832">
        <v>0</v>
      </c>
      <c r="P2584" s="832">
        <v>0</v>
      </c>
      <c r="Q2584" s="832">
        <v>0</v>
      </c>
      <c r="R2584" s="832">
        <v>0</v>
      </c>
      <c r="S2584" s="832">
        <v>0</v>
      </c>
      <c r="T2584" s="832">
        <v>0</v>
      </c>
      <c r="U2584" s="832">
        <v>0</v>
      </c>
      <c r="V2584" s="832">
        <v>0</v>
      </c>
      <c r="W2584" s="832">
        <v>0</v>
      </c>
      <c r="X2584" s="832">
        <v>0</v>
      </c>
      <c r="Y2584" s="832">
        <v>0</v>
      </c>
      <c r="Z2584" s="832">
        <v>0</v>
      </c>
      <c r="AA2584" s="832">
        <v>0</v>
      </c>
      <c r="AB2584" s="832">
        <v>0</v>
      </c>
      <c r="AC2584" s="832">
        <v>0</v>
      </c>
      <c r="AD2584" s="832">
        <v>0</v>
      </c>
      <c r="AE2584" s="832">
        <v>0</v>
      </c>
      <c r="AF2584" s="832">
        <v>0</v>
      </c>
      <c r="AG2584" s="832">
        <v>0</v>
      </c>
      <c r="AH2584" s="832">
        <v>0</v>
      </c>
      <c r="AI2584" s="832">
        <v>0</v>
      </c>
    </row>
    <row r="2585" spans="1:35" ht="15" customHeight="1">
      <c r="A2585" s="832" t="s">
        <v>1150</v>
      </c>
      <c r="B2585" s="832">
        <v>2022</v>
      </c>
      <c r="C2585" s="832" t="s">
        <v>2161</v>
      </c>
      <c r="D2585" s="832" t="s">
        <v>2162</v>
      </c>
      <c r="E2585" s="832" t="s">
        <v>333</v>
      </c>
      <c r="F2585" s="832" t="s">
        <v>1153</v>
      </c>
      <c r="G2585" s="832">
        <v>0</v>
      </c>
      <c r="H2585" s="832">
        <v>0</v>
      </c>
      <c r="I2585" s="832">
        <v>0</v>
      </c>
      <c r="J2585" s="832">
        <v>0</v>
      </c>
      <c r="K2585" s="832">
        <v>0</v>
      </c>
      <c r="L2585" s="832">
        <v>0</v>
      </c>
      <c r="M2585" s="832">
        <v>0</v>
      </c>
      <c r="N2585" s="832">
        <v>0</v>
      </c>
      <c r="O2585" s="832">
        <v>0</v>
      </c>
      <c r="P2585" s="832">
        <v>0</v>
      </c>
      <c r="Q2585" s="832">
        <v>0</v>
      </c>
      <c r="R2585" s="832">
        <v>0</v>
      </c>
      <c r="S2585" s="832">
        <v>0</v>
      </c>
      <c r="T2585" s="832">
        <v>0</v>
      </c>
      <c r="U2585" s="832">
        <v>0</v>
      </c>
      <c r="V2585" s="832">
        <v>0</v>
      </c>
      <c r="W2585" s="832">
        <v>0</v>
      </c>
      <c r="X2585" s="832">
        <v>0</v>
      </c>
      <c r="Y2585" s="832">
        <v>0</v>
      </c>
      <c r="Z2585" s="832">
        <v>0</v>
      </c>
      <c r="AA2585" s="832">
        <v>0</v>
      </c>
      <c r="AB2585" s="832">
        <v>0</v>
      </c>
      <c r="AC2585" s="832">
        <v>0</v>
      </c>
      <c r="AD2585" s="832">
        <v>0</v>
      </c>
      <c r="AE2585" s="832">
        <v>0</v>
      </c>
      <c r="AF2585" s="832">
        <v>0</v>
      </c>
      <c r="AG2585" s="832">
        <v>0</v>
      </c>
      <c r="AH2585" s="832">
        <v>0</v>
      </c>
      <c r="AI2585" s="832">
        <v>0</v>
      </c>
    </row>
    <row r="2586" spans="1:35" ht="15" customHeight="1">
      <c r="A2586" s="832" t="s">
        <v>1150</v>
      </c>
      <c r="B2586" s="832">
        <v>2022</v>
      </c>
      <c r="C2586" s="832" t="s">
        <v>2163</v>
      </c>
      <c r="D2586" s="832" t="s">
        <v>2164</v>
      </c>
      <c r="E2586" s="832" t="s">
        <v>333</v>
      </c>
      <c r="F2586" s="832" t="s">
        <v>1153</v>
      </c>
      <c r="G2586" s="832">
        <v>0</v>
      </c>
      <c r="H2586" s="832">
        <v>0</v>
      </c>
      <c r="I2586" s="832">
        <v>0</v>
      </c>
      <c r="J2586" s="832">
        <v>0</v>
      </c>
      <c r="K2586" s="832">
        <v>0</v>
      </c>
      <c r="L2586" s="832">
        <v>0</v>
      </c>
      <c r="M2586" s="832">
        <v>0</v>
      </c>
      <c r="N2586" s="832">
        <v>0</v>
      </c>
      <c r="O2586" s="832">
        <v>0</v>
      </c>
      <c r="P2586" s="832">
        <v>0</v>
      </c>
      <c r="Q2586" s="832">
        <v>0</v>
      </c>
      <c r="R2586" s="832">
        <v>0</v>
      </c>
      <c r="S2586" s="832">
        <v>0</v>
      </c>
      <c r="T2586" s="832">
        <v>0</v>
      </c>
      <c r="U2586" s="832">
        <v>0</v>
      </c>
      <c r="V2586" s="832">
        <v>0</v>
      </c>
      <c r="W2586" s="832">
        <v>0</v>
      </c>
      <c r="X2586" s="832">
        <v>0</v>
      </c>
      <c r="Y2586" s="832">
        <v>0</v>
      </c>
      <c r="Z2586" s="832">
        <v>0</v>
      </c>
      <c r="AA2586" s="832">
        <v>0</v>
      </c>
      <c r="AB2586" s="832">
        <v>0</v>
      </c>
      <c r="AC2586" s="832">
        <v>0</v>
      </c>
      <c r="AD2586" s="832">
        <v>0</v>
      </c>
      <c r="AE2586" s="832">
        <v>0</v>
      </c>
      <c r="AF2586" s="832">
        <v>0</v>
      </c>
      <c r="AG2586" s="832">
        <v>0</v>
      </c>
      <c r="AH2586" s="832">
        <v>0</v>
      </c>
      <c r="AI2586" s="832">
        <v>0</v>
      </c>
    </row>
    <row r="2587" spans="1:35" ht="15" customHeight="1">
      <c r="A2587" s="832" t="s">
        <v>1150</v>
      </c>
      <c r="B2587" s="832">
        <v>2022</v>
      </c>
      <c r="C2587" s="832" t="s">
        <v>2165</v>
      </c>
      <c r="D2587" s="832" t="s">
        <v>2166</v>
      </c>
      <c r="E2587" s="832" t="s">
        <v>333</v>
      </c>
      <c r="F2587" s="832" t="s">
        <v>1153</v>
      </c>
      <c r="G2587" s="832">
        <v>0</v>
      </c>
      <c r="H2587" s="832">
        <v>0</v>
      </c>
      <c r="I2587" s="832">
        <v>0</v>
      </c>
      <c r="J2587" s="832">
        <v>0</v>
      </c>
      <c r="K2587" s="832">
        <v>0</v>
      </c>
      <c r="L2587" s="832">
        <v>0</v>
      </c>
      <c r="M2587" s="832">
        <v>0</v>
      </c>
      <c r="N2587" s="832">
        <v>0</v>
      </c>
      <c r="O2587" s="832">
        <v>0</v>
      </c>
      <c r="P2587" s="832">
        <v>0</v>
      </c>
      <c r="Q2587" s="832">
        <v>0</v>
      </c>
      <c r="R2587" s="832">
        <v>0</v>
      </c>
      <c r="S2587" s="832">
        <v>0</v>
      </c>
      <c r="T2587" s="832">
        <v>0</v>
      </c>
      <c r="U2587" s="832">
        <v>0</v>
      </c>
      <c r="V2587" s="832">
        <v>0</v>
      </c>
      <c r="W2587" s="832">
        <v>0</v>
      </c>
      <c r="X2587" s="832">
        <v>0</v>
      </c>
      <c r="Y2587" s="832">
        <v>0</v>
      </c>
      <c r="Z2587" s="832">
        <v>0</v>
      </c>
      <c r="AA2587" s="832">
        <v>0</v>
      </c>
      <c r="AB2587" s="832">
        <v>0</v>
      </c>
      <c r="AC2587" s="832">
        <v>0</v>
      </c>
      <c r="AD2587" s="832">
        <v>0</v>
      </c>
      <c r="AE2587" s="832">
        <v>0</v>
      </c>
      <c r="AF2587" s="832">
        <v>0</v>
      </c>
      <c r="AG2587" s="832">
        <v>0</v>
      </c>
      <c r="AH2587" s="832">
        <v>0</v>
      </c>
      <c r="AI2587" s="832">
        <v>0</v>
      </c>
    </row>
    <row r="2588" spans="1:35" ht="15" customHeight="1">
      <c r="A2588" s="832" t="s">
        <v>1150</v>
      </c>
      <c r="B2588" s="832">
        <v>2022</v>
      </c>
      <c r="C2588" s="832" t="s">
        <v>2167</v>
      </c>
      <c r="D2588" s="832" t="s">
        <v>2168</v>
      </c>
      <c r="E2588" s="832" t="s">
        <v>333</v>
      </c>
      <c r="F2588" s="832" t="s">
        <v>1153</v>
      </c>
      <c r="G2588" s="832">
        <v>-4391.1400000000003</v>
      </c>
      <c r="H2588" s="832">
        <v>-7291.14</v>
      </c>
      <c r="I2588" s="832">
        <v>-7291.14</v>
      </c>
      <c r="J2588" s="832">
        <v>-13816.14</v>
      </c>
      <c r="K2588" s="832">
        <v>-13816.14</v>
      </c>
      <c r="L2588" s="832">
        <v>-20341.14</v>
      </c>
      <c r="M2588" s="832">
        <v>-23241.14</v>
      </c>
      <c r="N2588" s="832">
        <v>-26866.14</v>
      </c>
      <c r="O2588" s="832">
        <v>-29766.14</v>
      </c>
      <c r="P2588" s="832">
        <v>-29766.14</v>
      </c>
      <c r="Q2588" s="832">
        <v>-32666.14</v>
      </c>
      <c r="R2588" s="832">
        <v>-38466.14</v>
      </c>
      <c r="S2588" s="832">
        <v>0</v>
      </c>
      <c r="T2588" s="832">
        <v>0</v>
      </c>
      <c r="U2588" s="832">
        <v>37841.14</v>
      </c>
      <c r="V2588" s="832">
        <v>0</v>
      </c>
      <c r="W2588" s="832">
        <v>0</v>
      </c>
      <c r="X2588" s="832">
        <v>0</v>
      </c>
      <c r="Y2588" s="832">
        <v>0</v>
      </c>
      <c r="Z2588" s="832">
        <v>0</v>
      </c>
      <c r="AA2588" s="832">
        <v>0</v>
      </c>
      <c r="AB2588" s="832">
        <v>0</v>
      </c>
      <c r="AC2588" s="832">
        <v>0</v>
      </c>
      <c r="AD2588" s="832">
        <v>0</v>
      </c>
      <c r="AE2588" s="832">
        <v>0</v>
      </c>
      <c r="AF2588" s="832">
        <v>0</v>
      </c>
      <c r="AG2588" s="832">
        <v>0</v>
      </c>
      <c r="AH2588" s="832">
        <v>0</v>
      </c>
      <c r="AI2588" s="832">
        <v>0</v>
      </c>
    </row>
    <row r="2589" spans="1:35" ht="15" customHeight="1">
      <c r="A2589" s="832" t="s">
        <v>1150</v>
      </c>
      <c r="B2589" s="832">
        <v>2022</v>
      </c>
      <c r="C2589" s="832" t="s">
        <v>2169</v>
      </c>
      <c r="D2589" s="832" t="s">
        <v>2170</v>
      </c>
      <c r="E2589" s="832" t="s">
        <v>333</v>
      </c>
      <c r="F2589" s="832" t="s">
        <v>1153</v>
      </c>
      <c r="G2589" s="832">
        <v>1015139.21</v>
      </c>
      <c r="H2589" s="832">
        <v>1015139.21</v>
      </c>
      <c r="I2589" s="832">
        <v>1015139.21</v>
      </c>
      <c r="J2589" s="832">
        <v>1015139.21</v>
      </c>
      <c r="K2589" s="832">
        <v>1015139.21</v>
      </c>
      <c r="L2589" s="832">
        <v>1015139.21</v>
      </c>
      <c r="M2589" s="832">
        <v>1015139.21</v>
      </c>
      <c r="N2589" s="832">
        <v>1015139.21</v>
      </c>
      <c r="O2589" s="832">
        <v>1015139.21</v>
      </c>
      <c r="P2589" s="832">
        <v>1015139.21</v>
      </c>
      <c r="Q2589" s="832">
        <v>1015139.21</v>
      </c>
      <c r="R2589" s="832">
        <v>1015139.21</v>
      </c>
      <c r="S2589" s="832">
        <v>0</v>
      </c>
      <c r="T2589" s="832">
        <v>0</v>
      </c>
      <c r="U2589" s="832">
        <v>328085.62</v>
      </c>
      <c r="V2589" s="832">
        <v>0</v>
      </c>
      <c r="W2589" s="832">
        <v>0</v>
      </c>
      <c r="X2589" s="832">
        <v>0</v>
      </c>
      <c r="Y2589" s="832">
        <v>0</v>
      </c>
      <c r="Z2589" s="832">
        <v>0</v>
      </c>
      <c r="AA2589" s="832">
        <v>0</v>
      </c>
      <c r="AB2589" s="832">
        <v>0</v>
      </c>
      <c r="AC2589" s="832">
        <v>0</v>
      </c>
      <c r="AD2589" s="832">
        <v>0</v>
      </c>
      <c r="AE2589" s="832">
        <v>0</v>
      </c>
      <c r="AF2589" s="832">
        <v>0</v>
      </c>
      <c r="AG2589" s="832">
        <v>0</v>
      </c>
      <c r="AH2589" s="832">
        <v>0</v>
      </c>
      <c r="AI2589" s="832">
        <v>0</v>
      </c>
    </row>
    <row r="2590" spans="1:35" ht="15" customHeight="1">
      <c r="A2590" s="832" t="s">
        <v>1150</v>
      </c>
      <c r="B2590" s="832">
        <v>2022</v>
      </c>
      <c r="C2590" s="832" t="s">
        <v>2173</v>
      </c>
      <c r="D2590" s="832" t="s">
        <v>2174</v>
      </c>
      <c r="E2590" s="832" t="s">
        <v>333</v>
      </c>
      <c r="F2590" s="832" t="s">
        <v>1153</v>
      </c>
      <c r="G2590" s="832">
        <v>61200</v>
      </c>
      <c r="H2590" s="832">
        <v>61200</v>
      </c>
      <c r="I2590" s="832">
        <v>61200</v>
      </c>
      <c r="J2590" s="832">
        <v>61200</v>
      </c>
      <c r="K2590" s="832">
        <v>61200</v>
      </c>
      <c r="L2590" s="832">
        <v>61200</v>
      </c>
      <c r="M2590" s="832">
        <v>61200</v>
      </c>
      <c r="N2590" s="832">
        <v>61200</v>
      </c>
      <c r="O2590" s="832">
        <v>61200</v>
      </c>
      <c r="P2590" s="832">
        <v>61200</v>
      </c>
      <c r="Q2590" s="832">
        <v>61200</v>
      </c>
      <c r="R2590" s="832">
        <v>61200</v>
      </c>
      <c r="S2590" s="832">
        <v>0</v>
      </c>
      <c r="T2590" s="832">
        <v>0</v>
      </c>
      <c r="U2590" s="832">
        <v>0</v>
      </c>
      <c r="V2590" s="832">
        <v>0</v>
      </c>
      <c r="W2590" s="832">
        <v>0</v>
      </c>
      <c r="X2590" s="832">
        <v>0</v>
      </c>
      <c r="Y2590" s="832">
        <v>0</v>
      </c>
      <c r="Z2590" s="832">
        <v>0</v>
      </c>
      <c r="AA2590" s="832">
        <v>0</v>
      </c>
      <c r="AB2590" s="832">
        <v>0</v>
      </c>
      <c r="AC2590" s="832">
        <v>0</v>
      </c>
      <c r="AD2590" s="832">
        <v>0</v>
      </c>
      <c r="AE2590" s="832">
        <v>0</v>
      </c>
      <c r="AF2590" s="832">
        <v>0</v>
      </c>
      <c r="AG2590" s="832">
        <v>0</v>
      </c>
      <c r="AH2590" s="832">
        <v>0</v>
      </c>
      <c r="AI2590" s="832">
        <v>0</v>
      </c>
    </row>
    <row r="2591" spans="1:35" ht="15" customHeight="1">
      <c r="A2591" s="832" t="s">
        <v>1150</v>
      </c>
      <c r="B2591" s="832">
        <v>2022</v>
      </c>
      <c r="C2591" s="832" t="s">
        <v>2177</v>
      </c>
      <c r="D2591" s="832" t="s">
        <v>2178</v>
      </c>
      <c r="E2591" s="832" t="s">
        <v>333</v>
      </c>
      <c r="F2591" s="832" t="s">
        <v>1153</v>
      </c>
      <c r="G2591" s="832">
        <v>0</v>
      </c>
      <c r="H2591" s="832">
        <v>0</v>
      </c>
      <c r="I2591" s="832">
        <v>0</v>
      </c>
      <c r="J2591" s="832">
        <v>0</v>
      </c>
      <c r="K2591" s="832">
        <v>0</v>
      </c>
      <c r="L2591" s="832">
        <v>0</v>
      </c>
      <c r="M2591" s="832">
        <v>0</v>
      </c>
      <c r="N2591" s="832">
        <v>0</v>
      </c>
      <c r="O2591" s="832">
        <v>0</v>
      </c>
      <c r="P2591" s="832">
        <v>0</v>
      </c>
      <c r="Q2591" s="832">
        <v>0</v>
      </c>
      <c r="R2591" s="832">
        <v>0</v>
      </c>
      <c r="S2591" s="832">
        <v>0</v>
      </c>
      <c r="T2591" s="832">
        <v>0</v>
      </c>
      <c r="U2591" s="832">
        <v>0</v>
      </c>
      <c r="V2591" s="832">
        <v>0</v>
      </c>
      <c r="W2591" s="832">
        <v>0</v>
      </c>
      <c r="X2591" s="832">
        <v>0</v>
      </c>
      <c r="Y2591" s="832">
        <v>0</v>
      </c>
      <c r="Z2591" s="832">
        <v>0</v>
      </c>
      <c r="AA2591" s="832">
        <v>0</v>
      </c>
      <c r="AB2591" s="832">
        <v>0</v>
      </c>
      <c r="AC2591" s="832">
        <v>0</v>
      </c>
      <c r="AD2591" s="832">
        <v>0</v>
      </c>
      <c r="AE2591" s="832">
        <v>0</v>
      </c>
      <c r="AF2591" s="832">
        <v>0</v>
      </c>
      <c r="AG2591" s="832">
        <v>0</v>
      </c>
      <c r="AH2591" s="832">
        <v>0</v>
      </c>
      <c r="AI2591" s="832">
        <v>0</v>
      </c>
    </row>
    <row r="2592" spans="1:35" ht="15" customHeight="1">
      <c r="A2592" s="832" t="s">
        <v>1150</v>
      </c>
      <c r="B2592" s="832">
        <v>2022</v>
      </c>
      <c r="C2592" s="832" t="s">
        <v>2179</v>
      </c>
      <c r="D2592" s="832" t="s">
        <v>2180</v>
      </c>
      <c r="E2592" s="832" t="s">
        <v>333</v>
      </c>
      <c r="F2592" s="832" t="s">
        <v>1153</v>
      </c>
      <c r="G2592" s="832">
        <v>0</v>
      </c>
      <c r="H2592" s="832">
        <v>0</v>
      </c>
      <c r="I2592" s="832">
        <v>0</v>
      </c>
      <c r="J2592" s="832">
        <v>0</v>
      </c>
      <c r="K2592" s="832">
        <v>0</v>
      </c>
      <c r="L2592" s="832">
        <v>0</v>
      </c>
      <c r="M2592" s="832">
        <v>0</v>
      </c>
      <c r="N2592" s="832">
        <v>0</v>
      </c>
      <c r="O2592" s="832">
        <v>0</v>
      </c>
      <c r="P2592" s="832">
        <v>0</v>
      </c>
      <c r="Q2592" s="832">
        <v>0</v>
      </c>
      <c r="R2592" s="832">
        <v>0</v>
      </c>
      <c r="S2592" s="832">
        <v>0</v>
      </c>
      <c r="T2592" s="832">
        <v>0</v>
      </c>
      <c r="U2592" s="832">
        <v>0</v>
      </c>
      <c r="V2592" s="832">
        <v>0</v>
      </c>
      <c r="W2592" s="832">
        <v>0</v>
      </c>
      <c r="X2592" s="832">
        <v>0</v>
      </c>
      <c r="Y2592" s="832">
        <v>0</v>
      </c>
      <c r="Z2592" s="832">
        <v>0</v>
      </c>
      <c r="AA2592" s="832">
        <v>0</v>
      </c>
      <c r="AB2592" s="832">
        <v>0</v>
      </c>
      <c r="AC2592" s="832">
        <v>0</v>
      </c>
      <c r="AD2592" s="832">
        <v>0</v>
      </c>
      <c r="AE2592" s="832">
        <v>0</v>
      </c>
      <c r="AF2592" s="832">
        <v>0</v>
      </c>
      <c r="AG2592" s="832">
        <v>0</v>
      </c>
      <c r="AH2592" s="832">
        <v>0</v>
      </c>
      <c r="AI2592" s="832">
        <v>0</v>
      </c>
    </row>
    <row r="2593" spans="1:35" ht="15" customHeight="1">
      <c r="A2593" s="832" t="s">
        <v>1150</v>
      </c>
      <c r="B2593" s="832">
        <v>2022</v>
      </c>
      <c r="C2593" s="832" t="s">
        <v>2181</v>
      </c>
      <c r="D2593" s="832" t="s">
        <v>2182</v>
      </c>
      <c r="E2593" s="832" t="s">
        <v>333</v>
      </c>
      <c r="F2593" s="832" t="s">
        <v>1153</v>
      </c>
      <c r="G2593" s="832">
        <v>33</v>
      </c>
      <c r="H2593" s="832">
        <v>33</v>
      </c>
      <c r="I2593" s="832">
        <v>33</v>
      </c>
      <c r="J2593" s="832">
        <v>33</v>
      </c>
      <c r="K2593" s="832">
        <v>33</v>
      </c>
      <c r="L2593" s="832">
        <v>33</v>
      </c>
      <c r="M2593" s="832">
        <v>33</v>
      </c>
      <c r="N2593" s="832">
        <v>33</v>
      </c>
      <c r="O2593" s="832">
        <v>33</v>
      </c>
      <c r="P2593" s="832">
        <v>33</v>
      </c>
      <c r="Q2593" s="832">
        <v>33</v>
      </c>
      <c r="R2593" s="832">
        <v>33</v>
      </c>
      <c r="S2593" s="832">
        <v>0</v>
      </c>
      <c r="T2593" s="832">
        <v>0</v>
      </c>
      <c r="U2593" s="832">
        <v>0</v>
      </c>
      <c r="V2593" s="832">
        <v>0</v>
      </c>
      <c r="W2593" s="832">
        <v>0</v>
      </c>
      <c r="X2593" s="832">
        <v>0</v>
      </c>
      <c r="Y2593" s="832">
        <v>0</v>
      </c>
      <c r="Z2593" s="832">
        <v>0</v>
      </c>
      <c r="AA2593" s="832">
        <v>0</v>
      </c>
      <c r="AB2593" s="832">
        <v>0</v>
      </c>
      <c r="AC2593" s="832">
        <v>0</v>
      </c>
      <c r="AD2593" s="832">
        <v>0</v>
      </c>
      <c r="AE2593" s="832">
        <v>0</v>
      </c>
      <c r="AF2593" s="832">
        <v>0</v>
      </c>
      <c r="AG2593" s="832">
        <v>0</v>
      </c>
      <c r="AH2593" s="832">
        <v>0</v>
      </c>
      <c r="AI2593" s="832">
        <v>0</v>
      </c>
    </row>
    <row r="2594" spans="1:35" ht="15" customHeight="1">
      <c r="A2594" s="832" t="s">
        <v>1150</v>
      </c>
      <c r="B2594" s="832">
        <v>2022</v>
      </c>
      <c r="C2594" s="832" t="s">
        <v>2187</v>
      </c>
      <c r="D2594" s="832" t="s">
        <v>2188</v>
      </c>
      <c r="E2594" s="832" t="s">
        <v>333</v>
      </c>
      <c r="F2594" s="832" t="s">
        <v>1153</v>
      </c>
      <c r="G2594" s="832">
        <v>0</v>
      </c>
      <c r="H2594" s="832">
        <v>0</v>
      </c>
      <c r="I2594" s="832">
        <v>0</v>
      </c>
      <c r="J2594" s="832">
        <v>0</v>
      </c>
      <c r="K2594" s="832">
        <v>0</v>
      </c>
      <c r="L2594" s="832">
        <v>0</v>
      </c>
      <c r="M2594" s="832">
        <v>0</v>
      </c>
      <c r="N2594" s="832">
        <v>0</v>
      </c>
      <c r="O2594" s="832">
        <v>0</v>
      </c>
      <c r="P2594" s="832">
        <v>0</v>
      </c>
      <c r="Q2594" s="832">
        <v>0</v>
      </c>
      <c r="R2594" s="832">
        <v>0</v>
      </c>
      <c r="S2594" s="832">
        <v>0</v>
      </c>
      <c r="T2594" s="832">
        <v>0</v>
      </c>
      <c r="U2594" s="832">
        <v>0</v>
      </c>
      <c r="V2594" s="832">
        <v>0</v>
      </c>
      <c r="W2594" s="832">
        <v>0</v>
      </c>
      <c r="X2594" s="832">
        <v>0</v>
      </c>
      <c r="Y2594" s="832">
        <v>0</v>
      </c>
      <c r="Z2594" s="832">
        <v>0</v>
      </c>
      <c r="AA2594" s="832">
        <v>0</v>
      </c>
      <c r="AB2594" s="832">
        <v>0</v>
      </c>
      <c r="AC2594" s="832">
        <v>0</v>
      </c>
      <c r="AD2594" s="832">
        <v>0</v>
      </c>
      <c r="AE2594" s="832">
        <v>0</v>
      </c>
      <c r="AF2594" s="832">
        <v>0</v>
      </c>
      <c r="AG2594" s="832">
        <v>0</v>
      </c>
      <c r="AH2594" s="832">
        <v>0</v>
      </c>
      <c r="AI2594" s="832">
        <v>0</v>
      </c>
    </row>
    <row r="2595" spans="1:35" ht="15" customHeight="1">
      <c r="A2595" s="832" t="s">
        <v>1150</v>
      </c>
      <c r="B2595" s="832">
        <v>2022</v>
      </c>
      <c r="C2595" s="832" t="s">
        <v>2189</v>
      </c>
      <c r="D2595" s="832" t="s">
        <v>2190</v>
      </c>
      <c r="E2595" s="832" t="s">
        <v>333</v>
      </c>
      <c r="F2595" s="832" t="s">
        <v>1153</v>
      </c>
      <c r="G2595" s="832">
        <v>7</v>
      </c>
      <c r="H2595" s="832">
        <v>7</v>
      </c>
      <c r="I2595" s="832">
        <v>7</v>
      </c>
      <c r="J2595" s="832">
        <v>7</v>
      </c>
      <c r="K2595" s="832">
        <v>7</v>
      </c>
      <c r="L2595" s="832">
        <v>7</v>
      </c>
      <c r="M2595" s="832">
        <v>7</v>
      </c>
      <c r="N2595" s="832">
        <v>7</v>
      </c>
      <c r="O2595" s="832">
        <v>7</v>
      </c>
      <c r="P2595" s="832">
        <v>7</v>
      </c>
      <c r="Q2595" s="832">
        <v>7</v>
      </c>
      <c r="R2595" s="832">
        <v>7</v>
      </c>
      <c r="S2595" s="832">
        <v>0</v>
      </c>
      <c r="T2595" s="832">
        <v>0</v>
      </c>
      <c r="U2595" s="832">
        <v>0</v>
      </c>
      <c r="V2595" s="832">
        <v>0</v>
      </c>
      <c r="W2595" s="832">
        <v>0</v>
      </c>
      <c r="X2595" s="832">
        <v>0</v>
      </c>
      <c r="Y2595" s="832">
        <v>0</v>
      </c>
      <c r="Z2595" s="832">
        <v>0</v>
      </c>
      <c r="AA2595" s="832">
        <v>0</v>
      </c>
      <c r="AB2595" s="832">
        <v>0</v>
      </c>
      <c r="AC2595" s="832">
        <v>0</v>
      </c>
      <c r="AD2595" s="832">
        <v>0</v>
      </c>
      <c r="AE2595" s="832">
        <v>0</v>
      </c>
      <c r="AF2595" s="832">
        <v>0</v>
      </c>
      <c r="AG2595" s="832">
        <v>0</v>
      </c>
      <c r="AH2595" s="832">
        <v>0</v>
      </c>
      <c r="AI2595" s="832">
        <v>0</v>
      </c>
    </row>
    <row r="2596" spans="1:35" ht="15" customHeight="1">
      <c r="A2596" s="832" t="s">
        <v>1150</v>
      </c>
      <c r="B2596" s="832">
        <v>2022</v>
      </c>
      <c r="C2596" s="832" t="s">
        <v>2191</v>
      </c>
      <c r="D2596" s="832" t="s">
        <v>2192</v>
      </c>
      <c r="E2596" s="832" t="s">
        <v>333</v>
      </c>
      <c r="F2596" s="832" t="s">
        <v>1153</v>
      </c>
      <c r="G2596" s="832">
        <v>67</v>
      </c>
      <c r="H2596" s="832">
        <v>67</v>
      </c>
      <c r="I2596" s="832">
        <v>67</v>
      </c>
      <c r="J2596" s="832">
        <v>67</v>
      </c>
      <c r="K2596" s="832">
        <v>67</v>
      </c>
      <c r="L2596" s="832">
        <v>67</v>
      </c>
      <c r="M2596" s="832">
        <v>67</v>
      </c>
      <c r="N2596" s="832">
        <v>67</v>
      </c>
      <c r="O2596" s="832">
        <v>67</v>
      </c>
      <c r="P2596" s="832">
        <v>67</v>
      </c>
      <c r="Q2596" s="832">
        <v>67</v>
      </c>
      <c r="R2596" s="832">
        <v>67</v>
      </c>
      <c r="S2596" s="832">
        <v>0</v>
      </c>
      <c r="T2596" s="832">
        <v>0</v>
      </c>
      <c r="U2596" s="832">
        <v>0</v>
      </c>
      <c r="V2596" s="832">
        <v>0</v>
      </c>
      <c r="W2596" s="832">
        <v>0</v>
      </c>
      <c r="X2596" s="832">
        <v>0</v>
      </c>
      <c r="Y2596" s="832">
        <v>0</v>
      </c>
      <c r="Z2596" s="832">
        <v>0</v>
      </c>
      <c r="AA2596" s="832">
        <v>0</v>
      </c>
      <c r="AB2596" s="832">
        <v>0</v>
      </c>
      <c r="AC2596" s="832">
        <v>0</v>
      </c>
      <c r="AD2596" s="832">
        <v>0</v>
      </c>
      <c r="AE2596" s="832">
        <v>0</v>
      </c>
      <c r="AF2596" s="832">
        <v>0</v>
      </c>
      <c r="AG2596" s="832">
        <v>0</v>
      </c>
      <c r="AH2596" s="832">
        <v>0</v>
      </c>
      <c r="AI2596" s="832">
        <v>0</v>
      </c>
    </row>
    <row r="2597" spans="1:35" ht="15" customHeight="1">
      <c r="A2597" s="832" t="s">
        <v>1150</v>
      </c>
      <c r="B2597" s="832">
        <v>2022</v>
      </c>
      <c r="C2597" s="832" t="s">
        <v>2193</v>
      </c>
      <c r="D2597" s="832" t="s">
        <v>2194</v>
      </c>
      <c r="E2597" s="832" t="s">
        <v>333</v>
      </c>
      <c r="F2597" s="832" t="s">
        <v>1153</v>
      </c>
      <c r="G2597" s="832">
        <v>0</v>
      </c>
      <c r="H2597" s="832">
        <v>0</v>
      </c>
      <c r="I2597" s="832">
        <v>0</v>
      </c>
      <c r="J2597" s="832">
        <v>0</v>
      </c>
      <c r="K2597" s="832">
        <v>0</v>
      </c>
      <c r="L2597" s="832">
        <v>0</v>
      </c>
      <c r="M2597" s="832">
        <v>0</v>
      </c>
      <c r="N2597" s="832">
        <v>0</v>
      </c>
      <c r="O2597" s="832">
        <v>0</v>
      </c>
      <c r="P2597" s="832">
        <v>0</v>
      </c>
      <c r="Q2597" s="832">
        <v>0</v>
      </c>
      <c r="R2597" s="832">
        <v>0</v>
      </c>
      <c r="S2597" s="832">
        <v>0</v>
      </c>
      <c r="T2597" s="832">
        <v>0</v>
      </c>
      <c r="U2597" s="832">
        <v>0</v>
      </c>
      <c r="V2597" s="832">
        <v>0</v>
      </c>
      <c r="W2597" s="832">
        <v>0</v>
      </c>
      <c r="X2597" s="832">
        <v>0</v>
      </c>
      <c r="Y2597" s="832">
        <v>0</v>
      </c>
      <c r="Z2597" s="832">
        <v>0</v>
      </c>
      <c r="AA2597" s="832">
        <v>0</v>
      </c>
      <c r="AB2597" s="832">
        <v>0</v>
      </c>
      <c r="AC2597" s="832">
        <v>0</v>
      </c>
      <c r="AD2597" s="832">
        <v>0</v>
      </c>
      <c r="AE2597" s="832">
        <v>0</v>
      </c>
      <c r="AF2597" s="832">
        <v>0</v>
      </c>
      <c r="AG2597" s="832">
        <v>0</v>
      </c>
      <c r="AH2597" s="832">
        <v>0</v>
      </c>
      <c r="AI2597" s="832">
        <v>0</v>
      </c>
    </row>
    <row r="2598" spans="1:35" ht="15" customHeight="1">
      <c r="A2598" s="832" t="s">
        <v>1150</v>
      </c>
      <c r="B2598" s="832">
        <v>2022</v>
      </c>
      <c r="C2598" s="832" t="s">
        <v>2195</v>
      </c>
      <c r="D2598" s="832" t="s">
        <v>2196</v>
      </c>
      <c r="E2598" s="832" t="s">
        <v>333</v>
      </c>
      <c r="F2598" s="832" t="s">
        <v>1153</v>
      </c>
      <c r="G2598" s="832">
        <v>475388</v>
      </c>
      <c r="H2598" s="832">
        <v>475388</v>
      </c>
      <c r="I2598" s="832">
        <v>475388</v>
      </c>
      <c r="J2598" s="832">
        <v>475388</v>
      </c>
      <c r="K2598" s="832">
        <v>475388</v>
      </c>
      <c r="L2598" s="832">
        <v>475388</v>
      </c>
      <c r="M2598" s="832">
        <v>475388</v>
      </c>
      <c r="N2598" s="832">
        <v>475388</v>
      </c>
      <c r="O2598" s="832">
        <v>475388</v>
      </c>
      <c r="P2598" s="832">
        <v>475388</v>
      </c>
      <c r="Q2598" s="832">
        <v>475388</v>
      </c>
      <c r="R2598" s="832">
        <v>475388</v>
      </c>
      <c r="S2598" s="832">
        <v>0</v>
      </c>
      <c r="T2598" s="832">
        <v>0</v>
      </c>
      <c r="U2598" s="832">
        <v>0</v>
      </c>
      <c r="V2598" s="832">
        <v>0</v>
      </c>
      <c r="W2598" s="832">
        <v>0</v>
      </c>
      <c r="X2598" s="832">
        <v>0</v>
      </c>
      <c r="Y2598" s="832">
        <v>0</v>
      </c>
      <c r="Z2598" s="832">
        <v>0</v>
      </c>
      <c r="AA2598" s="832">
        <v>0</v>
      </c>
      <c r="AB2598" s="832">
        <v>0</v>
      </c>
      <c r="AC2598" s="832">
        <v>0</v>
      </c>
      <c r="AD2598" s="832">
        <v>0</v>
      </c>
      <c r="AE2598" s="832">
        <v>0</v>
      </c>
      <c r="AF2598" s="832">
        <v>0</v>
      </c>
      <c r="AG2598" s="832">
        <v>0</v>
      </c>
      <c r="AH2598" s="832">
        <v>0</v>
      </c>
      <c r="AI2598" s="832">
        <v>0</v>
      </c>
    </row>
    <row r="2599" spans="1:35" ht="15" customHeight="1">
      <c r="A2599" s="832" t="s">
        <v>1150</v>
      </c>
      <c r="B2599" s="832">
        <v>2022</v>
      </c>
      <c r="C2599" s="832" t="s">
        <v>2197</v>
      </c>
      <c r="D2599" s="832" t="s">
        <v>2816</v>
      </c>
      <c r="E2599" s="832" t="s">
        <v>333</v>
      </c>
      <c r="F2599" s="832" t="s">
        <v>1153</v>
      </c>
      <c r="G2599" s="832">
        <v>2</v>
      </c>
      <c r="H2599" s="832">
        <v>2</v>
      </c>
      <c r="I2599" s="832">
        <v>2</v>
      </c>
      <c r="J2599" s="832">
        <v>2</v>
      </c>
      <c r="K2599" s="832">
        <v>2</v>
      </c>
      <c r="L2599" s="832">
        <v>2</v>
      </c>
      <c r="M2599" s="832">
        <v>2</v>
      </c>
      <c r="N2599" s="832">
        <v>2</v>
      </c>
      <c r="O2599" s="832">
        <v>2</v>
      </c>
      <c r="P2599" s="832">
        <v>2</v>
      </c>
      <c r="Q2599" s="832">
        <v>2</v>
      </c>
      <c r="R2599" s="832">
        <v>2</v>
      </c>
      <c r="S2599" s="832">
        <v>0</v>
      </c>
      <c r="T2599" s="832">
        <v>0</v>
      </c>
      <c r="U2599" s="832">
        <v>0</v>
      </c>
      <c r="V2599" s="832">
        <v>0</v>
      </c>
      <c r="W2599" s="832">
        <v>0</v>
      </c>
      <c r="X2599" s="832">
        <v>0</v>
      </c>
      <c r="Y2599" s="832">
        <v>0</v>
      </c>
      <c r="Z2599" s="832">
        <v>0</v>
      </c>
      <c r="AA2599" s="832">
        <v>0</v>
      </c>
      <c r="AB2599" s="832">
        <v>0</v>
      </c>
      <c r="AC2599" s="832">
        <v>0</v>
      </c>
      <c r="AD2599" s="832">
        <v>0</v>
      </c>
      <c r="AE2599" s="832">
        <v>0</v>
      </c>
      <c r="AF2599" s="832">
        <v>0</v>
      </c>
      <c r="AG2599" s="832">
        <v>0</v>
      </c>
      <c r="AH2599" s="832">
        <v>0</v>
      </c>
      <c r="AI2599" s="832">
        <v>0</v>
      </c>
    </row>
    <row r="2600" spans="1:35" ht="15" customHeight="1">
      <c r="A2600" s="832" t="s">
        <v>1150</v>
      </c>
      <c r="B2600" s="832">
        <v>2022</v>
      </c>
      <c r="C2600" s="832" t="s">
        <v>2199</v>
      </c>
      <c r="D2600" s="832" t="s">
        <v>2200</v>
      </c>
      <c r="E2600" s="832" t="s">
        <v>333</v>
      </c>
      <c r="F2600" s="832" t="s">
        <v>1153</v>
      </c>
      <c r="G2600" s="832">
        <v>238128</v>
      </c>
      <c r="H2600" s="832">
        <v>238128</v>
      </c>
      <c r="I2600" s="832">
        <v>238128</v>
      </c>
      <c r="J2600" s="832">
        <v>238128</v>
      </c>
      <c r="K2600" s="832">
        <v>238128</v>
      </c>
      <c r="L2600" s="832">
        <v>238128</v>
      </c>
      <c r="M2600" s="832">
        <v>238128</v>
      </c>
      <c r="N2600" s="832">
        <v>238128</v>
      </c>
      <c r="O2600" s="832">
        <v>238128</v>
      </c>
      <c r="P2600" s="832">
        <v>238128</v>
      </c>
      <c r="Q2600" s="832">
        <v>238128</v>
      </c>
      <c r="R2600" s="832">
        <v>238128</v>
      </c>
      <c r="S2600" s="832">
        <v>0</v>
      </c>
      <c r="T2600" s="832">
        <v>0</v>
      </c>
      <c r="U2600" s="832">
        <v>0</v>
      </c>
      <c r="V2600" s="832">
        <v>0</v>
      </c>
      <c r="W2600" s="832">
        <v>0</v>
      </c>
      <c r="X2600" s="832">
        <v>0</v>
      </c>
      <c r="Y2600" s="832">
        <v>0</v>
      </c>
      <c r="Z2600" s="832">
        <v>0</v>
      </c>
      <c r="AA2600" s="832">
        <v>0</v>
      </c>
      <c r="AB2600" s="832">
        <v>0</v>
      </c>
      <c r="AC2600" s="832">
        <v>0</v>
      </c>
      <c r="AD2600" s="832">
        <v>0</v>
      </c>
      <c r="AE2600" s="832">
        <v>0</v>
      </c>
      <c r="AF2600" s="832">
        <v>0</v>
      </c>
      <c r="AG2600" s="832">
        <v>0</v>
      </c>
      <c r="AH2600" s="832">
        <v>0</v>
      </c>
      <c r="AI2600" s="832">
        <v>0</v>
      </c>
    </row>
    <row r="2601" spans="1:35" ht="15" customHeight="1">
      <c r="A2601" s="832" t="s">
        <v>1150</v>
      </c>
      <c r="B2601" s="832">
        <v>2022</v>
      </c>
      <c r="C2601" s="832" t="s">
        <v>2201</v>
      </c>
      <c r="D2601" s="832" t="s">
        <v>2817</v>
      </c>
      <c r="E2601" s="832" t="s">
        <v>333</v>
      </c>
      <c r="F2601" s="832" t="s">
        <v>1153</v>
      </c>
      <c r="G2601" s="832">
        <v>998</v>
      </c>
      <c r="H2601" s="832">
        <v>998</v>
      </c>
      <c r="I2601" s="832">
        <v>998</v>
      </c>
      <c r="J2601" s="832">
        <v>998</v>
      </c>
      <c r="K2601" s="832">
        <v>998</v>
      </c>
      <c r="L2601" s="832">
        <v>998</v>
      </c>
      <c r="M2601" s="832">
        <v>998</v>
      </c>
      <c r="N2601" s="832">
        <v>998</v>
      </c>
      <c r="O2601" s="832">
        <v>998</v>
      </c>
      <c r="P2601" s="832">
        <v>998</v>
      </c>
      <c r="Q2601" s="832">
        <v>998</v>
      </c>
      <c r="R2601" s="832">
        <v>998</v>
      </c>
      <c r="S2601" s="832">
        <v>0</v>
      </c>
      <c r="T2601" s="832">
        <v>0</v>
      </c>
      <c r="U2601" s="832">
        <v>0</v>
      </c>
      <c r="V2601" s="832">
        <v>0</v>
      </c>
      <c r="W2601" s="832">
        <v>0</v>
      </c>
      <c r="X2601" s="832">
        <v>0</v>
      </c>
      <c r="Y2601" s="832">
        <v>0</v>
      </c>
      <c r="Z2601" s="832">
        <v>0</v>
      </c>
      <c r="AA2601" s="832">
        <v>0</v>
      </c>
      <c r="AB2601" s="832">
        <v>0</v>
      </c>
      <c r="AC2601" s="832">
        <v>0</v>
      </c>
      <c r="AD2601" s="832">
        <v>0</v>
      </c>
      <c r="AE2601" s="832">
        <v>0</v>
      </c>
      <c r="AF2601" s="832">
        <v>0</v>
      </c>
      <c r="AG2601" s="832">
        <v>0</v>
      </c>
      <c r="AH2601" s="832">
        <v>0</v>
      </c>
      <c r="AI2601" s="832">
        <v>0</v>
      </c>
    </row>
    <row r="2602" spans="1:35" ht="15" customHeight="1">
      <c r="A2602" s="832" t="s">
        <v>1150</v>
      </c>
      <c r="B2602" s="832">
        <v>2022</v>
      </c>
      <c r="C2602" s="832" t="s">
        <v>2203</v>
      </c>
      <c r="D2602" s="832" t="s">
        <v>2204</v>
      </c>
      <c r="E2602" s="832" t="s">
        <v>333</v>
      </c>
      <c r="F2602" s="832" t="s">
        <v>1153</v>
      </c>
      <c r="G2602" s="832">
        <v>1214919</v>
      </c>
      <c r="H2602" s="832">
        <v>1214919</v>
      </c>
      <c r="I2602" s="832">
        <v>1214919</v>
      </c>
      <c r="J2602" s="832">
        <v>1214919</v>
      </c>
      <c r="K2602" s="832">
        <v>1214919</v>
      </c>
      <c r="L2602" s="832">
        <v>1214919</v>
      </c>
      <c r="M2602" s="832">
        <v>1214919</v>
      </c>
      <c r="N2602" s="832">
        <v>1214919</v>
      </c>
      <c r="O2602" s="832">
        <v>1214919</v>
      </c>
      <c r="P2602" s="832">
        <v>1214919</v>
      </c>
      <c r="Q2602" s="832">
        <v>1214919</v>
      </c>
      <c r="R2602" s="832">
        <v>1214919</v>
      </c>
      <c r="S2602" s="832">
        <v>0</v>
      </c>
      <c r="T2602" s="832">
        <v>0</v>
      </c>
      <c r="U2602" s="832">
        <v>0</v>
      </c>
      <c r="V2602" s="832">
        <v>0</v>
      </c>
      <c r="W2602" s="832">
        <v>0</v>
      </c>
      <c r="X2602" s="832">
        <v>0</v>
      </c>
      <c r="Y2602" s="832">
        <v>0</v>
      </c>
      <c r="Z2602" s="832">
        <v>0</v>
      </c>
      <c r="AA2602" s="832">
        <v>0</v>
      </c>
      <c r="AB2602" s="832">
        <v>0</v>
      </c>
      <c r="AC2602" s="832">
        <v>0</v>
      </c>
      <c r="AD2602" s="832">
        <v>0</v>
      </c>
      <c r="AE2602" s="832">
        <v>0</v>
      </c>
      <c r="AF2602" s="832">
        <v>0</v>
      </c>
      <c r="AG2602" s="832">
        <v>0</v>
      </c>
      <c r="AH2602" s="832">
        <v>0</v>
      </c>
      <c r="AI2602" s="832">
        <v>0</v>
      </c>
    </row>
    <row r="2603" spans="1:35" ht="15" customHeight="1">
      <c r="A2603" s="832" t="s">
        <v>1150</v>
      </c>
      <c r="B2603" s="832">
        <v>2022</v>
      </c>
      <c r="C2603" s="832" t="s">
        <v>2205</v>
      </c>
      <c r="D2603" s="832" t="s">
        <v>2206</v>
      </c>
      <c r="E2603" s="832" t="s">
        <v>333</v>
      </c>
      <c r="F2603" s="832" t="s">
        <v>1153</v>
      </c>
      <c r="G2603" s="832">
        <v>0</v>
      </c>
      <c r="H2603" s="832">
        <v>0</v>
      </c>
      <c r="I2603" s="832">
        <v>0</v>
      </c>
      <c r="J2603" s="832">
        <v>0</v>
      </c>
      <c r="K2603" s="832">
        <v>0</v>
      </c>
      <c r="L2603" s="832">
        <v>0</v>
      </c>
      <c r="M2603" s="832">
        <v>0</v>
      </c>
      <c r="N2603" s="832">
        <v>0</v>
      </c>
      <c r="O2603" s="832">
        <v>0</v>
      </c>
      <c r="P2603" s="832">
        <v>0</v>
      </c>
      <c r="Q2603" s="832">
        <v>0</v>
      </c>
      <c r="R2603" s="832">
        <v>0</v>
      </c>
      <c r="S2603" s="832">
        <v>0</v>
      </c>
      <c r="T2603" s="832">
        <v>0</v>
      </c>
      <c r="U2603" s="832">
        <v>0</v>
      </c>
      <c r="V2603" s="832">
        <v>0</v>
      </c>
      <c r="W2603" s="832">
        <v>0</v>
      </c>
      <c r="X2603" s="832">
        <v>0</v>
      </c>
      <c r="Y2603" s="832">
        <v>0</v>
      </c>
      <c r="Z2603" s="832">
        <v>0</v>
      </c>
      <c r="AA2603" s="832">
        <v>0</v>
      </c>
      <c r="AB2603" s="832">
        <v>0</v>
      </c>
      <c r="AC2603" s="832">
        <v>0</v>
      </c>
      <c r="AD2603" s="832">
        <v>0</v>
      </c>
      <c r="AE2603" s="832">
        <v>0</v>
      </c>
      <c r="AF2603" s="832">
        <v>0</v>
      </c>
      <c r="AG2603" s="832">
        <v>0</v>
      </c>
      <c r="AH2603" s="832">
        <v>0</v>
      </c>
      <c r="AI2603" s="832">
        <v>0</v>
      </c>
    </row>
    <row r="2604" spans="1:35" ht="15" customHeight="1">
      <c r="A2604" s="832" t="s">
        <v>1150</v>
      </c>
      <c r="B2604" s="832">
        <v>2022</v>
      </c>
      <c r="C2604" s="832" t="s">
        <v>2207</v>
      </c>
      <c r="D2604" s="832" t="s">
        <v>2202</v>
      </c>
      <c r="E2604" s="832" t="s">
        <v>333</v>
      </c>
      <c r="F2604" s="832" t="s">
        <v>1153</v>
      </c>
      <c r="G2604" s="832">
        <v>0</v>
      </c>
      <c r="H2604" s="832">
        <v>0</v>
      </c>
      <c r="I2604" s="832">
        <v>0</v>
      </c>
      <c r="J2604" s="832">
        <v>0</v>
      </c>
      <c r="K2604" s="832">
        <v>0</v>
      </c>
      <c r="L2604" s="832">
        <v>0</v>
      </c>
      <c r="M2604" s="832">
        <v>0</v>
      </c>
      <c r="N2604" s="832">
        <v>0</v>
      </c>
      <c r="O2604" s="832">
        <v>0</v>
      </c>
      <c r="P2604" s="832">
        <v>0</v>
      </c>
      <c r="Q2604" s="832">
        <v>0</v>
      </c>
      <c r="R2604" s="832">
        <v>0</v>
      </c>
      <c r="S2604" s="832">
        <v>0</v>
      </c>
      <c r="T2604" s="832">
        <v>0</v>
      </c>
      <c r="U2604" s="832">
        <v>0</v>
      </c>
      <c r="V2604" s="832">
        <v>0</v>
      </c>
      <c r="W2604" s="832">
        <v>0</v>
      </c>
      <c r="X2604" s="832">
        <v>0</v>
      </c>
      <c r="Y2604" s="832">
        <v>0</v>
      </c>
      <c r="Z2604" s="832">
        <v>0</v>
      </c>
      <c r="AA2604" s="832">
        <v>0</v>
      </c>
      <c r="AB2604" s="832">
        <v>0</v>
      </c>
      <c r="AC2604" s="832">
        <v>0</v>
      </c>
      <c r="AD2604" s="832">
        <v>0</v>
      </c>
      <c r="AE2604" s="832">
        <v>0</v>
      </c>
      <c r="AF2604" s="832">
        <v>0</v>
      </c>
      <c r="AG2604" s="832">
        <v>0</v>
      </c>
      <c r="AH2604" s="832">
        <v>0</v>
      </c>
      <c r="AI2604" s="832">
        <v>0</v>
      </c>
    </row>
    <row r="2605" spans="1:35" ht="15" customHeight="1">
      <c r="A2605" s="832" t="s">
        <v>1150</v>
      </c>
      <c r="B2605" s="832">
        <v>2022</v>
      </c>
      <c r="C2605" s="832" t="s">
        <v>2208</v>
      </c>
      <c r="D2605" s="832" t="s">
        <v>2818</v>
      </c>
      <c r="E2605" s="832" t="s">
        <v>333</v>
      </c>
      <c r="F2605" s="832" t="s">
        <v>1153</v>
      </c>
      <c r="G2605" s="832">
        <v>2836664.44</v>
      </c>
      <c r="H2605" s="832">
        <v>2836664.44</v>
      </c>
      <c r="I2605" s="832">
        <v>2836664.44</v>
      </c>
      <c r="J2605" s="832">
        <v>2836664.44</v>
      </c>
      <c r="K2605" s="832">
        <v>2836664.44</v>
      </c>
      <c r="L2605" s="832">
        <v>2836664.44</v>
      </c>
      <c r="M2605" s="832">
        <v>3935855.47</v>
      </c>
      <c r="N2605" s="832">
        <v>3935855.47</v>
      </c>
      <c r="O2605" s="832">
        <v>3935855.47</v>
      </c>
      <c r="P2605" s="832">
        <v>3935855.47</v>
      </c>
      <c r="Q2605" s="832">
        <v>3935855.47</v>
      </c>
      <c r="R2605" s="832">
        <v>3935855.47</v>
      </c>
      <c r="S2605" s="832">
        <v>0</v>
      </c>
      <c r="T2605" s="832">
        <v>0</v>
      </c>
      <c r="U2605" s="832">
        <v>-126975.5</v>
      </c>
      <c r="V2605" s="832">
        <v>0</v>
      </c>
      <c r="W2605" s="832">
        <v>0</v>
      </c>
      <c r="X2605" s="832">
        <v>0</v>
      </c>
      <c r="Y2605" s="832">
        <v>0</v>
      </c>
      <c r="Z2605" s="832">
        <v>0</v>
      </c>
      <c r="AA2605" s="832">
        <v>0</v>
      </c>
      <c r="AB2605" s="832">
        <v>0</v>
      </c>
      <c r="AC2605" s="832">
        <v>0</v>
      </c>
      <c r="AD2605" s="832">
        <v>0</v>
      </c>
      <c r="AE2605" s="832">
        <v>0</v>
      </c>
      <c r="AF2605" s="832">
        <v>0</v>
      </c>
      <c r="AG2605" s="832">
        <v>0</v>
      </c>
      <c r="AH2605" s="832">
        <v>0</v>
      </c>
      <c r="AI2605" s="832">
        <v>0</v>
      </c>
    </row>
    <row r="2606" spans="1:35" ht="15" customHeight="1">
      <c r="A2606" s="832" t="s">
        <v>1150</v>
      </c>
      <c r="B2606" s="832">
        <v>2022</v>
      </c>
      <c r="C2606" s="832" t="s">
        <v>2210</v>
      </c>
      <c r="D2606" s="832" t="s">
        <v>2211</v>
      </c>
      <c r="E2606" s="832" t="s">
        <v>333</v>
      </c>
      <c r="F2606" s="832" t="s">
        <v>1153</v>
      </c>
      <c r="G2606" s="832">
        <v>0</v>
      </c>
      <c r="H2606" s="832">
        <v>0</v>
      </c>
      <c r="I2606" s="832">
        <v>0</v>
      </c>
      <c r="J2606" s="832">
        <v>0</v>
      </c>
      <c r="K2606" s="832">
        <v>0</v>
      </c>
      <c r="L2606" s="832">
        <v>0</v>
      </c>
      <c r="M2606" s="832">
        <v>0</v>
      </c>
      <c r="N2606" s="832">
        <v>0</v>
      </c>
      <c r="O2606" s="832">
        <v>0</v>
      </c>
      <c r="P2606" s="832">
        <v>0</v>
      </c>
      <c r="Q2606" s="832">
        <v>0</v>
      </c>
      <c r="R2606" s="832">
        <v>0</v>
      </c>
      <c r="S2606" s="832">
        <v>0</v>
      </c>
      <c r="T2606" s="832">
        <v>0</v>
      </c>
      <c r="U2606" s="832">
        <v>0</v>
      </c>
      <c r="V2606" s="832">
        <v>0</v>
      </c>
      <c r="W2606" s="832">
        <v>0</v>
      </c>
      <c r="X2606" s="832">
        <v>0</v>
      </c>
      <c r="Y2606" s="832">
        <v>0</v>
      </c>
      <c r="Z2606" s="832">
        <v>0</v>
      </c>
      <c r="AA2606" s="832">
        <v>0</v>
      </c>
      <c r="AB2606" s="832">
        <v>0</v>
      </c>
      <c r="AC2606" s="832">
        <v>0</v>
      </c>
      <c r="AD2606" s="832">
        <v>0</v>
      </c>
      <c r="AE2606" s="832">
        <v>0</v>
      </c>
      <c r="AF2606" s="832">
        <v>0</v>
      </c>
      <c r="AG2606" s="832">
        <v>0</v>
      </c>
      <c r="AH2606" s="832">
        <v>0</v>
      </c>
      <c r="AI2606" s="832">
        <v>0</v>
      </c>
    </row>
    <row r="2607" spans="1:35" ht="15" customHeight="1">
      <c r="A2607" s="832" t="s">
        <v>1150</v>
      </c>
      <c r="B2607" s="832">
        <v>2022</v>
      </c>
      <c r="C2607" s="832" t="s">
        <v>2212</v>
      </c>
      <c r="D2607" s="832" t="s">
        <v>2213</v>
      </c>
      <c r="E2607" s="832" t="s">
        <v>333</v>
      </c>
      <c r="F2607" s="832" t="s">
        <v>1153</v>
      </c>
      <c r="G2607" s="832">
        <v>-224700</v>
      </c>
      <c r="H2607" s="832">
        <v>-224700</v>
      </c>
      <c r="I2607" s="832">
        <v>-224700</v>
      </c>
      <c r="J2607" s="832">
        <v>-224700</v>
      </c>
      <c r="K2607" s="832">
        <v>-224700</v>
      </c>
      <c r="L2607" s="832">
        <v>-224700</v>
      </c>
      <c r="M2607" s="832">
        <v>-224700</v>
      </c>
      <c r="N2607" s="832">
        <v>-224700</v>
      </c>
      <c r="O2607" s="832">
        <v>-224700</v>
      </c>
      <c r="P2607" s="832">
        <v>-224700</v>
      </c>
      <c r="Q2607" s="832">
        <v>-224700</v>
      </c>
      <c r="R2607" s="832">
        <v>-224700</v>
      </c>
      <c r="S2607" s="832">
        <v>0</v>
      </c>
      <c r="T2607" s="832">
        <v>0</v>
      </c>
      <c r="U2607" s="832">
        <v>224700</v>
      </c>
      <c r="V2607" s="832">
        <v>0</v>
      </c>
      <c r="W2607" s="832">
        <v>0</v>
      </c>
      <c r="X2607" s="832">
        <v>0</v>
      </c>
      <c r="Y2607" s="832">
        <v>0</v>
      </c>
      <c r="Z2607" s="832">
        <v>0</v>
      </c>
      <c r="AA2607" s="832">
        <v>0</v>
      </c>
      <c r="AB2607" s="832">
        <v>0</v>
      </c>
      <c r="AC2607" s="832">
        <v>0</v>
      </c>
      <c r="AD2607" s="832">
        <v>0</v>
      </c>
      <c r="AE2607" s="832">
        <v>0</v>
      </c>
      <c r="AF2607" s="832">
        <v>0</v>
      </c>
      <c r="AG2607" s="832">
        <v>0</v>
      </c>
      <c r="AH2607" s="832">
        <v>0</v>
      </c>
      <c r="AI2607" s="832">
        <v>0</v>
      </c>
    </row>
    <row r="2608" spans="1:35" ht="15" customHeight="1">
      <c r="A2608" s="832" t="s">
        <v>1150</v>
      </c>
      <c r="B2608" s="832">
        <v>2022</v>
      </c>
      <c r="C2608" s="832" t="s">
        <v>2220</v>
      </c>
      <c r="D2608" s="832" t="s">
        <v>2221</v>
      </c>
      <c r="E2608" s="832" t="s">
        <v>333</v>
      </c>
      <c r="F2608" s="832" t="s">
        <v>1153</v>
      </c>
      <c r="G2608" s="832">
        <v>0</v>
      </c>
      <c r="H2608" s="832">
        <v>0</v>
      </c>
      <c r="I2608" s="832">
        <v>0</v>
      </c>
      <c r="J2608" s="832">
        <v>0</v>
      </c>
      <c r="K2608" s="832">
        <v>0</v>
      </c>
      <c r="L2608" s="832">
        <v>0</v>
      </c>
      <c r="M2608" s="832">
        <v>0</v>
      </c>
      <c r="N2608" s="832">
        <v>0</v>
      </c>
      <c r="O2608" s="832">
        <v>0</v>
      </c>
      <c r="P2608" s="832">
        <v>0</v>
      </c>
      <c r="Q2608" s="832">
        <v>0</v>
      </c>
      <c r="R2608" s="832">
        <v>0</v>
      </c>
      <c r="S2608" s="832">
        <v>0</v>
      </c>
      <c r="T2608" s="832">
        <v>0</v>
      </c>
      <c r="U2608" s="832">
        <v>0</v>
      </c>
      <c r="V2608" s="832">
        <v>0</v>
      </c>
      <c r="W2608" s="832">
        <v>0</v>
      </c>
      <c r="X2608" s="832">
        <v>0</v>
      </c>
      <c r="Y2608" s="832">
        <v>0</v>
      </c>
      <c r="Z2608" s="832">
        <v>0</v>
      </c>
      <c r="AA2608" s="832">
        <v>0</v>
      </c>
      <c r="AB2608" s="832">
        <v>0</v>
      </c>
      <c r="AC2608" s="832">
        <v>0</v>
      </c>
      <c r="AD2608" s="832">
        <v>0</v>
      </c>
      <c r="AE2608" s="832">
        <v>0</v>
      </c>
      <c r="AF2608" s="832">
        <v>0</v>
      </c>
      <c r="AG2608" s="832">
        <v>0</v>
      </c>
      <c r="AH2608" s="832">
        <v>0</v>
      </c>
      <c r="AI2608" s="832">
        <v>0</v>
      </c>
    </row>
    <row r="2609" spans="1:35" ht="15" customHeight="1">
      <c r="A2609" s="832" t="s">
        <v>1150</v>
      </c>
      <c r="B2609" s="832">
        <v>2022</v>
      </c>
      <c r="C2609" s="832" t="s">
        <v>2222</v>
      </c>
      <c r="D2609" s="832" t="s">
        <v>2223</v>
      </c>
      <c r="E2609" s="832" t="s">
        <v>333</v>
      </c>
      <c r="F2609" s="832" t="s">
        <v>1153</v>
      </c>
      <c r="G2609" s="832">
        <v>0</v>
      </c>
      <c r="H2609" s="832">
        <v>0</v>
      </c>
      <c r="I2609" s="832">
        <v>0</v>
      </c>
      <c r="J2609" s="832">
        <v>0</v>
      </c>
      <c r="K2609" s="832">
        <v>0</v>
      </c>
      <c r="L2609" s="832">
        <v>0</v>
      </c>
      <c r="M2609" s="832">
        <v>0</v>
      </c>
      <c r="N2609" s="832">
        <v>0</v>
      </c>
      <c r="O2609" s="832">
        <v>0</v>
      </c>
      <c r="P2609" s="832">
        <v>0</v>
      </c>
      <c r="Q2609" s="832">
        <v>0</v>
      </c>
      <c r="R2609" s="832">
        <v>0</v>
      </c>
      <c r="S2609" s="832">
        <v>0</v>
      </c>
      <c r="T2609" s="832">
        <v>0</v>
      </c>
      <c r="U2609" s="832">
        <v>0</v>
      </c>
      <c r="V2609" s="832">
        <v>0</v>
      </c>
      <c r="W2609" s="832">
        <v>0</v>
      </c>
      <c r="X2609" s="832">
        <v>0</v>
      </c>
      <c r="Y2609" s="832">
        <v>0</v>
      </c>
      <c r="Z2609" s="832">
        <v>0</v>
      </c>
      <c r="AA2609" s="832">
        <v>0</v>
      </c>
      <c r="AB2609" s="832">
        <v>0</v>
      </c>
      <c r="AC2609" s="832">
        <v>0</v>
      </c>
      <c r="AD2609" s="832">
        <v>0</v>
      </c>
      <c r="AE2609" s="832">
        <v>0</v>
      </c>
      <c r="AF2609" s="832">
        <v>0</v>
      </c>
      <c r="AG2609" s="832">
        <v>0</v>
      </c>
      <c r="AH2609" s="832">
        <v>0</v>
      </c>
      <c r="AI2609" s="832">
        <v>0</v>
      </c>
    </row>
    <row r="2610" spans="1:35" ht="15" customHeight="1">
      <c r="A2610" s="832" t="s">
        <v>1150</v>
      </c>
      <c r="B2610" s="832">
        <v>2022</v>
      </c>
      <c r="C2610" s="832" t="s">
        <v>2224</v>
      </c>
      <c r="D2610" s="832" t="s">
        <v>2225</v>
      </c>
      <c r="E2610" s="832" t="s">
        <v>2226</v>
      </c>
      <c r="F2610" s="832" t="s">
        <v>2226</v>
      </c>
      <c r="G2610" s="832">
        <v>0</v>
      </c>
      <c r="H2610" s="832">
        <v>0</v>
      </c>
      <c r="I2610" s="832">
        <v>0</v>
      </c>
      <c r="J2610" s="832">
        <v>0</v>
      </c>
      <c r="K2610" s="832">
        <v>0</v>
      </c>
      <c r="L2610" s="832">
        <v>0</v>
      </c>
      <c r="M2610" s="832">
        <v>0</v>
      </c>
      <c r="N2610" s="832">
        <v>0</v>
      </c>
      <c r="O2610" s="832">
        <v>0</v>
      </c>
      <c r="P2610" s="832">
        <v>0</v>
      </c>
      <c r="Q2610" s="832">
        <v>0</v>
      </c>
      <c r="R2610" s="832">
        <v>0</v>
      </c>
      <c r="S2610" s="832">
        <v>0</v>
      </c>
      <c r="T2610" s="832">
        <v>0</v>
      </c>
      <c r="U2610" s="832">
        <v>0</v>
      </c>
      <c r="V2610" s="832">
        <v>0</v>
      </c>
      <c r="W2610" s="832">
        <v>0</v>
      </c>
      <c r="X2610" s="832">
        <v>0</v>
      </c>
      <c r="Y2610" s="832">
        <v>0</v>
      </c>
      <c r="Z2610" s="832">
        <v>0</v>
      </c>
      <c r="AA2610" s="832">
        <v>0</v>
      </c>
      <c r="AB2610" s="832">
        <v>0</v>
      </c>
      <c r="AC2610" s="832">
        <v>0</v>
      </c>
      <c r="AD2610" s="832">
        <v>0</v>
      </c>
      <c r="AE2610" s="832">
        <v>0</v>
      </c>
      <c r="AF2610" s="832">
        <v>0</v>
      </c>
      <c r="AG2610" s="832">
        <v>0</v>
      </c>
      <c r="AH2610" s="832">
        <v>0</v>
      </c>
      <c r="AI2610" s="832">
        <v>0</v>
      </c>
    </row>
    <row r="2611" spans="1:35" ht="15" customHeight="1">
      <c r="A2611" s="832" t="s">
        <v>1150</v>
      </c>
      <c r="B2611" s="832">
        <v>2022</v>
      </c>
      <c r="C2611" s="832" t="s">
        <v>2227</v>
      </c>
      <c r="D2611" s="832" t="s">
        <v>2228</v>
      </c>
      <c r="E2611" s="832" t="s">
        <v>2226</v>
      </c>
      <c r="F2611" s="832" t="s">
        <v>2226</v>
      </c>
      <c r="G2611" s="832">
        <v>0</v>
      </c>
      <c r="H2611" s="832">
        <v>0</v>
      </c>
      <c r="I2611" s="832">
        <v>0</v>
      </c>
      <c r="J2611" s="832">
        <v>0</v>
      </c>
      <c r="K2611" s="832">
        <v>0</v>
      </c>
      <c r="L2611" s="832">
        <v>0</v>
      </c>
      <c r="M2611" s="832">
        <v>0</v>
      </c>
      <c r="N2611" s="832">
        <v>0</v>
      </c>
      <c r="O2611" s="832">
        <v>0</v>
      </c>
      <c r="P2611" s="832">
        <v>0</v>
      </c>
      <c r="Q2611" s="832">
        <v>0</v>
      </c>
      <c r="R2611" s="832">
        <v>0</v>
      </c>
      <c r="S2611" s="832">
        <v>0</v>
      </c>
      <c r="T2611" s="832">
        <v>0</v>
      </c>
      <c r="U2611" s="832">
        <v>0</v>
      </c>
      <c r="V2611" s="832">
        <v>0</v>
      </c>
      <c r="W2611" s="832">
        <v>0</v>
      </c>
      <c r="X2611" s="832">
        <v>0</v>
      </c>
      <c r="Y2611" s="832">
        <v>0</v>
      </c>
      <c r="Z2611" s="832">
        <v>0</v>
      </c>
      <c r="AA2611" s="832">
        <v>0</v>
      </c>
      <c r="AB2611" s="832">
        <v>0</v>
      </c>
      <c r="AC2611" s="832">
        <v>0</v>
      </c>
      <c r="AD2611" s="832">
        <v>0</v>
      </c>
      <c r="AE2611" s="832">
        <v>0</v>
      </c>
      <c r="AF2611" s="832">
        <v>0</v>
      </c>
      <c r="AG2611" s="832">
        <v>0</v>
      </c>
      <c r="AH2611" s="832">
        <v>0</v>
      </c>
      <c r="AI2611" s="832">
        <v>0</v>
      </c>
    </row>
    <row r="2612" spans="1:35" ht="15" customHeight="1">
      <c r="A2612" s="832" t="s">
        <v>1150</v>
      </c>
      <c r="B2612" s="832">
        <v>2022</v>
      </c>
      <c r="C2612" s="832" t="s">
        <v>2229</v>
      </c>
      <c r="D2612" s="832" t="s">
        <v>2230</v>
      </c>
      <c r="E2612" s="832" t="s">
        <v>2226</v>
      </c>
      <c r="F2612" s="832" t="s">
        <v>2226</v>
      </c>
      <c r="G2612" s="832">
        <v>0</v>
      </c>
      <c r="H2612" s="832">
        <v>0</v>
      </c>
      <c r="I2612" s="832">
        <v>0</v>
      </c>
      <c r="J2612" s="832">
        <v>0</v>
      </c>
      <c r="K2612" s="832">
        <v>0</v>
      </c>
      <c r="L2612" s="832">
        <v>0</v>
      </c>
      <c r="M2612" s="832">
        <v>0</v>
      </c>
      <c r="N2612" s="832">
        <v>0</v>
      </c>
      <c r="O2612" s="832">
        <v>0</v>
      </c>
      <c r="P2612" s="832">
        <v>0</v>
      </c>
      <c r="Q2612" s="832">
        <v>0</v>
      </c>
      <c r="R2612" s="832">
        <v>0</v>
      </c>
      <c r="S2612" s="832">
        <v>0</v>
      </c>
      <c r="T2612" s="832">
        <v>0</v>
      </c>
      <c r="U2612" s="832">
        <v>0</v>
      </c>
      <c r="V2612" s="832">
        <v>0</v>
      </c>
      <c r="W2612" s="832">
        <v>0</v>
      </c>
      <c r="X2612" s="832">
        <v>0</v>
      </c>
      <c r="Y2612" s="832">
        <v>0</v>
      </c>
      <c r="Z2612" s="832">
        <v>0</v>
      </c>
      <c r="AA2612" s="832">
        <v>0</v>
      </c>
      <c r="AB2612" s="832">
        <v>0</v>
      </c>
      <c r="AC2612" s="832">
        <v>0</v>
      </c>
      <c r="AD2612" s="832">
        <v>0</v>
      </c>
      <c r="AE2612" s="832">
        <v>0</v>
      </c>
      <c r="AF2612" s="832">
        <v>0</v>
      </c>
      <c r="AG2612" s="832">
        <v>0</v>
      </c>
      <c r="AH2612" s="832">
        <v>0</v>
      </c>
      <c r="AI2612" s="832">
        <v>0</v>
      </c>
    </row>
    <row r="2613" spans="1:35" ht="15" customHeight="1">
      <c r="A2613" s="832" t="s">
        <v>1150</v>
      </c>
      <c r="B2613" s="832">
        <v>2022</v>
      </c>
      <c r="C2613" s="832" t="s">
        <v>2231</v>
      </c>
      <c r="D2613" s="832" t="s">
        <v>2232</v>
      </c>
      <c r="E2613" s="832" t="s">
        <v>2226</v>
      </c>
      <c r="F2613" s="832" t="s">
        <v>2226</v>
      </c>
      <c r="G2613" s="832">
        <v>0</v>
      </c>
      <c r="H2613" s="832">
        <v>0</v>
      </c>
      <c r="I2613" s="832">
        <v>0</v>
      </c>
      <c r="J2613" s="832">
        <v>0</v>
      </c>
      <c r="K2613" s="832">
        <v>0</v>
      </c>
      <c r="L2613" s="832">
        <v>0</v>
      </c>
      <c r="M2613" s="832">
        <v>0</v>
      </c>
      <c r="N2613" s="832">
        <v>0</v>
      </c>
      <c r="O2613" s="832">
        <v>0</v>
      </c>
      <c r="P2613" s="832">
        <v>0</v>
      </c>
      <c r="Q2613" s="832">
        <v>0</v>
      </c>
      <c r="R2613" s="832">
        <v>0</v>
      </c>
      <c r="S2613" s="832">
        <v>0</v>
      </c>
      <c r="T2613" s="832">
        <v>0</v>
      </c>
      <c r="U2613" s="832">
        <v>0</v>
      </c>
      <c r="V2613" s="832">
        <v>0</v>
      </c>
      <c r="W2613" s="832">
        <v>0</v>
      </c>
      <c r="X2613" s="832">
        <v>0</v>
      </c>
      <c r="Y2613" s="832">
        <v>0</v>
      </c>
      <c r="Z2613" s="832">
        <v>0</v>
      </c>
      <c r="AA2613" s="832">
        <v>0</v>
      </c>
      <c r="AB2613" s="832">
        <v>0</v>
      </c>
      <c r="AC2613" s="832">
        <v>0</v>
      </c>
      <c r="AD2613" s="832">
        <v>0</v>
      </c>
      <c r="AE2613" s="832">
        <v>0</v>
      </c>
      <c r="AF2613" s="832">
        <v>0</v>
      </c>
      <c r="AG2613" s="832">
        <v>0</v>
      </c>
      <c r="AH2613" s="832">
        <v>0</v>
      </c>
      <c r="AI2613" s="832">
        <v>0</v>
      </c>
    </row>
    <row r="2614" spans="1:35" ht="15" customHeight="1">
      <c r="A2614" s="832" t="s">
        <v>1150</v>
      </c>
      <c r="B2614" s="832">
        <v>2022</v>
      </c>
      <c r="C2614" s="832" t="s">
        <v>2233</v>
      </c>
      <c r="D2614" s="832" t="s">
        <v>2234</v>
      </c>
      <c r="E2614" s="832" t="s">
        <v>2226</v>
      </c>
      <c r="F2614" s="832" t="s">
        <v>2226</v>
      </c>
      <c r="G2614" s="832">
        <v>1467388.62</v>
      </c>
      <c r="H2614" s="832">
        <v>1467388.62</v>
      </c>
      <c r="I2614" s="832">
        <v>1517129.62</v>
      </c>
      <c r="J2614" s="832">
        <v>1606468.34</v>
      </c>
      <c r="K2614" s="832">
        <v>1900413.04</v>
      </c>
      <c r="L2614" s="832">
        <v>1951387.04</v>
      </c>
      <c r="M2614" s="832">
        <v>217811</v>
      </c>
      <c r="N2614" s="832">
        <v>262134</v>
      </c>
      <c r="O2614" s="832">
        <v>490183.49</v>
      </c>
      <c r="P2614" s="832">
        <v>490183.49</v>
      </c>
      <c r="Q2614" s="832">
        <v>795082.89</v>
      </c>
      <c r="R2614" s="832">
        <v>898731.7</v>
      </c>
      <c r="S2614" s="832">
        <v>162615.59</v>
      </c>
      <c r="T2614" s="832">
        <v>123372.92</v>
      </c>
      <c r="U2614" s="832">
        <v>0</v>
      </c>
      <c r="V2614" s="832">
        <v>34</v>
      </c>
      <c r="W2614" s="832">
        <v>34</v>
      </c>
      <c r="X2614" s="832">
        <v>35</v>
      </c>
      <c r="Y2614" s="832">
        <v>37</v>
      </c>
      <c r="Z2614" s="832">
        <v>44</v>
      </c>
      <c r="AA2614" s="832">
        <v>45</v>
      </c>
      <c r="AB2614" s="832">
        <v>5</v>
      </c>
      <c r="AC2614" s="832">
        <v>6</v>
      </c>
      <c r="AD2614" s="832">
        <v>11</v>
      </c>
      <c r="AE2614" s="832">
        <v>11</v>
      </c>
      <c r="AF2614" s="832">
        <v>18</v>
      </c>
      <c r="AG2614" s="832">
        <v>20</v>
      </c>
      <c r="AH2614" s="832">
        <v>4</v>
      </c>
      <c r="AI2614" s="832">
        <v>3</v>
      </c>
    </row>
    <row r="2615" spans="1:35" ht="15" customHeight="1">
      <c r="A2615" s="832" t="s">
        <v>1150</v>
      </c>
      <c r="B2615" s="832">
        <v>2022</v>
      </c>
      <c r="C2615" s="832" t="s">
        <v>2235</v>
      </c>
      <c r="D2615" s="832" t="s">
        <v>2236</v>
      </c>
      <c r="E2615" s="832" t="s">
        <v>2226</v>
      </c>
      <c r="F2615" s="832" t="s">
        <v>2226</v>
      </c>
      <c r="G2615" s="832">
        <v>0</v>
      </c>
      <c r="H2615" s="832">
        <v>0</v>
      </c>
      <c r="I2615" s="832">
        <v>0</v>
      </c>
      <c r="J2615" s="832">
        <v>0</v>
      </c>
      <c r="K2615" s="832">
        <v>0</v>
      </c>
      <c r="L2615" s="832">
        <v>0</v>
      </c>
      <c r="M2615" s="832">
        <v>0</v>
      </c>
      <c r="N2615" s="832">
        <v>0</v>
      </c>
      <c r="O2615" s="832">
        <v>0</v>
      </c>
      <c r="P2615" s="832">
        <v>0</v>
      </c>
      <c r="Q2615" s="832">
        <v>0</v>
      </c>
      <c r="R2615" s="832">
        <v>0</v>
      </c>
      <c r="S2615" s="832">
        <v>0</v>
      </c>
      <c r="T2615" s="832">
        <v>0</v>
      </c>
      <c r="U2615" s="832">
        <v>0</v>
      </c>
      <c r="V2615" s="832">
        <v>0</v>
      </c>
      <c r="W2615" s="832">
        <v>0</v>
      </c>
      <c r="X2615" s="832">
        <v>0</v>
      </c>
      <c r="Y2615" s="832">
        <v>0</v>
      </c>
      <c r="Z2615" s="832">
        <v>0</v>
      </c>
      <c r="AA2615" s="832">
        <v>0</v>
      </c>
      <c r="AB2615" s="832">
        <v>0</v>
      </c>
      <c r="AC2615" s="832">
        <v>0</v>
      </c>
      <c r="AD2615" s="832">
        <v>0</v>
      </c>
      <c r="AE2615" s="832">
        <v>0</v>
      </c>
      <c r="AF2615" s="832">
        <v>0</v>
      </c>
      <c r="AG2615" s="832">
        <v>0</v>
      </c>
      <c r="AH2615" s="832">
        <v>0</v>
      </c>
      <c r="AI2615" s="832">
        <v>0</v>
      </c>
    </row>
    <row r="2616" spans="1:35" ht="15" customHeight="1">
      <c r="A2616" s="832" t="s">
        <v>1150</v>
      </c>
      <c r="B2616" s="832">
        <v>2022</v>
      </c>
      <c r="C2616" s="832" t="s">
        <v>2237</v>
      </c>
      <c r="D2616" s="832" t="s">
        <v>2238</v>
      </c>
      <c r="E2616" s="832" t="s">
        <v>2226</v>
      </c>
      <c r="F2616" s="832" t="s">
        <v>2226</v>
      </c>
      <c r="G2616" s="832">
        <v>0</v>
      </c>
      <c r="H2616" s="832">
        <v>100440.08</v>
      </c>
      <c r="I2616" s="832">
        <v>210376.4</v>
      </c>
      <c r="J2616" s="832">
        <v>263899.40000000002</v>
      </c>
      <c r="K2616" s="832">
        <v>455995.33</v>
      </c>
      <c r="L2616" s="832">
        <v>455995.33</v>
      </c>
      <c r="M2616" s="832">
        <v>147112.82</v>
      </c>
      <c r="N2616" s="832">
        <v>246561.64</v>
      </c>
      <c r="O2616" s="832">
        <v>246561.64</v>
      </c>
      <c r="P2616" s="832">
        <v>246561.64</v>
      </c>
      <c r="Q2616" s="832">
        <v>246561.64</v>
      </c>
      <c r="R2616" s="832">
        <v>246561.64</v>
      </c>
      <c r="S2616" s="832">
        <v>37999.61</v>
      </c>
      <c r="T2616" s="832">
        <v>63868.82</v>
      </c>
      <c r="U2616" s="832">
        <v>0</v>
      </c>
      <c r="V2616" s="832">
        <v>0</v>
      </c>
      <c r="W2616" s="832">
        <v>2</v>
      </c>
      <c r="X2616" s="832">
        <v>4</v>
      </c>
      <c r="Y2616" s="832">
        <v>5</v>
      </c>
      <c r="Z2616" s="832">
        <v>9</v>
      </c>
      <c r="AA2616" s="832">
        <v>9</v>
      </c>
      <c r="AB2616" s="832">
        <v>3</v>
      </c>
      <c r="AC2616" s="832">
        <v>5</v>
      </c>
      <c r="AD2616" s="832">
        <v>5</v>
      </c>
      <c r="AE2616" s="832">
        <v>5</v>
      </c>
      <c r="AF2616" s="832">
        <v>5</v>
      </c>
      <c r="AG2616" s="832">
        <v>5</v>
      </c>
      <c r="AH2616" s="832">
        <v>1</v>
      </c>
      <c r="AI2616" s="832">
        <v>1</v>
      </c>
    </row>
    <row r="2617" spans="1:35" ht="15" customHeight="1">
      <c r="A2617" s="832" t="s">
        <v>1150</v>
      </c>
      <c r="B2617" s="832">
        <v>2022</v>
      </c>
      <c r="C2617" s="832" t="s">
        <v>2239</v>
      </c>
      <c r="D2617" s="832" t="s">
        <v>2240</v>
      </c>
      <c r="E2617" s="832" t="s">
        <v>2226</v>
      </c>
      <c r="F2617" s="832" t="s">
        <v>2226</v>
      </c>
      <c r="G2617" s="832">
        <v>0</v>
      </c>
      <c r="H2617" s="832">
        <v>0</v>
      </c>
      <c r="I2617" s="832">
        <v>0</v>
      </c>
      <c r="J2617" s="832">
        <v>0</v>
      </c>
      <c r="K2617" s="832">
        <v>0</v>
      </c>
      <c r="L2617" s="832">
        <v>0</v>
      </c>
      <c r="M2617" s="832">
        <v>0</v>
      </c>
      <c r="N2617" s="832">
        <v>0</v>
      </c>
      <c r="O2617" s="832">
        <v>0</v>
      </c>
      <c r="P2617" s="832">
        <v>0</v>
      </c>
      <c r="Q2617" s="832">
        <v>0</v>
      </c>
      <c r="R2617" s="832">
        <v>0</v>
      </c>
      <c r="S2617" s="832">
        <v>0</v>
      </c>
      <c r="T2617" s="832">
        <v>0</v>
      </c>
      <c r="U2617" s="832">
        <v>0</v>
      </c>
      <c r="V2617" s="832">
        <v>0</v>
      </c>
      <c r="W2617" s="832">
        <v>0</v>
      </c>
      <c r="X2617" s="832">
        <v>0</v>
      </c>
      <c r="Y2617" s="832">
        <v>0</v>
      </c>
      <c r="Z2617" s="832">
        <v>0</v>
      </c>
      <c r="AA2617" s="832">
        <v>0</v>
      </c>
      <c r="AB2617" s="832">
        <v>0</v>
      </c>
      <c r="AC2617" s="832">
        <v>0</v>
      </c>
      <c r="AD2617" s="832">
        <v>0</v>
      </c>
      <c r="AE2617" s="832">
        <v>0</v>
      </c>
      <c r="AF2617" s="832">
        <v>0</v>
      </c>
      <c r="AG2617" s="832">
        <v>0</v>
      </c>
      <c r="AH2617" s="832">
        <v>0</v>
      </c>
      <c r="AI2617" s="832">
        <v>0</v>
      </c>
    </row>
    <row r="2618" spans="1:35" ht="15" customHeight="1">
      <c r="A2618" s="832" t="s">
        <v>1150</v>
      </c>
      <c r="B2618" s="832">
        <v>2022</v>
      </c>
      <c r="C2618" s="832" t="s">
        <v>2241</v>
      </c>
      <c r="D2618" s="832" t="s">
        <v>2242</v>
      </c>
      <c r="E2618" s="832" t="s">
        <v>2226</v>
      </c>
      <c r="F2618" s="832" t="s">
        <v>2226</v>
      </c>
      <c r="G2618" s="832">
        <v>0</v>
      </c>
      <c r="H2618" s="832">
        <v>0</v>
      </c>
      <c r="I2618" s="832">
        <v>0</v>
      </c>
      <c r="J2618" s="832">
        <v>0</v>
      </c>
      <c r="K2618" s="832">
        <v>0</v>
      </c>
      <c r="L2618" s="832">
        <v>0</v>
      </c>
      <c r="M2618" s="832">
        <v>0</v>
      </c>
      <c r="N2618" s="832">
        <v>0</v>
      </c>
      <c r="O2618" s="832">
        <v>0</v>
      </c>
      <c r="P2618" s="832">
        <v>0</v>
      </c>
      <c r="Q2618" s="832">
        <v>0</v>
      </c>
      <c r="R2618" s="832">
        <v>0</v>
      </c>
      <c r="S2618" s="832">
        <v>0</v>
      </c>
      <c r="T2618" s="832">
        <v>0</v>
      </c>
      <c r="U2618" s="832">
        <v>0</v>
      </c>
      <c r="V2618" s="832">
        <v>0</v>
      </c>
      <c r="W2618" s="832">
        <v>0</v>
      </c>
      <c r="X2618" s="832">
        <v>0</v>
      </c>
      <c r="Y2618" s="832">
        <v>0</v>
      </c>
      <c r="Z2618" s="832">
        <v>0</v>
      </c>
      <c r="AA2618" s="832">
        <v>0</v>
      </c>
      <c r="AB2618" s="832">
        <v>0</v>
      </c>
      <c r="AC2618" s="832">
        <v>0</v>
      </c>
      <c r="AD2618" s="832">
        <v>0</v>
      </c>
      <c r="AE2618" s="832">
        <v>0</v>
      </c>
      <c r="AF2618" s="832">
        <v>0</v>
      </c>
      <c r="AG2618" s="832">
        <v>0</v>
      </c>
      <c r="AH2618" s="832">
        <v>0</v>
      </c>
      <c r="AI2618" s="832">
        <v>0</v>
      </c>
    </row>
    <row r="2619" spans="1:35" ht="15" customHeight="1">
      <c r="A2619" s="832" t="s">
        <v>1150</v>
      </c>
      <c r="B2619" s="832">
        <v>2022</v>
      </c>
      <c r="C2619" s="832" t="s">
        <v>2243</v>
      </c>
      <c r="D2619" s="832" t="s">
        <v>2244</v>
      </c>
      <c r="E2619" s="832" t="s">
        <v>2226</v>
      </c>
      <c r="F2619" s="832" t="s">
        <v>2226</v>
      </c>
      <c r="G2619" s="832">
        <v>0</v>
      </c>
      <c r="H2619" s="832">
        <v>0</v>
      </c>
      <c r="I2619" s="832">
        <v>0</v>
      </c>
      <c r="J2619" s="832">
        <v>0</v>
      </c>
      <c r="K2619" s="832">
        <v>0</v>
      </c>
      <c r="L2619" s="832">
        <v>0</v>
      </c>
      <c r="M2619" s="832">
        <v>0</v>
      </c>
      <c r="N2619" s="832">
        <v>0</v>
      </c>
      <c r="O2619" s="832">
        <v>0</v>
      </c>
      <c r="P2619" s="832">
        <v>0</v>
      </c>
      <c r="Q2619" s="832">
        <v>44600.639999999999</v>
      </c>
      <c r="R2619" s="832">
        <v>85755.64</v>
      </c>
      <c r="S2619" s="832">
        <v>0</v>
      </c>
      <c r="T2619" s="832">
        <v>4054.6</v>
      </c>
      <c r="U2619" s="832">
        <v>0</v>
      </c>
      <c r="V2619" s="832">
        <v>0</v>
      </c>
      <c r="W2619" s="832">
        <v>0</v>
      </c>
      <c r="X2619" s="832">
        <v>0</v>
      </c>
      <c r="Y2619" s="832">
        <v>0</v>
      </c>
      <c r="Z2619" s="832">
        <v>0</v>
      </c>
      <c r="AA2619" s="832">
        <v>0</v>
      </c>
      <c r="AB2619" s="832">
        <v>0</v>
      </c>
      <c r="AC2619" s="832">
        <v>0</v>
      </c>
      <c r="AD2619" s="832">
        <v>0</v>
      </c>
      <c r="AE2619" s="832">
        <v>0</v>
      </c>
      <c r="AF2619" s="832">
        <v>1</v>
      </c>
      <c r="AG2619" s="832">
        <v>2</v>
      </c>
      <c r="AH2619" s="832">
        <v>0</v>
      </c>
      <c r="AI2619" s="832">
        <v>0</v>
      </c>
    </row>
    <row r="2620" spans="1:35" ht="15" customHeight="1">
      <c r="A2620" s="832" t="s">
        <v>1150</v>
      </c>
      <c r="B2620" s="832">
        <v>2022</v>
      </c>
      <c r="C2620" s="832" t="s">
        <v>2245</v>
      </c>
      <c r="D2620" s="832" t="s">
        <v>2246</v>
      </c>
      <c r="E2620" s="832" t="s">
        <v>2226</v>
      </c>
      <c r="F2620" s="832" t="s">
        <v>2226</v>
      </c>
      <c r="G2620" s="832">
        <v>0</v>
      </c>
      <c r="H2620" s="832">
        <v>0</v>
      </c>
      <c r="I2620" s="832">
        <v>0</v>
      </c>
      <c r="J2620" s="832">
        <v>0</v>
      </c>
      <c r="K2620" s="832">
        <v>0</v>
      </c>
      <c r="L2620" s="832">
        <v>0</v>
      </c>
      <c r="M2620" s="832">
        <v>0</v>
      </c>
      <c r="N2620" s="832">
        <v>0</v>
      </c>
      <c r="O2620" s="832">
        <v>0</v>
      </c>
      <c r="P2620" s="832">
        <v>0</v>
      </c>
      <c r="Q2620" s="832">
        <v>0</v>
      </c>
      <c r="R2620" s="832">
        <v>0</v>
      </c>
      <c r="S2620" s="832">
        <v>0</v>
      </c>
      <c r="T2620" s="832">
        <v>0</v>
      </c>
      <c r="U2620" s="832">
        <v>0</v>
      </c>
      <c r="V2620" s="832">
        <v>0</v>
      </c>
      <c r="W2620" s="832">
        <v>0</v>
      </c>
      <c r="X2620" s="832">
        <v>0</v>
      </c>
      <c r="Y2620" s="832">
        <v>0</v>
      </c>
      <c r="Z2620" s="832">
        <v>0</v>
      </c>
      <c r="AA2620" s="832">
        <v>0</v>
      </c>
      <c r="AB2620" s="832">
        <v>0</v>
      </c>
      <c r="AC2620" s="832">
        <v>0</v>
      </c>
      <c r="AD2620" s="832">
        <v>0</v>
      </c>
      <c r="AE2620" s="832">
        <v>0</v>
      </c>
      <c r="AF2620" s="832">
        <v>0</v>
      </c>
      <c r="AG2620" s="832">
        <v>0</v>
      </c>
      <c r="AH2620" s="832">
        <v>0</v>
      </c>
      <c r="AI2620" s="832">
        <v>0</v>
      </c>
    </row>
    <row r="2621" spans="1:35" ht="15" customHeight="1">
      <c r="A2621" s="832" t="s">
        <v>1150</v>
      </c>
      <c r="B2621" s="832">
        <v>2022</v>
      </c>
      <c r="C2621" s="832" t="s">
        <v>2247</v>
      </c>
      <c r="D2621" s="832" t="s">
        <v>2819</v>
      </c>
      <c r="E2621" s="832" t="s">
        <v>2226</v>
      </c>
      <c r="F2621" s="832" t="s">
        <v>2226</v>
      </c>
      <c r="G2621" s="832">
        <v>1789633.37</v>
      </c>
      <c r="H2621" s="832">
        <v>1891526.13</v>
      </c>
      <c r="I2621" s="832">
        <v>2244027.4300000002</v>
      </c>
      <c r="J2621" s="832">
        <v>2594881.16</v>
      </c>
      <c r="K2621" s="832">
        <v>2876788.42</v>
      </c>
      <c r="L2621" s="832">
        <v>3110268.67</v>
      </c>
      <c r="M2621" s="832">
        <v>240696.95999999999</v>
      </c>
      <c r="N2621" s="832">
        <v>588120.49</v>
      </c>
      <c r="O2621" s="832">
        <v>743589.81</v>
      </c>
      <c r="P2621" s="832">
        <v>957886.25</v>
      </c>
      <c r="Q2621" s="832">
        <v>1234834.8600000001</v>
      </c>
      <c r="R2621" s="832">
        <v>1342669.1</v>
      </c>
      <c r="S2621" s="832">
        <v>259189.06</v>
      </c>
      <c r="T2621" s="832">
        <v>250388.06</v>
      </c>
      <c r="U2621" s="832">
        <v>0</v>
      </c>
      <c r="V2621" s="832">
        <v>69</v>
      </c>
      <c r="W2621" s="832">
        <v>73</v>
      </c>
      <c r="X2621" s="832">
        <v>86</v>
      </c>
      <c r="Y2621" s="832">
        <v>99</v>
      </c>
      <c r="Z2621" s="832">
        <v>109</v>
      </c>
      <c r="AA2621" s="832">
        <v>118</v>
      </c>
      <c r="AB2621" s="832">
        <v>9</v>
      </c>
      <c r="AC2621" s="832">
        <v>23</v>
      </c>
      <c r="AD2621" s="832">
        <v>29</v>
      </c>
      <c r="AE2621" s="832">
        <v>37</v>
      </c>
      <c r="AF2621" s="832">
        <v>46</v>
      </c>
      <c r="AG2621" s="832">
        <v>50</v>
      </c>
      <c r="AH2621" s="832">
        <v>10</v>
      </c>
      <c r="AI2621" s="832">
        <v>9</v>
      </c>
    </row>
    <row r="2622" spans="1:35" ht="15" customHeight="1">
      <c r="A2622" s="832" t="s">
        <v>1150</v>
      </c>
      <c r="B2622" s="832">
        <v>2022</v>
      </c>
      <c r="C2622" s="832" t="s">
        <v>2249</v>
      </c>
      <c r="D2622" s="832" t="s">
        <v>2250</v>
      </c>
      <c r="E2622" s="832" t="s">
        <v>2226</v>
      </c>
      <c r="F2622" s="832" t="s">
        <v>2226</v>
      </c>
      <c r="G2622" s="832">
        <v>0</v>
      </c>
      <c r="H2622" s="832">
        <v>0</v>
      </c>
      <c r="I2622" s="832">
        <v>0</v>
      </c>
      <c r="J2622" s="832">
        <v>0</v>
      </c>
      <c r="K2622" s="832">
        <v>0</v>
      </c>
      <c r="L2622" s="832">
        <v>0</v>
      </c>
      <c r="M2622" s="832">
        <v>0</v>
      </c>
      <c r="N2622" s="832">
        <v>0</v>
      </c>
      <c r="O2622" s="832">
        <v>0</v>
      </c>
      <c r="P2622" s="832">
        <v>0</v>
      </c>
      <c r="Q2622" s="832">
        <v>0</v>
      </c>
      <c r="R2622" s="832">
        <v>0</v>
      </c>
      <c r="S2622" s="832">
        <v>0</v>
      </c>
      <c r="T2622" s="832">
        <v>0</v>
      </c>
      <c r="U2622" s="832">
        <v>0</v>
      </c>
      <c r="V2622" s="832">
        <v>0</v>
      </c>
      <c r="W2622" s="832">
        <v>0</v>
      </c>
      <c r="X2622" s="832">
        <v>0</v>
      </c>
      <c r="Y2622" s="832">
        <v>0</v>
      </c>
      <c r="Z2622" s="832">
        <v>0</v>
      </c>
      <c r="AA2622" s="832">
        <v>0</v>
      </c>
      <c r="AB2622" s="832">
        <v>0</v>
      </c>
      <c r="AC2622" s="832">
        <v>0</v>
      </c>
      <c r="AD2622" s="832">
        <v>0</v>
      </c>
      <c r="AE2622" s="832">
        <v>0</v>
      </c>
      <c r="AF2622" s="832">
        <v>0</v>
      </c>
      <c r="AG2622" s="832">
        <v>0</v>
      </c>
      <c r="AH2622" s="832">
        <v>0</v>
      </c>
      <c r="AI2622" s="832">
        <v>0</v>
      </c>
    </row>
    <row r="2623" spans="1:35" ht="15" customHeight="1">
      <c r="A2623" s="832" t="s">
        <v>1150</v>
      </c>
      <c r="B2623" s="832">
        <v>2022</v>
      </c>
      <c r="C2623" s="832" t="s">
        <v>2251</v>
      </c>
      <c r="D2623" s="832" t="s">
        <v>2252</v>
      </c>
      <c r="E2623" s="832" t="s">
        <v>2226</v>
      </c>
      <c r="F2623" s="832" t="s">
        <v>2226</v>
      </c>
      <c r="G2623" s="832">
        <v>0</v>
      </c>
      <c r="H2623" s="832">
        <v>0</v>
      </c>
      <c r="I2623" s="832">
        <v>0</v>
      </c>
      <c r="J2623" s="832">
        <v>0</v>
      </c>
      <c r="K2623" s="832">
        <v>0</v>
      </c>
      <c r="L2623" s="832">
        <v>0</v>
      </c>
      <c r="M2623" s="832">
        <v>0</v>
      </c>
      <c r="N2623" s="832">
        <v>0</v>
      </c>
      <c r="O2623" s="832">
        <v>0</v>
      </c>
      <c r="P2623" s="832">
        <v>0</v>
      </c>
      <c r="Q2623" s="832">
        <v>0</v>
      </c>
      <c r="R2623" s="832">
        <v>0</v>
      </c>
      <c r="S2623" s="832">
        <v>0</v>
      </c>
      <c r="T2623" s="832">
        <v>0</v>
      </c>
      <c r="U2623" s="832">
        <v>0</v>
      </c>
      <c r="V2623" s="832">
        <v>0</v>
      </c>
      <c r="W2623" s="832">
        <v>0</v>
      </c>
      <c r="X2623" s="832">
        <v>0</v>
      </c>
      <c r="Y2623" s="832">
        <v>0</v>
      </c>
      <c r="Z2623" s="832">
        <v>0</v>
      </c>
      <c r="AA2623" s="832">
        <v>0</v>
      </c>
      <c r="AB2623" s="832">
        <v>0</v>
      </c>
      <c r="AC2623" s="832">
        <v>0</v>
      </c>
      <c r="AD2623" s="832">
        <v>0</v>
      </c>
      <c r="AE2623" s="832">
        <v>0</v>
      </c>
      <c r="AF2623" s="832">
        <v>0</v>
      </c>
      <c r="AG2623" s="832">
        <v>0</v>
      </c>
      <c r="AH2623" s="832">
        <v>0</v>
      </c>
      <c r="AI2623" s="832">
        <v>0</v>
      </c>
    </row>
    <row r="2624" spans="1:35" ht="15" customHeight="1">
      <c r="A2624" s="832" t="s">
        <v>1150</v>
      </c>
      <c r="B2624" s="832">
        <v>2022</v>
      </c>
      <c r="C2624" s="832" t="s">
        <v>2253</v>
      </c>
      <c r="D2624" s="832" t="s">
        <v>2254</v>
      </c>
      <c r="E2624" s="832" t="s">
        <v>2226</v>
      </c>
      <c r="F2624" s="832" t="s">
        <v>2226</v>
      </c>
      <c r="G2624" s="832">
        <v>0</v>
      </c>
      <c r="H2624" s="832">
        <v>29891.48</v>
      </c>
      <c r="I2624" s="832">
        <v>56184.959999999999</v>
      </c>
      <c r="J2624" s="832">
        <v>56184.959999999999</v>
      </c>
      <c r="K2624" s="832">
        <v>88307.96</v>
      </c>
      <c r="L2624" s="832">
        <v>144424.26999999999</v>
      </c>
      <c r="M2624" s="832">
        <v>61233.72</v>
      </c>
      <c r="N2624" s="832">
        <v>61233.72</v>
      </c>
      <c r="O2624" s="832">
        <v>92856.72</v>
      </c>
      <c r="P2624" s="832">
        <v>159860.72</v>
      </c>
      <c r="Q2624" s="832">
        <v>193489.76</v>
      </c>
      <c r="R2624" s="832">
        <v>193489.76</v>
      </c>
      <c r="S2624" s="832">
        <v>12035.36</v>
      </c>
      <c r="T2624" s="832">
        <v>30719.46</v>
      </c>
      <c r="U2624" s="832">
        <v>0</v>
      </c>
      <c r="V2624" s="832">
        <v>0</v>
      </c>
      <c r="W2624" s="832">
        <v>1</v>
      </c>
      <c r="X2624" s="832">
        <v>2</v>
      </c>
      <c r="Y2624" s="832">
        <v>2</v>
      </c>
      <c r="Z2624" s="832">
        <v>3</v>
      </c>
      <c r="AA2624" s="832">
        <v>5</v>
      </c>
      <c r="AB2624" s="832">
        <v>2</v>
      </c>
      <c r="AC2624" s="832">
        <v>2</v>
      </c>
      <c r="AD2624" s="832">
        <v>3</v>
      </c>
      <c r="AE2624" s="832">
        <v>5</v>
      </c>
      <c r="AF2624" s="832">
        <v>6</v>
      </c>
      <c r="AG2624" s="832">
        <v>6</v>
      </c>
      <c r="AH2624" s="832">
        <v>0</v>
      </c>
      <c r="AI2624" s="832">
        <v>1</v>
      </c>
    </row>
    <row r="2625" spans="1:35" ht="15" customHeight="1">
      <c r="A2625" s="832" t="s">
        <v>1150</v>
      </c>
      <c r="B2625" s="832">
        <v>2022</v>
      </c>
      <c r="C2625" s="832" t="s">
        <v>2255</v>
      </c>
      <c r="D2625" s="832" t="s">
        <v>2250</v>
      </c>
      <c r="E2625" s="832" t="s">
        <v>2226</v>
      </c>
      <c r="F2625" s="832" t="s">
        <v>2226</v>
      </c>
      <c r="G2625" s="832">
        <v>0</v>
      </c>
      <c r="H2625" s="832">
        <v>0</v>
      </c>
      <c r="I2625" s="832">
        <v>0</v>
      </c>
      <c r="J2625" s="832">
        <v>0</v>
      </c>
      <c r="K2625" s="832">
        <v>0</v>
      </c>
      <c r="L2625" s="832">
        <v>0</v>
      </c>
      <c r="M2625" s="832">
        <v>0</v>
      </c>
      <c r="N2625" s="832">
        <v>0</v>
      </c>
      <c r="O2625" s="832">
        <v>0</v>
      </c>
      <c r="P2625" s="832">
        <v>0</v>
      </c>
      <c r="Q2625" s="832">
        <v>0</v>
      </c>
      <c r="R2625" s="832">
        <v>0</v>
      </c>
      <c r="S2625" s="832">
        <v>0</v>
      </c>
      <c r="T2625" s="832">
        <v>0</v>
      </c>
      <c r="U2625" s="832">
        <v>0</v>
      </c>
      <c r="V2625" s="832">
        <v>0</v>
      </c>
      <c r="W2625" s="832">
        <v>0</v>
      </c>
      <c r="X2625" s="832">
        <v>0</v>
      </c>
      <c r="Y2625" s="832">
        <v>0</v>
      </c>
      <c r="Z2625" s="832">
        <v>0</v>
      </c>
      <c r="AA2625" s="832">
        <v>0</v>
      </c>
      <c r="AB2625" s="832">
        <v>0</v>
      </c>
      <c r="AC2625" s="832">
        <v>0</v>
      </c>
      <c r="AD2625" s="832">
        <v>0</v>
      </c>
      <c r="AE2625" s="832">
        <v>0</v>
      </c>
      <c r="AF2625" s="832">
        <v>0</v>
      </c>
      <c r="AG2625" s="832">
        <v>0</v>
      </c>
      <c r="AH2625" s="832">
        <v>0</v>
      </c>
      <c r="AI2625" s="832">
        <v>0</v>
      </c>
    </row>
    <row r="2626" spans="1:35" ht="15" customHeight="1">
      <c r="A2626" s="832" t="s">
        <v>1150</v>
      </c>
      <c r="B2626" s="832">
        <v>2022</v>
      </c>
      <c r="C2626" s="832" t="s">
        <v>2256</v>
      </c>
      <c r="D2626" s="832" t="s">
        <v>2257</v>
      </c>
      <c r="E2626" s="832" t="s">
        <v>2226</v>
      </c>
      <c r="F2626" s="832" t="s">
        <v>2226</v>
      </c>
      <c r="G2626" s="832">
        <v>0</v>
      </c>
      <c r="H2626" s="832">
        <v>0</v>
      </c>
      <c r="I2626" s="832">
        <v>0</v>
      </c>
      <c r="J2626" s="832">
        <v>0</v>
      </c>
      <c r="K2626" s="832">
        <v>0</v>
      </c>
      <c r="L2626" s="832">
        <v>0</v>
      </c>
      <c r="M2626" s="832">
        <v>0</v>
      </c>
      <c r="N2626" s="832">
        <v>0</v>
      </c>
      <c r="O2626" s="832">
        <v>0</v>
      </c>
      <c r="P2626" s="832">
        <v>0</v>
      </c>
      <c r="Q2626" s="832">
        <v>0</v>
      </c>
      <c r="R2626" s="832">
        <v>0</v>
      </c>
      <c r="S2626" s="832">
        <v>0</v>
      </c>
      <c r="T2626" s="832">
        <v>0</v>
      </c>
      <c r="U2626" s="832">
        <v>0</v>
      </c>
      <c r="V2626" s="832">
        <v>0</v>
      </c>
      <c r="W2626" s="832">
        <v>0</v>
      </c>
      <c r="X2626" s="832">
        <v>0</v>
      </c>
      <c r="Y2626" s="832">
        <v>0</v>
      </c>
      <c r="Z2626" s="832">
        <v>0</v>
      </c>
      <c r="AA2626" s="832">
        <v>0</v>
      </c>
      <c r="AB2626" s="832">
        <v>0</v>
      </c>
      <c r="AC2626" s="832">
        <v>0</v>
      </c>
      <c r="AD2626" s="832">
        <v>0</v>
      </c>
      <c r="AE2626" s="832">
        <v>0</v>
      </c>
      <c r="AF2626" s="832">
        <v>0</v>
      </c>
      <c r="AG2626" s="832">
        <v>0</v>
      </c>
      <c r="AH2626" s="832">
        <v>0</v>
      </c>
      <c r="AI2626" s="832">
        <v>0</v>
      </c>
    </row>
    <row r="2627" spans="1:35" ht="15" customHeight="1">
      <c r="A2627" s="832" t="s">
        <v>1150</v>
      </c>
      <c r="B2627" s="832">
        <v>2022</v>
      </c>
      <c r="C2627" s="832" t="s">
        <v>2258</v>
      </c>
      <c r="D2627" s="832" t="s">
        <v>2820</v>
      </c>
      <c r="E2627" s="832" t="s">
        <v>2226</v>
      </c>
      <c r="F2627" s="832" t="s">
        <v>2226</v>
      </c>
      <c r="G2627" s="832">
        <v>307008.48</v>
      </c>
      <c r="H2627" s="832">
        <v>307008.48</v>
      </c>
      <c r="I2627" s="832">
        <v>307008.48</v>
      </c>
      <c r="J2627" s="832">
        <v>307008.48</v>
      </c>
      <c r="K2627" s="832">
        <v>307008.48</v>
      </c>
      <c r="L2627" s="832">
        <v>307008.48</v>
      </c>
      <c r="M2627" s="832">
        <v>0</v>
      </c>
      <c r="N2627" s="832">
        <v>0</v>
      </c>
      <c r="O2627" s="832">
        <v>0</v>
      </c>
      <c r="P2627" s="832">
        <v>0</v>
      </c>
      <c r="Q2627" s="832">
        <v>0</v>
      </c>
      <c r="R2627" s="832">
        <v>0</v>
      </c>
      <c r="S2627" s="832">
        <v>25584.04</v>
      </c>
      <c r="T2627" s="832">
        <v>0</v>
      </c>
      <c r="U2627" s="832">
        <v>0</v>
      </c>
      <c r="V2627" s="832">
        <v>7</v>
      </c>
      <c r="W2627" s="832">
        <v>7</v>
      </c>
      <c r="X2627" s="832">
        <v>7</v>
      </c>
      <c r="Y2627" s="832">
        <v>7</v>
      </c>
      <c r="Z2627" s="832">
        <v>7</v>
      </c>
      <c r="AA2627" s="832">
        <v>7</v>
      </c>
      <c r="AB2627" s="832">
        <v>0</v>
      </c>
      <c r="AC2627" s="832">
        <v>0</v>
      </c>
      <c r="AD2627" s="832">
        <v>0</v>
      </c>
      <c r="AE2627" s="832">
        <v>0</v>
      </c>
      <c r="AF2627" s="832">
        <v>0</v>
      </c>
      <c r="AG2627" s="832">
        <v>0</v>
      </c>
      <c r="AH2627" s="832">
        <v>1</v>
      </c>
      <c r="AI2627" s="832">
        <v>0</v>
      </c>
    </row>
    <row r="2628" spans="1:35" ht="15" customHeight="1">
      <c r="A2628" s="832" t="s">
        <v>1150</v>
      </c>
      <c r="B2628" s="832">
        <v>2022</v>
      </c>
      <c r="C2628" s="832" t="s">
        <v>2260</v>
      </c>
      <c r="D2628" s="832" t="s">
        <v>2821</v>
      </c>
      <c r="E2628" s="832" t="s">
        <v>2226</v>
      </c>
      <c r="F2628" s="832" t="s">
        <v>2226</v>
      </c>
      <c r="G2628" s="832">
        <v>654705.4</v>
      </c>
      <c r="H2628" s="832">
        <v>692240.4</v>
      </c>
      <c r="I2628" s="832">
        <v>692240.4</v>
      </c>
      <c r="J2628" s="832">
        <v>692240.4</v>
      </c>
      <c r="K2628" s="832">
        <v>692240.4</v>
      </c>
      <c r="L2628" s="832">
        <v>692240.4</v>
      </c>
      <c r="M2628" s="832">
        <v>0</v>
      </c>
      <c r="N2628" s="832">
        <v>0</v>
      </c>
      <c r="O2628" s="832">
        <v>0</v>
      </c>
      <c r="P2628" s="832">
        <v>0</v>
      </c>
      <c r="Q2628" s="832">
        <v>0</v>
      </c>
      <c r="R2628" s="832">
        <v>0</v>
      </c>
      <c r="S2628" s="832">
        <v>57686.7</v>
      </c>
      <c r="T2628" s="832">
        <v>3412.27</v>
      </c>
      <c r="U2628" s="832">
        <v>0</v>
      </c>
      <c r="V2628" s="832">
        <v>19</v>
      </c>
      <c r="W2628" s="832">
        <v>20</v>
      </c>
      <c r="X2628" s="832">
        <v>20</v>
      </c>
      <c r="Y2628" s="832">
        <v>20</v>
      </c>
      <c r="Z2628" s="832">
        <v>20</v>
      </c>
      <c r="AA2628" s="832">
        <v>20</v>
      </c>
      <c r="AB2628" s="832">
        <v>0</v>
      </c>
      <c r="AC2628" s="832">
        <v>0</v>
      </c>
      <c r="AD2628" s="832">
        <v>0</v>
      </c>
      <c r="AE2628" s="832">
        <v>0</v>
      </c>
      <c r="AF2628" s="832">
        <v>0</v>
      </c>
      <c r="AG2628" s="832">
        <v>0</v>
      </c>
      <c r="AH2628" s="832">
        <v>2</v>
      </c>
      <c r="AI2628" s="832">
        <v>0</v>
      </c>
    </row>
    <row r="2629" spans="1:35" ht="15" customHeight="1">
      <c r="A2629" s="832" t="s">
        <v>1150</v>
      </c>
      <c r="B2629" s="832">
        <v>2022</v>
      </c>
      <c r="C2629" s="832" t="s">
        <v>2262</v>
      </c>
      <c r="D2629" s="832" t="s">
        <v>2263</v>
      </c>
      <c r="E2629" s="832" t="s">
        <v>2226</v>
      </c>
      <c r="F2629" s="832" t="s">
        <v>2226</v>
      </c>
      <c r="G2629" s="832">
        <v>2999624.66</v>
      </c>
      <c r="H2629" s="832">
        <v>3243034.9</v>
      </c>
      <c r="I2629" s="832">
        <v>3899501.34</v>
      </c>
      <c r="J2629" s="832">
        <v>4220190.9800000004</v>
      </c>
      <c r="K2629" s="832">
        <v>4490101.38</v>
      </c>
      <c r="L2629" s="832">
        <v>4863931.7</v>
      </c>
      <c r="M2629" s="832">
        <v>67936.52</v>
      </c>
      <c r="N2629" s="832">
        <v>168000.16</v>
      </c>
      <c r="O2629" s="832">
        <v>544127.51</v>
      </c>
      <c r="P2629" s="832">
        <v>987743.91</v>
      </c>
      <c r="Q2629" s="832">
        <v>1457108.7</v>
      </c>
      <c r="R2629" s="832">
        <v>1571435.7</v>
      </c>
      <c r="S2629" s="832">
        <v>405327.64</v>
      </c>
      <c r="T2629" s="832">
        <v>321269.2</v>
      </c>
      <c r="U2629" s="832">
        <v>0</v>
      </c>
      <c r="V2629" s="832">
        <v>104</v>
      </c>
      <c r="W2629" s="832">
        <v>112</v>
      </c>
      <c r="X2629" s="832">
        <v>134</v>
      </c>
      <c r="Y2629" s="832">
        <v>144</v>
      </c>
      <c r="Z2629" s="832">
        <v>153</v>
      </c>
      <c r="AA2629" s="832">
        <v>165</v>
      </c>
      <c r="AB2629" s="832">
        <v>2</v>
      </c>
      <c r="AC2629" s="832">
        <v>5</v>
      </c>
      <c r="AD2629" s="832">
        <v>18</v>
      </c>
      <c r="AE2629" s="832">
        <v>33</v>
      </c>
      <c r="AF2629" s="832">
        <v>49</v>
      </c>
      <c r="AG2629" s="832">
        <v>53</v>
      </c>
      <c r="AH2629" s="832">
        <v>14</v>
      </c>
      <c r="AI2629" s="832">
        <v>11</v>
      </c>
    </row>
    <row r="2630" spans="1:35" ht="15" customHeight="1">
      <c r="A2630" s="832" t="s">
        <v>1150</v>
      </c>
      <c r="B2630" s="832">
        <v>2022</v>
      </c>
      <c r="C2630" s="832" t="s">
        <v>2264</v>
      </c>
      <c r="D2630" s="832" t="s">
        <v>2265</v>
      </c>
      <c r="E2630" s="832" t="s">
        <v>2226</v>
      </c>
      <c r="F2630" s="832" t="s">
        <v>2226</v>
      </c>
      <c r="G2630" s="832">
        <v>3506900.2</v>
      </c>
      <c r="H2630" s="832">
        <v>4131204.54</v>
      </c>
      <c r="I2630" s="832">
        <v>4598365.3899999997</v>
      </c>
      <c r="J2630" s="832">
        <v>4998123.8</v>
      </c>
      <c r="K2630" s="832">
        <v>5497741.1100000003</v>
      </c>
      <c r="L2630" s="832">
        <v>6122979.0899999999</v>
      </c>
      <c r="M2630" s="832">
        <v>171606.96</v>
      </c>
      <c r="N2630" s="832">
        <v>610593.68000000005</v>
      </c>
      <c r="O2630" s="832">
        <v>1339171.1599999999</v>
      </c>
      <c r="P2630" s="832">
        <v>1845946.27</v>
      </c>
      <c r="Q2630" s="832">
        <v>2103406.91</v>
      </c>
      <c r="R2630" s="832">
        <v>2471069.5499999998</v>
      </c>
      <c r="S2630" s="832">
        <v>510248.26</v>
      </c>
      <c r="T2630" s="832">
        <v>468610.42</v>
      </c>
      <c r="U2630" s="832">
        <v>0</v>
      </c>
      <c r="V2630" s="832">
        <v>73</v>
      </c>
      <c r="W2630" s="832">
        <v>86</v>
      </c>
      <c r="X2630" s="832">
        <v>95</v>
      </c>
      <c r="Y2630" s="832">
        <v>103</v>
      </c>
      <c r="Z2630" s="832">
        <v>113</v>
      </c>
      <c r="AA2630" s="832">
        <v>125</v>
      </c>
      <c r="AB2630" s="832">
        <v>3</v>
      </c>
      <c r="AC2630" s="832">
        <v>12</v>
      </c>
      <c r="AD2630" s="832">
        <v>27</v>
      </c>
      <c r="AE2630" s="832">
        <v>37</v>
      </c>
      <c r="AF2630" s="832">
        <v>42</v>
      </c>
      <c r="AG2630" s="832">
        <v>49</v>
      </c>
      <c r="AH2630" s="832">
        <v>10</v>
      </c>
      <c r="AI2630" s="832">
        <v>9</v>
      </c>
    </row>
    <row r="2631" spans="1:35" ht="15" customHeight="1">
      <c r="A2631" s="832" t="s">
        <v>1150</v>
      </c>
      <c r="B2631" s="832">
        <v>2022</v>
      </c>
      <c r="C2631" s="832" t="s">
        <v>2266</v>
      </c>
      <c r="D2631" s="832" t="s">
        <v>2267</v>
      </c>
      <c r="E2631" s="832" t="s">
        <v>2226</v>
      </c>
      <c r="F2631" s="832" t="s">
        <v>2226</v>
      </c>
      <c r="G2631" s="832">
        <v>203138.7</v>
      </c>
      <c r="H2631" s="832">
        <v>203138.7</v>
      </c>
      <c r="I2631" s="832">
        <v>203138.7</v>
      </c>
      <c r="J2631" s="832">
        <v>234511.7</v>
      </c>
      <c r="K2631" s="832">
        <v>269304.21999999997</v>
      </c>
      <c r="L2631" s="832">
        <v>311453.21999999997</v>
      </c>
      <c r="M2631" s="832">
        <v>0</v>
      </c>
      <c r="N2631" s="832">
        <v>30273</v>
      </c>
      <c r="O2631" s="832">
        <v>66496</v>
      </c>
      <c r="P2631" s="832">
        <v>66496</v>
      </c>
      <c r="Q2631" s="832">
        <v>101905.42</v>
      </c>
      <c r="R2631" s="832">
        <v>101905.42</v>
      </c>
      <c r="S2631" s="832">
        <v>25954.44</v>
      </c>
      <c r="T2631" s="832">
        <v>19110.900000000001</v>
      </c>
      <c r="U2631" s="832">
        <v>0</v>
      </c>
      <c r="V2631" s="832">
        <v>6</v>
      </c>
      <c r="W2631" s="832">
        <v>6</v>
      </c>
      <c r="X2631" s="832">
        <v>6</v>
      </c>
      <c r="Y2631" s="832">
        <v>7</v>
      </c>
      <c r="Z2631" s="832">
        <v>8</v>
      </c>
      <c r="AA2631" s="832">
        <v>9</v>
      </c>
      <c r="AB2631" s="832">
        <v>0</v>
      </c>
      <c r="AC2631" s="832">
        <v>1</v>
      </c>
      <c r="AD2631" s="832">
        <v>2</v>
      </c>
      <c r="AE2631" s="832">
        <v>2</v>
      </c>
      <c r="AF2631" s="832">
        <v>3</v>
      </c>
      <c r="AG2631" s="832">
        <v>3</v>
      </c>
      <c r="AH2631" s="832">
        <v>1</v>
      </c>
      <c r="AI2631" s="832">
        <v>1</v>
      </c>
    </row>
    <row r="2632" spans="1:35" ht="15" customHeight="1">
      <c r="A2632" s="832" t="s">
        <v>1150</v>
      </c>
      <c r="B2632" s="832">
        <v>2022</v>
      </c>
      <c r="C2632" s="832" t="s">
        <v>2268</v>
      </c>
      <c r="D2632" s="832" t="s">
        <v>2269</v>
      </c>
      <c r="E2632" s="832" t="s">
        <v>2226</v>
      </c>
      <c r="F2632" s="832" t="s">
        <v>2226</v>
      </c>
      <c r="G2632" s="832">
        <v>0</v>
      </c>
      <c r="H2632" s="832">
        <v>0</v>
      </c>
      <c r="I2632" s="832">
        <v>0</v>
      </c>
      <c r="J2632" s="832">
        <v>0</v>
      </c>
      <c r="K2632" s="832">
        <v>0</v>
      </c>
      <c r="L2632" s="832">
        <v>0</v>
      </c>
      <c r="M2632" s="832">
        <v>0</v>
      </c>
      <c r="N2632" s="832">
        <v>0</v>
      </c>
      <c r="O2632" s="832">
        <v>0</v>
      </c>
      <c r="P2632" s="832">
        <v>0</v>
      </c>
      <c r="Q2632" s="832">
        <v>0</v>
      </c>
      <c r="R2632" s="832">
        <v>0</v>
      </c>
      <c r="S2632" s="832">
        <v>0</v>
      </c>
      <c r="T2632" s="832">
        <v>0</v>
      </c>
      <c r="U2632" s="832">
        <v>0</v>
      </c>
      <c r="V2632" s="832">
        <v>0</v>
      </c>
      <c r="W2632" s="832">
        <v>0</v>
      </c>
      <c r="X2632" s="832">
        <v>0</v>
      </c>
      <c r="Y2632" s="832">
        <v>0</v>
      </c>
      <c r="Z2632" s="832">
        <v>0</v>
      </c>
      <c r="AA2632" s="832">
        <v>0</v>
      </c>
      <c r="AB2632" s="832">
        <v>0</v>
      </c>
      <c r="AC2632" s="832">
        <v>0</v>
      </c>
      <c r="AD2632" s="832">
        <v>0</v>
      </c>
      <c r="AE2632" s="832">
        <v>0</v>
      </c>
      <c r="AF2632" s="832">
        <v>0</v>
      </c>
      <c r="AG2632" s="832">
        <v>0</v>
      </c>
      <c r="AH2632" s="832">
        <v>0</v>
      </c>
      <c r="AI2632" s="832">
        <v>0</v>
      </c>
    </row>
    <row r="2633" spans="1:35" ht="15" customHeight="1">
      <c r="A2633" s="832" t="s">
        <v>1150</v>
      </c>
      <c r="B2633" s="832">
        <v>2022</v>
      </c>
      <c r="C2633" s="832" t="s">
        <v>2270</v>
      </c>
      <c r="D2633" s="832" t="s">
        <v>2271</v>
      </c>
      <c r="E2633" s="832" t="s">
        <v>2226</v>
      </c>
      <c r="F2633" s="832" t="s">
        <v>2226</v>
      </c>
      <c r="G2633" s="832">
        <v>0</v>
      </c>
      <c r="H2633" s="832">
        <v>0</v>
      </c>
      <c r="I2633" s="832">
        <v>0</v>
      </c>
      <c r="J2633" s="832">
        <v>0</v>
      </c>
      <c r="K2633" s="832">
        <v>42823</v>
      </c>
      <c r="L2633" s="832">
        <v>42823</v>
      </c>
      <c r="M2633" s="832">
        <v>0</v>
      </c>
      <c r="N2633" s="832">
        <v>0</v>
      </c>
      <c r="O2633" s="832">
        <v>0</v>
      </c>
      <c r="P2633" s="832">
        <v>0</v>
      </c>
      <c r="Q2633" s="832">
        <v>0</v>
      </c>
      <c r="R2633" s="832">
        <v>0</v>
      </c>
      <c r="S2633" s="832">
        <v>3568.58</v>
      </c>
      <c r="T2633" s="832">
        <v>3893</v>
      </c>
      <c r="U2633" s="832">
        <v>0</v>
      </c>
      <c r="V2633" s="832">
        <v>0</v>
      </c>
      <c r="W2633" s="832">
        <v>0</v>
      </c>
      <c r="X2633" s="832">
        <v>0</v>
      </c>
      <c r="Y2633" s="832">
        <v>0</v>
      </c>
      <c r="Z2633" s="832">
        <v>1</v>
      </c>
      <c r="AA2633" s="832">
        <v>1</v>
      </c>
      <c r="AB2633" s="832">
        <v>0</v>
      </c>
      <c r="AC2633" s="832">
        <v>0</v>
      </c>
      <c r="AD2633" s="832">
        <v>0</v>
      </c>
      <c r="AE2633" s="832">
        <v>0</v>
      </c>
      <c r="AF2633" s="832">
        <v>0</v>
      </c>
      <c r="AG2633" s="832">
        <v>0</v>
      </c>
      <c r="AH2633" s="832">
        <v>0</v>
      </c>
      <c r="AI2633" s="832">
        <v>0</v>
      </c>
    </row>
    <row r="2634" spans="1:35" ht="15" customHeight="1">
      <c r="A2634" s="832" t="s">
        <v>1150</v>
      </c>
      <c r="B2634" s="832">
        <v>2022</v>
      </c>
      <c r="C2634" s="832" t="s">
        <v>2272</v>
      </c>
      <c r="D2634" s="832" t="s">
        <v>2822</v>
      </c>
      <c r="E2634" s="832" t="s">
        <v>2226</v>
      </c>
      <c r="F2634" s="832" t="s">
        <v>2226</v>
      </c>
      <c r="G2634" s="832">
        <v>3975974.07</v>
      </c>
      <c r="H2634" s="832">
        <v>4295998.4000000004</v>
      </c>
      <c r="I2634" s="832">
        <v>4617667.3</v>
      </c>
      <c r="J2634" s="832">
        <v>4851404.9400000004</v>
      </c>
      <c r="K2634" s="832">
        <v>5480321.2999999998</v>
      </c>
      <c r="L2634" s="832">
        <v>6028624.0899999999</v>
      </c>
      <c r="M2634" s="832">
        <v>220938</v>
      </c>
      <c r="N2634" s="832">
        <v>559140.61</v>
      </c>
      <c r="O2634" s="832">
        <v>754004.01</v>
      </c>
      <c r="P2634" s="832">
        <v>1142367.67</v>
      </c>
      <c r="Q2634" s="832">
        <v>1372109.55</v>
      </c>
      <c r="R2634" s="832">
        <v>1728535.6</v>
      </c>
      <c r="S2634" s="832">
        <v>502385.34</v>
      </c>
      <c r="T2634" s="832">
        <v>343099.93</v>
      </c>
      <c r="U2634" s="832">
        <v>0</v>
      </c>
      <c r="V2634" s="832">
        <v>110</v>
      </c>
      <c r="W2634" s="832">
        <v>118</v>
      </c>
      <c r="X2634" s="832">
        <v>126</v>
      </c>
      <c r="Y2634" s="832">
        <v>132</v>
      </c>
      <c r="Z2634" s="832">
        <v>149</v>
      </c>
      <c r="AA2634" s="832">
        <v>164</v>
      </c>
      <c r="AB2634" s="832">
        <v>6</v>
      </c>
      <c r="AC2634" s="832">
        <v>15</v>
      </c>
      <c r="AD2634" s="832">
        <v>20</v>
      </c>
      <c r="AE2634" s="832">
        <v>30</v>
      </c>
      <c r="AF2634" s="832">
        <v>36</v>
      </c>
      <c r="AG2634" s="832">
        <v>46</v>
      </c>
      <c r="AH2634" s="832">
        <v>14</v>
      </c>
      <c r="AI2634" s="832">
        <v>9</v>
      </c>
    </row>
    <row r="2635" spans="1:35" ht="15" customHeight="1">
      <c r="A2635" s="832" t="s">
        <v>1150</v>
      </c>
      <c r="B2635" s="832">
        <v>2022</v>
      </c>
      <c r="C2635" s="832" t="s">
        <v>2274</v>
      </c>
      <c r="D2635" s="832" t="s">
        <v>2275</v>
      </c>
      <c r="E2635" s="832" t="s">
        <v>2226</v>
      </c>
      <c r="F2635" s="832" t="s">
        <v>2226</v>
      </c>
      <c r="G2635" s="832">
        <v>0</v>
      </c>
      <c r="H2635" s="832">
        <v>46574.5</v>
      </c>
      <c r="I2635" s="832">
        <v>139798.5</v>
      </c>
      <c r="J2635" s="832">
        <v>283688.65999999997</v>
      </c>
      <c r="K2635" s="832">
        <v>377854.48</v>
      </c>
      <c r="L2635" s="832">
        <v>685403.26</v>
      </c>
      <c r="M2635" s="832">
        <v>332604.90000000002</v>
      </c>
      <c r="N2635" s="832">
        <v>733671.4</v>
      </c>
      <c r="O2635" s="832">
        <v>779527.56</v>
      </c>
      <c r="P2635" s="832">
        <v>1008561.44</v>
      </c>
      <c r="Q2635" s="832">
        <v>1139480.44</v>
      </c>
      <c r="R2635" s="832">
        <v>1184553.44</v>
      </c>
      <c r="S2635" s="832">
        <v>57116.94</v>
      </c>
      <c r="T2635" s="832">
        <v>165898.51999999999</v>
      </c>
      <c r="U2635" s="832">
        <v>0</v>
      </c>
      <c r="V2635" s="832">
        <v>0</v>
      </c>
      <c r="W2635" s="832">
        <v>1</v>
      </c>
      <c r="X2635" s="832">
        <v>3</v>
      </c>
      <c r="Y2635" s="832">
        <v>6</v>
      </c>
      <c r="Z2635" s="832">
        <v>8</v>
      </c>
      <c r="AA2635" s="832">
        <v>15</v>
      </c>
      <c r="AB2635" s="832">
        <v>7</v>
      </c>
      <c r="AC2635" s="832">
        <v>16</v>
      </c>
      <c r="AD2635" s="832">
        <v>17</v>
      </c>
      <c r="AE2635" s="832">
        <v>22</v>
      </c>
      <c r="AF2635" s="832">
        <v>25</v>
      </c>
      <c r="AG2635" s="832">
        <v>26</v>
      </c>
      <c r="AH2635" s="832">
        <v>1</v>
      </c>
      <c r="AI2635" s="832">
        <v>4</v>
      </c>
    </row>
    <row r="2636" spans="1:35" ht="15" customHeight="1">
      <c r="A2636" s="832" t="s">
        <v>1150</v>
      </c>
      <c r="B2636" s="832">
        <v>2022</v>
      </c>
      <c r="C2636" s="832" t="s">
        <v>2276</v>
      </c>
      <c r="D2636" s="832" t="s">
        <v>2277</v>
      </c>
      <c r="E2636" s="832" t="s">
        <v>2226</v>
      </c>
      <c r="F2636" s="832" t="s">
        <v>2226</v>
      </c>
      <c r="G2636" s="832">
        <v>0</v>
      </c>
      <c r="H2636" s="832">
        <v>0</v>
      </c>
      <c r="I2636" s="832">
        <v>0</v>
      </c>
      <c r="J2636" s="832">
        <v>0</v>
      </c>
      <c r="K2636" s="832">
        <v>0</v>
      </c>
      <c r="L2636" s="832">
        <v>0</v>
      </c>
      <c r="M2636" s="832">
        <v>0</v>
      </c>
      <c r="N2636" s="832">
        <v>0</v>
      </c>
      <c r="O2636" s="832">
        <v>0</v>
      </c>
      <c r="P2636" s="832">
        <v>0</v>
      </c>
      <c r="Q2636" s="832">
        <v>0</v>
      </c>
      <c r="R2636" s="832">
        <v>0</v>
      </c>
      <c r="S2636" s="832">
        <v>0</v>
      </c>
      <c r="T2636" s="832">
        <v>0</v>
      </c>
      <c r="U2636" s="832">
        <v>0</v>
      </c>
      <c r="V2636" s="832">
        <v>0</v>
      </c>
      <c r="W2636" s="832">
        <v>0</v>
      </c>
      <c r="X2636" s="832">
        <v>0</v>
      </c>
      <c r="Y2636" s="832">
        <v>0</v>
      </c>
      <c r="Z2636" s="832">
        <v>0</v>
      </c>
      <c r="AA2636" s="832">
        <v>0</v>
      </c>
      <c r="AB2636" s="832">
        <v>0</v>
      </c>
      <c r="AC2636" s="832">
        <v>0</v>
      </c>
      <c r="AD2636" s="832">
        <v>0</v>
      </c>
      <c r="AE2636" s="832">
        <v>0</v>
      </c>
      <c r="AF2636" s="832">
        <v>0</v>
      </c>
      <c r="AG2636" s="832">
        <v>0</v>
      </c>
      <c r="AH2636" s="832">
        <v>0</v>
      </c>
      <c r="AI2636" s="832">
        <v>0</v>
      </c>
    </row>
    <row r="2637" spans="1:35" ht="15" customHeight="1">
      <c r="A2637" s="832" t="s">
        <v>1150</v>
      </c>
      <c r="B2637" s="832">
        <v>2022</v>
      </c>
      <c r="C2637" s="832" t="s">
        <v>2278</v>
      </c>
      <c r="D2637" s="832" t="s">
        <v>2279</v>
      </c>
      <c r="E2637" s="832" t="s">
        <v>333</v>
      </c>
      <c r="F2637" s="832" t="s">
        <v>2226</v>
      </c>
      <c r="G2637" s="832">
        <v>0</v>
      </c>
      <c r="H2637" s="832">
        <v>0</v>
      </c>
      <c r="I2637" s="832">
        <v>0</v>
      </c>
      <c r="J2637" s="832">
        <v>0</v>
      </c>
      <c r="K2637" s="832">
        <v>0</v>
      </c>
      <c r="L2637" s="832">
        <v>0</v>
      </c>
      <c r="M2637" s="832">
        <v>0</v>
      </c>
      <c r="N2637" s="832">
        <v>0</v>
      </c>
      <c r="O2637" s="832">
        <v>0</v>
      </c>
      <c r="P2637" s="832">
        <v>0</v>
      </c>
      <c r="Q2637" s="832">
        <v>0</v>
      </c>
      <c r="R2637" s="832">
        <v>0</v>
      </c>
      <c r="S2637" s="832">
        <v>0</v>
      </c>
      <c r="T2637" s="832">
        <v>0</v>
      </c>
      <c r="U2637" s="832">
        <v>0</v>
      </c>
      <c r="V2637" s="832">
        <v>0</v>
      </c>
      <c r="W2637" s="832">
        <v>0</v>
      </c>
      <c r="X2637" s="832">
        <v>0</v>
      </c>
      <c r="Y2637" s="832">
        <v>0</v>
      </c>
      <c r="Z2637" s="832">
        <v>0</v>
      </c>
      <c r="AA2637" s="832">
        <v>0</v>
      </c>
      <c r="AB2637" s="832">
        <v>0</v>
      </c>
      <c r="AC2637" s="832">
        <v>0</v>
      </c>
      <c r="AD2637" s="832">
        <v>0</v>
      </c>
      <c r="AE2637" s="832">
        <v>0</v>
      </c>
      <c r="AF2637" s="832">
        <v>0</v>
      </c>
      <c r="AG2637" s="832">
        <v>0</v>
      </c>
      <c r="AH2637" s="832">
        <v>0</v>
      </c>
      <c r="AI2637" s="832">
        <v>0</v>
      </c>
    </row>
    <row r="2638" spans="1:35" ht="15" customHeight="1">
      <c r="A2638" s="832" t="s">
        <v>1150</v>
      </c>
      <c r="B2638" s="832">
        <v>2022</v>
      </c>
      <c r="C2638" s="832" t="s">
        <v>2280</v>
      </c>
      <c r="D2638" s="832" t="s">
        <v>2281</v>
      </c>
      <c r="E2638" s="832" t="s">
        <v>333</v>
      </c>
      <c r="F2638" s="832" t="s">
        <v>2226</v>
      </c>
      <c r="G2638" s="832">
        <v>423809.84</v>
      </c>
      <c r="H2638" s="832">
        <v>481073.84</v>
      </c>
      <c r="I2638" s="832">
        <v>518856.98</v>
      </c>
      <c r="J2638" s="832">
        <v>566876.98</v>
      </c>
      <c r="K2638" s="832">
        <v>643467.98</v>
      </c>
      <c r="L2638" s="832">
        <v>716327.98</v>
      </c>
      <c r="M2638" s="832">
        <v>38612</v>
      </c>
      <c r="N2638" s="832">
        <v>92289</v>
      </c>
      <c r="O2638" s="832">
        <v>165796</v>
      </c>
      <c r="P2638" s="832">
        <v>214517</v>
      </c>
      <c r="Q2638" s="832">
        <v>288121</v>
      </c>
      <c r="R2638" s="832">
        <v>319905</v>
      </c>
      <c r="S2638" s="832">
        <v>59694</v>
      </c>
      <c r="T2638" s="832">
        <v>56366.92</v>
      </c>
      <c r="U2638" s="832">
        <v>0</v>
      </c>
      <c r="V2638" s="832">
        <v>156</v>
      </c>
      <c r="W2638" s="832">
        <v>176</v>
      </c>
      <c r="X2638" s="832">
        <v>190</v>
      </c>
      <c r="Y2638" s="832">
        <v>209</v>
      </c>
      <c r="Z2638" s="832">
        <v>238</v>
      </c>
      <c r="AA2638" s="832">
        <v>267</v>
      </c>
      <c r="AB2638" s="832">
        <v>17</v>
      </c>
      <c r="AC2638" s="832">
        <v>39</v>
      </c>
      <c r="AD2638" s="832">
        <v>66</v>
      </c>
      <c r="AE2638" s="832">
        <v>86</v>
      </c>
      <c r="AF2638" s="832">
        <v>116</v>
      </c>
      <c r="AG2638" s="832">
        <v>133</v>
      </c>
      <c r="AH2638" s="832">
        <v>22</v>
      </c>
      <c r="AI2638" s="832">
        <v>22</v>
      </c>
    </row>
    <row r="2639" spans="1:35" ht="15" customHeight="1">
      <c r="A2639" s="832" t="s">
        <v>1150</v>
      </c>
      <c r="B2639" s="832">
        <v>2022</v>
      </c>
      <c r="C2639" s="832" t="s">
        <v>2282</v>
      </c>
      <c r="D2639" s="832" t="s">
        <v>2283</v>
      </c>
      <c r="E2639" s="832" t="s">
        <v>333</v>
      </c>
      <c r="F2639" s="832" t="s">
        <v>2226</v>
      </c>
      <c r="G2639" s="832">
        <v>61351.3</v>
      </c>
      <c r="H2639" s="832">
        <v>65251.41</v>
      </c>
      <c r="I2639" s="832">
        <v>71763.25</v>
      </c>
      <c r="J2639" s="832">
        <v>76116.990000000005</v>
      </c>
      <c r="K2639" s="832">
        <v>78522.69</v>
      </c>
      <c r="L2639" s="832">
        <v>80040.5</v>
      </c>
      <c r="M2639" s="832">
        <v>11754.62</v>
      </c>
      <c r="N2639" s="832">
        <v>12417.86</v>
      </c>
      <c r="O2639" s="832">
        <v>14052.78</v>
      </c>
      <c r="P2639" s="832">
        <v>19798.060000000001</v>
      </c>
      <c r="Q2639" s="832">
        <v>19798.060000000001</v>
      </c>
      <c r="R2639" s="832">
        <v>23619.88</v>
      </c>
      <c r="S2639" s="832">
        <v>6670.04</v>
      </c>
      <c r="T2639" s="832">
        <v>3901.1</v>
      </c>
      <c r="U2639" s="832">
        <v>0</v>
      </c>
      <c r="V2639" s="832">
        <v>37</v>
      </c>
      <c r="W2639" s="832">
        <v>40</v>
      </c>
      <c r="X2639" s="832">
        <v>45</v>
      </c>
      <c r="Y2639" s="832">
        <v>51</v>
      </c>
      <c r="Z2639" s="832">
        <v>54</v>
      </c>
      <c r="AA2639" s="832">
        <v>56</v>
      </c>
      <c r="AB2639" s="832">
        <v>9</v>
      </c>
      <c r="AC2639" s="832">
        <v>10</v>
      </c>
      <c r="AD2639" s="832">
        <v>12</v>
      </c>
      <c r="AE2639" s="832">
        <v>15</v>
      </c>
      <c r="AF2639" s="832">
        <v>15</v>
      </c>
      <c r="AG2639" s="832">
        <v>16</v>
      </c>
      <c r="AH2639" s="832">
        <v>5</v>
      </c>
      <c r="AI2639" s="832">
        <v>3</v>
      </c>
    </row>
    <row r="2640" spans="1:35" ht="15" customHeight="1">
      <c r="A2640" s="832" t="s">
        <v>1150</v>
      </c>
      <c r="B2640" s="832">
        <v>2022</v>
      </c>
      <c r="C2640" s="832" t="s">
        <v>2284</v>
      </c>
      <c r="D2640" s="832" t="s">
        <v>2285</v>
      </c>
      <c r="E2640" s="832" t="s">
        <v>333</v>
      </c>
      <c r="F2640" s="832" t="s">
        <v>2226</v>
      </c>
      <c r="G2640" s="832">
        <v>0</v>
      </c>
      <c r="H2640" s="832">
        <v>0</v>
      </c>
      <c r="I2640" s="832">
        <v>0</v>
      </c>
      <c r="J2640" s="832">
        <v>0</v>
      </c>
      <c r="K2640" s="832">
        <v>0</v>
      </c>
      <c r="L2640" s="832">
        <v>0</v>
      </c>
      <c r="M2640" s="832">
        <v>0</v>
      </c>
      <c r="N2640" s="832">
        <v>0</v>
      </c>
      <c r="O2640" s="832">
        <v>0</v>
      </c>
      <c r="P2640" s="832">
        <v>0</v>
      </c>
      <c r="Q2640" s="832">
        <v>0</v>
      </c>
      <c r="R2640" s="832">
        <v>0</v>
      </c>
      <c r="S2640" s="832">
        <v>0</v>
      </c>
      <c r="T2640" s="832">
        <v>0</v>
      </c>
      <c r="U2640" s="832">
        <v>0</v>
      </c>
      <c r="V2640" s="832">
        <v>0</v>
      </c>
      <c r="W2640" s="832">
        <v>0</v>
      </c>
      <c r="X2640" s="832">
        <v>0</v>
      </c>
      <c r="Y2640" s="832">
        <v>0</v>
      </c>
      <c r="Z2640" s="832">
        <v>0</v>
      </c>
      <c r="AA2640" s="832">
        <v>0</v>
      </c>
      <c r="AB2640" s="832">
        <v>0</v>
      </c>
      <c r="AC2640" s="832">
        <v>0</v>
      </c>
      <c r="AD2640" s="832">
        <v>0</v>
      </c>
      <c r="AE2640" s="832">
        <v>0</v>
      </c>
      <c r="AF2640" s="832">
        <v>0</v>
      </c>
      <c r="AG2640" s="832">
        <v>0</v>
      </c>
      <c r="AH2640" s="832">
        <v>0</v>
      </c>
      <c r="AI2640" s="832">
        <v>0</v>
      </c>
    </row>
    <row r="2641" spans="1:35" ht="15" customHeight="1">
      <c r="A2641" s="832" t="s">
        <v>1150</v>
      </c>
      <c r="B2641" s="832">
        <v>2022</v>
      </c>
      <c r="C2641" s="832" t="s">
        <v>2286</v>
      </c>
      <c r="D2641" s="832" t="s">
        <v>2285</v>
      </c>
      <c r="E2641" s="832" t="s">
        <v>333</v>
      </c>
      <c r="F2641" s="832" t="s">
        <v>2226</v>
      </c>
      <c r="G2641" s="832">
        <v>53218</v>
      </c>
      <c r="H2641" s="832">
        <v>56007.5</v>
      </c>
      <c r="I2641" s="832">
        <v>63551.3</v>
      </c>
      <c r="J2641" s="832">
        <v>68590.3</v>
      </c>
      <c r="K2641" s="832">
        <v>68590.3</v>
      </c>
      <c r="L2641" s="832">
        <v>68590.3</v>
      </c>
      <c r="M2641" s="832">
        <v>3083</v>
      </c>
      <c r="N2641" s="832">
        <v>4082</v>
      </c>
      <c r="O2641" s="832">
        <v>4082</v>
      </c>
      <c r="P2641" s="832">
        <v>6037.5</v>
      </c>
      <c r="Q2641" s="832">
        <v>6037.5</v>
      </c>
      <c r="R2641" s="832">
        <v>6037.5</v>
      </c>
      <c r="S2641" s="832">
        <v>5715.86</v>
      </c>
      <c r="T2641" s="832">
        <v>2637.35</v>
      </c>
      <c r="U2641" s="832">
        <v>0</v>
      </c>
      <c r="V2641" s="832">
        <v>55</v>
      </c>
      <c r="W2641" s="832">
        <v>58</v>
      </c>
      <c r="X2641" s="832">
        <v>66</v>
      </c>
      <c r="Y2641" s="832">
        <v>71</v>
      </c>
      <c r="Z2641" s="832">
        <v>71</v>
      </c>
      <c r="AA2641" s="832">
        <v>71</v>
      </c>
      <c r="AB2641" s="832">
        <v>3</v>
      </c>
      <c r="AC2641" s="832">
        <v>4</v>
      </c>
      <c r="AD2641" s="832">
        <v>4</v>
      </c>
      <c r="AE2641" s="832">
        <v>6</v>
      </c>
      <c r="AF2641" s="832">
        <v>6</v>
      </c>
      <c r="AG2641" s="832">
        <v>6</v>
      </c>
      <c r="AH2641" s="832">
        <v>6</v>
      </c>
      <c r="AI2641" s="832">
        <v>3</v>
      </c>
    </row>
    <row r="2642" spans="1:35" ht="15" customHeight="1">
      <c r="A2642" s="832" t="s">
        <v>1150</v>
      </c>
      <c r="B2642" s="832">
        <v>2022</v>
      </c>
      <c r="C2642" s="832" t="s">
        <v>2287</v>
      </c>
      <c r="D2642" s="832" t="s">
        <v>2288</v>
      </c>
      <c r="E2642" s="832" t="s">
        <v>333</v>
      </c>
      <c r="F2642" s="832" t="s">
        <v>2226</v>
      </c>
      <c r="G2642" s="832">
        <v>12133.45</v>
      </c>
      <c r="H2642" s="832">
        <v>13708.45</v>
      </c>
      <c r="I2642" s="832">
        <v>16421.060000000001</v>
      </c>
      <c r="J2642" s="832">
        <v>21164.67</v>
      </c>
      <c r="K2642" s="832">
        <v>26550.22</v>
      </c>
      <c r="L2642" s="832">
        <v>29917.9</v>
      </c>
      <c r="M2642" s="832">
        <v>2562.2600000000002</v>
      </c>
      <c r="N2642" s="832">
        <v>4907.96</v>
      </c>
      <c r="O2642" s="832">
        <v>5546.66</v>
      </c>
      <c r="P2642" s="832">
        <v>6862.26</v>
      </c>
      <c r="Q2642" s="832">
        <v>9118.44</v>
      </c>
      <c r="R2642" s="832">
        <v>9118.44</v>
      </c>
      <c r="S2642" s="832">
        <v>2493.16</v>
      </c>
      <c r="T2642" s="832">
        <v>2710.05</v>
      </c>
      <c r="U2642" s="832">
        <v>0</v>
      </c>
      <c r="V2642" s="832">
        <v>-20</v>
      </c>
      <c r="W2642" s="832">
        <v>-16</v>
      </c>
      <c r="X2642" s="832">
        <v>-12</v>
      </c>
      <c r="Y2642" s="832">
        <v>-6</v>
      </c>
      <c r="Z2642" s="832">
        <v>1</v>
      </c>
      <c r="AA2642" s="832">
        <v>5</v>
      </c>
      <c r="AB2642" s="832">
        <v>3</v>
      </c>
      <c r="AC2642" s="832">
        <v>5</v>
      </c>
      <c r="AD2642" s="832">
        <v>7</v>
      </c>
      <c r="AE2642" s="832">
        <v>10</v>
      </c>
      <c r="AF2642" s="832">
        <v>11</v>
      </c>
      <c r="AG2642" s="832">
        <v>11</v>
      </c>
      <c r="AH2642" s="832">
        <v>0</v>
      </c>
      <c r="AI2642" s="832">
        <v>4</v>
      </c>
    </row>
    <row r="2643" spans="1:35" ht="15" customHeight="1">
      <c r="A2643" s="832" t="s">
        <v>1150</v>
      </c>
      <c r="B2643" s="832">
        <v>2022</v>
      </c>
      <c r="C2643" s="832" t="s">
        <v>2289</v>
      </c>
      <c r="D2643" s="832" t="s">
        <v>2290</v>
      </c>
      <c r="E2643" s="832" t="s">
        <v>333</v>
      </c>
      <c r="F2643" s="832" t="s">
        <v>2226</v>
      </c>
      <c r="G2643" s="832">
        <v>300486.96999999997</v>
      </c>
      <c r="H2643" s="832">
        <v>334905.06</v>
      </c>
      <c r="I2643" s="832">
        <v>370009.97</v>
      </c>
      <c r="J2643" s="832">
        <v>402081.96</v>
      </c>
      <c r="K2643" s="832">
        <v>465670.85</v>
      </c>
      <c r="L2643" s="832">
        <v>506006.31</v>
      </c>
      <c r="M2643" s="832">
        <v>34830.44</v>
      </c>
      <c r="N2643" s="832">
        <v>59977.48</v>
      </c>
      <c r="O2643" s="832">
        <v>101048.32000000001</v>
      </c>
      <c r="P2643" s="832">
        <v>151452.85999999999</v>
      </c>
      <c r="Q2643" s="832">
        <v>192705.31</v>
      </c>
      <c r="R2643" s="832">
        <v>200970.86</v>
      </c>
      <c r="S2643" s="832">
        <v>42167.19</v>
      </c>
      <c r="T2643" s="832">
        <v>38633.9</v>
      </c>
      <c r="U2643" s="832">
        <v>0</v>
      </c>
      <c r="V2643" s="832">
        <v>298</v>
      </c>
      <c r="W2643" s="832">
        <v>333</v>
      </c>
      <c r="X2643" s="832">
        <v>373</v>
      </c>
      <c r="Y2643" s="832">
        <v>407</v>
      </c>
      <c r="Z2643" s="832">
        <v>476</v>
      </c>
      <c r="AA2643" s="832">
        <v>515</v>
      </c>
      <c r="AB2643" s="832">
        <v>38</v>
      </c>
      <c r="AC2643" s="832">
        <v>71</v>
      </c>
      <c r="AD2643" s="832">
        <v>110</v>
      </c>
      <c r="AE2643" s="832">
        <v>162</v>
      </c>
      <c r="AF2643" s="832">
        <v>205</v>
      </c>
      <c r="AG2643" s="832">
        <v>215</v>
      </c>
      <c r="AH2643" s="832">
        <v>43</v>
      </c>
      <c r="AI2643" s="832">
        <v>41</v>
      </c>
    </row>
    <row r="2644" spans="1:35" ht="15" customHeight="1">
      <c r="A2644" s="832" t="s">
        <v>1150</v>
      </c>
      <c r="B2644" s="832">
        <v>2022</v>
      </c>
      <c r="C2644" s="832" t="s">
        <v>2291</v>
      </c>
      <c r="D2644" s="832" t="s">
        <v>2823</v>
      </c>
      <c r="E2644" s="832" t="s">
        <v>333</v>
      </c>
      <c r="F2644" s="832" t="s">
        <v>2226</v>
      </c>
      <c r="G2644" s="832">
        <v>0</v>
      </c>
      <c r="H2644" s="832">
        <v>0</v>
      </c>
      <c r="I2644" s="832">
        <v>0</v>
      </c>
      <c r="J2644" s="832">
        <v>0</v>
      </c>
      <c r="K2644" s="832">
        <v>0</v>
      </c>
      <c r="L2644" s="832">
        <v>0</v>
      </c>
      <c r="M2644" s="832">
        <v>0</v>
      </c>
      <c r="N2644" s="832">
        <v>0</v>
      </c>
      <c r="O2644" s="832">
        <v>0</v>
      </c>
      <c r="P2644" s="832">
        <v>0</v>
      </c>
      <c r="Q2644" s="832">
        <v>0</v>
      </c>
      <c r="R2644" s="832">
        <v>0</v>
      </c>
      <c r="S2644" s="832">
        <v>0</v>
      </c>
      <c r="T2644" s="832">
        <v>0</v>
      </c>
      <c r="U2644" s="832">
        <v>0</v>
      </c>
      <c r="V2644" s="832">
        <v>0</v>
      </c>
      <c r="W2644" s="832">
        <v>0</v>
      </c>
      <c r="X2644" s="832">
        <v>0</v>
      </c>
      <c r="Y2644" s="832">
        <v>0</v>
      </c>
      <c r="Z2644" s="832">
        <v>0</v>
      </c>
      <c r="AA2644" s="832">
        <v>0</v>
      </c>
      <c r="AB2644" s="832">
        <v>0</v>
      </c>
      <c r="AC2644" s="832">
        <v>0</v>
      </c>
      <c r="AD2644" s="832">
        <v>0</v>
      </c>
      <c r="AE2644" s="832">
        <v>0</v>
      </c>
      <c r="AF2644" s="832">
        <v>0</v>
      </c>
      <c r="AG2644" s="832">
        <v>0</v>
      </c>
      <c r="AH2644" s="832">
        <v>0</v>
      </c>
      <c r="AI2644" s="832">
        <v>0</v>
      </c>
    </row>
    <row r="2645" spans="1:35" ht="15" customHeight="1">
      <c r="A2645" s="832" t="s">
        <v>1150</v>
      </c>
      <c r="B2645" s="832">
        <v>2022</v>
      </c>
      <c r="C2645" s="832" t="s">
        <v>2293</v>
      </c>
      <c r="D2645" s="832" t="s">
        <v>2824</v>
      </c>
      <c r="E2645" s="832" t="s">
        <v>333</v>
      </c>
      <c r="F2645" s="832" t="s">
        <v>2226</v>
      </c>
      <c r="G2645" s="832">
        <v>0</v>
      </c>
      <c r="H2645" s="832">
        <v>0</v>
      </c>
      <c r="I2645" s="832">
        <v>0</v>
      </c>
      <c r="J2645" s="832">
        <v>0</v>
      </c>
      <c r="K2645" s="832">
        <v>0</v>
      </c>
      <c r="L2645" s="832">
        <v>0</v>
      </c>
      <c r="M2645" s="832">
        <v>0</v>
      </c>
      <c r="N2645" s="832">
        <v>0</v>
      </c>
      <c r="O2645" s="832">
        <v>0</v>
      </c>
      <c r="P2645" s="832">
        <v>0</v>
      </c>
      <c r="Q2645" s="832">
        <v>0</v>
      </c>
      <c r="R2645" s="832">
        <v>0</v>
      </c>
      <c r="S2645" s="832">
        <v>0</v>
      </c>
      <c r="T2645" s="832">
        <v>0</v>
      </c>
      <c r="U2645" s="832">
        <v>0</v>
      </c>
      <c r="V2645" s="832">
        <v>0</v>
      </c>
      <c r="W2645" s="832">
        <v>0</v>
      </c>
      <c r="X2645" s="832">
        <v>0</v>
      </c>
      <c r="Y2645" s="832">
        <v>0</v>
      </c>
      <c r="Z2645" s="832">
        <v>0</v>
      </c>
      <c r="AA2645" s="832">
        <v>0</v>
      </c>
      <c r="AB2645" s="832">
        <v>0</v>
      </c>
      <c r="AC2645" s="832">
        <v>0</v>
      </c>
      <c r="AD2645" s="832">
        <v>0</v>
      </c>
      <c r="AE2645" s="832">
        <v>0</v>
      </c>
      <c r="AF2645" s="832">
        <v>0</v>
      </c>
      <c r="AG2645" s="832">
        <v>0</v>
      </c>
      <c r="AH2645" s="832">
        <v>0</v>
      </c>
      <c r="AI2645" s="832">
        <v>0</v>
      </c>
    </row>
    <row r="2646" spans="1:35" ht="15" customHeight="1">
      <c r="A2646" s="832" t="s">
        <v>1150</v>
      </c>
      <c r="B2646" s="832">
        <v>2022</v>
      </c>
      <c r="C2646" s="832" t="s">
        <v>2295</v>
      </c>
      <c r="D2646" s="832" t="s">
        <v>2296</v>
      </c>
      <c r="E2646" s="832" t="s">
        <v>2226</v>
      </c>
      <c r="F2646" s="832" t="s">
        <v>2226</v>
      </c>
      <c r="G2646" s="832">
        <v>46023</v>
      </c>
      <c r="H2646" s="832">
        <v>46023</v>
      </c>
      <c r="I2646" s="832">
        <v>46023</v>
      </c>
      <c r="J2646" s="832">
        <v>46023</v>
      </c>
      <c r="K2646" s="832">
        <v>46023</v>
      </c>
      <c r="L2646" s="832">
        <v>46023</v>
      </c>
      <c r="M2646" s="832">
        <v>0</v>
      </c>
      <c r="N2646" s="832">
        <v>0</v>
      </c>
      <c r="O2646" s="832">
        <v>0</v>
      </c>
      <c r="P2646" s="832">
        <v>0</v>
      </c>
      <c r="Q2646" s="832">
        <v>0</v>
      </c>
      <c r="R2646" s="832">
        <v>0</v>
      </c>
      <c r="S2646" s="832">
        <v>3835.25</v>
      </c>
      <c r="T2646" s="832">
        <v>4183.91</v>
      </c>
      <c r="U2646" s="832">
        <v>0</v>
      </c>
      <c r="V2646" s="832">
        <v>1</v>
      </c>
      <c r="W2646" s="832">
        <v>1</v>
      </c>
      <c r="X2646" s="832">
        <v>1</v>
      </c>
      <c r="Y2646" s="832">
        <v>1</v>
      </c>
      <c r="Z2646" s="832">
        <v>1</v>
      </c>
      <c r="AA2646" s="832">
        <v>1</v>
      </c>
      <c r="AB2646" s="832">
        <v>0</v>
      </c>
      <c r="AC2646" s="832">
        <v>0</v>
      </c>
      <c r="AD2646" s="832">
        <v>0</v>
      </c>
      <c r="AE2646" s="832">
        <v>0</v>
      </c>
      <c r="AF2646" s="832">
        <v>0</v>
      </c>
      <c r="AG2646" s="832">
        <v>0</v>
      </c>
      <c r="AH2646" s="832">
        <v>0</v>
      </c>
      <c r="AI2646" s="832">
        <v>0</v>
      </c>
    </row>
    <row r="2647" spans="1:35" ht="15" customHeight="1">
      <c r="A2647" s="832" t="s">
        <v>1150</v>
      </c>
      <c r="B2647" s="832">
        <v>2022</v>
      </c>
      <c r="C2647" s="832" t="s">
        <v>2297</v>
      </c>
      <c r="D2647" s="832" t="s">
        <v>2825</v>
      </c>
      <c r="E2647" s="832" t="s">
        <v>2226</v>
      </c>
      <c r="F2647" s="832" t="s">
        <v>2226</v>
      </c>
      <c r="G2647" s="832">
        <v>0</v>
      </c>
      <c r="H2647" s="832">
        <v>0</v>
      </c>
      <c r="I2647" s="832">
        <v>0</v>
      </c>
      <c r="J2647" s="832">
        <v>0</v>
      </c>
      <c r="K2647" s="832">
        <v>40932</v>
      </c>
      <c r="L2647" s="832">
        <v>40932</v>
      </c>
      <c r="M2647" s="832">
        <v>0</v>
      </c>
      <c r="N2647" s="832">
        <v>0</v>
      </c>
      <c r="O2647" s="832">
        <v>0</v>
      </c>
      <c r="P2647" s="832">
        <v>0</v>
      </c>
      <c r="Q2647" s="832">
        <v>0</v>
      </c>
      <c r="R2647" s="832">
        <v>0</v>
      </c>
      <c r="S2647" s="832">
        <v>3411</v>
      </c>
      <c r="T2647" s="832">
        <v>3721.09</v>
      </c>
      <c r="U2647" s="832">
        <v>0</v>
      </c>
      <c r="V2647" s="832">
        <v>0</v>
      </c>
      <c r="W2647" s="832">
        <v>0</v>
      </c>
      <c r="X2647" s="832">
        <v>0</v>
      </c>
      <c r="Y2647" s="832">
        <v>0</v>
      </c>
      <c r="Z2647" s="832">
        <v>1</v>
      </c>
      <c r="AA2647" s="832">
        <v>1</v>
      </c>
      <c r="AB2647" s="832">
        <v>0</v>
      </c>
      <c r="AC2647" s="832">
        <v>0</v>
      </c>
      <c r="AD2647" s="832">
        <v>0</v>
      </c>
      <c r="AE2647" s="832">
        <v>0</v>
      </c>
      <c r="AF2647" s="832">
        <v>0</v>
      </c>
      <c r="AG2647" s="832">
        <v>0</v>
      </c>
      <c r="AH2647" s="832">
        <v>0</v>
      </c>
      <c r="AI2647" s="832">
        <v>0</v>
      </c>
    </row>
    <row r="2648" spans="1:35" ht="15" customHeight="1">
      <c r="A2648" s="832" t="s">
        <v>1150</v>
      </c>
      <c r="B2648" s="832">
        <v>2022</v>
      </c>
      <c r="C2648" s="832" t="s">
        <v>2299</v>
      </c>
      <c r="D2648" s="832" t="s">
        <v>2826</v>
      </c>
      <c r="E2648" s="832" t="s">
        <v>2226</v>
      </c>
      <c r="F2648" s="832" t="s">
        <v>2226</v>
      </c>
      <c r="G2648" s="832">
        <v>249848.77</v>
      </c>
      <c r="H2648" s="832">
        <v>328276.77</v>
      </c>
      <c r="I2648" s="832">
        <v>328276.77</v>
      </c>
      <c r="J2648" s="832">
        <v>439592.77</v>
      </c>
      <c r="K2648" s="832">
        <v>460205.77</v>
      </c>
      <c r="L2648" s="832">
        <v>545936.91</v>
      </c>
      <c r="M2648" s="832">
        <v>171313.31</v>
      </c>
      <c r="N2648" s="832">
        <v>436104.13</v>
      </c>
      <c r="O2648" s="832">
        <v>498668.13</v>
      </c>
      <c r="P2648" s="832">
        <v>635353.75</v>
      </c>
      <c r="Q2648" s="832">
        <v>684796.75</v>
      </c>
      <c r="R2648" s="832">
        <v>693432.94</v>
      </c>
      <c r="S2648" s="832">
        <v>45494.74</v>
      </c>
      <c r="T2648" s="832">
        <v>91440.35</v>
      </c>
      <c r="U2648" s="832">
        <v>0</v>
      </c>
      <c r="V2648" s="832">
        <v>22</v>
      </c>
      <c r="W2648" s="832">
        <v>29</v>
      </c>
      <c r="X2648" s="832">
        <v>29</v>
      </c>
      <c r="Y2648" s="832">
        <v>38</v>
      </c>
      <c r="Z2648" s="832">
        <v>40</v>
      </c>
      <c r="AA2648" s="832">
        <v>47</v>
      </c>
      <c r="AB2648" s="832">
        <v>13</v>
      </c>
      <c r="AC2648" s="832">
        <v>31</v>
      </c>
      <c r="AD2648" s="832">
        <v>34</v>
      </c>
      <c r="AE2648" s="832">
        <v>43</v>
      </c>
      <c r="AF2648" s="832">
        <v>46</v>
      </c>
      <c r="AG2648" s="832">
        <v>47</v>
      </c>
      <c r="AH2648" s="832">
        <v>4</v>
      </c>
      <c r="AI2648" s="832">
        <v>7</v>
      </c>
    </row>
    <row r="2649" spans="1:35" ht="15" customHeight="1">
      <c r="A2649" s="832" t="s">
        <v>1150</v>
      </c>
      <c r="B2649" s="832">
        <v>2022</v>
      </c>
      <c r="C2649" s="832" t="s">
        <v>2301</v>
      </c>
      <c r="D2649" s="832" t="s">
        <v>2302</v>
      </c>
      <c r="E2649" s="832" t="s">
        <v>2226</v>
      </c>
      <c r="F2649" s="832" t="s">
        <v>2226</v>
      </c>
      <c r="G2649" s="832">
        <v>1115272.19</v>
      </c>
      <c r="H2649" s="832">
        <v>1288892.53</v>
      </c>
      <c r="I2649" s="832">
        <v>1688580.48</v>
      </c>
      <c r="J2649" s="832">
        <v>1688580.48</v>
      </c>
      <c r="K2649" s="832">
        <v>1844406.77</v>
      </c>
      <c r="L2649" s="832">
        <v>2052187.77</v>
      </c>
      <c r="M2649" s="832">
        <v>53523</v>
      </c>
      <c r="N2649" s="832">
        <v>288362.90000000002</v>
      </c>
      <c r="O2649" s="832">
        <v>348314.46</v>
      </c>
      <c r="P2649" s="832">
        <v>407729.46</v>
      </c>
      <c r="Q2649" s="832">
        <v>578442.46</v>
      </c>
      <c r="R2649" s="832">
        <v>636204.46</v>
      </c>
      <c r="S2649" s="832">
        <v>171015.65</v>
      </c>
      <c r="T2649" s="832">
        <v>162762.98000000001</v>
      </c>
      <c r="U2649" s="832">
        <v>0</v>
      </c>
      <c r="V2649" s="832">
        <v>21</v>
      </c>
      <c r="W2649" s="832">
        <v>24</v>
      </c>
      <c r="X2649" s="832">
        <v>31</v>
      </c>
      <c r="Y2649" s="832">
        <v>31</v>
      </c>
      <c r="Z2649" s="832">
        <v>34</v>
      </c>
      <c r="AA2649" s="832">
        <v>38</v>
      </c>
      <c r="AB2649" s="832">
        <v>1</v>
      </c>
      <c r="AC2649" s="832">
        <v>5</v>
      </c>
      <c r="AD2649" s="832">
        <v>6</v>
      </c>
      <c r="AE2649" s="832">
        <v>7</v>
      </c>
      <c r="AF2649" s="832">
        <v>10</v>
      </c>
      <c r="AG2649" s="832">
        <v>11</v>
      </c>
      <c r="AH2649" s="832">
        <v>3</v>
      </c>
      <c r="AI2649" s="832">
        <v>3</v>
      </c>
    </row>
    <row r="2650" spans="1:35" ht="15" customHeight="1">
      <c r="A2650" s="832" t="s">
        <v>1150</v>
      </c>
      <c r="B2650" s="832">
        <v>2022</v>
      </c>
      <c r="C2650" s="832" t="s">
        <v>2303</v>
      </c>
      <c r="D2650" s="832" t="s">
        <v>2304</v>
      </c>
      <c r="E2650" s="832" t="s">
        <v>2226</v>
      </c>
      <c r="F2650" s="832" t="s">
        <v>2226</v>
      </c>
      <c r="G2650" s="832">
        <v>1498854.36</v>
      </c>
      <c r="H2650" s="832">
        <v>1621413.52</v>
      </c>
      <c r="I2650" s="832">
        <v>1893409.69</v>
      </c>
      <c r="J2650" s="832">
        <v>2114070.23</v>
      </c>
      <c r="K2650" s="832">
        <v>2290234.21</v>
      </c>
      <c r="L2650" s="832">
        <v>2290234.21</v>
      </c>
      <c r="M2650" s="832">
        <v>548665.14</v>
      </c>
      <c r="N2650" s="832">
        <v>664553.14</v>
      </c>
      <c r="O2650" s="832">
        <v>900288.7</v>
      </c>
      <c r="P2650" s="832">
        <v>1373191.9</v>
      </c>
      <c r="Q2650" s="832">
        <v>1599113.6</v>
      </c>
      <c r="R2650" s="832">
        <v>1725545</v>
      </c>
      <c r="S2650" s="832">
        <v>190852.85</v>
      </c>
      <c r="T2650" s="832">
        <v>240006.62</v>
      </c>
      <c r="U2650" s="832">
        <v>0</v>
      </c>
      <c r="V2650" s="832">
        <v>62</v>
      </c>
      <c r="W2650" s="832">
        <v>67</v>
      </c>
      <c r="X2650" s="832">
        <v>78</v>
      </c>
      <c r="Y2650" s="832">
        <v>87</v>
      </c>
      <c r="Z2650" s="832">
        <v>94</v>
      </c>
      <c r="AA2650" s="832">
        <v>94</v>
      </c>
      <c r="AB2650" s="832">
        <v>23</v>
      </c>
      <c r="AC2650" s="832">
        <v>28</v>
      </c>
      <c r="AD2650" s="832">
        <v>38</v>
      </c>
      <c r="AE2650" s="832">
        <v>57</v>
      </c>
      <c r="AF2650" s="832">
        <v>66</v>
      </c>
      <c r="AG2650" s="832">
        <v>71</v>
      </c>
      <c r="AH2650" s="832">
        <v>8</v>
      </c>
      <c r="AI2650" s="832">
        <v>10</v>
      </c>
    </row>
    <row r="2651" spans="1:35" ht="15" customHeight="1">
      <c r="A2651" s="832" t="s">
        <v>1150</v>
      </c>
      <c r="B2651" s="832">
        <v>2022</v>
      </c>
      <c r="C2651" s="832" t="s">
        <v>2305</v>
      </c>
      <c r="D2651" s="832" t="s">
        <v>2827</v>
      </c>
      <c r="E2651" s="832" t="s">
        <v>2226</v>
      </c>
      <c r="F2651" s="832" t="s">
        <v>2226</v>
      </c>
      <c r="G2651" s="832">
        <v>582308.36</v>
      </c>
      <c r="H2651" s="832">
        <v>606308.36</v>
      </c>
      <c r="I2651" s="832">
        <v>629908.36</v>
      </c>
      <c r="J2651" s="832">
        <v>629908.36</v>
      </c>
      <c r="K2651" s="832">
        <v>650395.59</v>
      </c>
      <c r="L2651" s="832">
        <v>650395.59</v>
      </c>
      <c r="M2651" s="832">
        <v>0</v>
      </c>
      <c r="N2651" s="832">
        <v>0</v>
      </c>
      <c r="O2651" s="832">
        <v>0</v>
      </c>
      <c r="P2651" s="832">
        <v>0</v>
      </c>
      <c r="Q2651" s="832">
        <v>0</v>
      </c>
      <c r="R2651" s="832">
        <v>0</v>
      </c>
      <c r="S2651" s="832">
        <v>54199.63</v>
      </c>
      <c r="T2651" s="832">
        <v>6189.75</v>
      </c>
      <c r="U2651" s="832">
        <v>0</v>
      </c>
      <c r="V2651" s="832">
        <v>34</v>
      </c>
      <c r="W2651" s="832">
        <v>35</v>
      </c>
      <c r="X2651" s="832">
        <v>36</v>
      </c>
      <c r="Y2651" s="832">
        <v>36</v>
      </c>
      <c r="Z2651" s="832">
        <v>37</v>
      </c>
      <c r="AA2651" s="832">
        <v>37</v>
      </c>
      <c r="AB2651" s="832">
        <v>0</v>
      </c>
      <c r="AC2651" s="832">
        <v>0</v>
      </c>
      <c r="AD2651" s="832">
        <v>0</v>
      </c>
      <c r="AE2651" s="832">
        <v>0</v>
      </c>
      <c r="AF2651" s="832">
        <v>0</v>
      </c>
      <c r="AG2651" s="832">
        <v>0</v>
      </c>
      <c r="AH2651" s="832">
        <v>3</v>
      </c>
      <c r="AI2651" s="832">
        <v>0</v>
      </c>
    </row>
    <row r="2652" spans="1:35" ht="15" customHeight="1">
      <c r="A2652" s="832" t="s">
        <v>1150</v>
      </c>
      <c r="B2652" s="832">
        <v>2022</v>
      </c>
      <c r="C2652" s="832" t="s">
        <v>2307</v>
      </c>
      <c r="D2652" s="832" t="s">
        <v>2828</v>
      </c>
      <c r="E2652" s="832" t="s">
        <v>333</v>
      </c>
      <c r="F2652" s="832" t="s">
        <v>2226</v>
      </c>
      <c r="G2652" s="832">
        <v>0</v>
      </c>
      <c r="H2652" s="832">
        <v>0</v>
      </c>
      <c r="I2652" s="832">
        <v>0</v>
      </c>
      <c r="J2652" s="832">
        <v>0</v>
      </c>
      <c r="K2652" s="832">
        <v>0</v>
      </c>
      <c r="L2652" s="832">
        <v>0</v>
      </c>
      <c r="M2652" s="832">
        <v>0</v>
      </c>
      <c r="N2652" s="832">
        <v>0</v>
      </c>
      <c r="O2652" s="832">
        <v>0</v>
      </c>
      <c r="P2652" s="832">
        <v>0</v>
      </c>
      <c r="Q2652" s="832">
        <v>0</v>
      </c>
      <c r="R2652" s="832">
        <v>0</v>
      </c>
      <c r="S2652" s="832">
        <v>0</v>
      </c>
      <c r="T2652" s="832">
        <v>0</v>
      </c>
      <c r="U2652" s="832">
        <v>0</v>
      </c>
      <c r="V2652" s="832">
        <v>0</v>
      </c>
      <c r="W2652" s="832">
        <v>0</v>
      </c>
      <c r="X2652" s="832">
        <v>0</v>
      </c>
      <c r="Y2652" s="832">
        <v>0</v>
      </c>
      <c r="Z2652" s="832">
        <v>0</v>
      </c>
      <c r="AA2652" s="832">
        <v>0</v>
      </c>
      <c r="AB2652" s="832">
        <v>0</v>
      </c>
      <c r="AC2652" s="832">
        <v>0</v>
      </c>
      <c r="AD2652" s="832">
        <v>0</v>
      </c>
      <c r="AE2652" s="832">
        <v>0</v>
      </c>
      <c r="AF2652" s="832">
        <v>0</v>
      </c>
      <c r="AG2652" s="832">
        <v>0</v>
      </c>
      <c r="AH2652" s="832">
        <v>0</v>
      </c>
      <c r="AI2652" s="832">
        <v>0</v>
      </c>
    </row>
    <row r="2653" spans="1:35" ht="15" customHeight="1">
      <c r="A2653" s="832" t="s">
        <v>1150</v>
      </c>
      <c r="B2653" s="832">
        <v>2022</v>
      </c>
      <c r="C2653" s="832" t="s">
        <v>2309</v>
      </c>
      <c r="D2653" s="832" t="s">
        <v>2829</v>
      </c>
      <c r="E2653" s="832" t="s">
        <v>2226</v>
      </c>
      <c r="F2653" s="832" t="s">
        <v>2226</v>
      </c>
      <c r="G2653" s="832">
        <v>520443.31</v>
      </c>
      <c r="H2653" s="832">
        <v>520443.31</v>
      </c>
      <c r="I2653" s="832">
        <v>520443.31</v>
      </c>
      <c r="J2653" s="832">
        <v>520443.31</v>
      </c>
      <c r="K2653" s="832">
        <v>520443.31</v>
      </c>
      <c r="L2653" s="832">
        <v>520443.31</v>
      </c>
      <c r="M2653" s="832">
        <v>0</v>
      </c>
      <c r="N2653" s="832">
        <v>0</v>
      </c>
      <c r="O2653" s="832">
        <v>0</v>
      </c>
      <c r="P2653" s="832">
        <v>0</v>
      </c>
      <c r="Q2653" s="832">
        <v>0</v>
      </c>
      <c r="R2653" s="832">
        <v>0</v>
      </c>
      <c r="S2653" s="832">
        <v>43370.28</v>
      </c>
      <c r="T2653" s="832">
        <v>1736.36</v>
      </c>
      <c r="U2653" s="832">
        <v>0</v>
      </c>
      <c r="V2653" s="832">
        <v>33</v>
      </c>
      <c r="W2653" s="832">
        <v>33</v>
      </c>
      <c r="X2653" s="832">
        <v>33</v>
      </c>
      <c r="Y2653" s="832">
        <v>33</v>
      </c>
      <c r="Z2653" s="832">
        <v>33</v>
      </c>
      <c r="AA2653" s="832">
        <v>33</v>
      </c>
      <c r="AB2653" s="832">
        <v>0</v>
      </c>
      <c r="AC2653" s="832">
        <v>0</v>
      </c>
      <c r="AD2653" s="832">
        <v>0</v>
      </c>
      <c r="AE2653" s="832">
        <v>0</v>
      </c>
      <c r="AF2653" s="832">
        <v>0</v>
      </c>
      <c r="AG2653" s="832">
        <v>0</v>
      </c>
      <c r="AH2653" s="832">
        <v>3</v>
      </c>
      <c r="AI2653" s="832">
        <v>0</v>
      </c>
    </row>
    <row r="2654" spans="1:35" ht="15" customHeight="1">
      <c r="A2654" s="832" t="s">
        <v>1150</v>
      </c>
      <c r="B2654" s="832">
        <v>2022</v>
      </c>
      <c r="C2654" s="832" t="s">
        <v>2311</v>
      </c>
      <c r="D2654" s="832" t="s">
        <v>2312</v>
      </c>
      <c r="E2654" s="832" t="s">
        <v>333</v>
      </c>
      <c r="F2654" s="832" t="s">
        <v>2226</v>
      </c>
      <c r="G2654" s="832">
        <v>0</v>
      </c>
      <c r="H2654" s="832">
        <v>0</v>
      </c>
      <c r="I2654" s="832">
        <v>0</v>
      </c>
      <c r="J2654" s="832">
        <v>0</v>
      </c>
      <c r="K2654" s="832">
        <v>0</v>
      </c>
      <c r="L2654" s="832">
        <v>0</v>
      </c>
      <c r="M2654" s="832">
        <v>0</v>
      </c>
      <c r="N2654" s="832">
        <v>0</v>
      </c>
      <c r="O2654" s="832">
        <v>0</v>
      </c>
      <c r="P2654" s="832">
        <v>0</v>
      </c>
      <c r="Q2654" s="832">
        <v>0</v>
      </c>
      <c r="R2654" s="832">
        <v>0</v>
      </c>
      <c r="S2654" s="832">
        <v>0</v>
      </c>
      <c r="T2654" s="832">
        <v>0</v>
      </c>
      <c r="U2654" s="832">
        <v>0</v>
      </c>
      <c r="V2654" s="832">
        <v>0</v>
      </c>
      <c r="W2654" s="832">
        <v>0</v>
      </c>
      <c r="X2654" s="832">
        <v>0</v>
      </c>
      <c r="Y2654" s="832">
        <v>0</v>
      </c>
      <c r="Z2654" s="832">
        <v>0</v>
      </c>
      <c r="AA2654" s="832">
        <v>0</v>
      </c>
      <c r="AB2654" s="832">
        <v>0</v>
      </c>
      <c r="AC2654" s="832">
        <v>0</v>
      </c>
      <c r="AD2654" s="832">
        <v>0</v>
      </c>
      <c r="AE2654" s="832">
        <v>0</v>
      </c>
      <c r="AF2654" s="832">
        <v>0</v>
      </c>
      <c r="AG2654" s="832">
        <v>0</v>
      </c>
      <c r="AH2654" s="832">
        <v>0</v>
      </c>
      <c r="AI2654" s="832">
        <v>0</v>
      </c>
    </row>
    <row r="2655" spans="1:35" ht="15" customHeight="1">
      <c r="A2655" s="832" t="s">
        <v>1150</v>
      </c>
      <c r="B2655" s="832">
        <v>2022</v>
      </c>
      <c r="C2655" s="832" t="s">
        <v>2313</v>
      </c>
      <c r="D2655" s="832" t="s">
        <v>2830</v>
      </c>
      <c r="E2655" s="832" t="s">
        <v>2226</v>
      </c>
      <c r="F2655" s="832" t="s">
        <v>2226</v>
      </c>
      <c r="G2655" s="832">
        <v>339247.18</v>
      </c>
      <c r="H2655" s="832">
        <v>429247.18</v>
      </c>
      <c r="I2655" s="832">
        <v>460275.72</v>
      </c>
      <c r="J2655" s="832">
        <v>508696.14</v>
      </c>
      <c r="K2655" s="832">
        <v>608196.14</v>
      </c>
      <c r="L2655" s="832">
        <v>686196.14</v>
      </c>
      <c r="M2655" s="832">
        <v>43455</v>
      </c>
      <c r="N2655" s="832">
        <v>54802.8</v>
      </c>
      <c r="O2655" s="832">
        <v>125002.8</v>
      </c>
      <c r="P2655" s="832">
        <v>202202.8</v>
      </c>
      <c r="Q2655" s="832">
        <v>250702.8</v>
      </c>
      <c r="R2655" s="832">
        <v>259702.8</v>
      </c>
      <c r="S2655" s="832">
        <v>57183.01</v>
      </c>
      <c r="T2655" s="832">
        <v>54331.98</v>
      </c>
      <c r="U2655" s="832">
        <v>0</v>
      </c>
      <c r="V2655" s="832">
        <v>21</v>
      </c>
      <c r="W2655" s="832">
        <v>24</v>
      </c>
      <c r="X2655" s="832">
        <v>26</v>
      </c>
      <c r="Y2655" s="832">
        <v>28</v>
      </c>
      <c r="Z2655" s="832">
        <v>32</v>
      </c>
      <c r="AA2655" s="832">
        <v>35</v>
      </c>
      <c r="AB2655" s="832">
        <v>2</v>
      </c>
      <c r="AC2655" s="832">
        <v>4</v>
      </c>
      <c r="AD2655" s="832">
        <v>7</v>
      </c>
      <c r="AE2655" s="832">
        <v>10</v>
      </c>
      <c r="AF2655" s="832">
        <v>12</v>
      </c>
      <c r="AG2655" s="832">
        <v>13</v>
      </c>
      <c r="AH2655" s="832">
        <v>3</v>
      </c>
      <c r="AI2655" s="832">
        <v>2</v>
      </c>
    </row>
    <row r="2656" spans="1:35" ht="15" customHeight="1">
      <c r="A2656" s="832" t="s">
        <v>1150</v>
      </c>
      <c r="B2656" s="832">
        <v>2022</v>
      </c>
      <c r="C2656" s="832" t="s">
        <v>2315</v>
      </c>
      <c r="D2656" s="832" t="s">
        <v>2316</v>
      </c>
      <c r="E2656" s="832" t="s">
        <v>333</v>
      </c>
      <c r="F2656" s="832" t="s">
        <v>2226</v>
      </c>
      <c r="G2656" s="832">
        <v>0</v>
      </c>
      <c r="H2656" s="832">
        <v>0</v>
      </c>
      <c r="I2656" s="832">
        <v>0</v>
      </c>
      <c r="J2656" s="832">
        <v>0</v>
      </c>
      <c r="K2656" s="832">
        <v>0</v>
      </c>
      <c r="L2656" s="832">
        <v>0</v>
      </c>
      <c r="M2656" s="832">
        <v>0</v>
      </c>
      <c r="N2656" s="832">
        <v>0</v>
      </c>
      <c r="O2656" s="832">
        <v>0</v>
      </c>
      <c r="P2656" s="832">
        <v>0</v>
      </c>
      <c r="Q2656" s="832">
        <v>0</v>
      </c>
      <c r="R2656" s="832">
        <v>0</v>
      </c>
      <c r="S2656" s="832">
        <v>0</v>
      </c>
      <c r="T2656" s="832">
        <v>0</v>
      </c>
      <c r="U2656" s="832">
        <v>0</v>
      </c>
      <c r="V2656" s="832">
        <v>0</v>
      </c>
      <c r="W2656" s="832">
        <v>0</v>
      </c>
      <c r="X2656" s="832">
        <v>0</v>
      </c>
      <c r="Y2656" s="832">
        <v>0</v>
      </c>
      <c r="Z2656" s="832">
        <v>0</v>
      </c>
      <c r="AA2656" s="832">
        <v>0</v>
      </c>
      <c r="AB2656" s="832">
        <v>0</v>
      </c>
      <c r="AC2656" s="832">
        <v>0</v>
      </c>
      <c r="AD2656" s="832">
        <v>0</v>
      </c>
      <c r="AE2656" s="832">
        <v>0</v>
      </c>
      <c r="AF2656" s="832">
        <v>0</v>
      </c>
      <c r="AG2656" s="832">
        <v>0</v>
      </c>
      <c r="AH2656" s="832">
        <v>0</v>
      </c>
      <c r="AI2656" s="832">
        <v>0</v>
      </c>
    </row>
    <row r="2657" spans="1:35" ht="15" customHeight="1">
      <c r="A2657" s="832" t="s">
        <v>1150</v>
      </c>
      <c r="B2657" s="832">
        <v>2022</v>
      </c>
      <c r="C2657" s="832" t="s">
        <v>2319</v>
      </c>
      <c r="D2657" s="832" t="s">
        <v>2320</v>
      </c>
      <c r="E2657" s="832" t="s">
        <v>333</v>
      </c>
      <c r="F2657" s="832" t="s">
        <v>2321</v>
      </c>
      <c r="G2657" s="832">
        <v>0</v>
      </c>
      <c r="H2657" s="832">
        <v>0</v>
      </c>
      <c r="I2657" s="832">
        <v>0</v>
      </c>
      <c r="J2657" s="832">
        <v>0</v>
      </c>
      <c r="K2657" s="832">
        <v>0</v>
      </c>
      <c r="L2657" s="832">
        <v>0</v>
      </c>
      <c r="M2657" s="832">
        <v>0</v>
      </c>
      <c r="N2657" s="832">
        <v>0</v>
      </c>
      <c r="O2657" s="832">
        <v>0</v>
      </c>
      <c r="P2657" s="832">
        <v>0</v>
      </c>
      <c r="Q2657" s="832">
        <v>0</v>
      </c>
      <c r="R2657" s="832">
        <v>0</v>
      </c>
      <c r="S2657" s="832">
        <v>0</v>
      </c>
      <c r="T2657" s="832">
        <v>0</v>
      </c>
      <c r="U2657" s="832">
        <v>0</v>
      </c>
      <c r="V2657" s="832">
        <v>0</v>
      </c>
      <c r="W2657" s="832">
        <v>0</v>
      </c>
      <c r="X2657" s="832">
        <v>0</v>
      </c>
      <c r="Y2657" s="832">
        <v>0</v>
      </c>
      <c r="Z2657" s="832">
        <v>0</v>
      </c>
      <c r="AA2657" s="832">
        <v>0</v>
      </c>
      <c r="AB2657" s="832">
        <v>0</v>
      </c>
      <c r="AC2657" s="832">
        <v>0</v>
      </c>
      <c r="AD2657" s="832">
        <v>0</v>
      </c>
      <c r="AE2657" s="832">
        <v>0</v>
      </c>
      <c r="AF2657" s="832">
        <v>0</v>
      </c>
      <c r="AG2657" s="832">
        <v>0</v>
      </c>
      <c r="AH2657" s="832">
        <v>0</v>
      </c>
      <c r="AI2657" s="832">
        <v>0</v>
      </c>
    </row>
    <row r="2658" spans="1:35" ht="15" customHeight="1">
      <c r="A2658" s="832" t="s">
        <v>1150</v>
      </c>
      <c r="B2658" s="832">
        <v>2022</v>
      </c>
      <c r="C2658" s="832" t="s">
        <v>2322</v>
      </c>
      <c r="D2658" s="832" t="s">
        <v>2323</v>
      </c>
      <c r="E2658" s="832" t="s">
        <v>2226</v>
      </c>
      <c r="F2658" s="832" t="s">
        <v>2226</v>
      </c>
      <c r="G2658" s="832">
        <v>83046</v>
      </c>
      <c r="H2658" s="832">
        <v>83046</v>
      </c>
      <c r="I2658" s="832">
        <v>83046</v>
      </c>
      <c r="J2658" s="832">
        <v>102528</v>
      </c>
      <c r="K2658" s="832">
        <v>102528</v>
      </c>
      <c r="L2658" s="832">
        <v>102528</v>
      </c>
      <c r="M2658" s="832">
        <v>0</v>
      </c>
      <c r="N2658" s="832">
        <v>0</v>
      </c>
      <c r="O2658" s="832">
        <v>0</v>
      </c>
      <c r="P2658" s="832">
        <v>0</v>
      </c>
      <c r="Q2658" s="832">
        <v>0</v>
      </c>
      <c r="R2658" s="832">
        <v>0</v>
      </c>
      <c r="S2658" s="832">
        <v>8544</v>
      </c>
      <c r="T2658" s="832">
        <v>1771.09</v>
      </c>
      <c r="U2658" s="832">
        <v>0</v>
      </c>
      <c r="V2658" s="832">
        <v>8</v>
      </c>
      <c r="W2658" s="832">
        <v>8</v>
      </c>
      <c r="X2658" s="832">
        <v>8</v>
      </c>
      <c r="Y2658" s="832">
        <v>9</v>
      </c>
      <c r="Z2658" s="832">
        <v>9</v>
      </c>
      <c r="AA2658" s="832">
        <v>9</v>
      </c>
      <c r="AB2658" s="832">
        <v>0</v>
      </c>
      <c r="AC2658" s="832">
        <v>0</v>
      </c>
      <c r="AD2658" s="832">
        <v>0</v>
      </c>
      <c r="AE2658" s="832">
        <v>0</v>
      </c>
      <c r="AF2658" s="832">
        <v>0</v>
      </c>
      <c r="AG2658" s="832">
        <v>0</v>
      </c>
      <c r="AH2658" s="832">
        <v>1</v>
      </c>
      <c r="AI2658" s="832">
        <v>0</v>
      </c>
    </row>
    <row r="2659" spans="1:35" ht="15" customHeight="1">
      <c r="A2659" s="832" t="s">
        <v>1150</v>
      </c>
      <c r="B2659" s="832">
        <v>2022</v>
      </c>
      <c r="C2659" s="832" t="s">
        <v>2324</v>
      </c>
      <c r="D2659" s="832" t="s">
        <v>2868</v>
      </c>
      <c r="E2659" s="832" t="s">
        <v>2226</v>
      </c>
      <c r="F2659" s="832" t="s">
        <v>2226</v>
      </c>
      <c r="G2659" s="832">
        <v>0</v>
      </c>
      <c r="H2659" s="832">
        <v>0</v>
      </c>
      <c r="I2659" s="832">
        <v>0</v>
      </c>
      <c r="J2659" s="832">
        <v>0</v>
      </c>
      <c r="K2659" s="832">
        <v>0</v>
      </c>
      <c r="L2659" s="832">
        <v>0</v>
      </c>
      <c r="M2659" s="832">
        <v>0</v>
      </c>
      <c r="N2659" s="832">
        <v>0</v>
      </c>
      <c r="O2659" s="832">
        <v>0</v>
      </c>
      <c r="P2659" s="832">
        <v>0</v>
      </c>
      <c r="Q2659" s="832">
        <v>0</v>
      </c>
      <c r="R2659" s="832">
        <v>0</v>
      </c>
      <c r="S2659" s="832">
        <v>0</v>
      </c>
      <c r="T2659" s="832">
        <v>0</v>
      </c>
      <c r="U2659" s="832">
        <v>0</v>
      </c>
      <c r="V2659" s="832">
        <v>0</v>
      </c>
      <c r="W2659" s="832">
        <v>0</v>
      </c>
      <c r="X2659" s="832">
        <v>0</v>
      </c>
      <c r="Y2659" s="832">
        <v>0</v>
      </c>
      <c r="Z2659" s="832">
        <v>0</v>
      </c>
      <c r="AA2659" s="832">
        <v>0</v>
      </c>
      <c r="AB2659" s="832">
        <v>0</v>
      </c>
      <c r="AC2659" s="832">
        <v>0</v>
      </c>
      <c r="AD2659" s="832">
        <v>0</v>
      </c>
      <c r="AE2659" s="832">
        <v>0</v>
      </c>
      <c r="AF2659" s="832">
        <v>0</v>
      </c>
      <c r="AG2659" s="832">
        <v>0</v>
      </c>
      <c r="AH2659" s="832">
        <v>0</v>
      </c>
      <c r="AI2659" s="832">
        <v>0</v>
      </c>
    </row>
    <row r="2660" spans="1:35" ht="15" customHeight="1">
      <c r="A2660" s="832" t="s">
        <v>1150</v>
      </c>
      <c r="B2660" s="832">
        <v>2022</v>
      </c>
      <c r="C2660" s="832" t="s">
        <v>2325</v>
      </c>
      <c r="D2660" s="832" t="s">
        <v>2831</v>
      </c>
      <c r="E2660" s="832" t="s">
        <v>2226</v>
      </c>
      <c r="F2660" s="832" t="s">
        <v>2226</v>
      </c>
      <c r="G2660" s="832">
        <v>2336150</v>
      </c>
      <c r="H2660" s="832">
        <v>2847850</v>
      </c>
      <c r="I2660" s="832">
        <v>3517300</v>
      </c>
      <c r="J2660" s="832">
        <v>4192400</v>
      </c>
      <c r="K2660" s="832">
        <v>4898100</v>
      </c>
      <c r="L2660" s="832">
        <v>5628600</v>
      </c>
      <c r="M2660" s="832">
        <v>462720</v>
      </c>
      <c r="N2660" s="832">
        <v>975320</v>
      </c>
      <c r="O2660" s="832">
        <v>1511981</v>
      </c>
      <c r="P2660" s="832">
        <v>2118532</v>
      </c>
      <c r="Q2660" s="832">
        <v>2584932</v>
      </c>
      <c r="R2660" s="832">
        <v>2948532</v>
      </c>
      <c r="S2660" s="832">
        <v>469050</v>
      </c>
      <c r="T2660" s="832">
        <v>564662</v>
      </c>
      <c r="U2660" s="832">
        <v>0</v>
      </c>
      <c r="V2660" s="832">
        <v>245</v>
      </c>
      <c r="W2660" s="832">
        <v>276</v>
      </c>
      <c r="X2660" s="832">
        <v>319</v>
      </c>
      <c r="Y2660" s="832">
        <v>358</v>
      </c>
      <c r="Z2660" s="832">
        <v>395</v>
      </c>
      <c r="AA2660" s="832">
        <v>439</v>
      </c>
      <c r="AB2660" s="832">
        <v>33</v>
      </c>
      <c r="AC2660" s="832">
        <v>65</v>
      </c>
      <c r="AD2660" s="832">
        <v>97</v>
      </c>
      <c r="AE2660" s="832">
        <v>130</v>
      </c>
      <c r="AF2660" s="832">
        <v>154</v>
      </c>
      <c r="AG2660" s="832">
        <v>176</v>
      </c>
      <c r="AH2660" s="832">
        <v>37</v>
      </c>
      <c r="AI2660" s="832">
        <v>34</v>
      </c>
    </row>
    <row r="2661" spans="1:35" ht="15" customHeight="1">
      <c r="A2661" s="832" t="s">
        <v>1150</v>
      </c>
      <c r="B2661" s="832">
        <v>2022</v>
      </c>
      <c r="C2661" s="832" t="s">
        <v>2331</v>
      </c>
      <c r="D2661" s="832" t="s">
        <v>2832</v>
      </c>
      <c r="E2661" s="832" t="s">
        <v>2226</v>
      </c>
      <c r="F2661" s="832" t="s">
        <v>2226</v>
      </c>
      <c r="G2661" s="832">
        <v>0</v>
      </c>
      <c r="H2661" s="832">
        <v>0</v>
      </c>
      <c r="I2661" s="832">
        <v>22200</v>
      </c>
      <c r="J2661" s="832">
        <v>22200</v>
      </c>
      <c r="K2661" s="832">
        <v>22200</v>
      </c>
      <c r="L2661" s="832">
        <v>22200</v>
      </c>
      <c r="M2661" s="832">
        <v>0</v>
      </c>
      <c r="N2661" s="832">
        <v>0</v>
      </c>
      <c r="O2661" s="832">
        <v>0</v>
      </c>
      <c r="P2661" s="832">
        <v>0</v>
      </c>
      <c r="Q2661" s="832">
        <v>0</v>
      </c>
      <c r="R2661" s="832">
        <v>0</v>
      </c>
      <c r="S2661" s="832">
        <v>1850</v>
      </c>
      <c r="T2661" s="832">
        <v>2018.18</v>
      </c>
      <c r="U2661" s="832">
        <v>0</v>
      </c>
      <c r="V2661" s="832">
        <v>0</v>
      </c>
      <c r="W2661" s="832">
        <v>0</v>
      </c>
      <c r="X2661" s="832">
        <v>2</v>
      </c>
      <c r="Y2661" s="832">
        <v>2</v>
      </c>
      <c r="Z2661" s="832">
        <v>2</v>
      </c>
      <c r="AA2661" s="832">
        <v>2</v>
      </c>
      <c r="AB2661" s="832">
        <v>0</v>
      </c>
      <c r="AC2661" s="832">
        <v>0</v>
      </c>
      <c r="AD2661" s="832">
        <v>0</v>
      </c>
      <c r="AE2661" s="832">
        <v>0</v>
      </c>
      <c r="AF2661" s="832">
        <v>0</v>
      </c>
      <c r="AG2661" s="832">
        <v>0</v>
      </c>
      <c r="AH2661" s="832">
        <v>0</v>
      </c>
      <c r="AI2661" s="832">
        <v>0</v>
      </c>
    </row>
    <row r="2662" spans="1:35" ht="15" customHeight="1">
      <c r="A2662" s="832" t="s">
        <v>1150</v>
      </c>
      <c r="B2662" s="832">
        <v>2022</v>
      </c>
      <c r="C2662" s="832" t="s">
        <v>2333</v>
      </c>
      <c r="D2662" s="832" t="s">
        <v>2334</v>
      </c>
      <c r="E2662" s="832" t="s">
        <v>333</v>
      </c>
      <c r="F2662" s="832" t="s">
        <v>2226</v>
      </c>
      <c r="G2662" s="832">
        <v>0</v>
      </c>
      <c r="H2662" s="832">
        <v>0</v>
      </c>
      <c r="I2662" s="832">
        <v>0</v>
      </c>
      <c r="J2662" s="832">
        <v>0</v>
      </c>
      <c r="K2662" s="832">
        <v>0</v>
      </c>
      <c r="L2662" s="832">
        <v>0</v>
      </c>
      <c r="M2662" s="832">
        <v>0</v>
      </c>
      <c r="N2662" s="832">
        <v>0</v>
      </c>
      <c r="O2662" s="832">
        <v>0</v>
      </c>
      <c r="P2662" s="832">
        <v>0</v>
      </c>
      <c r="Q2662" s="832">
        <v>0</v>
      </c>
      <c r="R2662" s="832">
        <v>0</v>
      </c>
      <c r="S2662" s="832">
        <v>0</v>
      </c>
      <c r="T2662" s="832">
        <v>0</v>
      </c>
      <c r="U2662" s="832">
        <v>0</v>
      </c>
      <c r="V2662" s="832">
        <v>0</v>
      </c>
      <c r="W2662" s="832">
        <v>0</v>
      </c>
      <c r="X2662" s="832">
        <v>0</v>
      </c>
      <c r="Y2662" s="832">
        <v>0</v>
      </c>
      <c r="Z2662" s="832">
        <v>0</v>
      </c>
      <c r="AA2662" s="832">
        <v>0</v>
      </c>
      <c r="AB2662" s="832">
        <v>0</v>
      </c>
      <c r="AC2662" s="832">
        <v>0</v>
      </c>
      <c r="AD2662" s="832">
        <v>0</v>
      </c>
      <c r="AE2662" s="832">
        <v>0</v>
      </c>
      <c r="AF2662" s="832">
        <v>0</v>
      </c>
      <c r="AG2662" s="832">
        <v>0</v>
      </c>
      <c r="AH2662" s="832">
        <v>0</v>
      </c>
      <c r="AI2662" s="832">
        <v>0</v>
      </c>
    </row>
    <row r="2663" spans="1:35" ht="15" customHeight="1">
      <c r="A2663" s="832" t="s">
        <v>1150</v>
      </c>
      <c r="B2663" s="832">
        <v>2022</v>
      </c>
      <c r="C2663" s="832" t="s">
        <v>2335</v>
      </c>
      <c r="D2663" s="832" t="s">
        <v>2336</v>
      </c>
      <c r="E2663" s="832" t="s">
        <v>333</v>
      </c>
      <c r="F2663" s="832" t="s">
        <v>2226</v>
      </c>
      <c r="G2663" s="832">
        <v>0</v>
      </c>
      <c r="H2663" s="832">
        <v>0</v>
      </c>
      <c r="I2663" s="832">
        <v>0</v>
      </c>
      <c r="J2663" s="832">
        <v>0</v>
      </c>
      <c r="K2663" s="832">
        <v>0</v>
      </c>
      <c r="L2663" s="832">
        <v>0</v>
      </c>
      <c r="M2663" s="832">
        <v>0</v>
      </c>
      <c r="N2663" s="832">
        <v>0</v>
      </c>
      <c r="O2663" s="832">
        <v>0</v>
      </c>
      <c r="P2663" s="832">
        <v>0</v>
      </c>
      <c r="Q2663" s="832">
        <v>0</v>
      </c>
      <c r="R2663" s="832">
        <v>0</v>
      </c>
      <c r="S2663" s="832">
        <v>0</v>
      </c>
      <c r="T2663" s="832">
        <v>0</v>
      </c>
      <c r="U2663" s="832">
        <v>0</v>
      </c>
      <c r="V2663" s="832">
        <v>0</v>
      </c>
      <c r="W2663" s="832">
        <v>0</v>
      </c>
      <c r="X2663" s="832">
        <v>0</v>
      </c>
      <c r="Y2663" s="832">
        <v>0</v>
      </c>
      <c r="Z2663" s="832">
        <v>0</v>
      </c>
      <c r="AA2663" s="832">
        <v>0</v>
      </c>
      <c r="AB2663" s="832">
        <v>0</v>
      </c>
      <c r="AC2663" s="832">
        <v>0</v>
      </c>
      <c r="AD2663" s="832">
        <v>0</v>
      </c>
      <c r="AE2663" s="832">
        <v>0</v>
      </c>
      <c r="AF2663" s="832">
        <v>0</v>
      </c>
      <c r="AG2663" s="832">
        <v>0</v>
      </c>
      <c r="AH2663" s="832">
        <v>0</v>
      </c>
      <c r="AI2663" s="832">
        <v>0</v>
      </c>
    </row>
    <row r="2664" spans="1:35" ht="15" customHeight="1">
      <c r="A2664" s="832" t="s">
        <v>1150</v>
      </c>
      <c r="B2664" s="832">
        <v>2022</v>
      </c>
      <c r="C2664" s="832" t="s">
        <v>2337</v>
      </c>
      <c r="D2664" s="832" t="s">
        <v>2833</v>
      </c>
      <c r="E2664" s="832" t="s">
        <v>333</v>
      </c>
      <c r="F2664" s="832" t="s">
        <v>2226</v>
      </c>
      <c r="G2664" s="832">
        <v>0</v>
      </c>
      <c r="H2664" s="832">
        <v>0</v>
      </c>
      <c r="I2664" s="832">
        <v>0</v>
      </c>
      <c r="J2664" s="832">
        <v>0</v>
      </c>
      <c r="K2664" s="832">
        <v>0</v>
      </c>
      <c r="L2664" s="832">
        <v>0</v>
      </c>
      <c r="M2664" s="832">
        <v>0</v>
      </c>
      <c r="N2664" s="832">
        <v>0</v>
      </c>
      <c r="O2664" s="832">
        <v>0</v>
      </c>
      <c r="P2664" s="832">
        <v>0</v>
      </c>
      <c r="Q2664" s="832">
        <v>0</v>
      </c>
      <c r="R2664" s="832">
        <v>0</v>
      </c>
      <c r="S2664" s="832">
        <v>0</v>
      </c>
      <c r="T2664" s="832">
        <v>0</v>
      </c>
      <c r="U2664" s="832">
        <v>0</v>
      </c>
      <c r="V2664" s="832">
        <v>0</v>
      </c>
      <c r="W2664" s="832">
        <v>0</v>
      </c>
      <c r="X2664" s="832">
        <v>0</v>
      </c>
      <c r="Y2664" s="832">
        <v>0</v>
      </c>
      <c r="Z2664" s="832">
        <v>0</v>
      </c>
      <c r="AA2664" s="832">
        <v>0</v>
      </c>
      <c r="AB2664" s="832">
        <v>0</v>
      </c>
      <c r="AC2664" s="832">
        <v>0</v>
      </c>
      <c r="AD2664" s="832">
        <v>0</v>
      </c>
      <c r="AE2664" s="832">
        <v>0</v>
      </c>
      <c r="AF2664" s="832">
        <v>0</v>
      </c>
      <c r="AG2664" s="832">
        <v>0</v>
      </c>
      <c r="AH2664" s="832">
        <v>0</v>
      </c>
      <c r="AI2664" s="832">
        <v>0</v>
      </c>
    </row>
    <row r="2665" spans="1:35" ht="15" customHeight="1">
      <c r="A2665" s="832" t="s">
        <v>1150</v>
      </c>
      <c r="B2665" s="832">
        <v>2022</v>
      </c>
      <c r="C2665" s="832" t="s">
        <v>2339</v>
      </c>
      <c r="D2665" s="832" t="s">
        <v>2834</v>
      </c>
      <c r="E2665" s="832" t="s">
        <v>333</v>
      </c>
      <c r="F2665" s="832" t="s">
        <v>2226</v>
      </c>
      <c r="G2665" s="832">
        <v>0</v>
      </c>
      <c r="H2665" s="832">
        <v>0</v>
      </c>
      <c r="I2665" s="832">
        <v>0</v>
      </c>
      <c r="J2665" s="832">
        <v>0</v>
      </c>
      <c r="K2665" s="832">
        <v>0</v>
      </c>
      <c r="L2665" s="832">
        <v>0</v>
      </c>
      <c r="M2665" s="832">
        <v>0</v>
      </c>
      <c r="N2665" s="832">
        <v>0</v>
      </c>
      <c r="O2665" s="832">
        <v>0</v>
      </c>
      <c r="P2665" s="832">
        <v>0</v>
      </c>
      <c r="Q2665" s="832">
        <v>0</v>
      </c>
      <c r="R2665" s="832">
        <v>0</v>
      </c>
      <c r="S2665" s="832">
        <v>0</v>
      </c>
      <c r="T2665" s="832">
        <v>0</v>
      </c>
      <c r="U2665" s="832">
        <v>0</v>
      </c>
      <c r="V2665" s="832">
        <v>0</v>
      </c>
      <c r="W2665" s="832">
        <v>0</v>
      </c>
      <c r="X2665" s="832">
        <v>0</v>
      </c>
      <c r="Y2665" s="832">
        <v>0</v>
      </c>
      <c r="Z2665" s="832">
        <v>0</v>
      </c>
      <c r="AA2665" s="832">
        <v>0</v>
      </c>
      <c r="AB2665" s="832">
        <v>0</v>
      </c>
      <c r="AC2665" s="832">
        <v>0</v>
      </c>
      <c r="AD2665" s="832">
        <v>0</v>
      </c>
      <c r="AE2665" s="832">
        <v>0</v>
      </c>
      <c r="AF2665" s="832">
        <v>0</v>
      </c>
      <c r="AG2665" s="832">
        <v>0</v>
      </c>
      <c r="AH2665" s="832">
        <v>0</v>
      </c>
      <c r="AI2665" s="832">
        <v>0</v>
      </c>
    </row>
    <row r="2666" spans="1:35" ht="15" customHeight="1">
      <c r="A2666" s="832" t="s">
        <v>1150</v>
      </c>
      <c r="B2666" s="832">
        <v>2022</v>
      </c>
      <c r="C2666" s="832" t="s">
        <v>2341</v>
      </c>
      <c r="D2666" s="832" t="s">
        <v>2835</v>
      </c>
      <c r="E2666" s="832" t="s">
        <v>333</v>
      </c>
      <c r="F2666" s="832" t="s">
        <v>2226</v>
      </c>
      <c r="G2666" s="832">
        <v>0</v>
      </c>
      <c r="H2666" s="832">
        <v>0</v>
      </c>
      <c r="I2666" s="832">
        <v>0</v>
      </c>
      <c r="J2666" s="832">
        <v>0</v>
      </c>
      <c r="K2666" s="832">
        <v>0</v>
      </c>
      <c r="L2666" s="832">
        <v>0</v>
      </c>
      <c r="M2666" s="832">
        <v>0</v>
      </c>
      <c r="N2666" s="832">
        <v>0</v>
      </c>
      <c r="O2666" s="832">
        <v>0</v>
      </c>
      <c r="P2666" s="832">
        <v>0</v>
      </c>
      <c r="Q2666" s="832">
        <v>0</v>
      </c>
      <c r="R2666" s="832">
        <v>0</v>
      </c>
      <c r="S2666" s="832">
        <v>0</v>
      </c>
      <c r="T2666" s="832">
        <v>0</v>
      </c>
      <c r="U2666" s="832">
        <v>0</v>
      </c>
      <c r="V2666" s="832">
        <v>0</v>
      </c>
      <c r="W2666" s="832">
        <v>0</v>
      </c>
      <c r="X2666" s="832">
        <v>0</v>
      </c>
      <c r="Y2666" s="832">
        <v>0</v>
      </c>
      <c r="Z2666" s="832">
        <v>0</v>
      </c>
      <c r="AA2666" s="832">
        <v>0</v>
      </c>
      <c r="AB2666" s="832">
        <v>0</v>
      </c>
      <c r="AC2666" s="832">
        <v>0</v>
      </c>
      <c r="AD2666" s="832">
        <v>0</v>
      </c>
      <c r="AE2666" s="832">
        <v>0</v>
      </c>
      <c r="AF2666" s="832">
        <v>0</v>
      </c>
      <c r="AG2666" s="832">
        <v>0</v>
      </c>
      <c r="AH2666" s="832">
        <v>0</v>
      </c>
      <c r="AI2666" s="832">
        <v>0</v>
      </c>
    </row>
    <row r="2667" spans="1:35" ht="15" customHeight="1">
      <c r="A2667" s="832" t="s">
        <v>1150</v>
      </c>
      <c r="B2667" s="832">
        <v>2022</v>
      </c>
      <c r="C2667" s="832" t="s">
        <v>2343</v>
      </c>
      <c r="D2667" s="832" t="s">
        <v>2836</v>
      </c>
      <c r="E2667" s="832" t="s">
        <v>333</v>
      </c>
      <c r="F2667" s="832" t="s">
        <v>2226</v>
      </c>
      <c r="G2667" s="832">
        <v>0</v>
      </c>
      <c r="H2667" s="832">
        <v>0</v>
      </c>
      <c r="I2667" s="832">
        <v>0</v>
      </c>
      <c r="J2667" s="832">
        <v>0</v>
      </c>
      <c r="K2667" s="832">
        <v>0</v>
      </c>
      <c r="L2667" s="832">
        <v>0</v>
      </c>
      <c r="M2667" s="832">
        <v>0</v>
      </c>
      <c r="N2667" s="832">
        <v>0</v>
      </c>
      <c r="O2667" s="832">
        <v>0</v>
      </c>
      <c r="P2667" s="832">
        <v>0</v>
      </c>
      <c r="Q2667" s="832">
        <v>0</v>
      </c>
      <c r="R2667" s="832">
        <v>0</v>
      </c>
      <c r="S2667" s="832">
        <v>0</v>
      </c>
      <c r="T2667" s="832">
        <v>0</v>
      </c>
      <c r="U2667" s="832">
        <v>0</v>
      </c>
      <c r="V2667" s="832">
        <v>0</v>
      </c>
      <c r="W2667" s="832">
        <v>0</v>
      </c>
      <c r="X2667" s="832">
        <v>0</v>
      </c>
      <c r="Y2667" s="832">
        <v>0</v>
      </c>
      <c r="Z2667" s="832">
        <v>0</v>
      </c>
      <c r="AA2667" s="832">
        <v>0</v>
      </c>
      <c r="AB2667" s="832">
        <v>0</v>
      </c>
      <c r="AC2667" s="832">
        <v>0</v>
      </c>
      <c r="AD2667" s="832">
        <v>0</v>
      </c>
      <c r="AE2667" s="832">
        <v>0</v>
      </c>
      <c r="AF2667" s="832">
        <v>0</v>
      </c>
      <c r="AG2667" s="832">
        <v>0</v>
      </c>
      <c r="AH2667" s="832">
        <v>0</v>
      </c>
      <c r="AI2667" s="832">
        <v>0</v>
      </c>
    </row>
    <row r="2668" spans="1:35" ht="15" customHeight="1">
      <c r="A2668" s="832" t="s">
        <v>1150</v>
      </c>
      <c r="B2668" s="832">
        <v>2022</v>
      </c>
      <c r="C2668" s="832" t="s">
        <v>2345</v>
      </c>
      <c r="D2668" s="832" t="s">
        <v>2837</v>
      </c>
      <c r="E2668" s="832" t="s">
        <v>2226</v>
      </c>
      <c r="F2668" s="832" t="s">
        <v>2226</v>
      </c>
      <c r="G2668" s="832">
        <v>0</v>
      </c>
      <c r="H2668" s="832">
        <v>0</v>
      </c>
      <c r="I2668" s="832">
        <v>0</v>
      </c>
      <c r="J2668" s="832">
        <v>0</v>
      </c>
      <c r="K2668" s="832">
        <v>0</v>
      </c>
      <c r="L2668" s="832">
        <v>0</v>
      </c>
      <c r="M2668" s="832">
        <v>0</v>
      </c>
      <c r="N2668" s="832">
        <v>0</v>
      </c>
      <c r="O2668" s="832">
        <v>0</v>
      </c>
      <c r="P2668" s="832">
        <v>0</v>
      </c>
      <c r="Q2668" s="832">
        <v>0</v>
      </c>
      <c r="R2668" s="832">
        <v>0</v>
      </c>
      <c r="S2668" s="832">
        <v>0</v>
      </c>
      <c r="T2668" s="832">
        <v>0</v>
      </c>
      <c r="U2668" s="832">
        <v>0</v>
      </c>
      <c r="V2668" s="832">
        <v>0</v>
      </c>
      <c r="W2668" s="832">
        <v>0</v>
      </c>
      <c r="X2668" s="832">
        <v>0</v>
      </c>
      <c r="Y2668" s="832">
        <v>0</v>
      </c>
      <c r="Z2668" s="832">
        <v>0</v>
      </c>
      <c r="AA2668" s="832">
        <v>0</v>
      </c>
      <c r="AB2668" s="832">
        <v>0</v>
      </c>
      <c r="AC2668" s="832">
        <v>0</v>
      </c>
      <c r="AD2668" s="832">
        <v>0</v>
      </c>
      <c r="AE2668" s="832">
        <v>0</v>
      </c>
      <c r="AF2668" s="832">
        <v>0</v>
      </c>
      <c r="AG2668" s="832">
        <v>0</v>
      </c>
      <c r="AH2668" s="832">
        <v>0</v>
      </c>
      <c r="AI2668" s="832">
        <v>0</v>
      </c>
    </row>
    <row r="2669" spans="1:35" ht="15" customHeight="1">
      <c r="A2669" s="832" t="s">
        <v>1150</v>
      </c>
      <c r="B2669" s="832">
        <v>2022</v>
      </c>
      <c r="C2669" s="832" t="s">
        <v>2347</v>
      </c>
      <c r="D2669" s="832" t="s">
        <v>2838</v>
      </c>
      <c r="E2669" s="832" t="s">
        <v>333</v>
      </c>
      <c r="F2669" s="832" t="s">
        <v>2226</v>
      </c>
      <c r="G2669" s="832">
        <v>0</v>
      </c>
      <c r="H2669" s="832">
        <v>0</v>
      </c>
      <c r="I2669" s="832">
        <v>0</v>
      </c>
      <c r="J2669" s="832">
        <v>0</v>
      </c>
      <c r="K2669" s="832">
        <v>0</v>
      </c>
      <c r="L2669" s="832">
        <v>0</v>
      </c>
      <c r="M2669" s="832">
        <v>0</v>
      </c>
      <c r="N2669" s="832">
        <v>0</v>
      </c>
      <c r="O2669" s="832">
        <v>0</v>
      </c>
      <c r="P2669" s="832">
        <v>0</v>
      </c>
      <c r="Q2669" s="832">
        <v>0</v>
      </c>
      <c r="R2669" s="832">
        <v>0</v>
      </c>
      <c r="S2669" s="832">
        <v>0</v>
      </c>
      <c r="T2669" s="832">
        <v>0</v>
      </c>
      <c r="U2669" s="832">
        <v>0</v>
      </c>
      <c r="V2669" s="832">
        <v>0</v>
      </c>
      <c r="W2669" s="832">
        <v>0</v>
      </c>
      <c r="X2669" s="832">
        <v>0</v>
      </c>
      <c r="Y2669" s="832">
        <v>0</v>
      </c>
      <c r="Z2669" s="832">
        <v>0</v>
      </c>
      <c r="AA2669" s="832">
        <v>0</v>
      </c>
      <c r="AB2669" s="832">
        <v>0</v>
      </c>
      <c r="AC2669" s="832">
        <v>0</v>
      </c>
      <c r="AD2669" s="832">
        <v>0</v>
      </c>
      <c r="AE2669" s="832">
        <v>0</v>
      </c>
      <c r="AF2669" s="832">
        <v>0</v>
      </c>
      <c r="AG2669" s="832">
        <v>0</v>
      </c>
      <c r="AH2669" s="832">
        <v>0</v>
      </c>
      <c r="AI2669" s="832">
        <v>0</v>
      </c>
    </row>
    <row r="2670" spans="1:35" ht="15" customHeight="1">
      <c r="A2670" s="832" t="s">
        <v>1150</v>
      </c>
      <c r="B2670" s="832">
        <v>2022</v>
      </c>
      <c r="C2670" s="832" t="s">
        <v>2349</v>
      </c>
      <c r="D2670" s="832" t="s">
        <v>2839</v>
      </c>
      <c r="E2670" s="832" t="s">
        <v>333</v>
      </c>
      <c r="F2670" s="832" t="s">
        <v>2226</v>
      </c>
      <c r="G2670" s="832">
        <v>14202.43</v>
      </c>
      <c r="H2670" s="832">
        <v>14202.43</v>
      </c>
      <c r="I2670" s="832">
        <v>14202.43</v>
      </c>
      <c r="J2670" s="832">
        <v>14202.43</v>
      </c>
      <c r="K2670" s="832">
        <v>14202.43</v>
      </c>
      <c r="L2670" s="832">
        <v>16726.009999999998</v>
      </c>
      <c r="M2670" s="832">
        <v>0</v>
      </c>
      <c r="N2670" s="832">
        <v>940.77</v>
      </c>
      <c r="O2670" s="832">
        <v>940.77</v>
      </c>
      <c r="P2670" s="832">
        <v>940.77</v>
      </c>
      <c r="Q2670" s="832">
        <v>940.77</v>
      </c>
      <c r="R2670" s="832">
        <v>940.77</v>
      </c>
      <c r="S2670" s="832">
        <v>1393.83</v>
      </c>
      <c r="T2670" s="832">
        <v>314.94</v>
      </c>
      <c r="U2670" s="832">
        <v>0</v>
      </c>
      <c r="V2670" s="832">
        <v>9</v>
      </c>
      <c r="W2670" s="832">
        <v>9</v>
      </c>
      <c r="X2670" s="832">
        <v>9</v>
      </c>
      <c r="Y2670" s="832">
        <v>9</v>
      </c>
      <c r="Z2670" s="832">
        <v>9</v>
      </c>
      <c r="AA2670" s="832">
        <v>10</v>
      </c>
      <c r="AB2670" s="832">
        <v>0</v>
      </c>
      <c r="AC2670" s="832">
        <v>1</v>
      </c>
      <c r="AD2670" s="832">
        <v>1</v>
      </c>
      <c r="AE2670" s="832">
        <v>1</v>
      </c>
      <c r="AF2670" s="832">
        <v>1</v>
      </c>
      <c r="AG2670" s="832">
        <v>1</v>
      </c>
      <c r="AH2670" s="832">
        <v>1</v>
      </c>
      <c r="AI2670" s="832">
        <v>0</v>
      </c>
    </row>
    <row r="2671" spans="1:35" ht="15" customHeight="1">
      <c r="A2671" s="832" t="s">
        <v>1150</v>
      </c>
      <c r="B2671" s="832">
        <v>2022</v>
      </c>
      <c r="C2671" s="832" t="s">
        <v>2351</v>
      </c>
      <c r="D2671" s="832" t="s">
        <v>2840</v>
      </c>
      <c r="E2671" s="832" t="s">
        <v>333</v>
      </c>
      <c r="F2671" s="832" t="s">
        <v>2226</v>
      </c>
      <c r="G2671" s="832">
        <v>34455.11</v>
      </c>
      <c r="H2671" s="832">
        <v>36265.58</v>
      </c>
      <c r="I2671" s="832">
        <v>37559.730000000003</v>
      </c>
      <c r="J2671" s="832">
        <v>40684.1</v>
      </c>
      <c r="K2671" s="832">
        <v>40684.1</v>
      </c>
      <c r="L2671" s="832">
        <v>42805.53</v>
      </c>
      <c r="M2671" s="832">
        <v>880.48</v>
      </c>
      <c r="N2671" s="832">
        <v>4361.74</v>
      </c>
      <c r="O2671" s="832">
        <v>5472.65</v>
      </c>
      <c r="P2671" s="832">
        <v>7142.22</v>
      </c>
      <c r="Q2671" s="832">
        <v>7823.18</v>
      </c>
      <c r="R2671" s="832">
        <v>7823.18</v>
      </c>
      <c r="S2671" s="832">
        <v>3567.13</v>
      </c>
      <c r="T2671" s="832">
        <v>1470.33</v>
      </c>
      <c r="U2671" s="832">
        <v>0</v>
      </c>
      <c r="V2671" s="832">
        <v>49</v>
      </c>
      <c r="W2671" s="832">
        <v>51</v>
      </c>
      <c r="X2671" s="832">
        <v>53</v>
      </c>
      <c r="Y2671" s="832">
        <v>56</v>
      </c>
      <c r="Z2671" s="832">
        <v>56</v>
      </c>
      <c r="AA2671" s="832">
        <v>57</v>
      </c>
      <c r="AB2671" s="832">
        <v>1</v>
      </c>
      <c r="AC2671" s="832">
        <v>5</v>
      </c>
      <c r="AD2671" s="832">
        <v>6</v>
      </c>
      <c r="AE2671" s="832">
        <v>7</v>
      </c>
      <c r="AF2671" s="832">
        <v>8</v>
      </c>
      <c r="AG2671" s="832">
        <v>8</v>
      </c>
      <c r="AH2671" s="832">
        <v>5</v>
      </c>
      <c r="AI2671" s="832">
        <v>1</v>
      </c>
    </row>
    <row r="2672" spans="1:35" ht="15" customHeight="1">
      <c r="A2672" s="832" t="s">
        <v>1150</v>
      </c>
      <c r="B2672" s="832">
        <v>2022</v>
      </c>
      <c r="C2672" s="832" t="s">
        <v>2352</v>
      </c>
      <c r="D2672" s="832" t="s">
        <v>2841</v>
      </c>
      <c r="E2672" s="832" t="s">
        <v>333</v>
      </c>
      <c r="F2672" s="832" t="s">
        <v>2226</v>
      </c>
      <c r="G2672" s="832">
        <v>13025</v>
      </c>
      <c r="H2672" s="832">
        <v>13025</v>
      </c>
      <c r="I2672" s="832">
        <v>13025</v>
      </c>
      <c r="J2672" s="832">
        <v>13025</v>
      </c>
      <c r="K2672" s="832">
        <v>13524</v>
      </c>
      <c r="L2672" s="832">
        <v>13524</v>
      </c>
      <c r="M2672" s="832">
        <v>0</v>
      </c>
      <c r="N2672" s="832">
        <v>0</v>
      </c>
      <c r="O2672" s="832">
        <v>0</v>
      </c>
      <c r="P2672" s="832">
        <v>0</v>
      </c>
      <c r="Q2672" s="832">
        <v>0</v>
      </c>
      <c r="R2672" s="832">
        <v>0</v>
      </c>
      <c r="S2672" s="832">
        <v>1127</v>
      </c>
      <c r="T2672" s="832">
        <v>45.36</v>
      </c>
      <c r="U2672" s="832">
        <v>0</v>
      </c>
      <c r="V2672" s="832">
        <v>26</v>
      </c>
      <c r="W2672" s="832">
        <v>26</v>
      </c>
      <c r="X2672" s="832">
        <v>26</v>
      </c>
      <c r="Y2672" s="832">
        <v>26</v>
      </c>
      <c r="Z2672" s="832">
        <v>27</v>
      </c>
      <c r="AA2672" s="832">
        <v>27</v>
      </c>
      <c r="AB2672" s="832">
        <v>0</v>
      </c>
      <c r="AC2672" s="832">
        <v>0</v>
      </c>
      <c r="AD2672" s="832">
        <v>0</v>
      </c>
      <c r="AE2672" s="832">
        <v>0</v>
      </c>
      <c r="AF2672" s="832">
        <v>0</v>
      </c>
      <c r="AG2672" s="832">
        <v>0</v>
      </c>
      <c r="AH2672" s="832">
        <v>2</v>
      </c>
      <c r="AI2672" s="832">
        <v>0</v>
      </c>
    </row>
    <row r="2673" spans="1:35" ht="15" customHeight="1">
      <c r="A2673" s="832" t="s">
        <v>1150</v>
      </c>
      <c r="B2673" s="832">
        <v>2022</v>
      </c>
      <c r="C2673" s="832" t="s">
        <v>2354</v>
      </c>
      <c r="D2673" s="832" t="s">
        <v>2285</v>
      </c>
      <c r="E2673" s="832" t="s">
        <v>333</v>
      </c>
      <c r="F2673" s="832" t="s">
        <v>2226</v>
      </c>
      <c r="G2673" s="832">
        <v>0</v>
      </c>
      <c r="H2673" s="832">
        <v>0</v>
      </c>
      <c r="I2673" s="832">
        <v>0</v>
      </c>
      <c r="J2673" s="832">
        <v>0</v>
      </c>
      <c r="K2673" s="832">
        <v>0</v>
      </c>
      <c r="L2673" s="832">
        <v>0</v>
      </c>
      <c r="M2673" s="832">
        <v>0</v>
      </c>
      <c r="N2673" s="832">
        <v>0</v>
      </c>
      <c r="O2673" s="832">
        <v>0</v>
      </c>
      <c r="P2673" s="832">
        <v>0</v>
      </c>
      <c r="Q2673" s="832">
        <v>0</v>
      </c>
      <c r="R2673" s="832">
        <v>0</v>
      </c>
      <c r="S2673" s="832">
        <v>0</v>
      </c>
      <c r="T2673" s="832">
        <v>0</v>
      </c>
      <c r="U2673" s="832">
        <v>0</v>
      </c>
      <c r="V2673" s="832">
        <v>0</v>
      </c>
      <c r="W2673" s="832">
        <v>0</v>
      </c>
      <c r="X2673" s="832">
        <v>0</v>
      </c>
      <c r="Y2673" s="832">
        <v>0</v>
      </c>
      <c r="Z2673" s="832">
        <v>0</v>
      </c>
      <c r="AA2673" s="832">
        <v>0</v>
      </c>
      <c r="AB2673" s="832">
        <v>0</v>
      </c>
      <c r="AC2673" s="832">
        <v>0</v>
      </c>
      <c r="AD2673" s="832">
        <v>0</v>
      </c>
      <c r="AE2673" s="832">
        <v>0</v>
      </c>
      <c r="AF2673" s="832">
        <v>0</v>
      </c>
      <c r="AG2673" s="832">
        <v>0</v>
      </c>
      <c r="AH2673" s="832">
        <v>0</v>
      </c>
      <c r="AI2673" s="832">
        <v>0</v>
      </c>
    </row>
    <row r="2674" spans="1:35" ht="15" customHeight="1">
      <c r="A2674" s="832" t="s">
        <v>1150</v>
      </c>
      <c r="B2674" s="832">
        <v>2022</v>
      </c>
      <c r="C2674" s="832" t="s">
        <v>2355</v>
      </c>
      <c r="D2674" s="832" t="s">
        <v>2356</v>
      </c>
      <c r="E2674" s="832" t="s">
        <v>333</v>
      </c>
      <c r="F2674" s="832" t="s">
        <v>2226</v>
      </c>
      <c r="G2674" s="832">
        <v>0</v>
      </c>
      <c r="H2674" s="832">
        <v>0</v>
      </c>
      <c r="I2674" s="832">
        <v>0</v>
      </c>
      <c r="J2674" s="832">
        <v>0</v>
      </c>
      <c r="K2674" s="832">
        <v>0</v>
      </c>
      <c r="L2674" s="832">
        <v>0</v>
      </c>
      <c r="M2674" s="832">
        <v>0</v>
      </c>
      <c r="N2674" s="832">
        <v>0</v>
      </c>
      <c r="O2674" s="832">
        <v>0</v>
      </c>
      <c r="P2674" s="832">
        <v>0</v>
      </c>
      <c r="Q2674" s="832">
        <v>0</v>
      </c>
      <c r="R2674" s="832">
        <v>0</v>
      </c>
      <c r="S2674" s="832">
        <v>0</v>
      </c>
      <c r="T2674" s="832">
        <v>0</v>
      </c>
      <c r="U2674" s="832">
        <v>0</v>
      </c>
      <c r="V2674" s="832">
        <v>0</v>
      </c>
      <c r="W2674" s="832">
        <v>0</v>
      </c>
      <c r="X2674" s="832">
        <v>0</v>
      </c>
      <c r="Y2674" s="832">
        <v>0</v>
      </c>
      <c r="Z2674" s="832">
        <v>0</v>
      </c>
      <c r="AA2674" s="832">
        <v>0</v>
      </c>
      <c r="AB2674" s="832">
        <v>0</v>
      </c>
      <c r="AC2674" s="832">
        <v>0</v>
      </c>
      <c r="AD2674" s="832">
        <v>0</v>
      </c>
      <c r="AE2674" s="832">
        <v>0</v>
      </c>
      <c r="AF2674" s="832">
        <v>0</v>
      </c>
      <c r="AG2674" s="832">
        <v>0</v>
      </c>
      <c r="AH2674" s="832">
        <v>0</v>
      </c>
      <c r="AI2674" s="832">
        <v>0</v>
      </c>
    </row>
    <row r="2675" spans="1:35" ht="15" customHeight="1">
      <c r="A2675" s="832" t="s">
        <v>1150</v>
      </c>
      <c r="B2675" s="832">
        <v>2022</v>
      </c>
      <c r="C2675" s="832" t="s">
        <v>2357</v>
      </c>
      <c r="D2675" s="832" t="s">
        <v>2358</v>
      </c>
      <c r="E2675" s="832" t="s">
        <v>2226</v>
      </c>
      <c r="F2675" s="832" t="s">
        <v>2226</v>
      </c>
      <c r="G2675" s="832">
        <v>133182.54</v>
      </c>
      <c r="H2675" s="832">
        <v>133182.54</v>
      </c>
      <c r="I2675" s="832">
        <v>177800.28</v>
      </c>
      <c r="J2675" s="832">
        <v>217808.97</v>
      </c>
      <c r="K2675" s="832">
        <v>318838.84999999998</v>
      </c>
      <c r="L2675" s="832">
        <v>363212.46</v>
      </c>
      <c r="M2675" s="832">
        <v>42504.28</v>
      </c>
      <c r="N2675" s="832">
        <v>189873.28</v>
      </c>
      <c r="O2675" s="832">
        <v>189873.28</v>
      </c>
      <c r="P2675" s="832">
        <v>189873.28</v>
      </c>
      <c r="Q2675" s="832">
        <v>282581.68</v>
      </c>
      <c r="R2675" s="832">
        <v>282581.68</v>
      </c>
      <c r="S2675" s="832">
        <v>30267.71</v>
      </c>
      <c r="T2675" s="832">
        <v>50816.86</v>
      </c>
      <c r="U2675" s="832">
        <v>0</v>
      </c>
      <c r="V2675" s="832">
        <v>3</v>
      </c>
      <c r="W2675" s="832">
        <v>3</v>
      </c>
      <c r="X2675" s="832">
        <v>4</v>
      </c>
      <c r="Y2675" s="832">
        <v>5</v>
      </c>
      <c r="Z2675" s="832">
        <v>7</v>
      </c>
      <c r="AA2675" s="832">
        <v>8</v>
      </c>
      <c r="AB2675" s="832">
        <v>1</v>
      </c>
      <c r="AC2675" s="832">
        <v>4</v>
      </c>
      <c r="AD2675" s="832">
        <v>4</v>
      </c>
      <c r="AE2675" s="832">
        <v>4</v>
      </c>
      <c r="AF2675" s="832">
        <v>6</v>
      </c>
      <c r="AG2675" s="832">
        <v>6</v>
      </c>
      <c r="AH2675" s="832">
        <v>1</v>
      </c>
      <c r="AI2675" s="832">
        <v>1</v>
      </c>
    </row>
    <row r="2676" spans="1:35" ht="15" customHeight="1">
      <c r="A2676" s="832" t="s">
        <v>1150</v>
      </c>
      <c r="B2676" s="832">
        <v>2022</v>
      </c>
      <c r="C2676" s="832" t="s">
        <v>2359</v>
      </c>
      <c r="D2676" s="832" t="s">
        <v>2360</v>
      </c>
      <c r="E2676" s="832" t="s">
        <v>2226</v>
      </c>
      <c r="F2676" s="832" t="s">
        <v>2226</v>
      </c>
      <c r="G2676" s="832">
        <v>703131.89</v>
      </c>
      <c r="H2676" s="832">
        <v>1388968.42</v>
      </c>
      <c r="I2676" s="832">
        <v>1667282.02</v>
      </c>
      <c r="J2676" s="832">
        <v>2024629.27</v>
      </c>
      <c r="K2676" s="832">
        <v>2713334.19</v>
      </c>
      <c r="L2676" s="832">
        <v>3082731.94</v>
      </c>
      <c r="M2676" s="832">
        <v>156934</v>
      </c>
      <c r="N2676" s="832">
        <v>341601.6</v>
      </c>
      <c r="O2676" s="832">
        <v>512717.33</v>
      </c>
      <c r="P2676" s="832">
        <v>678453.21</v>
      </c>
      <c r="Q2676" s="832">
        <v>853033.38</v>
      </c>
      <c r="R2676" s="832">
        <v>978639.54</v>
      </c>
      <c r="S2676" s="832">
        <v>256894.33</v>
      </c>
      <c r="T2676" s="832">
        <v>357796.85</v>
      </c>
      <c r="U2676" s="832">
        <v>0</v>
      </c>
      <c r="V2676" s="832">
        <v>12</v>
      </c>
      <c r="W2676" s="832">
        <v>24</v>
      </c>
      <c r="X2676" s="832">
        <v>29</v>
      </c>
      <c r="Y2676" s="832">
        <v>35</v>
      </c>
      <c r="Z2676" s="832">
        <v>47</v>
      </c>
      <c r="AA2676" s="832">
        <v>54</v>
      </c>
      <c r="AB2676" s="832">
        <v>3</v>
      </c>
      <c r="AC2676" s="832">
        <v>6</v>
      </c>
      <c r="AD2676" s="832">
        <v>9</v>
      </c>
      <c r="AE2676" s="832">
        <v>12</v>
      </c>
      <c r="AF2676" s="832">
        <v>15</v>
      </c>
      <c r="AG2676" s="832">
        <v>17</v>
      </c>
      <c r="AH2676" s="832">
        <v>5</v>
      </c>
      <c r="AI2676" s="832">
        <v>6</v>
      </c>
    </row>
    <row r="2677" spans="1:35" ht="15" customHeight="1">
      <c r="A2677" s="832" t="s">
        <v>1150</v>
      </c>
      <c r="B2677" s="832">
        <v>2022</v>
      </c>
      <c r="C2677" s="832" t="s">
        <v>2366</v>
      </c>
      <c r="D2677" s="832" t="s">
        <v>2367</v>
      </c>
      <c r="E2677" s="832" t="s">
        <v>2368</v>
      </c>
      <c r="F2677" s="832" t="s">
        <v>2226</v>
      </c>
      <c r="G2677" s="832">
        <v>967300.53</v>
      </c>
      <c r="H2677" s="832">
        <v>1163804.58</v>
      </c>
      <c r="I2677" s="832">
        <v>1399413.99</v>
      </c>
      <c r="J2677" s="832">
        <v>1649154.43</v>
      </c>
      <c r="K2677" s="832">
        <v>1850708.75</v>
      </c>
      <c r="L2677" s="832">
        <v>2047500.8</v>
      </c>
      <c r="M2677" s="832">
        <v>153447.85</v>
      </c>
      <c r="N2677" s="832">
        <v>378618.11</v>
      </c>
      <c r="O2677" s="832">
        <v>555618.87</v>
      </c>
      <c r="P2677" s="832">
        <v>742654.16</v>
      </c>
      <c r="Q2677" s="832">
        <v>994989.6</v>
      </c>
      <c r="R2677" s="832">
        <v>1154949.29</v>
      </c>
      <c r="S2677" s="832">
        <v>170625.07</v>
      </c>
      <c r="T2677" s="832">
        <v>204146.37</v>
      </c>
      <c r="U2677" s="832">
        <v>0</v>
      </c>
      <c r="V2677" s="832">
        <v>3745</v>
      </c>
      <c r="W2677" s="832">
        <v>4522</v>
      </c>
      <c r="X2677" s="832">
        <v>5554</v>
      </c>
      <c r="Y2677" s="832">
        <v>6578</v>
      </c>
      <c r="Z2677" s="832">
        <v>7489</v>
      </c>
      <c r="AA2677" s="832">
        <v>8319</v>
      </c>
      <c r="AB2677" s="832">
        <v>627</v>
      </c>
      <c r="AC2677" s="832">
        <v>1400</v>
      </c>
      <c r="AD2677" s="832">
        <v>2038</v>
      </c>
      <c r="AE2677" s="832">
        <v>2655</v>
      </c>
      <c r="AF2677" s="832">
        <v>3339</v>
      </c>
      <c r="AG2677" s="832">
        <v>3853</v>
      </c>
      <c r="AH2677" s="832">
        <v>693</v>
      </c>
      <c r="AI2677" s="832">
        <v>781</v>
      </c>
    </row>
    <row r="2678" spans="1:35" ht="15" customHeight="1">
      <c r="A2678" s="832" t="s">
        <v>1150</v>
      </c>
      <c r="B2678" s="832">
        <v>2022</v>
      </c>
      <c r="C2678" s="832" t="s">
        <v>2369</v>
      </c>
      <c r="D2678" s="832" t="s">
        <v>2370</v>
      </c>
      <c r="E2678" s="832" t="s">
        <v>2368</v>
      </c>
      <c r="F2678" s="832" t="s">
        <v>2226</v>
      </c>
      <c r="G2678" s="832">
        <v>62888.24</v>
      </c>
      <c r="H2678" s="832">
        <v>68186.710000000006</v>
      </c>
      <c r="I2678" s="832">
        <v>78012.77</v>
      </c>
      <c r="J2678" s="832">
        <v>88283.32</v>
      </c>
      <c r="K2678" s="832">
        <v>100948.69</v>
      </c>
      <c r="L2678" s="832">
        <v>111791.93</v>
      </c>
      <c r="M2678" s="832">
        <v>4622.54</v>
      </c>
      <c r="N2678" s="832">
        <v>20039.009999999998</v>
      </c>
      <c r="O2678" s="832">
        <v>26477.02</v>
      </c>
      <c r="P2678" s="832">
        <v>35761.360000000001</v>
      </c>
      <c r="Q2678" s="832">
        <v>41822.69</v>
      </c>
      <c r="R2678" s="832">
        <v>46874.73</v>
      </c>
      <c r="S2678" s="832">
        <v>9315.99</v>
      </c>
      <c r="T2678" s="832">
        <v>9796.73</v>
      </c>
      <c r="U2678" s="832">
        <v>0</v>
      </c>
      <c r="V2678" s="832">
        <v>569</v>
      </c>
      <c r="W2678" s="832">
        <v>645</v>
      </c>
      <c r="X2678" s="832">
        <v>740</v>
      </c>
      <c r="Y2678" s="832">
        <v>851</v>
      </c>
      <c r="Z2678" s="832">
        <v>951</v>
      </c>
      <c r="AA2678" s="832">
        <v>1057</v>
      </c>
      <c r="AB2678" s="832">
        <v>81</v>
      </c>
      <c r="AC2678" s="832">
        <v>193</v>
      </c>
      <c r="AD2678" s="832">
        <v>301</v>
      </c>
      <c r="AE2678" s="832">
        <v>380</v>
      </c>
      <c r="AF2678" s="832">
        <v>465</v>
      </c>
      <c r="AG2678" s="832">
        <v>535</v>
      </c>
      <c r="AH2678" s="832">
        <v>88</v>
      </c>
      <c r="AI2678" s="832">
        <v>96</v>
      </c>
    </row>
    <row r="2679" spans="1:35" ht="15" customHeight="1">
      <c r="A2679" s="832" t="s">
        <v>1150</v>
      </c>
      <c r="B2679" s="832">
        <v>2022</v>
      </c>
      <c r="C2679" s="832" t="s">
        <v>2371</v>
      </c>
      <c r="D2679" s="832" t="s">
        <v>2372</v>
      </c>
      <c r="E2679" s="832" t="s">
        <v>2368</v>
      </c>
      <c r="F2679" s="832" t="s">
        <v>2226</v>
      </c>
      <c r="G2679" s="832">
        <v>93924.9</v>
      </c>
      <c r="H2679" s="832">
        <v>105414.47</v>
      </c>
      <c r="I2679" s="832">
        <v>118398.36</v>
      </c>
      <c r="J2679" s="832">
        <v>132058.34</v>
      </c>
      <c r="K2679" s="832">
        <v>149397.21</v>
      </c>
      <c r="L2679" s="832">
        <v>167491.5</v>
      </c>
      <c r="M2679" s="832">
        <v>10202.68</v>
      </c>
      <c r="N2679" s="832">
        <v>19969.39</v>
      </c>
      <c r="O2679" s="832">
        <v>29098.92</v>
      </c>
      <c r="P2679" s="832">
        <v>45099.31</v>
      </c>
      <c r="Q2679" s="832">
        <v>60679.51</v>
      </c>
      <c r="R2679" s="832">
        <v>71179.77</v>
      </c>
      <c r="S2679" s="832">
        <v>13957.63</v>
      </c>
      <c r="T2679" s="832">
        <v>13558.91</v>
      </c>
      <c r="U2679" s="832">
        <v>0</v>
      </c>
      <c r="V2679" s="832">
        <v>857</v>
      </c>
      <c r="W2679" s="832">
        <v>935</v>
      </c>
      <c r="X2679" s="832">
        <v>1041</v>
      </c>
      <c r="Y2679" s="832">
        <v>1161</v>
      </c>
      <c r="Z2679" s="832">
        <v>1283</v>
      </c>
      <c r="AA2679" s="832">
        <v>1382</v>
      </c>
      <c r="AB2679" s="832">
        <v>84</v>
      </c>
      <c r="AC2679" s="832">
        <v>169</v>
      </c>
      <c r="AD2679" s="832">
        <v>270</v>
      </c>
      <c r="AE2679" s="832">
        <v>403</v>
      </c>
      <c r="AF2679" s="832">
        <v>544</v>
      </c>
      <c r="AG2679" s="832">
        <v>624</v>
      </c>
      <c r="AH2679" s="832">
        <v>115</v>
      </c>
      <c r="AI2679" s="832">
        <v>108</v>
      </c>
    </row>
    <row r="2680" spans="1:35" ht="15" customHeight="1">
      <c r="A2680" s="832" t="s">
        <v>1150</v>
      </c>
      <c r="B2680" s="832">
        <v>2022</v>
      </c>
      <c r="C2680" s="832" t="s">
        <v>2373</v>
      </c>
      <c r="D2680" s="832" t="s">
        <v>2374</v>
      </c>
      <c r="E2680" s="832" t="s">
        <v>2368</v>
      </c>
      <c r="F2680" s="832" t="s">
        <v>2226</v>
      </c>
      <c r="G2680" s="832">
        <v>399370.41</v>
      </c>
      <c r="H2680" s="832">
        <v>433609.21</v>
      </c>
      <c r="I2680" s="832">
        <v>488535.65</v>
      </c>
      <c r="J2680" s="832">
        <v>555788.93999999994</v>
      </c>
      <c r="K2680" s="832">
        <v>637324.15</v>
      </c>
      <c r="L2680" s="832">
        <v>700754.98</v>
      </c>
      <c r="M2680" s="832">
        <v>59370.45</v>
      </c>
      <c r="N2680" s="832">
        <v>108796.58</v>
      </c>
      <c r="O2680" s="832">
        <v>171461.14</v>
      </c>
      <c r="P2680" s="832">
        <v>260018.89</v>
      </c>
      <c r="Q2680" s="832">
        <v>352177.78</v>
      </c>
      <c r="R2680" s="832">
        <v>417503.45</v>
      </c>
      <c r="S2680" s="832">
        <v>58396.25</v>
      </c>
      <c r="T2680" s="832">
        <v>63752.45</v>
      </c>
      <c r="U2680" s="832">
        <v>0</v>
      </c>
      <c r="V2680" s="832">
        <v>3727</v>
      </c>
      <c r="W2680" s="832">
        <v>4056</v>
      </c>
      <c r="X2680" s="832">
        <v>4522</v>
      </c>
      <c r="Y2680" s="832">
        <v>5278</v>
      </c>
      <c r="Z2680" s="832">
        <v>5993</v>
      </c>
      <c r="AA2680" s="832">
        <v>6515</v>
      </c>
      <c r="AB2680" s="832">
        <v>481</v>
      </c>
      <c r="AC2680" s="832">
        <v>922</v>
      </c>
      <c r="AD2680" s="832">
        <v>1414</v>
      </c>
      <c r="AE2680" s="832">
        <v>2112</v>
      </c>
      <c r="AF2680" s="832">
        <v>3022</v>
      </c>
      <c r="AG2680" s="832">
        <v>3514</v>
      </c>
      <c r="AH2680" s="832">
        <v>543</v>
      </c>
      <c r="AI2680" s="832">
        <v>566</v>
      </c>
    </row>
    <row r="2681" spans="1:35" ht="15" customHeight="1">
      <c r="A2681" s="832" t="s">
        <v>1150</v>
      </c>
      <c r="B2681" s="832">
        <v>2022</v>
      </c>
      <c r="C2681" s="832" t="s">
        <v>2375</v>
      </c>
      <c r="D2681" s="832" t="s">
        <v>2842</v>
      </c>
      <c r="E2681" s="832" t="s">
        <v>2368</v>
      </c>
      <c r="F2681" s="832" t="s">
        <v>2226</v>
      </c>
      <c r="G2681" s="832">
        <v>0</v>
      </c>
      <c r="H2681" s="832">
        <v>0</v>
      </c>
      <c r="I2681" s="832">
        <v>0</v>
      </c>
      <c r="J2681" s="832">
        <v>0</v>
      </c>
      <c r="K2681" s="832">
        <v>0</v>
      </c>
      <c r="L2681" s="832">
        <v>0</v>
      </c>
      <c r="M2681" s="832">
        <v>0</v>
      </c>
      <c r="N2681" s="832">
        <v>0</v>
      </c>
      <c r="O2681" s="832">
        <v>0</v>
      </c>
      <c r="P2681" s="832">
        <v>0</v>
      </c>
      <c r="Q2681" s="832">
        <v>0</v>
      </c>
      <c r="R2681" s="832">
        <v>0</v>
      </c>
      <c r="S2681" s="832">
        <v>0</v>
      </c>
      <c r="T2681" s="832">
        <v>0</v>
      </c>
      <c r="U2681" s="832">
        <v>0</v>
      </c>
      <c r="V2681" s="832">
        <v>0</v>
      </c>
      <c r="W2681" s="832">
        <v>0</v>
      </c>
      <c r="X2681" s="832">
        <v>0</v>
      </c>
      <c r="Y2681" s="832">
        <v>0</v>
      </c>
      <c r="Z2681" s="832">
        <v>0</v>
      </c>
      <c r="AA2681" s="832">
        <v>0</v>
      </c>
      <c r="AB2681" s="832">
        <v>0</v>
      </c>
      <c r="AC2681" s="832">
        <v>0</v>
      </c>
      <c r="AD2681" s="832">
        <v>0</v>
      </c>
      <c r="AE2681" s="832">
        <v>0</v>
      </c>
      <c r="AF2681" s="832">
        <v>0</v>
      </c>
      <c r="AG2681" s="832">
        <v>0</v>
      </c>
      <c r="AH2681" s="832">
        <v>0</v>
      </c>
      <c r="AI2681" s="832">
        <v>0</v>
      </c>
    </row>
    <row r="2682" spans="1:35" ht="15" customHeight="1">
      <c r="A2682" s="832" t="s">
        <v>1150</v>
      </c>
      <c r="B2682" s="832">
        <v>2022</v>
      </c>
      <c r="C2682" s="832" t="s">
        <v>2377</v>
      </c>
      <c r="D2682" s="832" t="s">
        <v>2378</v>
      </c>
      <c r="E2682" s="832" t="s">
        <v>2368</v>
      </c>
      <c r="F2682" s="832" t="s">
        <v>2226</v>
      </c>
      <c r="G2682" s="832">
        <v>0</v>
      </c>
      <c r="H2682" s="832">
        <v>0</v>
      </c>
      <c r="I2682" s="832">
        <v>0</v>
      </c>
      <c r="J2682" s="832">
        <v>0</v>
      </c>
      <c r="K2682" s="832">
        <v>0</v>
      </c>
      <c r="L2682" s="832">
        <v>0</v>
      </c>
      <c r="M2682" s="832">
        <v>0</v>
      </c>
      <c r="N2682" s="832">
        <v>0</v>
      </c>
      <c r="O2682" s="832">
        <v>0</v>
      </c>
      <c r="P2682" s="832">
        <v>0</v>
      </c>
      <c r="Q2682" s="832">
        <v>0</v>
      </c>
      <c r="R2682" s="832">
        <v>0</v>
      </c>
      <c r="S2682" s="832">
        <v>0</v>
      </c>
      <c r="T2682" s="832">
        <v>0</v>
      </c>
      <c r="U2682" s="832">
        <v>0</v>
      </c>
      <c r="V2682" s="832">
        <v>0</v>
      </c>
      <c r="W2682" s="832">
        <v>0</v>
      </c>
      <c r="X2682" s="832">
        <v>0</v>
      </c>
      <c r="Y2682" s="832">
        <v>0</v>
      </c>
      <c r="Z2682" s="832">
        <v>0</v>
      </c>
      <c r="AA2682" s="832">
        <v>0</v>
      </c>
      <c r="AB2682" s="832">
        <v>0</v>
      </c>
      <c r="AC2682" s="832">
        <v>0</v>
      </c>
      <c r="AD2682" s="832">
        <v>0</v>
      </c>
      <c r="AE2682" s="832">
        <v>0</v>
      </c>
      <c r="AF2682" s="832">
        <v>0</v>
      </c>
      <c r="AG2682" s="832">
        <v>0</v>
      </c>
      <c r="AH2682" s="832">
        <v>0</v>
      </c>
      <c r="AI2682" s="832">
        <v>0</v>
      </c>
    </row>
    <row r="2683" spans="1:35" ht="15" customHeight="1">
      <c r="A2683" s="832" t="s">
        <v>1150</v>
      </c>
      <c r="B2683" s="832">
        <v>2022</v>
      </c>
      <c r="C2683" s="832" t="s">
        <v>2379</v>
      </c>
      <c r="D2683" s="832" t="s">
        <v>2380</v>
      </c>
      <c r="E2683" s="832" t="s">
        <v>2368</v>
      </c>
      <c r="F2683" s="832" t="s">
        <v>2226</v>
      </c>
      <c r="G2683" s="832">
        <v>992785.99</v>
      </c>
      <c r="H2683" s="832">
        <v>1078146.06</v>
      </c>
      <c r="I2683" s="832">
        <v>1177748.1200000001</v>
      </c>
      <c r="J2683" s="832">
        <v>1281997.3899999999</v>
      </c>
      <c r="K2683" s="832">
        <v>1385645.14</v>
      </c>
      <c r="L2683" s="832">
        <v>1490327.69</v>
      </c>
      <c r="M2683" s="832">
        <v>115796.94</v>
      </c>
      <c r="N2683" s="832">
        <v>174915.56</v>
      </c>
      <c r="O2683" s="832">
        <v>275645.78000000003</v>
      </c>
      <c r="P2683" s="832">
        <v>346441.15</v>
      </c>
      <c r="Q2683" s="832">
        <v>398422.43</v>
      </c>
      <c r="R2683" s="832">
        <v>527513.14</v>
      </c>
      <c r="S2683" s="832">
        <v>124193.97</v>
      </c>
      <c r="T2683" s="832">
        <v>89293.68</v>
      </c>
      <c r="U2683" s="832">
        <v>0</v>
      </c>
      <c r="V2683" s="832">
        <v>1378</v>
      </c>
      <c r="W2683" s="832">
        <v>1502</v>
      </c>
      <c r="X2683" s="832">
        <v>1650</v>
      </c>
      <c r="Y2683" s="832">
        <v>1797</v>
      </c>
      <c r="Z2683" s="832">
        <v>1993</v>
      </c>
      <c r="AA2683" s="832">
        <v>2269</v>
      </c>
      <c r="AB2683" s="832">
        <v>163</v>
      </c>
      <c r="AC2683" s="832">
        <v>311</v>
      </c>
      <c r="AD2683" s="832">
        <v>474</v>
      </c>
      <c r="AE2683" s="832">
        <v>678</v>
      </c>
      <c r="AF2683" s="832">
        <v>794</v>
      </c>
      <c r="AG2683" s="832">
        <v>1025</v>
      </c>
      <c r="AH2683" s="832">
        <v>189</v>
      </c>
      <c r="AI2683" s="832">
        <v>170</v>
      </c>
    </row>
    <row r="2684" spans="1:35" ht="15" customHeight="1">
      <c r="A2684" s="832" t="s">
        <v>1150</v>
      </c>
      <c r="B2684" s="832">
        <v>2022</v>
      </c>
      <c r="C2684" s="832" t="s">
        <v>2381</v>
      </c>
      <c r="D2684" s="832" t="s">
        <v>2382</v>
      </c>
      <c r="E2684" s="832" t="s">
        <v>2368</v>
      </c>
      <c r="F2684" s="832" t="s">
        <v>2226</v>
      </c>
      <c r="G2684" s="832">
        <v>91154.15</v>
      </c>
      <c r="H2684" s="832">
        <v>105521.93</v>
      </c>
      <c r="I2684" s="832">
        <v>114765.82</v>
      </c>
      <c r="J2684" s="832">
        <v>122574.16</v>
      </c>
      <c r="K2684" s="832">
        <v>128521.96</v>
      </c>
      <c r="L2684" s="832">
        <v>133407.95000000001</v>
      </c>
      <c r="M2684" s="832">
        <v>4195.3100000000004</v>
      </c>
      <c r="N2684" s="832">
        <v>9352.73</v>
      </c>
      <c r="O2684" s="832">
        <v>14332.77</v>
      </c>
      <c r="P2684" s="832">
        <v>23175.89</v>
      </c>
      <c r="Q2684" s="832">
        <v>28155.82</v>
      </c>
      <c r="R2684" s="832">
        <v>32792.720000000001</v>
      </c>
      <c r="S2684" s="832">
        <v>11117.33</v>
      </c>
      <c r="T2684" s="832">
        <v>7623.54</v>
      </c>
      <c r="U2684" s="832">
        <v>0</v>
      </c>
      <c r="V2684" s="832">
        <v>663</v>
      </c>
      <c r="W2684" s="832">
        <v>741</v>
      </c>
      <c r="X2684" s="832">
        <v>820</v>
      </c>
      <c r="Y2684" s="832">
        <v>882</v>
      </c>
      <c r="Z2684" s="832">
        <v>961</v>
      </c>
      <c r="AA2684" s="832">
        <v>1058</v>
      </c>
      <c r="AB2684" s="832">
        <v>75</v>
      </c>
      <c r="AC2684" s="832">
        <v>151</v>
      </c>
      <c r="AD2684" s="832">
        <v>224</v>
      </c>
      <c r="AE2684" s="832">
        <v>300</v>
      </c>
      <c r="AF2684" s="832">
        <v>368</v>
      </c>
      <c r="AG2684" s="832">
        <v>432</v>
      </c>
      <c r="AH2684" s="832">
        <v>88</v>
      </c>
      <c r="AI2684" s="832">
        <v>74</v>
      </c>
    </row>
    <row r="2685" spans="1:35" ht="15" customHeight="1">
      <c r="A2685" s="832" t="s">
        <v>1150</v>
      </c>
      <c r="B2685" s="832">
        <v>2022</v>
      </c>
      <c r="C2685" s="832" t="s">
        <v>2383</v>
      </c>
      <c r="D2685" s="832" t="s">
        <v>2384</v>
      </c>
      <c r="E2685" s="832" t="s">
        <v>2368</v>
      </c>
      <c r="F2685" s="832" t="s">
        <v>2226</v>
      </c>
      <c r="G2685" s="832">
        <v>0</v>
      </c>
      <c r="H2685" s="832">
        <v>0</v>
      </c>
      <c r="I2685" s="832">
        <v>0</v>
      </c>
      <c r="J2685" s="832">
        <v>0</v>
      </c>
      <c r="K2685" s="832">
        <v>0</v>
      </c>
      <c r="L2685" s="832">
        <v>0</v>
      </c>
      <c r="M2685" s="832">
        <v>0</v>
      </c>
      <c r="N2685" s="832">
        <v>0</v>
      </c>
      <c r="O2685" s="832">
        <v>0</v>
      </c>
      <c r="P2685" s="832">
        <v>0</v>
      </c>
      <c r="Q2685" s="832">
        <v>0</v>
      </c>
      <c r="R2685" s="832">
        <v>0</v>
      </c>
      <c r="S2685" s="832">
        <v>0</v>
      </c>
      <c r="T2685" s="832">
        <v>0</v>
      </c>
      <c r="U2685" s="832">
        <v>0</v>
      </c>
      <c r="V2685" s="832">
        <v>0</v>
      </c>
      <c r="W2685" s="832">
        <v>0</v>
      </c>
      <c r="X2685" s="832">
        <v>0</v>
      </c>
      <c r="Y2685" s="832">
        <v>0</v>
      </c>
      <c r="Z2685" s="832">
        <v>0</v>
      </c>
      <c r="AA2685" s="832">
        <v>0</v>
      </c>
      <c r="AB2685" s="832">
        <v>0</v>
      </c>
      <c r="AC2685" s="832">
        <v>0</v>
      </c>
      <c r="AD2685" s="832">
        <v>0</v>
      </c>
      <c r="AE2685" s="832">
        <v>0</v>
      </c>
      <c r="AF2685" s="832">
        <v>0</v>
      </c>
      <c r="AG2685" s="832">
        <v>0</v>
      </c>
      <c r="AH2685" s="832">
        <v>0</v>
      </c>
      <c r="AI2685" s="832">
        <v>0</v>
      </c>
    </row>
    <row r="2686" spans="1:35" ht="15" customHeight="1">
      <c r="A2686" s="832" t="s">
        <v>1150</v>
      </c>
      <c r="B2686" s="832">
        <v>2022</v>
      </c>
      <c r="C2686" s="832" t="s">
        <v>2385</v>
      </c>
      <c r="D2686" s="832" t="s">
        <v>2386</v>
      </c>
      <c r="E2686" s="832" t="s">
        <v>2368</v>
      </c>
      <c r="F2686" s="832" t="s">
        <v>2226</v>
      </c>
      <c r="G2686" s="832">
        <v>213258</v>
      </c>
      <c r="H2686" s="832">
        <v>237183.6</v>
      </c>
      <c r="I2686" s="832">
        <v>261823.35</v>
      </c>
      <c r="J2686" s="832">
        <v>280141.42</v>
      </c>
      <c r="K2686" s="832">
        <v>298139.06</v>
      </c>
      <c r="L2686" s="832">
        <v>308300.12</v>
      </c>
      <c r="M2686" s="832">
        <v>10699.36</v>
      </c>
      <c r="N2686" s="832">
        <v>27975.360000000001</v>
      </c>
      <c r="O2686" s="832">
        <v>38853</v>
      </c>
      <c r="P2686" s="832">
        <v>76062.350000000006</v>
      </c>
      <c r="Q2686" s="832">
        <v>156812.75</v>
      </c>
      <c r="R2686" s="832">
        <v>195369.43</v>
      </c>
      <c r="S2686" s="832">
        <v>25691.68</v>
      </c>
      <c r="T2686" s="832">
        <v>24653.69</v>
      </c>
      <c r="U2686" s="832">
        <v>0</v>
      </c>
      <c r="V2686" s="832">
        <v>401</v>
      </c>
      <c r="W2686" s="832">
        <v>440</v>
      </c>
      <c r="X2686" s="832">
        <v>478</v>
      </c>
      <c r="Y2686" s="832">
        <v>506</v>
      </c>
      <c r="Z2686" s="832">
        <v>538</v>
      </c>
      <c r="AA2686" s="832">
        <v>556</v>
      </c>
      <c r="AB2686" s="832">
        <v>15</v>
      </c>
      <c r="AC2686" s="832">
        <v>42</v>
      </c>
      <c r="AD2686" s="832">
        <v>61</v>
      </c>
      <c r="AE2686" s="832">
        <v>112</v>
      </c>
      <c r="AF2686" s="832">
        <v>208</v>
      </c>
      <c r="AG2686" s="832">
        <v>257</v>
      </c>
      <c r="AH2686" s="832">
        <v>46</v>
      </c>
      <c r="AI2686" s="832">
        <v>36</v>
      </c>
    </row>
    <row r="2687" spans="1:35" ht="15" customHeight="1">
      <c r="A2687" s="832" t="s">
        <v>1150</v>
      </c>
      <c r="B2687" s="832">
        <v>2022</v>
      </c>
      <c r="C2687" s="832" t="s">
        <v>2387</v>
      </c>
      <c r="D2687" s="832" t="s">
        <v>2388</v>
      </c>
      <c r="E2687" s="832" t="s">
        <v>333</v>
      </c>
      <c r="F2687" s="832" t="s">
        <v>2226</v>
      </c>
      <c r="G2687" s="832">
        <v>0</v>
      </c>
      <c r="H2687" s="832">
        <v>0</v>
      </c>
      <c r="I2687" s="832">
        <v>0</v>
      </c>
      <c r="J2687" s="832">
        <v>0</v>
      </c>
      <c r="K2687" s="832">
        <v>0</v>
      </c>
      <c r="L2687" s="832">
        <v>0</v>
      </c>
      <c r="M2687" s="832">
        <v>0</v>
      </c>
      <c r="N2687" s="832">
        <v>0</v>
      </c>
      <c r="O2687" s="832">
        <v>0</v>
      </c>
      <c r="P2687" s="832">
        <v>0</v>
      </c>
      <c r="Q2687" s="832">
        <v>0</v>
      </c>
      <c r="R2687" s="832">
        <v>0</v>
      </c>
      <c r="S2687" s="832">
        <v>0</v>
      </c>
      <c r="T2687" s="832">
        <v>0</v>
      </c>
      <c r="U2687" s="832">
        <v>0</v>
      </c>
      <c r="V2687" s="832">
        <v>0</v>
      </c>
      <c r="W2687" s="832">
        <v>0</v>
      </c>
      <c r="X2687" s="832">
        <v>0</v>
      </c>
      <c r="Y2687" s="832">
        <v>0</v>
      </c>
      <c r="Z2687" s="832">
        <v>0</v>
      </c>
      <c r="AA2687" s="832">
        <v>0</v>
      </c>
      <c r="AB2687" s="832">
        <v>0</v>
      </c>
      <c r="AC2687" s="832">
        <v>0</v>
      </c>
      <c r="AD2687" s="832">
        <v>0</v>
      </c>
      <c r="AE2687" s="832">
        <v>0</v>
      </c>
      <c r="AF2687" s="832">
        <v>0</v>
      </c>
      <c r="AG2687" s="832">
        <v>0</v>
      </c>
      <c r="AH2687" s="832">
        <v>0</v>
      </c>
      <c r="AI2687" s="832">
        <v>0</v>
      </c>
    </row>
    <row r="2688" spans="1:35" ht="15" customHeight="1">
      <c r="A2688" s="832" t="s">
        <v>1150</v>
      </c>
      <c r="B2688" s="832">
        <v>2022</v>
      </c>
      <c r="C2688" s="832" t="s">
        <v>2389</v>
      </c>
      <c r="D2688" s="832" t="s">
        <v>2390</v>
      </c>
      <c r="E2688" s="832" t="s">
        <v>333</v>
      </c>
      <c r="F2688" s="832" t="s">
        <v>2226</v>
      </c>
      <c r="G2688" s="832">
        <v>0</v>
      </c>
      <c r="H2688" s="832">
        <v>0</v>
      </c>
      <c r="I2688" s="832">
        <v>0</v>
      </c>
      <c r="J2688" s="832">
        <v>0</v>
      </c>
      <c r="K2688" s="832">
        <v>0</v>
      </c>
      <c r="L2688" s="832">
        <v>0</v>
      </c>
      <c r="M2688" s="832">
        <v>0</v>
      </c>
      <c r="N2688" s="832">
        <v>0</v>
      </c>
      <c r="O2688" s="832">
        <v>0</v>
      </c>
      <c r="P2688" s="832">
        <v>0</v>
      </c>
      <c r="Q2688" s="832">
        <v>0</v>
      </c>
      <c r="R2688" s="832">
        <v>0</v>
      </c>
      <c r="S2688" s="832">
        <v>0</v>
      </c>
      <c r="T2688" s="832">
        <v>0</v>
      </c>
      <c r="U2688" s="832">
        <v>0</v>
      </c>
      <c r="V2688" s="832">
        <v>0</v>
      </c>
      <c r="W2688" s="832">
        <v>0</v>
      </c>
      <c r="X2688" s="832">
        <v>0</v>
      </c>
      <c r="Y2688" s="832">
        <v>0</v>
      </c>
      <c r="Z2688" s="832">
        <v>0</v>
      </c>
      <c r="AA2688" s="832">
        <v>0</v>
      </c>
      <c r="AB2688" s="832">
        <v>0</v>
      </c>
      <c r="AC2688" s="832">
        <v>0</v>
      </c>
      <c r="AD2688" s="832">
        <v>0</v>
      </c>
      <c r="AE2688" s="832">
        <v>0</v>
      </c>
      <c r="AF2688" s="832">
        <v>0</v>
      </c>
      <c r="AG2688" s="832">
        <v>0</v>
      </c>
      <c r="AH2688" s="832">
        <v>0</v>
      </c>
      <c r="AI2688" s="832">
        <v>0</v>
      </c>
    </row>
    <row r="2689" spans="1:35" ht="15" customHeight="1">
      <c r="A2689" s="832" t="s">
        <v>1150</v>
      </c>
      <c r="B2689" s="832">
        <v>2022</v>
      </c>
      <c r="C2689" s="832" t="s">
        <v>2391</v>
      </c>
      <c r="D2689" s="832" t="s">
        <v>2392</v>
      </c>
      <c r="E2689" s="832" t="s">
        <v>2368</v>
      </c>
      <c r="F2689" s="832" t="s">
        <v>2226</v>
      </c>
      <c r="G2689" s="832">
        <v>0</v>
      </c>
      <c r="H2689" s="832">
        <v>0</v>
      </c>
      <c r="I2689" s="832">
        <v>0</v>
      </c>
      <c r="J2689" s="832">
        <v>0</v>
      </c>
      <c r="K2689" s="832">
        <v>0</v>
      </c>
      <c r="L2689" s="832">
        <v>0</v>
      </c>
      <c r="M2689" s="832">
        <v>0</v>
      </c>
      <c r="N2689" s="832">
        <v>0</v>
      </c>
      <c r="O2689" s="832">
        <v>0</v>
      </c>
      <c r="P2689" s="832">
        <v>0</v>
      </c>
      <c r="Q2689" s="832">
        <v>0</v>
      </c>
      <c r="R2689" s="832">
        <v>0</v>
      </c>
      <c r="S2689" s="832">
        <v>0</v>
      </c>
      <c r="T2689" s="832">
        <v>0</v>
      </c>
      <c r="U2689" s="832">
        <v>0</v>
      </c>
      <c r="V2689" s="832">
        <v>0</v>
      </c>
      <c r="W2689" s="832">
        <v>0</v>
      </c>
      <c r="X2689" s="832">
        <v>0</v>
      </c>
      <c r="Y2689" s="832">
        <v>0</v>
      </c>
      <c r="Z2689" s="832">
        <v>0</v>
      </c>
      <c r="AA2689" s="832">
        <v>0</v>
      </c>
      <c r="AB2689" s="832">
        <v>0</v>
      </c>
      <c r="AC2689" s="832">
        <v>0</v>
      </c>
      <c r="AD2689" s="832">
        <v>0</v>
      </c>
      <c r="AE2689" s="832">
        <v>0</v>
      </c>
      <c r="AF2689" s="832">
        <v>0</v>
      </c>
      <c r="AG2689" s="832">
        <v>0</v>
      </c>
      <c r="AH2689" s="832">
        <v>0</v>
      </c>
      <c r="AI2689" s="832">
        <v>0</v>
      </c>
    </row>
    <row r="2690" spans="1:35" ht="15" customHeight="1">
      <c r="A2690" s="832" t="s">
        <v>1150</v>
      </c>
      <c r="B2690" s="832">
        <v>2022</v>
      </c>
      <c r="C2690" s="832" t="s">
        <v>2393</v>
      </c>
      <c r="D2690" s="832" t="s">
        <v>2394</v>
      </c>
      <c r="E2690" s="832" t="s">
        <v>2368</v>
      </c>
      <c r="F2690" s="832" t="s">
        <v>2226</v>
      </c>
      <c r="G2690" s="832">
        <v>470240.86</v>
      </c>
      <c r="H2690" s="832">
        <v>503177.72</v>
      </c>
      <c r="I2690" s="832">
        <v>564532.62</v>
      </c>
      <c r="J2690" s="832">
        <v>676483.05</v>
      </c>
      <c r="K2690" s="832">
        <v>786479.94</v>
      </c>
      <c r="L2690" s="832">
        <v>852615.31</v>
      </c>
      <c r="M2690" s="832">
        <v>53564.32</v>
      </c>
      <c r="N2690" s="832">
        <v>100604.01</v>
      </c>
      <c r="O2690" s="832">
        <v>153857.85</v>
      </c>
      <c r="P2690" s="832">
        <v>253190.03</v>
      </c>
      <c r="Q2690" s="832">
        <v>382837.9</v>
      </c>
      <c r="R2690" s="832">
        <v>449681.13</v>
      </c>
      <c r="S2690" s="832">
        <v>71051.28</v>
      </c>
      <c r="T2690" s="832">
        <v>74208.600000000006</v>
      </c>
      <c r="U2690" s="832">
        <v>0</v>
      </c>
      <c r="V2690" s="832">
        <v>4851</v>
      </c>
      <c r="W2690" s="832">
        <v>5268</v>
      </c>
      <c r="X2690" s="832">
        <v>5902</v>
      </c>
      <c r="Y2690" s="832">
        <v>6933</v>
      </c>
      <c r="Z2690" s="832">
        <v>7913</v>
      </c>
      <c r="AA2690" s="832">
        <v>8622</v>
      </c>
      <c r="AB2690" s="832">
        <v>590</v>
      </c>
      <c r="AC2690" s="832">
        <v>1149</v>
      </c>
      <c r="AD2690" s="832">
        <v>1750</v>
      </c>
      <c r="AE2690" s="832">
        <v>2657</v>
      </c>
      <c r="AF2690" s="832">
        <v>3889</v>
      </c>
      <c r="AG2690" s="832">
        <v>4553</v>
      </c>
      <c r="AH2690" s="832">
        <v>719</v>
      </c>
      <c r="AI2690" s="832">
        <v>747</v>
      </c>
    </row>
    <row r="2691" spans="1:35" ht="15" customHeight="1">
      <c r="A2691" s="832" t="s">
        <v>1150</v>
      </c>
      <c r="B2691" s="832">
        <v>2022</v>
      </c>
      <c r="C2691" s="832" t="s">
        <v>2395</v>
      </c>
      <c r="D2691" s="832" t="s">
        <v>2843</v>
      </c>
      <c r="E2691" s="832" t="s">
        <v>2368</v>
      </c>
      <c r="F2691" s="832" t="s">
        <v>2226</v>
      </c>
      <c r="G2691" s="832">
        <v>0</v>
      </c>
      <c r="H2691" s="832">
        <v>0</v>
      </c>
      <c r="I2691" s="832">
        <v>0</v>
      </c>
      <c r="J2691" s="832">
        <v>0</v>
      </c>
      <c r="K2691" s="832">
        <v>0</v>
      </c>
      <c r="L2691" s="832">
        <v>0</v>
      </c>
      <c r="M2691" s="832">
        <v>0</v>
      </c>
      <c r="N2691" s="832">
        <v>0</v>
      </c>
      <c r="O2691" s="832">
        <v>0</v>
      </c>
      <c r="P2691" s="832">
        <v>0</v>
      </c>
      <c r="Q2691" s="832">
        <v>0</v>
      </c>
      <c r="R2691" s="832">
        <v>0</v>
      </c>
      <c r="S2691" s="832">
        <v>0</v>
      </c>
      <c r="T2691" s="832">
        <v>0</v>
      </c>
      <c r="U2691" s="832">
        <v>0</v>
      </c>
      <c r="V2691" s="832">
        <v>0</v>
      </c>
      <c r="W2691" s="832">
        <v>0</v>
      </c>
      <c r="X2691" s="832">
        <v>0</v>
      </c>
      <c r="Y2691" s="832">
        <v>0</v>
      </c>
      <c r="Z2691" s="832">
        <v>0</v>
      </c>
      <c r="AA2691" s="832">
        <v>0</v>
      </c>
      <c r="AB2691" s="832">
        <v>0</v>
      </c>
      <c r="AC2691" s="832">
        <v>0</v>
      </c>
      <c r="AD2691" s="832">
        <v>0</v>
      </c>
      <c r="AE2691" s="832">
        <v>0</v>
      </c>
      <c r="AF2691" s="832">
        <v>0</v>
      </c>
      <c r="AG2691" s="832">
        <v>0</v>
      </c>
      <c r="AH2691" s="832">
        <v>0</v>
      </c>
      <c r="AI2691" s="832">
        <v>0</v>
      </c>
    </row>
    <row r="2692" spans="1:35" ht="15" customHeight="1">
      <c r="A2692" s="832" t="s">
        <v>1150</v>
      </c>
      <c r="B2692" s="832">
        <v>2022</v>
      </c>
      <c r="C2692" s="832" t="s">
        <v>2397</v>
      </c>
      <c r="D2692" s="832" t="s">
        <v>2398</v>
      </c>
      <c r="E2692" s="832" t="s">
        <v>2368</v>
      </c>
      <c r="F2692" s="832" t="s">
        <v>2226</v>
      </c>
      <c r="G2692" s="832">
        <v>0</v>
      </c>
      <c r="H2692" s="832">
        <v>0</v>
      </c>
      <c r="I2692" s="832">
        <v>0</v>
      </c>
      <c r="J2692" s="832">
        <v>0</v>
      </c>
      <c r="K2692" s="832">
        <v>0</v>
      </c>
      <c r="L2692" s="832">
        <v>0</v>
      </c>
      <c r="M2692" s="832">
        <v>0</v>
      </c>
      <c r="N2692" s="832">
        <v>0</v>
      </c>
      <c r="O2692" s="832">
        <v>0</v>
      </c>
      <c r="P2692" s="832">
        <v>0</v>
      </c>
      <c r="Q2692" s="832">
        <v>0</v>
      </c>
      <c r="R2692" s="832">
        <v>0</v>
      </c>
      <c r="S2692" s="832">
        <v>0</v>
      </c>
      <c r="T2692" s="832">
        <v>0</v>
      </c>
      <c r="U2692" s="832">
        <v>0</v>
      </c>
      <c r="V2692" s="832">
        <v>0</v>
      </c>
      <c r="W2692" s="832">
        <v>0</v>
      </c>
      <c r="X2692" s="832">
        <v>0</v>
      </c>
      <c r="Y2692" s="832">
        <v>0</v>
      </c>
      <c r="Z2692" s="832">
        <v>0</v>
      </c>
      <c r="AA2692" s="832">
        <v>0</v>
      </c>
      <c r="AB2692" s="832">
        <v>0</v>
      </c>
      <c r="AC2692" s="832">
        <v>0</v>
      </c>
      <c r="AD2692" s="832">
        <v>0</v>
      </c>
      <c r="AE2692" s="832">
        <v>0</v>
      </c>
      <c r="AF2692" s="832">
        <v>0</v>
      </c>
      <c r="AG2692" s="832">
        <v>0</v>
      </c>
      <c r="AH2692" s="832">
        <v>0</v>
      </c>
      <c r="AI2692" s="832">
        <v>0</v>
      </c>
    </row>
    <row r="2693" spans="1:35" ht="15" customHeight="1">
      <c r="A2693" s="832" t="s">
        <v>1150</v>
      </c>
      <c r="B2693" s="832">
        <v>2022</v>
      </c>
      <c r="C2693" s="832" t="s">
        <v>2399</v>
      </c>
      <c r="D2693" s="832" t="s">
        <v>2400</v>
      </c>
      <c r="E2693" s="832" t="s">
        <v>2368</v>
      </c>
      <c r="F2693" s="832" t="s">
        <v>2226</v>
      </c>
      <c r="G2693" s="832">
        <v>245407.98</v>
      </c>
      <c r="H2693" s="832">
        <v>275463.82</v>
      </c>
      <c r="I2693" s="832">
        <v>308863.5</v>
      </c>
      <c r="J2693" s="832">
        <v>335367.84999999998</v>
      </c>
      <c r="K2693" s="832">
        <v>370631.42</v>
      </c>
      <c r="L2693" s="832">
        <v>417075.47</v>
      </c>
      <c r="M2693" s="832">
        <v>40085.269999999997</v>
      </c>
      <c r="N2693" s="832">
        <v>63827.61</v>
      </c>
      <c r="O2693" s="832">
        <v>98306.880000000005</v>
      </c>
      <c r="P2693" s="832">
        <v>128846.61</v>
      </c>
      <c r="Q2693" s="832">
        <v>149196.87</v>
      </c>
      <c r="R2693" s="832">
        <v>181245.7</v>
      </c>
      <c r="S2693" s="832">
        <v>34756.29</v>
      </c>
      <c r="T2693" s="832">
        <v>32922.949999999997</v>
      </c>
      <c r="U2693" s="832">
        <v>0</v>
      </c>
      <c r="V2693" s="832">
        <v>2781</v>
      </c>
      <c r="W2693" s="832">
        <v>3044</v>
      </c>
      <c r="X2693" s="832">
        <v>3315</v>
      </c>
      <c r="Y2693" s="832">
        <v>3574</v>
      </c>
      <c r="Z2693" s="832">
        <v>3907</v>
      </c>
      <c r="AA2693" s="832">
        <v>4421</v>
      </c>
      <c r="AB2693" s="832">
        <v>250</v>
      </c>
      <c r="AC2693" s="832">
        <v>458</v>
      </c>
      <c r="AD2693" s="832">
        <v>669</v>
      </c>
      <c r="AE2693" s="832">
        <v>1000</v>
      </c>
      <c r="AF2693" s="832">
        <v>1229</v>
      </c>
      <c r="AG2693" s="832">
        <v>1550</v>
      </c>
      <c r="AH2693" s="832">
        <v>368</v>
      </c>
      <c r="AI2693" s="832">
        <v>306</v>
      </c>
    </row>
    <row r="2694" spans="1:35" ht="15" customHeight="1">
      <c r="A2694" s="832" t="s">
        <v>1150</v>
      </c>
      <c r="B2694" s="832">
        <v>2022</v>
      </c>
      <c r="C2694" s="832" t="s">
        <v>2401</v>
      </c>
      <c r="D2694" s="832" t="s">
        <v>2402</v>
      </c>
      <c r="E2694" s="832" t="s">
        <v>2368</v>
      </c>
      <c r="F2694" s="832" t="s">
        <v>2226</v>
      </c>
      <c r="G2694" s="832">
        <v>126748.48</v>
      </c>
      <c r="H2694" s="832">
        <v>144169.54999999999</v>
      </c>
      <c r="I2694" s="832">
        <v>160649.89000000001</v>
      </c>
      <c r="J2694" s="832">
        <v>172766.75</v>
      </c>
      <c r="K2694" s="832">
        <v>185868.22</v>
      </c>
      <c r="L2694" s="832">
        <v>201752.59</v>
      </c>
      <c r="M2694" s="832">
        <v>12468.42</v>
      </c>
      <c r="N2694" s="832">
        <v>25196.16</v>
      </c>
      <c r="O2694" s="832">
        <v>36425.74</v>
      </c>
      <c r="P2694" s="832">
        <v>50164.37</v>
      </c>
      <c r="Q2694" s="832">
        <v>65770.83</v>
      </c>
      <c r="R2694" s="832">
        <v>77359.16</v>
      </c>
      <c r="S2694" s="832">
        <v>16812.72</v>
      </c>
      <c r="T2694" s="832">
        <v>13904.18</v>
      </c>
      <c r="U2694" s="832">
        <v>0</v>
      </c>
      <c r="V2694" s="832">
        <v>867</v>
      </c>
      <c r="W2694" s="832">
        <v>968</v>
      </c>
      <c r="X2694" s="832">
        <v>1073</v>
      </c>
      <c r="Y2694" s="832">
        <v>1156</v>
      </c>
      <c r="Z2694" s="832">
        <v>1244</v>
      </c>
      <c r="AA2694" s="832">
        <v>1369</v>
      </c>
      <c r="AB2694" s="832">
        <v>88</v>
      </c>
      <c r="AC2694" s="832">
        <v>182</v>
      </c>
      <c r="AD2694" s="832">
        <v>275</v>
      </c>
      <c r="AE2694" s="832">
        <v>367</v>
      </c>
      <c r="AF2694" s="832">
        <v>444</v>
      </c>
      <c r="AG2694" s="832">
        <v>521</v>
      </c>
      <c r="AH2694" s="832">
        <v>114</v>
      </c>
      <c r="AI2694" s="832">
        <v>94</v>
      </c>
    </row>
    <row r="2695" spans="1:35" ht="15" customHeight="1">
      <c r="A2695" s="832" t="s">
        <v>1150</v>
      </c>
      <c r="B2695" s="832">
        <v>2022</v>
      </c>
      <c r="C2695" s="832" t="s">
        <v>2403</v>
      </c>
      <c r="D2695" s="832" t="s">
        <v>2404</v>
      </c>
      <c r="E2695" s="832" t="s">
        <v>2368</v>
      </c>
      <c r="F2695" s="832" t="s">
        <v>2226</v>
      </c>
      <c r="G2695" s="832">
        <v>0</v>
      </c>
      <c r="H2695" s="832">
        <v>0</v>
      </c>
      <c r="I2695" s="832">
        <v>0</v>
      </c>
      <c r="J2695" s="832">
        <v>0</v>
      </c>
      <c r="K2695" s="832">
        <v>0</v>
      </c>
      <c r="L2695" s="832">
        <v>0</v>
      </c>
      <c r="M2695" s="832">
        <v>0</v>
      </c>
      <c r="N2695" s="832">
        <v>0</v>
      </c>
      <c r="O2695" s="832">
        <v>0</v>
      </c>
      <c r="P2695" s="832">
        <v>0</v>
      </c>
      <c r="Q2695" s="832">
        <v>0</v>
      </c>
      <c r="R2695" s="832">
        <v>0</v>
      </c>
      <c r="S2695" s="832">
        <v>0</v>
      </c>
      <c r="T2695" s="832">
        <v>0</v>
      </c>
      <c r="U2695" s="832">
        <v>0</v>
      </c>
      <c r="V2695" s="832">
        <v>0</v>
      </c>
      <c r="W2695" s="832">
        <v>0</v>
      </c>
      <c r="X2695" s="832">
        <v>0</v>
      </c>
      <c r="Y2695" s="832">
        <v>0</v>
      </c>
      <c r="Z2695" s="832">
        <v>0</v>
      </c>
      <c r="AA2695" s="832">
        <v>0</v>
      </c>
      <c r="AB2695" s="832">
        <v>0</v>
      </c>
      <c r="AC2695" s="832">
        <v>0</v>
      </c>
      <c r="AD2695" s="832">
        <v>0</v>
      </c>
      <c r="AE2695" s="832">
        <v>0</v>
      </c>
      <c r="AF2695" s="832">
        <v>0</v>
      </c>
      <c r="AG2695" s="832">
        <v>0</v>
      </c>
      <c r="AH2695" s="832">
        <v>0</v>
      </c>
      <c r="AI2695" s="832">
        <v>0</v>
      </c>
    </row>
    <row r="2696" spans="1:35" ht="15" customHeight="1">
      <c r="A2696" s="832" t="s">
        <v>1150</v>
      </c>
      <c r="B2696" s="832">
        <v>2022</v>
      </c>
      <c r="C2696" s="832" t="s">
        <v>2405</v>
      </c>
      <c r="D2696" s="832" t="s">
        <v>2406</v>
      </c>
      <c r="E2696" s="832" t="s">
        <v>2368</v>
      </c>
      <c r="F2696" s="832" t="s">
        <v>2226</v>
      </c>
      <c r="G2696" s="832">
        <v>0</v>
      </c>
      <c r="H2696" s="832">
        <v>0</v>
      </c>
      <c r="I2696" s="832">
        <v>0</v>
      </c>
      <c r="J2696" s="832">
        <v>0</v>
      </c>
      <c r="K2696" s="832">
        <v>0</v>
      </c>
      <c r="L2696" s="832">
        <v>0</v>
      </c>
      <c r="M2696" s="832">
        <v>0</v>
      </c>
      <c r="N2696" s="832">
        <v>0</v>
      </c>
      <c r="O2696" s="832">
        <v>0</v>
      </c>
      <c r="P2696" s="832">
        <v>0</v>
      </c>
      <c r="Q2696" s="832">
        <v>0</v>
      </c>
      <c r="R2696" s="832">
        <v>0</v>
      </c>
      <c r="S2696" s="832">
        <v>0</v>
      </c>
      <c r="T2696" s="832">
        <v>0</v>
      </c>
      <c r="U2696" s="832">
        <v>0</v>
      </c>
      <c r="V2696" s="832">
        <v>0</v>
      </c>
      <c r="W2696" s="832">
        <v>0</v>
      </c>
      <c r="X2696" s="832">
        <v>0</v>
      </c>
      <c r="Y2696" s="832">
        <v>0</v>
      </c>
      <c r="Z2696" s="832">
        <v>0</v>
      </c>
      <c r="AA2696" s="832">
        <v>0</v>
      </c>
      <c r="AB2696" s="832">
        <v>0</v>
      </c>
      <c r="AC2696" s="832">
        <v>0</v>
      </c>
      <c r="AD2696" s="832">
        <v>0</v>
      </c>
      <c r="AE2696" s="832">
        <v>0</v>
      </c>
      <c r="AF2696" s="832">
        <v>0</v>
      </c>
      <c r="AG2696" s="832">
        <v>0</v>
      </c>
      <c r="AH2696" s="832">
        <v>0</v>
      </c>
      <c r="AI2696" s="832">
        <v>0</v>
      </c>
    </row>
    <row r="2697" spans="1:35" ht="15" customHeight="1">
      <c r="A2697" s="832" t="s">
        <v>1150</v>
      </c>
      <c r="B2697" s="832">
        <v>2022</v>
      </c>
      <c r="C2697" s="832" t="s">
        <v>2407</v>
      </c>
      <c r="D2697" s="832" t="s">
        <v>2408</v>
      </c>
      <c r="E2697" s="832" t="s">
        <v>2368</v>
      </c>
      <c r="F2697" s="832" t="s">
        <v>2226</v>
      </c>
      <c r="G2697" s="832">
        <v>0</v>
      </c>
      <c r="H2697" s="832">
        <v>0</v>
      </c>
      <c r="I2697" s="832">
        <v>0</v>
      </c>
      <c r="J2697" s="832">
        <v>0</v>
      </c>
      <c r="K2697" s="832">
        <v>0</v>
      </c>
      <c r="L2697" s="832">
        <v>0</v>
      </c>
      <c r="M2697" s="832">
        <v>0</v>
      </c>
      <c r="N2697" s="832">
        <v>0</v>
      </c>
      <c r="O2697" s="832">
        <v>0</v>
      </c>
      <c r="P2697" s="832">
        <v>0</v>
      </c>
      <c r="Q2697" s="832">
        <v>0</v>
      </c>
      <c r="R2697" s="832">
        <v>0</v>
      </c>
      <c r="S2697" s="832">
        <v>0</v>
      </c>
      <c r="T2697" s="832">
        <v>0</v>
      </c>
      <c r="U2697" s="832">
        <v>0</v>
      </c>
      <c r="V2697" s="832">
        <v>0</v>
      </c>
      <c r="W2697" s="832">
        <v>0</v>
      </c>
      <c r="X2697" s="832">
        <v>0</v>
      </c>
      <c r="Y2697" s="832">
        <v>0</v>
      </c>
      <c r="Z2697" s="832">
        <v>0</v>
      </c>
      <c r="AA2697" s="832">
        <v>0</v>
      </c>
      <c r="AB2697" s="832">
        <v>0</v>
      </c>
      <c r="AC2697" s="832">
        <v>0</v>
      </c>
      <c r="AD2697" s="832">
        <v>0</v>
      </c>
      <c r="AE2697" s="832">
        <v>0</v>
      </c>
      <c r="AF2697" s="832">
        <v>0</v>
      </c>
      <c r="AG2697" s="832">
        <v>0</v>
      </c>
      <c r="AH2697" s="832">
        <v>0</v>
      </c>
      <c r="AI2697" s="832">
        <v>0</v>
      </c>
    </row>
    <row r="2698" spans="1:35" ht="15" customHeight="1">
      <c r="A2698" s="832" t="s">
        <v>1150</v>
      </c>
      <c r="B2698" s="832">
        <v>2022</v>
      </c>
      <c r="C2698" s="832" t="s">
        <v>2409</v>
      </c>
      <c r="D2698" s="832" t="s">
        <v>2410</v>
      </c>
      <c r="E2698" s="832" t="s">
        <v>2368</v>
      </c>
      <c r="F2698" s="832" t="s">
        <v>2226</v>
      </c>
      <c r="G2698" s="832">
        <v>0</v>
      </c>
      <c r="H2698" s="832">
        <v>0</v>
      </c>
      <c r="I2698" s="832">
        <v>0</v>
      </c>
      <c r="J2698" s="832">
        <v>0</v>
      </c>
      <c r="K2698" s="832">
        <v>0</v>
      </c>
      <c r="L2698" s="832">
        <v>0</v>
      </c>
      <c r="M2698" s="832">
        <v>0</v>
      </c>
      <c r="N2698" s="832">
        <v>0</v>
      </c>
      <c r="O2698" s="832">
        <v>0</v>
      </c>
      <c r="P2698" s="832">
        <v>0</v>
      </c>
      <c r="Q2698" s="832">
        <v>0</v>
      </c>
      <c r="R2698" s="832">
        <v>0</v>
      </c>
      <c r="S2698" s="832">
        <v>0</v>
      </c>
      <c r="T2698" s="832">
        <v>0</v>
      </c>
      <c r="U2698" s="832">
        <v>0</v>
      </c>
      <c r="V2698" s="832">
        <v>0</v>
      </c>
      <c r="W2698" s="832">
        <v>0</v>
      </c>
      <c r="X2698" s="832">
        <v>0</v>
      </c>
      <c r="Y2698" s="832">
        <v>0</v>
      </c>
      <c r="Z2698" s="832">
        <v>0</v>
      </c>
      <c r="AA2698" s="832">
        <v>0</v>
      </c>
      <c r="AB2698" s="832">
        <v>0</v>
      </c>
      <c r="AC2698" s="832">
        <v>0</v>
      </c>
      <c r="AD2698" s="832">
        <v>0</v>
      </c>
      <c r="AE2698" s="832">
        <v>0</v>
      </c>
      <c r="AF2698" s="832">
        <v>0</v>
      </c>
      <c r="AG2698" s="832">
        <v>0</v>
      </c>
      <c r="AH2698" s="832">
        <v>0</v>
      </c>
      <c r="AI2698" s="832">
        <v>0</v>
      </c>
    </row>
    <row r="2699" spans="1:35" ht="15" customHeight="1">
      <c r="A2699" s="832" t="s">
        <v>1150</v>
      </c>
      <c r="B2699" s="832">
        <v>2022</v>
      </c>
      <c r="C2699" s="832" t="s">
        <v>2411</v>
      </c>
      <c r="D2699" s="832" t="s">
        <v>2412</v>
      </c>
      <c r="E2699" s="832" t="s">
        <v>2368</v>
      </c>
      <c r="F2699" s="832" t="s">
        <v>2226</v>
      </c>
      <c r="G2699" s="832">
        <v>0</v>
      </c>
      <c r="H2699" s="832">
        <v>0</v>
      </c>
      <c r="I2699" s="832">
        <v>0</v>
      </c>
      <c r="J2699" s="832">
        <v>0</v>
      </c>
      <c r="K2699" s="832">
        <v>0</v>
      </c>
      <c r="L2699" s="832">
        <v>0</v>
      </c>
      <c r="M2699" s="832">
        <v>0</v>
      </c>
      <c r="N2699" s="832">
        <v>0</v>
      </c>
      <c r="O2699" s="832">
        <v>0</v>
      </c>
      <c r="P2699" s="832">
        <v>0</v>
      </c>
      <c r="Q2699" s="832">
        <v>0</v>
      </c>
      <c r="R2699" s="832">
        <v>0</v>
      </c>
      <c r="S2699" s="832">
        <v>0</v>
      </c>
      <c r="T2699" s="832">
        <v>0</v>
      </c>
      <c r="U2699" s="832">
        <v>0</v>
      </c>
      <c r="V2699" s="832">
        <v>0</v>
      </c>
      <c r="W2699" s="832">
        <v>0</v>
      </c>
      <c r="X2699" s="832">
        <v>0</v>
      </c>
      <c r="Y2699" s="832">
        <v>0</v>
      </c>
      <c r="Z2699" s="832">
        <v>0</v>
      </c>
      <c r="AA2699" s="832">
        <v>0</v>
      </c>
      <c r="AB2699" s="832">
        <v>0</v>
      </c>
      <c r="AC2699" s="832">
        <v>0</v>
      </c>
      <c r="AD2699" s="832">
        <v>0</v>
      </c>
      <c r="AE2699" s="832">
        <v>0</v>
      </c>
      <c r="AF2699" s="832">
        <v>0</v>
      </c>
      <c r="AG2699" s="832">
        <v>0</v>
      </c>
      <c r="AH2699" s="832">
        <v>0</v>
      </c>
      <c r="AI2699" s="832">
        <v>0</v>
      </c>
    </row>
    <row r="2700" spans="1:35" ht="15" customHeight="1">
      <c r="A2700" s="832" t="s">
        <v>1150</v>
      </c>
      <c r="B2700" s="832">
        <v>2022</v>
      </c>
      <c r="C2700" s="832" t="s">
        <v>2413</v>
      </c>
      <c r="D2700" s="832" t="s">
        <v>2844</v>
      </c>
      <c r="E2700" s="832" t="s">
        <v>333</v>
      </c>
      <c r="F2700" s="832" t="s">
        <v>2226</v>
      </c>
      <c r="G2700" s="832">
        <v>0</v>
      </c>
      <c r="H2700" s="832">
        <v>0</v>
      </c>
      <c r="I2700" s="832">
        <v>0</v>
      </c>
      <c r="J2700" s="832">
        <v>0</v>
      </c>
      <c r="K2700" s="832">
        <v>0</v>
      </c>
      <c r="L2700" s="832">
        <v>0</v>
      </c>
      <c r="M2700" s="832">
        <v>0</v>
      </c>
      <c r="N2700" s="832">
        <v>0</v>
      </c>
      <c r="O2700" s="832">
        <v>0</v>
      </c>
      <c r="P2700" s="832">
        <v>0</v>
      </c>
      <c r="Q2700" s="832">
        <v>0</v>
      </c>
      <c r="R2700" s="832">
        <v>0</v>
      </c>
      <c r="S2700" s="832">
        <v>0</v>
      </c>
      <c r="T2700" s="832">
        <v>0</v>
      </c>
      <c r="U2700" s="832">
        <v>0</v>
      </c>
      <c r="V2700" s="832">
        <v>0</v>
      </c>
      <c r="W2700" s="832">
        <v>0</v>
      </c>
      <c r="X2700" s="832">
        <v>0</v>
      </c>
      <c r="Y2700" s="832">
        <v>0</v>
      </c>
      <c r="Z2700" s="832">
        <v>0</v>
      </c>
      <c r="AA2700" s="832">
        <v>0</v>
      </c>
      <c r="AB2700" s="832">
        <v>0</v>
      </c>
      <c r="AC2700" s="832">
        <v>0</v>
      </c>
      <c r="AD2700" s="832">
        <v>0</v>
      </c>
      <c r="AE2700" s="832">
        <v>0</v>
      </c>
      <c r="AF2700" s="832">
        <v>0</v>
      </c>
      <c r="AG2700" s="832">
        <v>0</v>
      </c>
      <c r="AH2700" s="832">
        <v>0</v>
      </c>
      <c r="AI2700" s="832">
        <v>0</v>
      </c>
    </row>
    <row r="2701" spans="1:35" ht="15" customHeight="1">
      <c r="A2701" s="832" t="s">
        <v>1150</v>
      </c>
      <c r="B2701" s="832">
        <v>2022</v>
      </c>
      <c r="C2701" s="832" t="s">
        <v>2415</v>
      </c>
      <c r="D2701" s="832" t="s">
        <v>2845</v>
      </c>
      <c r="E2701" s="832" t="s">
        <v>333</v>
      </c>
      <c r="F2701" s="832" t="s">
        <v>2226</v>
      </c>
      <c r="G2701" s="832">
        <v>0</v>
      </c>
      <c r="H2701" s="832">
        <v>0</v>
      </c>
      <c r="I2701" s="832">
        <v>0</v>
      </c>
      <c r="J2701" s="832">
        <v>0</v>
      </c>
      <c r="K2701" s="832">
        <v>0</v>
      </c>
      <c r="L2701" s="832">
        <v>0</v>
      </c>
      <c r="M2701" s="832">
        <v>0</v>
      </c>
      <c r="N2701" s="832">
        <v>0</v>
      </c>
      <c r="O2701" s="832">
        <v>0</v>
      </c>
      <c r="P2701" s="832">
        <v>0</v>
      </c>
      <c r="Q2701" s="832">
        <v>0</v>
      </c>
      <c r="R2701" s="832">
        <v>0</v>
      </c>
      <c r="S2701" s="832">
        <v>0</v>
      </c>
      <c r="T2701" s="832">
        <v>0</v>
      </c>
      <c r="U2701" s="832">
        <v>0</v>
      </c>
      <c r="V2701" s="832">
        <v>0</v>
      </c>
      <c r="W2701" s="832">
        <v>0</v>
      </c>
      <c r="X2701" s="832">
        <v>0</v>
      </c>
      <c r="Y2701" s="832">
        <v>0</v>
      </c>
      <c r="Z2701" s="832">
        <v>0</v>
      </c>
      <c r="AA2701" s="832">
        <v>0</v>
      </c>
      <c r="AB2701" s="832">
        <v>0</v>
      </c>
      <c r="AC2701" s="832">
        <v>0</v>
      </c>
      <c r="AD2701" s="832">
        <v>0</v>
      </c>
      <c r="AE2701" s="832">
        <v>0</v>
      </c>
      <c r="AF2701" s="832">
        <v>0</v>
      </c>
      <c r="AG2701" s="832">
        <v>0</v>
      </c>
      <c r="AH2701" s="832">
        <v>0</v>
      </c>
      <c r="AI2701" s="832">
        <v>0</v>
      </c>
    </row>
    <row r="2702" spans="1:35" ht="15" customHeight="1">
      <c r="A2702" s="832" t="s">
        <v>1150</v>
      </c>
      <c r="B2702" s="832">
        <v>2022</v>
      </c>
      <c r="C2702" s="832" t="s">
        <v>2417</v>
      </c>
      <c r="D2702" s="832" t="s">
        <v>2418</v>
      </c>
      <c r="E2702" s="832" t="s">
        <v>2368</v>
      </c>
      <c r="F2702" s="832" t="s">
        <v>2226</v>
      </c>
      <c r="G2702" s="832">
        <v>178899.52</v>
      </c>
      <c r="H2702" s="832">
        <v>199119.34</v>
      </c>
      <c r="I2702" s="832">
        <v>228623.03</v>
      </c>
      <c r="J2702" s="832">
        <v>265605.28000000003</v>
      </c>
      <c r="K2702" s="832">
        <v>306755.27</v>
      </c>
      <c r="L2702" s="832">
        <v>333986.27</v>
      </c>
      <c r="M2702" s="832">
        <v>21096.32</v>
      </c>
      <c r="N2702" s="832">
        <v>46664.56</v>
      </c>
      <c r="O2702" s="832">
        <v>69752.44</v>
      </c>
      <c r="P2702" s="832">
        <v>117192.74</v>
      </c>
      <c r="Q2702" s="832">
        <v>160182.71</v>
      </c>
      <c r="R2702" s="832">
        <v>183183.45</v>
      </c>
      <c r="S2702" s="832">
        <v>27832.19</v>
      </c>
      <c r="T2702" s="832">
        <v>30206.65</v>
      </c>
      <c r="U2702" s="832">
        <v>0</v>
      </c>
      <c r="V2702" s="832">
        <v>1553</v>
      </c>
      <c r="W2702" s="832">
        <v>1685</v>
      </c>
      <c r="X2702" s="832">
        <v>1878</v>
      </c>
      <c r="Y2702" s="832">
        <v>2297</v>
      </c>
      <c r="Z2702" s="832">
        <v>2600</v>
      </c>
      <c r="AA2702" s="832">
        <v>2769</v>
      </c>
      <c r="AB2702" s="832">
        <v>122</v>
      </c>
      <c r="AC2702" s="832">
        <v>247</v>
      </c>
      <c r="AD2702" s="832">
        <v>374</v>
      </c>
      <c r="AE2702" s="832">
        <v>710</v>
      </c>
      <c r="AF2702" s="832">
        <v>1128</v>
      </c>
      <c r="AG2702" s="832">
        <v>1258</v>
      </c>
      <c r="AH2702" s="832">
        <v>231</v>
      </c>
      <c r="AI2702" s="832">
        <v>222</v>
      </c>
    </row>
    <row r="2703" spans="1:35" ht="15" customHeight="1">
      <c r="A2703" s="832" t="s">
        <v>1150</v>
      </c>
      <c r="B2703" s="832">
        <v>2022</v>
      </c>
      <c r="C2703" s="832" t="s">
        <v>2419</v>
      </c>
      <c r="D2703" s="832" t="s">
        <v>2846</v>
      </c>
      <c r="E2703" s="832" t="s">
        <v>2368</v>
      </c>
      <c r="F2703" s="832" t="s">
        <v>2226</v>
      </c>
      <c r="G2703" s="832">
        <v>0</v>
      </c>
      <c r="H2703" s="832">
        <v>0</v>
      </c>
      <c r="I2703" s="832">
        <v>0</v>
      </c>
      <c r="J2703" s="832">
        <v>0</v>
      </c>
      <c r="K2703" s="832">
        <v>0</v>
      </c>
      <c r="L2703" s="832">
        <v>0</v>
      </c>
      <c r="M2703" s="832">
        <v>0</v>
      </c>
      <c r="N2703" s="832">
        <v>0</v>
      </c>
      <c r="O2703" s="832">
        <v>0</v>
      </c>
      <c r="P2703" s="832">
        <v>0</v>
      </c>
      <c r="Q2703" s="832">
        <v>0</v>
      </c>
      <c r="R2703" s="832">
        <v>0</v>
      </c>
      <c r="S2703" s="832">
        <v>0</v>
      </c>
      <c r="T2703" s="832">
        <v>0</v>
      </c>
      <c r="U2703" s="832">
        <v>0</v>
      </c>
      <c r="V2703" s="832">
        <v>0</v>
      </c>
      <c r="W2703" s="832">
        <v>0</v>
      </c>
      <c r="X2703" s="832">
        <v>0</v>
      </c>
      <c r="Y2703" s="832">
        <v>0</v>
      </c>
      <c r="Z2703" s="832">
        <v>0</v>
      </c>
      <c r="AA2703" s="832">
        <v>0</v>
      </c>
      <c r="AB2703" s="832">
        <v>0</v>
      </c>
      <c r="AC2703" s="832">
        <v>0</v>
      </c>
      <c r="AD2703" s="832">
        <v>0</v>
      </c>
      <c r="AE2703" s="832">
        <v>0</v>
      </c>
      <c r="AF2703" s="832">
        <v>0</v>
      </c>
      <c r="AG2703" s="832">
        <v>0</v>
      </c>
      <c r="AH2703" s="832">
        <v>0</v>
      </c>
      <c r="AI2703" s="832">
        <v>0</v>
      </c>
    </row>
    <row r="2704" spans="1:35" ht="15" customHeight="1">
      <c r="A2704" s="832" t="s">
        <v>1150</v>
      </c>
      <c r="B2704" s="832">
        <v>2022</v>
      </c>
      <c r="C2704" s="832" t="s">
        <v>2421</v>
      </c>
      <c r="D2704" s="832" t="s">
        <v>2422</v>
      </c>
      <c r="E2704" s="832" t="s">
        <v>2368</v>
      </c>
      <c r="F2704" s="832" t="s">
        <v>2226</v>
      </c>
      <c r="G2704" s="832">
        <v>0</v>
      </c>
      <c r="H2704" s="832">
        <v>0</v>
      </c>
      <c r="I2704" s="832">
        <v>0</v>
      </c>
      <c r="J2704" s="832">
        <v>0</v>
      </c>
      <c r="K2704" s="832">
        <v>0</v>
      </c>
      <c r="L2704" s="832">
        <v>0</v>
      </c>
      <c r="M2704" s="832">
        <v>0</v>
      </c>
      <c r="N2704" s="832">
        <v>0</v>
      </c>
      <c r="O2704" s="832">
        <v>0</v>
      </c>
      <c r="P2704" s="832">
        <v>0</v>
      </c>
      <c r="Q2704" s="832">
        <v>54.95</v>
      </c>
      <c r="R2704" s="832">
        <v>54.95</v>
      </c>
      <c r="S2704" s="832">
        <v>0</v>
      </c>
      <c r="T2704" s="832">
        <v>5</v>
      </c>
      <c r="U2704" s="832">
        <v>0</v>
      </c>
      <c r="V2704" s="832">
        <v>0</v>
      </c>
      <c r="W2704" s="832">
        <v>0</v>
      </c>
      <c r="X2704" s="832">
        <v>0</v>
      </c>
      <c r="Y2704" s="832">
        <v>0</v>
      </c>
      <c r="Z2704" s="832">
        <v>0</v>
      </c>
      <c r="AA2704" s="832">
        <v>0</v>
      </c>
      <c r="AB2704" s="832">
        <v>0</v>
      </c>
      <c r="AC2704" s="832">
        <v>0</v>
      </c>
      <c r="AD2704" s="832">
        <v>0</v>
      </c>
      <c r="AE2704" s="832">
        <v>0</v>
      </c>
      <c r="AF2704" s="832">
        <v>1</v>
      </c>
      <c r="AG2704" s="832">
        <v>1</v>
      </c>
      <c r="AH2704" s="832">
        <v>0</v>
      </c>
      <c r="AI2704" s="832">
        <v>0</v>
      </c>
    </row>
    <row r="2705" spans="1:35" ht="15" customHeight="1">
      <c r="A2705" s="832" t="s">
        <v>1150</v>
      </c>
      <c r="B2705" s="832">
        <v>2022</v>
      </c>
      <c r="C2705" s="832" t="s">
        <v>2423</v>
      </c>
      <c r="D2705" s="832" t="s">
        <v>2847</v>
      </c>
      <c r="E2705" s="832" t="s">
        <v>2368</v>
      </c>
      <c r="F2705" s="832" t="s">
        <v>2226</v>
      </c>
      <c r="G2705" s="832">
        <v>101243.3</v>
      </c>
      <c r="H2705" s="832">
        <v>109316.72</v>
      </c>
      <c r="I2705" s="832">
        <v>121345.43</v>
      </c>
      <c r="J2705" s="832">
        <v>145659.07999999999</v>
      </c>
      <c r="K2705" s="832">
        <v>165754.60999999999</v>
      </c>
      <c r="L2705" s="832">
        <v>179221.35</v>
      </c>
      <c r="M2705" s="832">
        <v>12755.99</v>
      </c>
      <c r="N2705" s="832">
        <v>24948.11</v>
      </c>
      <c r="O2705" s="832">
        <v>39162.89</v>
      </c>
      <c r="P2705" s="832">
        <v>60004.38</v>
      </c>
      <c r="Q2705" s="832">
        <v>86005.04</v>
      </c>
      <c r="R2705" s="832">
        <v>100310.96</v>
      </c>
      <c r="S2705" s="832">
        <v>14935.11</v>
      </c>
      <c r="T2705" s="832">
        <v>15792.39</v>
      </c>
      <c r="U2705" s="832">
        <v>0</v>
      </c>
      <c r="V2705" s="832">
        <v>3047</v>
      </c>
      <c r="W2705" s="832">
        <v>3288</v>
      </c>
      <c r="X2705" s="832">
        <v>3636</v>
      </c>
      <c r="Y2705" s="832">
        <v>4338</v>
      </c>
      <c r="Z2705" s="832">
        <v>4950</v>
      </c>
      <c r="AA2705" s="832">
        <v>5383</v>
      </c>
      <c r="AB2705" s="832">
        <v>376</v>
      </c>
      <c r="AC2705" s="832">
        <v>727</v>
      </c>
      <c r="AD2705" s="832">
        <v>1122</v>
      </c>
      <c r="AE2705" s="832">
        <v>1716</v>
      </c>
      <c r="AF2705" s="832">
        <v>2490</v>
      </c>
      <c r="AG2705" s="832">
        <v>2852</v>
      </c>
      <c r="AH2705" s="832">
        <v>449</v>
      </c>
      <c r="AI2705" s="832">
        <v>465</v>
      </c>
    </row>
    <row r="2706" spans="1:35" ht="15" customHeight="1">
      <c r="A2706" s="832" t="s">
        <v>1150</v>
      </c>
      <c r="B2706" s="832">
        <v>2022</v>
      </c>
      <c r="C2706" s="832" t="s">
        <v>2425</v>
      </c>
      <c r="D2706" s="832" t="s">
        <v>2426</v>
      </c>
      <c r="E2706" s="832" t="s">
        <v>2368</v>
      </c>
      <c r="F2706" s="832" t="s">
        <v>2226</v>
      </c>
      <c r="G2706" s="832">
        <v>31288.59</v>
      </c>
      <c r="H2706" s="832">
        <v>40147.61</v>
      </c>
      <c r="I2706" s="832">
        <v>54421.39</v>
      </c>
      <c r="J2706" s="832">
        <v>64757.22</v>
      </c>
      <c r="K2706" s="832">
        <v>76726.67</v>
      </c>
      <c r="L2706" s="832">
        <v>86152.37</v>
      </c>
      <c r="M2706" s="832">
        <v>11830.11</v>
      </c>
      <c r="N2706" s="832">
        <v>23317.84</v>
      </c>
      <c r="O2706" s="832">
        <v>32151.49</v>
      </c>
      <c r="P2706" s="832">
        <v>42505.99</v>
      </c>
      <c r="Q2706" s="832">
        <v>53344.39</v>
      </c>
      <c r="R2706" s="832">
        <v>61131.51</v>
      </c>
      <c r="S2706" s="832">
        <v>7179.36</v>
      </c>
      <c r="T2706" s="832">
        <v>10341.49</v>
      </c>
      <c r="U2706" s="832">
        <v>0</v>
      </c>
      <c r="V2706" s="832">
        <v>457</v>
      </c>
      <c r="W2706" s="832">
        <v>500</v>
      </c>
      <c r="X2706" s="832">
        <v>567</v>
      </c>
      <c r="Y2706" s="832">
        <v>621</v>
      </c>
      <c r="Z2706" s="832">
        <v>689</v>
      </c>
      <c r="AA2706" s="832">
        <v>734</v>
      </c>
      <c r="AB2706" s="832">
        <v>63</v>
      </c>
      <c r="AC2706" s="832">
        <v>129</v>
      </c>
      <c r="AD2706" s="832">
        <v>178</v>
      </c>
      <c r="AE2706" s="832">
        <v>237</v>
      </c>
      <c r="AF2706" s="832">
        <v>303</v>
      </c>
      <c r="AG2706" s="832">
        <v>342</v>
      </c>
      <c r="AH2706" s="832">
        <v>61</v>
      </c>
      <c r="AI2706" s="832">
        <v>56</v>
      </c>
    </row>
    <row r="2707" spans="1:35" ht="15" customHeight="1">
      <c r="A2707" s="832" t="s">
        <v>1150</v>
      </c>
      <c r="B2707" s="832">
        <v>2022</v>
      </c>
      <c r="C2707" s="832" t="s">
        <v>2427</v>
      </c>
      <c r="D2707" s="832" t="s">
        <v>2428</v>
      </c>
      <c r="E2707" s="832" t="s">
        <v>333</v>
      </c>
      <c r="F2707" s="832" t="s">
        <v>2226</v>
      </c>
      <c r="G2707" s="832">
        <v>0</v>
      </c>
      <c r="H2707" s="832">
        <v>0</v>
      </c>
      <c r="I2707" s="832">
        <v>0</v>
      </c>
      <c r="J2707" s="832">
        <v>0</v>
      </c>
      <c r="K2707" s="832">
        <v>500</v>
      </c>
      <c r="L2707" s="832">
        <v>0</v>
      </c>
      <c r="M2707" s="832">
        <v>0</v>
      </c>
      <c r="N2707" s="832">
        <v>0</v>
      </c>
      <c r="O2707" s="832">
        <v>0</v>
      </c>
      <c r="P2707" s="832">
        <v>0</v>
      </c>
      <c r="Q2707" s="832">
        <v>0</v>
      </c>
      <c r="R2707" s="832">
        <v>0</v>
      </c>
      <c r="S2707" s="832">
        <v>0</v>
      </c>
      <c r="T2707" s="832">
        <v>0</v>
      </c>
      <c r="U2707" s="832">
        <v>0</v>
      </c>
      <c r="V2707" s="832">
        <v>0</v>
      </c>
      <c r="W2707" s="832">
        <v>0</v>
      </c>
      <c r="X2707" s="832">
        <v>0</v>
      </c>
      <c r="Y2707" s="832">
        <v>0</v>
      </c>
      <c r="Z2707" s="832">
        <v>1</v>
      </c>
      <c r="AA2707" s="832">
        <v>0</v>
      </c>
      <c r="AB2707" s="832">
        <v>0</v>
      </c>
      <c r="AC2707" s="832">
        <v>0</v>
      </c>
      <c r="AD2707" s="832">
        <v>0</v>
      </c>
      <c r="AE2707" s="832">
        <v>0</v>
      </c>
      <c r="AF2707" s="832">
        <v>0</v>
      </c>
      <c r="AG2707" s="832">
        <v>0</v>
      </c>
      <c r="AH2707" s="832">
        <v>0</v>
      </c>
      <c r="AI2707" s="832">
        <v>0</v>
      </c>
    </row>
    <row r="2708" spans="1:35" ht="15" customHeight="1">
      <c r="A2708" s="832" t="s">
        <v>1150</v>
      </c>
      <c r="B2708" s="832">
        <v>2022</v>
      </c>
      <c r="C2708" s="832" t="s">
        <v>2429</v>
      </c>
      <c r="D2708" s="832" t="s">
        <v>2430</v>
      </c>
      <c r="E2708" s="832" t="s">
        <v>333</v>
      </c>
      <c r="F2708" s="832" t="s">
        <v>2226</v>
      </c>
      <c r="G2708" s="832">
        <v>0</v>
      </c>
      <c r="H2708" s="832">
        <v>0</v>
      </c>
      <c r="I2708" s="832">
        <v>0</v>
      </c>
      <c r="J2708" s="832">
        <v>0</v>
      </c>
      <c r="K2708" s="832">
        <v>0</v>
      </c>
      <c r="L2708" s="832">
        <v>0</v>
      </c>
      <c r="M2708" s="832">
        <v>0</v>
      </c>
      <c r="N2708" s="832">
        <v>0</v>
      </c>
      <c r="O2708" s="832">
        <v>0</v>
      </c>
      <c r="P2708" s="832">
        <v>0</v>
      </c>
      <c r="Q2708" s="832">
        <v>0</v>
      </c>
      <c r="R2708" s="832">
        <v>0</v>
      </c>
      <c r="S2708" s="832">
        <v>0</v>
      </c>
      <c r="T2708" s="832">
        <v>0</v>
      </c>
      <c r="U2708" s="832">
        <v>0</v>
      </c>
      <c r="V2708" s="832">
        <v>0</v>
      </c>
      <c r="W2708" s="832">
        <v>0</v>
      </c>
      <c r="X2708" s="832">
        <v>0</v>
      </c>
      <c r="Y2708" s="832">
        <v>0</v>
      </c>
      <c r="Z2708" s="832">
        <v>0</v>
      </c>
      <c r="AA2708" s="832">
        <v>0</v>
      </c>
      <c r="AB2708" s="832">
        <v>0</v>
      </c>
      <c r="AC2708" s="832">
        <v>0</v>
      </c>
      <c r="AD2708" s="832">
        <v>0</v>
      </c>
      <c r="AE2708" s="832">
        <v>0</v>
      </c>
      <c r="AF2708" s="832">
        <v>0</v>
      </c>
      <c r="AG2708" s="832">
        <v>0</v>
      </c>
      <c r="AH2708" s="832">
        <v>0</v>
      </c>
      <c r="AI2708" s="832">
        <v>0</v>
      </c>
    </row>
    <row r="2709" spans="1:35" ht="15" customHeight="1">
      <c r="A2709" s="832" t="s">
        <v>1150</v>
      </c>
      <c r="B2709" s="832">
        <v>2022</v>
      </c>
      <c r="C2709" s="832" t="s">
        <v>2431</v>
      </c>
      <c r="D2709" s="832" t="s">
        <v>2432</v>
      </c>
      <c r="E2709" s="832" t="s">
        <v>333</v>
      </c>
      <c r="F2709" s="832" t="s">
        <v>2226</v>
      </c>
      <c r="G2709" s="832">
        <v>0</v>
      </c>
      <c r="H2709" s="832">
        <v>0</v>
      </c>
      <c r="I2709" s="832">
        <v>0</v>
      </c>
      <c r="J2709" s="832">
        <v>0</v>
      </c>
      <c r="K2709" s="832">
        <v>0</v>
      </c>
      <c r="L2709" s="832">
        <v>0</v>
      </c>
      <c r="M2709" s="832">
        <v>0</v>
      </c>
      <c r="N2709" s="832">
        <v>0</v>
      </c>
      <c r="O2709" s="832">
        <v>0</v>
      </c>
      <c r="P2709" s="832">
        <v>0</v>
      </c>
      <c r="Q2709" s="832">
        <v>0</v>
      </c>
      <c r="R2709" s="832">
        <v>0</v>
      </c>
      <c r="S2709" s="832">
        <v>0</v>
      </c>
      <c r="T2709" s="832">
        <v>0</v>
      </c>
      <c r="U2709" s="832">
        <v>0</v>
      </c>
      <c r="V2709" s="832">
        <v>0</v>
      </c>
      <c r="W2709" s="832">
        <v>0</v>
      </c>
      <c r="X2709" s="832">
        <v>0</v>
      </c>
      <c r="Y2709" s="832">
        <v>0</v>
      </c>
      <c r="Z2709" s="832">
        <v>0</v>
      </c>
      <c r="AA2709" s="832">
        <v>0</v>
      </c>
      <c r="AB2709" s="832">
        <v>0</v>
      </c>
      <c r="AC2709" s="832">
        <v>0</v>
      </c>
      <c r="AD2709" s="832">
        <v>0</v>
      </c>
      <c r="AE2709" s="832">
        <v>0</v>
      </c>
      <c r="AF2709" s="832">
        <v>0</v>
      </c>
      <c r="AG2709" s="832">
        <v>0</v>
      </c>
      <c r="AH2709" s="832">
        <v>0</v>
      </c>
      <c r="AI2709" s="832">
        <v>0</v>
      </c>
    </row>
    <row r="2710" spans="1:35" ht="15" customHeight="1">
      <c r="A2710" s="832" t="s">
        <v>1150</v>
      </c>
      <c r="B2710" s="832">
        <v>2022</v>
      </c>
      <c r="C2710" s="832" t="s">
        <v>2433</v>
      </c>
      <c r="D2710" s="832" t="s">
        <v>2434</v>
      </c>
      <c r="E2710" s="832" t="s">
        <v>333</v>
      </c>
      <c r="F2710" s="832" t="s">
        <v>2226</v>
      </c>
      <c r="G2710" s="832">
        <v>0</v>
      </c>
      <c r="H2710" s="832">
        <v>0</v>
      </c>
      <c r="I2710" s="832">
        <v>0</v>
      </c>
      <c r="J2710" s="832">
        <v>0</v>
      </c>
      <c r="K2710" s="832">
        <v>0</v>
      </c>
      <c r="L2710" s="832">
        <v>0</v>
      </c>
      <c r="M2710" s="832">
        <v>0</v>
      </c>
      <c r="N2710" s="832">
        <v>0</v>
      </c>
      <c r="O2710" s="832">
        <v>0</v>
      </c>
      <c r="P2710" s="832">
        <v>0</v>
      </c>
      <c r="Q2710" s="832">
        <v>0</v>
      </c>
      <c r="R2710" s="832">
        <v>0</v>
      </c>
      <c r="S2710" s="832">
        <v>0</v>
      </c>
      <c r="T2710" s="832">
        <v>0</v>
      </c>
      <c r="U2710" s="832">
        <v>0</v>
      </c>
      <c r="V2710" s="832">
        <v>0</v>
      </c>
      <c r="W2710" s="832">
        <v>0</v>
      </c>
      <c r="X2710" s="832">
        <v>0</v>
      </c>
      <c r="Y2710" s="832">
        <v>0</v>
      </c>
      <c r="Z2710" s="832">
        <v>0</v>
      </c>
      <c r="AA2710" s="832">
        <v>0</v>
      </c>
      <c r="AB2710" s="832">
        <v>0</v>
      </c>
      <c r="AC2710" s="832">
        <v>0</v>
      </c>
      <c r="AD2710" s="832">
        <v>0</v>
      </c>
      <c r="AE2710" s="832">
        <v>0</v>
      </c>
      <c r="AF2710" s="832">
        <v>0</v>
      </c>
      <c r="AG2710" s="832">
        <v>0</v>
      </c>
      <c r="AH2710" s="832">
        <v>0</v>
      </c>
      <c r="AI2710" s="832">
        <v>0</v>
      </c>
    </row>
    <row r="2711" spans="1:35" ht="15" customHeight="1">
      <c r="A2711" s="832" t="s">
        <v>1150</v>
      </c>
      <c r="B2711" s="832">
        <v>2022</v>
      </c>
      <c r="C2711" s="832" t="s">
        <v>2435</v>
      </c>
      <c r="D2711" s="832" t="s">
        <v>2434</v>
      </c>
      <c r="E2711" s="832" t="s">
        <v>333</v>
      </c>
      <c r="F2711" s="832" t="s">
        <v>2226</v>
      </c>
      <c r="G2711" s="832">
        <v>0</v>
      </c>
      <c r="H2711" s="832">
        <v>0</v>
      </c>
      <c r="I2711" s="832">
        <v>0</v>
      </c>
      <c r="J2711" s="832">
        <v>0</v>
      </c>
      <c r="K2711" s="832">
        <v>0</v>
      </c>
      <c r="L2711" s="832">
        <v>0</v>
      </c>
      <c r="M2711" s="832">
        <v>0</v>
      </c>
      <c r="N2711" s="832">
        <v>0</v>
      </c>
      <c r="O2711" s="832">
        <v>0</v>
      </c>
      <c r="P2711" s="832">
        <v>0</v>
      </c>
      <c r="Q2711" s="832">
        <v>0</v>
      </c>
      <c r="R2711" s="832">
        <v>0</v>
      </c>
      <c r="S2711" s="832">
        <v>0</v>
      </c>
      <c r="T2711" s="832">
        <v>0</v>
      </c>
      <c r="U2711" s="832">
        <v>0</v>
      </c>
      <c r="V2711" s="832">
        <v>0</v>
      </c>
      <c r="W2711" s="832">
        <v>0</v>
      </c>
      <c r="X2711" s="832">
        <v>0</v>
      </c>
      <c r="Y2711" s="832">
        <v>0</v>
      </c>
      <c r="Z2711" s="832">
        <v>0</v>
      </c>
      <c r="AA2711" s="832">
        <v>0</v>
      </c>
      <c r="AB2711" s="832">
        <v>0</v>
      </c>
      <c r="AC2711" s="832">
        <v>0</v>
      </c>
      <c r="AD2711" s="832">
        <v>0</v>
      </c>
      <c r="AE2711" s="832">
        <v>0</v>
      </c>
      <c r="AF2711" s="832">
        <v>0</v>
      </c>
      <c r="AG2711" s="832">
        <v>0</v>
      </c>
      <c r="AH2711" s="832">
        <v>0</v>
      </c>
      <c r="AI2711" s="832">
        <v>0</v>
      </c>
    </row>
    <row r="2712" spans="1:35" ht="15" customHeight="1">
      <c r="A2712" s="832" t="s">
        <v>1150</v>
      </c>
      <c r="B2712" s="832">
        <v>2022</v>
      </c>
      <c r="C2712" s="832" t="s">
        <v>2436</v>
      </c>
      <c r="D2712" s="832" t="s">
        <v>2434</v>
      </c>
      <c r="E2712" s="832" t="s">
        <v>333</v>
      </c>
      <c r="F2712" s="832" t="s">
        <v>2226</v>
      </c>
      <c r="G2712" s="832">
        <v>0</v>
      </c>
      <c r="H2712" s="832">
        <v>0</v>
      </c>
      <c r="I2712" s="832">
        <v>0</v>
      </c>
      <c r="J2712" s="832">
        <v>0</v>
      </c>
      <c r="K2712" s="832">
        <v>0</v>
      </c>
      <c r="L2712" s="832">
        <v>0</v>
      </c>
      <c r="M2712" s="832">
        <v>0</v>
      </c>
      <c r="N2712" s="832">
        <v>0</v>
      </c>
      <c r="O2712" s="832">
        <v>0</v>
      </c>
      <c r="P2712" s="832">
        <v>0</v>
      </c>
      <c r="Q2712" s="832">
        <v>0</v>
      </c>
      <c r="R2712" s="832">
        <v>0</v>
      </c>
      <c r="S2712" s="832">
        <v>0</v>
      </c>
      <c r="T2712" s="832">
        <v>0</v>
      </c>
      <c r="U2712" s="832">
        <v>0</v>
      </c>
      <c r="V2712" s="832">
        <v>0</v>
      </c>
      <c r="W2712" s="832">
        <v>0</v>
      </c>
      <c r="X2712" s="832">
        <v>0</v>
      </c>
      <c r="Y2712" s="832">
        <v>0</v>
      </c>
      <c r="Z2712" s="832">
        <v>0</v>
      </c>
      <c r="AA2712" s="832">
        <v>0</v>
      </c>
      <c r="AB2712" s="832">
        <v>0</v>
      </c>
      <c r="AC2712" s="832">
        <v>0</v>
      </c>
      <c r="AD2712" s="832">
        <v>0</v>
      </c>
      <c r="AE2712" s="832">
        <v>0</v>
      </c>
      <c r="AF2712" s="832">
        <v>0</v>
      </c>
      <c r="AG2712" s="832">
        <v>0</v>
      </c>
      <c r="AH2712" s="832">
        <v>0</v>
      </c>
      <c r="AI2712" s="832">
        <v>0</v>
      </c>
    </row>
    <row r="2713" spans="1:35" ht="15" customHeight="1">
      <c r="A2713" s="832" t="s">
        <v>1150</v>
      </c>
      <c r="B2713" s="832">
        <v>2022</v>
      </c>
      <c r="C2713" s="832" t="s">
        <v>2437</v>
      </c>
      <c r="D2713" s="832" t="s">
        <v>2434</v>
      </c>
      <c r="E2713" s="832" t="s">
        <v>333</v>
      </c>
      <c r="F2713" s="832" t="s">
        <v>2226</v>
      </c>
      <c r="G2713" s="832">
        <v>0</v>
      </c>
      <c r="H2713" s="832">
        <v>0</v>
      </c>
      <c r="I2713" s="832">
        <v>0</v>
      </c>
      <c r="J2713" s="832">
        <v>0</v>
      </c>
      <c r="K2713" s="832">
        <v>0</v>
      </c>
      <c r="L2713" s="832">
        <v>0</v>
      </c>
      <c r="M2713" s="832">
        <v>0</v>
      </c>
      <c r="N2713" s="832">
        <v>0</v>
      </c>
      <c r="O2713" s="832">
        <v>0</v>
      </c>
      <c r="P2713" s="832">
        <v>0</v>
      </c>
      <c r="Q2713" s="832">
        <v>0</v>
      </c>
      <c r="R2713" s="832">
        <v>0</v>
      </c>
      <c r="S2713" s="832">
        <v>0</v>
      </c>
      <c r="T2713" s="832">
        <v>0</v>
      </c>
      <c r="U2713" s="832">
        <v>0</v>
      </c>
      <c r="V2713" s="832">
        <v>0</v>
      </c>
      <c r="W2713" s="832">
        <v>0</v>
      </c>
      <c r="X2713" s="832">
        <v>0</v>
      </c>
      <c r="Y2713" s="832">
        <v>0</v>
      </c>
      <c r="Z2713" s="832">
        <v>0</v>
      </c>
      <c r="AA2713" s="832">
        <v>0</v>
      </c>
      <c r="AB2713" s="832">
        <v>0</v>
      </c>
      <c r="AC2713" s="832">
        <v>0</v>
      </c>
      <c r="AD2713" s="832">
        <v>0</v>
      </c>
      <c r="AE2713" s="832">
        <v>0</v>
      </c>
      <c r="AF2713" s="832">
        <v>0</v>
      </c>
      <c r="AG2713" s="832">
        <v>0</v>
      </c>
      <c r="AH2713" s="832">
        <v>0</v>
      </c>
      <c r="AI2713" s="832">
        <v>0</v>
      </c>
    </row>
    <row r="2714" spans="1:35" ht="15" customHeight="1">
      <c r="A2714" s="832" t="s">
        <v>1150</v>
      </c>
      <c r="B2714" s="832">
        <v>2022</v>
      </c>
      <c r="C2714" s="832" t="s">
        <v>2438</v>
      </c>
      <c r="D2714" s="832" t="s">
        <v>2434</v>
      </c>
      <c r="E2714" s="832" t="s">
        <v>333</v>
      </c>
      <c r="F2714" s="832" t="s">
        <v>2226</v>
      </c>
      <c r="G2714" s="832">
        <v>0</v>
      </c>
      <c r="H2714" s="832">
        <v>0</v>
      </c>
      <c r="I2714" s="832">
        <v>0</v>
      </c>
      <c r="J2714" s="832">
        <v>0</v>
      </c>
      <c r="K2714" s="832">
        <v>0</v>
      </c>
      <c r="L2714" s="832">
        <v>0</v>
      </c>
      <c r="M2714" s="832">
        <v>0</v>
      </c>
      <c r="N2714" s="832">
        <v>0</v>
      </c>
      <c r="O2714" s="832">
        <v>0</v>
      </c>
      <c r="P2714" s="832">
        <v>0</v>
      </c>
      <c r="Q2714" s="832">
        <v>0</v>
      </c>
      <c r="R2714" s="832">
        <v>0</v>
      </c>
      <c r="S2714" s="832">
        <v>0</v>
      </c>
      <c r="T2714" s="832">
        <v>0</v>
      </c>
      <c r="U2714" s="832">
        <v>0</v>
      </c>
      <c r="V2714" s="832">
        <v>0</v>
      </c>
      <c r="W2714" s="832">
        <v>0</v>
      </c>
      <c r="X2714" s="832">
        <v>0</v>
      </c>
      <c r="Y2714" s="832">
        <v>0</v>
      </c>
      <c r="Z2714" s="832">
        <v>0</v>
      </c>
      <c r="AA2714" s="832">
        <v>0</v>
      </c>
      <c r="AB2714" s="832">
        <v>0</v>
      </c>
      <c r="AC2714" s="832">
        <v>0</v>
      </c>
      <c r="AD2714" s="832">
        <v>0</v>
      </c>
      <c r="AE2714" s="832">
        <v>0</v>
      </c>
      <c r="AF2714" s="832">
        <v>0</v>
      </c>
      <c r="AG2714" s="832">
        <v>0</v>
      </c>
      <c r="AH2714" s="832">
        <v>0</v>
      </c>
      <c r="AI2714" s="832">
        <v>0</v>
      </c>
    </row>
    <row r="2715" spans="1:35" ht="15" customHeight="1">
      <c r="A2715" s="832" t="s">
        <v>1150</v>
      </c>
      <c r="B2715" s="832">
        <v>2022</v>
      </c>
      <c r="C2715" s="832" t="s">
        <v>2439</v>
      </c>
      <c r="D2715" s="832" t="s">
        <v>2434</v>
      </c>
      <c r="E2715" s="832" t="s">
        <v>333</v>
      </c>
      <c r="F2715" s="832" t="s">
        <v>2226</v>
      </c>
      <c r="G2715" s="832">
        <v>0</v>
      </c>
      <c r="H2715" s="832">
        <v>0</v>
      </c>
      <c r="I2715" s="832">
        <v>0</v>
      </c>
      <c r="J2715" s="832">
        <v>0</v>
      </c>
      <c r="K2715" s="832">
        <v>0</v>
      </c>
      <c r="L2715" s="832">
        <v>0</v>
      </c>
      <c r="M2715" s="832">
        <v>0</v>
      </c>
      <c r="N2715" s="832">
        <v>0</v>
      </c>
      <c r="O2715" s="832">
        <v>0</v>
      </c>
      <c r="P2715" s="832">
        <v>0</v>
      </c>
      <c r="Q2715" s="832">
        <v>0</v>
      </c>
      <c r="R2715" s="832">
        <v>0</v>
      </c>
      <c r="S2715" s="832">
        <v>0</v>
      </c>
      <c r="T2715" s="832">
        <v>0</v>
      </c>
      <c r="U2715" s="832">
        <v>0</v>
      </c>
      <c r="V2715" s="832">
        <v>0</v>
      </c>
      <c r="W2715" s="832">
        <v>0</v>
      </c>
      <c r="X2715" s="832">
        <v>0</v>
      </c>
      <c r="Y2715" s="832">
        <v>0</v>
      </c>
      <c r="Z2715" s="832">
        <v>0</v>
      </c>
      <c r="AA2715" s="832">
        <v>0</v>
      </c>
      <c r="AB2715" s="832">
        <v>0</v>
      </c>
      <c r="AC2715" s="832">
        <v>0</v>
      </c>
      <c r="AD2715" s="832">
        <v>0</v>
      </c>
      <c r="AE2715" s="832">
        <v>0</v>
      </c>
      <c r="AF2715" s="832">
        <v>0</v>
      </c>
      <c r="AG2715" s="832">
        <v>0</v>
      </c>
      <c r="AH2715" s="832">
        <v>0</v>
      </c>
      <c r="AI2715" s="832">
        <v>0</v>
      </c>
    </row>
    <row r="2716" spans="1:35" ht="15" customHeight="1">
      <c r="A2716" s="832" t="s">
        <v>1150</v>
      </c>
      <c r="B2716" s="832">
        <v>2022</v>
      </c>
      <c r="C2716" s="832" t="s">
        <v>2440</v>
      </c>
      <c r="D2716" s="832" t="s">
        <v>2434</v>
      </c>
      <c r="E2716" s="832" t="s">
        <v>333</v>
      </c>
      <c r="F2716" s="832" t="s">
        <v>2226</v>
      </c>
      <c r="G2716" s="832">
        <v>0</v>
      </c>
      <c r="H2716" s="832">
        <v>0</v>
      </c>
      <c r="I2716" s="832">
        <v>0</v>
      </c>
      <c r="J2716" s="832">
        <v>0</v>
      </c>
      <c r="K2716" s="832">
        <v>0</v>
      </c>
      <c r="L2716" s="832">
        <v>0</v>
      </c>
      <c r="M2716" s="832">
        <v>0</v>
      </c>
      <c r="N2716" s="832">
        <v>0</v>
      </c>
      <c r="O2716" s="832">
        <v>0</v>
      </c>
      <c r="P2716" s="832">
        <v>0</v>
      </c>
      <c r="Q2716" s="832">
        <v>0</v>
      </c>
      <c r="R2716" s="832">
        <v>0</v>
      </c>
      <c r="S2716" s="832">
        <v>0</v>
      </c>
      <c r="T2716" s="832">
        <v>0</v>
      </c>
      <c r="U2716" s="832">
        <v>0</v>
      </c>
      <c r="V2716" s="832">
        <v>0</v>
      </c>
      <c r="W2716" s="832">
        <v>0</v>
      </c>
      <c r="X2716" s="832">
        <v>0</v>
      </c>
      <c r="Y2716" s="832">
        <v>0</v>
      </c>
      <c r="Z2716" s="832">
        <v>0</v>
      </c>
      <c r="AA2716" s="832">
        <v>0</v>
      </c>
      <c r="AB2716" s="832">
        <v>0</v>
      </c>
      <c r="AC2716" s="832">
        <v>0</v>
      </c>
      <c r="AD2716" s="832">
        <v>0</v>
      </c>
      <c r="AE2716" s="832">
        <v>0</v>
      </c>
      <c r="AF2716" s="832">
        <v>0</v>
      </c>
      <c r="AG2716" s="832">
        <v>0</v>
      </c>
      <c r="AH2716" s="832">
        <v>0</v>
      </c>
      <c r="AI2716" s="832">
        <v>0</v>
      </c>
    </row>
    <row r="2717" spans="1:35" ht="15" customHeight="1">
      <c r="A2717" s="832" t="s">
        <v>1150</v>
      </c>
      <c r="B2717" s="832">
        <v>2022</v>
      </c>
      <c r="C2717" s="832" t="s">
        <v>2441</v>
      </c>
      <c r="D2717" s="832" t="s">
        <v>2442</v>
      </c>
      <c r="E2717" s="832" t="s">
        <v>1891</v>
      </c>
      <c r="F2717" s="832" t="s">
        <v>2443</v>
      </c>
      <c r="G2717" s="832">
        <v>0</v>
      </c>
      <c r="H2717" s="832">
        <v>0</v>
      </c>
      <c r="I2717" s="832">
        <v>0</v>
      </c>
      <c r="J2717" s="832">
        <v>0</v>
      </c>
      <c r="K2717" s="832">
        <v>0</v>
      </c>
      <c r="L2717" s="832">
        <v>0</v>
      </c>
      <c r="M2717" s="832">
        <v>0</v>
      </c>
      <c r="N2717" s="832">
        <v>0</v>
      </c>
      <c r="O2717" s="832">
        <v>0</v>
      </c>
      <c r="P2717" s="832">
        <v>0</v>
      </c>
      <c r="Q2717" s="832">
        <v>0</v>
      </c>
      <c r="R2717" s="832">
        <v>0</v>
      </c>
      <c r="S2717" s="832">
        <v>0</v>
      </c>
      <c r="T2717" s="832">
        <v>0</v>
      </c>
      <c r="U2717" s="832">
        <v>0</v>
      </c>
      <c r="V2717" s="832">
        <v>0</v>
      </c>
      <c r="W2717" s="832">
        <v>0</v>
      </c>
      <c r="X2717" s="832">
        <v>0</v>
      </c>
      <c r="Y2717" s="832">
        <v>0</v>
      </c>
      <c r="Z2717" s="832">
        <v>0</v>
      </c>
      <c r="AA2717" s="832">
        <v>0</v>
      </c>
      <c r="AB2717" s="832">
        <v>0</v>
      </c>
      <c r="AC2717" s="832">
        <v>0</v>
      </c>
      <c r="AD2717" s="832">
        <v>0</v>
      </c>
      <c r="AE2717" s="832">
        <v>0</v>
      </c>
      <c r="AF2717" s="832">
        <v>0</v>
      </c>
      <c r="AG2717" s="832">
        <v>0</v>
      </c>
      <c r="AH2717" s="832">
        <v>0</v>
      </c>
      <c r="AI2717" s="832">
        <v>0</v>
      </c>
    </row>
    <row r="2718" spans="1:35" ht="15" customHeight="1">
      <c r="A2718" s="832" t="s">
        <v>1150</v>
      </c>
      <c r="B2718" s="832">
        <v>2022</v>
      </c>
      <c r="C2718" s="832" t="s">
        <v>2444</v>
      </c>
      <c r="D2718" s="832" t="s">
        <v>2445</v>
      </c>
      <c r="E2718" s="832" t="s">
        <v>1891</v>
      </c>
      <c r="F2718" s="832" t="s">
        <v>2443</v>
      </c>
      <c r="G2718" s="832">
        <v>0</v>
      </c>
      <c r="H2718" s="832">
        <v>0</v>
      </c>
      <c r="I2718" s="832">
        <v>0</v>
      </c>
      <c r="J2718" s="832">
        <v>0</v>
      </c>
      <c r="K2718" s="832">
        <v>0</v>
      </c>
      <c r="L2718" s="832">
        <v>0</v>
      </c>
      <c r="M2718" s="832">
        <v>0</v>
      </c>
      <c r="N2718" s="832">
        <v>0</v>
      </c>
      <c r="O2718" s="832">
        <v>0</v>
      </c>
      <c r="P2718" s="832">
        <v>0</v>
      </c>
      <c r="Q2718" s="832">
        <v>0</v>
      </c>
      <c r="R2718" s="832">
        <v>0</v>
      </c>
      <c r="S2718" s="832">
        <v>0</v>
      </c>
      <c r="T2718" s="832">
        <v>0</v>
      </c>
      <c r="U2718" s="832">
        <v>0</v>
      </c>
      <c r="V2718" s="832">
        <v>0</v>
      </c>
      <c r="W2718" s="832">
        <v>0</v>
      </c>
      <c r="X2718" s="832">
        <v>0</v>
      </c>
      <c r="Y2718" s="832">
        <v>0</v>
      </c>
      <c r="Z2718" s="832">
        <v>0</v>
      </c>
      <c r="AA2718" s="832">
        <v>0</v>
      </c>
      <c r="AB2718" s="832">
        <v>0</v>
      </c>
      <c r="AC2718" s="832">
        <v>0</v>
      </c>
      <c r="AD2718" s="832">
        <v>0</v>
      </c>
      <c r="AE2718" s="832">
        <v>0</v>
      </c>
      <c r="AF2718" s="832">
        <v>0</v>
      </c>
      <c r="AG2718" s="832">
        <v>0</v>
      </c>
      <c r="AH2718" s="832">
        <v>0</v>
      </c>
      <c r="AI2718" s="832">
        <v>0</v>
      </c>
    </row>
    <row r="2719" spans="1:35" ht="15" customHeight="1">
      <c r="A2719" s="832" t="s">
        <v>1150</v>
      </c>
      <c r="B2719" s="832">
        <v>2022</v>
      </c>
      <c r="C2719" s="832" t="s">
        <v>2446</v>
      </c>
      <c r="D2719" s="832" t="s">
        <v>2447</v>
      </c>
      <c r="E2719" s="832" t="s">
        <v>1891</v>
      </c>
      <c r="F2719" s="832" t="s">
        <v>2443</v>
      </c>
      <c r="G2719" s="832">
        <v>0</v>
      </c>
      <c r="H2719" s="832">
        <v>0</v>
      </c>
      <c r="I2719" s="832">
        <v>0</v>
      </c>
      <c r="J2719" s="832">
        <v>0</v>
      </c>
      <c r="K2719" s="832">
        <v>0</v>
      </c>
      <c r="L2719" s="832">
        <v>0</v>
      </c>
      <c r="M2719" s="832">
        <v>0</v>
      </c>
      <c r="N2719" s="832">
        <v>0</v>
      </c>
      <c r="O2719" s="832">
        <v>0</v>
      </c>
      <c r="P2719" s="832">
        <v>0</v>
      </c>
      <c r="Q2719" s="832">
        <v>0</v>
      </c>
      <c r="R2719" s="832">
        <v>0</v>
      </c>
      <c r="S2719" s="832">
        <v>0</v>
      </c>
      <c r="T2719" s="832">
        <v>0</v>
      </c>
      <c r="U2719" s="832">
        <v>0</v>
      </c>
      <c r="V2719" s="832">
        <v>0</v>
      </c>
      <c r="W2719" s="832">
        <v>0</v>
      </c>
      <c r="X2719" s="832">
        <v>0</v>
      </c>
      <c r="Y2719" s="832">
        <v>0</v>
      </c>
      <c r="Z2719" s="832">
        <v>0</v>
      </c>
      <c r="AA2719" s="832">
        <v>0</v>
      </c>
      <c r="AB2719" s="832">
        <v>0</v>
      </c>
      <c r="AC2719" s="832">
        <v>0</v>
      </c>
      <c r="AD2719" s="832">
        <v>0</v>
      </c>
      <c r="AE2719" s="832">
        <v>0</v>
      </c>
      <c r="AF2719" s="832">
        <v>0</v>
      </c>
      <c r="AG2719" s="832">
        <v>0</v>
      </c>
      <c r="AH2719" s="832">
        <v>0</v>
      </c>
      <c r="AI2719" s="832">
        <v>0</v>
      </c>
    </row>
    <row r="2720" spans="1:35" ht="15" customHeight="1">
      <c r="A2720" s="832" t="s">
        <v>1150</v>
      </c>
      <c r="B2720" s="832">
        <v>2022</v>
      </c>
      <c r="C2720" s="832" t="s">
        <v>2448</v>
      </c>
      <c r="D2720" s="832" t="s">
        <v>2449</v>
      </c>
      <c r="E2720" s="832" t="s">
        <v>1891</v>
      </c>
      <c r="F2720" s="832" t="s">
        <v>2443</v>
      </c>
      <c r="G2720" s="832">
        <v>0</v>
      </c>
      <c r="H2720" s="832">
        <v>0</v>
      </c>
      <c r="I2720" s="832">
        <v>0</v>
      </c>
      <c r="J2720" s="832">
        <v>0</v>
      </c>
      <c r="K2720" s="832">
        <v>0</v>
      </c>
      <c r="L2720" s="832">
        <v>0</v>
      </c>
      <c r="M2720" s="832">
        <v>0</v>
      </c>
      <c r="N2720" s="832">
        <v>0</v>
      </c>
      <c r="O2720" s="832">
        <v>0</v>
      </c>
      <c r="P2720" s="832">
        <v>0</v>
      </c>
      <c r="Q2720" s="832">
        <v>0</v>
      </c>
      <c r="R2720" s="832">
        <v>0</v>
      </c>
      <c r="S2720" s="832">
        <v>0</v>
      </c>
      <c r="T2720" s="832">
        <v>0</v>
      </c>
      <c r="U2720" s="832">
        <v>0</v>
      </c>
      <c r="V2720" s="832">
        <v>0</v>
      </c>
      <c r="W2720" s="832">
        <v>0</v>
      </c>
      <c r="X2720" s="832">
        <v>0</v>
      </c>
      <c r="Y2720" s="832">
        <v>0</v>
      </c>
      <c r="Z2720" s="832">
        <v>0</v>
      </c>
      <c r="AA2720" s="832">
        <v>0</v>
      </c>
      <c r="AB2720" s="832">
        <v>0</v>
      </c>
      <c r="AC2720" s="832">
        <v>0</v>
      </c>
      <c r="AD2720" s="832">
        <v>0</v>
      </c>
      <c r="AE2720" s="832">
        <v>0</v>
      </c>
      <c r="AF2720" s="832">
        <v>0</v>
      </c>
      <c r="AG2720" s="832">
        <v>0</v>
      </c>
      <c r="AH2720" s="832">
        <v>0</v>
      </c>
      <c r="AI2720" s="832">
        <v>0</v>
      </c>
    </row>
    <row r="2721" spans="1:35" ht="15" customHeight="1">
      <c r="A2721" s="832" t="s">
        <v>1150</v>
      </c>
      <c r="B2721" s="832">
        <v>2022</v>
      </c>
      <c r="C2721" s="832" t="s">
        <v>2450</v>
      </c>
      <c r="D2721" s="832" t="s">
        <v>2451</v>
      </c>
      <c r="E2721" s="832" t="s">
        <v>1891</v>
      </c>
      <c r="F2721" s="832" t="s">
        <v>2443</v>
      </c>
      <c r="G2721" s="832">
        <v>1369731.79</v>
      </c>
      <c r="H2721" s="832">
        <v>1369731.79</v>
      </c>
      <c r="I2721" s="832">
        <v>1415597</v>
      </c>
      <c r="J2721" s="832">
        <v>1494023.65</v>
      </c>
      <c r="K2721" s="832">
        <v>1760351.56</v>
      </c>
      <c r="L2721" s="832">
        <v>1807143.58</v>
      </c>
      <c r="M2721" s="832">
        <v>198923.57</v>
      </c>
      <c r="N2721" s="832">
        <v>239129.57</v>
      </c>
      <c r="O2721" s="832">
        <v>449124.08</v>
      </c>
      <c r="P2721" s="832">
        <v>449124.08</v>
      </c>
      <c r="Q2721" s="832">
        <v>737468.1</v>
      </c>
      <c r="R2721" s="832">
        <v>835379.75</v>
      </c>
      <c r="S2721" s="832">
        <v>150595.29999999999</v>
      </c>
      <c r="T2721" s="832">
        <v>113319.53</v>
      </c>
      <c r="U2721" s="832">
        <v>0</v>
      </c>
      <c r="V2721" s="832">
        <v>0</v>
      </c>
      <c r="W2721" s="832">
        <v>0</v>
      </c>
      <c r="X2721" s="832">
        <v>0</v>
      </c>
      <c r="Y2721" s="832">
        <v>0</v>
      </c>
      <c r="Z2721" s="832">
        <v>0</v>
      </c>
      <c r="AA2721" s="832">
        <v>0</v>
      </c>
      <c r="AB2721" s="832">
        <v>0</v>
      </c>
      <c r="AC2721" s="832">
        <v>0</v>
      </c>
      <c r="AD2721" s="832">
        <v>0</v>
      </c>
      <c r="AE2721" s="832">
        <v>0</v>
      </c>
      <c r="AF2721" s="832">
        <v>0</v>
      </c>
      <c r="AG2721" s="832">
        <v>0</v>
      </c>
      <c r="AH2721" s="832">
        <v>0</v>
      </c>
      <c r="AI2721" s="832">
        <v>0</v>
      </c>
    </row>
    <row r="2722" spans="1:35" ht="15" customHeight="1">
      <c r="A2722" s="832" t="s">
        <v>1150</v>
      </c>
      <c r="B2722" s="832">
        <v>2022</v>
      </c>
      <c r="C2722" s="832" t="s">
        <v>2452</v>
      </c>
      <c r="D2722" s="832" t="s">
        <v>2453</v>
      </c>
      <c r="E2722" s="832" t="s">
        <v>1891</v>
      </c>
      <c r="F2722" s="832" t="s">
        <v>2443</v>
      </c>
      <c r="G2722" s="832">
        <v>0</v>
      </c>
      <c r="H2722" s="832">
        <v>0</v>
      </c>
      <c r="I2722" s="832">
        <v>0</v>
      </c>
      <c r="J2722" s="832">
        <v>0</v>
      </c>
      <c r="K2722" s="832">
        <v>0</v>
      </c>
      <c r="L2722" s="832">
        <v>0</v>
      </c>
      <c r="M2722" s="832">
        <v>0</v>
      </c>
      <c r="N2722" s="832">
        <v>0</v>
      </c>
      <c r="O2722" s="832">
        <v>0</v>
      </c>
      <c r="P2722" s="832">
        <v>0</v>
      </c>
      <c r="Q2722" s="832">
        <v>0</v>
      </c>
      <c r="R2722" s="832">
        <v>0</v>
      </c>
      <c r="S2722" s="832">
        <v>0</v>
      </c>
      <c r="T2722" s="832">
        <v>0</v>
      </c>
      <c r="U2722" s="832">
        <v>0</v>
      </c>
      <c r="V2722" s="832">
        <v>0</v>
      </c>
      <c r="W2722" s="832">
        <v>0</v>
      </c>
      <c r="X2722" s="832">
        <v>0</v>
      </c>
      <c r="Y2722" s="832">
        <v>0</v>
      </c>
      <c r="Z2722" s="832">
        <v>0</v>
      </c>
      <c r="AA2722" s="832">
        <v>0</v>
      </c>
      <c r="AB2722" s="832">
        <v>0</v>
      </c>
      <c r="AC2722" s="832">
        <v>0</v>
      </c>
      <c r="AD2722" s="832">
        <v>0</v>
      </c>
      <c r="AE2722" s="832">
        <v>0</v>
      </c>
      <c r="AF2722" s="832">
        <v>0</v>
      </c>
      <c r="AG2722" s="832">
        <v>0</v>
      </c>
      <c r="AH2722" s="832">
        <v>0</v>
      </c>
      <c r="AI2722" s="832">
        <v>0</v>
      </c>
    </row>
    <row r="2723" spans="1:35" ht="15" customHeight="1">
      <c r="A2723" s="832" t="s">
        <v>1150</v>
      </c>
      <c r="B2723" s="832">
        <v>2022</v>
      </c>
      <c r="C2723" s="832" t="s">
        <v>2454</v>
      </c>
      <c r="D2723" s="832" t="s">
        <v>2455</v>
      </c>
      <c r="E2723" s="832" t="s">
        <v>1891</v>
      </c>
      <c r="F2723" s="832" t="s">
        <v>2443</v>
      </c>
      <c r="G2723" s="832">
        <v>0</v>
      </c>
      <c r="H2723" s="832">
        <v>98949.92</v>
      </c>
      <c r="I2723" s="832">
        <v>196378.31</v>
      </c>
      <c r="J2723" s="832">
        <v>245614.45</v>
      </c>
      <c r="K2723" s="832">
        <v>427028.98</v>
      </c>
      <c r="L2723" s="832">
        <v>427028.98</v>
      </c>
      <c r="M2723" s="832">
        <v>134499.76</v>
      </c>
      <c r="N2723" s="832">
        <v>223084.55</v>
      </c>
      <c r="O2723" s="832">
        <v>223084.55</v>
      </c>
      <c r="P2723" s="832">
        <v>223084.55</v>
      </c>
      <c r="Q2723" s="832">
        <v>223084.55</v>
      </c>
      <c r="R2723" s="832">
        <v>223084.55</v>
      </c>
      <c r="S2723" s="832">
        <v>35585.75</v>
      </c>
      <c r="T2723" s="832">
        <v>59101.23</v>
      </c>
      <c r="U2723" s="832">
        <v>0</v>
      </c>
      <c r="V2723" s="832">
        <v>0</v>
      </c>
      <c r="W2723" s="832">
        <v>0</v>
      </c>
      <c r="X2723" s="832">
        <v>0</v>
      </c>
      <c r="Y2723" s="832">
        <v>0</v>
      </c>
      <c r="Z2723" s="832">
        <v>0</v>
      </c>
      <c r="AA2723" s="832">
        <v>0</v>
      </c>
      <c r="AB2723" s="832">
        <v>0</v>
      </c>
      <c r="AC2723" s="832">
        <v>0</v>
      </c>
      <c r="AD2723" s="832">
        <v>0</v>
      </c>
      <c r="AE2723" s="832">
        <v>0</v>
      </c>
      <c r="AF2723" s="832">
        <v>0</v>
      </c>
      <c r="AG2723" s="832">
        <v>0</v>
      </c>
      <c r="AH2723" s="832">
        <v>0</v>
      </c>
      <c r="AI2723" s="832">
        <v>0</v>
      </c>
    </row>
    <row r="2724" spans="1:35" ht="15" customHeight="1">
      <c r="A2724" s="832" t="s">
        <v>1150</v>
      </c>
      <c r="B2724" s="832">
        <v>2022</v>
      </c>
      <c r="C2724" s="832" t="s">
        <v>2456</v>
      </c>
      <c r="D2724" s="832" t="s">
        <v>2457</v>
      </c>
      <c r="E2724" s="832" t="s">
        <v>1891</v>
      </c>
      <c r="F2724" s="832" t="s">
        <v>2443</v>
      </c>
      <c r="G2724" s="832">
        <v>0</v>
      </c>
      <c r="H2724" s="832">
        <v>0</v>
      </c>
      <c r="I2724" s="832">
        <v>0</v>
      </c>
      <c r="J2724" s="832">
        <v>0</v>
      </c>
      <c r="K2724" s="832">
        <v>0</v>
      </c>
      <c r="L2724" s="832">
        <v>0</v>
      </c>
      <c r="M2724" s="832">
        <v>0</v>
      </c>
      <c r="N2724" s="832">
        <v>0</v>
      </c>
      <c r="O2724" s="832">
        <v>0</v>
      </c>
      <c r="P2724" s="832">
        <v>0</v>
      </c>
      <c r="Q2724" s="832">
        <v>0</v>
      </c>
      <c r="R2724" s="832">
        <v>0</v>
      </c>
      <c r="S2724" s="832">
        <v>0</v>
      </c>
      <c r="T2724" s="832">
        <v>0</v>
      </c>
      <c r="U2724" s="832">
        <v>0</v>
      </c>
      <c r="V2724" s="832">
        <v>0</v>
      </c>
      <c r="W2724" s="832">
        <v>0</v>
      </c>
      <c r="X2724" s="832">
        <v>0</v>
      </c>
      <c r="Y2724" s="832">
        <v>0</v>
      </c>
      <c r="Z2724" s="832">
        <v>0</v>
      </c>
      <c r="AA2724" s="832">
        <v>0</v>
      </c>
      <c r="AB2724" s="832">
        <v>0</v>
      </c>
      <c r="AC2724" s="832">
        <v>0</v>
      </c>
      <c r="AD2724" s="832">
        <v>0</v>
      </c>
      <c r="AE2724" s="832">
        <v>0</v>
      </c>
      <c r="AF2724" s="832">
        <v>0</v>
      </c>
      <c r="AG2724" s="832">
        <v>0</v>
      </c>
      <c r="AH2724" s="832">
        <v>0</v>
      </c>
      <c r="AI2724" s="832">
        <v>0</v>
      </c>
    </row>
    <row r="2725" spans="1:35" ht="15" customHeight="1">
      <c r="A2725" s="832" t="s">
        <v>1150</v>
      </c>
      <c r="B2725" s="832">
        <v>2022</v>
      </c>
      <c r="C2725" s="832" t="s">
        <v>2458</v>
      </c>
      <c r="D2725" s="832" t="s">
        <v>2459</v>
      </c>
      <c r="E2725" s="832" t="s">
        <v>1891</v>
      </c>
      <c r="F2725" s="832" t="s">
        <v>2443</v>
      </c>
      <c r="G2725" s="832">
        <v>0</v>
      </c>
      <c r="H2725" s="832">
        <v>0</v>
      </c>
      <c r="I2725" s="832">
        <v>0</v>
      </c>
      <c r="J2725" s="832">
        <v>0</v>
      </c>
      <c r="K2725" s="832">
        <v>0</v>
      </c>
      <c r="L2725" s="832">
        <v>0</v>
      </c>
      <c r="M2725" s="832">
        <v>0</v>
      </c>
      <c r="N2725" s="832">
        <v>0</v>
      </c>
      <c r="O2725" s="832">
        <v>0</v>
      </c>
      <c r="P2725" s="832">
        <v>0</v>
      </c>
      <c r="Q2725" s="832">
        <v>0</v>
      </c>
      <c r="R2725" s="832">
        <v>0</v>
      </c>
      <c r="S2725" s="832">
        <v>0</v>
      </c>
      <c r="T2725" s="832">
        <v>0</v>
      </c>
      <c r="U2725" s="832">
        <v>0</v>
      </c>
      <c r="V2725" s="832">
        <v>0</v>
      </c>
      <c r="W2725" s="832">
        <v>0</v>
      </c>
      <c r="X2725" s="832">
        <v>0</v>
      </c>
      <c r="Y2725" s="832">
        <v>0</v>
      </c>
      <c r="Z2725" s="832">
        <v>0</v>
      </c>
      <c r="AA2725" s="832">
        <v>0</v>
      </c>
      <c r="AB2725" s="832">
        <v>0</v>
      </c>
      <c r="AC2725" s="832">
        <v>0</v>
      </c>
      <c r="AD2725" s="832">
        <v>0</v>
      </c>
      <c r="AE2725" s="832">
        <v>0</v>
      </c>
      <c r="AF2725" s="832">
        <v>0</v>
      </c>
      <c r="AG2725" s="832">
        <v>0</v>
      </c>
      <c r="AH2725" s="832">
        <v>0</v>
      </c>
      <c r="AI2725" s="832">
        <v>0</v>
      </c>
    </row>
    <row r="2726" spans="1:35" ht="15" customHeight="1">
      <c r="A2726" s="832" t="s">
        <v>1150</v>
      </c>
      <c r="B2726" s="832">
        <v>2022</v>
      </c>
      <c r="C2726" s="832" t="s">
        <v>2460</v>
      </c>
      <c r="D2726" s="832" t="s">
        <v>2461</v>
      </c>
      <c r="E2726" s="832" t="s">
        <v>1891</v>
      </c>
      <c r="F2726" s="832" t="s">
        <v>2443</v>
      </c>
      <c r="G2726" s="832">
        <v>0</v>
      </c>
      <c r="H2726" s="832">
        <v>0</v>
      </c>
      <c r="I2726" s="832">
        <v>0</v>
      </c>
      <c r="J2726" s="832">
        <v>0</v>
      </c>
      <c r="K2726" s="832">
        <v>0</v>
      </c>
      <c r="L2726" s="832">
        <v>0</v>
      </c>
      <c r="M2726" s="832">
        <v>0</v>
      </c>
      <c r="N2726" s="832">
        <v>0</v>
      </c>
      <c r="O2726" s="832">
        <v>0</v>
      </c>
      <c r="P2726" s="832">
        <v>0</v>
      </c>
      <c r="Q2726" s="832">
        <v>40738.589999999997</v>
      </c>
      <c r="R2726" s="832">
        <v>79287.13</v>
      </c>
      <c r="S2726" s="832">
        <v>0</v>
      </c>
      <c r="T2726" s="832">
        <v>3703.51</v>
      </c>
      <c r="U2726" s="832">
        <v>0</v>
      </c>
      <c r="V2726" s="832">
        <v>0</v>
      </c>
      <c r="W2726" s="832">
        <v>0</v>
      </c>
      <c r="X2726" s="832">
        <v>0</v>
      </c>
      <c r="Y2726" s="832">
        <v>0</v>
      </c>
      <c r="Z2726" s="832">
        <v>0</v>
      </c>
      <c r="AA2726" s="832">
        <v>0</v>
      </c>
      <c r="AB2726" s="832">
        <v>0</v>
      </c>
      <c r="AC2726" s="832">
        <v>0</v>
      </c>
      <c r="AD2726" s="832">
        <v>0</v>
      </c>
      <c r="AE2726" s="832">
        <v>0</v>
      </c>
      <c r="AF2726" s="832">
        <v>0</v>
      </c>
      <c r="AG2726" s="832">
        <v>0</v>
      </c>
      <c r="AH2726" s="832">
        <v>0</v>
      </c>
      <c r="AI2726" s="832">
        <v>0</v>
      </c>
    </row>
    <row r="2727" spans="1:35" ht="15" customHeight="1">
      <c r="A2727" s="832" t="s">
        <v>1150</v>
      </c>
      <c r="B2727" s="832">
        <v>2022</v>
      </c>
      <c r="C2727" s="832" t="s">
        <v>2462</v>
      </c>
      <c r="D2727" s="832" t="s">
        <v>2463</v>
      </c>
      <c r="E2727" s="832" t="s">
        <v>1891</v>
      </c>
      <c r="F2727" s="832" t="s">
        <v>2443</v>
      </c>
      <c r="G2727" s="832">
        <v>0</v>
      </c>
      <c r="H2727" s="832">
        <v>0</v>
      </c>
      <c r="I2727" s="832">
        <v>0</v>
      </c>
      <c r="J2727" s="832">
        <v>0</v>
      </c>
      <c r="K2727" s="832">
        <v>0</v>
      </c>
      <c r="L2727" s="832">
        <v>0</v>
      </c>
      <c r="M2727" s="832">
        <v>0</v>
      </c>
      <c r="N2727" s="832">
        <v>0</v>
      </c>
      <c r="O2727" s="832">
        <v>0</v>
      </c>
      <c r="P2727" s="832">
        <v>0</v>
      </c>
      <c r="Q2727" s="832">
        <v>0</v>
      </c>
      <c r="R2727" s="832">
        <v>0</v>
      </c>
      <c r="S2727" s="832">
        <v>0</v>
      </c>
      <c r="T2727" s="832">
        <v>0</v>
      </c>
      <c r="U2727" s="832">
        <v>0</v>
      </c>
      <c r="V2727" s="832">
        <v>0</v>
      </c>
      <c r="W2727" s="832">
        <v>0</v>
      </c>
      <c r="X2727" s="832">
        <v>0</v>
      </c>
      <c r="Y2727" s="832">
        <v>0</v>
      </c>
      <c r="Z2727" s="832">
        <v>0</v>
      </c>
      <c r="AA2727" s="832">
        <v>0</v>
      </c>
      <c r="AB2727" s="832">
        <v>0</v>
      </c>
      <c r="AC2727" s="832">
        <v>0</v>
      </c>
      <c r="AD2727" s="832">
        <v>0</v>
      </c>
      <c r="AE2727" s="832">
        <v>0</v>
      </c>
      <c r="AF2727" s="832">
        <v>0</v>
      </c>
      <c r="AG2727" s="832">
        <v>0</v>
      </c>
      <c r="AH2727" s="832">
        <v>0</v>
      </c>
      <c r="AI2727" s="832">
        <v>0</v>
      </c>
    </row>
    <row r="2728" spans="1:35" ht="15" customHeight="1">
      <c r="A2728" s="832" t="s">
        <v>1150</v>
      </c>
      <c r="B2728" s="832">
        <v>2022</v>
      </c>
      <c r="C2728" s="832" t="s">
        <v>2464</v>
      </c>
      <c r="D2728" s="832" t="s">
        <v>2465</v>
      </c>
      <c r="E2728" s="832" t="s">
        <v>1891</v>
      </c>
      <c r="F2728" s="832" t="s">
        <v>2443</v>
      </c>
      <c r="G2728" s="832">
        <v>1623836.08</v>
      </c>
      <c r="H2728" s="832">
        <v>1713794.67</v>
      </c>
      <c r="I2728" s="832">
        <v>2031773.08</v>
      </c>
      <c r="J2728" s="832">
        <v>2347154.11</v>
      </c>
      <c r="K2728" s="832">
        <v>2603201.61</v>
      </c>
      <c r="L2728" s="832">
        <v>2809924.38</v>
      </c>
      <c r="M2728" s="832">
        <v>216295.04000000001</v>
      </c>
      <c r="N2728" s="832">
        <v>538197.63</v>
      </c>
      <c r="O2728" s="832">
        <v>675524.95</v>
      </c>
      <c r="P2728" s="832">
        <v>867153.21</v>
      </c>
      <c r="Q2728" s="832">
        <v>1124104.99</v>
      </c>
      <c r="R2728" s="832">
        <v>1222716.94</v>
      </c>
      <c r="S2728" s="832">
        <v>234160.37</v>
      </c>
      <c r="T2728" s="832">
        <v>225852.86</v>
      </c>
      <c r="U2728" s="832">
        <v>3000</v>
      </c>
      <c r="V2728" s="832">
        <v>0</v>
      </c>
      <c r="W2728" s="832">
        <v>0</v>
      </c>
      <c r="X2728" s="832">
        <v>0</v>
      </c>
      <c r="Y2728" s="832">
        <v>0</v>
      </c>
      <c r="Z2728" s="832">
        <v>0</v>
      </c>
      <c r="AA2728" s="832">
        <v>0</v>
      </c>
      <c r="AB2728" s="832">
        <v>0</v>
      </c>
      <c r="AC2728" s="832">
        <v>0</v>
      </c>
      <c r="AD2728" s="832">
        <v>0</v>
      </c>
      <c r="AE2728" s="832">
        <v>0</v>
      </c>
      <c r="AF2728" s="832">
        <v>0</v>
      </c>
      <c r="AG2728" s="832">
        <v>0</v>
      </c>
      <c r="AH2728" s="832">
        <v>0</v>
      </c>
      <c r="AI2728" s="832">
        <v>0</v>
      </c>
    </row>
    <row r="2729" spans="1:35" ht="15" customHeight="1">
      <c r="A2729" s="832" t="s">
        <v>1150</v>
      </c>
      <c r="B2729" s="832">
        <v>2022</v>
      </c>
      <c r="C2729" s="832" t="s">
        <v>2466</v>
      </c>
      <c r="D2729" s="832" t="s">
        <v>2467</v>
      </c>
      <c r="E2729" s="832" t="s">
        <v>1891</v>
      </c>
      <c r="F2729" s="832" t="s">
        <v>2443</v>
      </c>
      <c r="G2729" s="832">
        <v>0</v>
      </c>
      <c r="H2729" s="832">
        <v>0</v>
      </c>
      <c r="I2729" s="832">
        <v>0</v>
      </c>
      <c r="J2729" s="832">
        <v>0</v>
      </c>
      <c r="K2729" s="832">
        <v>0</v>
      </c>
      <c r="L2729" s="832">
        <v>0</v>
      </c>
      <c r="M2729" s="832">
        <v>0</v>
      </c>
      <c r="N2729" s="832">
        <v>0</v>
      </c>
      <c r="O2729" s="832">
        <v>0</v>
      </c>
      <c r="P2729" s="832">
        <v>0</v>
      </c>
      <c r="Q2729" s="832">
        <v>0</v>
      </c>
      <c r="R2729" s="832">
        <v>0</v>
      </c>
      <c r="S2729" s="832">
        <v>0</v>
      </c>
      <c r="T2729" s="832">
        <v>0</v>
      </c>
      <c r="U2729" s="832">
        <v>0</v>
      </c>
      <c r="V2729" s="832">
        <v>0</v>
      </c>
      <c r="W2729" s="832">
        <v>0</v>
      </c>
      <c r="X2729" s="832">
        <v>0</v>
      </c>
      <c r="Y2729" s="832">
        <v>0</v>
      </c>
      <c r="Z2729" s="832">
        <v>0</v>
      </c>
      <c r="AA2729" s="832">
        <v>0</v>
      </c>
      <c r="AB2729" s="832">
        <v>0</v>
      </c>
      <c r="AC2729" s="832">
        <v>0</v>
      </c>
      <c r="AD2729" s="832">
        <v>0</v>
      </c>
      <c r="AE2729" s="832">
        <v>0</v>
      </c>
      <c r="AF2729" s="832">
        <v>0</v>
      </c>
      <c r="AG2729" s="832">
        <v>0</v>
      </c>
      <c r="AH2729" s="832">
        <v>0</v>
      </c>
      <c r="AI2729" s="832">
        <v>0</v>
      </c>
    </row>
    <row r="2730" spans="1:35" ht="15" customHeight="1">
      <c r="A2730" s="832" t="s">
        <v>1150</v>
      </c>
      <c r="B2730" s="832">
        <v>2022</v>
      </c>
      <c r="C2730" s="832" t="s">
        <v>2468</v>
      </c>
      <c r="D2730" s="832" t="s">
        <v>2469</v>
      </c>
      <c r="E2730" s="832" t="s">
        <v>1891</v>
      </c>
      <c r="F2730" s="832" t="s">
        <v>2443</v>
      </c>
      <c r="G2730" s="832">
        <v>0</v>
      </c>
      <c r="H2730" s="832">
        <v>0</v>
      </c>
      <c r="I2730" s="832">
        <v>0</v>
      </c>
      <c r="J2730" s="832">
        <v>0</v>
      </c>
      <c r="K2730" s="832">
        <v>0</v>
      </c>
      <c r="L2730" s="832">
        <v>0</v>
      </c>
      <c r="M2730" s="832">
        <v>0</v>
      </c>
      <c r="N2730" s="832">
        <v>0</v>
      </c>
      <c r="O2730" s="832">
        <v>0</v>
      </c>
      <c r="P2730" s="832">
        <v>0</v>
      </c>
      <c r="Q2730" s="832">
        <v>0</v>
      </c>
      <c r="R2730" s="832">
        <v>0</v>
      </c>
      <c r="S2730" s="832">
        <v>0</v>
      </c>
      <c r="T2730" s="832">
        <v>0</v>
      </c>
      <c r="U2730" s="832">
        <v>0</v>
      </c>
      <c r="V2730" s="832">
        <v>0</v>
      </c>
      <c r="W2730" s="832">
        <v>0</v>
      </c>
      <c r="X2730" s="832">
        <v>0</v>
      </c>
      <c r="Y2730" s="832">
        <v>0</v>
      </c>
      <c r="Z2730" s="832">
        <v>0</v>
      </c>
      <c r="AA2730" s="832">
        <v>0</v>
      </c>
      <c r="AB2730" s="832">
        <v>0</v>
      </c>
      <c r="AC2730" s="832">
        <v>0</v>
      </c>
      <c r="AD2730" s="832">
        <v>0</v>
      </c>
      <c r="AE2730" s="832">
        <v>0</v>
      </c>
      <c r="AF2730" s="832">
        <v>0</v>
      </c>
      <c r="AG2730" s="832">
        <v>0</v>
      </c>
      <c r="AH2730" s="832">
        <v>0</v>
      </c>
      <c r="AI2730" s="832">
        <v>0</v>
      </c>
    </row>
    <row r="2731" spans="1:35" ht="15" customHeight="1">
      <c r="A2731" s="832" t="s">
        <v>1150</v>
      </c>
      <c r="B2731" s="832">
        <v>2022</v>
      </c>
      <c r="C2731" s="832" t="s">
        <v>2470</v>
      </c>
      <c r="D2731" s="832" t="s">
        <v>2471</v>
      </c>
      <c r="E2731" s="832" t="s">
        <v>1891</v>
      </c>
      <c r="F2731" s="832" t="s">
        <v>2443</v>
      </c>
      <c r="G2731" s="832">
        <v>0</v>
      </c>
      <c r="H2731" s="832">
        <v>28438.42</v>
      </c>
      <c r="I2731" s="832">
        <v>54496.85</v>
      </c>
      <c r="J2731" s="832">
        <v>54496.85</v>
      </c>
      <c r="K2731" s="832">
        <v>82564.850000000006</v>
      </c>
      <c r="L2731" s="832">
        <v>136438.45000000001</v>
      </c>
      <c r="M2731" s="832">
        <v>58918.83</v>
      </c>
      <c r="N2731" s="832">
        <v>58918.83</v>
      </c>
      <c r="O2731" s="832">
        <v>88448.83</v>
      </c>
      <c r="P2731" s="832">
        <v>147866.96</v>
      </c>
      <c r="Q2731" s="832">
        <v>179324.95</v>
      </c>
      <c r="R2731" s="832">
        <v>179324.95</v>
      </c>
      <c r="S2731" s="832">
        <v>11369.87</v>
      </c>
      <c r="T2731" s="832">
        <v>28705.759999999998</v>
      </c>
      <c r="U2731" s="832">
        <v>0</v>
      </c>
      <c r="V2731" s="832">
        <v>0</v>
      </c>
      <c r="W2731" s="832">
        <v>0</v>
      </c>
      <c r="X2731" s="832">
        <v>0</v>
      </c>
      <c r="Y2731" s="832">
        <v>0</v>
      </c>
      <c r="Z2731" s="832">
        <v>0</v>
      </c>
      <c r="AA2731" s="832">
        <v>0</v>
      </c>
      <c r="AB2731" s="832">
        <v>0</v>
      </c>
      <c r="AC2731" s="832">
        <v>0</v>
      </c>
      <c r="AD2731" s="832">
        <v>0</v>
      </c>
      <c r="AE2731" s="832">
        <v>0</v>
      </c>
      <c r="AF2731" s="832">
        <v>0</v>
      </c>
      <c r="AG2731" s="832">
        <v>0</v>
      </c>
      <c r="AH2731" s="832">
        <v>0</v>
      </c>
      <c r="AI2731" s="832">
        <v>0</v>
      </c>
    </row>
    <row r="2732" spans="1:35" ht="15" customHeight="1">
      <c r="A2732" s="832" t="s">
        <v>1150</v>
      </c>
      <c r="B2732" s="832">
        <v>2022</v>
      </c>
      <c r="C2732" s="832" t="s">
        <v>2472</v>
      </c>
      <c r="D2732" s="832" t="s">
        <v>2467</v>
      </c>
      <c r="E2732" s="832" t="s">
        <v>1891</v>
      </c>
      <c r="F2732" s="832" t="s">
        <v>2443</v>
      </c>
      <c r="G2732" s="832">
        <v>0</v>
      </c>
      <c r="H2732" s="832">
        <v>0</v>
      </c>
      <c r="I2732" s="832">
        <v>0</v>
      </c>
      <c r="J2732" s="832">
        <v>0</v>
      </c>
      <c r="K2732" s="832">
        <v>0</v>
      </c>
      <c r="L2732" s="832">
        <v>0</v>
      </c>
      <c r="M2732" s="832">
        <v>0</v>
      </c>
      <c r="N2732" s="832">
        <v>0</v>
      </c>
      <c r="O2732" s="832">
        <v>0</v>
      </c>
      <c r="P2732" s="832">
        <v>0</v>
      </c>
      <c r="Q2732" s="832">
        <v>0</v>
      </c>
      <c r="R2732" s="832">
        <v>0</v>
      </c>
      <c r="S2732" s="832">
        <v>0</v>
      </c>
      <c r="T2732" s="832">
        <v>0</v>
      </c>
      <c r="U2732" s="832">
        <v>0</v>
      </c>
      <c r="V2732" s="832">
        <v>0</v>
      </c>
      <c r="W2732" s="832">
        <v>0</v>
      </c>
      <c r="X2732" s="832">
        <v>0</v>
      </c>
      <c r="Y2732" s="832">
        <v>0</v>
      </c>
      <c r="Z2732" s="832">
        <v>0</v>
      </c>
      <c r="AA2732" s="832">
        <v>0</v>
      </c>
      <c r="AB2732" s="832">
        <v>0</v>
      </c>
      <c r="AC2732" s="832">
        <v>0</v>
      </c>
      <c r="AD2732" s="832">
        <v>0</v>
      </c>
      <c r="AE2732" s="832">
        <v>0</v>
      </c>
      <c r="AF2732" s="832">
        <v>0</v>
      </c>
      <c r="AG2732" s="832">
        <v>0</v>
      </c>
      <c r="AH2732" s="832">
        <v>0</v>
      </c>
      <c r="AI2732" s="832">
        <v>0</v>
      </c>
    </row>
    <row r="2733" spans="1:35" ht="15" customHeight="1">
      <c r="A2733" s="832" t="s">
        <v>1150</v>
      </c>
      <c r="B2733" s="832">
        <v>2022</v>
      </c>
      <c r="C2733" s="832" t="s">
        <v>2473</v>
      </c>
      <c r="D2733" s="832" t="s">
        <v>2474</v>
      </c>
      <c r="E2733" s="832" t="s">
        <v>1891</v>
      </c>
      <c r="F2733" s="832" t="s">
        <v>2443</v>
      </c>
      <c r="G2733" s="832">
        <v>0</v>
      </c>
      <c r="H2733" s="832">
        <v>0</v>
      </c>
      <c r="I2733" s="832">
        <v>0</v>
      </c>
      <c r="J2733" s="832">
        <v>0</v>
      </c>
      <c r="K2733" s="832">
        <v>0</v>
      </c>
      <c r="L2733" s="832">
        <v>0</v>
      </c>
      <c r="M2733" s="832">
        <v>0</v>
      </c>
      <c r="N2733" s="832">
        <v>0</v>
      </c>
      <c r="O2733" s="832">
        <v>0</v>
      </c>
      <c r="P2733" s="832">
        <v>0</v>
      </c>
      <c r="Q2733" s="832">
        <v>0</v>
      </c>
      <c r="R2733" s="832">
        <v>0</v>
      </c>
      <c r="S2733" s="832">
        <v>0</v>
      </c>
      <c r="T2733" s="832">
        <v>0</v>
      </c>
      <c r="U2733" s="832">
        <v>0</v>
      </c>
      <c r="V2733" s="832">
        <v>0</v>
      </c>
      <c r="W2733" s="832">
        <v>0</v>
      </c>
      <c r="X2733" s="832">
        <v>0</v>
      </c>
      <c r="Y2733" s="832">
        <v>0</v>
      </c>
      <c r="Z2733" s="832">
        <v>0</v>
      </c>
      <c r="AA2733" s="832">
        <v>0</v>
      </c>
      <c r="AB2733" s="832">
        <v>0</v>
      </c>
      <c r="AC2733" s="832">
        <v>0</v>
      </c>
      <c r="AD2733" s="832">
        <v>0</v>
      </c>
      <c r="AE2733" s="832">
        <v>0</v>
      </c>
      <c r="AF2733" s="832">
        <v>0</v>
      </c>
      <c r="AG2733" s="832">
        <v>0</v>
      </c>
      <c r="AH2733" s="832">
        <v>0</v>
      </c>
      <c r="AI2733" s="832">
        <v>0</v>
      </c>
    </row>
    <row r="2734" spans="1:35" ht="15" customHeight="1">
      <c r="A2734" s="832" t="s">
        <v>1150</v>
      </c>
      <c r="B2734" s="832">
        <v>2022</v>
      </c>
      <c r="C2734" s="832" t="s">
        <v>2475</v>
      </c>
      <c r="D2734" s="832" t="s">
        <v>2476</v>
      </c>
      <c r="E2734" s="832" t="s">
        <v>1891</v>
      </c>
      <c r="F2734" s="832" t="s">
        <v>2443</v>
      </c>
      <c r="G2734" s="832">
        <v>284685.40999999997</v>
      </c>
      <c r="H2734" s="832">
        <v>284685.40999999997</v>
      </c>
      <c r="I2734" s="832">
        <v>284685.40999999997</v>
      </c>
      <c r="J2734" s="832">
        <v>284685.40999999997</v>
      </c>
      <c r="K2734" s="832">
        <v>284685.40999999997</v>
      </c>
      <c r="L2734" s="832">
        <v>284685.40999999997</v>
      </c>
      <c r="M2734" s="832">
        <v>0</v>
      </c>
      <c r="N2734" s="832">
        <v>0</v>
      </c>
      <c r="O2734" s="832">
        <v>-139.91999999999999</v>
      </c>
      <c r="P2734" s="832">
        <v>-139.91999999999999</v>
      </c>
      <c r="Q2734" s="832">
        <v>-139.91999999999999</v>
      </c>
      <c r="R2734" s="832">
        <v>-139.91999999999999</v>
      </c>
      <c r="S2734" s="832">
        <v>23723.78</v>
      </c>
      <c r="T2734" s="832">
        <v>-12.72</v>
      </c>
      <c r="U2734" s="832">
        <v>0</v>
      </c>
      <c r="V2734" s="832">
        <v>0</v>
      </c>
      <c r="W2734" s="832">
        <v>0</v>
      </c>
      <c r="X2734" s="832">
        <v>0</v>
      </c>
      <c r="Y2734" s="832">
        <v>0</v>
      </c>
      <c r="Z2734" s="832">
        <v>0</v>
      </c>
      <c r="AA2734" s="832">
        <v>0</v>
      </c>
      <c r="AB2734" s="832">
        <v>0</v>
      </c>
      <c r="AC2734" s="832">
        <v>0</v>
      </c>
      <c r="AD2734" s="832">
        <v>0</v>
      </c>
      <c r="AE2734" s="832">
        <v>0</v>
      </c>
      <c r="AF2734" s="832">
        <v>0</v>
      </c>
      <c r="AG2734" s="832">
        <v>0</v>
      </c>
      <c r="AH2734" s="832">
        <v>0</v>
      </c>
      <c r="AI2734" s="832">
        <v>0</v>
      </c>
    </row>
    <row r="2735" spans="1:35" ht="15" customHeight="1">
      <c r="A2735" s="832" t="s">
        <v>1150</v>
      </c>
      <c r="B2735" s="832">
        <v>2022</v>
      </c>
      <c r="C2735" s="832" t="s">
        <v>2477</v>
      </c>
      <c r="D2735" s="832" t="s">
        <v>2478</v>
      </c>
      <c r="E2735" s="832" t="s">
        <v>1891</v>
      </c>
      <c r="F2735" s="832" t="s">
        <v>2443</v>
      </c>
      <c r="G2735" s="832">
        <v>616293.06000000006</v>
      </c>
      <c r="H2735" s="832">
        <v>651631.01</v>
      </c>
      <c r="I2735" s="832">
        <v>651631.01</v>
      </c>
      <c r="J2735" s="832">
        <v>651351.01</v>
      </c>
      <c r="K2735" s="832">
        <v>651351.01</v>
      </c>
      <c r="L2735" s="832">
        <v>650505.31000000006</v>
      </c>
      <c r="M2735" s="832">
        <v>0</v>
      </c>
      <c r="N2735" s="832">
        <v>0</v>
      </c>
      <c r="O2735" s="832">
        <v>0</v>
      </c>
      <c r="P2735" s="832">
        <v>0</v>
      </c>
      <c r="Q2735" s="832">
        <v>0</v>
      </c>
      <c r="R2735" s="832">
        <v>0</v>
      </c>
      <c r="S2735" s="832">
        <v>54208.78</v>
      </c>
      <c r="T2735" s="832">
        <v>3110.2</v>
      </c>
      <c r="U2735" s="832">
        <v>0</v>
      </c>
      <c r="V2735" s="832">
        <v>0</v>
      </c>
      <c r="W2735" s="832">
        <v>0</v>
      </c>
      <c r="X2735" s="832">
        <v>0</v>
      </c>
      <c r="Y2735" s="832">
        <v>0</v>
      </c>
      <c r="Z2735" s="832">
        <v>0</v>
      </c>
      <c r="AA2735" s="832">
        <v>0</v>
      </c>
      <c r="AB2735" s="832">
        <v>0</v>
      </c>
      <c r="AC2735" s="832">
        <v>0</v>
      </c>
      <c r="AD2735" s="832">
        <v>0</v>
      </c>
      <c r="AE2735" s="832">
        <v>0</v>
      </c>
      <c r="AF2735" s="832">
        <v>0</v>
      </c>
      <c r="AG2735" s="832">
        <v>0</v>
      </c>
      <c r="AH2735" s="832">
        <v>0</v>
      </c>
      <c r="AI2735" s="832">
        <v>0</v>
      </c>
    </row>
    <row r="2736" spans="1:35" ht="15" customHeight="1">
      <c r="A2736" s="832" t="s">
        <v>1150</v>
      </c>
      <c r="B2736" s="832">
        <v>2022</v>
      </c>
      <c r="C2736" s="832" t="s">
        <v>2479</v>
      </c>
      <c r="D2736" s="832" t="s">
        <v>2480</v>
      </c>
      <c r="E2736" s="832" t="s">
        <v>1891</v>
      </c>
      <c r="F2736" s="832" t="s">
        <v>2443</v>
      </c>
      <c r="G2736" s="832">
        <v>2762588.86</v>
      </c>
      <c r="H2736" s="832">
        <v>2975896.07</v>
      </c>
      <c r="I2736" s="832">
        <v>3570745.12</v>
      </c>
      <c r="J2736" s="832">
        <v>3856265.25</v>
      </c>
      <c r="K2736" s="832">
        <v>4090598.41</v>
      </c>
      <c r="L2736" s="832">
        <v>4430752.43</v>
      </c>
      <c r="M2736" s="832">
        <v>60569.49</v>
      </c>
      <c r="N2736" s="832">
        <v>142729.89000000001</v>
      </c>
      <c r="O2736" s="832">
        <v>473802.66</v>
      </c>
      <c r="P2736" s="832">
        <v>866681.71</v>
      </c>
      <c r="Q2736" s="832">
        <v>1303661.8799999999</v>
      </c>
      <c r="R2736" s="832">
        <v>1409029.92</v>
      </c>
      <c r="S2736" s="832">
        <v>369229.37</v>
      </c>
      <c r="T2736" s="832">
        <v>287688.57</v>
      </c>
      <c r="U2736" s="832">
        <v>0</v>
      </c>
      <c r="V2736" s="832">
        <v>0</v>
      </c>
      <c r="W2736" s="832">
        <v>0</v>
      </c>
      <c r="X2736" s="832">
        <v>0</v>
      </c>
      <c r="Y2736" s="832">
        <v>0</v>
      </c>
      <c r="Z2736" s="832">
        <v>0</v>
      </c>
      <c r="AA2736" s="832">
        <v>0</v>
      </c>
      <c r="AB2736" s="832">
        <v>0</v>
      </c>
      <c r="AC2736" s="832">
        <v>0</v>
      </c>
      <c r="AD2736" s="832">
        <v>0</v>
      </c>
      <c r="AE2736" s="832">
        <v>0</v>
      </c>
      <c r="AF2736" s="832">
        <v>0</v>
      </c>
      <c r="AG2736" s="832">
        <v>0</v>
      </c>
      <c r="AH2736" s="832">
        <v>0</v>
      </c>
      <c r="AI2736" s="832">
        <v>0</v>
      </c>
    </row>
    <row r="2737" spans="1:35" ht="15" customHeight="1">
      <c r="A2737" s="832" t="s">
        <v>1150</v>
      </c>
      <c r="B2737" s="832">
        <v>2022</v>
      </c>
      <c r="C2737" s="832" t="s">
        <v>2481</v>
      </c>
      <c r="D2737" s="832" t="s">
        <v>2482</v>
      </c>
      <c r="E2737" s="832" t="s">
        <v>1891</v>
      </c>
      <c r="F2737" s="832" t="s">
        <v>2443</v>
      </c>
      <c r="G2737" s="832">
        <v>3359665.38</v>
      </c>
      <c r="H2737" s="832">
        <v>3951305.39</v>
      </c>
      <c r="I2737" s="832">
        <v>4379025.16</v>
      </c>
      <c r="J2737" s="832">
        <v>4755994.7</v>
      </c>
      <c r="K2737" s="832">
        <v>5227088.76</v>
      </c>
      <c r="L2737" s="832">
        <v>5794111.7599999998</v>
      </c>
      <c r="M2737" s="832">
        <v>143441.26999999999</v>
      </c>
      <c r="N2737" s="832">
        <v>550352.99</v>
      </c>
      <c r="O2737" s="832">
        <v>1221135.01</v>
      </c>
      <c r="P2737" s="832">
        <v>1684766.97</v>
      </c>
      <c r="Q2737" s="832">
        <v>1933049.34</v>
      </c>
      <c r="R2737" s="832">
        <v>2276737.46</v>
      </c>
      <c r="S2737" s="832">
        <v>482842.65</v>
      </c>
      <c r="T2737" s="832">
        <v>434912.93</v>
      </c>
      <c r="U2737" s="832">
        <v>0</v>
      </c>
      <c r="V2737" s="832">
        <v>0</v>
      </c>
      <c r="W2737" s="832">
        <v>0</v>
      </c>
      <c r="X2737" s="832">
        <v>0</v>
      </c>
      <c r="Y2737" s="832">
        <v>0</v>
      </c>
      <c r="Z2737" s="832">
        <v>0</v>
      </c>
      <c r="AA2737" s="832">
        <v>0</v>
      </c>
      <c r="AB2737" s="832">
        <v>0</v>
      </c>
      <c r="AC2737" s="832">
        <v>0</v>
      </c>
      <c r="AD2737" s="832">
        <v>0</v>
      </c>
      <c r="AE2737" s="832">
        <v>0</v>
      </c>
      <c r="AF2737" s="832">
        <v>0</v>
      </c>
      <c r="AG2737" s="832">
        <v>0</v>
      </c>
      <c r="AH2737" s="832">
        <v>0</v>
      </c>
      <c r="AI2737" s="832">
        <v>0</v>
      </c>
    </row>
    <row r="2738" spans="1:35" ht="15" customHeight="1">
      <c r="A2738" s="832" t="s">
        <v>1150</v>
      </c>
      <c r="B2738" s="832">
        <v>2022</v>
      </c>
      <c r="C2738" s="832" t="s">
        <v>2483</v>
      </c>
      <c r="D2738" s="832" t="s">
        <v>2484</v>
      </c>
      <c r="E2738" s="832" t="s">
        <v>1891</v>
      </c>
      <c r="F2738" s="832" t="s">
        <v>2443</v>
      </c>
      <c r="G2738" s="832">
        <v>193143.17</v>
      </c>
      <c r="H2738" s="832">
        <v>193143.17</v>
      </c>
      <c r="I2738" s="832">
        <v>193143.17</v>
      </c>
      <c r="J2738" s="832">
        <v>221114.65</v>
      </c>
      <c r="K2738" s="832">
        <v>250978.97</v>
      </c>
      <c r="L2738" s="832">
        <v>289535.96999999997</v>
      </c>
      <c r="M2738" s="832">
        <v>0</v>
      </c>
      <c r="N2738" s="832">
        <v>27994</v>
      </c>
      <c r="O2738" s="832">
        <v>61173</v>
      </c>
      <c r="P2738" s="832">
        <v>61173</v>
      </c>
      <c r="Q2738" s="832">
        <v>94519</v>
      </c>
      <c r="R2738" s="832">
        <v>94519</v>
      </c>
      <c r="S2738" s="832">
        <v>24128</v>
      </c>
      <c r="T2738" s="832">
        <v>17355.62</v>
      </c>
      <c r="U2738" s="832">
        <v>0</v>
      </c>
      <c r="V2738" s="832">
        <v>0</v>
      </c>
      <c r="W2738" s="832">
        <v>0</v>
      </c>
      <c r="X2738" s="832">
        <v>0</v>
      </c>
      <c r="Y2738" s="832">
        <v>0</v>
      </c>
      <c r="Z2738" s="832">
        <v>0</v>
      </c>
      <c r="AA2738" s="832">
        <v>0</v>
      </c>
      <c r="AB2738" s="832">
        <v>0</v>
      </c>
      <c r="AC2738" s="832">
        <v>0</v>
      </c>
      <c r="AD2738" s="832">
        <v>0</v>
      </c>
      <c r="AE2738" s="832">
        <v>0</v>
      </c>
      <c r="AF2738" s="832">
        <v>0</v>
      </c>
      <c r="AG2738" s="832">
        <v>0</v>
      </c>
      <c r="AH2738" s="832">
        <v>0</v>
      </c>
      <c r="AI2738" s="832">
        <v>0</v>
      </c>
    </row>
    <row r="2739" spans="1:35" ht="15" customHeight="1">
      <c r="A2739" s="832" t="s">
        <v>1150</v>
      </c>
      <c r="B2739" s="832">
        <v>2022</v>
      </c>
      <c r="C2739" s="832" t="s">
        <v>2485</v>
      </c>
      <c r="D2739" s="832" t="s">
        <v>2486</v>
      </c>
      <c r="E2739" s="832" t="s">
        <v>1891</v>
      </c>
      <c r="F2739" s="832" t="s">
        <v>2443</v>
      </c>
      <c r="G2739" s="832">
        <v>0</v>
      </c>
      <c r="H2739" s="832">
        <v>0</v>
      </c>
      <c r="I2739" s="832">
        <v>0</v>
      </c>
      <c r="J2739" s="832">
        <v>0</v>
      </c>
      <c r="K2739" s="832">
        <v>0</v>
      </c>
      <c r="L2739" s="832">
        <v>0</v>
      </c>
      <c r="M2739" s="832">
        <v>0</v>
      </c>
      <c r="N2739" s="832">
        <v>0</v>
      </c>
      <c r="O2739" s="832">
        <v>0</v>
      </c>
      <c r="P2739" s="832">
        <v>0</v>
      </c>
      <c r="Q2739" s="832">
        <v>0</v>
      </c>
      <c r="R2739" s="832">
        <v>0</v>
      </c>
      <c r="S2739" s="832">
        <v>0</v>
      </c>
      <c r="T2739" s="832">
        <v>0</v>
      </c>
      <c r="U2739" s="832">
        <v>0</v>
      </c>
      <c r="V2739" s="832">
        <v>0</v>
      </c>
      <c r="W2739" s="832">
        <v>0</v>
      </c>
      <c r="X2739" s="832">
        <v>0</v>
      </c>
      <c r="Y2739" s="832">
        <v>0</v>
      </c>
      <c r="Z2739" s="832">
        <v>0</v>
      </c>
      <c r="AA2739" s="832">
        <v>0</v>
      </c>
      <c r="AB2739" s="832">
        <v>0</v>
      </c>
      <c r="AC2739" s="832">
        <v>0</v>
      </c>
      <c r="AD2739" s="832">
        <v>0</v>
      </c>
      <c r="AE2739" s="832">
        <v>0</v>
      </c>
      <c r="AF2739" s="832">
        <v>0</v>
      </c>
      <c r="AG2739" s="832">
        <v>0</v>
      </c>
      <c r="AH2739" s="832">
        <v>0</v>
      </c>
      <c r="AI2739" s="832">
        <v>0</v>
      </c>
    </row>
    <row r="2740" spans="1:35" ht="15" customHeight="1">
      <c r="A2740" s="832" t="s">
        <v>1150</v>
      </c>
      <c r="B2740" s="832">
        <v>2022</v>
      </c>
      <c r="C2740" s="832" t="s">
        <v>2487</v>
      </c>
      <c r="D2740" s="832" t="s">
        <v>2488</v>
      </c>
      <c r="E2740" s="832" t="s">
        <v>1891</v>
      </c>
      <c r="F2740" s="832" t="s">
        <v>2443</v>
      </c>
      <c r="G2740" s="832">
        <v>0</v>
      </c>
      <c r="H2740" s="832">
        <v>0</v>
      </c>
      <c r="I2740" s="832">
        <v>0</v>
      </c>
      <c r="J2740" s="832">
        <v>0</v>
      </c>
      <c r="K2740" s="832">
        <v>39187</v>
      </c>
      <c r="L2740" s="832">
        <v>39187</v>
      </c>
      <c r="M2740" s="832">
        <v>0</v>
      </c>
      <c r="N2740" s="832">
        <v>0</v>
      </c>
      <c r="O2740" s="832">
        <v>0</v>
      </c>
      <c r="P2740" s="832">
        <v>0</v>
      </c>
      <c r="Q2740" s="832">
        <v>0</v>
      </c>
      <c r="R2740" s="832">
        <v>0</v>
      </c>
      <c r="S2740" s="832">
        <v>3265.58</v>
      </c>
      <c r="T2740" s="832">
        <v>3562.45</v>
      </c>
      <c r="U2740" s="832">
        <v>0</v>
      </c>
      <c r="V2740" s="832">
        <v>0</v>
      </c>
      <c r="W2740" s="832">
        <v>0</v>
      </c>
      <c r="X2740" s="832">
        <v>0</v>
      </c>
      <c r="Y2740" s="832">
        <v>0</v>
      </c>
      <c r="Z2740" s="832">
        <v>0</v>
      </c>
      <c r="AA2740" s="832">
        <v>0</v>
      </c>
      <c r="AB2740" s="832">
        <v>0</v>
      </c>
      <c r="AC2740" s="832">
        <v>0</v>
      </c>
      <c r="AD2740" s="832">
        <v>0</v>
      </c>
      <c r="AE2740" s="832">
        <v>0</v>
      </c>
      <c r="AF2740" s="832">
        <v>0</v>
      </c>
      <c r="AG2740" s="832">
        <v>0</v>
      </c>
      <c r="AH2740" s="832">
        <v>0</v>
      </c>
      <c r="AI2740" s="832">
        <v>0</v>
      </c>
    </row>
    <row r="2741" spans="1:35" ht="15" customHeight="1">
      <c r="A2741" s="832" t="s">
        <v>1150</v>
      </c>
      <c r="B2741" s="832">
        <v>2022</v>
      </c>
      <c r="C2741" s="832" t="s">
        <v>2489</v>
      </c>
      <c r="D2741" s="832" t="s">
        <v>2490</v>
      </c>
      <c r="E2741" s="832" t="s">
        <v>1891</v>
      </c>
      <c r="F2741" s="832" t="s">
        <v>2443</v>
      </c>
      <c r="G2741" s="832">
        <v>3706166.56</v>
      </c>
      <c r="H2741" s="832">
        <v>3997947.12</v>
      </c>
      <c r="I2741" s="832">
        <v>4284173.75</v>
      </c>
      <c r="J2741" s="832">
        <v>4492534.7699999996</v>
      </c>
      <c r="K2741" s="832">
        <v>5064124.2300000004</v>
      </c>
      <c r="L2741" s="832">
        <v>5557004.4699999997</v>
      </c>
      <c r="M2741" s="832">
        <v>197663</v>
      </c>
      <c r="N2741" s="832">
        <v>500404.83</v>
      </c>
      <c r="O2741" s="832">
        <v>674658.18</v>
      </c>
      <c r="P2741" s="832">
        <v>1026825.46</v>
      </c>
      <c r="Q2741" s="832">
        <v>1241666.48</v>
      </c>
      <c r="R2741" s="832">
        <v>1576171.28</v>
      </c>
      <c r="S2741" s="832">
        <v>463083.71</v>
      </c>
      <c r="T2741" s="832">
        <v>310350.82</v>
      </c>
      <c r="U2741" s="832">
        <v>0</v>
      </c>
      <c r="V2741" s="832">
        <v>0</v>
      </c>
      <c r="W2741" s="832">
        <v>0</v>
      </c>
      <c r="X2741" s="832">
        <v>0</v>
      </c>
      <c r="Y2741" s="832">
        <v>0</v>
      </c>
      <c r="Z2741" s="832">
        <v>0</v>
      </c>
      <c r="AA2741" s="832">
        <v>0</v>
      </c>
      <c r="AB2741" s="832">
        <v>0</v>
      </c>
      <c r="AC2741" s="832">
        <v>0</v>
      </c>
      <c r="AD2741" s="832">
        <v>0</v>
      </c>
      <c r="AE2741" s="832">
        <v>0</v>
      </c>
      <c r="AF2741" s="832">
        <v>0</v>
      </c>
      <c r="AG2741" s="832">
        <v>0</v>
      </c>
      <c r="AH2741" s="832">
        <v>0</v>
      </c>
      <c r="AI2741" s="832">
        <v>0</v>
      </c>
    </row>
    <row r="2742" spans="1:35" ht="15" customHeight="1">
      <c r="A2742" s="832" t="s">
        <v>1150</v>
      </c>
      <c r="B2742" s="832">
        <v>2022</v>
      </c>
      <c r="C2742" s="832" t="s">
        <v>2491</v>
      </c>
      <c r="D2742" s="832" t="s">
        <v>2492</v>
      </c>
      <c r="E2742" s="832" t="s">
        <v>1891</v>
      </c>
      <c r="F2742" s="832" t="s">
        <v>2443</v>
      </c>
      <c r="G2742" s="832">
        <v>0</v>
      </c>
      <c r="H2742" s="832">
        <v>45303.88</v>
      </c>
      <c r="I2742" s="832">
        <v>133625.38</v>
      </c>
      <c r="J2742" s="832">
        <v>269767.78999999998</v>
      </c>
      <c r="K2742" s="832">
        <v>360571.65</v>
      </c>
      <c r="L2742" s="832">
        <v>641536.73</v>
      </c>
      <c r="M2742" s="832">
        <v>302248.43</v>
      </c>
      <c r="N2742" s="832">
        <v>682347.32</v>
      </c>
      <c r="O2742" s="832">
        <v>724792.43</v>
      </c>
      <c r="P2742" s="832">
        <v>922623.58</v>
      </c>
      <c r="Q2742" s="832">
        <v>1049644.68</v>
      </c>
      <c r="R2742" s="832">
        <v>1091318.68</v>
      </c>
      <c r="S2742" s="832">
        <v>53461.39</v>
      </c>
      <c r="T2742" s="832">
        <v>153743.76</v>
      </c>
      <c r="U2742" s="832">
        <v>0</v>
      </c>
      <c r="V2742" s="832">
        <v>0</v>
      </c>
      <c r="W2742" s="832">
        <v>0</v>
      </c>
      <c r="X2742" s="832">
        <v>0</v>
      </c>
      <c r="Y2742" s="832">
        <v>0</v>
      </c>
      <c r="Z2742" s="832">
        <v>0</v>
      </c>
      <c r="AA2742" s="832">
        <v>0</v>
      </c>
      <c r="AB2742" s="832">
        <v>0</v>
      </c>
      <c r="AC2742" s="832">
        <v>0</v>
      </c>
      <c r="AD2742" s="832">
        <v>0</v>
      </c>
      <c r="AE2742" s="832">
        <v>0</v>
      </c>
      <c r="AF2742" s="832">
        <v>0</v>
      </c>
      <c r="AG2742" s="832">
        <v>0</v>
      </c>
      <c r="AH2742" s="832">
        <v>0</v>
      </c>
      <c r="AI2742" s="832">
        <v>0</v>
      </c>
    </row>
    <row r="2743" spans="1:35" ht="15" customHeight="1">
      <c r="A2743" s="832" t="s">
        <v>1150</v>
      </c>
      <c r="B2743" s="832">
        <v>2022</v>
      </c>
      <c r="C2743" s="832" t="s">
        <v>2493</v>
      </c>
      <c r="D2743" s="832" t="s">
        <v>2494</v>
      </c>
      <c r="E2743" s="832" t="s">
        <v>1891</v>
      </c>
      <c r="F2743" s="832" t="s">
        <v>2443</v>
      </c>
      <c r="G2743" s="832">
        <v>0</v>
      </c>
      <c r="H2743" s="832">
        <v>0</v>
      </c>
      <c r="I2743" s="832">
        <v>0</v>
      </c>
      <c r="J2743" s="832">
        <v>0</v>
      </c>
      <c r="K2743" s="832">
        <v>0</v>
      </c>
      <c r="L2743" s="832">
        <v>0</v>
      </c>
      <c r="M2743" s="832">
        <v>0</v>
      </c>
      <c r="N2743" s="832">
        <v>0</v>
      </c>
      <c r="O2743" s="832">
        <v>0</v>
      </c>
      <c r="P2743" s="832">
        <v>0</v>
      </c>
      <c r="Q2743" s="832">
        <v>0</v>
      </c>
      <c r="R2743" s="832">
        <v>0</v>
      </c>
      <c r="S2743" s="832">
        <v>0</v>
      </c>
      <c r="T2743" s="832">
        <v>0</v>
      </c>
      <c r="U2743" s="832">
        <v>0</v>
      </c>
      <c r="V2743" s="832">
        <v>0</v>
      </c>
      <c r="W2743" s="832">
        <v>0</v>
      </c>
      <c r="X2743" s="832">
        <v>0</v>
      </c>
      <c r="Y2743" s="832">
        <v>0</v>
      </c>
      <c r="Z2743" s="832">
        <v>0</v>
      </c>
      <c r="AA2743" s="832">
        <v>0</v>
      </c>
      <c r="AB2743" s="832">
        <v>0</v>
      </c>
      <c r="AC2743" s="832">
        <v>0</v>
      </c>
      <c r="AD2743" s="832">
        <v>0</v>
      </c>
      <c r="AE2743" s="832">
        <v>0</v>
      </c>
      <c r="AF2743" s="832">
        <v>0</v>
      </c>
      <c r="AG2743" s="832">
        <v>0</v>
      </c>
      <c r="AH2743" s="832">
        <v>0</v>
      </c>
      <c r="AI2743" s="832">
        <v>0</v>
      </c>
    </row>
    <row r="2744" spans="1:35" ht="15" customHeight="1">
      <c r="A2744" s="832" t="s">
        <v>1150</v>
      </c>
      <c r="B2744" s="832">
        <v>2022</v>
      </c>
      <c r="C2744" s="832" t="s">
        <v>2495</v>
      </c>
      <c r="D2744" s="832" t="s">
        <v>2496</v>
      </c>
      <c r="E2744" s="832" t="s">
        <v>333</v>
      </c>
      <c r="F2744" s="832" t="s">
        <v>2443</v>
      </c>
      <c r="G2744" s="832">
        <v>833</v>
      </c>
      <c r="H2744" s="832">
        <v>833</v>
      </c>
      <c r="I2744" s="832">
        <v>833</v>
      </c>
      <c r="J2744" s="832">
        <v>833</v>
      </c>
      <c r="K2744" s="832">
        <v>833</v>
      </c>
      <c r="L2744" s="832">
        <v>833</v>
      </c>
      <c r="M2744" s="832">
        <v>0</v>
      </c>
      <c r="N2744" s="832">
        <v>0</v>
      </c>
      <c r="O2744" s="832">
        <v>0</v>
      </c>
      <c r="P2744" s="832">
        <v>0</v>
      </c>
      <c r="Q2744" s="832">
        <v>0</v>
      </c>
      <c r="R2744" s="832">
        <v>0</v>
      </c>
      <c r="S2744" s="832">
        <v>69.42</v>
      </c>
      <c r="T2744" s="832">
        <v>0</v>
      </c>
      <c r="U2744" s="832">
        <v>0</v>
      </c>
      <c r="V2744" s="832">
        <v>0</v>
      </c>
      <c r="W2744" s="832">
        <v>0</v>
      </c>
      <c r="X2744" s="832">
        <v>0</v>
      </c>
      <c r="Y2744" s="832">
        <v>0</v>
      </c>
      <c r="Z2744" s="832">
        <v>0</v>
      </c>
      <c r="AA2744" s="832">
        <v>0</v>
      </c>
      <c r="AB2744" s="832">
        <v>0</v>
      </c>
      <c r="AC2744" s="832">
        <v>0</v>
      </c>
      <c r="AD2744" s="832">
        <v>0</v>
      </c>
      <c r="AE2744" s="832">
        <v>0</v>
      </c>
      <c r="AF2744" s="832">
        <v>0</v>
      </c>
      <c r="AG2744" s="832">
        <v>0</v>
      </c>
      <c r="AH2744" s="832">
        <v>0</v>
      </c>
      <c r="AI2744" s="832">
        <v>0</v>
      </c>
    </row>
    <row r="2745" spans="1:35" ht="15" customHeight="1">
      <c r="A2745" s="832" t="s">
        <v>1150</v>
      </c>
      <c r="B2745" s="832">
        <v>2022</v>
      </c>
      <c r="C2745" s="832" t="s">
        <v>2497</v>
      </c>
      <c r="D2745" s="832" t="s">
        <v>2498</v>
      </c>
      <c r="E2745" s="832" t="s">
        <v>333</v>
      </c>
      <c r="F2745" s="832" t="s">
        <v>2443</v>
      </c>
      <c r="G2745" s="832">
        <v>192489</v>
      </c>
      <c r="H2745" s="832">
        <v>222902</v>
      </c>
      <c r="I2745" s="832">
        <v>241477</v>
      </c>
      <c r="J2745" s="832">
        <v>263653</v>
      </c>
      <c r="K2745" s="832">
        <v>299322.07</v>
      </c>
      <c r="L2745" s="832">
        <v>334798</v>
      </c>
      <c r="M2745" s="832">
        <v>16146</v>
      </c>
      <c r="N2745" s="832">
        <v>39705</v>
      </c>
      <c r="O2745" s="832">
        <v>73354</v>
      </c>
      <c r="P2745" s="832">
        <v>96151.54</v>
      </c>
      <c r="Q2745" s="832">
        <v>131463.54</v>
      </c>
      <c r="R2745" s="832">
        <v>147309.54</v>
      </c>
      <c r="S2745" s="832">
        <v>27899.83</v>
      </c>
      <c r="T2745" s="832">
        <v>26672.59</v>
      </c>
      <c r="U2745" s="832">
        <v>0</v>
      </c>
      <c r="V2745" s="832">
        <v>0</v>
      </c>
      <c r="W2745" s="832">
        <v>0</v>
      </c>
      <c r="X2745" s="832">
        <v>0</v>
      </c>
      <c r="Y2745" s="832">
        <v>0</v>
      </c>
      <c r="Z2745" s="832">
        <v>0</v>
      </c>
      <c r="AA2745" s="832">
        <v>0</v>
      </c>
      <c r="AB2745" s="832">
        <v>0</v>
      </c>
      <c r="AC2745" s="832">
        <v>0</v>
      </c>
      <c r="AD2745" s="832">
        <v>0</v>
      </c>
      <c r="AE2745" s="832">
        <v>0</v>
      </c>
      <c r="AF2745" s="832">
        <v>0</v>
      </c>
      <c r="AG2745" s="832">
        <v>0</v>
      </c>
      <c r="AH2745" s="832">
        <v>0</v>
      </c>
      <c r="AI2745" s="832">
        <v>0</v>
      </c>
    </row>
    <row r="2746" spans="1:35" ht="15" customHeight="1">
      <c r="A2746" s="832" t="s">
        <v>1150</v>
      </c>
      <c r="B2746" s="832">
        <v>2022</v>
      </c>
      <c r="C2746" s="832" t="s">
        <v>2499</v>
      </c>
      <c r="D2746" s="832" t="s">
        <v>2500</v>
      </c>
      <c r="E2746" s="832" t="s">
        <v>333</v>
      </c>
      <c r="F2746" s="832" t="s">
        <v>2443</v>
      </c>
      <c r="G2746" s="832">
        <v>36138.660000000003</v>
      </c>
      <c r="H2746" s="832">
        <v>38426.230000000003</v>
      </c>
      <c r="I2746" s="832">
        <v>42338.66</v>
      </c>
      <c r="J2746" s="832">
        <v>44949.29</v>
      </c>
      <c r="K2746" s="832">
        <v>46385.04</v>
      </c>
      <c r="L2746" s="832">
        <v>47293.19</v>
      </c>
      <c r="M2746" s="832">
        <v>6893.25</v>
      </c>
      <c r="N2746" s="832">
        <v>7292.8</v>
      </c>
      <c r="O2746" s="832">
        <v>8268.08</v>
      </c>
      <c r="P2746" s="832">
        <v>11607.42</v>
      </c>
      <c r="Q2746" s="832">
        <v>11607.42</v>
      </c>
      <c r="R2746" s="832">
        <v>13807.37</v>
      </c>
      <c r="S2746" s="832">
        <v>3941.1</v>
      </c>
      <c r="T2746" s="832">
        <v>2306.37</v>
      </c>
      <c r="U2746" s="832">
        <v>0</v>
      </c>
      <c r="V2746" s="832">
        <v>0</v>
      </c>
      <c r="W2746" s="832">
        <v>0</v>
      </c>
      <c r="X2746" s="832">
        <v>0</v>
      </c>
      <c r="Y2746" s="832">
        <v>0</v>
      </c>
      <c r="Z2746" s="832">
        <v>0</v>
      </c>
      <c r="AA2746" s="832">
        <v>0</v>
      </c>
      <c r="AB2746" s="832">
        <v>0</v>
      </c>
      <c r="AC2746" s="832">
        <v>0</v>
      </c>
      <c r="AD2746" s="832">
        <v>0</v>
      </c>
      <c r="AE2746" s="832">
        <v>0</v>
      </c>
      <c r="AF2746" s="832">
        <v>0</v>
      </c>
      <c r="AG2746" s="832">
        <v>0</v>
      </c>
      <c r="AH2746" s="832">
        <v>0</v>
      </c>
      <c r="AI2746" s="832">
        <v>0</v>
      </c>
    </row>
    <row r="2747" spans="1:35" ht="15" customHeight="1">
      <c r="A2747" s="832" t="s">
        <v>1150</v>
      </c>
      <c r="B2747" s="832">
        <v>2022</v>
      </c>
      <c r="C2747" s="832" t="s">
        <v>2501</v>
      </c>
      <c r="D2747" s="832" t="s">
        <v>2502</v>
      </c>
      <c r="E2747" s="832" t="s">
        <v>333</v>
      </c>
      <c r="F2747" s="832" t="s">
        <v>2443</v>
      </c>
      <c r="G2747" s="832">
        <v>0</v>
      </c>
      <c r="H2747" s="832">
        <v>0</v>
      </c>
      <c r="I2747" s="832">
        <v>0</v>
      </c>
      <c r="J2747" s="832">
        <v>0</v>
      </c>
      <c r="K2747" s="832">
        <v>0</v>
      </c>
      <c r="L2747" s="832">
        <v>0</v>
      </c>
      <c r="M2747" s="832">
        <v>0</v>
      </c>
      <c r="N2747" s="832">
        <v>0</v>
      </c>
      <c r="O2747" s="832">
        <v>0</v>
      </c>
      <c r="P2747" s="832">
        <v>0</v>
      </c>
      <c r="Q2747" s="832">
        <v>0</v>
      </c>
      <c r="R2747" s="832">
        <v>0</v>
      </c>
      <c r="S2747" s="832">
        <v>0</v>
      </c>
      <c r="T2747" s="832">
        <v>0</v>
      </c>
      <c r="U2747" s="832">
        <v>0</v>
      </c>
      <c r="V2747" s="832">
        <v>0</v>
      </c>
      <c r="W2747" s="832">
        <v>0</v>
      </c>
      <c r="X2747" s="832">
        <v>0</v>
      </c>
      <c r="Y2747" s="832">
        <v>0</v>
      </c>
      <c r="Z2747" s="832">
        <v>0</v>
      </c>
      <c r="AA2747" s="832">
        <v>0</v>
      </c>
      <c r="AB2747" s="832">
        <v>0</v>
      </c>
      <c r="AC2747" s="832">
        <v>0</v>
      </c>
      <c r="AD2747" s="832">
        <v>0</v>
      </c>
      <c r="AE2747" s="832">
        <v>0</v>
      </c>
      <c r="AF2747" s="832">
        <v>0</v>
      </c>
      <c r="AG2747" s="832">
        <v>0</v>
      </c>
      <c r="AH2747" s="832">
        <v>0</v>
      </c>
      <c r="AI2747" s="832">
        <v>0</v>
      </c>
    </row>
    <row r="2748" spans="1:35" ht="15" customHeight="1">
      <c r="A2748" s="832" t="s">
        <v>1150</v>
      </c>
      <c r="B2748" s="832">
        <v>2022</v>
      </c>
      <c r="C2748" s="832" t="s">
        <v>2503</v>
      </c>
      <c r="D2748" s="832" t="s">
        <v>2502</v>
      </c>
      <c r="E2748" s="832" t="s">
        <v>333</v>
      </c>
      <c r="F2748" s="832" t="s">
        <v>2443</v>
      </c>
      <c r="G2748" s="832">
        <v>28775</v>
      </c>
      <c r="H2748" s="832">
        <v>30310</v>
      </c>
      <c r="I2748" s="832">
        <v>34433</v>
      </c>
      <c r="J2748" s="832">
        <v>37150</v>
      </c>
      <c r="K2748" s="832">
        <v>37150</v>
      </c>
      <c r="L2748" s="832">
        <v>37150</v>
      </c>
      <c r="M2748" s="832">
        <v>1620</v>
      </c>
      <c r="N2748" s="832">
        <v>2145</v>
      </c>
      <c r="O2748" s="832">
        <v>2145</v>
      </c>
      <c r="P2748" s="832">
        <v>3195</v>
      </c>
      <c r="Q2748" s="832">
        <v>3195</v>
      </c>
      <c r="R2748" s="832">
        <v>3195</v>
      </c>
      <c r="S2748" s="832">
        <v>3095.83</v>
      </c>
      <c r="T2748" s="832">
        <v>1430</v>
      </c>
      <c r="U2748" s="832">
        <v>0</v>
      </c>
      <c r="V2748" s="832">
        <v>0</v>
      </c>
      <c r="W2748" s="832">
        <v>0</v>
      </c>
      <c r="X2748" s="832">
        <v>0</v>
      </c>
      <c r="Y2748" s="832">
        <v>0</v>
      </c>
      <c r="Z2748" s="832">
        <v>0</v>
      </c>
      <c r="AA2748" s="832">
        <v>0</v>
      </c>
      <c r="AB2748" s="832">
        <v>0</v>
      </c>
      <c r="AC2748" s="832">
        <v>0</v>
      </c>
      <c r="AD2748" s="832">
        <v>0</v>
      </c>
      <c r="AE2748" s="832">
        <v>0</v>
      </c>
      <c r="AF2748" s="832">
        <v>0</v>
      </c>
      <c r="AG2748" s="832">
        <v>0</v>
      </c>
      <c r="AH2748" s="832">
        <v>0</v>
      </c>
      <c r="AI2748" s="832">
        <v>0</v>
      </c>
    </row>
    <row r="2749" spans="1:35" ht="15" customHeight="1">
      <c r="A2749" s="832" t="s">
        <v>1150</v>
      </c>
      <c r="B2749" s="832">
        <v>2022</v>
      </c>
      <c r="C2749" s="832" t="s">
        <v>2504</v>
      </c>
      <c r="D2749" s="832" t="s">
        <v>2505</v>
      </c>
      <c r="E2749" s="832" t="s">
        <v>333</v>
      </c>
      <c r="F2749" s="832" t="s">
        <v>2443</v>
      </c>
      <c r="G2749" s="832">
        <v>0</v>
      </c>
      <c r="H2749" s="832">
        <v>0</v>
      </c>
      <c r="I2749" s="832">
        <v>0</v>
      </c>
      <c r="J2749" s="832">
        <v>0</v>
      </c>
      <c r="K2749" s="832">
        <v>0</v>
      </c>
      <c r="L2749" s="832">
        <v>0</v>
      </c>
      <c r="M2749" s="832">
        <v>0</v>
      </c>
      <c r="N2749" s="832">
        <v>0</v>
      </c>
      <c r="O2749" s="832">
        <v>0</v>
      </c>
      <c r="P2749" s="832">
        <v>0</v>
      </c>
      <c r="Q2749" s="832">
        <v>0</v>
      </c>
      <c r="R2749" s="832">
        <v>0</v>
      </c>
      <c r="S2749" s="832">
        <v>0</v>
      </c>
      <c r="T2749" s="832">
        <v>0</v>
      </c>
      <c r="U2749" s="832">
        <v>0</v>
      </c>
      <c r="V2749" s="832">
        <v>0</v>
      </c>
      <c r="W2749" s="832">
        <v>0</v>
      </c>
      <c r="X2749" s="832">
        <v>0</v>
      </c>
      <c r="Y2749" s="832">
        <v>0</v>
      </c>
      <c r="Z2749" s="832">
        <v>0</v>
      </c>
      <c r="AA2749" s="832">
        <v>0</v>
      </c>
      <c r="AB2749" s="832">
        <v>0</v>
      </c>
      <c r="AC2749" s="832">
        <v>0</v>
      </c>
      <c r="AD2749" s="832">
        <v>0</v>
      </c>
      <c r="AE2749" s="832">
        <v>0</v>
      </c>
      <c r="AF2749" s="832">
        <v>0</v>
      </c>
      <c r="AG2749" s="832">
        <v>0</v>
      </c>
      <c r="AH2749" s="832">
        <v>0</v>
      </c>
      <c r="AI2749" s="832">
        <v>0</v>
      </c>
    </row>
    <row r="2750" spans="1:35" ht="15" customHeight="1">
      <c r="A2750" s="832" t="s">
        <v>1150</v>
      </c>
      <c r="B2750" s="832">
        <v>2022</v>
      </c>
      <c r="C2750" s="832" t="s">
        <v>2506</v>
      </c>
      <c r="D2750" s="832" t="s">
        <v>2507</v>
      </c>
      <c r="E2750" s="832" t="s">
        <v>333</v>
      </c>
      <c r="F2750" s="832" t="s">
        <v>2443</v>
      </c>
      <c r="G2750" s="832">
        <v>148963.22</v>
      </c>
      <c r="H2750" s="832">
        <v>168860.41</v>
      </c>
      <c r="I2750" s="832">
        <v>187326.33</v>
      </c>
      <c r="J2750" s="832">
        <v>205525.47</v>
      </c>
      <c r="K2750" s="832">
        <v>235893.83</v>
      </c>
      <c r="L2750" s="832">
        <v>260210.82</v>
      </c>
      <c r="M2750" s="832">
        <v>18002.47</v>
      </c>
      <c r="N2750" s="832">
        <v>31166.53</v>
      </c>
      <c r="O2750" s="832">
        <v>53238.239999999998</v>
      </c>
      <c r="P2750" s="832">
        <v>79630.28</v>
      </c>
      <c r="Q2750" s="832">
        <v>102333.96</v>
      </c>
      <c r="R2750" s="832">
        <v>107348.52</v>
      </c>
      <c r="S2750" s="832">
        <v>21684.240000000002</v>
      </c>
      <c r="T2750" s="832">
        <v>20499.37</v>
      </c>
      <c r="U2750" s="832">
        <v>0</v>
      </c>
      <c r="V2750" s="832">
        <v>0</v>
      </c>
      <c r="W2750" s="832">
        <v>0</v>
      </c>
      <c r="X2750" s="832">
        <v>0</v>
      </c>
      <c r="Y2750" s="832">
        <v>0</v>
      </c>
      <c r="Z2750" s="832">
        <v>0</v>
      </c>
      <c r="AA2750" s="832">
        <v>0</v>
      </c>
      <c r="AB2750" s="832">
        <v>0</v>
      </c>
      <c r="AC2750" s="832">
        <v>0</v>
      </c>
      <c r="AD2750" s="832">
        <v>0</v>
      </c>
      <c r="AE2750" s="832">
        <v>0</v>
      </c>
      <c r="AF2750" s="832">
        <v>0</v>
      </c>
      <c r="AG2750" s="832">
        <v>0</v>
      </c>
      <c r="AH2750" s="832">
        <v>0</v>
      </c>
      <c r="AI2750" s="832">
        <v>0</v>
      </c>
    </row>
    <row r="2751" spans="1:35" ht="15" customHeight="1">
      <c r="A2751" s="832" t="s">
        <v>1150</v>
      </c>
      <c r="B2751" s="832">
        <v>2022</v>
      </c>
      <c r="C2751" s="832" t="s">
        <v>2508</v>
      </c>
      <c r="D2751" s="832" t="s">
        <v>2509</v>
      </c>
      <c r="E2751" s="832" t="s">
        <v>333</v>
      </c>
      <c r="F2751" s="832" t="s">
        <v>2443</v>
      </c>
      <c r="G2751" s="832">
        <v>0</v>
      </c>
      <c r="H2751" s="832">
        <v>0</v>
      </c>
      <c r="I2751" s="832">
        <v>0</v>
      </c>
      <c r="J2751" s="832">
        <v>0</v>
      </c>
      <c r="K2751" s="832">
        <v>0</v>
      </c>
      <c r="L2751" s="832">
        <v>0</v>
      </c>
      <c r="M2751" s="832">
        <v>0</v>
      </c>
      <c r="N2751" s="832">
        <v>0</v>
      </c>
      <c r="O2751" s="832">
        <v>0</v>
      </c>
      <c r="P2751" s="832">
        <v>0</v>
      </c>
      <c r="Q2751" s="832">
        <v>0</v>
      </c>
      <c r="R2751" s="832">
        <v>0</v>
      </c>
      <c r="S2751" s="832">
        <v>0</v>
      </c>
      <c r="T2751" s="832">
        <v>0</v>
      </c>
      <c r="U2751" s="832">
        <v>0</v>
      </c>
      <c r="V2751" s="832">
        <v>0</v>
      </c>
      <c r="W2751" s="832">
        <v>0</v>
      </c>
      <c r="X2751" s="832">
        <v>0</v>
      </c>
      <c r="Y2751" s="832">
        <v>0</v>
      </c>
      <c r="Z2751" s="832">
        <v>0</v>
      </c>
      <c r="AA2751" s="832">
        <v>0</v>
      </c>
      <c r="AB2751" s="832">
        <v>0</v>
      </c>
      <c r="AC2751" s="832">
        <v>0</v>
      </c>
      <c r="AD2751" s="832">
        <v>0</v>
      </c>
      <c r="AE2751" s="832">
        <v>0</v>
      </c>
      <c r="AF2751" s="832">
        <v>0</v>
      </c>
      <c r="AG2751" s="832">
        <v>0</v>
      </c>
      <c r="AH2751" s="832">
        <v>0</v>
      </c>
      <c r="AI2751" s="832">
        <v>0</v>
      </c>
    </row>
    <row r="2752" spans="1:35" ht="15" customHeight="1">
      <c r="A2752" s="832" t="s">
        <v>1150</v>
      </c>
      <c r="B2752" s="832">
        <v>2022</v>
      </c>
      <c r="C2752" s="832" t="s">
        <v>2510</v>
      </c>
      <c r="D2752" s="832" t="s">
        <v>2848</v>
      </c>
      <c r="E2752" s="832" t="s">
        <v>333</v>
      </c>
      <c r="F2752" s="832" t="s">
        <v>2443</v>
      </c>
      <c r="G2752" s="832">
        <v>0</v>
      </c>
      <c r="H2752" s="832">
        <v>0</v>
      </c>
      <c r="I2752" s="832">
        <v>0</v>
      </c>
      <c r="J2752" s="832">
        <v>0</v>
      </c>
      <c r="K2752" s="832">
        <v>0</v>
      </c>
      <c r="L2752" s="832">
        <v>0</v>
      </c>
      <c r="M2752" s="832">
        <v>0</v>
      </c>
      <c r="N2752" s="832">
        <v>0</v>
      </c>
      <c r="O2752" s="832">
        <v>0</v>
      </c>
      <c r="P2752" s="832">
        <v>0</v>
      </c>
      <c r="Q2752" s="832">
        <v>0</v>
      </c>
      <c r="R2752" s="832">
        <v>0</v>
      </c>
      <c r="S2752" s="832">
        <v>0</v>
      </c>
      <c r="T2752" s="832">
        <v>0</v>
      </c>
      <c r="U2752" s="832">
        <v>0</v>
      </c>
      <c r="V2752" s="832">
        <v>0</v>
      </c>
      <c r="W2752" s="832">
        <v>0</v>
      </c>
      <c r="X2752" s="832">
        <v>0</v>
      </c>
      <c r="Y2752" s="832">
        <v>0</v>
      </c>
      <c r="Z2752" s="832">
        <v>0</v>
      </c>
      <c r="AA2752" s="832">
        <v>0</v>
      </c>
      <c r="AB2752" s="832">
        <v>0</v>
      </c>
      <c r="AC2752" s="832">
        <v>0</v>
      </c>
      <c r="AD2752" s="832">
        <v>0</v>
      </c>
      <c r="AE2752" s="832">
        <v>0</v>
      </c>
      <c r="AF2752" s="832">
        <v>0</v>
      </c>
      <c r="AG2752" s="832">
        <v>0</v>
      </c>
      <c r="AH2752" s="832">
        <v>0</v>
      </c>
      <c r="AI2752" s="832">
        <v>0</v>
      </c>
    </row>
    <row r="2753" spans="1:35" ht="15" customHeight="1">
      <c r="A2753" s="832" t="s">
        <v>1150</v>
      </c>
      <c r="B2753" s="832">
        <v>2022</v>
      </c>
      <c r="C2753" s="832" t="s">
        <v>2512</v>
      </c>
      <c r="D2753" s="832" t="s">
        <v>2513</v>
      </c>
      <c r="E2753" s="832" t="s">
        <v>1891</v>
      </c>
      <c r="F2753" s="832" t="s">
        <v>2443</v>
      </c>
      <c r="G2753" s="832">
        <v>42135</v>
      </c>
      <c r="H2753" s="832">
        <v>42135</v>
      </c>
      <c r="I2753" s="832">
        <v>42135</v>
      </c>
      <c r="J2753" s="832">
        <v>42135</v>
      </c>
      <c r="K2753" s="832">
        <v>42135</v>
      </c>
      <c r="L2753" s="832">
        <v>42135</v>
      </c>
      <c r="M2753" s="832">
        <v>0</v>
      </c>
      <c r="N2753" s="832">
        <v>0</v>
      </c>
      <c r="O2753" s="832">
        <v>0</v>
      </c>
      <c r="P2753" s="832">
        <v>0</v>
      </c>
      <c r="Q2753" s="832">
        <v>0</v>
      </c>
      <c r="R2753" s="832">
        <v>0</v>
      </c>
      <c r="S2753" s="832">
        <v>3511.25</v>
      </c>
      <c r="T2753" s="832">
        <v>3830.45</v>
      </c>
      <c r="U2753" s="832">
        <v>0</v>
      </c>
      <c r="V2753" s="832">
        <v>0</v>
      </c>
      <c r="W2753" s="832">
        <v>0</v>
      </c>
      <c r="X2753" s="832">
        <v>0</v>
      </c>
      <c r="Y2753" s="832">
        <v>0</v>
      </c>
      <c r="Z2753" s="832">
        <v>0</v>
      </c>
      <c r="AA2753" s="832">
        <v>0</v>
      </c>
      <c r="AB2753" s="832">
        <v>0</v>
      </c>
      <c r="AC2753" s="832">
        <v>0</v>
      </c>
      <c r="AD2753" s="832">
        <v>0</v>
      </c>
      <c r="AE2753" s="832">
        <v>0</v>
      </c>
      <c r="AF2753" s="832">
        <v>0</v>
      </c>
      <c r="AG2753" s="832">
        <v>0</v>
      </c>
      <c r="AH2753" s="832">
        <v>0</v>
      </c>
      <c r="AI2753" s="832">
        <v>0</v>
      </c>
    </row>
    <row r="2754" spans="1:35" ht="15" customHeight="1">
      <c r="A2754" s="832" t="s">
        <v>1150</v>
      </c>
      <c r="B2754" s="832">
        <v>2022</v>
      </c>
      <c r="C2754" s="832" t="s">
        <v>2514</v>
      </c>
      <c r="D2754" s="832" t="s">
        <v>2515</v>
      </c>
      <c r="E2754" s="832" t="s">
        <v>1891</v>
      </c>
      <c r="F2754" s="832" t="s">
        <v>2443</v>
      </c>
      <c r="G2754" s="832">
        <v>0</v>
      </c>
      <c r="H2754" s="832">
        <v>0</v>
      </c>
      <c r="I2754" s="832">
        <v>0</v>
      </c>
      <c r="J2754" s="832">
        <v>0</v>
      </c>
      <c r="K2754" s="832">
        <v>41040.269999999997</v>
      </c>
      <c r="L2754" s="832">
        <v>41040.269999999997</v>
      </c>
      <c r="M2754" s="832">
        <v>0</v>
      </c>
      <c r="N2754" s="832">
        <v>0</v>
      </c>
      <c r="O2754" s="832">
        <v>0</v>
      </c>
      <c r="P2754" s="832">
        <v>0</v>
      </c>
      <c r="Q2754" s="832">
        <v>0</v>
      </c>
      <c r="R2754" s="832">
        <v>0</v>
      </c>
      <c r="S2754" s="832">
        <v>3420.02</v>
      </c>
      <c r="T2754" s="832">
        <v>3730.93</v>
      </c>
      <c r="U2754" s="832">
        <v>0</v>
      </c>
      <c r="V2754" s="832">
        <v>0</v>
      </c>
      <c r="W2754" s="832">
        <v>0</v>
      </c>
      <c r="X2754" s="832">
        <v>0</v>
      </c>
      <c r="Y2754" s="832">
        <v>0</v>
      </c>
      <c r="Z2754" s="832">
        <v>0</v>
      </c>
      <c r="AA2754" s="832">
        <v>0</v>
      </c>
      <c r="AB2754" s="832">
        <v>0</v>
      </c>
      <c r="AC2754" s="832">
        <v>0</v>
      </c>
      <c r="AD2754" s="832">
        <v>0</v>
      </c>
      <c r="AE2754" s="832">
        <v>0</v>
      </c>
      <c r="AF2754" s="832">
        <v>0</v>
      </c>
      <c r="AG2754" s="832">
        <v>0</v>
      </c>
      <c r="AH2754" s="832">
        <v>0</v>
      </c>
      <c r="AI2754" s="832">
        <v>0</v>
      </c>
    </row>
    <row r="2755" spans="1:35" ht="15" customHeight="1">
      <c r="A2755" s="832" t="s">
        <v>1150</v>
      </c>
      <c r="B2755" s="832">
        <v>2022</v>
      </c>
      <c r="C2755" s="832" t="s">
        <v>2516</v>
      </c>
      <c r="D2755" s="832" t="s">
        <v>2517</v>
      </c>
      <c r="E2755" s="832" t="s">
        <v>1891</v>
      </c>
      <c r="F2755" s="832" t="s">
        <v>2443</v>
      </c>
      <c r="G2755" s="832">
        <v>245791.77</v>
      </c>
      <c r="H2755" s="832">
        <v>323573.19</v>
      </c>
      <c r="I2755" s="832">
        <v>323533.19</v>
      </c>
      <c r="J2755" s="832">
        <v>433627.55</v>
      </c>
      <c r="K2755" s="832">
        <v>453970.55</v>
      </c>
      <c r="L2755" s="832">
        <v>539031.68999999994</v>
      </c>
      <c r="M2755" s="832">
        <v>170393</v>
      </c>
      <c r="N2755" s="832">
        <v>432778.84</v>
      </c>
      <c r="O2755" s="832">
        <v>494672.84</v>
      </c>
      <c r="P2755" s="832">
        <v>631358.46</v>
      </c>
      <c r="Q2755" s="832">
        <v>680226.46</v>
      </c>
      <c r="R2755" s="832">
        <v>688862.65</v>
      </c>
      <c r="S2755" s="832">
        <v>44919.31</v>
      </c>
      <c r="T2755" s="832">
        <v>90764.13</v>
      </c>
      <c r="U2755" s="832">
        <v>0</v>
      </c>
      <c r="V2755" s="832">
        <v>0</v>
      </c>
      <c r="W2755" s="832">
        <v>0</v>
      </c>
      <c r="X2755" s="832">
        <v>0</v>
      </c>
      <c r="Y2755" s="832">
        <v>0</v>
      </c>
      <c r="Z2755" s="832">
        <v>0</v>
      </c>
      <c r="AA2755" s="832">
        <v>0</v>
      </c>
      <c r="AB2755" s="832">
        <v>0</v>
      </c>
      <c r="AC2755" s="832">
        <v>0</v>
      </c>
      <c r="AD2755" s="832">
        <v>0</v>
      </c>
      <c r="AE2755" s="832">
        <v>0</v>
      </c>
      <c r="AF2755" s="832">
        <v>0</v>
      </c>
      <c r="AG2755" s="832">
        <v>0</v>
      </c>
      <c r="AH2755" s="832">
        <v>0</v>
      </c>
      <c r="AI2755" s="832">
        <v>0</v>
      </c>
    </row>
    <row r="2756" spans="1:35" ht="15" customHeight="1">
      <c r="A2756" s="832" t="s">
        <v>1150</v>
      </c>
      <c r="B2756" s="832">
        <v>2022</v>
      </c>
      <c r="C2756" s="832" t="s">
        <v>2518</v>
      </c>
      <c r="D2756" s="832" t="s">
        <v>2519</v>
      </c>
      <c r="E2756" s="832" t="s">
        <v>1891</v>
      </c>
      <c r="F2756" s="832" t="s">
        <v>2443</v>
      </c>
      <c r="G2756" s="832">
        <v>1067998.6399999999</v>
      </c>
      <c r="H2756" s="832">
        <v>1225057.95</v>
      </c>
      <c r="I2756" s="832">
        <v>1596752.88</v>
      </c>
      <c r="J2756" s="832">
        <v>1596752.88</v>
      </c>
      <c r="K2756" s="832">
        <v>1738793.64</v>
      </c>
      <c r="L2756" s="832">
        <v>1929299.08</v>
      </c>
      <c r="M2756" s="832">
        <v>49436.43</v>
      </c>
      <c r="N2756" s="832">
        <v>261298.02</v>
      </c>
      <c r="O2756" s="832">
        <v>317287.48</v>
      </c>
      <c r="P2756" s="832">
        <v>369279.48</v>
      </c>
      <c r="Q2756" s="832">
        <v>528246.1</v>
      </c>
      <c r="R2756" s="832">
        <v>581535.1</v>
      </c>
      <c r="S2756" s="832">
        <v>160774.92000000001</v>
      </c>
      <c r="T2756" s="832">
        <v>150048.48000000001</v>
      </c>
      <c r="U2756" s="832">
        <v>0</v>
      </c>
      <c r="V2756" s="832">
        <v>0</v>
      </c>
      <c r="W2756" s="832">
        <v>0</v>
      </c>
      <c r="X2756" s="832">
        <v>0</v>
      </c>
      <c r="Y2756" s="832">
        <v>0</v>
      </c>
      <c r="Z2756" s="832">
        <v>0</v>
      </c>
      <c r="AA2756" s="832">
        <v>0</v>
      </c>
      <c r="AB2756" s="832">
        <v>0</v>
      </c>
      <c r="AC2756" s="832">
        <v>0</v>
      </c>
      <c r="AD2756" s="832">
        <v>0</v>
      </c>
      <c r="AE2756" s="832">
        <v>0</v>
      </c>
      <c r="AF2756" s="832">
        <v>0</v>
      </c>
      <c r="AG2756" s="832">
        <v>0</v>
      </c>
      <c r="AH2756" s="832">
        <v>0</v>
      </c>
      <c r="AI2756" s="832">
        <v>0</v>
      </c>
    </row>
    <row r="2757" spans="1:35" ht="15" customHeight="1">
      <c r="A2757" s="832" t="s">
        <v>1150</v>
      </c>
      <c r="B2757" s="832">
        <v>2022</v>
      </c>
      <c r="C2757" s="832" t="s">
        <v>2520</v>
      </c>
      <c r="D2757" s="832" t="s">
        <v>2521</v>
      </c>
      <c r="E2757" s="832" t="s">
        <v>1891</v>
      </c>
      <c r="F2757" s="832" t="s">
        <v>2443</v>
      </c>
      <c r="G2757" s="832">
        <v>1355379.11</v>
      </c>
      <c r="H2757" s="832">
        <v>1466465.73</v>
      </c>
      <c r="I2757" s="832">
        <v>1710178.58</v>
      </c>
      <c r="J2757" s="832">
        <v>1903008.14</v>
      </c>
      <c r="K2757" s="832">
        <v>2057850.52</v>
      </c>
      <c r="L2757" s="832">
        <v>2057850.52</v>
      </c>
      <c r="M2757" s="832">
        <v>489302.82</v>
      </c>
      <c r="N2757" s="832">
        <v>594528.59</v>
      </c>
      <c r="O2757" s="832">
        <v>797913.91</v>
      </c>
      <c r="P2757" s="832">
        <v>1227196.6299999999</v>
      </c>
      <c r="Q2757" s="832">
        <v>1435397.81</v>
      </c>
      <c r="R2757" s="832">
        <v>1554672.58</v>
      </c>
      <c r="S2757" s="832">
        <v>171487.54</v>
      </c>
      <c r="T2757" s="832">
        <v>214568.07</v>
      </c>
      <c r="U2757" s="832">
        <v>0</v>
      </c>
      <c r="V2757" s="832">
        <v>0</v>
      </c>
      <c r="W2757" s="832">
        <v>0</v>
      </c>
      <c r="X2757" s="832">
        <v>0</v>
      </c>
      <c r="Y2757" s="832">
        <v>0</v>
      </c>
      <c r="Z2757" s="832">
        <v>0</v>
      </c>
      <c r="AA2757" s="832">
        <v>0</v>
      </c>
      <c r="AB2757" s="832">
        <v>0</v>
      </c>
      <c r="AC2757" s="832">
        <v>0</v>
      </c>
      <c r="AD2757" s="832">
        <v>0</v>
      </c>
      <c r="AE2757" s="832">
        <v>0</v>
      </c>
      <c r="AF2757" s="832">
        <v>0</v>
      </c>
      <c r="AG2757" s="832">
        <v>0</v>
      </c>
      <c r="AH2757" s="832">
        <v>0</v>
      </c>
      <c r="AI2757" s="832">
        <v>0</v>
      </c>
    </row>
    <row r="2758" spans="1:35" ht="15" customHeight="1">
      <c r="A2758" s="832" t="s">
        <v>1150</v>
      </c>
      <c r="B2758" s="832">
        <v>2022</v>
      </c>
      <c r="C2758" s="832" t="s">
        <v>2522</v>
      </c>
      <c r="D2758" s="832" t="s">
        <v>2523</v>
      </c>
      <c r="E2758" s="832" t="s">
        <v>1891</v>
      </c>
      <c r="F2758" s="832" t="s">
        <v>2443</v>
      </c>
      <c r="G2758" s="832">
        <v>445223.6</v>
      </c>
      <c r="H2758" s="832">
        <v>469123.6</v>
      </c>
      <c r="I2758" s="832">
        <v>489911.07</v>
      </c>
      <c r="J2758" s="832">
        <v>489911.07</v>
      </c>
      <c r="K2758" s="832">
        <v>509773.03</v>
      </c>
      <c r="L2758" s="832">
        <v>509773.03</v>
      </c>
      <c r="M2758" s="832">
        <v>0</v>
      </c>
      <c r="N2758" s="832">
        <v>0</v>
      </c>
      <c r="O2758" s="832">
        <v>0</v>
      </c>
      <c r="P2758" s="832">
        <v>0</v>
      </c>
      <c r="Q2758" s="832">
        <v>0</v>
      </c>
      <c r="R2758" s="832">
        <v>0</v>
      </c>
      <c r="S2758" s="832">
        <v>42481.09</v>
      </c>
      <c r="T2758" s="832">
        <v>5868.13</v>
      </c>
      <c r="U2758" s="832">
        <v>0</v>
      </c>
      <c r="V2758" s="832">
        <v>0</v>
      </c>
      <c r="W2758" s="832">
        <v>0</v>
      </c>
      <c r="X2758" s="832">
        <v>0</v>
      </c>
      <c r="Y2758" s="832">
        <v>0</v>
      </c>
      <c r="Z2758" s="832">
        <v>0</v>
      </c>
      <c r="AA2758" s="832">
        <v>0</v>
      </c>
      <c r="AB2758" s="832">
        <v>0</v>
      </c>
      <c r="AC2758" s="832">
        <v>0</v>
      </c>
      <c r="AD2758" s="832">
        <v>0</v>
      </c>
      <c r="AE2758" s="832">
        <v>0</v>
      </c>
      <c r="AF2758" s="832">
        <v>0</v>
      </c>
      <c r="AG2758" s="832">
        <v>0</v>
      </c>
      <c r="AH2758" s="832">
        <v>0</v>
      </c>
      <c r="AI2758" s="832">
        <v>0</v>
      </c>
    </row>
    <row r="2759" spans="1:35" ht="15" customHeight="1">
      <c r="A2759" s="832" t="s">
        <v>1150</v>
      </c>
      <c r="B2759" s="832">
        <v>2022</v>
      </c>
      <c r="C2759" s="832" t="s">
        <v>2524</v>
      </c>
      <c r="D2759" s="832" t="s">
        <v>2525</v>
      </c>
      <c r="E2759" s="832" t="s">
        <v>2526</v>
      </c>
      <c r="F2759" s="832" t="s">
        <v>2443</v>
      </c>
      <c r="G2759" s="832">
        <v>23540.26</v>
      </c>
      <c r="H2759" s="832">
        <v>23800.66</v>
      </c>
      <c r="I2759" s="832">
        <v>24754.51</v>
      </c>
      <c r="J2759" s="832">
        <v>24754.51</v>
      </c>
      <c r="K2759" s="832">
        <v>24933.16</v>
      </c>
      <c r="L2759" s="832">
        <v>24933.16</v>
      </c>
      <c r="M2759" s="832">
        <v>0</v>
      </c>
      <c r="N2759" s="832">
        <v>0</v>
      </c>
      <c r="O2759" s="832">
        <v>0</v>
      </c>
      <c r="P2759" s="832">
        <v>0</v>
      </c>
      <c r="Q2759" s="832">
        <v>0</v>
      </c>
      <c r="R2759" s="832">
        <v>0</v>
      </c>
      <c r="S2759" s="832">
        <v>2077.7600000000002</v>
      </c>
      <c r="T2759" s="832">
        <v>126.63</v>
      </c>
      <c r="U2759" s="832">
        <v>0</v>
      </c>
      <c r="V2759" s="832">
        <v>0</v>
      </c>
      <c r="W2759" s="832">
        <v>0</v>
      </c>
      <c r="X2759" s="832">
        <v>0</v>
      </c>
      <c r="Y2759" s="832">
        <v>0</v>
      </c>
      <c r="Z2759" s="832">
        <v>0</v>
      </c>
      <c r="AA2759" s="832">
        <v>0</v>
      </c>
      <c r="AB2759" s="832">
        <v>0</v>
      </c>
      <c r="AC2759" s="832">
        <v>0</v>
      </c>
      <c r="AD2759" s="832">
        <v>0</v>
      </c>
      <c r="AE2759" s="832">
        <v>0</v>
      </c>
      <c r="AF2759" s="832">
        <v>0</v>
      </c>
      <c r="AG2759" s="832">
        <v>0</v>
      </c>
      <c r="AH2759" s="832">
        <v>0</v>
      </c>
      <c r="AI2759" s="832">
        <v>0</v>
      </c>
    </row>
    <row r="2760" spans="1:35" ht="15" customHeight="1">
      <c r="A2760" s="832" t="s">
        <v>1150</v>
      </c>
      <c r="B2760" s="832">
        <v>2022</v>
      </c>
      <c r="C2760" s="832" t="s">
        <v>2527</v>
      </c>
      <c r="D2760" s="832" t="s">
        <v>2528</v>
      </c>
      <c r="E2760" s="832" t="s">
        <v>1891</v>
      </c>
      <c r="F2760" s="832" t="s">
        <v>2443</v>
      </c>
      <c r="G2760" s="832">
        <v>399024.15</v>
      </c>
      <c r="H2760" s="832">
        <v>399024.15</v>
      </c>
      <c r="I2760" s="832">
        <v>399024.15</v>
      </c>
      <c r="J2760" s="832">
        <v>399024.15</v>
      </c>
      <c r="K2760" s="832">
        <v>399024.15</v>
      </c>
      <c r="L2760" s="832">
        <v>399024.15</v>
      </c>
      <c r="M2760" s="832">
        <v>0</v>
      </c>
      <c r="N2760" s="832">
        <v>0</v>
      </c>
      <c r="O2760" s="832">
        <v>0</v>
      </c>
      <c r="P2760" s="832">
        <v>0</v>
      </c>
      <c r="Q2760" s="832">
        <v>0</v>
      </c>
      <c r="R2760" s="832">
        <v>0</v>
      </c>
      <c r="S2760" s="832">
        <v>33252.01</v>
      </c>
      <c r="T2760" s="832">
        <v>1311.55</v>
      </c>
      <c r="U2760" s="832">
        <v>0</v>
      </c>
      <c r="V2760" s="832">
        <v>0</v>
      </c>
      <c r="W2760" s="832">
        <v>0</v>
      </c>
      <c r="X2760" s="832">
        <v>0</v>
      </c>
      <c r="Y2760" s="832">
        <v>0</v>
      </c>
      <c r="Z2760" s="832">
        <v>0</v>
      </c>
      <c r="AA2760" s="832">
        <v>0</v>
      </c>
      <c r="AB2760" s="832">
        <v>0</v>
      </c>
      <c r="AC2760" s="832">
        <v>0</v>
      </c>
      <c r="AD2760" s="832">
        <v>0</v>
      </c>
      <c r="AE2760" s="832">
        <v>0</v>
      </c>
      <c r="AF2760" s="832">
        <v>0</v>
      </c>
      <c r="AG2760" s="832">
        <v>0</v>
      </c>
      <c r="AH2760" s="832">
        <v>0</v>
      </c>
      <c r="AI2760" s="832">
        <v>0</v>
      </c>
    </row>
    <row r="2761" spans="1:35" ht="15" customHeight="1">
      <c r="A2761" s="832" t="s">
        <v>1150</v>
      </c>
      <c r="B2761" s="832">
        <v>2022</v>
      </c>
      <c r="C2761" s="832" t="s">
        <v>2529</v>
      </c>
      <c r="D2761" s="832" t="s">
        <v>2312</v>
      </c>
      <c r="E2761" s="832" t="s">
        <v>2526</v>
      </c>
      <c r="F2761" s="832" t="s">
        <v>2443</v>
      </c>
      <c r="G2761" s="832">
        <v>20142.400000000001</v>
      </c>
      <c r="H2761" s="832">
        <v>20142.400000000001</v>
      </c>
      <c r="I2761" s="832">
        <v>20142.400000000001</v>
      </c>
      <c r="J2761" s="832">
        <v>20142.400000000001</v>
      </c>
      <c r="K2761" s="832">
        <v>20142.400000000001</v>
      </c>
      <c r="L2761" s="832">
        <v>21444.400000000001</v>
      </c>
      <c r="M2761" s="832">
        <v>0</v>
      </c>
      <c r="N2761" s="832">
        <v>0</v>
      </c>
      <c r="O2761" s="832">
        <v>0</v>
      </c>
      <c r="P2761" s="832">
        <v>0</v>
      </c>
      <c r="Q2761" s="832">
        <v>0</v>
      </c>
      <c r="R2761" s="832">
        <v>0</v>
      </c>
      <c r="S2761" s="832">
        <v>1787.03</v>
      </c>
      <c r="T2761" s="832">
        <v>294.45</v>
      </c>
      <c r="U2761" s="832">
        <v>0</v>
      </c>
      <c r="V2761" s="832">
        <v>0</v>
      </c>
      <c r="W2761" s="832">
        <v>0</v>
      </c>
      <c r="X2761" s="832">
        <v>0</v>
      </c>
      <c r="Y2761" s="832">
        <v>0</v>
      </c>
      <c r="Z2761" s="832">
        <v>0</v>
      </c>
      <c r="AA2761" s="832">
        <v>0</v>
      </c>
      <c r="AB2761" s="832">
        <v>0</v>
      </c>
      <c r="AC2761" s="832">
        <v>0</v>
      </c>
      <c r="AD2761" s="832">
        <v>0</v>
      </c>
      <c r="AE2761" s="832">
        <v>0</v>
      </c>
      <c r="AF2761" s="832">
        <v>0</v>
      </c>
      <c r="AG2761" s="832">
        <v>0</v>
      </c>
      <c r="AH2761" s="832">
        <v>0</v>
      </c>
      <c r="AI2761" s="832">
        <v>0</v>
      </c>
    </row>
    <row r="2762" spans="1:35" ht="15" customHeight="1">
      <c r="A2762" s="832" t="s">
        <v>1150</v>
      </c>
      <c r="B2762" s="832">
        <v>2022</v>
      </c>
      <c r="C2762" s="832" t="s">
        <v>2530</v>
      </c>
      <c r="D2762" s="832" t="s">
        <v>2531</v>
      </c>
      <c r="E2762" s="832" t="s">
        <v>1891</v>
      </c>
      <c r="F2762" s="832" t="s">
        <v>2443</v>
      </c>
      <c r="G2762" s="832">
        <v>290306.25</v>
      </c>
      <c r="H2762" s="832">
        <v>380306.25</v>
      </c>
      <c r="I2762" s="832">
        <v>410406.25</v>
      </c>
      <c r="J2762" s="832">
        <v>458826.67</v>
      </c>
      <c r="K2762" s="832">
        <v>554965.67000000004</v>
      </c>
      <c r="L2762" s="832">
        <v>632665.67000000004</v>
      </c>
      <c r="M2762" s="832">
        <v>43455</v>
      </c>
      <c r="N2762" s="832">
        <v>54802.8</v>
      </c>
      <c r="O2762" s="832">
        <v>123302.8</v>
      </c>
      <c r="P2762" s="832">
        <v>200502.8</v>
      </c>
      <c r="Q2762" s="832">
        <v>249002.8</v>
      </c>
      <c r="R2762" s="832">
        <v>258002.8</v>
      </c>
      <c r="S2762" s="832">
        <v>52722.14</v>
      </c>
      <c r="T2762" s="832">
        <v>53760.2</v>
      </c>
      <c r="U2762" s="832">
        <v>0</v>
      </c>
      <c r="V2762" s="832">
        <v>0</v>
      </c>
      <c r="W2762" s="832">
        <v>0</v>
      </c>
      <c r="X2762" s="832">
        <v>0</v>
      </c>
      <c r="Y2762" s="832">
        <v>0</v>
      </c>
      <c r="Z2762" s="832">
        <v>0</v>
      </c>
      <c r="AA2762" s="832">
        <v>0</v>
      </c>
      <c r="AB2762" s="832">
        <v>0</v>
      </c>
      <c r="AC2762" s="832">
        <v>0</v>
      </c>
      <c r="AD2762" s="832">
        <v>0</v>
      </c>
      <c r="AE2762" s="832">
        <v>0</v>
      </c>
      <c r="AF2762" s="832">
        <v>0</v>
      </c>
      <c r="AG2762" s="832">
        <v>0</v>
      </c>
      <c r="AH2762" s="832">
        <v>0</v>
      </c>
      <c r="AI2762" s="832">
        <v>0</v>
      </c>
    </row>
    <row r="2763" spans="1:35" ht="15" customHeight="1">
      <c r="A2763" s="832" t="s">
        <v>1150</v>
      </c>
      <c r="B2763" s="832">
        <v>2022</v>
      </c>
      <c r="C2763" s="832" t="s">
        <v>2532</v>
      </c>
      <c r="D2763" s="832" t="s">
        <v>2316</v>
      </c>
      <c r="E2763" s="832" t="s">
        <v>2526</v>
      </c>
      <c r="F2763" s="832" t="s">
        <v>2443</v>
      </c>
      <c r="G2763" s="832">
        <v>9729.82</v>
      </c>
      <c r="H2763" s="832">
        <v>10511.02</v>
      </c>
      <c r="I2763" s="832">
        <v>11039.56</v>
      </c>
      <c r="J2763" s="832">
        <v>12211.36</v>
      </c>
      <c r="K2763" s="832">
        <v>12741.58</v>
      </c>
      <c r="L2763" s="832">
        <v>13152.77</v>
      </c>
      <c r="M2763" s="832">
        <v>943.95</v>
      </c>
      <c r="N2763" s="832">
        <v>1757.7</v>
      </c>
      <c r="O2763" s="832">
        <v>2734.2</v>
      </c>
      <c r="P2763" s="832">
        <v>3775.8</v>
      </c>
      <c r="Q2763" s="832">
        <v>4839.55</v>
      </c>
      <c r="R2763" s="832">
        <v>5913.7</v>
      </c>
      <c r="S2763" s="832">
        <v>1096.06</v>
      </c>
      <c r="T2763" s="832">
        <v>751.14</v>
      </c>
      <c r="U2763" s="832">
        <v>0</v>
      </c>
      <c r="V2763" s="832">
        <v>0</v>
      </c>
      <c r="W2763" s="832">
        <v>0</v>
      </c>
      <c r="X2763" s="832">
        <v>0</v>
      </c>
      <c r="Y2763" s="832">
        <v>0</v>
      </c>
      <c r="Z2763" s="832">
        <v>0</v>
      </c>
      <c r="AA2763" s="832">
        <v>0</v>
      </c>
      <c r="AB2763" s="832">
        <v>0</v>
      </c>
      <c r="AC2763" s="832">
        <v>0</v>
      </c>
      <c r="AD2763" s="832">
        <v>0</v>
      </c>
      <c r="AE2763" s="832">
        <v>0</v>
      </c>
      <c r="AF2763" s="832">
        <v>0</v>
      </c>
      <c r="AG2763" s="832">
        <v>0</v>
      </c>
      <c r="AH2763" s="832">
        <v>0</v>
      </c>
      <c r="AI2763" s="832">
        <v>0</v>
      </c>
    </row>
    <row r="2764" spans="1:35" ht="15" customHeight="1">
      <c r="A2764" s="832" t="s">
        <v>1150</v>
      </c>
      <c r="B2764" s="832">
        <v>2022</v>
      </c>
      <c r="C2764" s="832" t="s">
        <v>2535</v>
      </c>
      <c r="D2764" s="832" t="s">
        <v>2536</v>
      </c>
      <c r="E2764" s="832" t="s">
        <v>1891</v>
      </c>
      <c r="F2764" s="832" t="s">
        <v>2443</v>
      </c>
      <c r="G2764" s="832">
        <v>82059.11</v>
      </c>
      <c r="H2764" s="832">
        <v>82059.11</v>
      </c>
      <c r="I2764" s="832">
        <v>82059.11</v>
      </c>
      <c r="J2764" s="832">
        <v>101346.87</v>
      </c>
      <c r="K2764" s="832">
        <v>101346.87</v>
      </c>
      <c r="L2764" s="832">
        <v>101346.87</v>
      </c>
      <c r="M2764" s="832">
        <v>0</v>
      </c>
      <c r="N2764" s="832">
        <v>0</v>
      </c>
      <c r="O2764" s="832">
        <v>0</v>
      </c>
      <c r="P2764" s="832">
        <v>0</v>
      </c>
      <c r="Q2764" s="832">
        <v>0</v>
      </c>
      <c r="R2764" s="832">
        <v>0</v>
      </c>
      <c r="S2764" s="832">
        <v>8445.57</v>
      </c>
      <c r="T2764" s="832">
        <v>1753.43</v>
      </c>
      <c r="U2764" s="832">
        <v>0</v>
      </c>
      <c r="V2764" s="832">
        <v>0</v>
      </c>
      <c r="W2764" s="832">
        <v>0</v>
      </c>
      <c r="X2764" s="832">
        <v>0</v>
      </c>
      <c r="Y2764" s="832">
        <v>0</v>
      </c>
      <c r="Z2764" s="832">
        <v>0</v>
      </c>
      <c r="AA2764" s="832">
        <v>0</v>
      </c>
      <c r="AB2764" s="832">
        <v>0</v>
      </c>
      <c r="AC2764" s="832">
        <v>0</v>
      </c>
      <c r="AD2764" s="832">
        <v>0</v>
      </c>
      <c r="AE2764" s="832">
        <v>0</v>
      </c>
      <c r="AF2764" s="832">
        <v>0</v>
      </c>
      <c r="AG2764" s="832">
        <v>0</v>
      </c>
      <c r="AH2764" s="832">
        <v>0</v>
      </c>
      <c r="AI2764" s="832">
        <v>0</v>
      </c>
    </row>
    <row r="2765" spans="1:35" ht="15" customHeight="1">
      <c r="A2765" s="832" t="s">
        <v>1150</v>
      </c>
      <c r="B2765" s="832">
        <v>2022</v>
      </c>
      <c r="C2765" s="832" t="s">
        <v>2537</v>
      </c>
      <c r="D2765" s="832" t="s">
        <v>2869</v>
      </c>
      <c r="E2765" s="832" t="s">
        <v>1891</v>
      </c>
      <c r="F2765" s="832" t="s">
        <v>2443</v>
      </c>
      <c r="G2765" s="832">
        <v>0</v>
      </c>
      <c r="H2765" s="832">
        <v>0</v>
      </c>
      <c r="I2765" s="832">
        <v>0</v>
      </c>
      <c r="J2765" s="832">
        <v>0</v>
      </c>
      <c r="K2765" s="832">
        <v>0</v>
      </c>
      <c r="L2765" s="832">
        <v>0</v>
      </c>
      <c r="M2765" s="832">
        <v>0</v>
      </c>
      <c r="N2765" s="832">
        <v>0</v>
      </c>
      <c r="O2765" s="832">
        <v>0</v>
      </c>
      <c r="P2765" s="832">
        <v>0</v>
      </c>
      <c r="Q2765" s="832">
        <v>0</v>
      </c>
      <c r="R2765" s="832">
        <v>0</v>
      </c>
      <c r="S2765" s="832">
        <v>0</v>
      </c>
      <c r="T2765" s="832">
        <v>0</v>
      </c>
      <c r="U2765" s="832">
        <v>0</v>
      </c>
      <c r="V2765" s="832">
        <v>0</v>
      </c>
      <c r="W2765" s="832">
        <v>0</v>
      </c>
      <c r="X2765" s="832">
        <v>0</v>
      </c>
      <c r="Y2765" s="832">
        <v>0</v>
      </c>
      <c r="Z2765" s="832">
        <v>0</v>
      </c>
      <c r="AA2765" s="832">
        <v>0</v>
      </c>
      <c r="AB2765" s="832">
        <v>0</v>
      </c>
      <c r="AC2765" s="832">
        <v>0</v>
      </c>
      <c r="AD2765" s="832">
        <v>0</v>
      </c>
      <c r="AE2765" s="832">
        <v>0</v>
      </c>
      <c r="AF2765" s="832">
        <v>0</v>
      </c>
      <c r="AG2765" s="832">
        <v>0</v>
      </c>
      <c r="AH2765" s="832">
        <v>0</v>
      </c>
      <c r="AI2765" s="832">
        <v>0</v>
      </c>
    </row>
    <row r="2766" spans="1:35" ht="15" customHeight="1">
      <c r="A2766" s="832" t="s">
        <v>1150</v>
      </c>
      <c r="B2766" s="832">
        <v>2022</v>
      </c>
      <c r="C2766" s="832" t="s">
        <v>2538</v>
      </c>
      <c r="D2766" s="832" t="s">
        <v>2539</v>
      </c>
      <c r="E2766" s="832" t="s">
        <v>1891</v>
      </c>
      <c r="F2766" s="832" t="s">
        <v>2443</v>
      </c>
      <c r="G2766" s="832">
        <v>2195642.73</v>
      </c>
      <c r="H2766" s="832">
        <v>2688288.72</v>
      </c>
      <c r="I2766" s="832">
        <v>3324104.57</v>
      </c>
      <c r="J2766" s="832">
        <v>3975019.49</v>
      </c>
      <c r="K2766" s="832">
        <v>4638958.1900000004</v>
      </c>
      <c r="L2766" s="832">
        <v>5338911.55</v>
      </c>
      <c r="M2766" s="832">
        <v>444901.88</v>
      </c>
      <c r="N2766" s="832">
        <v>935109.88</v>
      </c>
      <c r="O2766" s="832">
        <v>1433129.02</v>
      </c>
      <c r="P2766" s="832">
        <v>2015924.59</v>
      </c>
      <c r="Q2766" s="832">
        <v>2413202.98</v>
      </c>
      <c r="R2766" s="832">
        <v>2726016.43</v>
      </c>
      <c r="S2766" s="832">
        <v>444909.3</v>
      </c>
      <c r="T2766" s="832">
        <v>534712.76</v>
      </c>
      <c r="U2766" s="832">
        <v>0</v>
      </c>
      <c r="V2766" s="832">
        <v>0</v>
      </c>
      <c r="W2766" s="832">
        <v>0</v>
      </c>
      <c r="X2766" s="832">
        <v>0</v>
      </c>
      <c r="Y2766" s="832">
        <v>0</v>
      </c>
      <c r="Z2766" s="832">
        <v>0</v>
      </c>
      <c r="AA2766" s="832">
        <v>0</v>
      </c>
      <c r="AB2766" s="832">
        <v>0</v>
      </c>
      <c r="AC2766" s="832">
        <v>0</v>
      </c>
      <c r="AD2766" s="832">
        <v>0</v>
      </c>
      <c r="AE2766" s="832">
        <v>0</v>
      </c>
      <c r="AF2766" s="832">
        <v>0</v>
      </c>
      <c r="AG2766" s="832">
        <v>0</v>
      </c>
      <c r="AH2766" s="832">
        <v>0</v>
      </c>
      <c r="AI2766" s="832">
        <v>0</v>
      </c>
    </row>
    <row r="2767" spans="1:35" ht="15" customHeight="1">
      <c r="A2767" s="832" t="s">
        <v>1150</v>
      </c>
      <c r="B2767" s="832">
        <v>2022</v>
      </c>
      <c r="C2767" s="832" t="s">
        <v>2544</v>
      </c>
      <c r="D2767" s="832" t="s">
        <v>2849</v>
      </c>
      <c r="E2767" s="832" t="s">
        <v>1891</v>
      </c>
      <c r="F2767" s="832" t="s">
        <v>2443</v>
      </c>
      <c r="G2767" s="832">
        <v>0</v>
      </c>
      <c r="H2767" s="832">
        <v>0</v>
      </c>
      <c r="I2767" s="832">
        <v>22200</v>
      </c>
      <c r="J2767" s="832">
        <v>22200</v>
      </c>
      <c r="K2767" s="832">
        <v>22200</v>
      </c>
      <c r="L2767" s="832">
        <v>22200</v>
      </c>
      <c r="M2767" s="832">
        <v>0</v>
      </c>
      <c r="N2767" s="832">
        <v>0</v>
      </c>
      <c r="O2767" s="832">
        <v>0</v>
      </c>
      <c r="P2767" s="832">
        <v>0</v>
      </c>
      <c r="Q2767" s="832">
        <v>0</v>
      </c>
      <c r="R2767" s="832">
        <v>0</v>
      </c>
      <c r="S2767" s="832">
        <v>1850</v>
      </c>
      <c r="T2767" s="832">
        <v>2018.18</v>
      </c>
      <c r="U2767" s="832">
        <v>0</v>
      </c>
      <c r="V2767" s="832">
        <v>0</v>
      </c>
      <c r="W2767" s="832">
        <v>0</v>
      </c>
      <c r="X2767" s="832">
        <v>0</v>
      </c>
      <c r="Y2767" s="832">
        <v>0</v>
      </c>
      <c r="Z2767" s="832">
        <v>0</v>
      </c>
      <c r="AA2767" s="832">
        <v>0</v>
      </c>
      <c r="AB2767" s="832">
        <v>0</v>
      </c>
      <c r="AC2767" s="832">
        <v>0</v>
      </c>
      <c r="AD2767" s="832">
        <v>0</v>
      </c>
      <c r="AE2767" s="832">
        <v>0</v>
      </c>
      <c r="AF2767" s="832">
        <v>0</v>
      </c>
      <c r="AG2767" s="832">
        <v>0</v>
      </c>
      <c r="AH2767" s="832">
        <v>0</v>
      </c>
      <c r="AI2767" s="832">
        <v>0</v>
      </c>
    </row>
    <row r="2768" spans="1:35" ht="15" customHeight="1">
      <c r="A2768" s="832" t="s">
        <v>1150</v>
      </c>
      <c r="B2768" s="832">
        <v>2022</v>
      </c>
      <c r="C2768" s="832" t="s">
        <v>2546</v>
      </c>
      <c r="D2768" s="832" t="s">
        <v>2547</v>
      </c>
      <c r="E2768" s="832" t="s">
        <v>333</v>
      </c>
      <c r="F2768" s="832" t="s">
        <v>2443</v>
      </c>
      <c r="G2768" s="832">
        <v>0</v>
      </c>
      <c r="H2768" s="832">
        <v>0</v>
      </c>
      <c r="I2768" s="832">
        <v>0</v>
      </c>
      <c r="J2768" s="832">
        <v>0</v>
      </c>
      <c r="K2768" s="832">
        <v>0</v>
      </c>
      <c r="L2768" s="832">
        <v>0</v>
      </c>
      <c r="M2768" s="832">
        <v>0</v>
      </c>
      <c r="N2768" s="832">
        <v>0</v>
      </c>
      <c r="O2768" s="832">
        <v>0</v>
      </c>
      <c r="P2768" s="832">
        <v>0</v>
      </c>
      <c r="Q2768" s="832">
        <v>0</v>
      </c>
      <c r="R2768" s="832">
        <v>0</v>
      </c>
      <c r="S2768" s="832">
        <v>0</v>
      </c>
      <c r="T2768" s="832">
        <v>0</v>
      </c>
      <c r="U2768" s="832">
        <v>0</v>
      </c>
      <c r="V2768" s="832">
        <v>0</v>
      </c>
      <c r="W2768" s="832">
        <v>0</v>
      </c>
      <c r="X2768" s="832">
        <v>0</v>
      </c>
      <c r="Y2768" s="832">
        <v>0</v>
      </c>
      <c r="Z2768" s="832">
        <v>0</v>
      </c>
      <c r="AA2768" s="832">
        <v>0</v>
      </c>
      <c r="AB2768" s="832">
        <v>0</v>
      </c>
      <c r="AC2768" s="832">
        <v>0</v>
      </c>
      <c r="AD2768" s="832">
        <v>0</v>
      </c>
      <c r="AE2768" s="832">
        <v>0</v>
      </c>
      <c r="AF2768" s="832">
        <v>0</v>
      </c>
      <c r="AG2768" s="832">
        <v>0</v>
      </c>
      <c r="AH2768" s="832">
        <v>0</v>
      </c>
      <c r="AI2768" s="832">
        <v>0</v>
      </c>
    </row>
    <row r="2769" spans="1:35" ht="15" customHeight="1">
      <c r="A2769" s="832" t="s">
        <v>1150</v>
      </c>
      <c r="B2769" s="832">
        <v>2022</v>
      </c>
      <c r="C2769" s="832" t="s">
        <v>2548</v>
      </c>
      <c r="D2769" s="832" t="s">
        <v>2850</v>
      </c>
      <c r="E2769" s="832" t="s">
        <v>333</v>
      </c>
      <c r="F2769" s="832" t="s">
        <v>2443</v>
      </c>
      <c r="G2769" s="832">
        <v>0</v>
      </c>
      <c r="H2769" s="832">
        <v>0</v>
      </c>
      <c r="I2769" s="832">
        <v>0</v>
      </c>
      <c r="J2769" s="832">
        <v>0</v>
      </c>
      <c r="K2769" s="832">
        <v>0</v>
      </c>
      <c r="L2769" s="832">
        <v>0</v>
      </c>
      <c r="M2769" s="832">
        <v>0</v>
      </c>
      <c r="N2769" s="832">
        <v>0</v>
      </c>
      <c r="O2769" s="832">
        <v>0</v>
      </c>
      <c r="P2769" s="832">
        <v>0</v>
      </c>
      <c r="Q2769" s="832">
        <v>0</v>
      </c>
      <c r="R2769" s="832">
        <v>0</v>
      </c>
      <c r="S2769" s="832">
        <v>0</v>
      </c>
      <c r="T2769" s="832">
        <v>0</v>
      </c>
      <c r="U2769" s="832">
        <v>0</v>
      </c>
      <c r="V2769" s="832">
        <v>0</v>
      </c>
      <c r="W2769" s="832">
        <v>0</v>
      </c>
      <c r="X2769" s="832">
        <v>0</v>
      </c>
      <c r="Y2769" s="832">
        <v>0</v>
      </c>
      <c r="Z2769" s="832">
        <v>0</v>
      </c>
      <c r="AA2769" s="832">
        <v>0</v>
      </c>
      <c r="AB2769" s="832">
        <v>0</v>
      </c>
      <c r="AC2769" s="832">
        <v>0</v>
      </c>
      <c r="AD2769" s="832">
        <v>0</v>
      </c>
      <c r="AE2769" s="832">
        <v>0</v>
      </c>
      <c r="AF2769" s="832">
        <v>0</v>
      </c>
      <c r="AG2769" s="832">
        <v>0</v>
      </c>
      <c r="AH2769" s="832">
        <v>0</v>
      </c>
      <c r="AI2769" s="832">
        <v>0</v>
      </c>
    </row>
    <row r="2770" spans="1:35" ht="15" customHeight="1">
      <c r="A2770" s="832" t="s">
        <v>1150</v>
      </c>
      <c r="B2770" s="832">
        <v>2022</v>
      </c>
      <c r="C2770" s="832" t="s">
        <v>2550</v>
      </c>
      <c r="D2770" s="832" t="s">
        <v>2851</v>
      </c>
      <c r="E2770" s="832" t="s">
        <v>333</v>
      </c>
      <c r="F2770" s="832" t="s">
        <v>2443</v>
      </c>
      <c r="G2770" s="832">
        <v>0</v>
      </c>
      <c r="H2770" s="832">
        <v>0</v>
      </c>
      <c r="I2770" s="832">
        <v>0</v>
      </c>
      <c r="J2770" s="832">
        <v>0</v>
      </c>
      <c r="K2770" s="832">
        <v>0</v>
      </c>
      <c r="L2770" s="832">
        <v>0</v>
      </c>
      <c r="M2770" s="832">
        <v>0</v>
      </c>
      <c r="N2770" s="832">
        <v>0</v>
      </c>
      <c r="O2770" s="832">
        <v>0</v>
      </c>
      <c r="P2770" s="832">
        <v>0</v>
      </c>
      <c r="Q2770" s="832">
        <v>0</v>
      </c>
      <c r="R2770" s="832">
        <v>0</v>
      </c>
      <c r="S2770" s="832">
        <v>0</v>
      </c>
      <c r="T2770" s="832">
        <v>0</v>
      </c>
      <c r="U2770" s="832">
        <v>0</v>
      </c>
      <c r="V2770" s="832">
        <v>0</v>
      </c>
      <c r="W2770" s="832">
        <v>0</v>
      </c>
      <c r="X2770" s="832">
        <v>0</v>
      </c>
      <c r="Y2770" s="832">
        <v>0</v>
      </c>
      <c r="Z2770" s="832">
        <v>0</v>
      </c>
      <c r="AA2770" s="832">
        <v>0</v>
      </c>
      <c r="AB2770" s="832">
        <v>0</v>
      </c>
      <c r="AC2770" s="832">
        <v>0</v>
      </c>
      <c r="AD2770" s="832">
        <v>0</v>
      </c>
      <c r="AE2770" s="832">
        <v>0</v>
      </c>
      <c r="AF2770" s="832">
        <v>0</v>
      </c>
      <c r="AG2770" s="832">
        <v>0</v>
      </c>
      <c r="AH2770" s="832">
        <v>0</v>
      </c>
      <c r="AI2770" s="832">
        <v>0</v>
      </c>
    </row>
    <row r="2771" spans="1:35" ht="15" customHeight="1">
      <c r="A2771" s="832" t="s">
        <v>1150</v>
      </c>
      <c r="B2771" s="832">
        <v>2022</v>
      </c>
      <c r="C2771" s="832" t="s">
        <v>2552</v>
      </c>
      <c r="D2771" s="832" t="s">
        <v>2852</v>
      </c>
      <c r="E2771" s="832" t="s">
        <v>333</v>
      </c>
      <c r="F2771" s="832" t="s">
        <v>2443</v>
      </c>
      <c r="G2771" s="832">
        <v>0</v>
      </c>
      <c r="H2771" s="832">
        <v>0</v>
      </c>
      <c r="I2771" s="832">
        <v>0</v>
      </c>
      <c r="J2771" s="832">
        <v>0</v>
      </c>
      <c r="K2771" s="832">
        <v>0</v>
      </c>
      <c r="L2771" s="832">
        <v>0</v>
      </c>
      <c r="M2771" s="832">
        <v>0</v>
      </c>
      <c r="N2771" s="832">
        <v>0</v>
      </c>
      <c r="O2771" s="832">
        <v>0</v>
      </c>
      <c r="P2771" s="832">
        <v>0</v>
      </c>
      <c r="Q2771" s="832">
        <v>0</v>
      </c>
      <c r="R2771" s="832">
        <v>0</v>
      </c>
      <c r="S2771" s="832">
        <v>0</v>
      </c>
      <c r="T2771" s="832">
        <v>0</v>
      </c>
      <c r="U2771" s="832">
        <v>0</v>
      </c>
      <c r="V2771" s="832">
        <v>0</v>
      </c>
      <c r="W2771" s="832">
        <v>0</v>
      </c>
      <c r="X2771" s="832">
        <v>0</v>
      </c>
      <c r="Y2771" s="832">
        <v>0</v>
      </c>
      <c r="Z2771" s="832">
        <v>0</v>
      </c>
      <c r="AA2771" s="832">
        <v>0</v>
      </c>
      <c r="AB2771" s="832">
        <v>0</v>
      </c>
      <c r="AC2771" s="832">
        <v>0</v>
      </c>
      <c r="AD2771" s="832">
        <v>0</v>
      </c>
      <c r="AE2771" s="832">
        <v>0</v>
      </c>
      <c r="AF2771" s="832">
        <v>0</v>
      </c>
      <c r="AG2771" s="832">
        <v>0</v>
      </c>
      <c r="AH2771" s="832">
        <v>0</v>
      </c>
      <c r="AI2771" s="832">
        <v>0</v>
      </c>
    </row>
    <row r="2772" spans="1:35" ht="15" customHeight="1">
      <c r="A2772" s="832" t="s">
        <v>1150</v>
      </c>
      <c r="B2772" s="832">
        <v>2022</v>
      </c>
      <c r="C2772" s="832" t="s">
        <v>2554</v>
      </c>
      <c r="D2772" s="832" t="s">
        <v>2853</v>
      </c>
      <c r="E2772" s="832" t="s">
        <v>333</v>
      </c>
      <c r="F2772" s="832" t="s">
        <v>2443</v>
      </c>
      <c r="G2772" s="832">
        <v>0</v>
      </c>
      <c r="H2772" s="832">
        <v>0</v>
      </c>
      <c r="I2772" s="832">
        <v>0</v>
      </c>
      <c r="J2772" s="832">
        <v>0</v>
      </c>
      <c r="K2772" s="832">
        <v>0</v>
      </c>
      <c r="L2772" s="832">
        <v>0</v>
      </c>
      <c r="M2772" s="832">
        <v>0</v>
      </c>
      <c r="N2772" s="832">
        <v>0</v>
      </c>
      <c r="O2772" s="832">
        <v>0</v>
      </c>
      <c r="P2772" s="832">
        <v>0</v>
      </c>
      <c r="Q2772" s="832">
        <v>0</v>
      </c>
      <c r="R2772" s="832">
        <v>0</v>
      </c>
      <c r="S2772" s="832">
        <v>0</v>
      </c>
      <c r="T2772" s="832">
        <v>0</v>
      </c>
      <c r="U2772" s="832">
        <v>0</v>
      </c>
      <c r="V2772" s="832">
        <v>0</v>
      </c>
      <c r="W2772" s="832">
        <v>0</v>
      </c>
      <c r="X2772" s="832">
        <v>0</v>
      </c>
      <c r="Y2772" s="832">
        <v>0</v>
      </c>
      <c r="Z2772" s="832">
        <v>0</v>
      </c>
      <c r="AA2772" s="832">
        <v>0</v>
      </c>
      <c r="AB2772" s="832">
        <v>0</v>
      </c>
      <c r="AC2772" s="832">
        <v>0</v>
      </c>
      <c r="AD2772" s="832">
        <v>0</v>
      </c>
      <c r="AE2772" s="832">
        <v>0</v>
      </c>
      <c r="AF2772" s="832">
        <v>0</v>
      </c>
      <c r="AG2772" s="832">
        <v>0</v>
      </c>
      <c r="AH2772" s="832">
        <v>0</v>
      </c>
      <c r="AI2772" s="832">
        <v>0</v>
      </c>
    </row>
    <row r="2773" spans="1:35" ht="15" customHeight="1">
      <c r="A2773" s="832" t="s">
        <v>1150</v>
      </c>
      <c r="B2773" s="832">
        <v>2022</v>
      </c>
      <c r="C2773" s="832" t="s">
        <v>2556</v>
      </c>
      <c r="D2773" s="832" t="s">
        <v>2854</v>
      </c>
      <c r="E2773" s="832" t="s">
        <v>333</v>
      </c>
      <c r="F2773" s="832" t="s">
        <v>2443</v>
      </c>
      <c r="G2773" s="832">
        <v>0</v>
      </c>
      <c r="H2773" s="832">
        <v>0</v>
      </c>
      <c r="I2773" s="832">
        <v>0</v>
      </c>
      <c r="J2773" s="832">
        <v>0</v>
      </c>
      <c r="K2773" s="832">
        <v>0</v>
      </c>
      <c r="L2773" s="832">
        <v>0</v>
      </c>
      <c r="M2773" s="832">
        <v>0</v>
      </c>
      <c r="N2773" s="832">
        <v>0</v>
      </c>
      <c r="O2773" s="832">
        <v>0</v>
      </c>
      <c r="P2773" s="832">
        <v>0</v>
      </c>
      <c r="Q2773" s="832">
        <v>0</v>
      </c>
      <c r="R2773" s="832">
        <v>0</v>
      </c>
      <c r="S2773" s="832">
        <v>0</v>
      </c>
      <c r="T2773" s="832">
        <v>0</v>
      </c>
      <c r="U2773" s="832">
        <v>0</v>
      </c>
      <c r="V2773" s="832">
        <v>0</v>
      </c>
      <c r="W2773" s="832">
        <v>0</v>
      </c>
      <c r="X2773" s="832">
        <v>0</v>
      </c>
      <c r="Y2773" s="832">
        <v>0</v>
      </c>
      <c r="Z2773" s="832">
        <v>0</v>
      </c>
      <c r="AA2773" s="832">
        <v>0</v>
      </c>
      <c r="AB2773" s="832">
        <v>0</v>
      </c>
      <c r="AC2773" s="832">
        <v>0</v>
      </c>
      <c r="AD2773" s="832">
        <v>0</v>
      </c>
      <c r="AE2773" s="832">
        <v>0</v>
      </c>
      <c r="AF2773" s="832">
        <v>0</v>
      </c>
      <c r="AG2773" s="832">
        <v>0</v>
      </c>
      <c r="AH2773" s="832">
        <v>0</v>
      </c>
      <c r="AI2773" s="832">
        <v>0</v>
      </c>
    </row>
    <row r="2774" spans="1:35" ht="15" customHeight="1">
      <c r="A2774" s="832" t="s">
        <v>1150</v>
      </c>
      <c r="B2774" s="832">
        <v>2022</v>
      </c>
      <c r="C2774" s="832" t="s">
        <v>2558</v>
      </c>
      <c r="D2774" s="832" t="s">
        <v>2855</v>
      </c>
      <c r="E2774" s="832" t="s">
        <v>1891</v>
      </c>
      <c r="F2774" s="832" t="s">
        <v>2443</v>
      </c>
      <c r="G2774" s="832">
        <v>0</v>
      </c>
      <c r="H2774" s="832">
        <v>0</v>
      </c>
      <c r="I2774" s="832">
        <v>0</v>
      </c>
      <c r="J2774" s="832">
        <v>0</v>
      </c>
      <c r="K2774" s="832">
        <v>0</v>
      </c>
      <c r="L2774" s="832">
        <v>0</v>
      </c>
      <c r="M2774" s="832">
        <v>0</v>
      </c>
      <c r="N2774" s="832">
        <v>0</v>
      </c>
      <c r="O2774" s="832">
        <v>0</v>
      </c>
      <c r="P2774" s="832">
        <v>0</v>
      </c>
      <c r="Q2774" s="832">
        <v>0</v>
      </c>
      <c r="R2774" s="832">
        <v>0</v>
      </c>
      <c r="S2774" s="832">
        <v>0</v>
      </c>
      <c r="T2774" s="832">
        <v>0</v>
      </c>
      <c r="U2774" s="832">
        <v>0</v>
      </c>
      <c r="V2774" s="832">
        <v>0</v>
      </c>
      <c r="W2774" s="832">
        <v>0</v>
      </c>
      <c r="X2774" s="832">
        <v>0</v>
      </c>
      <c r="Y2774" s="832">
        <v>0</v>
      </c>
      <c r="Z2774" s="832">
        <v>0</v>
      </c>
      <c r="AA2774" s="832">
        <v>0</v>
      </c>
      <c r="AB2774" s="832">
        <v>0</v>
      </c>
      <c r="AC2774" s="832">
        <v>0</v>
      </c>
      <c r="AD2774" s="832">
        <v>0</v>
      </c>
      <c r="AE2774" s="832">
        <v>0</v>
      </c>
      <c r="AF2774" s="832">
        <v>0</v>
      </c>
      <c r="AG2774" s="832">
        <v>0</v>
      </c>
      <c r="AH2774" s="832">
        <v>0</v>
      </c>
      <c r="AI2774" s="832">
        <v>0</v>
      </c>
    </row>
    <row r="2775" spans="1:35" ht="15" customHeight="1">
      <c r="A2775" s="832" t="s">
        <v>1150</v>
      </c>
      <c r="B2775" s="832">
        <v>2022</v>
      </c>
      <c r="C2775" s="832" t="s">
        <v>2560</v>
      </c>
      <c r="D2775" s="832" t="s">
        <v>2561</v>
      </c>
      <c r="E2775" s="832" t="s">
        <v>333</v>
      </c>
      <c r="F2775" s="832" t="s">
        <v>2443</v>
      </c>
      <c r="G2775" s="832">
        <v>0</v>
      </c>
      <c r="H2775" s="832">
        <v>0</v>
      </c>
      <c r="I2775" s="832">
        <v>0</v>
      </c>
      <c r="J2775" s="832">
        <v>0</v>
      </c>
      <c r="K2775" s="832">
        <v>0</v>
      </c>
      <c r="L2775" s="832">
        <v>0</v>
      </c>
      <c r="M2775" s="832">
        <v>0</v>
      </c>
      <c r="N2775" s="832">
        <v>0</v>
      </c>
      <c r="O2775" s="832">
        <v>0</v>
      </c>
      <c r="P2775" s="832">
        <v>0</v>
      </c>
      <c r="Q2775" s="832">
        <v>0</v>
      </c>
      <c r="R2775" s="832">
        <v>0</v>
      </c>
      <c r="S2775" s="832">
        <v>0</v>
      </c>
      <c r="T2775" s="832">
        <v>0</v>
      </c>
      <c r="U2775" s="832">
        <v>0</v>
      </c>
      <c r="V2775" s="832">
        <v>0</v>
      </c>
      <c r="W2775" s="832">
        <v>0</v>
      </c>
      <c r="X2775" s="832">
        <v>0</v>
      </c>
      <c r="Y2775" s="832">
        <v>0</v>
      </c>
      <c r="Z2775" s="832">
        <v>0</v>
      </c>
      <c r="AA2775" s="832">
        <v>0</v>
      </c>
      <c r="AB2775" s="832">
        <v>0</v>
      </c>
      <c r="AC2775" s="832">
        <v>0</v>
      </c>
      <c r="AD2775" s="832">
        <v>0</v>
      </c>
      <c r="AE2775" s="832">
        <v>0</v>
      </c>
      <c r="AF2775" s="832">
        <v>0</v>
      </c>
      <c r="AG2775" s="832">
        <v>0</v>
      </c>
      <c r="AH2775" s="832">
        <v>0</v>
      </c>
      <c r="AI2775" s="832">
        <v>0</v>
      </c>
    </row>
    <row r="2776" spans="1:35" ht="15" customHeight="1">
      <c r="A2776" s="832" t="s">
        <v>1150</v>
      </c>
      <c r="B2776" s="832">
        <v>2022</v>
      </c>
      <c r="C2776" s="832" t="s">
        <v>2562</v>
      </c>
      <c r="D2776" s="832" t="s">
        <v>2856</v>
      </c>
      <c r="E2776" s="832" t="s">
        <v>333</v>
      </c>
      <c r="F2776" s="832" t="s">
        <v>2443</v>
      </c>
      <c r="G2776" s="832">
        <v>8853</v>
      </c>
      <c r="H2776" s="832">
        <v>8853</v>
      </c>
      <c r="I2776" s="832">
        <v>8853</v>
      </c>
      <c r="J2776" s="832">
        <v>8853</v>
      </c>
      <c r="K2776" s="832">
        <v>8853</v>
      </c>
      <c r="L2776" s="832">
        <v>10510.83</v>
      </c>
      <c r="M2776" s="832">
        <v>0</v>
      </c>
      <c r="N2776" s="832">
        <v>629</v>
      </c>
      <c r="O2776" s="832">
        <v>629</v>
      </c>
      <c r="P2776" s="832">
        <v>629</v>
      </c>
      <c r="Q2776" s="832">
        <v>629</v>
      </c>
      <c r="R2776" s="832">
        <v>629</v>
      </c>
      <c r="S2776" s="832">
        <v>875.9</v>
      </c>
      <c r="T2776" s="832">
        <v>207.89</v>
      </c>
      <c r="U2776" s="832">
        <v>0</v>
      </c>
      <c r="V2776" s="832">
        <v>0</v>
      </c>
      <c r="W2776" s="832">
        <v>0</v>
      </c>
      <c r="X2776" s="832">
        <v>0</v>
      </c>
      <c r="Y2776" s="832">
        <v>0</v>
      </c>
      <c r="Z2776" s="832">
        <v>0</v>
      </c>
      <c r="AA2776" s="832">
        <v>0</v>
      </c>
      <c r="AB2776" s="832">
        <v>0</v>
      </c>
      <c r="AC2776" s="832">
        <v>0</v>
      </c>
      <c r="AD2776" s="832">
        <v>0</v>
      </c>
      <c r="AE2776" s="832">
        <v>0</v>
      </c>
      <c r="AF2776" s="832">
        <v>0</v>
      </c>
      <c r="AG2776" s="832">
        <v>0</v>
      </c>
      <c r="AH2776" s="832">
        <v>0</v>
      </c>
      <c r="AI2776" s="832">
        <v>0</v>
      </c>
    </row>
    <row r="2777" spans="1:35" ht="15" customHeight="1">
      <c r="A2777" s="832" t="s">
        <v>1150</v>
      </c>
      <c r="B2777" s="832">
        <v>2022</v>
      </c>
      <c r="C2777" s="832" t="s">
        <v>2564</v>
      </c>
      <c r="D2777" s="832" t="s">
        <v>2857</v>
      </c>
      <c r="E2777" s="832" t="s">
        <v>333</v>
      </c>
      <c r="F2777" s="832" t="s">
        <v>2443</v>
      </c>
      <c r="G2777" s="832">
        <v>371.56</v>
      </c>
      <c r="H2777" s="832">
        <v>371.56</v>
      </c>
      <c r="I2777" s="832">
        <v>371.56</v>
      </c>
      <c r="J2777" s="832">
        <v>371.56</v>
      </c>
      <c r="K2777" s="832">
        <v>371.56</v>
      </c>
      <c r="L2777" s="832">
        <v>371.56</v>
      </c>
      <c r="M2777" s="832">
        <v>0</v>
      </c>
      <c r="N2777" s="832">
        <v>0</v>
      </c>
      <c r="O2777" s="832">
        <v>0</v>
      </c>
      <c r="P2777" s="832">
        <v>0</v>
      </c>
      <c r="Q2777" s="832">
        <v>0</v>
      </c>
      <c r="R2777" s="832">
        <v>0</v>
      </c>
      <c r="S2777" s="832">
        <v>30.96</v>
      </c>
      <c r="T2777" s="832">
        <v>0</v>
      </c>
      <c r="U2777" s="832">
        <v>0</v>
      </c>
      <c r="V2777" s="832">
        <v>0</v>
      </c>
      <c r="W2777" s="832">
        <v>0</v>
      </c>
      <c r="X2777" s="832">
        <v>0</v>
      </c>
      <c r="Y2777" s="832">
        <v>0</v>
      </c>
      <c r="Z2777" s="832">
        <v>0</v>
      </c>
      <c r="AA2777" s="832">
        <v>0</v>
      </c>
      <c r="AB2777" s="832">
        <v>0</v>
      </c>
      <c r="AC2777" s="832">
        <v>0</v>
      </c>
      <c r="AD2777" s="832">
        <v>0</v>
      </c>
      <c r="AE2777" s="832">
        <v>0</v>
      </c>
      <c r="AF2777" s="832">
        <v>0</v>
      </c>
      <c r="AG2777" s="832">
        <v>0</v>
      </c>
      <c r="AH2777" s="832">
        <v>0</v>
      </c>
      <c r="AI2777" s="832">
        <v>0</v>
      </c>
    </row>
    <row r="2778" spans="1:35" ht="15" customHeight="1">
      <c r="A2778" s="832" t="s">
        <v>1150</v>
      </c>
      <c r="B2778" s="832">
        <v>2022</v>
      </c>
      <c r="C2778" s="832" t="s">
        <v>2566</v>
      </c>
      <c r="D2778" s="832" t="s">
        <v>2858</v>
      </c>
      <c r="E2778" s="832" t="s">
        <v>333</v>
      </c>
      <c r="F2778" s="832" t="s">
        <v>2443</v>
      </c>
      <c r="G2778" s="832">
        <v>549.5</v>
      </c>
      <c r="H2778" s="832">
        <v>549.5</v>
      </c>
      <c r="I2778" s="832">
        <v>549.5</v>
      </c>
      <c r="J2778" s="832">
        <v>549.5</v>
      </c>
      <c r="K2778" s="832">
        <v>549.5</v>
      </c>
      <c r="L2778" s="832">
        <v>549.5</v>
      </c>
      <c r="M2778" s="832">
        <v>0</v>
      </c>
      <c r="N2778" s="832">
        <v>0</v>
      </c>
      <c r="O2778" s="832">
        <v>0</v>
      </c>
      <c r="P2778" s="832">
        <v>0</v>
      </c>
      <c r="Q2778" s="832">
        <v>0</v>
      </c>
      <c r="R2778" s="832">
        <v>0</v>
      </c>
      <c r="S2778" s="832">
        <v>45.79</v>
      </c>
      <c r="T2778" s="832">
        <v>0</v>
      </c>
      <c r="U2778" s="832">
        <v>0</v>
      </c>
      <c r="V2778" s="832">
        <v>0</v>
      </c>
      <c r="W2778" s="832">
        <v>0</v>
      </c>
      <c r="X2778" s="832">
        <v>0</v>
      </c>
      <c r="Y2778" s="832">
        <v>0</v>
      </c>
      <c r="Z2778" s="832">
        <v>0</v>
      </c>
      <c r="AA2778" s="832">
        <v>0</v>
      </c>
      <c r="AB2778" s="832">
        <v>0</v>
      </c>
      <c r="AC2778" s="832">
        <v>0</v>
      </c>
      <c r="AD2778" s="832">
        <v>0</v>
      </c>
      <c r="AE2778" s="832">
        <v>0</v>
      </c>
      <c r="AF2778" s="832">
        <v>0</v>
      </c>
      <c r="AG2778" s="832">
        <v>0</v>
      </c>
      <c r="AH2778" s="832">
        <v>0</v>
      </c>
      <c r="AI2778" s="832">
        <v>0</v>
      </c>
    </row>
    <row r="2779" spans="1:35" ht="15" customHeight="1">
      <c r="A2779" s="832" t="s">
        <v>1150</v>
      </c>
      <c r="B2779" s="832">
        <v>2022</v>
      </c>
      <c r="C2779" s="832" t="s">
        <v>2568</v>
      </c>
      <c r="D2779" s="832" t="s">
        <v>2502</v>
      </c>
      <c r="E2779" s="832" t="s">
        <v>333</v>
      </c>
      <c r="F2779" s="832" t="s">
        <v>2443</v>
      </c>
      <c r="G2779" s="832">
        <v>0</v>
      </c>
      <c r="H2779" s="832">
        <v>0</v>
      </c>
      <c r="I2779" s="832">
        <v>0</v>
      </c>
      <c r="J2779" s="832">
        <v>0</v>
      </c>
      <c r="K2779" s="832">
        <v>0</v>
      </c>
      <c r="L2779" s="832">
        <v>0</v>
      </c>
      <c r="M2779" s="832">
        <v>0</v>
      </c>
      <c r="N2779" s="832">
        <v>0</v>
      </c>
      <c r="O2779" s="832">
        <v>0</v>
      </c>
      <c r="P2779" s="832">
        <v>0</v>
      </c>
      <c r="Q2779" s="832">
        <v>0</v>
      </c>
      <c r="R2779" s="832">
        <v>0</v>
      </c>
      <c r="S2779" s="832">
        <v>0</v>
      </c>
      <c r="T2779" s="832">
        <v>0</v>
      </c>
      <c r="U2779" s="832">
        <v>0</v>
      </c>
      <c r="V2779" s="832">
        <v>0</v>
      </c>
      <c r="W2779" s="832">
        <v>0</v>
      </c>
      <c r="X2779" s="832">
        <v>0</v>
      </c>
      <c r="Y2779" s="832">
        <v>0</v>
      </c>
      <c r="Z2779" s="832">
        <v>0</v>
      </c>
      <c r="AA2779" s="832">
        <v>0</v>
      </c>
      <c r="AB2779" s="832">
        <v>0</v>
      </c>
      <c r="AC2779" s="832">
        <v>0</v>
      </c>
      <c r="AD2779" s="832">
        <v>0</v>
      </c>
      <c r="AE2779" s="832">
        <v>0</v>
      </c>
      <c r="AF2779" s="832">
        <v>0</v>
      </c>
      <c r="AG2779" s="832">
        <v>0</v>
      </c>
      <c r="AH2779" s="832">
        <v>0</v>
      </c>
      <c r="AI2779" s="832">
        <v>0</v>
      </c>
    </row>
    <row r="2780" spans="1:35" ht="15" customHeight="1">
      <c r="A2780" s="832" t="s">
        <v>1150</v>
      </c>
      <c r="B2780" s="832">
        <v>2022</v>
      </c>
      <c r="C2780" s="832" t="s">
        <v>2569</v>
      </c>
      <c r="D2780" s="832" t="s">
        <v>2356</v>
      </c>
      <c r="E2780" s="832" t="s">
        <v>333</v>
      </c>
      <c r="F2780" s="832" t="s">
        <v>2443</v>
      </c>
      <c r="G2780" s="832">
        <v>0</v>
      </c>
      <c r="H2780" s="832">
        <v>0</v>
      </c>
      <c r="I2780" s="832">
        <v>0</v>
      </c>
      <c r="J2780" s="832">
        <v>0</v>
      </c>
      <c r="K2780" s="832">
        <v>0</v>
      </c>
      <c r="L2780" s="832">
        <v>0</v>
      </c>
      <c r="M2780" s="832">
        <v>0</v>
      </c>
      <c r="N2780" s="832">
        <v>0</v>
      </c>
      <c r="O2780" s="832">
        <v>0</v>
      </c>
      <c r="P2780" s="832">
        <v>0</v>
      </c>
      <c r="Q2780" s="832">
        <v>0</v>
      </c>
      <c r="R2780" s="832">
        <v>0</v>
      </c>
      <c r="S2780" s="832">
        <v>0</v>
      </c>
      <c r="T2780" s="832">
        <v>0</v>
      </c>
      <c r="U2780" s="832">
        <v>0</v>
      </c>
      <c r="V2780" s="832">
        <v>0</v>
      </c>
      <c r="W2780" s="832">
        <v>0</v>
      </c>
      <c r="X2780" s="832">
        <v>0</v>
      </c>
      <c r="Y2780" s="832">
        <v>0</v>
      </c>
      <c r="Z2780" s="832">
        <v>0</v>
      </c>
      <c r="AA2780" s="832">
        <v>0</v>
      </c>
      <c r="AB2780" s="832">
        <v>0</v>
      </c>
      <c r="AC2780" s="832">
        <v>0</v>
      </c>
      <c r="AD2780" s="832">
        <v>0</v>
      </c>
      <c r="AE2780" s="832">
        <v>0</v>
      </c>
      <c r="AF2780" s="832">
        <v>0</v>
      </c>
      <c r="AG2780" s="832">
        <v>0</v>
      </c>
      <c r="AH2780" s="832">
        <v>0</v>
      </c>
      <c r="AI2780" s="832">
        <v>0</v>
      </c>
    </row>
    <row r="2781" spans="1:35" ht="15" customHeight="1">
      <c r="A2781" s="832" t="s">
        <v>1150</v>
      </c>
      <c r="B2781" s="832">
        <v>2022</v>
      </c>
      <c r="C2781" s="832" t="s">
        <v>2570</v>
      </c>
      <c r="D2781" s="832" t="s">
        <v>2571</v>
      </c>
      <c r="E2781" s="832" t="s">
        <v>1891</v>
      </c>
      <c r="F2781" s="832" t="s">
        <v>2443</v>
      </c>
      <c r="G2781" s="832">
        <v>119270.67</v>
      </c>
      <c r="H2781" s="832">
        <v>119270.67</v>
      </c>
      <c r="I2781" s="832">
        <v>161793.95000000001</v>
      </c>
      <c r="J2781" s="832">
        <v>201210.41</v>
      </c>
      <c r="K2781" s="832">
        <v>292576.78999999998</v>
      </c>
      <c r="L2781" s="832">
        <v>336615.64</v>
      </c>
      <c r="M2781" s="832">
        <v>39074.44</v>
      </c>
      <c r="N2781" s="832">
        <v>169703.72</v>
      </c>
      <c r="O2781" s="832">
        <v>169428.72</v>
      </c>
      <c r="P2781" s="832">
        <v>169428.72</v>
      </c>
      <c r="Q2781" s="832">
        <v>255514.16</v>
      </c>
      <c r="R2781" s="832">
        <v>255514.16</v>
      </c>
      <c r="S2781" s="832">
        <v>28051.3</v>
      </c>
      <c r="T2781" s="832">
        <v>46456.28</v>
      </c>
      <c r="U2781" s="832">
        <v>0</v>
      </c>
      <c r="V2781" s="832">
        <v>0</v>
      </c>
      <c r="W2781" s="832">
        <v>0</v>
      </c>
      <c r="X2781" s="832">
        <v>0</v>
      </c>
      <c r="Y2781" s="832">
        <v>0</v>
      </c>
      <c r="Z2781" s="832">
        <v>0</v>
      </c>
      <c r="AA2781" s="832">
        <v>0</v>
      </c>
      <c r="AB2781" s="832">
        <v>0</v>
      </c>
      <c r="AC2781" s="832">
        <v>0</v>
      </c>
      <c r="AD2781" s="832">
        <v>0</v>
      </c>
      <c r="AE2781" s="832">
        <v>0</v>
      </c>
      <c r="AF2781" s="832">
        <v>0</v>
      </c>
      <c r="AG2781" s="832">
        <v>0</v>
      </c>
      <c r="AH2781" s="832">
        <v>0</v>
      </c>
      <c r="AI2781" s="832">
        <v>0</v>
      </c>
    </row>
    <row r="2782" spans="1:35" ht="15" customHeight="1">
      <c r="A2782" s="832" t="s">
        <v>1150</v>
      </c>
      <c r="B2782" s="832">
        <v>2022</v>
      </c>
      <c r="C2782" s="832" t="s">
        <v>2572</v>
      </c>
      <c r="D2782" s="832" t="s">
        <v>2870</v>
      </c>
      <c r="E2782" s="832" t="s">
        <v>1891</v>
      </c>
      <c r="F2782" s="832" t="s">
        <v>2443</v>
      </c>
      <c r="G2782" s="832">
        <v>646240.80000000005</v>
      </c>
      <c r="H2782" s="832">
        <v>1285911.94</v>
      </c>
      <c r="I2782" s="832">
        <v>1547399.49</v>
      </c>
      <c r="J2782" s="832">
        <v>1874656.51</v>
      </c>
      <c r="K2782" s="832">
        <v>2538016.4900000002</v>
      </c>
      <c r="L2782" s="832">
        <v>2884384.85</v>
      </c>
      <c r="M2782" s="832">
        <v>152858.04999999999</v>
      </c>
      <c r="N2782" s="832">
        <v>328140.87</v>
      </c>
      <c r="O2782" s="832">
        <v>488692.9</v>
      </c>
      <c r="P2782" s="832">
        <v>646924.6</v>
      </c>
      <c r="Q2782" s="832">
        <v>811378.76</v>
      </c>
      <c r="R2782" s="832">
        <v>929558.04</v>
      </c>
      <c r="S2782" s="832">
        <v>240365.4</v>
      </c>
      <c r="T2782" s="832">
        <v>335978.51</v>
      </c>
      <c r="U2782" s="832">
        <v>0</v>
      </c>
      <c r="V2782" s="832">
        <v>0</v>
      </c>
      <c r="W2782" s="832">
        <v>0</v>
      </c>
      <c r="X2782" s="832">
        <v>0</v>
      </c>
      <c r="Y2782" s="832">
        <v>0</v>
      </c>
      <c r="Z2782" s="832">
        <v>0</v>
      </c>
      <c r="AA2782" s="832">
        <v>0</v>
      </c>
      <c r="AB2782" s="832">
        <v>0</v>
      </c>
      <c r="AC2782" s="832">
        <v>0</v>
      </c>
      <c r="AD2782" s="832">
        <v>0</v>
      </c>
      <c r="AE2782" s="832">
        <v>0</v>
      </c>
      <c r="AF2782" s="832">
        <v>0</v>
      </c>
      <c r="AG2782" s="832">
        <v>0</v>
      </c>
      <c r="AH2782" s="832">
        <v>0</v>
      </c>
      <c r="AI2782" s="832">
        <v>0</v>
      </c>
    </row>
    <row r="2783" spans="1:35" ht="15" customHeight="1">
      <c r="A2783" s="832" t="s">
        <v>1150</v>
      </c>
      <c r="B2783" s="832">
        <v>2022</v>
      </c>
      <c r="C2783" s="832" t="s">
        <v>2579</v>
      </c>
      <c r="D2783" s="832" t="s">
        <v>2580</v>
      </c>
      <c r="E2783" s="832" t="s">
        <v>333</v>
      </c>
      <c r="F2783" s="832" t="s">
        <v>2443</v>
      </c>
      <c r="G2783" s="832">
        <v>830000.11</v>
      </c>
      <c r="H2783" s="832">
        <v>993226.36</v>
      </c>
      <c r="I2783" s="832">
        <v>1190782.3400000001</v>
      </c>
      <c r="J2783" s="832">
        <v>1400622.53</v>
      </c>
      <c r="K2783" s="832">
        <v>1572733.74</v>
      </c>
      <c r="L2783" s="832">
        <v>1741880.83</v>
      </c>
      <c r="M2783" s="832">
        <v>136316.45000000001</v>
      </c>
      <c r="N2783" s="832">
        <v>325386.23999999999</v>
      </c>
      <c r="O2783" s="832">
        <v>476151.12</v>
      </c>
      <c r="P2783" s="832">
        <v>637905.36</v>
      </c>
      <c r="Q2783" s="832">
        <v>846957.39</v>
      </c>
      <c r="R2783" s="832">
        <v>984778.66</v>
      </c>
      <c r="S2783" s="832">
        <v>145156.74</v>
      </c>
      <c r="T2783" s="832">
        <v>173085.58</v>
      </c>
      <c r="U2783" s="832">
        <v>0</v>
      </c>
      <c r="V2783" s="832">
        <v>0</v>
      </c>
      <c r="W2783" s="832">
        <v>0</v>
      </c>
      <c r="X2783" s="832">
        <v>0</v>
      </c>
      <c r="Y2783" s="832">
        <v>0</v>
      </c>
      <c r="Z2783" s="832">
        <v>0</v>
      </c>
      <c r="AA2783" s="832">
        <v>0</v>
      </c>
      <c r="AB2783" s="832">
        <v>0</v>
      </c>
      <c r="AC2783" s="832">
        <v>0</v>
      </c>
      <c r="AD2783" s="832">
        <v>0</v>
      </c>
      <c r="AE2783" s="832">
        <v>0</v>
      </c>
      <c r="AF2783" s="832">
        <v>0</v>
      </c>
      <c r="AG2783" s="832">
        <v>0</v>
      </c>
      <c r="AH2783" s="832">
        <v>0</v>
      </c>
      <c r="AI2783" s="832">
        <v>0</v>
      </c>
    </row>
    <row r="2784" spans="1:35" ht="15" customHeight="1">
      <c r="A2784" s="832" t="s">
        <v>1150</v>
      </c>
      <c r="B2784" s="832">
        <v>2022</v>
      </c>
      <c r="C2784" s="832" t="s">
        <v>2581</v>
      </c>
      <c r="D2784" s="832" t="s">
        <v>2582</v>
      </c>
      <c r="E2784" s="832" t="s">
        <v>333</v>
      </c>
      <c r="F2784" s="832" t="s">
        <v>2443</v>
      </c>
      <c r="G2784" s="832">
        <v>45202.46</v>
      </c>
      <c r="H2784" s="832">
        <v>50093.1</v>
      </c>
      <c r="I2784" s="832">
        <v>57319.360000000001</v>
      </c>
      <c r="J2784" s="832">
        <v>64384.79</v>
      </c>
      <c r="K2784" s="832">
        <v>73972.94</v>
      </c>
      <c r="L2784" s="832">
        <v>81756.45</v>
      </c>
      <c r="M2784" s="832">
        <v>3537.3</v>
      </c>
      <c r="N2784" s="832">
        <v>15542.16</v>
      </c>
      <c r="O2784" s="832">
        <v>19295.599999999999</v>
      </c>
      <c r="P2784" s="832">
        <v>24327.54</v>
      </c>
      <c r="Q2784" s="832">
        <v>28963.83</v>
      </c>
      <c r="R2784" s="832">
        <v>32636.35</v>
      </c>
      <c r="S2784" s="832">
        <v>6813.04</v>
      </c>
      <c r="T2784" s="832">
        <v>6982.68</v>
      </c>
      <c r="U2784" s="832">
        <v>0</v>
      </c>
      <c r="V2784" s="832">
        <v>0</v>
      </c>
      <c r="W2784" s="832">
        <v>0</v>
      </c>
      <c r="X2784" s="832">
        <v>0</v>
      </c>
      <c r="Y2784" s="832">
        <v>0</v>
      </c>
      <c r="Z2784" s="832">
        <v>0</v>
      </c>
      <c r="AA2784" s="832">
        <v>0</v>
      </c>
      <c r="AB2784" s="832">
        <v>0</v>
      </c>
      <c r="AC2784" s="832">
        <v>0</v>
      </c>
      <c r="AD2784" s="832">
        <v>0</v>
      </c>
      <c r="AE2784" s="832">
        <v>0</v>
      </c>
      <c r="AF2784" s="832">
        <v>0</v>
      </c>
      <c r="AG2784" s="832">
        <v>0</v>
      </c>
      <c r="AH2784" s="832">
        <v>0</v>
      </c>
      <c r="AI2784" s="832">
        <v>0</v>
      </c>
    </row>
    <row r="2785" spans="1:35" ht="15" customHeight="1">
      <c r="A2785" s="832" t="s">
        <v>1150</v>
      </c>
      <c r="B2785" s="832">
        <v>2022</v>
      </c>
      <c r="C2785" s="832" t="s">
        <v>2583</v>
      </c>
      <c r="D2785" s="832" t="s">
        <v>2859</v>
      </c>
      <c r="E2785" s="832" t="s">
        <v>333</v>
      </c>
      <c r="F2785" s="832" t="s">
        <v>2443</v>
      </c>
      <c r="G2785" s="832">
        <v>73592.960000000006</v>
      </c>
      <c r="H2785" s="832">
        <v>83031.56</v>
      </c>
      <c r="I2785" s="832">
        <v>93653.69</v>
      </c>
      <c r="J2785" s="832">
        <v>104470.15</v>
      </c>
      <c r="K2785" s="832">
        <v>118121.69</v>
      </c>
      <c r="L2785" s="832">
        <v>132371.38</v>
      </c>
      <c r="M2785" s="832">
        <v>7686.3</v>
      </c>
      <c r="N2785" s="832">
        <v>14947.87</v>
      </c>
      <c r="O2785" s="832">
        <v>21686.21</v>
      </c>
      <c r="P2785" s="832">
        <v>33638.19</v>
      </c>
      <c r="Q2785" s="832">
        <v>45946.44</v>
      </c>
      <c r="R2785" s="832">
        <v>54469.31</v>
      </c>
      <c r="S2785" s="832">
        <v>11030.95</v>
      </c>
      <c r="T2785" s="832">
        <v>10596.45</v>
      </c>
      <c r="U2785" s="832">
        <v>0</v>
      </c>
      <c r="V2785" s="832">
        <v>0</v>
      </c>
      <c r="W2785" s="832">
        <v>0</v>
      </c>
      <c r="X2785" s="832">
        <v>0</v>
      </c>
      <c r="Y2785" s="832">
        <v>0</v>
      </c>
      <c r="Z2785" s="832">
        <v>0</v>
      </c>
      <c r="AA2785" s="832">
        <v>0</v>
      </c>
      <c r="AB2785" s="832">
        <v>0</v>
      </c>
      <c r="AC2785" s="832">
        <v>0</v>
      </c>
      <c r="AD2785" s="832">
        <v>0</v>
      </c>
      <c r="AE2785" s="832">
        <v>0</v>
      </c>
      <c r="AF2785" s="832">
        <v>0</v>
      </c>
      <c r="AG2785" s="832">
        <v>0</v>
      </c>
      <c r="AH2785" s="832">
        <v>0</v>
      </c>
      <c r="AI2785" s="832">
        <v>0</v>
      </c>
    </row>
    <row r="2786" spans="1:35" ht="15" customHeight="1">
      <c r="A2786" s="832" t="s">
        <v>1150</v>
      </c>
      <c r="B2786" s="832">
        <v>2022</v>
      </c>
      <c r="C2786" s="832" t="s">
        <v>2585</v>
      </c>
      <c r="D2786" s="832" t="s">
        <v>2586</v>
      </c>
      <c r="E2786" s="832" t="s">
        <v>333</v>
      </c>
      <c r="F2786" s="832" t="s">
        <v>2443</v>
      </c>
      <c r="G2786" s="832">
        <v>269334.86</v>
      </c>
      <c r="H2786" s="832">
        <v>292053.39</v>
      </c>
      <c r="I2786" s="832">
        <v>328045.78000000003</v>
      </c>
      <c r="J2786" s="832">
        <v>374048.7</v>
      </c>
      <c r="K2786" s="832">
        <v>427186.9</v>
      </c>
      <c r="L2786" s="832">
        <v>467980.75</v>
      </c>
      <c r="M2786" s="832">
        <v>39882.400000000001</v>
      </c>
      <c r="N2786" s="832">
        <v>72480.56</v>
      </c>
      <c r="O2786" s="832">
        <v>115829.77</v>
      </c>
      <c r="P2786" s="832">
        <v>176830.71</v>
      </c>
      <c r="Q2786" s="832">
        <v>236913.99</v>
      </c>
      <c r="R2786" s="832">
        <v>279164.81</v>
      </c>
      <c r="S2786" s="832">
        <v>38998.400000000001</v>
      </c>
      <c r="T2786" s="832">
        <v>42454</v>
      </c>
      <c r="U2786" s="832">
        <v>0</v>
      </c>
      <c r="V2786" s="832">
        <v>0</v>
      </c>
      <c r="W2786" s="832">
        <v>0</v>
      </c>
      <c r="X2786" s="832">
        <v>0</v>
      </c>
      <c r="Y2786" s="832">
        <v>0</v>
      </c>
      <c r="Z2786" s="832">
        <v>0</v>
      </c>
      <c r="AA2786" s="832">
        <v>0</v>
      </c>
      <c r="AB2786" s="832">
        <v>0</v>
      </c>
      <c r="AC2786" s="832">
        <v>0</v>
      </c>
      <c r="AD2786" s="832">
        <v>0</v>
      </c>
      <c r="AE2786" s="832">
        <v>0</v>
      </c>
      <c r="AF2786" s="832">
        <v>0</v>
      </c>
      <c r="AG2786" s="832">
        <v>0</v>
      </c>
      <c r="AH2786" s="832">
        <v>0</v>
      </c>
      <c r="AI2786" s="832">
        <v>0</v>
      </c>
    </row>
    <row r="2787" spans="1:35" ht="15" customHeight="1">
      <c r="A2787" s="832" t="s">
        <v>1150</v>
      </c>
      <c r="B2787" s="832">
        <v>2022</v>
      </c>
      <c r="C2787" s="832" t="s">
        <v>2587</v>
      </c>
      <c r="D2787" s="832" t="s">
        <v>2860</v>
      </c>
      <c r="E2787" s="832" t="s">
        <v>333</v>
      </c>
      <c r="F2787" s="832" t="s">
        <v>2443</v>
      </c>
      <c r="G2787" s="832">
        <v>0</v>
      </c>
      <c r="H2787" s="832">
        <v>0</v>
      </c>
      <c r="I2787" s="832">
        <v>0</v>
      </c>
      <c r="J2787" s="832">
        <v>0</v>
      </c>
      <c r="K2787" s="832">
        <v>0</v>
      </c>
      <c r="L2787" s="832">
        <v>0</v>
      </c>
      <c r="M2787" s="832">
        <v>0</v>
      </c>
      <c r="N2787" s="832">
        <v>0</v>
      </c>
      <c r="O2787" s="832">
        <v>0</v>
      </c>
      <c r="P2787" s="832">
        <v>0</v>
      </c>
      <c r="Q2787" s="832">
        <v>0</v>
      </c>
      <c r="R2787" s="832">
        <v>0</v>
      </c>
      <c r="S2787" s="832">
        <v>0</v>
      </c>
      <c r="T2787" s="832">
        <v>0</v>
      </c>
      <c r="U2787" s="832">
        <v>0</v>
      </c>
      <c r="V2787" s="832">
        <v>0</v>
      </c>
      <c r="W2787" s="832">
        <v>0</v>
      </c>
      <c r="X2787" s="832">
        <v>0</v>
      </c>
      <c r="Y2787" s="832">
        <v>0</v>
      </c>
      <c r="Z2787" s="832">
        <v>0</v>
      </c>
      <c r="AA2787" s="832">
        <v>0</v>
      </c>
      <c r="AB2787" s="832">
        <v>0</v>
      </c>
      <c r="AC2787" s="832">
        <v>0</v>
      </c>
      <c r="AD2787" s="832">
        <v>0</v>
      </c>
      <c r="AE2787" s="832">
        <v>0</v>
      </c>
      <c r="AF2787" s="832">
        <v>0</v>
      </c>
      <c r="AG2787" s="832">
        <v>0</v>
      </c>
      <c r="AH2787" s="832">
        <v>0</v>
      </c>
      <c r="AI2787" s="832">
        <v>0</v>
      </c>
    </row>
    <row r="2788" spans="1:35" ht="15" customHeight="1">
      <c r="A2788" s="832" t="s">
        <v>1150</v>
      </c>
      <c r="B2788" s="832">
        <v>2022</v>
      </c>
      <c r="C2788" s="832" t="s">
        <v>2589</v>
      </c>
      <c r="D2788" s="832" t="s">
        <v>2590</v>
      </c>
      <c r="E2788" s="832" t="s">
        <v>333</v>
      </c>
      <c r="F2788" s="832" t="s">
        <v>2443</v>
      </c>
      <c r="G2788" s="832">
        <v>0</v>
      </c>
      <c r="H2788" s="832">
        <v>0</v>
      </c>
      <c r="I2788" s="832">
        <v>0</v>
      </c>
      <c r="J2788" s="832">
        <v>0</v>
      </c>
      <c r="K2788" s="832">
        <v>0</v>
      </c>
      <c r="L2788" s="832">
        <v>0</v>
      </c>
      <c r="M2788" s="832">
        <v>0</v>
      </c>
      <c r="N2788" s="832">
        <v>0</v>
      </c>
      <c r="O2788" s="832">
        <v>0</v>
      </c>
      <c r="P2788" s="832">
        <v>0</v>
      </c>
      <c r="Q2788" s="832">
        <v>0</v>
      </c>
      <c r="R2788" s="832">
        <v>0</v>
      </c>
      <c r="S2788" s="832">
        <v>0</v>
      </c>
      <c r="T2788" s="832">
        <v>0</v>
      </c>
      <c r="U2788" s="832">
        <v>0</v>
      </c>
      <c r="V2788" s="832">
        <v>0</v>
      </c>
      <c r="W2788" s="832">
        <v>0</v>
      </c>
      <c r="X2788" s="832">
        <v>0</v>
      </c>
      <c r="Y2788" s="832">
        <v>0</v>
      </c>
      <c r="Z2788" s="832">
        <v>0</v>
      </c>
      <c r="AA2788" s="832">
        <v>0</v>
      </c>
      <c r="AB2788" s="832">
        <v>0</v>
      </c>
      <c r="AC2788" s="832">
        <v>0</v>
      </c>
      <c r="AD2788" s="832">
        <v>0</v>
      </c>
      <c r="AE2788" s="832">
        <v>0</v>
      </c>
      <c r="AF2788" s="832">
        <v>0</v>
      </c>
      <c r="AG2788" s="832">
        <v>0</v>
      </c>
      <c r="AH2788" s="832">
        <v>0</v>
      </c>
      <c r="AI2788" s="832">
        <v>0</v>
      </c>
    </row>
    <row r="2789" spans="1:35" ht="15" customHeight="1">
      <c r="A2789" s="832" t="s">
        <v>1150</v>
      </c>
      <c r="B2789" s="832">
        <v>2022</v>
      </c>
      <c r="C2789" s="832" t="s">
        <v>2591</v>
      </c>
      <c r="D2789" s="832" t="s">
        <v>2592</v>
      </c>
      <c r="E2789" s="832" t="s">
        <v>333</v>
      </c>
      <c r="F2789" s="832" t="s">
        <v>2443</v>
      </c>
      <c r="G2789" s="832">
        <v>824157.11</v>
      </c>
      <c r="H2789" s="832">
        <v>896166.67</v>
      </c>
      <c r="I2789" s="832">
        <v>986280.44</v>
      </c>
      <c r="J2789" s="832">
        <v>1075028.47</v>
      </c>
      <c r="K2789" s="832">
        <v>1156618.03</v>
      </c>
      <c r="L2789" s="832">
        <v>1236926.42</v>
      </c>
      <c r="M2789" s="832">
        <v>90486.11</v>
      </c>
      <c r="N2789" s="832">
        <v>136807.54999999999</v>
      </c>
      <c r="O2789" s="832">
        <v>213376.39</v>
      </c>
      <c r="P2789" s="832">
        <v>268301.78000000003</v>
      </c>
      <c r="Q2789" s="832">
        <v>309561.15000000002</v>
      </c>
      <c r="R2789" s="832">
        <v>420265.33</v>
      </c>
      <c r="S2789" s="832">
        <v>103077.2</v>
      </c>
      <c r="T2789" s="832">
        <v>71945.11</v>
      </c>
      <c r="U2789" s="832">
        <v>0</v>
      </c>
      <c r="V2789" s="832">
        <v>0</v>
      </c>
      <c r="W2789" s="832">
        <v>0</v>
      </c>
      <c r="X2789" s="832">
        <v>0</v>
      </c>
      <c r="Y2789" s="832">
        <v>0</v>
      </c>
      <c r="Z2789" s="832">
        <v>0</v>
      </c>
      <c r="AA2789" s="832">
        <v>0</v>
      </c>
      <c r="AB2789" s="832">
        <v>0</v>
      </c>
      <c r="AC2789" s="832">
        <v>0</v>
      </c>
      <c r="AD2789" s="832">
        <v>0</v>
      </c>
      <c r="AE2789" s="832">
        <v>0</v>
      </c>
      <c r="AF2789" s="832">
        <v>0</v>
      </c>
      <c r="AG2789" s="832">
        <v>0</v>
      </c>
      <c r="AH2789" s="832">
        <v>0</v>
      </c>
      <c r="AI2789" s="832">
        <v>0</v>
      </c>
    </row>
    <row r="2790" spans="1:35" ht="15" customHeight="1">
      <c r="A2790" s="832" t="s">
        <v>1150</v>
      </c>
      <c r="B2790" s="832">
        <v>2022</v>
      </c>
      <c r="C2790" s="832" t="s">
        <v>2593</v>
      </c>
      <c r="D2790" s="832" t="s">
        <v>2594</v>
      </c>
      <c r="E2790" s="832" t="s">
        <v>333</v>
      </c>
      <c r="F2790" s="832" t="s">
        <v>2443</v>
      </c>
      <c r="G2790" s="832">
        <v>70018.36</v>
      </c>
      <c r="H2790" s="832">
        <v>81544.490000000005</v>
      </c>
      <c r="I2790" s="832">
        <v>88341.31</v>
      </c>
      <c r="J2790" s="832">
        <v>95583.7</v>
      </c>
      <c r="K2790" s="832">
        <v>100268.1</v>
      </c>
      <c r="L2790" s="832">
        <v>103974.16</v>
      </c>
      <c r="M2790" s="832">
        <v>3992.79</v>
      </c>
      <c r="N2790" s="832">
        <v>8317.94</v>
      </c>
      <c r="O2790" s="832">
        <v>13096.68</v>
      </c>
      <c r="P2790" s="832">
        <v>20048.439999999999</v>
      </c>
      <c r="Q2790" s="832">
        <v>24653.29</v>
      </c>
      <c r="R2790" s="832">
        <v>27924.53</v>
      </c>
      <c r="S2790" s="832">
        <v>8664.51</v>
      </c>
      <c r="T2790" s="832">
        <v>6317.06</v>
      </c>
      <c r="U2790" s="832">
        <v>0</v>
      </c>
      <c r="V2790" s="832">
        <v>0</v>
      </c>
      <c r="W2790" s="832">
        <v>0</v>
      </c>
      <c r="X2790" s="832">
        <v>0</v>
      </c>
      <c r="Y2790" s="832">
        <v>0</v>
      </c>
      <c r="Z2790" s="832">
        <v>0</v>
      </c>
      <c r="AA2790" s="832">
        <v>0</v>
      </c>
      <c r="AB2790" s="832">
        <v>0</v>
      </c>
      <c r="AC2790" s="832">
        <v>0</v>
      </c>
      <c r="AD2790" s="832">
        <v>0</v>
      </c>
      <c r="AE2790" s="832">
        <v>0</v>
      </c>
      <c r="AF2790" s="832">
        <v>0</v>
      </c>
      <c r="AG2790" s="832">
        <v>0</v>
      </c>
      <c r="AH2790" s="832">
        <v>0</v>
      </c>
      <c r="AI2790" s="832">
        <v>0</v>
      </c>
    </row>
    <row r="2791" spans="1:35" ht="15" customHeight="1">
      <c r="A2791" s="832" t="s">
        <v>1150</v>
      </c>
      <c r="B2791" s="832">
        <v>2022</v>
      </c>
      <c r="C2791" s="832" t="s">
        <v>2595</v>
      </c>
      <c r="D2791" s="832" t="s">
        <v>2596</v>
      </c>
      <c r="E2791" s="832" t="s">
        <v>333</v>
      </c>
      <c r="F2791" s="832" t="s">
        <v>2443</v>
      </c>
      <c r="G2791" s="832">
        <v>0</v>
      </c>
      <c r="H2791" s="832">
        <v>0</v>
      </c>
      <c r="I2791" s="832">
        <v>0</v>
      </c>
      <c r="J2791" s="832">
        <v>0</v>
      </c>
      <c r="K2791" s="832">
        <v>0</v>
      </c>
      <c r="L2791" s="832">
        <v>0</v>
      </c>
      <c r="M2791" s="832">
        <v>0</v>
      </c>
      <c r="N2791" s="832">
        <v>0</v>
      </c>
      <c r="O2791" s="832">
        <v>0</v>
      </c>
      <c r="P2791" s="832">
        <v>0</v>
      </c>
      <c r="Q2791" s="832">
        <v>0</v>
      </c>
      <c r="R2791" s="832">
        <v>0</v>
      </c>
      <c r="S2791" s="832">
        <v>0</v>
      </c>
      <c r="T2791" s="832">
        <v>0</v>
      </c>
      <c r="U2791" s="832">
        <v>0</v>
      </c>
      <c r="V2791" s="832">
        <v>0</v>
      </c>
      <c r="W2791" s="832">
        <v>0</v>
      </c>
      <c r="X2791" s="832">
        <v>0</v>
      </c>
      <c r="Y2791" s="832">
        <v>0</v>
      </c>
      <c r="Z2791" s="832">
        <v>0</v>
      </c>
      <c r="AA2791" s="832">
        <v>0</v>
      </c>
      <c r="AB2791" s="832">
        <v>0</v>
      </c>
      <c r="AC2791" s="832">
        <v>0</v>
      </c>
      <c r="AD2791" s="832">
        <v>0</v>
      </c>
      <c r="AE2791" s="832">
        <v>0</v>
      </c>
      <c r="AF2791" s="832">
        <v>0</v>
      </c>
      <c r="AG2791" s="832">
        <v>0</v>
      </c>
      <c r="AH2791" s="832">
        <v>0</v>
      </c>
      <c r="AI2791" s="832">
        <v>0</v>
      </c>
    </row>
    <row r="2792" spans="1:35" ht="15" customHeight="1">
      <c r="A2792" s="832" t="s">
        <v>1150</v>
      </c>
      <c r="B2792" s="832">
        <v>2022</v>
      </c>
      <c r="C2792" s="832" t="s">
        <v>2597</v>
      </c>
      <c r="D2792" s="832" t="s">
        <v>2598</v>
      </c>
      <c r="E2792" s="832" t="s">
        <v>333</v>
      </c>
      <c r="F2792" s="832" t="s">
        <v>2443</v>
      </c>
      <c r="G2792" s="832">
        <v>162430.1</v>
      </c>
      <c r="H2792" s="832">
        <v>181368.59</v>
      </c>
      <c r="I2792" s="832">
        <v>200718.45</v>
      </c>
      <c r="J2792" s="832">
        <v>215100.82</v>
      </c>
      <c r="K2792" s="832">
        <v>229346.67</v>
      </c>
      <c r="L2792" s="832">
        <v>237353.97</v>
      </c>
      <c r="M2792" s="832">
        <v>8435.8799999999992</v>
      </c>
      <c r="N2792" s="832">
        <v>22139.57</v>
      </c>
      <c r="O2792" s="832">
        <v>30402.080000000002</v>
      </c>
      <c r="P2792" s="832">
        <v>59967.13</v>
      </c>
      <c r="Q2792" s="832">
        <v>124055.56</v>
      </c>
      <c r="R2792" s="832">
        <v>154738.20000000001</v>
      </c>
      <c r="S2792" s="832">
        <v>19779.5</v>
      </c>
      <c r="T2792" s="832">
        <v>19503.689999999999</v>
      </c>
      <c r="U2792" s="832">
        <v>0</v>
      </c>
      <c r="V2792" s="832">
        <v>0</v>
      </c>
      <c r="W2792" s="832">
        <v>0</v>
      </c>
      <c r="X2792" s="832">
        <v>0</v>
      </c>
      <c r="Y2792" s="832">
        <v>0</v>
      </c>
      <c r="Z2792" s="832">
        <v>0</v>
      </c>
      <c r="AA2792" s="832">
        <v>0</v>
      </c>
      <c r="AB2792" s="832">
        <v>0</v>
      </c>
      <c r="AC2792" s="832">
        <v>0</v>
      </c>
      <c r="AD2792" s="832">
        <v>0</v>
      </c>
      <c r="AE2792" s="832">
        <v>0</v>
      </c>
      <c r="AF2792" s="832">
        <v>0</v>
      </c>
      <c r="AG2792" s="832">
        <v>0</v>
      </c>
      <c r="AH2792" s="832">
        <v>0</v>
      </c>
      <c r="AI2792" s="832">
        <v>0</v>
      </c>
    </row>
    <row r="2793" spans="1:35" ht="15" customHeight="1">
      <c r="A2793" s="832" t="s">
        <v>1150</v>
      </c>
      <c r="B2793" s="832">
        <v>2022</v>
      </c>
      <c r="C2793" s="832" t="s">
        <v>2599</v>
      </c>
      <c r="D2793" s="832" t="s">
        <v>2388</v>
      </c>
      <c r="E2793" s="832" t="s">
        <v>333</v>
      </c>
      <c r="F2793" s="832" t="s">
        <v>2443</v>
      </c>
      <c r="G2793" s="832">
        <v>-34759.29</v>
      </c>
      <c r="H2793" s="832">
        <v>-41046.47</v>
      </c>
      <c r="I2793" s="832">
        <v>-49175.51</v>
      </c>
      <c r="J2793" s="832">
        <v>-69741.83</v>
      </c>
      <c r="K2793" s="832">
        <v>-78263.53</v>
      </c>
      <c r="L2793" s="832">
        <v>-82396.84</v>
      </c>
      <c r="M2793" s="832">
        <v>-4222.3500000000004</v>
      </c>
      <c r="N2793" s="832">
        <v>-8957.58</v>
      </c>
      <c r="O2793" s="832">
        <v>-14024.15</v>
      </c>
      <c r="P2793" s="832">
        <v>-20721.84</v>
      </c>
      <c r="Q2793" s="832">
        <v>-27397.63</v>
      </c>
      <c r="R2793" s="832">
        <v>-32856.57</v>
      </c>
      <c r="S2793" s="832">
        <v>-6866.4</v>
      </c>
      <c r="T2793" s="832">
        <v>-7368.92</v>
      </c>
      <c r="U2793" s="832">
        <v>0</v>
      </c>
      <c r="V2793" s="832">
        <v>0</v>
      </c>
      <c r="W2793" s="832">
        <v>0</v>
      </c>
      <c r="X2793" s="832">
        <v>0</v>
      </c>
      <c r="Y2793" s="832">
        <v>0</v>
      </c>
      <c r="Z2793" s="832">
        <v>0</v>
      </c>
      <c r="AA2793" s="832">
        <v>0</v>
      </c>
      <c r="AB2793" s="832">
        <v>0</v>
      </c>
      <c r="AC2793" s="832">
        <v>0</v>
      </c>
      <c r="AD2793" s="832">
        <v>0</v>
      </c>
      <c r="AE2793" s="832">
        <v>0</v>
      </c>
      <c r="AF2793" s="832">
        <v>0</v>
      </c>
      <c r="AG2793" s="832">
        <v>0</v>
      </c>
      <c r="AH2793" s="832">
        <v>0</v>
      </c>
      <c r="AI2793" s="832">
        <v>0</v>
      </c>
    </row>
    <row r="2794" spans="1:35" ht="15" customHeight="1">
      <c r="A2794" s="832" t="s">
        <v>1150</v>
      </c>
      <c r="B2794" s="832">
        <v>2022</v>
      </c>
      <c r="C2794" s="832" t="s">
        <v>2600</v>
      </c>
      <c r="D2794" s="832" t="s">
        <v>2390</v>
      </c>
      <c r="E2794" s="832" t="s">
        <v>333</v>
      </c>
      <c r="F2794" s="832" t="s">
        <v>2443</v>
      </c>
      <c r="G2794" s="832">
        <v>0</v>
      </c>
      <c r="H2794" s="832">
        <v>0</v>
      </c>
      <c r="I2794" s="832">
        <v>0</v>
      </c>
      <c r="J2794" s="832">
        <v>0</v>
      </c>
      <c r="K2794" s="832">
        <v>0</v>
      </c>
      <c r="L2794" s="832">
        <v>0</v>
      </c>
      <c r="M2794" s="832">
        <v>1909.35</v>
      </c>
      <c r="N2794" s="832">
        <v>1870.25</v>
      </c>
      <c r="O2794" s="832">
        <v>1870.25</v>
      </c>
      <c r="P2794" s="832">
        <v>-30621.94</v>
      </c>
      <c r="Q2794" s="832">
        <v>-43851.13</v>
      </c>
      <c r="R2794" s="832">
        <v>-18694.5</v>
      </c>
      <c r="S2794" s="832">
        <v>0</v>
      </c>
      <c r="T2794" s="832">
        <v>-3986.47</v>
      </c>
      <c r="U2794" s="832">
        <v>-25175.48</v>
      </c>
      <c r="V2794" s="832">
        <v>0</v>
      </c>
      <c r="W2794" s="832">
        <v>0</v>
      </c>
      <c r="X2794" s="832">
        <v>0</v>
      </c>
      <c r="Y2794" s="832">
        <v>0</v>
      </c>
      <c r="Z2794" s="832">
        <v>0</v>
      </c>
      <c r="AA2794" s="832">
        <v>0</v>
      </c>
      <c r="AB2794" s="832">
        <v>0</v>
      </c>
      <c r="AC2794" s="832">
        <v>0</v>
      </c>
      <c r="AD2794" s="832">
        <v>0</v>
      </c>
      <c r="AE2794" s="832">
        <v>0</v>
      </c>
      <c r="AF2794" s="832">
        <v>0</v>
      </c>
      <c r="AG2794" s="832">
        <v>0</v>
      </c>
      <c r="AH2794" s="832">
        <v>0</v>
      </c>
      <c r="AI2794" s="832">
        <v>0</v>
      </c>
    </row>
    <row r="2795" spans="1:35" ht="15" customHeight="1">
      <c r="A2795" s="832" t="s">
        <v>1150</v>
      </c>
      <c r="B2795" s="832">
        <v>2022</v>
      </c>
      <c r="C2795" s="832" t="s">
        <v>2601</v>
      </c>
      <c r="D2795" s="832" t="s">
        <v>2602</v>
      </c>
      <c r="E2795" s="832" t="s">
        <v>333</v>
      </c>
      <c r="F2795" s="832" t="s">
        <v>2443</v>
      </c>
      <c r="G2795" s="832">
        <v>0</v>
      </c>
      <c r="H2795" s="832">
        <v>0</v>
      </c>
      <c r="I2795" s="832">
        <v>0</v>
      </c>
      <c r="J2795" s="832">
        <v>0</v>
      </c>
      <c r="K2795" s="832">
        <v>0</v>
      </c>
      <c r="L2795" s="832">
        <v>0</v>
      </c>
      <c r="M2795" s="832">
        <v>0</v>
      </c>
      <c r="N2795" s="832">
        <v>0</v>
      </c>
      <c r="O2795" s="832">
        <v>0</v>
      </c>
      <c r="P2795" s="832">
        <v>0</v>
      </c>
      <c r="Q2795" s="832">
        <v>0</v>
      </c>
      <c r="R2795" s="832">
        <v>0</v>
      </c>
      <c r="S2795" s="832">
        <v>0</v>
      </c>
      <c r="T2795" s="832">
        <v>0</v>
      </c>
      <c r="U2795" s="832">
        <v>0</v>
      </c>
      <c r="V2795" s="832">
        <v>0</v>
      </c>
      <c r="W2795" s="832">
        <v>0</v>
      </c>
      <c r="X2795" s="832">
        <v>0</v>
      </c>
      <c r="Y2795" s="832">
        <v>0</v>
      </c>
      <c r="Z2795" s="832">
        <v>0</v>
      </c>
      <c r="AA2795" s="832">
        <v>0</v>
      </c>
      <c r="AB2795" s="832">
        <v>0</v>
      </c>
      <c r="AC2795" s="832">
        <v>0</v>
      </c>
      <c r="AD2795" s="832">
        <v>0</v>
      </c>
      <c r="AE2795" s="832">
        <v>0</v>
      </c>
      <c r="AF2795" s="832">
        <v>0</v>
      </c>
      <c r="AG2795" s="832">
        <v>0</v>
      </c>
      <c r="AH2795" s="832">
        <v>0</v>
      </c>
      <c r="AI2795" s="832">
        <v>0</v>
      </c>
    </row>
    <row r="2796" spans="1:35" ht="15" customHeight="1">
      <c r="A2796" s="832" t="s">
        <v>1150</v>
      </c>
      <c r="B2796" s="832">
        <v>2022</v>
      </c>
      <c r="C2796" s="832" t="s">
        <v>2603</v>
      </c>
      <c r="D2796" s="832" t="s">
        <v>2604</v>
      </c>
      <c r="E2796" s="832" t="s">
        <v>333</v>
      </c>
      <c r="F2796" s="832" t="s">
        <v>2443</v>
      </c>
      <c r="G2796" s="832">
        <v>129383.33</v>
      </c>
      <c r="H2796" s="832">
        <v>140047.76</v>
      </c>
      <c r="I2796" s="832">
        <v>157155.04999999999</v>
      </c>
      <c r="J2796" s="832">
        <v>183927.35</v>
      </c>
      <c r="K2796" s="832">
        <v>209705.15</v>
      </c>
      <c r="L2796" s="832">
        <v>226790.68</v>
      </c>
      <c r="M2796" s="832">
        <v>12953.03</v>
      </c>
      <c r="N2796" s="832">
        <v>25236.560000000001</v>
      </c>
      <c r="O2796" s="832">
        <v>40157.03</v>
      </c>
      <c r="P2796" s="832">
        <v>65180.55</v>
      </c>
      <c r="Q2796" s="832">
        <v>95269.96</v>
      </c>
      <c r="R2796" s="832">
        <v>110963.6</v>
      </c>
      <c r="S2796" s="832">
        <v>18899.22</v>
      </c>
      <c r="T2796" s="832">
        <v>18868.3</v>
      </c>
      <c r="U2796" s="832">
        <v>0</v>
      </c>
      <c r="V2796" s="832">
        <v>0</v>
      </c>
      <c r="W2796" s="832">
        <v>0</v>
      </c>
      <c r="X2796" s="832">
        <v>0</v>
      </c>
      <c r="Y2796" s="832">
        <v>0</v>
      </c>
      <c r="Z2796" s="832">
        <v>0</v>
      </c>
      <c r="AA2796" s="832">
        <v>0</v>
      </c>
      <c r="AB2796" s="832">
        <v>0</v>
      </c>
      <c r="AC2796" s="832">
        <v>0</v>
      </c>
      <c r="AD2796" s="832">
        <v>0</v>
      </c>
      <c r="AE2796" s="832">
        <v>0</v>
      </c>
      <c r="AF2796" s="832">
        <v>0</v>
      </c>
      <c r="AG2796" s="832">
        <v>0</v>
      </c>
      <c r="AH2796" s="832">
        <v>0</v>
      </c>
      <c r="AI2796" s="832">
        <v>0</v>
      </c>
    </row>
    <row r="2797" spans="1:35" ht="15" customHeight="1">
      <c r="A2797" s="832" t="s">
        <v>1150</v>
      </c>
      <c r="B2797" s="832">
        <v>2022</v>
      </c>
      <c r="C2797" s="832" t="s">
        <v>2605</v>
      </c>
      <c r="D2797" s="832" t="s">
        <v>2861</v>
      </c>
      <c r="E2797" s="832" t="s">
        <v>333</v>
      </c>
      <c r="F2797" s="832" t="s">
        <v>2443</v>
      </c>
      <c r="G2797" s="832">
        <v>0</v>
      </c>
      <c r="H2797" s="832">
        <v>0</v>
      </c>
      <c r="I2797" s="832">
        <v>0</v>
      </c>
      <c r="J2797" s="832">
        <v>0</v>
      </c>
      <c r="K2797" s="832">
        <v>0</v>
      </c>
      <c r="L2797" s="832">
        <v>0</v>
      </c>
      <c r="M2797" s="832">
        <v>0</v>
      </c>
      <c r="N2797" s="832">
        <v>0</v>
      </c>
      <c r="O2797" s="832">
        <v>0</v>
      </c>
      <c r="P2797" s="832">
        <v>0</v>
      </c>
      <c r="Q2797" s="832">
        <v>0</v>
      </c>
      <c r="R2797" s="832">
        <v>0</v>
      </c>
      <c r="S2797" s="832">
        <v>0</v>
      </c>
      <c r="T2797" s="832">
        <v>0</v>
      </c>
      <c r="U2797" s="832">
        <v>0</v>
      </c>
      <c r="V2797" s="832">
        <v>0</v>
      </c>
      <c r="W2797" s="832">
        <v>0</v>
      </c>
      <c r="X2797" s="832">
        <v>0</v>
      </c>
      <c r="Y2797" s="832">
        <v>0</v>
      </c>
      <c r="Z2797" s="832">
        <v>0</v>
      </c>
      <c r="AA2797" s="832">
        <v>0</v>
      </c>
      <c r="AB2797" s="832">
        <v>0</v>
      </c>
      <c r="AC2797" s="832">
        <v>0</v>
      </c>
      <c r="AD2797" s="832">
        <v>0</v>
      </c>
      <c r="AE2797" s="832">
        <v>0</v>
      </c>
      <c r="AF2797" s="832">
        <v>0</v>
      </c>
      <c r="AG2797" s="832">
        <v>0</v>
      </c>
      <c r="AH2797" s="832">
        <v>0</v>
      </c>
      <c r="AI2797" s="832">
        <v>0</v>
      </c>
    </row>
    <row r="2798" spans="1:35" ht="15" customHeight="1">
      <c r="A2798" s="832" t="s">
        <v>1150</v>
      </c>
      <c r="B2798" s="832">
        <v>2022</v>
      </c>
      <c r="C2798" s="832" t="s">
        <v>2607</v>
      </c>
      <c r="D2798" s="832" t="s">
        <v>2608</v>
      </c>
      <c r="E2798" s="832" t="s">
        <v>333</v>
      </c>
      <c r="F2798" s="832" t="s">
        <v>2443</v>
      </c>
      <c r="G2798" s="832">
        <v>0</v>
      </c>
      <c r="H2798" s="832">
        <v>0</v>
      </c>
      <c r="I2798" s="832">
        <v>0</v>
      </c>
      <c r="J2798" s="832">
        <v>0</v>
      </c>
      <c r="K2798" s="832">
        <v>0</v>
      </c>
      <c r="L2798" s="832">
        <v>0</v>
      </c>
      <c r="M2798" s="832">
        <v>0</v>
      </c>
      <c r="N2798" s="832">
        <v>0</v>
      </c>
      <c r="O2798" s="832">
        <v>0</v>
      </c>
      <c r="P2798" s="832">
        <v>0</v>
      </c>
      <c r="Q2798" s="832">
        <v>0</v>
      </c>
      <c r="R2798" s="832">
        <v>0</v>
      </c>
      <c r="S2798" s="832">
        <v>0</v>
      </c>
      <c r="T2798" s="832">
        <v>0</v>
      </c>
      <c r="U2798" s="832">
        <v>0</v>
      </c>
      <c r="V2798" s="832">
        <v>0</v>
      </c>
      <c r="W2798" s="832">
        <v>0</v>
      </c>
      <c r="X2798" s="832">
        <v>0</v>
      </c>
      <c r="Y2798" s="832">
        <v>0</v>
      </c>
      <c r="Z2798" s="832">
        <v>0</v>
      </c>
      <c r="AA2798" s="832">
        <v>0</v>
      </c>
      <c r="AB2798" s="832">
        <v>0</v>
      </c>
      <c r="AC2798" s="832">
        <v>0</v>
      </c>
      <c r="AD2798" s="832">
        <v>0</v>
      </c>
      <c r="AE2798" s="832">
        <v>0</v>
      </c>
      <c r="AF2798" s="832">
        <v>0</v>
      </c>
      <c r="AG2798" s="832">
        <v>0</v>
      </c>
      <c r="AH2798" s="832">
        <v>0</v>
      </c>
      <c r="AI2798" s="832">
        <v>0</v>
      </c>
    </row>
    <row r="2799" spans="1:35" ht="15" customHeight="1">
      <c r="A2799" s="832" t="s">
        <v>1150</v>
      </c>
      <c r="B2799" s="832">
        <v>2022</v>
      </c>
      <c r="C2799" s="832" t="s">
        <v>2609</v>
      </c>
      <c r="D2799" s="832" t="s">
        <v>2610</v>
      </c>
      <c r="E2799" s="832" t="s">
        <v>333</v>
      </c>
      <c r="F2799" s="832" t="s">
        <v>2443</v>
      </c>
      <c r="G2799" s="832">
        <v>79883.92</v>
      </c>
      <c r="H2799" s="832">
        <v>89229.3</v>
      </c>
      <c r="I2799" s="832">
        <v>101701.35</v>
      </c>
      <c r="J2799" s="832">
        <v>109283.96</v>
      </c>
      <c r="K2799" s="832">
        <v>120422.68</v>
      </c>
      <c r="L2799" s="832">
        <v>134466.20000000001</v>
      </c>
      <c r="M2799" s="832">
        <v>11640.74</v>
      </c>
      <c r="N2799" s="832">
        <v>18888.080000000002</v>
      </c>
      <c r="O2799" s="832">
        <v>30485.51</v>
      </c>
      <c r="P2799" s="832">
        <v>40461.42</v>
      </c>
      <c r="Q2799" s="832">
        <v>46232.73</v>
      </c>
      <c r="R2799" s="832">
        <v>56915.07</v>
      </c>
      <c r="S2799" s="832">
        <v>11205.52</v>
      </c>
      <c r="T2799" s="832">
        <v>10509.9</v>
      </c>
      <c r="U2799" s="832">
        <v>0</v>
      </c>
      <c r="V2799" s="832">
        <v>0</v>
      </c>
      <c r="W2799" s="832">
        <v>0</v>
      </c>
      <c r="X2799" s="832">
        <v>0</v>
      </c>
      <c r="Y2799" s="832">
        <v>0</v>
      </c>
      <c r="Z2799" s="832">
        <v>0</v>
      </c>
      <c r="AA2799" s="832">
        <v>0</v>
      </c>
      <c r="AB2799" s="832">
        <v>0</v>
      </c>
      <c r="AC2799" s="832">
        <v>0</v>
      </c>
      <c r="AD2799" s="832">
        <v>0</v>
      </c>
      <c r="AE2799" s="832">
        <v>0</v>
      </c>
      <c r="AF2799" s="832">
        <v>0</v>
      </c>
      <c r="AG2799" s="832">
        <v>0</v>
      </c>
      <c r="AH2799" s="832">
        <v>0</v>
      </c>
      <c r="AI2799" s="832">
        <v>0</v>
      </c>
    </row>
    <row r="2800" spans="1:35" ht="15" customHeight="1">
      <c r="A2800" s="832" t="s">
        <v>1150</v>
      </c>
      <c r="B2800" s="832">
        <v>2022</v>
      </c>
      <c r="C2800" s="832" t="s">
        <v>2611</v>
      </c>
      <c r="D2800" s="832" t="s">
        <v>2612</v>
      </c>
      <c r="E2800" s="832" t="s">
        <v>333</v>
      </c>
      <c r="F2800" s="832" t="s">
        <v>2443</v>
      </c>
      <c r="G2800" s="832">
        <v>33767.83</v>
      </c>
      <c r="H2800" s="832">
        <v>38391.79</v>
      </c>
      <c r="I2800" s="832">
        <v>43397.22</v>
      </c>
      <c r="J2800" s="832">
        <v>46317.13</v>
      </c>
      <c r="K2800" s="832">
        <v>49144.82</v>
      </c>
      <c r="L2800" s="832">
        <v>53337.94</v>
      </c>
      <c r="M2800" s="832">
        <v>2854.6</v>
      </c>
      <c r="N2800" s="832">
        <v>5653.05</v>
      </c>
      <c r="O2800" s="832">
        <v>8687.9699999999993</v>
      </c>
      <c r="P2800" s="832">
        <v>11949.31</v>
      </c>
      <c r="Q2800" s="832">
        <v>14415.27</v>
      </c>
      <c r="R2800" s="832">
        <v>16387.61</v>
      </c>
      <c r="S2800" s="832">
        <v>4444.83</v>
      </c>
      <c r="T2800" s="832">
        <v>3417.59</v>
      </c>
      <c r="U2800" s="832">
        <v>0</v>
      </c>
      <c r="V2800" s="832">
        <v>0</v>
      </c>
      <c r="W2800" s="832">
        <v>0</v>
      </c>
      <c r="X2800" s="832">
        <v>0</v>
      </c>
      <c r="Y2800" s="832">
        <v>0</v>
      </c>
      <c r="Z2800" s="832">
        <v>0</v>
      </c>
      <c r="AA2800" s="832">
        <v>0</v>
      </c>
      <c r="AB2800" s="832">
        <v>0</v>
      </c>
      <c r="AC2800" s="832">
        <v>0</v>
      </c>
      <c r="AD2800" s="832">
        <v>0</v>
      </c>
      <c r="AE2800" s="832">
        <v>0</v>
      </c>
      <c r="AF2800" s="832">
        <v>0</v>
      </c>
      <c r="AG2800" s="832">
        <v>0</v>
      </c>
      <c r="AH2800" s="832">
        <v>0</v>
      </c>
      <c r="AI2800" s="832">
        <v>0</v>
      </c>
    </row>
    <row r="2801" spans="1:35" ht="15" customHeight="1">
      <c r="A2801" s="832" t="s">
        <v>1150</v>
      </c>
      <c r="B2801" s="832">
        <v>2022</v>
      </c>
      <c r="C2801" s="832" t="s">
        <v>2613</v>
      </c>
      <c r="D2801" s="832" t="s">
        <v>2614</v>
      </c>
      <c r="E2801" s="832" t="s">
        <v>333</v>
      </c>
      <c r="F2801" s="832" t="s">
        <v>2443</v>
      </c>
      <c r="G2801" s="832">
        <v>0</v>
      </c>
      <c r="H2801" s="832">
        <v>0</v>
      </c>
      <c r="I2801" s="832">
        <v>0</v>
      </c>
      <c r="J2801" s="832">
        <v>0</v>
      </c>
      <c r="K2801" s="832">
        <v>0</v>
      </c>
      <c r="L2801" s="832">
        <v>0</v>
      </c>
      <c r="M2801" s="832">
        <v>0</v>
      </c>
      <c r="N2801" s="832">
        <v>0</v>
      </c>
      <c r="O2801" s="832">
        <v>0</v>
      </c>
      <c r="P2801" s="832">
        <v>0</v>
      </c>
      <c r="Q2801" s="832">
        <v>0</v>
      </c>
      <c r="R2801" s="832">
        <v>0</v>
      </c>
      <c r="S2801" s="832">
        <v>0</v>
      </c>
      <c r="T2801" s="832">
        <v>0</v>
      </c>
      <c r="U2801" s="832">
        <v>0</v>
      </c>
      <c r="V2801" s="832">
        <v>0</v>
      </c>
      <c r="W2801" s="832">
        <v>0</v>
      </c>
      <c r="X2801" s="832">
        <v>0</v>
      </c>
      <c r="Y2801" s="832">
        <v>0</v>
      </c>
      <c r="Z2801" s="832">
        <v>0</v>
      </c>
      <c r="AA2801" s="832">
        <v>0</v>
      </c>
      <c r="AB2801" s="832">
        <v>0</v>
      </c>
      <c r="AC2801" s="832">
        <v>0</v>
      </c>
      <c r="AD2801" s="832">
        <v>0</v>
      </c>
      <c r="AE2801" s="832">
        <v>0</v>
      </c>
      <c r="AF2801" s="832">
        <v>0</v>
      </c>
      <c r="AG2801" s="832">
        <v>0</v>
      </c>
      <c r="AH2801" s="832">
        <v>0</v>
      </c>
      <c r="AI2801" s="832">
        <v>0</v>
      </c>
    </row>
    <row r="2802" spans="1:35" ht="15" customHeight="1">
      <c r="A2802" s="832" t="s">
        <v>1150</v>
      </c>
      <c r="B2802" s="832">
        <v>2022</v>
      </c>
      <c r="C2802" s="832" t="s">
        <v>2615</v>
      </c>
      <c r="D2802" s="832" t="s">
        <v>2616</v>
      </c>
      <c r="E2802" s="832" t="s">
        <v>333</v>
      </c>
      <c r="F2802" s="832" t="s">
        <v>2443</v>
      </c>
      <c r="G2802" s="832">
        <v>0</v>
      </c>
      <c r="H2802" s="832">
        <v>0</v>
      </c>
      <c r="I2802" s="832">
        <v>0</v>
      </c>
      <c r="J2802" s="832">
        <v>0</v>
      </c>
      <c r="K2802" s="832">
        <v>0</v>
      </c>
      <c r="L2802" s="832">
        <v>0</v>
      </c>
      <c r="M2802" s="832">
        <v>0</v>
      </c>
      <c r="N2802" s="832">
        <v>0</v>
      </c>
      <c r="O2802" s="832">
        <v>0</v>
      </c>
      <c r="P2802" s="832">
        <v>0</v>
      </c>
      <c r="Q2802" s="832">
        <v>0</v>
      </c>
      <c r="R2802" s="832">
        <v>0</v>
      </c>
      <c r="S2802" s="832">
        <v>0</v>
      </c>
      <c r="T2802" s="832">
        <v>0</v>
      </c>
      <c r="U2802" s="832">
        <v>0</v>
      </c>
      <c r="V2802" s="832">
        <v>0</v>
      </c>
      <c r="W2802" s="832">
        <v>0</v>
      </c>
      <c r="X2802" s="832">
        <v>0</v>
      </c>
      <c r="Y2802" s="832">
        <v>0</v>
      </c>
      <c r="Z2802" s="832">
        <v>0</v>
      </c>
      <c r="AA2802" s="832">
        <v>0</v>
      </c>
      <c r="AB2802" s="832">
        <v>0</v>
      </c>
      <c r="AC2802" s="832">
        <v>0</v>
      </c>
      <c r="AD2802" s="832">
        <v>0</v>
      </c>
      <c r="AE2802" s="832">
        <v>0</v>
      </c>
      <c r="AF2802" s="832">
        <v>0</v>
      </c>
      <c r="AG2802" s="832">
        <v>0</v>
      </c>
      <c r="AH2802" s="832">
        <v>0</v>
      </c>
      <c r="AI2802" s="832">
        <v>0</v>
      </c>
    </row>
    <row r="2803" spans="1:35" ht="15" customHeight="1">
      <c r="A2803" s="832" t="s">
        <v>1150</v>
      </c>
      <c r="B2803" s="832">
        <v>2022</v>
      </c>
      <c r="C2803" s="832" t="s">
        <v>2617</v>
      </c>
      <c r="D2803" s="832" t="s">
        <v>2618</v>
      </c>
      <c r="E2803" s="832" t="s">
        <v>333</v>
      </c>
      <c r="F2803" s="832" t="s">
        <v>2443</v>
      </c>
      <c r="G2803" s="832">
        <v>0</v>
      </c>
      <c r="H2803" s="832">
        <v>0</v>
      </c>
      <c r="I2803" s="832">
        <v>0</v>
      </c>
      <c r="J2803" s="832">
        <v>0</v>
      </c>
      <c r="K2803" s="832">
        <v>0</v>
      </c>
      <c r="L2803" s="832">
        <v>0</v>
      </c>
      <c r="M2803" s="832">
        <v>0</v>
      </c>
      <c r="N2803" s="832">
        <v>0</v>
      </c>
      <c r="O2803" s="832">
        <v>0</v>
      </c>
      <c r="P2803" s="832">
        <v>0</v>
      </c>
      <c r="Q2803" s="832">
        <v>0</v>
      </c>
      <c r="R2803" s="832">
        <v>0</v>
      </c>
      <c r="S2803" s="832">
        <v>0</v>
      </c>
      <c r="T2803" s="832">
        <v>0</v>
      </c>
      <c r="U2803" s="832">
        <v>0</v>
      </c>
      <c r="V2803" s="832">
        <v>0</v>
      </c>
      <c r="W2803" s="832">
        <v>0</v>
      </c>
      <c r="X2803" s="832">
        <v>0</v>
      </c>
      <c r="Y2803" s="832">
        <v>0</v>
      </c>
      <c r="Z2803" s="832">
        <v>0</v>
      </c>
      <c r="AA2803" s="832">
        <v>0</v>
      </c>
      <c r="AB2803" s="832">
        <v>0</v>
      </c>
      <c r="AC2803" s="832">
        <v>0</v>
      </c>
      <c r="AD2803" s="832">
        <v>0</v>
      </c>
      <c r="AE2803" s="832">
        <v>0</v>
      </c>
      <c r="AF2803" s="832">
        <v>0</v>
      </c>
      <c r="AG2803" s="832">
        <v>0</v>
      </c>
      <c r="AH2803" s="832">
        <v>0</v>
      </c>
      <c r="AI2803" s="832">
        <v>0</v>
      </c>
    </row>
    <row r="2804" spans="1:35" ht="15" customHeight="1">
      <c r="A2804" s="832" t="s">
        <v>1150</v>
      </c>
      <c r="B2804" s="832">
        <v>2022</v>
      </c>
      <c r="C2804" s="832" t="s">
        <v>2619</v>
      </c>
      <c r="D2804" s="832" t="s">
        <v>2620</v>
      </c>
      <c r="E2804" s="832" t="s">
        <v>333</v>
      </c>
      <c r="F2804" s="832" t="s">
        <v>2443</v>
      </c>
      <c r="G2804" s="832">
        <v>0</v>
      </c>
      <c r="H2804" s="832">
        <v>0</v>
      </c>
      <c r="I2804" s="832">
        <v>0</v>
      </c>
      <c r="J2804" s="832">
        <v>0</v>
      </c>
      <c r="K2804" s="832">
        <v>0</v>
      </c>
      <c r="L2804" s="832">
        <v>0</v>
      </c>
      <c r="M2804" s="832">
        <v>0</v>
      </c>
      <c r="N2804" s="832">
        <v>0</v>
      </c>
      <c r="O2804" s="832">
        <v>0</v>
      </c>
      <c r="P2804" s="832">
        <v>0</v>
      </c>
      <c r="Q2804" s="832">
        <v>0</v>
      </c>
      <c r="R2804" s="832">
        <v>0</v>
      </c>
      <c r="S2804" s="832">
        <v>0</v>
      </c>
      <c r="T2804" s="832">
        <v>0</v>
      </c>
      <c r="U2804" s="832">
        <v>0</v>
      </c>
      <c r="V2804" s="832">
        <v>0</v>
      </c>
      <c r="W2804" s="832">
        <v>0</v>
      </c>
      <c r="X2804" s="832">
        <v>0</v>
      </c>
      <c r="Y2804" s="832">
        <v>0</v>
      </c>
      <c r="Z2804" s="832">
        <v>0</v>
      </c>
      <c r="AA2804" s="832">
        <v>0</v>
      </c>
      <c r="AB2804" s="832">
        <v>0</v>
      </c>
      <c r="AC2804" s="832">
        <v>0</v>
      </c>
      <c r="AD2804" s="832">
        <v>0</v>
      </c>
      <c r="AE2804" s="832">
        <v>0</v>
      </c>
      <c r="AF2804" s="832">
        <v>0</v>
      </c>
      <c r="AG2804" s="832">
        <v>0</v>
      </c>
      <c r="AH2804" s="832">
        <v>0</v>
      </c>
      <c r="AI2804" s="832">
        <v>0</v>
      </c>
    </row>
    <row r="2805" spans="1:35" ht="15" customHeight="1">
      <c r="A2805" s="832" t="s">
        <v>1150</v>
      </c>
      <c r="B2805" s="832">
        <v>2022</v>
      </c>
      <c r="C2805" s="832" t="s">
        <v>2621</v>
      </c>
      <c r="D2805" s="832" t="s">
        <v>2622</v>
      </c>
      <c r="E2805" s="832" t="s">
        <v>333</v>
      </c>
      <c r="F2805" s="832" t="s">
        <v>2443</v>
      </c>
      <c r="G2805" s="832">
        <v>0</v>
      </c>
      <c r="H2805" s="832">
        <v>0</v>
      </c>
      <c r="I2805" s="832">
        <v>0</v>
      </c>
      <c r="J2805" s="832">
        <v>0</v>
      </c>
      <c r="K2805" s="832">
        <v>0</v>
      </c>
      <c r="L2805" s="832">
        <v>0</v>
      </c>
      <c r="M2805" s="832">
        <v>0</v>
      </c>
      <c r="N2805" s="832">
        <v>0</v>
      </c>
      <c r="O2805" s="832">
        <v>0</v>
      </c>
      <c r="P2805" s="832">
        <v>0</v>
      </c>
      <c r="Q2805" s="832">
        <v>0</v>
      </c>
      <c r="R2805" s="832">
        <v>0</v>
      </c>
      <c r="S2805" s="832">
        <v>0</v>
      </c>
      <c r="T2805" s="832">
        <v>0</v>
      </c>
      <c r="U2805" s="832">
        <v>0</v>
      </c>
      <c r="V2805" s="832">
        <v>0</v>
      </c>
      <c r="W2805" s="832">
        <v>0</v>
      </c>
      <c r="X2805" s="832">
        <v>0</v>
      </c>
      <c r="Y2805" s="832">
        <v>0</v>
      </c>
      <c r="Z2805" s="832">
        <v>0</v>
      </c>
      <c r="AA2805" s="832">
        <v>0</v>
      </c>
      <c r="AB2805" s="832">
        <v>0</v>
      </c>
      <c r="AC2805" s="832">
        <v>0</v>
      </c>
      <c r="AD2805" s="832">
        <v>0</v>
      </c>
      <c r="AE2805" s="832">
        <v>0</v>
      </c>
      <c r="AF2805" s="832">
        <v>0</v>
      </c>
      <c r="AG2805" s="832">
        <v>0</v>
      </c>
      <c r="AH2805" s="832">
        <v>0</v>
      </c>
      <c r="AI2805" s="832">
        <v>0</v>
      </c>
    </row>
    <row r="2806" spans="1:35" ht="15" customHeight="1">
      <c r="A2806" s="832" t="s">
        <v>1150</v>
      </c>
      <c r="B2806" s="832">
        <v>2022</v>
      </c>
      <c r="C2806" s="832" t="s">
        <v>2623</v>
      </c>
      <c r="D2806" s="832" t="s">
        <v>2624</v>
      </c>
      <c r="E2806" s="832" t="s">
        <v>333</v>
      </c>
      <c r="F2806" s="832" t="s">
        <v>2443</v>
      </c>
      <c r="G2806" s="832">
        <v>610.42999999999995</v>
      </c>
      <c r="H2806" s="832">
        <v>-4129.97</v>
      </c>
      <c r="I2806" s="832">
        <v>-12488.34</v>
      </c>
      <c r="J2806" s="832">
        <v>24025.31</v>
      </c>
      <c r="K2806" s="832">
        <v>13027.7</v>
      </c>
      <c r="L2806" s="832">
        <v>7949.2</v>
      </c>
      <c r="M2806" s="832">
        <v>11251.13</v>
      </c>
      <c r="N2806" s="832">
        <v>15596.2</v>
      </c>
      <c r="O2806" s="832">
        <v>15135.55</v>
      </c>
      <c r="P2806" s="832">
        <v>15867.3</v>
      </c>
      <c r="Q2806" s="832">
        <v>24557.97</v>
      </c>
      <c r="R2806" s="832">
        <v>23266.26</v>
      </c>
      <c r="S2806" s="832">
        <v>662.43</v>
      </c>
      <c r="T2806" s="832">
        <v>2640.24</v>
      </c>
      <c r="U2806" s="832">
        <v>0</v>
      </c>
      <c r="V2806" s="832">
        <v>0</v>
      </c>
      <c r="W2806" s="832">
        <v>0</v>
      </c>
      <c r="X2806" s="832">
        <v>0</v>
      </c>
      <c r="Y2806" s="832">
        <v>0</v>
      </c>
      <c r="Z2806" s="832">
        <v>0</v>
      </c>
      <c r="AA2806" s="832">
        <v>0</v>
      </c>
      <c r="AB2806" s="832">
        <v>0</v>
      </c>
      <c r="AC2806" s="832">
        <v>0</v>
      </c>
      <c r="AD2806" s="832">
        <v>0</v>
      </c>
      <c r="AE2806" s="832">
        <v>0</v>
      </c>
      <c r="AF2806" s="832">
        <v>0</v>
      </c>
      <c r="AG2806" s="832">
        <v>0</v>
      </c>
      <c r="AH2806" s="832">
        <v>0</v>
      </c>
      <c r="AI2806" s="832">
        <v>0</v>
      </c>
    </row>
    <row r="2807" spans="1:35" ht="15" customHeight="1">
      <c r="A2807" s="832" t="s">
        <v>1150</v>
      </c>
      <c r="B2807" s="832">
        <v>2022</v>
      </c>
      <c r="C2807" s="832" t="s">
        <v>2625</v>
      </c>
      <c r="D2807" s="832" t="s">
        <v>2626</v>
      </c>
      <c r="E2807" s="832" t="s">
        <v>333</v>
      </c>
      <c r="F2807" s="832" t="s">
        <v>2443</v>
      </c>
      <c r="G2807" s="832">
        <v>0</v>
      </c>
      <c r="H2807" s="832">
        <v>0</v>
      </c>
      <c r="I2807" s="832">
        <v>0</v>
      </c>
      <c r="J2807" s="832">
        <v>0</v>
      </c>
      <c r="K2807" s="832">
        <v>0</v>
      </c>
      <c r="L2807" s="832">
        <v>0</v>
      </c>
      <c r="M2807" s="832">
        <v>0</v>
      </c>
      <c r="N2807" s="832">
        <v>0</v>
      </c>
      <c r="O2807" s="832">
        <v>0</v>
      </c>
      <c r="P2807" s="832">
        <v>0</v>
      </c>
      <c r="Q2807" s="832">
        <v>0</v>
      </c>
      <c r="R2807" s="832">
        <v>0</v>
      </c>
      <c r="S2807" s="832">
        <v>0</v>
      </c>
      <c r="T2807" s="832">
        <v>0</v>
      </c>
      <c r="U2807" s="832">
        <v>0</v>
      </c>
      <c r="V2807" s="832">
        <v>0</v>
      </c>
      <c r="W2807" s="832">
        <v>0</v>
      </c>
      <c r="X2807" s="832">
        <v>0</v>
      </c>
      <c r="Y2807" s="832">
        <v>0</v>
      </c>
      <c r="Z2807" s="832">
        <v>0</v>
      </c>
      <c r="AA2807" s="832">
        <v>0</v>
      </c>
      <c r="AB2807" s="832">
        <v>0</v>
      </c>
      <c r="AC2807" s="832">
        <v>0</v>
      </c>
      <c r="AD2807" s="832">
        <v>0</v>
      </c>
      <c r="AE2807" s="832">
        <v>0</v>
      </c>
      <c r="AF2807" s="832">
        <v>0</v>
      </c>
      <c r="AG2807" s="832">
        <v>0</v>
      </c>
      <c r="AH2807" s="832">
        <v>0</v>
      </c>
      <c r="AI2807" s="832">
        <v>0</v>
      </c>
    </row>
    <row r="2808" spans="1:35" ht="15" customHeight="1">
      <c r="A2808" s="832" t="s">
        <v>1150</v>
      </c>
      <c r="B2808" s="832">
        <v>2022</v>
      </c>
      <c r="C2808" s="832" t="s">
        <v>2627</v>
      </c>
      <c r="D2808" s="832" t="s">
        <v>2628</v>
      </c>
      <c r="E2808" s="832" t="s">
        <v>333</v>
      </c>
      <c r="F2808" s="832" t="s">
        <v>2443</v>
      </c>
      <c r="G2808" s="832">
        <v>137545.57</v>
      </c>
      <c r="H2808" s="832">
        <v>154724.85999999999</v>
      </c>
      <c r="I2808" s="832">
        <v>180524.75</v>
      </c>
      <c r="J2808" s="832">
        <v>213460.23</v>
      </c>
      <c r="K2808" s="832">
        <v>249638.22</v>
      </c>
      <c r="L2808" s="832">
        <v>270682.48</v>
      </c>
      <c r="M2808" s="832">
        <v>17850.55</v>
      </c>
      <c r="N2808" s="832">
        <v>39884.44</v>
      </c>
      <c r="O2808" s="832">
        <v>59907.24</v>
      </c>
      <c r="P2808" s="832">
        <v>102036.17</v>
      </c>
      <c r="Q2808" s="832">
        <v>138353.64000000001</v>
      </c>
      <c r="R2808" s="832">
        <v>158526.98000000001</v>
      </c>
      <c r="S2808" s="832">
        <v>22556.87</v>
      </c>
      <c r="T2808" s="832">
        <v>26112.74</v>
      </c>
      <c r="U2808" s="832">
        <v>0</v>
      </c>
      <c r="V2808" s="832">
        <v>0</v>
      </c>
      <c r="W2808" s="832">
        <v>0</v>
      </c>
      <c r="X2808" s="832">
        <v>0</v>
      </c>
      <c r="Y2808" s="832">
        <v>0</v>
      </c>
      <c r="Z2808" s="832">
        <v>0</v>
      </c>
      <c r="AA2808" s="832">
        <v>0</v>
      </c>
      <c r="AB2808" s="832">
        <v>0</v>
      </c>
      <c r="AC2808" s="832">
        <v>0</v>
      </c>
      <c r="AD2808" s="832">
        <v>0</v>
      </c>
      <c r="AE2808" s="832">
        <v>0</v>
      </c>
      <c r="AF2808" s="832">
        <v>0</v>
      </c>
      <c r="AG2808" s="832">
        <v>0</v>
      </c>
      <c r="AH2808" s="832">
        <v>0</v>
      </c>
      <c r="AI2808" s="832">
        <v>0</v>
      </c>
    </row>
    <row r="2809" spans="1:35" ht="15" customHeight="1">
      <c r="A2809" s="832" t="s">
        <v>1150</v>
      </c>
      <c r="B2809" s="832">
        <v>2022</v>
      </c>
      <c r="C2809" s="832" t="s">
        <v>2629</v>
      </c>
      <c r="D2809" s="832" t="s">
        <v>2862</v>
      </c>
      <c r="E2809" s="832" t="s">
        <v>333</v>
      </c>
      <c r="F2809" s="832" t="s">
        <v>2443</v>
      </c>
      <c r="G2809" s="832">
        <v>0</v>
      </c>
      <c r="H2809" s="832">
        <v>0</v>
      </c>
      <c r="I2809" s="832">
        <v>0</v>
      </c>
      <c r="J2809" s="832">
        <v>0</v>
      </c>
      <c r="K2809" s="832">
        <v>0</v>
      </c>
      <c r="L2809" s="832">
        <v>0</v>
      </c>
      <c r="M2809" s="832">
        <v>0</v>
      </c>
      <c r="N2809" s="832">
        <v>0</v>
      </c>
      <c r="O2809" s="832">
        <v>0</v>
      </c>
      <c r="P2809" s="832">
        <v>0</v>
      </c>
      <c r="Q2809" s="832">
        <v>0</v>
      </c>
      <c r="R2809" s="832">
        <v>0</v>
      </c>
      <c r="S2809" s="832">
        <v>0</v>
      </c>
      <c r="T2809" s="832">
        <v>0</v>
      </c>
      <c r="U2809" s="832">
        <v>0</v>
      </c>
      <c r="V2809" s="832">
        <v>0</v>
      </c>
      <c r="W2809" s="832">
        <v>0</v>
      </c>
      <c r="X2809" s="832">
        <v>0</v>
      </c>
      <c r="Y2809" s="832">
        <v>0</v>
      </c>
      <c r="Z2809" s="832">
        <v>0</v>
      </c>
      <c r="AA2809" s="832">
        <v>0</v>
      </c>
      <c r="AB2809" s="832">
        <v>0</v>
      </c>
      <c r="AC2809" s="832">
        <v>0</v>
      </c>
      <c r="AD2809" s="832">
        <v>0</v>
      </c>
      <c r="AE2809" s="832">
        <v>0</v>
      </c>
      <c r="AF2809" s="832">
        <v>0</v>
      </c>
      <c r="AG2809" s="832">
        <v>0</v>
      </c>
      <c r="AH2809" s="832">
        <v>0</v>
      </c>
      <c r="AI2809" s="832">
        <v>0</v>
      </c>
    </row>
    <row r="2810" spans="1:35" ht="15" customHeight="1">
      <c r="A2810" s="832" t="s">
        <v>1150</v>
      </c>
      <c r="B2810" s="832">
        <v>2022</v>
      </c>
      <c r="C2810" s="832" t="s">
        <v>2631</v>
      </c>
      <c r="D2810" s="832" t="s">
        <v>2632</v>
      </c>
      <c r="E2810" s="832" t="s">
        <v>333</v>
      </c>
      <c r="F2810" s="832" t="s">
        <v>2443</v>
      </c>
      <c r="G2810" s="832">
        <v>0</v>
      </c>
      <c r="H2810" s="832">
        <v>0</v>
      </c>
      <c r="I2810" s="832">
        <v>0</v>
      </c>
      <c r="J2810" s="832">
        <v>0</v>
      </c>
      <c r="K2810" s="832">
        <v>0</v>
      </c>
      <c r="L2810" s="832">
        <v>0</v>
      </c>
      <c r="M2810" s="832">
        <v>0</v>
      </c>
      <c r="N2810" s="832">
        <v>0</v>
      </c>
      <c r="O2810" s="832">
        <v>0</v>
      </c>
      <c r="P2810" s="832">
        <v>0</v>
      </c>
      <c r="Q2810" s="832">
        <v>50</v>
      </c>
      <c r="R2810" s="832">
        <v>50</v>
      </c>
      <c r="S2810" s="832">
        <v>0</v>
      </c>
      <c r="T2810" s="832">
        <v>4.55</v>
      </c>
      <c r="U2810" s="832">
        <v>0</v>
      </c>
      <c r="V2810" s="832">
        <v>0</v>
      </c>
      <c r="W2810" s="832">
        <v>0</v>
      </c>
      <c r="X2810" s="832">
        <v>0</v>
      </c>
      <c r="Y2810" s="832">
        <v>0</v>
      </c>
      <c r="Z2810" s="832">
        <v>0</v>
      </c>
      <c r="AA2810" s="832">
        <v>0</v>
      </c>
      <c r="AB2810" s="832">
        <v>0</v>
      </c>
      <c r="AC2810" s="832">
        <v>0</v>
      </c>
      <c r="AD2810" s="832">
        <v>0</v>
      </c>
      <c r="AE2810" s="832">
        <v>0</v>
      </c>
      <c r="AF2810" s="832">
        <v>0</v>
      </c>
      <c r="AG2810" s="832">
        <v>0</v>
      </c>
      <c r="AH2810" s="832">
        <v>0</v>
      </c>
      <c r="AI2810" s="832">
        <v>0</v>
      </c>
    </row>
    <row r="2811" spans="1:35" ht="15" customHeight="1">
      <c r="A2811" s="832" t="s">
        <v>1150</v>
      </c>
      <c r="B2811" s="832">
        <v>2022</v>
      </c>
      <c r="C2811" s="832" t="s">
        <v>2633</v>
      </c>
      <c r="D2811" s="832" t="s">
        <v>2634</v>
      </c>
      <c r="E2811" s="832" t="s">
        <v>333</v>
      </c>
      <c r="F2811" s="832" t="s">
        <v>2443</v>
      </c>
      <c r="G2811" s="832">
        <v>70190.53</v>
      </c>
      <c r="H2811" s="832">
        <v>77247.63</v>
      </c>
      <c r="I2811" s="832">
        <v>85556.7</v>
      </c>
      <c r="J2811" s="832">
        <v>98195.03</v>
      </c>
      <c r="K2811" s="832">
        <v>110419.68</v>
      </c>
      <c r="L2811" s="832">
        <v>116044.88</v>
      </c>
      <c r="M2811" s="832">
        <v>10097.61</v>
      </c>
      <c r="N2811" s="832">
        <v>19474.03</v>
      </c>
      <c r="O2811" s="832">
        <v>30521.18</v>
      </c>
      <c r="P2811" s="832">
        <v>46202.54</v>
      </c>
      <c r="Q2811" s="832">
        <v>65783.81</v>
      </c>
      <c r="R2811" s="832">
        <v>76824.88</v>
      </c>
      <c r="S2811" s="832">
        <v>9670.41</v>
      </c>
      <c r="T2811" s="832">
        <v>10781.22</v>
      </c>
      <c r="U2811" s="832">
        <v>0</v>
      </c>
      <c r="V2811" s="832">
        <v>0</v>
      </c>
      <c r="W2811" s="832">
        <v>0</v>
      </c>
      <c r="X2811" s="832">
        <v>0</v>
      </c>
      <c r="Y2811" s="832">
        <v>0</v>
      </c>
      <c r="Z2811" s="832">
        <v>0</v>
      </c>
      <c r="AA2811" s="832">
        <v>0</v>
      </c>
      <c r="AB2811" s="832">
        <v>0</v>
      </c>
      <c r="AC2811" s="832">
        <v>0</v>
      </c>
      <c r="AD2811" s="832">
        <v>0</v>
      </c>
      <c r="AE2811" s="832">
        <v>0</v>
      </c>
      <c r="AF2811" s="832">
        <v>0</v>
      </c>
      <c r="AG2811" s="832">
        <v>0</v>
      </c>
      <c r="AH2811" s="832">
        <v>0</v>
      </c>
      <c r="AI2811" s="832">
        <v>0</v>
      </c>
    </row>
    <row r="2812" spans="1:35" ht="15" customHeight="1">
      <c r="A2812" s="832" t="s">
        <v>1150</v>
      </c>
      <c r="B2812" s="832">
        <v>2022</v>
      </c>
      <c r="C2812" s="832" t="s">
        <v>2635</v>
      </c>
      <c r="D2812" s="832" t="s">
        <v>2636</v>
      </c>
      <c r="E2812" s="832" t="s">
        <v>333</v>
      </c>
      <c r="F2812" s="832" t="s">
        <v>2443</v>
      </c>
      <c r="G2812" s="832">
        <v>24110.240000000002</v>
      </c>
      <c r="H2812" s="832">
        <v>26621.63</v>
      </c>
      <c r="I2812" s="832">
        <v>30847.39</v>
      </c>
      <c r="J2812" s="832">
        <v>34073.08</v>
      </c>
      <c r="K2812" s="832">
        <v>38885.07</v>
      </c>
      <c r="L2812" s="832">
        <v>42660.79</v>
      </c>
      <c r="M2812" s="832">
        <v>4231.17</v>
      </c>
      <c r="N2812" s="832">
        <v>8579.84</v>
      </c>
      <c r="O2812" s="832">
        <v>11251.68</v>
      </c>
      <c r="P2812" s="832">
        <v>14275.63</v>
      </c>
      <c r="Q2812" s="832">
        <v>18406.41</v>
      </c>
      <c r="R2812" s="832">
        <v>20587.189999999999</v>
      </c>
      <c r="S2812" s="832">
        <v>3555.07</v>
      </c>
      <c r="T2812" s="832">
        <v>3520.1</v>
      </c>
      <c r="U2812" s="832">
        <v>0</v>
      </c>
      <c r="V2812" s="832">
        <v>0</v>
      </c>
      <c r="W2812" s="832">
        <v>0</v>
      </c>
      <c r="X2812" s="832">
        <v>0</v>
      </c>
      <c r="Y2812" s="832">
        <v>0</v>
      </c>
      <c r="Z2812" s="832">
        <v>0</v>
      </c>
      <c r="AA2812" s="832">
        <v>0</v>
      </c>
      <c r="AB2812" s="832">
        <v>0</v>
      </c>
      <c r="AC2812" s="832">
        <v>0</v>
      </c>
      <c r="AD2812" s="832">
        <v>0</v>
      </c>
      <c r="AE2812" s="832">
        <v>0</v>
      </c>
      <c r="AF2812" s="832">
        <v>0</v>
      </c>
      <c r="AG2812" s="832">
        <v>0</v>
      </c>
      <c r="AH2812" s="832">
        <v>0</v>
      </c>
      <c r="AI2812" s="832">
        <v>0</v>
      </c>
    </row>
    <row r="2813" spans="1:35" ht="15" customHeight="1">
      <c r="A2813" s="832" t="s">
        <v>1150</v>
      </c>
      <c r="B2813" s="832">
        <v>2022</v>
      </c>
      <c r="C2813" s="832" t="s">
        <v>2637</v>
      </c>
      <c r="D2813" s="832" t="s">
        <v>2863</v>
      </c>
      <c r="E2813" s="832" t="s">
        <v>333</v>
      </c>
      <c r="F2813" s="832" t="s">
        <v>2443</v>
      </c>
      <c r="G2813" s="832">
        <v>0</v>
      </c>
      <c r="H2813" s="832">
        <v>0</v>
      </c>
      <c r="I2813" s="832">
        <v>0</v>
      </c>
      <c r="J2813" s="832">
        <v>0</v>
      </c>
      <c r="K2813" s="832">
        <v>150</v>
      </c>
      <c r="L2813" s="832">
        <v>0</v>
      </c>
      <c r="M2813" s="832">
        <v>0</v>
      </c>
      <c r="N2813" s="832">
        <v>0</v>
      </c>
      <c r="O2813" s="832">
        <v>0</v>
      </c>
      <c r="P2813" s="832">
        <v>0</v>
      </c>
      <c r="Q2813" s="832">
        <v>0</v>
      </c>
      <c r="R2813" s="832">
        <v>0</v>
      </c>
      <c r="S2813" s="832">
        <v>0</v>
      </c>
      <c r="T2813" s="832">
        <v>0</v>
      </c>
      <c r="U2813" s="832">
        <v>0</v>
      </c>
      <c r="V2813" s="832">
        <v>0</v>
      </c>
      <c r="W2813" s="832">
        <v>0</v>
      </c>
      <c r="X2813" s="832">
        <v>0</v>
      </c>
      <c r="Y2813" s="832">
        <v>0</v>
      </c>
      <c r="Z2813" s="832">
        <v>0</v>
      </c>
      <c r="AA2813" s="832">
        <v>0</v>
      </c>
      <c r="AB2813" s="832">
        <v>0</v>
      </c>
      <c r="AC2813" s="832">
        <v>0</v>
      </c>
      <c r="AD2813" s="832">
        <v>0</v>
      </c>
      <c r="AE2813" s="832">
        <v>0</v>
      </c>
      <c r="AF2813" s="832">
        <v>0</v>
      </c>
      <c r="AG2813" s="832">
        <v>0</v>
      </c>
      <c r="AH2813" s="832">
        <v>0</v>
      </c>
      <c r="AI2813" s="832">
        <v>0</v>
      </c>
    </row>
    <row r="2814" spans="1:35" ht="15" customHeight="1">
      <c r="A2814" s="832" t="s">
        <v>1150</v>
      </c>
      <c r="B2814" s="832">
        <v>2022</v>
      </c>
      <c r="C2814" s="832" t="s">
        <v>2639</v>
      </c>
      <c r="D2814" s="832" t="s">
        <v>2640</v>
      </c>
      <c r="E2814" s="832" t="s">
        <v>333</v>
      </c>
      <c r="F2814" s="832" t="s">
        <v>2443</v>
      </c>
      <c r="G2814" s="832">
        <v>0</v>
      </c>
      <c r="H2814" s="832">
        <v>0</v>
      </c>
      <c r="I2814" s="832">
        <v>0</v>
      </c>
      <c r="J2814" s="832">
        <v>0</v>
      </c>
      <c r="K2814" s="832">
        <v>0</v>
      </c>
      <c r="L2814" s="832">
        <v>0</v>
      </c>
      <c r="M2814" s="832">
        <v>0</v>
      </c>
      <c r="N2814" s="832">
        <v>0</v>
      </c>
      <c r="O2814" s="832">
        <v>0</v>
      </c>
      <c r="P2814" s="832">
        <v>0</v>
      </c>
      <c r="Q2814" s="832">
        <v>0</v>
      </c>
      <c r="R2814" s="832">
        <v>0</v>
      </c>
      <c r="S2814" s="832">
        <v>0</v>
      </c>
      <c r="T2814" s="832">
        <v>0</v>
      </c>
      <c r="U2814" s="832">
        <v>0</v>
      </c>
      <c r="V2814" s="832">
        <v>0</v>
      </c>
      <c r="W2814" s="832">
        <v>0</v>
      </c>
      <c r="X2814" s="832">
        <v>0</v>
      </c>
      <c r="Y2814" s="832">
        <v>0</v>
      </c>
      <c r="Z2814" s="832">
        <v>0</v>
      </c>
      <c r="AA2814" s="832">
        <v>0</v>
      </c>
      <c r="AB2814" s="832">
        <v>0</v>
      </c>
      <c r="AC2814" s="832">
        <v>0</v>
      </c>
      <c r="AD2814" s="832">
        <v>0</v>
      </c>
      <c r="AE2814" s="832">
        <v>0</v>
      </c>
      <c r="AF2814" s="832">
        <v>0</v>
      </c>
      <c r="AG2814" s="832">
        <v>0</v>
      </c>
      <c r="AH2814" s="832">
        <v>0</v>
      </c>
      <c r="AI2814" s="832">
        <v>0</v>
      </c>
    </row>
    <row r="2815" spans="1:35" ht="15" customHeight="1">
      <c r="A2815" s="832" t="s">
        <v>1150</v>
      </c>
      <c r="B2815" s="832">
        <v>2022</v>
      </c>
      <c r="C2815" s="832" t="s">
        <v>2641</v>
      </c>
      <c r="D2815" s="832" t="s">
        <v>2432</v>
      </c>
      <c r="E2815" s="832" t="s">
        <v>333</v>
      </c>
      <c r="F2815" s="832" t="s">
        <v>2443</v>
      </c>
      <c r="G2815" s="832">
        <v>0</v>
      </c>
      <c r="H2815" s="832">
        <v>0</v>
      </c>
      <c r="I2815" s="832">
        <v>0</v>
      </c>
      <c r="J2815" s="832">
        <v>0</v>
      </c>
      <c r="K2815" s="832">
        <v>0</v>
      </c>
      <c r="L2815" s="832">
        <v>0</v>
      </c>
      <c r="M2815" s="832">
        <v>0</v>
      </c>
      <c r="N2815" s="832">
        <v>0</v>
      </c>
      <c r="O2815" s="832">
        <v>0</v>
      </c>
      <c r="P2815" s="832">
        <v>0</v>
      </c>
      <c r="Q2815" s="832">
        <v>0</v>
      </c>
      <c r="R2815" s="832">
        <v>0</v>
      </c>
      <c r="S2815" s="832">
        <v>0</v>
      </c>
      <c r="T2815" s="832">
        <v>0</v>
      </c>
      <c r="U2815" s="832">
        <v>0</v>
      </c>
      <c r="V2815" s="832">
        <v>0</v>
      </c>
      <c r="W2815" s="832">
        <v>0</v>
      </c>
      <c r="X2815" s="832">
        <v>0</v>
      </c>
      <c r="Y2815" s="832">
        <v>0</v>
      </c>
      <c r="Z2815" s="832">
        <v>0</v>
      </c>
      <c r="AA2815" s="832">
        <v>0</v>
      </c>
      <c r="AB2815" s="832">
        <v>0</v>
      </c>
      <c r="AC2815" s="832">
        <v>0</v>
      </c>
      <c r="AD2815" s="832">
        <v>0</v>
      </c>
      <c r="AE2815" s="832">
        <v>0</v>
      </c>
      <c r="AF2815" s="832">
        <v>0</v>
      </c>
      <c r="AG2815" s="832">
        <v>0</v>
      </c>
      <c r="AH2815" s="832">
        <v>0</v>
      </c>
      <c r="AI2815" s="832">
        <v>0</v>
      </c>
    </row>
    <row r="2816" spans="1:35" ht="15" customHeight="1">
      <c r="A2816" s="832" t="s">
        <v>1150</v>
      </c>
      <c r="B2816" s="832">
        <v>2022</v>
      </c>
      <c r="C2816" s="832" t="s">
        <v>2642</v>
      </c>
      <c r="D2816" s="832" t="s">
        <v>2643</v>
      </c>
      <c r="E2816" s="832" t="s">
        <v>333</v>
      </c>
      <c r="F2816" s="832" t="s">
        <v>2443</v>
      </c>
      <c r="G2816" s="832">
        <v>0</v>
      </c>
      <c r="H2816" s="832">
        <v>0</v>
      </c>
      <c r="I2816" s="832">
        <v>0</v>
      </c>
      <c r="J2816" s="832">
        <v>0</v>
      </c>
      <c r="K2816" s="832">
        <v>0</v>
      </c>
      <c r="L2816" s="832">
        <v>0</v>
      </c>
      <c r="M2816" s="832">
        <v>0</v>
      </c>
      <c r="N2816" s="832">
        <v>0</v>
      </c>
      <c r="O2816" s="832">
        <v>0</v>
      </c>
      <c r="P2816" s="832">
        <v>0</v>
      </c>
      <c r="Q2816" s="832">
        <v>0</v>
      </c>
      <c r="R2816" s="832">
        <v>0</v>
      </c>
      <c r="S2816" s="832">
        <v>0</v>
      </c>
      <c r="T2816" s="832">
        <v>0</v>
      </c>
      <c r="U2816" s="832">
        <v>0</v>
      </c>
      <c r="V2816" s="832">
        <v>0</v>
      </c>
      <c r="W2816" s="832">
        <v>0</v>
      </c>
      <c r="X2816" s="832">
        <v>0</v>
      </c>
      <c r="Y2816" s="832">
        <v>0</v>
      </c>
      <c r="Z2816" s="832">
        <v>0</v>
      </c>
      <c r="AA2816" s="832">
        <v>0</v>
      </c>
      <c r="AB2816" s="832">
        <v>0</v>
      </c>
      <c r="AC2816" s="832">
        <v>0</v>
      </c>
      <c r="AD2816" s="832">
        <v>0</v>
      </c>
      <c r="AE2816" s="832">
        <v>0</v>
      </c>
      <c r="AF2816" s="832">
        <v>0</v>
      </c>
      <c r="AG2816" s="832">
        <v>0</v>
      </c>
      <c r="AH2816" s="832">
        <v>0</v>
      </c>
      <c r="AI2816" s="832">
        <v>0</v>
      </c>
    </row>
    <row r="2817" spans="1:35" ht="15" customHeight="1">
      <c r="A2817" s="832" t="s">
        <v>1150</v>
      </c>
      <c r="B2817" s="832">
        <v>2022</v>
      </c>
      <c r="C2817" s="832" t="s">
        <v>2644</v>
      </c>
      <c r="D2817" s="832" t="s">
        <v>2643</v>
      </c>
      <c r="E2817" s="832" t="s">
        <v>333</v>
      </c>
      <c r="F2817" s="832" t="s">
        <v>2443</v>
      </c>
      <c r="G2817" s="832">
        <v>0</v>
      </c>
      <c r="H2817" s="832">
        <v>0</v>
      </c>
      <c r="I2817" s="832">
        <v>0</v>
      </c>
      <c r="J2817" s="832">
        <v>0</v>
      </c>
      <c r="K2817" s="832">
        <v>0</v>
      </c>
      <c r="L2817" s="832">
        <v>0</v>
      </c>
      <c r="M2817" s="832">
        <v>0</v>
      </c>
      <c r="N2817" s="832">
        <v>0</v>
      </c>
      <c r="O2817" s="832">
        <v>0</v>
      </c>
      <c r="P2817" s="832">
        <v>0</v>
      </c>
      <c r="Q2817" s="832">
        <v>0</v>
      </c>
      <c r="R2817" s="832">
        <v>0</v>
      </c>
      <c r="S2817" s="832">
        <v>0</v>
      </c>
      <c r="T2817" s="832">
        <v>0</v>
      </c>
      <c r="U2817" s="832">
        <v>0</v>
      </c>
      <c r="V2817" s="832">
        <v>0</v>
      </c>
      <c r="W2817" s="832">
        <v>0</v>
      </c>
      <c r="X2817" s="832">
        <v>0</v>
      </c>
      <c r="Y2817" s="832">
        <v>0</v>
      </c>
      <c r="Z2817" s="832">
        <v>0</v>
      </c>
      <c r="AA2817" s="832">
        <v>0</v>
      </c>
      <c r="AB2817" s="832">
        <v>0</v>
      </c>
      <c r="AC2817" s="832">
        <v>0</v>
      </c>
      <c r="AD2817" s="832">
        <v>0</v>
      </c>
      <c r="AE2817" s="832">
        <v>0</v>
      </c>
      <c r="AF2817" s="832">
        <v>0</v>
      </c>
      <c r="AG2817" s="832">
        <v>0</v>
      </c>
      <c r="AH2817" s="832">
        <v>0</v>
      </c>
      <c r="AI2817" s="832">
        <v>0</v>
      </c>
    </row>
    <row r="2818" spans="1:35" ht="15" customHeight="1">
      <c r="A2818" s="832" t="s">
        <v>1150</v>
      </c>
      <c r="B2818" s="832">
        <v>2022</v>
      </c>
      <c r="C2818" s="832" t="s">
        <v>2645</v>
      </c>
      <c r="D2818" s="832" t="s">
        <v>2643</v>
      </c>
      <c r="E2818" s="832" t="s">
        <v>333</v>
      </c>
      <c r="F2818" s="832" t="s">
        <v>2443</v>
      </c>
      <c r="G2818" s="832">
        <v>0</v>
      </c>
      <c r="H2818" s="832">
        <v>0</v>
      </c>
      <c r="I2818" s="832">
        <v>0</v>
      </c>
      <c r="J2818" s="832">
        <v>0</v>
      </c>
      <c r="K2818" s="832">
        <v>0</v>
      </c>
      <c r="L2818" s="832">
        <v>0</v>
      </c>
      <c r="M2818" s="832">
        <v>0</v>
      </c>
      <c r="N2818" s="832">
        <v>0</v>
      </c>
      <c r="O2818" s="832">
        <v>0</v>
      </c>
      <c r="P2818" s="832">
        <v>0</v>
      </c>
      <c r="Q2818" s="832">
        <v>0</v>
      </c>
      <c r="R2818" s="832">
        <v>0</v>
      </c>
      <c r="S2818" s="832">
        <v>0</v>
      </c>
      <c r="T2818" s="832">
        <v>0</v>
      </c>
      <c r="U2818" s="832">
        <v>0</v>
      </c>
      <c r="V2818" s="832">
        <v>0</v>
      </c>
      <c r="W2818" s="832">
        <v>0</v>
      </c>
      <c r="X2818" s="832">
        <v>0</v>
      </c>
      <c r="Y2818" s="832">
        <v>0</v>
      </c>
      <c r="Z2818" s="832">
        <v>0</v>
      </c>
      <c r="AA2818" s="832">
        <v>0</v>
      </c>
      <c r="AB2818" s="832">
        <v>0</v>
      </c>
      <c r="AC2818" s="832">
        <v>0</v>
      </c>
      <c r="AD2818" s="832">
        <v>0</v>
      </c>
      <c r="AE2818" s="832">
        <v>0</v>
      </c>
      <c r="AF2818" s="832">
        <v>0</v>
      </c>
      <c r="AG2818" s="832">
        <v>0</v>
      </c>
      <c r="AH2818" s="832">
        <v>0</v>
      </c>
      <c r="AI2818" s="832">
        <v>0</v>
      </c>
    </row>
    <row r="2819" spans="1:35" ht="15" customHeight="1">
      <c r="A2819" s="832" t="s">
        <v>1150</v>
      </c>
      <c r="B2819" s="832">
        <v>2022</v>
      </c>
      <c r="C2819" s="832" t="s">
        <v>2646</v>
      </c>
      <c r="D2819" s="832" t="s">
        <v>2643</v>
      </c>
      <c r="E2819" s="832" t="s">
        <v>333</v>
      </c>
      <c r="F2819" s="832" t="s">
        <v>2443</v>
      </c>
      <c r="G2819" s="832">
        <v>0</v>
      </c>
      <c r="H2819" s="832">
        <v>0</v>
      </c>
      <c r="I2819" s="832">
        <v>0</v>
      </c>
      <c r="J2819" s="832">
        <v>0</v>
      </c>
      <c r="K2819" s="832">
        <v>0</v>
      </c>
      <c r="L2819" s="832">
        <v>0</v>
      </c>
      <c r="M2819" s="832">
        <v>0</v>
      </c>
      <c r="N2819" s="832">
        <v>0</v>
      </c>
      <c r="O2819" s="832">
        <v>0</v>
      </c>
      <c r="P2819" s="832">
        <v>0</v>
      </c>
      <c r="Q2819" s="832">
        <v>0</v>
      </c>
      <c r="R2819" s="832">
        <v>0</v>
      </c>
      <c r="S2819" s="832">
        <v>0</v>
      </c>
      <c r="T2819" s="832">
        <v>0</v>
      </c>
      <c r="U2819" s="832">
        <v>0</v>
      </c>
      <c r="V2819" s="832">
        <v>0</v>
      </c>
      <c r="W2819" s="832">
        <v>0</v>
      </c>
      <c r="X2819" s="832">
        <v>0</v>
      </c>
      <c r="Y2819" s="832">
        <v>0</v>
      </c>
      <c r="Z2819" s="832">
        <v>0</v>
      </c>
      <c r="AA2819" s="832">
        <v>0</v>
      </c>
      <c r="AB2819" s="832">
        <v>0</v>
      </c>
      <c r="AC2819" s="832">
        <v>0</v>
      </c>
      <c r="AD2819" s="832">
        <v>0</v>
      </c>
      <c r="AE2819" s="832">
        <v>0</v>
      </c>
      <c r="AF2819" s="832">
        <v>0</v>
      </c>
      <c r="AG2819" s="832">
        <v>0</v>
      </c>
      <c r="AH2819" s="832">
        <v>0</v>
      </c>
      <c r="AI2819" s="832">
        <v>0</v>
      </c>
    </row>
    <row r="2820" spans="1:35" ht="15" customHeight="1">
      <c r="A2820" s="832" t="s">
        <v>1150</v>
      </c>
      <c r="B2820" s="832">
        <v>2022</v>
      </c>
      <c r="C2820" s="832" t="s">
        <v>2647</v>
      </c>
      <c r="D2820" s="832" t="s">
        <v>2643</v>
      </c>
      <c r="E2820" s="832" t="s">
        <v>333</v>
      </c>
      <c r="F2820" s="832" t="s">
        <v>2443</v>
      </c>
      <c r="G2820" s="832">
        <v>0</v>
      </c>
      <c r="H2820" s="832">
        <v>0</v>
      </c>
      <c r="I2820" s="832">
        <v>0</v>
      </c>
      <c r="J2820" s="832">
        <v>0</v>
      </c>
      <c r="K2820" s="832">
        <v>0</v>
      </c>
      <c r="L2820" s="832">
        <v>0</v>
      </c>
      <c r="M2820" s="832">
        <v>0</v>
      </c>
      <c r="N2820" s="832">
        <v>0</v>
      </c>
      <c r="O2820" s="832">
        <v>0</v>
      </c>
      <c r="P2820" s="832">
        <v>0</v>
      </c>
      <c r="Q2820" s="832">
        <v>0</v>
      </c>
      <c r="R2820" s="832">
        <v>0</v>
      </c>
      <c r="S2820" s="832">
        <v>0</v>
      </c>
      <c r="T2820" s="832">
        <v>0</v>
      </c>
      <c r="U2820" s="832">
        <v>0</v>
      </c>
      <c r="V2820" s="832">
        <v>0</v>
      </c>
      <c r="W2820" s="832">
        <v>0</v>
      </c>
      <c r="X2820" s="832">
        <v>0</v>
      </c>
      <c r="Y2820" s="832">
        <v>0</v>
      </c>
      <c r="Z2820" s="832">
        <v>0</v>
      </c>
      <c r="AA2820" s="832">
        <v>0</v>
      </c>
      <c r="AB2820" s="832">
        <v>0</v>
      </c>
      <c r="AC2820" s="832">
        <v>0</v>
      </c>
      <c r="AD2820" s="832">
        <v>0</v>
      </c>
      <c r="AE2820" s="832">
        <v>0</v>
      </c>
      <c r="AF2820" s="832">
        <v>0</v>
      </c>
      <c r="AG2820" s="832">
        <v>0</v>
      </c>
      <c r="AH2820" s="832">
        <v>0</v>
      </c>
      <c r="AI2820" s="832">
        <v>0</v>
      </c>
    </row>
    <row r="2821" spans="1:35" ht="15" customHeight="1">
      <c r="A2821" s="832" t="s">
        <v>1150</v>
      </c>
      <c r="B2821" s="832">
        <v>2022</v>
      </c>
      <c r="C2821" s="832" t="s">
        <v>2648</v>
      </c>
      <c r="D2821" s="832" t="s">
        <v>2643</v>
      </c>
      <c r="E2821" s="832" t="s">
        <v>333</v>
      </c>
      <c r="F2821" s="832" t="s">
        <v>2443</v>
      </c>
      <c r="G2821" s="832">
        <v>0</v>
      </c>
      <c r="H2821" s="832">
        <v>0</v>
      </c>
      <c r="I2821" s="832">
        <v>0</v>
      </c>
      <c r="J2821" s="832">
        <v>0</v>
      </c>
      <c r="K2821" s="832">
        <v>0</v>
      </c>
      <c r="L2821" s="832">
        <v>0</v>
      </c>
      <c r="M2821" s="832">
        <v>0</v>
      </c>
      <c r="N2821" s="832">
        <v>0</v>
      </c>
      <c r="O2821" s="832">
        <v>0</v>
      </c>
      <c r="P2821" s="832">
        <v>0</v>
      </c>
      <c r="Q2821" s="832">
        <v>0</v>
      </c>
      <c r="R2821" s="832">
        <v>0</v>
      </c>
      <c r="S2821" s="832">
        <v>0</v>
      </c>
      <c r="T2821" s="832">
        <v>0</v>
      </c>
      <c r="U2821" s="832">
        <v>0</v>
      </c>
      <c r="V2821" s="832">
        <v>0</v>
      </c>
      <c r="W2821" s="832">
        <v>0</v>
      </c>
      <c r="X2821" s="832">
        <v>0</v>
      </c>
      <c r="Y2821" s="832">
        <v>0</v>
      </c>
      <c r="Z2821" s="832">
        <v>0</v>
      </c>
      <c r="AA2821" s="832">
        <v>0</v>
      </c>
      <c r="AB2821" s="832">
        <v>0</v>
      </c>
      <c r="AC2821" s="832">
        <v>0</v>
      </c>
      <c r="AD2821" s="832">
        <v>0</v>
      </c>
      <c r="AE2821" s="832">
        <v>0</v>
      </c>
      <c r="AF2821" s="832">
        <v>0</v>
      </c>
      <c r="AG2821" s="832">
        <v>0</v>
      </c>
      <c r="AH2821" s="832">
        <v>0</v>
      </c>
      <c r="AI2821" s="832">
        <v>0</v>
      </c>
    </row>
    <row r="2822" spans="1:35" ht="15" customHeight="1">
      <c r="A2822" s="832" t="s">
        <v>1150</v>
      </c>
      <c r="B2822" s="832">
        <v>2022</v>
      </c>
      <c r="C2822" s="832" t="s">
        <v>2649</v>
      </c>
      <c r="D2822" s="832" t="s">
        <v>2643</v>
      </c>
      <c r="E2822" s="832" t="s">
        <v>333</v>
      </c>
      <c r="F2822" s="832" t="s">
        <v>2443</v>
      </c>
      <c r="G2822" s="832">
        <v>0</v>
      </c>
      <c r="H2822" s="832">
        <v>0</v>
      </c>
      <c r="I2822" s="832">
        <v>0</v>
      </c>
      <c r="J2822" s="832">
        <v>0</v>
      </c>
      <c r="K2822" s="832">
        <v>0</v>
      </c>
      <c r="L2822" s="832">
        <v>0</v>
      </c>
      <c r="M2822" s="832">
        <v>0</v>
      </c>
      <c r="N2822" s="832">
        <v>0</v>
      </c>
      <c r="O2822" s="832">
        <v>0</v>
      </c>
      <c r="P2822" s="832">
        <v>0</v>
      </c>
      <c r="Q2822" s="832">
        <v>0</v>
      </c>
      <c r="R2822" s="832">
        <v>0</v>
      </c>
      <c r="S2822" s="832">
        <v>0</v>
      </c>
      <c r="T2822" s="832">
        <v>0</v>
      </c>
      <c r="U2822" s="832">
        <v>0</v>
      </c>
      <c r="V2822" s="832">
        <v>0</v>
      </c>
      <c r="W2822" s="832">
        <v>0</v>
      </c>
      <c r="X2822" s="832">
        <v>0</v>
      </c>
      <c r="Y2822" s="832">
        <v>0</v>
      </c>
      <c r="Z2822" s="832">
        <v>0</v>
      </c>
      <c r="AA2822" s="832">
        <v>0</v>
      </c>
      <c r="AB2822" s="832">
        <v>0</v>
      </c>
      <c r="AC2822" s="832">
        <v>0</v>
      </c>
      <c r="AD2822" s="832">
        <v>0</v>
      </c>
      <c r="AE2822" s="832">
        <v>0</v>
      </c>
      <c r="AF2822" s="832">
        <v>0</v>
      </c>
      <c r="AG2822" s="832">
        <v>0</v>
      </c>
      <c r="AH2822" s="832">
        <v>0</v>
      </c>
      <c r="AI2822" s="832">
        <v>0</v>
      </c>
    </row>
    <row r="2823" spans="1:35" ht="15" customHeight="1">
      <c r="A2823" s="832" t="s">
        <v>1150</v>
      </c>
      <c r="B2823" s="832">
        <v>2022</v>
      </c>
      <c r="C2823" s="832" t="s">
        <v>2650</v>
      </c>
      <c r="D2823" s="832" t="s">
        <v>2651</v>
      </c>
      <c r="E2823" s="832" t="s">
        <v>333</v>
      </c>
      <c r="F2823" s="832" t="s">
        <v>1119</v>
      </c>
      <c r="G2823" s="832">
        <v>0</v>
      </c>
      <c r="H2823" s="832">
        <v>0</v>
      </c>
      <c r="I2823" s="832">
        <v>0</v>
      </c>
      <c r="J2823" s="832">
        <v>0</v>
      </c>
      <c r="K2823" s="832">
        <v>0</v>
      </c>
      <c r="L2823" s="832">
        <v>0</v>
      </c>
      <c r="M2823" s="832">
        <v>0</v>
      </c>
      <c r="N2823" s="832">
        <v>0</v>
      </c>
      <c r="O2823" s="832">
        <v>0</v>
      </c>
      <c r="P2823" s="832">
        <v>0</v>
      </c>
      <c r="Q2823" s="832">
        <v>0</v>
      </c>
      <c r="R2823" s="832">
        <v>0</v>
      </c>
      <c r="S2823" s="832">
        <v>0</v>
      </c>
      <c r="T2823" s="832">
        <v>0</v>
      </c>
      <c r="U2823" s="832">
        <v>0</v>
      </c>
      <c r="V2823" s="832">
        <v>0</v>
      </c>
      <c r="W2823" s="832">
        <v>0</v>
      </c>
      <c r="X2823" s="832">
        <v>0</v>
      </c>
      <c r="Y2823" s="832">
        <v>0</v>
      </c>
      <c r="Z2823" s="832">
        <v>0</v>
      </c>
      <c r="AA2823" s="832">
        <v>0</v>
      </c>
      <c r="AB2823" s="832">
        <v>0</v>
      </c>
      <c r="AC2823" s="832">
        <v>0</v>
      </c>
      <c r="AD2823" s="832">
        <v>0</v>
      </c>
      <c r="AE2823" s="832">
        <v>0</v>
      </c>
      <c r="AF2823" s="832">
        <v>0</v>
      </c>
      <c r="AG2823" s="832">
        <v>0</v>
      </c>
      <c r="AH2823" s="832">
        <v>0</v>
      </c>
      <c r="AI2823" s="832">
        <v>0</v>
      </c>
    </row>
    <row r="2824" spans="1:35" ht="15" customHeight="1">
      <c r="A2824" s="832" t="s">
        <v>1150</v>
      </c>
      <c r="B2824" s="832">
        <v>2022</v>
      </c>
      <c r="C2824" s="832" t="s">
        <v>2652</v>
      </c>
      <c r="D2824" s="832" t="s">
        <v>2653</v>
      </c>
      <c r="E2824" s="832" t="s">
        <v>333</v>
      </c>
      <c r="F2824" s="832" t="s">
        <v>2321</v>
      </c>
      <c r="G2824" s="832">
        <v>0</v>
      </c>
      <c r="H2824" s="832">
        <v>0</v>
      </c>
      <c r="I2824" s="832">
        <v>0</v>
      </c>
      <c r="J2824" s="832">
        <v>0</v>
      </c>
      <c r="K2824" s="832">
        <v>0</v>
      </c>
      <c r="L2824" s="832">
        <v>0</v>
      </c>
      <c r="M2824" s="832">
        <v>0</v>
      </c>
      <c r="N2824" s="832">
        <v>0</v>
      </c>
      <c r="O2824" s="832">
        <v>0</v>
      </c>
      <c r="P2824" s="832">
        <v>0</v>
      </c>
      <c r="Q2824" s="832">
        <v>0</v>
      </c>
      <c r="R2824" s="832">
        <v>0</v>
      </c>
      <c r="S2824" s="832">
        <v>0</v>
      </c>
      <c r="T2824" s="832">
        <v>0</v>
      </c>
      <c r="U2824" s="832">
        <v>0</v>
      </c>
      <c r="V2824" s="832">
        <v>0</v>
      </c>
      <c r="W2824" s="832">
        <v>0</v>
      </c>
      <c r="X2824" s="832">
        <v>0</v>
      </c>
      <c r="Y2824" s="832">
        <v>0</v>
      </c>
      <c r="Z2824" s="832">
        <v>0</v>
      </c>
      <c r="AA2824" s="832">
        <v>0</v>
      </c>
      <c r="AB2824" s="832">
        <v>0</v>
      </c>
      <c r="AC2824" s="832">
        <v>0</v>
      </c>
      <c r="AD2824" s="832">
        <v>0</v>
      </c>
      <c r="AE2824" s="832">
        <v>0</v>
      </c>
      <c r="AF2824" s="832">
        <v>0</v>
      </c>
      <c r="AG2824" s="832">
        <v>0</v>
      </c>
      <c r="AH2824" s="832">
        <v>0</v>
      </c>
      <c r="AI2824" s="832">
        <v>0</v>
      </c>
    </row>
    <row r="2825" spans="1:35" ht="15" customHeight="1">
      <c r="A2825" s="832" t="s">
        <v>1150</v>
      </c>
      <c r="B2825" s="832">
        <v>2022</v>
      </c>
      <c r="C2825" s="832" t="s">
        <v>2654</v>
      </c>
      <c r="D2825" s="832" t="s">
        <v>2655</v>
      </c>
      <c r="E2825" s="832" t="s">
        <v>333</v>
      </c>
      <c r="F2825" s="832" t="s">
        <v>2321</v>
      </c>
      <c r="G2825" s="832">
        <v>0</v>
      </c>
      <c r="H2825" s="832">
        <v>0</v>
      </c>
      <c r="I2825" s="832">
        <v>0</v>
      </c>
      <c r="J2825" s="832">
        <v>0</v>
      </c>
      <c r="K2825" s="832">
        <v>3431.23</v>
      </c>
      <c r="L2825" s="832">
        <v>12110.68</v>
      </c>
      <c r="M2825" s="832">
        <v>6684.93</v>
      </c>
      <c r="N2825" s="832">
        <v>11370.63</v>
      </c>
      <c r="O2825" s="832">
        <v>21531.73</v>
      </c>
      <c r="P2825" s="832">
        <v>21531.73</v>
      </c>
      <c r="Q2825" s="832">
        <v>41915.29</v>
      </c>
      <c r="R2825" s="832">
        <v>41915.29</v>
      </c>
      <c r="S2825" s="832">
        <v>1009.22</v>
      </c>
      <c r="T2825" s="832">
        <v>4911.45</v>
      </c>
      <c r="U2825" s="832">
        <v>0</v>
      </c>
      <c r="V2825" s="832">
        <v>0</v>
      </c>
      <c r="W2825" s="832">
        <v>0</v>
      </c>
      <c r="X2825" s="832">
        <v>0</v>
      </c>
      <c r="Y2825" s="832">
        <v>0</v>
      </c>
      <c r="Z2825" s="832">
        <v>1</v>
      </c>
      <c r="AA2825" s="832">
        <v>2</v>
      </c>
      <c r="AB2825" s="832">
        <v>1</v>
      </c>
      <c r="AC2825" s="832">
        <v>3</v>
      </c>
      <c r="AD2825" s="832">
        <v>4</v>
      </c>
      <c r="AE2825" s="832">
        <v>4</v>
      </c>
      <c r="AF2825" s="832">
        <v>5</v>
      </c>
      <c r="AG2825" s="832">
        <v>5</v>
      </c>
      <c r="AH2825" s="832">
        <v>0</v>
      </c>
      <c r="AI2825" s="832">
        <v>1</v>
      </c>
    </row>
    <row r="2826" spans="1:35" ht="15" customHeight="1">
      <c r="A2826" s="832" t="s">
        <v>1150</v>
      </c>
      <c r="B2826" s="832">
        <v>2022</v>
      </c>
      <c r="C2826" s="832" t="s">
        <v>2656</v>
      </c>
      <c r="D2826" s="832" t="s">
        <v>2657</v>
      </c>
      <c r="E2826" s="832" t="s">
        <v>333</v>
      </c>
      <c r="F2826" s="832" t="s">
        <v>2321</v>
      </c>
      <c r="G2826" s="832">
        <v>0</v>
      </c>
      <c r="H2826" s="832">
        <v>0</v>
      </c>
      <c r="I2826" s="832">
        <v>0</v>
      </c>
      <c r="J2826" s="832">
        <v>0</v>
      </c>
      <c r="K2826" s="832">
        <v>0</v>
      </c>
      <c r="L2826" s="832">
        <v>0</v>
      </c>
      <c r="M2826" s="832">
        <v>0</v>
      </c>
      <c r="N2826" s="832">
        <v>0</v>
      </c>
      <c r="O2826" s="832">
        <v>0</v>
      </c>
      <c r="P2826" s="832">
        <v>0</v>
      </c>
      <c r="Q2826" s="832">
        <v>0</v>
      </c>
      <c r="R2826" s="832">
        <v>0</v>
      </c>
      <c r="S2826" s="832">
        <v>0</v>
      </c>
      <c r="T2826" s="832">
        <v>0</v>
      </c>
      <c r="U2826" s="832">
        <v>0</v>
      </c>
      <c r="V2826" s="832">
        <v>0</v>
      </c>
      <c r="W2826" s="832">
        <v>0</v>
      </c>
      <c r="X2826" s="832">
        <v>0</v>
      </c>
      <c r="Y2826" s="832">
        <v>0</v>
      </c>
      <c r="Z2826" s="832">
        <v>0</v>
      </c>
      <c r="AA2826" s="832">
        <v>0</v>
      </c>
      <c r="AB2826" s="832">
        <v>0</v>
      </c>
      <c r="AC2826" s="832">
        <v>0</v>
      </c>
      <c r="AD2826" s="832">
        <v>0</v>
      </c>
      <c r="AE2826" s="832">
        <v>0</v>
      </c>
      <c r="AF2826" s="832">
        <v>0</v>
      </c>
      <c r="AG2826" s="832">
        <v>0</v>
      </c>
      <c r="AH2826" s="832">
        <v>0</v>
      </c>
      <c r="AI2826" s="832">
        <v>0</v>
      </c>
    </row>
    <row r="2827" spans="1:35" ht="15" customHeight="1">
      <c r="A2827" s="832" t="s">
        <v>1150</v>
      </c>
      <c r="B2827" s="832">
        <v>2022</v>
      </c>
      <c r="C2827" s="832" t="s">
        <v>2658</v>
      </c>
      <c r="D2827" s="832" t="s">
        <v>2659</v>
      </c>
      <c r="E2827" s="832" t="s">
        <v>333</v>
      </c>
      <c r="F2827" s="832" t="s">
        <v>2321</v>
      </c>
      <c r="G2827" s="832">
        <v>348148</v>
      </c>
      <c r="H2827" s="832">
        <v>417388</v>
      </c>
      <c r="I2827" s="832">
        <v>479205</v>
      </c>
      <c r="J2827" s="832">
        <v>526793</v>
      </c>
      <c r="K2827" s="832">
        <v>611449</v>
      </c>
      <c r="L2827" s="832">
        <v>683778</v>
      </c>
      <c r="M2827" s="832">
        <v>55372</v>
      </c>
      <c r="N2827" s="832">
        <v>122776</v>
      </c>
      <c r="O2827" s="832">
        <v>180039</v>
      </c>
      <c r="P2827" s="832">
        <v>231135</v>
      </c>
      <c r="Q2827" s="832">
        <v>292040</v>
      </c>
      <c r="R2827" s="832">
        <v>337490</v>
      </c>
      <c r="S2827" s="832">
        <v>56981.5</v>
      </c>
      <c r="T2827" s="832">
        <v>64017.09</v>
      </c>
      <c r="U2827" s="832">
        <v>0</v>
      </c>
      <c r="V2827" s="832">
        <v>7</v>
      </c>
      <c r="W2827" s="832">
        <v>8</v>
      </c>
      <c r="X2827" s="832">
        <v>9</v>
      </c>
      <c r="Y2827" s="832">
        <v>10</v>
      </c>
      <c r="Z2827" s="832">
        <v>11</v>
      </c>
      <c r="AA2827" s="832">
        <v>12</v>
      </c>
      <c r="AB2827" s="832">
        <v>1</v>
      </c>
      <c r="AC2827" s="832">
        <v>2</v>
      </c>
      <c r="AD2827" s="832">
        <v>3</v>
      </c>
      <c r="AE2827" s="832">
        <v>4</v>
      </c>
      <c r="AF2827" s="832">
        <v>5</v>
      </c>
      <c r="AG2827" s="832">
        <v>6</v>
      </c>
      <c r="AH2827" s="832">
        <v>1</v>
      </c>
      <c r="AI2827" s="832">
        <v>1</v>
      </c>
    </row>
    <row r="2828" spans="1:35" ht="15" customHeight="1">
      <c r="A2828" s="832" t="s">
        <v>1150</v>
      </c>
      <c r="B2828" s="832">
        <v>2022</v>
      </c>
      <c r="C2828" s="832" t="s">
        <v>2660</v>
      </c>
      <c r="D2828" s="832" t="s">
        <v>2661</v>
      </c>
      <c r="E2828" s="832" t="s">
        <v>333</v>
      </c>
      <c r="F2828" s="832" t="s">
        <v>2321</v>
      </c>
      <c r="G2828" s="832">
        <v>0</v>
      </c>
      <c r="H2828" s="832">
        <v>0</v>
      </c>
      <c r="I2828" s="832">
        <v>0</v>
      </c>
      <c r="J2828" s="832">
        <v>0</v>
      </c>
      <c r="K2828" s="832">
        <v>0</v>
      </c>
      <c r="L2828" s="832">
        <v>0</v>
      </c>
      <c r="M2828" s="832">
        <v>0</v>
      </c>
      <c r="N2828" s="832">
        <v>0</v>
      </c>
      <c r="O2828" s="832">
        <v>0</v>
      </c>
      <c r="P2828" s="832">
        <v>0</v>
      </c>
      <c r="Q2828" s="832">
        <v>0</v>
      </c>
      <c r="R2828" s="832">
        <v>0</v>
      </c>
      <c r="S2828" s="832">
        <v>0</v>
      </c>
      <c r="T2828" s="832">
        <v>0</v>
      </c>
      <c r="U2828" s="832">
        <v>0</v>
      </c>
      <c r="V2828" s="832">
        <v>0</v>
      </c>
      <c r="W2828" s="832">
        <v>0</v>
      </c>
      <c r="X2828" s="832">
        <v>0</v>
      </c>
      <c r="Y2828" s="832">
        <v>0</v>
      </c>
      <c r="Z2828" s="832">
        <v>0</v>
      </c>
      <c r="AA2828" s="832">
        <v>0</v>
      </c>
      <c r="AB2828" s="832">
        <v>0</v>
      </c>
      <c r="AC2828" s="832">
        <v>0</v>
      </c>
      <c r="AD2828" s="832">
        <v>0</v>
      </c>
      <c r="AE2828" s="832">
        <v>0</v>
      </c>
      <c r="AF2828" s="832">
        <v>0</v>
      </c>
      <c r="AG2828" s="832">
        <v>0</v>
      </c>
      <c r="AH2828" s="832">
        <v>0</v>
      </c>
      <c r="AI2828" s="832">
        <v>0</v>
      </c>
    </row>
    <row r="2829" spans="1:35" ht="15" customHeight="1">
      <c r="A2829" s="832" t="s">
        <v>1150</v>
      </c>
      <c r="B2829" s="832">
        <v>2022</v>
      </c>
      <c r="C2829" s="832" t="s">
        <v>2662</v>
      </c>
      <c r="D2829" s="832" t="s">
        <v>2663</v>
      </c>
      <c r="E2829" s="832" t="s">
        <v>333</v>
      </c>
      <c r="F2829" s="832" t="s">
        <v>2321</v>
      </c>
      <c r="G2829" s="832">
        <v>0</v>
      </c>
      <c r="H2829" s="832">
        <v>0</v>
      </c>
      <c r="I2829" s="832">
        <v>0</v>
      </c>
      <c r="J2829" s="832">
        <v>0</v>
      </c>
      <c r="K2829" s="832">
        <v>0</v>
      </c>
      <c r="L2829" s="832">
        <v>0</v>
      </c>
      <c r="M2829" s="832">
        <v>0</v>
      </c>
      <c r="N2829" s="832">
        <v>0</v>
      </c>
      <c r="O2829" s="832">
        <v>0</v>
      </c>
      <c r="P2829" s="832">
        <v>0</v>
      </c>
      <c r="Q2829" s="832">
        <v>0</v>
      </c>
      <c r="R2829" s="832">
        <v>0</v>
      </c>
      <c r="S2829" s="832">
        <v>0</v>
      </c>
      <c r="T2829" s="832">
        <v>0</v>
      </c>
      <c r="U2829" s="832">
        <v>0</v>
      </c>
      <c r="V2829" s="832">
        <v>0</v>
      </c>
      <c r="W2829" s="832">
        <v>0</v>
      </c>
      <c r="X2829" s="832">
        <v>0</v>
      </c>
      <c r="Y2829" s="832">
        <v>0</v>
      </c>
      <c r="Z2829" s="832">
        <v>0</v>
      </c>
      <c r="AA2829" s="832">
        <v>0</v>
      </c>
      <c r="AB2829" s="832">
        <v>0</v>
      </c>
      <c r="AC2829" s="832">
        <v>0</v>
      </c>
      <c r="AD2829" s="832">
        <v>0</v>
      </c>
      <c r="AE2829" s="832">
        <v>0</v>
      </c>
      <c r="AF2829" s="832">
        <v>0</v>
      </c>
      <c r="AG2829" s="832">
        <v>0</v>
      </c>
      <c r="AH2829" s="832">
        <v>0</v>
      </c>
      <c r="AI2829" s="832">
        <v>0</v>
      </c>
    </row>
    <row r="2830" spans="1:35" ht="15" customHeight="1">
      <c r="A2830" s="832" t="s">
        <v>1150</v>
      </c>
      <c r="B2830" s="832">
        <v>2022</v>
      </c>
      <c r="C2830" s="832" t="s">
        <v>2664</v>
      </c>
      <c r="D2830" s="832" t="s">
        <v>2665</v>
      </c>
      <c r="E2830" s="832" t="s">
        <v>333</v>
      </c>
      <c r="F2830" s="832" t="s">
        <v>2321</v>
      </c>
      <c r="G2830" s="832">
        <v>0</v>
      </c>
      <c r="H2830" s="832">
        <v>0</v>
      </c>
      <c r="I2830" s="832">
        <v>0</v>
      </c>
      <c r="J2830" s="832">
        <v>0</v>
      </c>
      <c r="K2830" s="832">
        <v>0</v>
      </c>
      <c r="L2830" s="832">
        <v>0</v>
      </c>
      <c r="M2830" s="832">
        <v>0</v>
      </c>
      <c r="N2830" s="832">
        <v>0</v>
      </c>
      <c r="O2830" s="832">
        <v>0</v>
      </c>
      <c r="P2830" s="832">
        <v>0</v>
      </c>
      <c r="Q2830" s="832">
        <v>0</v>
      </c>
      <c r="R2830" s="832">
        <v>0</v>
      </c>
      <c r="S2830" s="832">
        <v>0</v>
      </c>
      <c r="T2830" s="832">
        <v>0</v>
      </c>
      <c r="U2830" s="832">
        <v>0</v>
      </c>
      <c r="V2830" s="832">
        <v>0</v>
      </c>
      <c r="W2830" s="832">
        <v>0</v>
      </c>
      <c r="X2830" s="832">
        <v>0</v>
      </c>
      <c r="Y2830" s="832">
        <v>0</v>
      </c>
      <c r="Z2830" s="832">
        <v>0</v>
      </c>
      <c r="AA2830" s="832">
        <v>0</v>
      </c>
      <c r="AB2830" s="832">
        <v>0</v>
      </c>
      <c r="AC2830" s="832">
        <v>0</v>
      </c>
      <c r="AD2830" s="832">
        <v>0</v>
      </c>
      <c r="AE2830" s="832">
        <v>0</v>
      </c>
      <c r="AF2830" s="832">
        <v>0</v>
      </c>
      <c r="AG2830" s="832">
        <v>0</v>
      </c>
      <c r="AH2830" s="832">
        <v>0</v>
      </c>
      <c r="AI2830" s="832">
        <v>0</v>
      </c>
    </row>
    <row r="2831" spans="1:35" ht="15" customHeight="1">
      <c r="A2831" s="832" t="s">
        <v>1150</v>
      </c>
      <c r="B2831" s="832">
        <v>2022</v>
      </c>
      <c r="C2831" s="832" t="s">
        <v>2666</v>
      </c>
      <c r="D2831" s="832" t="s">
        <v>2667</v>
      </c>
      <c r="E2831" s="832" t="s">
        <v>333</v>
      </c>
      <c r="F2831" s="832" t="s">
        <v>2321</v>
      </c>
      <c r="G2831" s="832">
        <v>207352.19</v>
      </c>
      <c r="H2831" s="832">
        <v>211066.32</v>
      </c>
      <c r="I2831" s="832">
        <v>211604.39</v>
      </c>
      <c r="J2831" s="832">
        <v>218944</v>
      </c>
      <c r="K2831" s="832">
        <v>221522.84</v>
      </c>
      <c r="L2831" s="832">
        <v>276363.2</v>
      </c>
      <c r="M2831" s="832">
        <v>6332.21</v>
      </c>
      <c r="N2831" s="832">
        <v>7535.96</v>
      </c>
      <c r="O2831" s="832">
        <v>9286.09</v>
      </c>
      <c r="P2831" s="832">
        <v>13796.24</v>
      </c>
      <c r="Q2831" s="832">
        <v>14315.96</v>
      </c>
      <c r="R2831" s="832">
        <v>17026.93</v>
      </c>
      <c r="S2831" s="832">
        <v>23030.27</v>
      </c>
      <c r="T2831" s="832">
        <v>8582.31</v>
      </c>
      <c r="U2831" s="832">
        <v>-22850</v>
      </c>
      <c r="V2831" s="832">
        <v>205</v>
      </c>
      <c r="W2831" s="832">
        <v>235</v>
      </c>
      <c r="X2831" s="832">
        <v>257</v>
      </c>
      <c r="Y2831" s="832">
        <v>279</v>
      </c>
      <c r="Z2831" s="832">
        <v>309</v>
      </c>
      <c r="AA2831" s="832">
        <v>367</v>
      </c>
      <c r="AB2831" s="832">
        <v>28</v>
      </c>
      <c r="AC2831" s="832">
        <v>50</v>
      </c>
      <c r="AD2831" s="832">
        <v>83</v>
      </c>
      <c r="AE2831" s="832">
        <v>125</v>
      </c>
      <c r="AF2831" s="832">
        <v>176</v>
      </c>
      <c r="AG2831" s="832">
        <v>202</v>
      </c>
      <c r="AH2831" s="832">
        <v>31</v>
      </c>
      <c r="AI2831" s="832">
        <v>33</v>
      </c>
    </row>
    <row r="2832" spans="1:35" ht="15" customHeight="1">
      <c r="A2832" s="832" t="s">
        <v>1150</v>
      </c>
      <c r="B2832" s="832">
        <v>2022</v>
      </c>
      <c r="C2832" s="832" t="s">
        <v>2670</v>
      </c>
      <c r="D2832" s="832" t="s">
        <v>2671</v>
      </c>
      <c r="E2832" s="832" t="s">
        <v>333</v>
      </c>
      <c r="F2832" s="832" t="s">
        <v>2321</v>
      </c>
      <c r="G2832" s="832">
        <v>0</v>
      </c>
      <c r="H2832" s="832">
        <v>0</v>
      </c>
      <c r="I2832" s="832">
        <v>0</v>
      </c>
      <c r="J2832" s="832">
        <v>0</v>
      </c>
      <c r="K2832" s="832">
        <v>0</v>
      </c>
      <c r="L2832" s="832">
        <v>0</v>
      </c>
      <c r="M2832" s="832">
        <v>0</v>
      </c>
      <c r="N2832" s="832">
        <v>0</v>
      </c>
      <c r="O2832" s="832">
        <v>0</v>
      </c>
      <c r="P2832" s="832">
        <v>0</v>
      </c>
      <c r="Q2832" s="832">
        <v>0</v>
      </c>
      <c r="R2832" s="832">
        <v>0</v>
      </c>
      <c r="S2832" s="832">
        <v>0</v>
      </c>
      <c r="T2832" s="832">
        <v>0</v>
      </c>
      <c r="U2832" s="832">
        <v>0</v>
      </c>
      <c r="V2832" s="832">
        <v>0</v>
      </c>
      <c r="W2832" s="832">
        <v>0</v>
      </c>
      <c r="X2832" s="832">
        <v>0</v>
      </c>
      <c r="Y2832" s="832">
        <v>0</v>
      </c>
      <c r="Z2832" s="832">
        <v>0</v>
      </c>
      <c r="AA2832" s="832">
        <v>0</v>
      </c>
      <c r="AB2832" s="832">
        <v>0</v>
      </c>
      <c r="AC2832" s="832">
        <v>0</v>
      </c>
      <c r="AD2832" s="832">
        <v>0</v>
      </c>
      <c r="AE2832" s="832">
        <v>0</v>
      </c>
      <c r="AF2832" s="832">
        <v>0</v>
      </c>
      <c r="AG2832" s="832">
        <v>0</v>
      </c>
      <c r="AH2832" s="832">
        <v>0</v>
      </c>
      <c r="AI2832" s="832">
        <v>0</v>
      </c>
    </row>
    <row r="2833" spans="1:35" ht="15" customHeight="1">
      <c r="A2833" s="832" t="s">
        <v>1150</v>
      </c>
      <c r="B2833" s="832">
        <v>2022</v>
      </c>
      <c r="C2833" s="832" t="s">
        <v>2672</v>
      </c>
      <c r="D2833" s="832" t="s">
        <v>2864</v>
      </c>
      <c r="E2833" s="832" t="s">
        <v>333</v>
      </c>
      <c r="F2833" s="832" t="s">
        <v>1119</v>
      </c>
      <c r="G2833" s="832">
        <v>33598.22</v>
      </c>
      <c r="H2833" s="832">
        <v>33934.74</v>
      </c>
      <c r="I2833" s="832">
        <v>38223.18</v>
      </c>
      <c r="J2833" s="832">
        <v>43853.14</v>
      </c>
      <c r="K2833" s="832">
        <v>49202.01</v>
      </c>
      <c r="L2833" s="832">
        <v>53139.69</v>
      </c>
      <c r="M2833" s="832">
        <v>134.91</v>
      </c>
      <c r="N2833" s="832">
        <v>3598.88</v>
      </c>
      <c r="O2833" s="832">
        <v>10477.19</v>
      </c>
      <c r="P2833" s="832">
        <v>16344.07</v>
      </c>
      <c r="Q2833" s="832">
        <v>23301.279999999999</v>
      </c>
      <c r="R2833" s="832">
        <v>28523.67</v>
      </c>
      <c r="S2833" s="832">
        <v>4428.3100000000004</v>
      </c>
      <c r="T2833" s="832">
        <v>4490.2</v>
      </c>
      <c r="U2833" s="832">
        <v>96.35</v>
      </c>
      <c r="V2833" s="832">
        <v>0</v>
      </c>
      <c r="W2833" s="832">
        <v>0</v>
      </c>
      <c r="X2833" s="832">
        <v>0</v>
      </c>
      <c r="Y2833" s="832">
        <v>0</v>
      </c>
      <c r="Z2833" s="832">
        <v>0</v>
      </c>
      <c r="AA2833" s="832">
        <v>0</v>
      </c>
      <c r="AB2833" s="832">
        <v>0</v>
      </c>
      <c r="AC2833" s="832">
        <v>0</v>
      </c>
      <c r="AD2833" s="832">
        <v>0</v>
      </c>
      <c r="AE2833" s="832">
        <v>0</v>
      </c>
      <c r="AF2833" s="832">
        <v>0</v>
      </c>
      <c r="AG2833" s="832">
        <v>0</v>
      </c>
      <c r="AH2833" s="832">
        <v>0</v>
      </c>
      <c r="AI2833" s="832">
        <v>0</v>
      </c>
    </row>
    <row r="2834" spans="1:35" ht="15" customHeight="1">
      <c r="A2834" s="832" t="s">
        <v>1150</v>
      </c>
      <c r="B2834" s="832">
        <v>2022</v>
      </c>
      <c r="C2834" s="832" t="s">
        <v>2676</v>
      </c>
      <c r="D2834" s="832" t="s">
        <v>2865</v>
      </c>
      <c r="E2834" s="832" t="s">
        <v>333</v>
      </c>
      <c r="F2834" s="832" t="s">
        <v>1119</v>
      </c>
      <c r="G2834" s="832">
        <v>0</v>
      </c>
      <c r="H2834" s="832">
        <v>0</v>
      </c>
      <c r="I2834" s="832">
        <v>0</v>
      </c>
      <c r="J2834" s="832">
        <v>0</v>
      </c>
      <c r="K2834" s="832">
        <v>0</v>
      </c>
      <c r="L2834" s="832">
        <v>0</v>
      </c>
      <c r="M2834" s="832">
        <v>0</v>
      </c>
      <c r="N2834" s="832">
        <v>0</v>
      </c>
      <c r="O2834" s="832">
        <v>0</v>
      </c>
      <c r="P2834" s="832">
        <v>0</v>
      </c>
      <c r="Q2834" s="832">
        <v>0</v>
      </c>
      <c r="R2834" s="832">
        <v>0</v>
      </c>
      <c r="S2834" s="832">
        <v>0</v>
      </c>
      <c r="T2834" s="832">
        <v>0</v>
      </c>
      <c r="U2834" s="832">
        <v>0</v>
      </c>
      <c r="V2834" s="832">
        <v>0</v>
      </c>
      <c r="W2834" s="832">
        <v>0</v>
      </c>
      <c r="X2834" s="832">
        <v>0</v>
      </c>
      <c r="Y2834" s="832">
        <v>0</v>
      </c>
      <c r="Z2834" s="832">
        <v>0</v>
      </c>
      <c r="AA2834" s="832">
        <v>0</v>
      </c>
      <c r="AB2834" s="832">
        <v>0</v>
      </c>
      <c r="AC2834" s="832">
        <v>0</v>
      </c>
      <c r="AD2834" s="832">
        <v>0</v>
      </c>
      <c r="AE2834" s="832">
        <v>0</v>
      </c>
      <c r="AF2834" s="832">
        <v>0</v>
      </c>
      <c r="AG2834" s="832">
        <v>0</v>
      </c>
      <c r="AH2834" s="832">
        <v>0</v>
      </c>
      <c r="AI2834" s="832">
        <v>0</v>
      </c>
    </row>
    <row r="2835" spans="1:35" ht="15" customHeight="1">
      <c r="A2835" s="832" t="s">
        <v>1150</v>
      </c>
      <c r="B2835" s="832">
        <v>2022</v>
      </c>
      <c r="C2835" s="832" t="s">
        <v>2678</v>
      </c>
      <c r="D2835" s="832" t="s">
        <v>2679</v>
      </c>
      <c r="E2835" s="832" t="s">
        <v>333</v>
      </c>
      <c r="F2835" s="832" t="s">
        <v>1119</v>
      </c>
      <c r="G2835" s="832">
        <v>0</v>
      </c>
      <c r="H2835" s="832">
        <v>0</v>
      </c>
      <c r="I2835" s="832">
        <v>0</v>
      </c>
      <c r="J2835" s="832">
        <v>0</v>
      </c>
      <c r="K2835" s="832">
        <v>0</v>
      </c>
      <c r="L2835" s="832">
        <v>0</v>
      </c>
      <c r="M2835" s="832">
        <v>0</v>
      </c>
      <c r="N2835" s="832">
        <v>0</v>
      </c>
      <c r="O2835" s="832">
        <v>0</v>
      </c>
      <c r="P2835" s="832">
        <v>0</v>
      </c>
      <c r="Q2835" s="832">
        <v>0</v>
      </c>
      <c r="R2835" s="832">
        <v>0</v>
      </c>
      <c r="S2835" s="832">
        <v>0</v>
      </c>
      <c r="T2835" s="832">
        <v>0</v>
      </c>
      <c r="U2835" s="832">
        <v>0</v>
      </c>
      <c r="V2835" s="832">
        <v>0</v>
      </c>
      <c r="W2835" s="832">
        <v>0</v>
      </c>
      <c r="X2835" s="832">
        <v>0</v>
      </c>
      <c r="Y2835" s="832">
        <v>0</v>
      </c>
      <c r="Z2835" s="832">
        <v>0</v>
      </c>
      <c r="AA2835" s="832">
        <v>0</v>
      </c>
      <c r="AB2835" s="832">
        <v>0</v>
      </c>
      <c r="AC2835" s="832">
        <v>0</v>
      </c>
      <c r="AD2835" s="832">
        <v>0</v>
      </c>
      <c r="AE2835" s="832">
        <v>0</v>
      </c>
      <c r="AF2835" s="832">
        <v>0</v>
      </c>
      <c r="AG2835" s="832">
        <v>0</v>
      </c>
      <c r="AH2835" s="832">
        <v>0</v>
      </c>
      <c r="AI2835" s="832">
        <v>0</v>
      </c>
    </row>
    <row r="2836" spans="1:35" ht="15" customHeight="1">
      <c r="A2836" s="832" t="s">
        <v>1150</v>
      </c>
      <c r="B2836" s="832">
        <v>2022</v>
      </c>
      <c r="C2836" s="832" t="s">
        <v>2680</v>
      </c>
      <c r="D2836" s="832" t="s">
        <v>2681</v>
      </c>
      <c r="E2836" s="832" t="s">
        <v>333</v>
      </c>
      <c r="F2836" s="832" t="s">
        <v>1119</v>
      </c>
      <c r="G2836" s="832">
        <v>0</v>
      </c>
      <c r="H2836" s="832">
        <v>0</v>
      </c>
      <c r="I2836" s="832">
        <v>0</v>
      </c>
      <c r="J2836" s="832">
        <v>0</v>
      </c>
      <c r="K2836" s="832">
        <v>0</v>
      </c>
      <c r="L2836" s="832">
        <v>0</v>
      </c>
      <c r="M2836" s="832">
        <v>0</v>
      </c>
      <c r="N2836" s="832">
        <v>0</v>
      </c>
      <c r="O2836" s="832">
        <v>0</v>
      </c>
      <c r="P2836" s="832">
        <v>0</v>
      </c>
      <c r="Q2836" s="832">
        <v>0</v>
      </c>
      <c r="R2836" s="832">
        <v>0</v>
      </c>
      <c r="S2836" s="832">
        <v>0</v>
      </c>
      <c r="T2836" s="832">
        <v>0</v>
      </c>
      <c r="U2836" s="832">
        <v>0</v>
      </c>
      <c r="V2836" s="832">
        <v>0</v>
      </c>
      <c r="W2836" s="832">
        <v>0</v>
      </c>
      <c r="X2836" s="832">
        <v>0</v>
      </c>
      <c r="Y2836" s="832">
        <v>0</v>
      </c>
      <c r="Z2836" s="832">
        <v>0</v>
      </c>
      <c r="AA2836" s="832">
        <v>0</v>
      </c>
      <c r="AB2836" s="832">
        <v>0</v>
      </c>
      <c r="AC2836" s="832">
        <v>0</v>
      </c>
      <c r="AD2836" s="832">
        <v>0</v>
      </c>
      <c r="AE2836" s="832">
        <v>0</v>
      </c>
      <c r="AF2836" s="832">
        <v>0</v>
      </c>
      <c r="AG2836" s="832">
        <v>0</v>
      </c>
      <c r="AH2836" s="832">
        <v>0</v>
      </c>
      <c r="AI2836" s="832">
        <v>0</v>
      </c>
    </row>
    <row r="2837" spans="1:35" ht="15" customHeight="1">
      <c r="A2837" s="832" t="s">
        <v>1150</v>
      </c>
      <c r="B2837" s="832">
        <v>2022</v>
      </c>
      <c r="C2837" s="832" t="s">
        <v>2682</v>
      </c>
      <c r="D2837" s="832" t="s">
        <v>2683</v>
      </c>
      <c r="E2837" s="832" t="s">
        <v>333</v>
      </c>
      <c r="F2837" s="832" t="s">
        <v>1119</v>
      </c>
      <c r="G2837" s="832">
        <v>0</v>
      </c>
      <c r="H2837" s="832">
        <v>0</v>
      </c>
      <c r="I2837" s="832">
        <v>0</v>
      </c>
      <c r="J2837" s="832">
        <v>0</v>
      </c>
      <c r="K2837" s="832">
        <v>0</v>
      </c>
      <c r="L2837" s="832">
        <v>0</v>
      </c>
      <c r="M2837" s="832">
        <v>0</v>
      </c>
      <c r="N2837" s="832">
        <v>0</v>
      </c>
      <c r="O2837" s="832">
        <v>0</v>
      </c>
      <c r="P2837" s="832">
        <v>0</v>
      </c>
      <c r="Q2837" s="832">
        <v>0</v>
      </c>
      <c r="R2837" s="832">
        <v>0</v>
      </c>
      <c r="S2837" s="832">
        <v>0</v>
      </c>
      <c r="T2837" s="832">
        <v>0</v>
      </c>
      <c r="U2837" s="832">
        <v>0</v>
      </c>
      <c r="V2837" s="832">
        <v>0</v>
      </c>
      <c r="W2837" s="832">
        <v>0</v>
      </c>
      <c r="X2837" s="832">
        <v>0</v>
      </c>
      <c r="Y2837" s="832">
        <v>0</v>
      </c>
      <c r="Z2837" s="832">
        <v>0</v>
      </c>
      <c r="AA2837" s="832">
        <v>0</v>
      </c>
      <c r="AB2837" s="832">
        <v>0</v>
      </c>
      <c r="AC2837" s="832">
        <v>0</v>
      </c>
      <c r="AD2837" s="832">
        <v>0</v>
      </c>
      <c r="AE2837" s="832">
        <v>0</v>
      </c>
      <c r="AF2837" s="832">
        <v>0</v>
      </c>
      <c r="AG2837" s="832">
        <v>0</v>
      </c>
      <c r="AH2837" s="832">
        <v>0</v>
      </c>
      <c r="AI2837" s="832">
        <v>0</v>
      </c>
    </row>
    <row r="2838" spans="1:35" ht="15" customHeight="1">
      <c r="A2838" s="832" t="s">
        <v>1150</v>
      </c>
      <c r="B2838" s="832">
        <v>2022</v>
      </c>
      <c r="C2838" s="832" t="s">
        <v>2684</v>
      </c>
      <c r="D2838" s="832" t="s">
        <v>2685</v>
      </c>
      <c r="E2838" s="832" t="s">
        <v>333</v>
      </c>
      <c r="F2838" s="832" t="s">
        <v>1119</v>
      </c>
      <c r="G2838" s="832">
        <v>2625.5</v>
      </c>
      <c r="H2838" s="832">
        <v>2625.5</v>
      </c>
      <c r="I2838" s="832">
        <v>2625.5</v>
      </c>
      <c r="J2838" s="832">
        <v>2625.5</v>
      </c>
      <c r="K2838" s="832">
        <v>2625.5</v>
      </c>
      <c r="L2838" s="832">
        <v>2625.5</v>
      </c>
      <c r="M2838" s="832">
        <v>0</v>
      </c>
      <c r="N2838" s="832">
        <v>0</v>
      </c>
      <c r="O2838" s="832">
        <v>0</v>
      </c>
      <c r="P2838" s="832">
        <v>0</v>
      </c>
      <c r="Q2838" s="832">
        <v>0</v>
      </c>
      <c r="R2838" s="832">
        <v>0</v>
      </c>
      <c r="S2838" s="832">
        <v>218.79</v>
      </c>
      <c r="T2838" s="832">
        <v>0</v>
      </c>
      <c r="U2838" s="832">
        <v>-2008.96</v>
      </c>
      <c r="V2838" s="832">
        <v>0</v>
      </c>
      <c r="W2838" s="832">
        <v>0</v>
      </c>
      <c r="X2838" s="832">
        <v>0</v>
      </c>
      <c r="Y2838" s="832">
        <v>0</v>
      </c>
      <c r="Z2838" s="832">
        <v>0</v>
      </c>
      <c r="AA2838" s="832">
        <v>0</v>
      </c>
      <c r="AB2838" s="832">
        <v>0</v>
      </c>
      <c r="AC2838" s="832">
        <v>0</v>
      </c>
      <c r="AD2838" s="832">
        <v>0</v>
      </c>
      <c r="AE2838" s="832">
        <v>0</v>
      </c>
      <c r="AF2838" s="832">
        <v>0</v>
      </c>
      <c r="AG2838" s="832">
        <v>0</v>
      </c>
      <c r="AH2838" s="832">
        <v>0</v>
      </c>
      <c r="AI2838" s="832">
        <v>0</v>
      </c>
    </row>
    <row r="2839" spans="1:35" ht="15" customHeight="1">
      <c r="A2839" s="832" t="s">
        <v>1150</v>
      </c>
      <c r="B2839" s="832">
        <v>2022</v>
      </c>
      <c r="C2839" s="832" t="s">
        <v>2686</v>
      </c>
      <c r="D2839" s="832" t="s">
        <v>2866</v>
      </c>
      <c r="E2839" s="832" t="s">
        <v>333</v>
      </c>
      <c r="F2839" s="832" t="s">
        <v>1119</v>
      </c>
      <c r="G2839" s="832">
        <v>0</v>
      </c>
      <c r="H2839" s="832">
        <v>0</v>
      </c>
      <c r="I2839" s="832">
        <v>0</v>
      </c>
      <c r="J2839" s="832">
        <v>0</v>
      </c>
      <c r="K2839" s="832">
        <v>0</v>
      </c>
      <c r="L2839" s="832">
        <v>0</v>
      </c>
      <c r="M2839" s="832">
        <v>0</v>
      </c>
      <c r="N2839" s="832">
        <v>0</v>
      </c>
      <c r="O2839" s="832">
        <v>0</v>
      </c>
      <c r="P2839" s="832">
        <v>0</v>
      </c>
      <c r="Q2839" s="832">
        <v>0</v>
      </c>
      <c r="R2839" s="832">
        <v>0</v>
      </c>
      <c r="S2839" s="832">
        <v>0</v>
      </c>
      <c r="T2839" s="832">
        <v>0</v>
      </c>
      <c r="U2839" s="832">
        <v>199007</v>
      </c>
      <c r="V2839" s="832">
        <v>0</v>
      </c>
      <c r="W2839" s="832">
        <v>0</v>
      </c>
      <c r="X2839" s="832">
        <v>0</v>
      </c>
      <c r="Y2839" s="832">
        <v>0</v>
      </c>
      <c r="Z2839" s="832">
        <v>0</v>
      </c>
      <c r="AA2839" s="832">
        <v>0</v>
      </c>
      <c r="AB2839" s="832">
        <v>0</v>
      </c>
      <c r="AC2839" s="832">
        <v>0</v>
      </c>
      <c r="AD2839" s="832">
        <v>0</v>
      </c>
      <c r="AE2839" s="832">
        <v>0</v>
      </c>
      <c r="AF2839" s="832">
        <v>0</v>
      </c>
      <c r="AG2839" s="832">
        <v>0</v>
      </c>
      <c r="AH2839" s="832">
        <v>0</v>
      </c>
      <c r="AI2839" s="832">
        <v>0</v>
      </c>
    </row>
    <row r="2840" spans="1:35" ht="15" customHeight="1">
      <c r="A2840" s="832" t="s">
        <v>1150</v>
      </c>
      <c r="B2840" s="832">
        <v>2022</v>
      </c>
      <c r="C2840" s="832" t="s">
        <v>2690</v>
      </c>
      <c r="D2840" s="832" t="s">
        <v>2691</v>
      </c>
      <c r="E2840" s="832" t="s">
        <v>333</v>
      </c>
      <c r="F2840" s="832" t="s">
        <v>1119</v>
      </c>
      <c r="G2840" s="832">
        <v>0</v>
      </c>
      <c r="H2840" s="832">
        <v>0</v>
      </c>
      <c r="I2840" s="832">
        <v>0</v>
      </c>
      <c r="J2840" s="832">
        <v>0</v>
      </c>
      <c r="K2840" s="832">
        <v>0</v>
      </c>
      <c r="L2840" s="832">
        <v>0</v>
      </c>
      <c r="M2840" s="832">
        <v>0</v>
      </c>
      <c r="N2840" s="832">
        <v>0</v>
      </c>
      <c r="O2840" s="832">
        <v>0</v>
      </c>
      <c r="P2840" s="832">
        <v>0</v>
      </c>
      <c r="Q2840" s="832">
        <v>0</v>
      </c>
      <c r="R2840" s="832">
        <v>0</v>
      </c>
      <c r="S2840" s="832">
        <v>0</v>
      </c>
      <c r="T2840" s="832">
        <v>0</v>
      </c>
      <c r="U2840" s="832">
        <v>0</v>
      </c>
      <c r="V2840" s="832">
        <v>0</v>
      </c>
      <c r="W2840" s="832">
        <v>0</v>
      </c>
      <c r="X2840" s="832">
        <v>0</v>
      </c>
      <c r="Y2840" s="832">
        <v>0</v>
      </c>
      <c r="Z2840" s="832">
        <v>0</v>
      </c>
      <c r="AA2840" s="832">
        <v>0</v>
      </c>
      <c r="AB2840" s="832">
        <v>0</v>
      </c>
      <c r="AC2840" s="832">
        <v>0</v>
      </c>
      <c r="AD2840" s="832">
        <v>0</v>
      </c>
      <c r="AE2840" s="832">
        <v>0</v>
      </c>
      <c r="AF2840" s="832">
        <v>0</v>
      </c>
      <c r="AG2840" s="832">
        <v>0</v>
      </c>
      <c r="AH2840" s="832">
        <v>0</v>
      </c>
      <c r="AI2840" s="832">
        <v>0</v>
      </c>
    </row>
    <row r="2841" spans="1:35" ht="15" customHeight="1">
      <c r="A2841" s="832" t="s">
        <v>1150</v>
      </c>
      <c r="B2841" s="832">
        <v>2022</v>
      </c>
      <c r="C2841" s="832" t="s">
        <v>2692</v>
      </c>
      <c r="D2841" s="832" t="s">
        <v>2693</v>
      </c>
      <c r="E2841" s="832" t="s">
        <v>333</v>
      </c>
      <c r="F2841" s="832" t="s">
        <v>1119</v>
      </c>
      <c r="G2841" s="832">
        <v>16.760000000000002</v>
      </c>
      <c r="H2841" s="832">
        <v>24.35</v>
      </c>
      <c r="I2841" s="832">
        <v>24.67</v>
      </c>
      <c r="J2841" s="832">
        <v>24.83</v>
      </c>
      <c r="K2841" s="832">
        <v>27.62</v>
      </c>
      <c r="L2841" s="832">
        <v>937.46</v>
      </c>
      <c r="M2841" s="832">
        <v>0.16</v>
      </c>
      <c r="N2841" s="832">
        <v>21.6</v>
      </c>
      <c r="O2841" s="832">
        <v>21.98</v>
      </c>
      <c r="P2841" s="832">
        <v>22.15</v>
      </c>
      <c r="Q2841" s="832">
        <v>160.19999999999999</v>
      </c>
      <c r="R2841" s="832">
        <v>160.41</v>
      </c>
      <c r="S2841" s="832">
        <v>78.12</v>
      </c>
      <c r="T2841" s="832">
        <v>98.3</v>
      </c>
      <c r="U2841" s="832">
        <v>0</v>
      </c>
      <c r="V2841" s="832">
        <v>0</v>
      </c>
      <c r="W2841" s="832">
        <v>0</v>
      </c>
      <c r="X2841" s="832">
        <v>0</v>
      </c>
      <c r="Y2841" s="832">
        <v>0</v>
      </c>
      <c r="Z2841" s="832">
        <v>0</v>
      </c>
      <c r="AA2841" s="832">
        <v>0</v>
      </c>
      <c r="AB2841" s="832">
        <v>0</v>
      </c>
      <c r="AC2841" s="832">
        <v>0</v>
      </c>
      <c r="AD2841" s="832">
        <v>0</v>
      </c>
      <c r="AE2841" s="832">
        <v>0</v>
      </c>
      <c r="AF2841" s="832">
        <v>0</v>
      </c>
      <c r="AG2841" s="832">
        <v>0</v>
      </c>
      <c r="AH2841" s="832">
        <v>0</v>
      </c>
      <c r="AI2841" s="832">
        <v>0</v>
      </c>
    </row>
    <row r="2842" spans="1:35" ht="15" customHeight="1">
      <c r="A2842" s="832" t="s">
        <v>1150</v>
      </c>
      <c r="B2842" s="832">
        <v>2022</v>
      </c>
      <c r="C2842" s="832" t="s">
        <v>2696</v>
      </c>
      <c r="D2842" s="832" t="s">
        <v>2697</v>
      </c>
      <c r="E2842" s="832" t="s">
        <v>333</v>
      </c>
      <c r="F2842" s="832" t="s">
        <v>1119</v>
      </c>
      <c r="G2842" s="832">
        <v>0</v>
      </c>
      <c r="H2842" s="832">
        <v>0</v>
      </c>
      <c r="I2842" s="832">
        <v>0</v>
      </c>
      <c r="J2842" s="832">
        <v>0</v>
      </c>
      <c r="K2842" s="832">
        <v>0</v>
      </c>
      <c r="L2842" s="832">
        <v>0</v>
      </c>
      <c r="M2842" s="832">
        <v>0</v>
      </c>
      <c r="N2842" s="832">
        <v>0</v>
      </c>
      <c r="O2842" s="832">
        <v>0</v>
      </c>
      <c r="P2842" s="832">
        <v>0</v>
      </c>
      <c r="Q2842" s="832">
        <v>0</v>
      </c>
      <c r="R2842" s="832">
        <v>0</v>
      </c>
      <c r="S2842" s="832">
        <v>0</v>
      </c>
      <c r="T2842" s="832">
        <v>0</v>
      </c>
      <c r="U2842" s="832">
        <v>0</v>
      </c>
      <c r="V2842" s="832">
        <v>0</v>
      </c>
      <c r="W2842" s="832">
        <v>0</v>
      </c>
      <c r="X2842" s="832">
        <v>0</v>
      </c>
      <c r="Y2842" s="832">
        <v>0</v>
      </c>
      <c r="Z2842" s="832">
        <v>0</v>
      </c>
      <c r="AA2842" s="832">
        <v>0</v>
      </c>
      <c r="AB2842" s="832">
        <v>0</v>
      </c>
      <c r="AC2842" s="832">
        <v>0</v>
      </c>
      <c r="AD2842" s="832">
        <v>0</v>
      </c>
      <c r="AE2842" s="832">
        <v>0</v>
      </c>
      <c r="AF2842" s="832">
        <v>0</v>
      </c>
      <c r="AG2842" s="832">
        <v>0</v>
      </c>
      <c r="AH2842" s="832">
        <v>0</v>
      </c>
      <c r="AI2842" s="832">
        <v>0</v>
      </c>
    </row>
    <row r="2843" spans="1:35" ht="15" customHeight="1">
      <c r="A2843" s="832" t="s">
        <v>1150</v>
      </c>
      <c r="B2843" s="832">
        <v>2022</v>
      </c>
      <c r="C2843" s="832" t="s">
        <v>2700</v>
      </c>
      <c r="D2843" s="832" t="s">
        <v>2701</v>
      </c>
      <c r="E2843" s="832" t="s">
        <v>333</v>
      </c>
      <c r="F2843" s="832" t="s">
        <v>1119</v>
      </c>
      <c r="G2843" s="832">
        <v>16782.88</v>
      </c>
      <c r="H2843" s="832">
        <v>16782.88</v>
      </c>
      <c r="I2843" s="832">
        <v>16782.88</v>
      </c>
      <c r="J2843" s="832">
        <v>16782.88</v>
      </c>
      <c r="K2843" s="832">
        <v>16782.88</v>
      </c>
      <c r="L2843" s="832">
        <v>16782.88</v>
      </c>
      <c r="M2843" s="832">
        <v>0</v>
      </c>
      <c r="N2843" s="832">
        <v>0</v>
      </c>
      <c r="O2843" s="832">
        <v>0</v>
      </c>
      <c r="P2843" s="832">
        <v>0</v>
      </c>
      <c r="Q2843" s="832">
        <v>0</v>
      </c>
      <c r="R2843" s="832">
        <v>0</v>
      </c>
      <c r="S2843" s="832">
        <v>1398.57</v>
      </c>
      <c r="T2843" s="832">
        <v>716.16</v>
      </c>
      <c r="U2843" s="832">
        <v>0</v>
      </c>
      <c r="V2843" s="832">
        <v>0</v>
      </c>
      <c r="W2843" s="832">
        <v>0</v>
      </c>
      <c r="X2843" s="832">
        <v>0</v>
      </c>
      <c r="Y2843" s="832">
        <v>0</v>
      </c>
      <c r="Z2843" s="832">
        <v>0</v>
      </c>
      <c r="AA2843" s="832">
        <v>0</v>
      </c>
      <c r="AB2843" s="832">
        <v>0</v>
      </c>
      <c r="AC2843" s="832">
        <v>0</v>
      </c>
      <c r="AD2843" s="832">
        <v>0</v>
      </c>
      <c r="AE2843" s="832">
        <v>0</v>
      </c>
      <c r="AF2843" s="832">
        <v>0</v>
      </c>
      <c r="AG2843" s="832">
        <v>0</v>
      </c>
      <c r="AH2843" s="832">
        <v>0</v>
      </c>
      <c r="AI2843" s="832">
        <v>0</v>
      </c>
    </row>
    <row r="2844" spans="1:35" ht="15" customHeight="1">
      <c r="A2844" s="832" t="s">
        <v>1150</v>
      </c>
      <c r="B2844" s="832">
        <v>2022</v>
      </c>
      <c r="C2844" s="832" t="s">
        <v>2702</v>
      </c>
      <c r="D2844" s="832" t="s">
        <v>2703</v>
      </c>
      <c r="E2844" s="832" t="s">
        <v>333</v>
      </c>
      <c r="F2844" s="832" t="s">
        <v>1119</v>
      </c>
      <c r="G2844" s="832">
        <v>0</v>
      </c>
      <c r="H2844" s="832">
        <v>0</v>
      </c>
      <c r="I2844" s="832">
        <v>0</v>
      </c>
      <c r="J2844" s="832">
        <v>0</v>
      </c>
      <c r="K2844" s="832">
        <v>0</v>
      </c>
      <c r="L2844" s="832">
        <v>0</v>
      </c>
      <c r="M2844" s="832">
        <v>0</v>
      </c>
      <c r="N2844" s="832">
        <v>0</v>
      </c>
      <c r="O2844" s="832">
        <v>0</v>
      </c>
      <c r="P2844" s="832">
        <v>0</v>
      </c>
      <c r="Q2844" s="832">
        <v>0</v>
      </c>
      <c r="R2844" s="832">
        <v>0</v>
      </c>
      <c r="S2844" s="832">
        <v>0</v>
      </c>
      <c r="T2844" s="832">
        <v>0</v>
      </c>
      <c r="U2844" s="832">
        <v>0</v>
      </c>
      <c r="V2844" s="832">
        <v>0</v>
      </c>
      <c r="W2844" s="832">
        <v>0</v>
      </c>
      <c r="X2844" s="832">
        <v>0</v>
      </c>
      <c r="Y2844" s="832">
        <v>0</v>
      </c>
      <c r="Z2844" s="832">
        <v>0</v>
      </c>
      <c r="AA2844" s="832">
        <v>0</v>
      </c>
      <c r="AB2844" s="832">
        <v>0</v>
      </c>
      <c r="AC2844" s="832">
        <v>0</v>
      </c>
      <c r="AD2844" s="832">
        <v>0</v>
      </c>
      <c r="AE2844" s="832">
        <v>0</v>
      </c>
      <c r="AF2844" s="832">
        <v>0</v>
      </c>
      <c r="AG2844" s="832">
        <v>0</v>
      </c>
      <c r="AH2844" s="832">
        <v>0</v>
      </c>
      <c r="AI2844" s="832">
        <v>0</v>
      </c>
    </row>
    <row r="2845" spans="1:35" ht="15" customHeight="1">
      <c r="A2845" s="832" t="s">
        <v>1150</v>
      </c>
      <c r="B2845" s="832">
        <v>2022</v>
      </c>
      <c r="C2845" s="832" t="s">
        <v>2704</v>
      </c>
      <c r="D2845" s="832" t="s">
        <v>2705</v>
      </c>
      <c r="E2845" s="832" t="s">
        <v>333</v>
      </c>
      <c r="F2845" s="832" t="s">
        <v>1119</v>
      </c>
      <c r="G2845" s="832">
        <v>0</v>
      </c>
      <c r="H2845" s="832">
        <v>0</v>
      </c>
      <c r="I2845" s="832">
        <v>0</v>
      </c>
      <c r="J2845" s="832">
        <v>0</v>
      </c>
      <c r="K2845" s="832">
        <v>0</v>
      </c>
      <c r="L2845" s="832">
        <v>0</v>
      </c>
      <c r="M2845" s="832">
        <v>0</v>
      </c>
      <c r="N2845" s="832">
        <v>0</v>
      </c>
      <c r="O2845" s="832">
        <v>0</v>
      </c>
      <c r="P2845" s="832">
        <v>0</v>
      </c>
      <c r="Q2845" s="832">
        <v>0</v>
      </c>
      <c r="R2845" s="832">
        <v>0</v>
      </c>
      <c r="S2845" s="832">
        <v>0</v>
      </c>
      <c r="T2845" s="832">
        <v>0</v>
      </c>
      <c r="U2845" s="832">
        <v>0</v>
      </c>
      <c r="V2845" s="832">
        <v>0</v>
      </c>
      <c r="W2845" s="832">
        <v>0</v>
      </c>
      <c r="X2845" s="832">
        <v>0</v>
      </c>
      <c r="Y2845" s="832">
        <v>0</v>
      </c>
      <c r="Z2845" s="832">
        <v>0</v>
      </c>
      <c r="AA2845" s="832">
        <v>0</v>
      </c>
      <c r="AB2845" s="832">
        <v>0</v>
      </c>
      <c r="AC2845" s="832">
        <v>0</v>
      </c>
      <c r="AD2845" s="832">
        <v>0</v>
      </c>
      <c r="AE2845" s="832">
        <v>0</v>
      </c>
      <c r="AF2845" s="832">
        <v>0</v>
      </c>
      <c r="AG2845" s="832">
        <v>0</v>
      </c>
      <c r="AH2845" s="832">
        <v>0</v>
      </c>
      <c r="AI2845" s="832">
        <v>0</v>
      </c>
    </row>
    <row r="2846" spans="1:35" ht="15" customHeight="1">
      <c r="A2846" s="832" t="s">
        <v>1150</v>
      </c>
      <c r="B2846" s="832">
        <v>2023</v>
      </c>
      <c r="C2846" s="832" t="s">
        <v>1151</v>
      </c>
      <c r="D2846" s="832" t="s">
        <v>1152</v>
      </c>
      <c r="E2846" s="832" t="s">
        <v>333</v>
      </c>
      <c r="F2846" s="832" t="s">
        <v>1153</v>
      </c>
      <c r="G2846" s="832">
        <v>0</v>
      </c>
      <c r="H2846" s="832">
        <v>-213000</v>
      </c>
      <c r="I2846" s="832">
        <v>-213000</v>
      </c>
      <c r="J2846" s="832">
        <v>-213000</v>
      </c>
      <c r="K2846" s="832">
        <v>-213000</v>
      </c>
      <c r="L2846" s="832">
        <v>-213000</v>
      </c>
      <c r="M2846" s="832">
        <v>-213000</v>
      </c>
      <c r="N2846" s="832">
        <v>-213000</v>
      </c>
      <c r="O2846" s="832">
        <v>-213000</v>
      </c>
      <c r="P2846" s="832">
        <v>-213000</v>
      </c>
      <c r="Q2846" s="832">
        <v>-213000</v>
      </c>
      <c r="R2846" s="832">
        <v>0</v>
      </c>
      <c r="S2846" s="832">
        <v>0</v>
      </c>
      <c r="T2846" s="832">
        <v>0</v>
      </c>
      <c r="U2846" s="832">
        <v>213000</v>
      </c>
      <c r="V2846" s="832">
        <v>0</v>
      </c>
      <c r="W2846" s="832">
        <v>0</v>
      </c>
      <c r="X2846" s="832">
        <v>0</v>
      </c>
      <c r="Y2846" s="832">
        <v>0</v>
      </c>
      <c r="Z2846" s="832">
        <v>0</v>
      </c>
      <c r="AA2846" s="832">
        <v>0</v>
      </c>
      <c r="AB2846" s="832">
        <v>0</v>
      </c>
      <c r="AC2846" s="832">
        <v>0</v>
      </c>
      <c r="AD2846" s="832">
        <v>0</v>
      </c>
      <c r="AE2846" s="832">
        <v>0</v>
      </c>
      <c r="AF2846" s="832">
        <v>0</v>
      </c>
      <c r="AG2846" s="832">
        <v>0</v>
      </c>
      <c r="AH2846" s="832">
        <v>0</v>
      </c>
      <c r="AI2846" s="832">
        <v>0</v>
      </c>
    </row>
    <row r="2847" spans="1:35" ht="15" customHeight="1">
      <c r="A2847" s="832" t="s">
        <v>1150</v>
      </c>
      <c r="B2847" s="832">
        <v>2023</v>
      </c>
      <c r="C2847" s="832" t="s">
        <v>1154</v>
      </c>
      <c r="D2847" s="832" t="s">
        <v>1155</v>
      </c>
      <c r="E2847" s="832" t="s">
        <v>333</v>
      </c>
      <c r="F2847" s="832" t="s">
        <v>1153</v>
      </c>
      <c r="G2847" s="832">
        <v>0</v>
      </c>
      <c r="H2847" s="832">
        <v>0</v>
      </c>
      <c r="I2847" s="832">
        <v>0</v>
      </c>
      <c r="J2847" s="832">
        <v>0</v>
      </c>
      <c r="K2847" s="832">
        <v>0</v>
      </c>
      <c r="L2847" s="832">
        <v>0</v>
      </c>
      <c r="M2847" s="832">
        <v>0</v>
      </c>
      <c r="N2847" s="832">
        <v>0</v>
      </c>
      <c r="O2847" s="832">
        <v>0</v>
      </c>
      <c r="P2847" s="832">
        <v>0</v>
      </c>
      <c r="Q2847" s="832">
        <v>30674.42</v>
      </c>
      <c r="R2847" s="832">
        <v>0</v>
      </c>
      <c r="S2847" s="832">
        <v>0</v>
      </c>
      <c r="T2847" s="832">
        <v>0</v>
      </c>
      <c r="U2847" s="832">
        <v>0</v>
      </c>
      <c r="V2847" s="832">
        <v>0</v>
      </c>
      <c r="W2847" s="832">
        <v>0</v>
      </c>
      <c r="X2847" s="832">
        <v>0</v>
      </c>
      <c r="Y2847" s="832">
        <v>0</v>
      </c>
      <c r="Z2847" s="832">
        <v>0</v>
      </c>
      <c r="AA2847" s="832">
        <v>0</v>
      </c>
      <c r="AB2847" s="832">
        <v>0</v>
      </c>
      <c r="AC2847" s="832">
        <v>0</v>
      </c>
      <c r="AD2847" s="832">
        <v>0</v>
      </c>
      <c r="AE2847" s="832">
        <v>0</v>
      </c>
      <c r="AF2847" s="832">
        <v>0</v>
      </c>
      <c r="AG2847" s="832">
        <v>0</v>
      </c>
      <c r="AH2847" s="832">
        <v>0</v>
      </c>
      <c r="AI2847" s="832">
        <v>0</v>
      </c>
    </row>
    <row r="2848" spans="1:35" ht="15" customHeight="1">
      <c r="A2848" s="832" t="s">
        <v>1150</v>
      </c>
      <c r="B2848" s="832">
        <v>2023</v>
      </c>
      <c r="C2848" s="832" t="s">
        <v>1156</v>
      </c>
      <c r="D2848" s="832" t="s">
        <v>1157</v>
      </c>
      <c r="E2848" s="832" t="s">
        <v>333</v>
      </c>
      <c r="F2848" s="832" t="s">
        <v>1153</v>
      </c>
      <c r="G2848" s="832">
        <v>0</v>
      </c>
      <c r="H2848" s="832">
        <v>0</v>
      </c>
      <c r="I2848" s="832">
        <v>0</v>
      </c>
      <c r="J2848" s="832">
        <v>0</v>
      </c>
      <c r="K2848" s="832">
        <v>0</v>
      </c>
      <c r="L2848" s="832">
        <v>0</v>
      </c>
      <c r="M2848" s="832">
        <v>0</v>
      </c>
      <c r="N2848" s="832">
        <v>0</v>
      </c>
      <c r="O2848" s="832">
        <v>0</v>
      </c>
      <c r="P2848" s="832">
        <v>0</v>
      </c>
      <c r="Q2848" s="832">
        <v>483550.08</v>
      </c>
      <c r="R2848" s="832">
        <v>0</v>
      </c>
      <c r="S2848" s="832">
        <v>0</v>
      </c>
      <c r="T2848" s="832">
        <v>0</v>
      </c>
      <c r="U2848" s="832">
        <v>0</v>
      </c>
      <c r="V2848" s="832">
        <v>0</v>
      </c>
      <c r="W2848" s="832">
        <v>0</v>
      </c>
      <c r="X2848" s="832">
        <v>0</v>
      </c>
      <c r="Y2848" s="832">
        <v>0</v>
      </c>
      <c r="Z2848" s="832">
        <v>0</v>
      </c>
      <c r="AA2848" s="832">
        <v>0</v>
      </c>
      <c r="AB2848" s="832">
        <v>0</v>
      </c>
      <c r="AC2848" s="832">
        <v>0</v>
      </c>
      <c r="AD2848" s="832">
        <v>0</v>
      </c>
      <c r="AE2848" s="832">
        <v>0</v>
      </c>
      <c r="AF2848" s="832">
        <v>0</v>
      </c>
      <c r="AG2848" s="832">
        <v>0</v>
      </c>
      <c r="AH2848" s="832">
        <v>0</v>
      </c>
      <c r="AI2848" s="832">
        <v>0</v>
      </c>
    </row>
    <row r="2849" spans="1:35" ht="15" customHeight="1">
      <c r="A2849" s="832" t="s">
        <v>1150</v>
      </c>
      <c r="B2849" s="832">
        <v>2023</v>
      </c>
      <c r="C2849" s="832" t="s">
        <v>1158</v>
      </c>
      <c r="D2849" s="832" t="s">
        <v>1159</v>
      </c>
      <c r="E2849" s="832" t="s">
        <v>333</v>
      </c>
      <c r="F2849" s="832" t="s">
        <v>1153</v>
      </c>
      <c r="G2849" s="832">
        <v>0</v>
      </c>
      <c r="H2849" s="832">
        <v>-3714</v>
      </c>
      <c r="I2849" s="832">
        <v>-3714</v>
      </c>
      <c r="J2849" s="832">
        <v>-3714</v>
      </c>
      <c r="K2849" s="832">
        <v>-3714</v>
      </c>
      <c r="L2849" s="832">
        <v>-3714</v>
      </c>
      <c r="M2849" s="832">
        <v>-3714</v>
      </c>
      <c r="N2849" s="832">
        <v>-3714</v>
      </c>
      <c r="O2849" s="832">
        <v>-3714</v>
      </c>
      <c r="P2849" s="832">
        <v>-3714</v>
      </c>
      <c r="Q2849" s="832">
        <v>-20185</v>
      </c>
      <c r="R2849" s="832">
        <v>-20185</v>
      </c>
      <c r="S2849" s="832">
        <v>0</v>
      </c>
      <c r="T2849" s="832">
        <v>0</v>
      </c>
      <c r="U2849" s="832">
        <v>-16471</v>
      </c>
      <c r="V2849" s="832">
        <v>0</v>
      </c>
      <c r="W2849" s="832">
        <v>0</v>
      </c>
      <c r="X2849" s="832">
        <v>0</v>
      </c>
      <c r="Y2849" s="832">
        <v>0</v>
      </c>
      <c r="Z2849" s="832">
        <v>0</v>
      </c>
      <c r="AA2849" s="832">
        <v>0</v>
      </c>
      <c r="AB2849" s="832">
        <v>0</v>
      </c>
      <c r="AC2849" s="832">
        <v>0</v>
      </c>
      <c r="AD2849" s="832">
        <v>0</v>
      </c>
      <c r="AE2849" s="832">
        <v>0</v>
      </c>
      <c r="AF2849" s="832">
        <v>0</v>
      </c>
      <c r="AG2849" s="832">
        <v>0</v>
      </c>
      <c r="AH2849" s="832">
        <v>0</v>
      </c>
      <c r="AI2849" s="832">
        <v>0</v>
      </c>
    </row>
    <row r="2850" spans="1:35" ht="15" customHeight="1">
      <c r="A2850" s="832" t="s">
        <v>1150</v>
      </c>
      <c r="B2850" s="832">
        <v>2023</v>
      </c>
      <c r="C2850" s="832" t="s">
        <v>1160</v>
      </c>
      <c r="D2850" s="832" t="s">
        <v>1161</v>
      </c>
      <c r="E2850" s="832" t="s">
        <v>333</v>
      </c>
      <c r="F2850" s="832" t="s">
        <v>1153</v>
      </c>
      <c r="G2850" s="832">
        <v>0</v>
      </c>
      <c r="H2850" s="832">
        <v>3714</v>
      </c>
      <c r="I2850" s="832">
        <v>3714</v>
      </c>
      <c r="J2850" s="832">
        <v>3714</v>
      </c>
      <c r="K2850" s="832">
        <v>3714</v>
      </c>
      <c r="L2850" s="832">
        <v>3714</v>
      </c>
      <c r="M2850" s="832">
        <v>3714</v>
      </c>
      <c r="N2850" s="832">
        <v>3714</v>
      </c>
      <c r="O2850" s="832">
        <v>3714</v>
      </c>
      <c r="P2850" s="832">
        <v>3714</v>
      </c>
      <c r="Q2850" s="832">
        <v>20185</v>
      </c>
      <c r="R2850" s="832">
        <v>20185</v>
      </c>
      <c r="S2850" s="832">
        <v>0</v>
      </c>
      <c r="T2850" s="832">
        <v>0</v>
      </c>
      <c r="U2850" s="832">
        <v>16471</v>
      </c>
      <c r="V2850" s="832">
        <v>0</v>
      </c>
      <c r="W2850" s="832">
        <v>0</v>
      </c>
      <c r="X2850" s="832">
        <v>0</v>
      </c>
      <c r="Y2850" s="832">
        <v>0</v>
      </c>
      <c r="Z2850" s="832">
        <v>0</v>
      </c>
      <c r="AA2850" s="832">
        <v>0</v>
      </c>
      <c r="AB2850" s="832">
        <v>0</v>
      </c>
      <c r="AC2850" s="832">
        <v>0</v>
      </c>
      <c r="AD2850" s="832">
        <v>0</v>
      </c>
      <c r="AE2850" s="832">
        <v>0</v>
      </c>
      <c r="AF2850" s="832">
        <v>0</v>
      </c>
      <c r="AG2850" s="832">
        <v>0</v>
      </c>
      <c r="AH2850" s="832">
        <v>0</v>
      </c>
      <c r="AI2850" s="832">
        <v>0</v>
      </c>
    </row>
    <row r="2851" spans="1:35" ht="15" customHeight="1">
      <c r="A2851" s="832" t="s">
        <v>1150</v>
      </c>
      <c r="B2851" s="832">
        <v>2023</v>
      </c>
      <c r="C2851" s="832" t="s">
        <v>1162</v>
      </c>
      <c r="D2851" s="832" t="s">
        <v>1163</v>
      </c>
      <c r="E2851" s="832" t="s">
        <v>333</v>
      </c>
      <c r="F2851" s="832" t="s">
        <v>1119</v>
      </c>
      <c r="G2851" s="832">
        <v>162619.79999999999</v>
      </c>
      <c r="H2851" s="832">
        <v>171041.45</v>
      </c>
      <c r="I2851" s="832">
        <v>190168.07</v>
      </c>
      <c r="J2851" s="832">
        <v>211329.66</v>
      </c>
      <c r="K2851" s="832">
        <v>242240.05</v>
      </c>
      <c r="L2851" s="832">
        <v>269009.02</v>
      </c>
      <c r="M2851" s="832">
        <v>12455.79</v>
      </c>
      <c r="N2851" s="832">
        <v>38228.47</v>
      </c>
      <c r="O2851" s="832">
        <v>83372.3</v>
      </c>
      <c r="P2851" s="832">
        <v>120253.37</v>
      </c>
      <c r="Q2851" s="832">
        <v>149858.69</v>
      </c>
      <c r="R2851" s="832">
        <v>185402.91</v>
      </c>
      <c r="S2851" s="832">
        <v>22417.42</v>
      </c>
      <c r="T2851" s="832">
        <v>24538.3</v>
      </c>
      <c r="U2851" s="832">
        <v>0</v>
      </c>
      <c r="V2851" s="832">
        <v>0</v>
      </c>
      <c r="W2851" s="832">
        <v>0</v>
      </c>
      <c r="X2851" s="832">
        <v>0</v>
      </c>
      <c r="Y2851" s="832">
        <v>0</v>
      </c>
      <c r="Z2851" s="832">
        <v>0</v>
      </c>
      <c r="AA2851" s="832">
        <v>0</v>
      </c>
      <c r="AB2851" s="832">
        <v>0</v>
      </c>
      <c r="AC2851" s="832">
        <v>0</v>
      </c>
      <c r="AD2851" s="832">
        <v>0</v>
      </c>
      <c r="AE2851" s="832">
        <v>0</v>
      </c>
      <c r="AF2851" s="832">
        <v>0</v>
      </c>
      <c r="AG2851" s="832">
        <v>0</v>
      </c>
      <c r="AH2851" s="832">
        <v>0</v>
      </c>
      <c r="AI2851" s="832">
        <v>0</v>
      </c>
    </row>
    <row r="2852" spans="1:35" ht="15" customHeight="1">
      <c r="A2852" s="832" t="s">
        <v>1150</v>
      </c>
      <c r="B2852" s="832">
        <v>2023</v>
      </c>
      <c r="C2852" s="832" t="s">
        <v>1164</v>
      </c>
      <c r="D2852" s="832" t="s">
        <v>2726</v>
      </c>
      <c r="E2852" s="832" t="s">
        <v>333</v>
      </c>
      <c r="F2852" s="832" t="s">
        <v>1119</v>
      </c>
      <c r="G2852" s="832">
        <v>360021.56</v>
      </c>
      <c r="H2852" s="832">
        <v>399639.07</v>
      </c>
      <c r="I2852" s="832">
        <v>457622.61</v>
      </c>
      <c r="J2852" s="832">
        <v>512572.51</v>
      </c>
      <c r="K2852" s="832">
        <v>586546.43000000005</v>
      </c>
      <c r="L2852" s="832">
        <v>628372.96</v>
      </c>
      <c r="M2852" s="832">
        <v>74032.12</v>
      </c>
      <c r="N2852" s="832">
        <v>156647.98000000001</v>
      </c>
      <c r="O2852" s="832">
        <v>242035.24</v>
      </c>
      <c r="P2852" s="832">
        <v>297250.08</v>
      </c>
      <c r="Q2852" s="832">
        <v>368441.81</v>
      </c>
      <c r="R2852" s="832">
        <v>407789.92</v>
      </c>
      <c r="S2852" s="832">
        <v>52364.41</v>
      </c>
      <c r="T2852" s="832">
        <v>61827.03</v>
      </c>
      <c r="U2852" s="832">
        <v>0</v>
      </c>
      <c r="V2852" s="832">
        <v>0</v>
      </c>
      <c r="W2852" s="832">
        <v>0</v>
      </c>
      <c r="X2852" s="832">
        <v>0</v>
      </c>
      <c r="Y2852" s="832">
        <v>0</v>
      </c>
      <c r="Z2852" s="832">
        <v>0</v>
      </c>
      <c r="AA2852" s="832">
        <v>0</v>
      </c>
      <c r="AB2852" s="832">
        <v>0</v>
      </c>
      <c r="AC2852" s="832">
        <v>0</v>
      </c>
      <c r="AD2852" s="832">
        <v>0</v>
      </c>
      <c r="AE2852" s="832">
        <v>0</v>
      </c>
      <c r="AF2852" s="832">
        <v>0</v>
      </c>
      <c r="AG2852" s="832">
        <v>0</v>
      </c>
      <c r="AH2852" s="832">
        <v>0</v>
      </c>
      <c r="AI2852" s="832">
        <v>0</v>
      </c>
    </row>
    <row r="2853" spans="1:35" ht="15" customHeight="1">
      <c r="A2853" s="832" t="s">
        <v>1150</v>
      </c>
      <c r="B2853" s="832">
        <v>2023</v>
      </c>
      <c r="C2853" s="832" t="s">
        <v>1166</v>
      </c>
      <c r="D2853" s="832" t="s">
        <v>2727</v>
      </c>
      <c r="E2853" s="832" t="s">
        <v>333</v>
      </c>
      <c r="F2853" s="832" t="s">
        <v>1119</v>
      </c>
      <c r="G2853" s="832">
        <v>214788.25</v>
      </c>
      <c r="H2853" s="832">
        <v>237607.31</v>
      </c>
      <c r="I2853" s="832">
        <v>264987.09000000003</v>
      </c>
      <c r="J2853" s="832">
        <v>293334.69</v>
      </c>
      <c r="K2853" s="832">
        <v>322761.52</v>
      </c>
      <c r="L2853" s="832">
        <v>345953.72</v>
      </c>
      <c r="M2853" s="832">
        <v>26750.01</v>
      </c>
      <c r="N2853" s="832">
        <v>66705.84</v>
      </c>
      <c r="O2853" s="832">
        <v>107630.99</v>
      </c>
      <c r="P2853" s="832">
        <v>147449.97</v>
      </c>
      <c r="Q2853" s="832">
        <v>189812.03</v>
      </c>
      <c r="R2853" s="832">
        <v>219043.37</v>
      </c>
      <c r="S2853" s="832">
        <v>28829.48</v>
      </c>
      <c r="T2853" s="832">
        <v>30916.74</v>
      </c>
      <c r="U2853" s="832">
        <v>0</v>
      </c>
      <c r="V2853" s="832">
        <v>0</v>
      </c>
      <c r="W2853" s="832">
        <v>0</v>
      </c>
      <c r="X2853" s="832">
        <v>0</v>
      </c>
      <c r="Y2853" s="832">
        <v>0</v>
      </c>
      <c r="Z2853" s="832">
        <v>0</v>
      </c>
      <c r="AA2853" s="832">
        <v>0</v>
      </c>
      <c r="AB2853" s="832">
        <v>0</v>
      </c>
      <c r="AC2853" s="832">
        <v>0</v>
      </c>
      <c r="AD2853" s="832">
        <v>0</v>
      </c>
      <c r="AE2853" s="832">
        <v>0</v>
      </c>
      <c r="AF2853" s="832">
        <v>0</v>
      </c>
      <c r="AG2853" s="832">
        <v>0</v>
      </c>
      <c r="AH2853" s="832">
        <v>0</v>
      </c>
      <c r="AI2853" s="832">
        <v>0</v>
      </c>
    </row>
    <row r="2854" spans="1:35" ht="15" customHeight="1">
      <c r="A2854" s="832" t="s">
        <v>1150</v>
      </c>
      <c r="B2854" s="832">
        <v>2023</v>
      </c>
      <c r="C2854" s="832" t="s">
        <v>1168</v>
      </c>
      <c r="D2854" s="832" t="s">
        <v>1169</v>
      </c>
      <c r="E2854" s="832" t="s">
        <v>333</v>
      </c>
      <c r="F2854" s="832" t="s">
        <v>1119</v>
      </c>
      <c r="G2854" s="832">
        <v>113885.46</v>
      </c>
      <c r="H2854" s="832">
        <v>130061.29</v>
      </c>
      <c r="I2854" s="832">
        <v>150888.18</v>
      </c>
      <c r="J2854" s="832">
        <v>164236.85999999999</v>
      </c>
      <c r="K2854" s="832">
        <v>184530.39</v>
      </c>
      <c r="L2854" s="832">
        <v>196343.87</v>
      </c>
      <c r="M2854" s="832">
        <v>17929.509999999998</v>
      </c>
      <c r="N2854" s="832">
        <v>45136.86</v>
      </c>
      <c r="O2854" s="832">
        <v>72279.34</v>
      </c>
      <c r="P2854" s="832">
        <v>90573.65</v>
      </c>
      <c r="Q2854" s="832">
        <v>111849.89</v>
      </c>
      <c r="R2854" s="832">
        <v>127652.43</v>
      </c>
      <c r="S2854" s="832">
        <v>16361.99</v>
      </c>
      <c r="T2854" s="832">
        <v>18665.82</v>
      </c>
      <c r="U2854" s="832">
        <v>0</v>
      </c>
      <c r="V2854" s="832">
        <v>0</v>
      </c>
      <c r="W2854" s="832">
        <v>0</v>
      </c>
      <c r="X2854" s="832">
        <v>0</v>
      </c>
      <c r="Y2854" s="832">
        <v>0</v>
      </c>
      <c r="Z2854" s="832">
        <v>0</v>
      </c>
      <c r="AA2854" s="832">
        <v>0</v>
      </c>
      <c r="AB2854" s="832">
        <v>0</v>
      </c>
      <c r="AC2854" s="832">
        <v>0</v>
      </c>
      <c r="AD2854" s="832">
        <v>0</v>
      </c>
      <c r="AE2854" s="832">
        <v>0</v>
      </c>
      <c r="AF2854" s="832">
        <v>0</v>
      </c>
      <c r="AG2854" s="832">
        <v>0</v>
      </c>
      <c r="AH2854" s="832">
        <v>0</v>
      </c>
      <c r="AI2854" s="832">
        <v>0</v>
      </c>
    </row>
    <row r="2855" spans="1:35" ht="15" customHeight="1">
      <c r="A2855" s="832" t="s">
        <v>1150</v>
      </c>
      <c r="B2855" s="832">
        <v>2023</v>
      </c>
      <c r="C2855" s="832" t="s">
        <v>1170</v>
      </c>
      <c r="D2855" s="832" t="s">
        <v>1171</v>
      </c>
      <c r="E2855" s="832" t="s">
        <v>333</v>
      </c>
      <c r="F2855" s="832" t="s">
        <v>1119</v>
      </c>
      <c r="G2855" s="832">
        <v>1632.82</v>
      </c>
      <c r="H2855" s="832">
        <v>983.51</v>
      </c>
      <c r="I2855" s="832">
        <v>1610.9</v>
      </c>
      <c r="J2855" s="832">
        <v>1879.01</v>
      </c>
      <c r="K2855" s="832">
        <v>1952.25</v>
      </c>
      <c r="L2855" s="832">
        <v>1952.27</v>
      </c>
      <c r="M2855" s="832">
        <v>39.950000000000003</v>
      </c>
      <c r="N2855" s="832">
        <v>790.95</v>
      </c>
      <c r="O2855" s="832">
        <v>904.88</v>
      </c>
      <c r="P2855" s="832">
        <v>909.24</v>
      </c>
      <c r="Q2855" s="832">
        <v>927.24</v>
      </c>
      <c r="R2855" s="832">
        <v>1487.56</v>
      </c>
      <c r="S2855" s="832">
        <v>162.69</v>
      </c>
      <c r="T2855" s="832">
        <v>151.87</v>
      </c>
      <c r="U2855" s="832">
        <v>0</v>
      </c>
      <c r="V2855" s="832">
        <v>0</v>
      </c>
      <c r="W2855" s="832">
        <v>0</v>
      </c>
      <c r="X2855" s="832">
        <v>0</v>
      </c>
      <c r="Y2855" s="832">
        <v>0</v>
      </c>
      <c r="Z2855" s="832">
        <v>0</v>
      </c>
      <c r="AA2855" s="832">
        <v>0</v>
      </c>
      <c r="AB2855" s="832">
        <v>0</v>
      </c>
      <c r="AC2855" s="832">
        <v>0</v>
      </c>
      <c r="AD2855" s="832">
        <v>0</v>
      </c>
      <c r="AE2855" s="832">
        <v>0</v>
      </c>
      <c r="AF2855" s="832">
        <v>0</v>
      </c>
      <c r="AG2855" s="832">
        <v>0</v>
      </c>
      <c r="AH2855" s="832">
        <v>0</v>
      </c>
      <c r="AI2855" s="832">
        <v>0</v>
      </c>
    </row>
    <row r="2856" spans="1:35" ht="15" customHeight="1">
      <c r="A2856" s="832" t="s">
        <v>1150</v>
      </c>
      <c r="B2856" s="832">
        <v>2023</v>
      </c>
      <c r="C2856" s="832" t="s">
        <v>1172</v>
      </c>
      <c r="D2856" s="832" t="s">
        <v>1173</v>
      </c>
      <c r="E2856" s="832" t="s">
        <v>333</v>
      </c>
      <c r="F2856" s="832" t="s">
        <v>1119</v>
      </c>
      <c r="G2856" s="832">
        <v>94017.36</v>
      </c>
      <c r="H2856" s="832">
        <v>100929.97</v>
      </c>
      <c r="I2856" s="832">
        <v>112504.7</v>
      </c>
      <c r="J2856" s="832">
        <v>123466.61</v>
      </c>
      <c r="K2856" s="832">
        <v>134509.82999999999</v>
      </c>
      <c r="L2856" s="832">
        <v>145644.47</v>
      </c>
      <c r="M2856" s="832">
        <v>10056.65</v>
      </c>
      <c r="N2856" s="832">
        <v>20200.150000000001</v>
      </c>
      <c r="O2856" s="832">
        <v>31759.919999999998</v>
      </c>
      <c r="P2856" s="832">
        <v>32641.919999999998</v>
      </c>
      <c r="Q2856" s="832">
        <v>46355.47</v>
      </c>
      <c r="R2856" s="832">
        <v>47237.47</v>
      </c>
      <c r="S2856" s="832">
        <v>12137.04</v>
      </c>
      <c r="T2856" s="832">
        <v>9601.14</v>
      </c>
      <c r="U2856" s="832">
        <v>0</v>
      </c>
      <c r="V2856" s="832">
        <v>0</v>
      </c>
      <c r="W2856" s="832">
        <v>0</v>
      </c>
      <c r="X2856" s="832">
        <v>0</v>
      </c>
      <c r="Y2856" s="832">
        <v>0</v>
      </c>
      <c r="Z2856" s="832">
        <v>0</v>
      </c>
      <c r="AA2856" s="832">
        <v>0</v>
      </c>
      <c r="AB2856" s="832">
        <v>0</v>
      </c>
      <c r="AC2856" s="832">
        <v>0</v>
      </c>
      <c r="AD2856" s="832">
        <v>0</v>
      </c>
      <c r="AE2856" s="832">
        <v>0</v>
      </c>
      <c r="AF2856" s="832">
        <v>0</v>
      </c>
      <c r="AG2856" s="832">
        <v>0</v>
      </c>
      <c r="AH2856" s="832">
        <v>0</v>
      </c>
      <c r="AI2856" s="832">
        <v>0</v>
      </c>
    </row>
    <row r="2857" spans="1:35" ht="15" customHeight="1">
      <c r="A2857" s="832" t="s">
        <v>1150</v>
      </c>
      <c r="B2857" s="832">
        <v>2023</v>
      </c>
      <c r="C2857" s="832" t="s">
        <v>1174</v>
      </c>
      <c r="D2857" s="832" t="s">
        <v>1175</v>
      </c>
      <c r="E2857" s="832" t="s">
        <v>333</v>
      </c>
      <c r="F2857" s="832" t="s">
        <v>1119</v>
      </c>
      <c r="G2857" s="832">
        <v>-20737.3</v>
      </c>
      <c r="H2857" s="832">
        <v>-21810.33</v>
      </c>
      <c r="I2857" s="832">
        <v>-24717.119999999999</v>
      </c>
      <c r="J2857" s="832">
        <v>-27640.62</v>
      </c>
      <c r="K2857" s="832">
        <v>-30565.07</v>
      </c>
      <c r="L2857" s="832">
        <v>-33564.050000000003</v>
      </c>
      <c r="M2857" s="832">
        <v>-2485.56</v>
      </c>
      <c r="N2857" s="832">
        <v>-4979.3500000000004</v>
      </c>
      <c r="O2857" s="832">
        <v>-7977.81</v>
      </c>
      <c r="P2857" s="832">
        <v>-14058.44</v>
      </c>
      <c r="Q2857" s="832">
        <v>-19766.509999999998</v>
      </c>
      <c r="R2857" s="832">
        <v>-22747.51</v>
      </c>
      <c r="S2857" s="832">
        <v>-2797</v>
      </c>
      <c r="T2857" s="832">
        <v>-3434.13</v>
      </c>
      <c r="U2857" s="832">
        <v>0</v>
      </c>
      <c r="V2857" s="832">
        <v>0</v>
      </c>
      <c r="W2857" s="832">
        <v>0</v>
      </c>
      <c r="X2857" s="832">
        <v>0</v>
      </c>
      <c r="Y2857" s="832">
        <v>0</v>
      </c>
      <c r="Z2857" s="832">
        <v>0</v>
      </c>
      <c r="AA2857" s="832">
        <v>0</v>
      </c>
      <c r="AB2857" s="832">
        <v>0</v>
      </c>
      <c r="AC2857" s="832">
        <v>0</v>
      </c>
      <c r="AD2857" s="832">
        <v>0</v>
      </c>
      <c r="AE2857" s="832">
        <v>0</v>
      </c>
      <c r="AF2857" s="832">
        <v>0</v>
      </c>
      <c r="AG2857" s="832">
        <v>0</v>
      </c>
      <c r="AH2857" s="832">
        <v>0</v>
      </c>
      <c r="AI2857" s="832">
        <v>0</v>
      </c>
    </row>
    <row r="2858" spans="1:35" ht="15" customHeight="1">
      <c r="A2858" s="832" t="s">
        <v>1150</v>
      </c>
      <c r="B2858" s="832">
        <v>2023</v>
      </c>
      <c r="C2858" s="832" t="s">
        <v>1176</v>
      </c>
      <c r="D2858" s="832" t="s">
        <v>1177</v>
      </c>
      <c r="E2858" s="832" t="s">
        <v>333</v>
      </c>
      <c r="F2858" s="832" t="s">
        <v>1119</v>
      </c>
      <c r="G2858" s="832">
        <v>0</v>
      </c>
      <c r="H2858" s="832">
        <v>0</v>
      </c>
      <c r="I2858" s="832">
        <v>0</v>
      </c>
      <c r="J2858" s="832">
        <v>0</v>
      </c>
      <c r="K2858" s="832">
        <v>0</v>
      </c>
      <c r="L2858" s="832">
        <v>0</v>
      </c>
      <c r="M2858" s="832">
        <v>0</v>
      </c>
      <c r="N2858" s="832">
        <v>0</v>
      </c>
      <c r="O2858" s="832">
        <v>0</v>
      </c>
      <c r="P2858" s="832">
        <v>0</v>
      </c>
      <c r="Q2858" s="832">
        <v>0</v>
      </c>
      <c r="R2858" s="832">
        <v>0</v>
      </c>
      <c r="S2858" s="832">
        <v>0</v>
      </c>
      <c r="T2858" s="832">
        <v>0</v>
      </c>
      <c r="U2858" s="832">
        <v>0</v>
      </c>
      <c r="V2858" s="832">
        <v>0</v>
      </c>
      <c r="W2858" s="832">
        <v>0</v>
      </c>
      <c r="X2858" s="832">
        <v>0</v>
      </c>
      <c r="Y2858" s="832">
        <v>0</v>
      </c>
      <c r="Z2858" s="832">
        <v>0</v>
      </c>
      <c r="AA2858" s="832">
        <v>0</v>
      </c>
      <c r="AB2858" s="832">
        <v>0</v>
      </c>
      <c r="AC2858" s="832">
        <v>0</v>
      </c>
      <c r="AD2858" s="832">
        <v>0</v>
      </c>
      <c r="AE2858" s="832">
        <v>0</v>
      </c>
      <c r="AF2858" s="832">
        <v>0</v>
      </c>
      <c r="AG2858" s="832">
        <v>0</v>
      </c>
      <c r="AH2858" s="832">
        <v>0</v>
      </c>
      <c r="AI2858" s="832">
        <v>0</v>
      </c>
    </row>
    <row r="2859" spans="1:35" ht="15" customHeight="1">
      <c r="A2859" s="832" t="s">
        <v>1150</v>
      </c>
      <c r="B2859" s="832">
        <v>2023</v>
      </c>
      <c r="C2859" s="832" t="s">
        <v>1178</v>
      </c>
      <c r="D2859" s="832" t="s">
        <v>1179</v>
      </c>
      <c r="E2859" s="832" t="s">
        <v>333</v>
      </c>
      <c r="F2859" s="832" t="s">
        <v>1119</v>
      </c>
      <c r="G2859" s="832">
        <v>2372.75</v>
      </c>
      <c r="H2859" s="832">
        <v>2372.75</v>
      </c>
      <c r="I2859" s="832">
        <v>2503.65</v>
      </c>
      <c r="J2859" s="832">
        <v>2503.65</v>
      </c>
      <c r="K2859" s="832">
        <v>2503.65</v>
      </c>
      <c r="L2859" s="832">
        <v>2977.1</v>
      </c>
      <c r="M2859" s="832">
        <v>0</v>
      </c>
      <c r="N2859" s="832">
        <v>0</v>
      </c>
      <c r="O2859" s="832">
        <v>0</v>
      </c>
      <c r="P2859" s="832">
        <v>0</v>
      </c>
      <c r="Q2859" s="832">
        <v>0</v>
      </c>
      <c r="R2859" s="832">
        <v>0</v>
      </c>
      <c r="S2859" s="832">
        <v>248.09</v>
      </c>
      <c r="T2859" s="832">
        <v>82.14</v>
      </c>
      <c r="U2859" s="832">
        <v>0</v>
      </c>
      <c r="V2859" s="832">
        <v>0</v>
      </c>
      <c r="W2859" s="832">
        <v>0</v>
      </c>
      <c r="X2859" s="832">
        <v>0</v>
      </c>
      <c r="Y2859" s="832">
        <v>0</v>
      </c>
      <c r="Z2859" s="832">
        <v>0</v>
      </c>
      <c r="AA2859" s="832">
        <v>0</v>
      </c>
      <c r="AB2859" s="832">
        <v>0</v>
      </c>
      <c r="AC2859" s="832">
        <v>0</v>
      </c>
      <c r="AD2859" s="832">
        <v>0</v>
      </c>
      <c r="AE2859" s="832">
        <v>0</v>
      </c>
      <c r="AF2859" s="832">
        <v>0</v>
      </c>
      <c r="AG2859" s="832">
        <v>0</v>
      </c>
      <c r="AH2859" s="832">
        <v>0</v>
      </c>
      <c r="AI2859" s="832">
        <v>0</v>
      </c>
    </row>
    <row r="2860" spans="1:35" ht="15" customHeight="1">
      <c r="A2860" s="832" t="s">
        <v>1150</v>
      </c>
      <c r="B2860" s="832">
        <v>2023</v>
      </c>
      <c r="C2860" s="832" t="s">
        <v>1180</v>
      </c>
      <c r="D2860" s="832" t="s">
        <v>1181</v>
      </c>
      <c r="E2860" s="832" t="s">
        <v>333</v>
      </c>
      <c r="F2860" s="832" t="s">
        <v>1119</v>
      </c>
      <c r="G2860" s="832">
        <v>11080.44</v>
      </c>
      <c r="H2860" s="832">
        <v>12011.57</v>
      </c>
      <c r="I2860" s="832">
        <v>11736.95</v>
      </c>
      <c r="J2860" s="832">
        <v>11434.2</v>
      </c>
      <c r="K2860" s="832">
        <v>10988.09</v>
      </c>
      <c r="L2860" s="832">
        <v>11329.65</v>
      </c>
      <c r="M2860" s="832">
        <v>232.29</v>
      </c>
      <c r="N2860" s="832">
        <v>2367.5300000000002</v>
      </c>
      <c r="O2860" s="832">
        <v>4153.88</v>
      </c>
      <c r="P2860" s="832">
        <v>4427.57</v>
      </c>
      <c r="Q2860" s="832">
        <v>11033.16</v>
      </c>
      <c r="R2860" s="832">
        <v>12118.98</v>
      </c>
      <c r="S2860" s="832">
        <v>944.14</v>
      </c>
      <c r="T2860" s="832">
        <v>921.21</v>
      </c>
      <c r="U2860" s="832">
        <v>0</v>
      </c>
      <c r="V2860" s="832">
        <v>0</v>
      </c>
      <c r="W2860" s="832">
        <v>0</v>
      </c>
      <c r="X2860" s="832">
        <v>0</v>
      </c>
      <c r="Y2860" s="832">
        <v>0</v>
      </c>
      <c r="Z2860" s="832">
        <v>0</v>
      </c>
      <c r="AA2860" s="832">
        <v>0</v>
      </c>
      <c r="AB2860" s="832">
        <v>0</v>
      </c>
      <c r="AC2860" s="832">
        <v>0</v>
      </c>
      <c r="AD2860" s="832">
        <v>0</v>
      </c>
      <c r="AE2860" s="832">
        <v>0</v>
      </c>
      <c r="AF2860" s="832">
        <v>0</v>
      </c>
      <c r="AG2860" s="832">
        <v>0</v>
      </c>
      <c r="AH2860" s="832">
        <v>0</v>
      </c>
      <c r="AI2860" s="832">
        <v>0</v>
      </c>
    </row>
    <row r="2861" spans="1:35" ht="15" customHeight="1">
      <c r="A2861" s="832" t="s">
        <v>1150</v>
      </c>
      <c r="B2861" s="832">
        <v>2023</v>
      </c>
      <c r="C2861" s="832" t="s">
        <v>1182</v>
      </c>
      <c r="D2861" s="832" t="s">
        <v>1183</v>
      </c>
      <c r="E2861" s="832" t="s">
        <v>333</v>
      </c>
      <c r="F2861" s="832" t="s">
        <v>1119</v>
      </c>
      <c r="G2861" s="832">
        <v>0</v>
      </c>
      <c r="H2861" s="832">
        <v>0</v>
      </c>
      <c r="I2861" s="832">
        <v>0</v>
      </c>
      <c r="J2861" s="832">
        <v>0</v>
      </c>
      <c r="K2861" s="832">
        <v>0</v>
      </c>
      <c r="L2861" s="832">
        <v>0</v>
      </c>
      <c r="M2861" s="832">
        <v>0</v>
      </c>
      <c r="N2861" s="832">
        <v>0</v>
      </c>
      <c r="O2861" s="832">
        <v>0</v>
      </c>
      <c r="P2861" s="832">
        <v>0</v>
      </c>
      <c r="Q2861" s="832">
        <v>0</v>
      </c>
      <c r="R2861" s="832">
        <v>0</v>
      </c>
      <c r="S2861" s="832">
        <v>0</v>
      </c>
      <c r="T2861" s="832">
        <v>0</v>
      </c>
      <c r="U2861" s="832">
        <v>0</v>
      </c>
      <c r="V2861" s="832">
        <v>0</v>
      </c>
      <c r="W2861" s="832">
        <v>0</v>
      </c>
      <c r="X2861" s="832">
        <v>0</v>
      </c>
      <c r="Y2861" s="832">
        <v>0</v>
      </c>
      <c r="Z2861" s="832">
        <v>0</v>
      </c>
      <c r="AA2861" s="832">
        <v>0</v>
      </c>
      <c r="AB2861" s="832">
        <v>0</v>
      </c>
      <c r="AC2861" s="832">
        <v>0</v>
      </c>
      <c r="AD2861" s="832">
        <v>0</v>
      </c>
      <c r="AE2861" s="832">
        <v>0</v>
      </c>
      <c r="AF2861" s="832">
        <v>0</v>
      </c>
      <c r="AG2861" s="832">
        <v>0</v>
      </c>
      <c r="AH2861" s="832">
        <v>0</v>
      </c>
      <c r="AI2861" s="832">
        <v>0</v>
      </c>
    </row>
    <row r="2862" spans="1:35" ht="15" customHeight="1">
      <c r="A2862" s="832" t="s">
        <v>1150</v>
      </c>
      <c r="B2862" s="832">
        <v>2023</v>
      </c>
      <c r="C2862" s="832" t="s">
        <v>1184</v>
      </c>
      <c r="D2862" s="832" t="s">
        <v>1185</v>
      </c>
      <c r="E2862" s="832" t="s">
        <v>333</v>
      </c>
      <c r="F2862" s="832" t="s">
        <v>1119</v>
      </c>
      <c r="G2862" s="832">
        <v>0</v>
      </c>
      <c r="H2862" s="832">
        <v>0</v>
      </c>
      <c r="I2862" s="832">
        <v>0</v>
      </c>
      <c r="J2862" s="832">
        <v>0</v>
      </c>
      <c r="K2862" s="832">
        <v>0</v>
      </c>
      <c r="L2862" s="832">
        <v>0</v>
      </c>
      <c r="M2862" s="832">
        <v>0</v>
      </c>
      <c r="N2862" s="832">
        <v>0</v>
      </c>
      <c r="O2862" s="832">
        <v>0</v>
      </c>
      <c r="P2862" s="832">
        <v>0</v>
      </c>
      <c r="Q2862" s="832">
        <v>0</v>
      </c>
      <c r="R2862" s="832">
        <v>0</v>
      </c>
      <c r="S2862" s="832">
        <v>0</v>
      </c>
      <c r="T2862" s="832">
        <v>0</v>
      </c>
      <c r="U2862" s="832">
        <v>0</v>
      </c>
      <c r="V2862" s="832">
        <v>0</v>
      </c>
      <c r="W2862" s="832">
        <v>0</v>
      </c>
      <c r="X2862" s="832">
        <v>0</v>
      </c>
      <c r="Y2862" s="832">
        <v>0</v>
      </c>
      <c r="Z2862" s="832">
        <v>0</v>
      </c>
      <c r="AA2862" s="832">
        <v>0</v>
      </c>
      <c r="AB2862" s="832">
        <v>0</v>
      </c>
      <c r="AC2862" s="832">
        <v>0</v>
      </c>
      <c r="AD2862" s="832">
        <v>0</v>
      </c>
      <c r="AE2862" s="832">
        <v>0</v>
      </c>
      <c r="AF2862" s="832">
        <v>0</v>
      </c>
      <c r="AG2862" s="832">
        <v>0</v>
      </c>
      <c r="AH2862" s="832">
        <v>0</v>
      </c>
      <c r="AI2862" s="832">
        <v>0</v>
      </c>
    </row>
    <row r="2863" spans="1:35" ht="15" customHeight="1">
      <c r="A2863" s="832" t="s">
        <v>1150</v>
      </c>
      <c r="B2863" s="832">
        <v>2023</v>
      </c>
      <c r="C2863" s="832" t="s">
        <v>1186</v>
      </c>
      <c r="D2863" s="832" t="s">
        <v>1187</v>
      </c>
      <c r="E2863" s="832" t="s">
        <v>333</v>
      </c>
      <c r="F2863" s="832" t="s">
        <v>1119</v>
      </c>
      <c r="G2863" s="832">
        <v>17087.41</v>
      </c>
      <c r="H2863" s="832">
        <v>19289.740000000002</v>
      </c>
      <c r="I2863" s="832">
        <v>22336.25</v>
      </c>
      <c r="J2863" s="832">
        <v>24875.46</v>
      </c>
      <c r="K2863" s="832">
        <v>28071.13</v>
      </c>
      <c r="L2863" s="832">
        <v>30715.8</v>
      </c>
      <c r="M2863" s="832">
        <v>2618.71</v>
      </c>
      <c r="N2863" s="832">
        <v>5986.52</v>
      </c>
      <c r="O2863" s="832">
        <v>9251.75</v>
      </c>
      <c r="P2863" s="832">
        <v>12602.23</v>
      </c>
      <c r="Q2863" s="832">
        <v>16519.740000000002</v>
      </c>
      <c r="R2863" s="832">
        <v>18649.72</v>
      </c>
      <c r="S2863" s="832">
        <v>2559.65</v>
      </c>
      <c r="T2863" s="832">
        <v>2946.54</v>
      </c>
      <c r="U2863" s="832">
        <v>0</v>
      </c>
      <c r="V2863" s="832">
        <v>0</v>
      </c>
      <c r="W2863" s="832">
        <v>0</v>
      </c>
      <c r="X2863" s="832">
        <v>0</v>
      </c>
      <c r="Y2863" s="832">
        <v>0</v>
      </c>
      <c r="Z2863" s="832">
        <v>0</v>
      </c>
      <c r="AA2863" s="832">
        <v>0</v>
      </c>
      <c r="AB2863" s="832">
        <v>0</v>
      </c>
      <c r="AC2863" s="832">
        <v>0</v>
      </c>
      <c r="AD2863" s="832">
        <v>0</v>
      </c>
      <c r="AE2863" s="832">
        <v>0</v>
      </c>
      <c r="AF2863" s="832">
        <v>0</v>
      </c>
      <c r="AG2863" s="832">
        <v>0</v>
      </c>
      <c r="AH2863" s="832">
        <v>0</v>
      </c>
      <c r="AI2863" s="832">
        <v>0</v>
      </c>
    </row>
    <row r="2864" spans="1:35" ht="15" customHeight="1">
      <c r="A2864" s="832" t="s">
        <v>1150</v>
      </c>
      <c r="B2864" s="832">
        <v>2023</v>
      </c>
      <c r="C2864" s="832" t="s">
        <v>1188</v>
      </c>
      <c r="D2864" s="832" t="s">
        <v>1189</v>
      </c>
      <c r="E2864" s="832" t="s">
        <v>333</v>
      </c>
      <c r="F2864" s="832" t="s">
        <v>1119</v>
      </c>
      <c r="G2864" s="832">
        <v>46823.57</v>
      </c>
      <c r="H2864" s="832">
        <v>51790.76</v>
      </c>
      <c r="I2864" s="832">
        <v>56804.4</v>
      </c>
      <c r="J2864" s="832">
        <v>63375.46</v>
      </c>
      <c r="K2864" s="832">
        <v>72534.960000000006</v>
      </c>
      <c r="L2864" s="832">
        <v>84992.92</v>
      </c>
      <c r="M2864" s="832">
        <v>3923.37</v>
      </c>
      <c r="N2864" s="832">
        <v>9362.57</v>
      </c>
      <c r="O2864" s="832">
        <v>19699.439999999999</v>
      </c>
      <c r="P2864" s="832">
        <v>30139.79</v>
      </c>
      <c r="Q2864" s="832">
        <v>35633.01</v>
      </c>
      <c r="R2864" s="832">
        <v>47247.91</v>
      </c>
      <c r="S2864" s="832">
        <v>7082.74</v>
      </c>
      <c r="T2864" s="832">
        <v>7378.35</v>
      </c>
      <c r="U2864" s="832">
        <v>0</v>
      </c>
      <c r="V2864" s="832">
        <v>0</v>
      </c>
      <c r="W2864" s="832">
        <v>0</v>
      </c>
      <c r="X2864" s="832">
        <v>0</v>
      </c>
      <c r="Y2864" s="832">
        <v>0</v>
      </c>
      <c r="Z2864" s="832">
        <v>0</v>
      </c>
      <c r="AA2864" s="832">
        <v>0</v>
      </c>
      <c r="AB2864" s="832">
        <v>0</v>
      </c>
      <c r="AC2864" s="832">
        <v>0</v>
      </c>
      <c r="AD2864" s="832">
        <v>0</v>
      </c>
      <c r="AE2864" s="832">
        <v>0</v>
      </c>
      <c r="AF2864" s="832">
        <v>0</v>
      </c>
      <c r="AG2864" s="832">
        <v>0</v>
      </c>
      <c r="AH2864" s="832">
        <v>0</v>
      </c>
      <c r="AI2864" s="832">
        <v>0</v>
      </c>
    </row>
    <row r="2865" spans="1:35" ht="15" customHeight="1">
      <c r="A2865" s="832" t="s">
        <v>1150</v>
      </c>
      <c r="B2865" s="832">
        <v>2023</v>
      </c>
      <c r="C2865" s="832" t="s">
        <v>1190</v>
      </c>
      <c r="D2865" s="832" t="s">
        <v>1191</v>
      </c>
      <c r="E2865" s="832" t="s">
        <v>333</v>
      </c>
      <c r="F2865" s="832" t="s">
        <v>1119</v>
      </c>
      <c r="G2865" s="832">
        <v>0</v>
      </c>
      <c r="H2865" s="832">
        <v>0</v>
      </c>
      <c r="I2865" s="832">
        <v>0</v>
      </c>
      <c r="J2865" s="832">
        <v>0</v>
      </c>
      <c r="K2865" s="832">
        <v>0</v>
      </c>
      <c r="L2865" s="832">
        <v>0</v>
      </c>
      <c r="M2865" s="832">
        <v>0</v>
      </c>
      <c r="N2865" s="832">
        <v>0</v>
      </c>
      <c r="O2865" s="832">
        <v>0</v>
      </c>
      <c r="P2865" s="832">
        <v>0</v>
      </c>
      <c r="Q2865" s="832">
        <v>0</v>
      </c>
      <c r="R2865" s="832">
        <v>0</v>
      </c>
      <c r="S2865" s="832">
        <v>0</v>
      </c>
      <c r="T2865" s="832">
        <v>0</v>
      </c>
      <c r="U2865" s="832">
        <v>0</v>
      </c>
      <c r="V2865" s="832">
        <v>0</v>
      </c>
      <c r="W2865" s="832">
        <v>0</v>
      </c>
      <c r="X2865" s="832">
        <v>0</v>
      </c>
      <c r="Y2865" s="832">
        <v>0</v>
      </c>
      <c r="Z2865" s="832">
        <v>0</v>
      </c>
      <c r="AA2865" s="832">
        <v>0</v>
      </c>
      <c r="AB2865" s="832">
        <v>0</v>
      </c>
      <c r="AC2865" s="832">
        <v>0</v>
      </c>
      <c r="AD2865" s="832">
        <v>0</v>
      </c>
      <c r="AE2865" s="832">
        <v>0</v>
      </c>
      <c r="AF2865" s="832">
        <v>0</v>
      </c>
      <c r="AG2865" s="832">
        <v>0</v>
      </c>
      <c r="AH2865" s="832">
        <v>0</v>
      </c>
      <c r="AI2865" s="832">
        <v>0</v>
      </c>
    </row>
    <row r="2866" spans="1:35" ht="15" customHeight="1">
      <c r="A2866" s="832" t="s">
        <v>1150</v>
      </c>
      <c r="B2866" s="832">
        <v>2023</v>
      </c>
      <c r="C2866" s="832" t="s">
        <v>1192</v>
      </c>
      <c r="D2866" s="832" t="s">
        <v>1193</v>
      </c>
      <c r="E2866" s="832" t="s">
        <v>333</v>
      </c>
      <c r="F2866" s="832" t="s">
        <v>1119</v>
      </c>
      <c r="G2866" s="832">
        <v>0</v>
      </c>
      <c r="H2866" s="832">
        <v>0</v>
      </c>
      <c r="I2866" s="832">
        <v>0</v>
      </c>
      <c r="J2866" s="832">
        <v>0</v>
      </c>
      <c r="K2866" s="832">
        <v>0</v>
      </c>
      <c r="L2866" s="832">
        <v>0</v>
      </c>
      <c r="M2866" s="832">
        <v>0</v>
      </c>
      <c r="N2866" s="832">
        <v>0</v>
      </c>
      <c r="O2866" s="832">
        <v>0</v>
      </c>
      <c r="P2866" s="832">
        <v>0</v>
      </c>
      <c r="Q2866" s="832">
        <v>0</v>
      </c>
      <c r="R2866" s="832">
        <v>0</v>
      </c>
      <c r="S2866" s="832">
        <v>0</v>
      </c>
      <c r="T2866" s="832">
        <v>0</v>
      </c>
      <c r="U2866" s="832">
        <v>0</v>
      </c>
      <c r="V2866" s="832">
        <v>0</v>
      </c>
      <c r="W2866" s="832">
        <v>0</v>
      </c>
      <c r="X2866" s="832">
        <v>0</v>
      </c>
      <c r="Y2866" s="832">
        <v>0</v>
      </c>
      <c r="Z2866" s="832">
        <v>0</v>
      </c>
      <c r="AA2866" s="832">
        <v>0</v>
      </c>
      <c r="AB2866" s="832">
        <v>0</v>
      </c>
      <c r="AC2866" s="832">
        <v>0</v>
      </c>
      <c r="AD2866" s="832">
        <v>0</v>
      </c>
      <c r="AE2866" s="832">
        <v>0</v>
      </c>
      <c r="AF2866" s="832">
        <v>0</v>
      </c>
      <c r="AG2866" s="832">
        <v>0</v>
      </c>
      <c r="AH2866" s="832">
        <v>0</v>
      </c>
      <c r="AI2866" s="832">
        <v>0</v>
      </c>
    </row>
    <row r="2867" spans="1:35" ht="15" customHeight="1">
      <c r="A2867" s="832" t="s">
        <v>1150</v>
      </c>
      <c r="B2867" s="832">
        <v>2023</v>
      </c>
      <c r="C2867" s="832" t="s">
        <v>1194</v>
      </c>
      <c r="D2867" s="832" t="s">
        <v>1195</v>
      </c>
      <c r="E2867" s="832" t="s">
        <v>333</v>
      </c>
      <c r="F2867" s="832" t="s">
        <v>1119</v>
      </c>
      <c r="G2867" s="832">
        <v>6789.9</v>
      </c>
      <c r="H2867" s="832">
        <v>8338.16</v>
      </c>
      <c r="I2867" s="832">
        <v>9972.9</v>
      </c>
      <c r="J2867" s="832">
        <v>10866.25</v>
      </c>
      <c r="K2867" s="832">
        <v>11737.71</v>
      </c>
      <c r="L2867" s="832">
        <v>14087.92</v>
      </c>
      <c r="M2867" s="832">
        <v>1218.22</v>
      </c>
      <c r="N2867" s="832">
        <v>2759.87</v>
      </c>
      <c r="O2867" s="832">
        <v>4079.94</v>
      </c>
      <c r="P2867" s="832">
        <v>5817.13</v>
      </c>
      <c r="Q2867" s="832">
        <v>7772.54</v>
      </c>
      <c r="R2867" s="832">
        <v>9047.14</v>
      </c>
      <c r="S2867" s="832">
        <v>1173.99</v>
      </c>
      <c r="T2867" s="832">
        <v>1452.49</v>
      </c>
      <c r="U2867" s="832">
        <v>0</v>
      </c>
      <c r="V2867" s="832">
        <v>0</v>
      </c>
      <c r="W2867" s="832">
        <v>0</v>
      </c>
      <c r="X2867" s="832">
        <v>0</v>
      </c>
      <c r="Y2867" s="832">
        <v>0</v>
      </c>
      <c r="Z2867" s="832">
        <v>0</v>
      </c>
      <c r="AA2867" s="832">
        <v>0</v>
      </c>
      <c r="AB2867" s="832">
        <v>0</v>
      </c>
      <c r="AC2867" s="832">
        <v>0</v>
      </c>
      <c r="AD2867" s="832">
        <v>0</v>
      </c>
      <c r="AE2867" s="832">
        <v>0</v>
      </c>
      <c r="AF2867" s="832">
        <v>0</v>
      </c>
      <c r="AG2867" s="832">
        <v>0</v>
      </c>
      <c r="AH2867" s="832">
        <v>0</v>
      </c>
      <c r="AI2867" s="832">
        <v>0</v>
      </c>
    </row>
    <row r="2868" spans="1:35" ht="15" customHeight="1">
      <c r="A2868" s="832" t="s">
        <v>1150</v>
      </c>
      <c r="B2868" s="832">
        <v>2023</v>
      </c>
      <c r="C2868" s="832" t="s">
        <v>1196</v>
      </c>
      <c r="D2868" s="832" t="s">
        <v>1197</v>
      </c>
      <c r="E2868" s="832" t="s">
        <v>333</v>
      </c>
      <c r="F2868" s="832" t="s">
        <v>1119</v>
      </c>
      <c r="G2868" s="832">
        <v>45343.6</v>
      </c>
      <c r="H2868" s="832">
        <v>54279.26</v>
      </c>
      <c r="I2868" s="832">
        <v>66978.11</v>
      </c>
      <c r="J2868" s="832">
        <v>78973.490000000005</v>
      </c>
      <c r="K2868" s="832">
        <v>93834.44</v>
      </c>
      <c r="L2868" s="832">
        <v>104454.66</v>
      </c>
      <c r="M2868" s="832">
        <v>7288.32</v>
      </c>
      <c r="N2868" s="832">
        <v>16618.66</v>
      </c>
      <c r="O2868" s="832">
        <v>23756.03</v>
      </c>
      <c r="P2868" s="832">
        <v>29218.57</v>
      </c>
      <c r="Q2868" s="832">
        <v>35487.24</v>
      </c>
      <c r="R2868" s="832">
        <v>42072.86</v>
      </c>
      <c r="S2868" s="832">
        <v>8704.56</v>
      </c>
      <c r="T2868" s="832">
        <v>9326.09</v>
      </c>
      <c r="U2868" s="832">
        <v>0</v>
      </c>
      <c r="V2868" s="832">
        <v>0</v>
      </c>
      <c r="W2868" s="832">
        <v>0</v>
      </c>
      <c r="X2868" s="832">
        <v>0</v>
      </c>
      <c r="Y2868" s="832">
        <v>0</v>
      </c>
      <c r="Z2868" s="832">
        <v>0</v>
      </c>
      <c r="AA2868" s="832">
        <v>0</v>
      </c>
      <c r="AB2868" s="832">
        <v>0</v>
      </c>
      <c r="AC2868" s="832">
        <v>0</v>
      </c>
      <c r="AD2868" s="832">
        <v>0</v>
      </c>
      <c r="AE2868" s="832">
        <v>0</v>
      </c>
      <c r="AF2868" s="832">
        <v>0</v>
      </c>
      <c r="AG2868" s="832">
        <v>0</v>
      </c>
      <c r="AH2868" s="832">
        <v>0</v>
      </c>
      <c r="AI2868" s="832">
        <v>0</v>
      </c>
    </row>
    <row r="2869" spans="1:35" ht="15" customHeight="1">
      <c r="A2869" s="832" t="s">
        <v>1150</v>
      </c>
      <c r="B2869" s="832">
        <v>2023</v>
      </c>
      <c r="C2869" s="832" t="s">
        <v>1198</v>
      </c>
      <c r="D2869" s="832" t="s">
        <v>1199</v>
      </c>
      <c r="E2869" s="832" t="s">
        <v>333</v>
      </c>
      <c r="F2869" s="832" t="s">
        <v>1119</v>
      </c>
      <c r="G2869" s="832">
        <v>5867.28</v>
      </c>
      <c r="H2869" s="832">
        <v>7137.15</v>
      </c>
      <c r="I2869" s="832">
        <v>8267.52</v>
      </c>
      <c r="J2869" s="832">
        <v>10520.94</v>
      </c>
      <c r="K2869" s="832">
        <v>13593.11</v>
      </c>
      <c r="L2869" s="832">
        <v>14799.95</v>
      </c>
      <c r="M2869" s="832">
        <v>880</v>
      </c>
      <c r="N2869" s="832">
        <v>1710.6</v>
      </c>
      <c r="O2869" s="832">
        <v>2667.48</v>
      </c>
      <c r="P2869" s="832">
        <v>3417.48</v>
      </c>
      <c r="Q2869" s="832">
        <v>5691.23</v>
      </c>
      <c r="R2869" s="832">
        <v>9276.3799999999992</v>
      </c>
      <c r="S2869" s="832">
        <v>1233.33</v>
      </c>
      <c r="T2869" s="832">
        <v>1390.36</v>
      </c>
      <c r="U2869" s="832">
        <v>0</v>
      </c>
      <c r="V2869" s="832">
        <v>0</v>
      </c>
      <c r="W2869" s="832">
        <v>0</v>
      </c>
      <c r="X2869" s="832">
        <v>0</v>
      </c>
      <c r="Y2869" s="832">
        <v>0</v>
      </c>
      <c r="Z2869" s="832">
        <v>0</v>
      </c>
      <c r="AA2869" s="832">
        <v>0</v>
      </c>
      <c r="AB2869" s="832">
        <v>0</v>
      </c>
      <c r="AC2869" s="832">
        <v>0</v>
      </c>
      <c r="AD2869" s="832">
        <v>0</v>
      </c>
      <c r="AE2869" s="832">
        <v>0</v>
      </c>
      <c r="AF2869" s="832">
        <v>0</v>
      </c>
      <c r="AG2869" s="832">
        <v>0</v>
      </c>
      <c r="AH2869" s="832">
        <v>0</v>
      </c>
      <c r="AI2869" s="832">
        <v>0</v>
      </c>
    </row>
    <row r="2870" spans="1:35" ht="15" customHeight="1">
      <c r="A2870" s="832" t="s">
        <v>1150</v>
      </c>
      <c r="B2870" s="832">
        <v>2023</v>
      </c>
      <c r="C2870" s="832" t="s">
        <v>1200</v>
      </c>
      <c r="D2870" s="832" t="s">
        <v>1201</v>
      </c>
      <c r="E2870" s="832" t="s">
        <v>333</v>
      </c>
      <c r="F2870" s="832" t="s">
        <v>1119</v>
      </c>
      <c r="G2870" s="832">
        <v>3981.27</v>
      </c>
      <c r="H2870" s="832">
        <v>4506.1000000000004</v>
      </c>
      <c r="I2870" s="832">
        <v>4786.8100000000004</v>
      </c>
      <c r="J2870" s="832">
        <v>5596.15</v>
      </c>
      <c r="K2870" s="832">
        <v>6117.51</v>
      </c>
      <c r="L2870" s="832">
        <v>6765.31</v>
      </c>
      <c r="M2870" s="832">
        <v>435.38</v>
      </c>
      <c r="N2870" s="832">
        <v>763.75</v>
      </c>
      <c r="O2870" s="832">
        <v>1351.72</v>
      </c>
      <c r="P2870" s="832">
        <v>1768.76</v>
      </c>
      <c r="Q2870" s="832">
        <v>2113.8000000000002</v>
      </c>
      <c r="R2870" s="832">
        <v>2411.64</v>
      </c>
      <c r="S2870" s="832">
        <v>563.78</v>
      </c>
      <c r="T2870" s="832">
        <v>481.04</v>
      </c>
      <c r="U2870" s="832">
        <v>0</v>
      </c>
      <c r="V2870" s="832">
        <v>0</v>
      </c>
      <c r="W2870" s="832">
        <v>0</v>
      </c>
      <c r="X2870" s="832">
        <v>0</v>
      </c>
      <c r="Y2870" s="832">
        <v>0</v>
      </c>
      <c r="Z2870" s="832">
        <v>0</v>
      </c>
      <c r="AA2870" s="832">
        <v>0</v>
      </c>
      <c r="AB2870" s="832">
        <v>0</v>
      </c>
      <c r="AC2870" s="832">
        <v>0</v>
      </c>
      <c r="AD2870" s="832">
        <v>0</v>
      </c>
      <c r="AE2870" s="832">
        <v>0</v>
      </c>
      <c r="AF2870" s="832">
        <v>0</v>
      </c>
      <c r="AG2870" s="832">
        <v>0</v>
      </c>
      <c r="AH2870" s="832">
        <v>0</v>
      </c>
      <c r="AI2870" s="832">
        <v>0</v>
      </c>
    </row>
    <row r="2871" spans="1:35" ht="15" customHeight="1">
      <c r="A2871" s="832" t="s">
        <v>1150</v>
      </c>
      <c r="B2871" s="832">
        <v>2023</v>
      </c>
      <c r="C2871" s="832" t="s">
        <v>1202</v>
      </c>
      <c r="D2871" s="832" t="s">
        <v>1203</v>
      </c>
      <c r="E2871" s="832" t="s">
        <v>333</v>
      </c>
      <c r="F2871" s="832" t="s">
        <v>1119</v>
      </c>
      <c r="G2871" s="832">
        <v>154.38999999999999</v>
      </c>
      <c r="H2871" s="832">
        <v>154.38999999999999</v>
      </c>
      <c r="I2871" s="832">
        <v>1017.72</v>
      </c>
      <c r="J2871" s="832">
        <v>1017.72</v>
      </c>
      <c r="K2871" s="832">
        <v>1017.72</v>
      </c>
      <c r="L2871" s="832">
        <v>1017.72</v>
      </c>
      <c r="M2871" s="832">
        <v>0</v>
      </c>
      <c r="N2871" s="832">
        <v>32.99</v>
      </c>
      <c r="O2871" s="832">
        <v>32.99</v>
      </c>
      <c r="P2871" s="832">
        <v>172.94</v>
      </c>
      <c r="Q2871" s="832">
        <v>172.94</v>
      </c>
      <c r="R2871" s="832">
        <v>172.94</v>
      </c>
      <c r="S2871" s="832">
        <v>84.81</v>
      </c>
      <c r="T2871" s="832">
        <v>94.21</v>
      </c>
      <c r="U2871" s="832">
        <v>0</v>
      </c>
      <c r="V2871" s="832">
        <v>0</v>
      </c>
      <c r="W2871" s="832">
        <v>0</v>
      </c>
      <c r="X2871" s="832">
        <v>0</v>
      </c>
      <c r="Y2871" s="832">
        <v>0</v>
      </c>
      <c r="Z2871" s="832">
        <v>0</v>
      </c>
      <c r="AA2871" s="832">
        <v>0</v>
      </c>
      <c r="AB2871" s="832">
        <v>0</v>
      </c>
      <c r="AC2871" s="832">
        <v>0</v>
      </c>
      <c r="AD2871" s="832">
        <v>0</v>
      </c>
      <c r="AE2871" s="832">
        <v>0</v>
      </c>
      <c r="AF2871" s="832">
        <v>0</v>
      </c>
      <c r="AG2871" s="832">
        <v>0</v>
      </c>
      <c r="AH2871" s="832">
        <v>0</v>
      </c>
      <c r="AI2871" s="832">
        <v>0</v>
      </c>
    </row>
    <row r="2872" spans="1:35" ht="15" customHeight="1">
      <c r="A2872" s="832" t="s">
        <v>1150</v>
      </c>
      <c r="B2872" s="832">
        <v>2023</v>
      </c>
      <c r="C2872" s="832" t="s">
        <v>1204</v>
      </c>
      <c r="D2872" s="832" t="s">
        <v>1205</v>
      </c>
      <c r="E2872" s="832" t="s">
        <v>333</v>
      </c>
      <c r="F2872" s="832" t="s">
        <v>1119</v>
      </c>
      <c r="G2872" s="832">
        <v>0</v>
      </c>
      <c r="H2872" s="832">
        <v>0</v>
      </c>
      <c r="I2872" s="832">
        <v>0</v>
      </c>
      <c r="J2872" s="832">
        <v>0</v>
      </c>
      <c r="K2872" s="832">
        <v>0</v>
      </c>
      <c r="L2872" s="832">
        <v>0</v>
      </c>
      <c r="M2872" s="832">
        <v>0</v>
      </c>
      <c r="N2872" s="832">
        <v>0</v>
      </c>
      <c r="O2872" s="832">
        <v>0</v>
      </c>
      <c r="P2872" s="832">
        <v>0</v>
      </c>
      <c r="Q2872" s="832">
        <v>0</v>
      </c>
      <c r="R2872" s="832">
        <v>0</v>
      </c>
      <c r="S2872" s="832">
        <v>0</v>
      </c>
      <c r="T2872" s="832">
        <v>0</v>
      </c>
      <c r="U2872" s="832">
        <v>0</v>
      </c>
      <c r="V2872" s="832">
        <v>0</v>
      </c>
      <c r="W2872" s="832">
        <v>0</v>
      </c>
      <c r="X2872" s="832">
        <v>0</v>
      </c>
      <c r="Y2872" s="832">
        <v>0</v>
      </c>
      <c r="Z2872" s="832">
        <v>0</v>
      </c>
      <c r="AA2872" s="832">
        <v>0</v>
      </c>
      <c r="AB2872" s="832">
        <v>0</v>
      </c>
      <c r="AC2872" s="832">
        <v>0</v>
      </c>
      <c r="AD2872" s="832">
        <v>0</v>
      </c>
      <c r="AE2872" s="832">
        <v>0</v>
      </c>
      <c r="AF2872" s="832">
        <v>0</v>
      </c>
      <c r="AG2872" s="832">
        <v>0</v>
      </c>
      <c r="AH2872" s="832">
        <v>0</v>
      </c>
      <c r="AI2872" s="832">
        <v>0</v>
      </c>
    </row>
    <row r="2873" spans="1:35" ht="15" customHeight="1">
      <c r="A2873" s="832" t="s">
        <v>1150</v>
      </c>
      <c r="B2873" s="832">
        <v>2023</v>
      </c>
      <c r="C2873" s="832" t="s">
        <v>1206</v>
      </c>
      <c r="D2873" s="832" t="s">
        <v>1207</v>
      </c>
      <c r="E2873" s="832" t="s">
        <v>333</v>
      </c>
      <c r="F2873" s="832" t="s">
        <v>1119</v>
      </c>
      <c r="G2873" s="832">
        <v>0</v>
      </c>
      <c r="H2873" s="832">
        <v>0</v>
      </c>
      <c r="I2873" s="832">
        <v>0</v>
      </c>
      <c r="J2873" s="832">
        <v>0</v>
      </c>
      <c r="K2873" s="832">
        <v>0</v>
      </c>
      <c r="L2873" s="832">
        <v>0</v>
      </c>
      <c r="M2873" s="832">
        <v>0</v>
      </c>
      <c r="N2873" s="832">
        <v>0</v>
      </c>
      <c r="O2873" s="832">
        <v>0</v>
      </c>
      <c r="P2873" s="832">
        <v>0</v>
      </c>
      <c r="Q2873" s="832">
        <v>0</v>
      </c>
      <c r="R2873" s="832">
        <v>0</v>
      </c>
      <c r="S2873" s="832">
        <v>0</v>
      </c>
      <c r="T2873" s="832">
        <v>0</v>
      </c>
      <c r="U2873" s="832">
        <v>0</v>
      </c>
      <c r="V2873" s="832">
        <v>0</v>
      </c>
      <c r="W2873" s="832">
        <v>0</v>
      </c>
      <c r="X2873" s="832">
        <v>0</v>
      </c>
      <c r="Y2873" s="832">
        <v>0</v>
      </c>
      <c r="Z2873" s="832">
        <v>0</v>
      </c>
      <c r="AA2873" s="832">
        <v>0</v>
      </c>
      <c r="AB2873" s="832">
        <v>0</v>
      </c>
      <c r="AC2873" s="832">
        <v>0</v>
      </c>
      <c r="AD2873" s="832">
        <v>0</v>
      </c>
      <c r="AE2873" s="832">
        <v>0</v>
      </c>
      <c r="AF2873" s="832">
        <v>0</v>
      </c>
      <c r="AG2873" s="832">
        <v>0</v>
      </c>
      <c r="AH2873" s="832">
        <v>0</v>
      </c>
      <c r="AI2873" s="832">
        <v>0</v>
      </c>
    </row>
    <row r="2874" spans="1:35" ht="15" customHeight="1">
      <c r="A2874" s="832" t="s">
        <v>1150</v>
      </c>
      <c r="B2874" s="832">
        <v>2023</v>
      </c>
      <c r="C2874" s="832" t="s">
        <v>1208</v>
      </c>
      <c r="D2874" s="832" t="s">
        <v>1209</v>
      </c>
      <c r="E2874" s="832" t="s">
        <v>333</v>
      </c>
      <c r="F2874" s="832" t="s">
        <v>1119</v>
      </c>
      <c r="G2874" s="832">
        <v>691.69</v>
      </c>
      <c r="H2874" s="832">
        <v>691.69</v>
      </c>
      <c r="I2874" s="832">
        <v>691.69</v>
      </c>
      <c r="J2874" s="832">
        <v>795.44</v>
      </c>
      <c r="K2874" s="832">
        <v>795.44</v>
      </c>
      <c r="L2874" s="832">
        <v>795.44</v>
      </c>
      <c r="M2874" s="832">
        <v>0</v>
      </c>
      <c r="N2874" s="832">
        <v>0</v>
      </c>
      <c r="O2874" s="832">
        <v>0</v>
      </c>
      <c r="P2874" s="832">
        <v>59.38</v>
      </c>
      <c r="Q2874" s="832">
        <v>59.38</v>
      </c>
      <c r="R2874" s="832">
        <v>59.38</v>
      </c>
      <c r="S2874" s="832">
        <v>66.290000000000006</v>
      </c>
      <c r="T2874" s="832">
        <v>14.83</v>
      </c>
      <c r="U2874" s="832">
        <v>0</v>
      </c>
      <c r="V2874" s="832">
        <v>0</v>
      </c>
      <c r="W2874" s="832">
        <v>0</v>
      </c>
      <c r="X2874" s="832">
        <v>0</v>
      </c>
      <c r="Y2874" s="832">
        <v>0</v>
      </c>
      <c r="Z2874" s="832">
        <v>0</v>
      </c>
      <c r="AA2874" s="832">
        <v>0</v>
      </c>
      <c r="AB2874" s="832">
        <v>0</v>
      </c>
      <c r="AC2874" s="832">
        <v>0</v>
      </c>
      <c r="AD2874" s="832">
        <v>0</v>
      </c>
      <c r="AE2874" s="832">
        <v>0</v>
      </c>
      <c r="AF2874" s="832">
        <v>0</v>
      </c>
      <c r="AG2874" s="832">
        <v>0</v>
      </c>
      <c r="AH2874" s="832">
        <v>0</v>
      </c>
      <c r="AI2874" s="832">
        <v>0</v>
      </c>
    </row>
    <row r="2875" spans="1:35" ht="15" customHeight="1">
      <c r="A2875" s="832" t="s">
        <v>1150</v>
      </c>
      <c r="B2875" s="832">
        <v>2023</v>
      </c>
      <c r="C2875" s="832" t="s">
        <v>1210</v>
      </c>
      <c r="D2875" s="832" t="s">
        <v>1211</v>
      </c>
      <c r="E2875" s="832" t="s">
        <v>333</v>
      </c>
      <c r="F2875" s="832" t="s">
        <v>1119</v>
      </c>
      <c r="G2875" s="832">
        <v>0</v>
      </c>
      <c r="H2875" s="832">
        <v>0</v>
      </c>
      <c r="I2875" s="832">
        <v>0</v>
      </c>
      <c r="J2875" s="832">
        <v>0</v>
      </c>
      <c r="K2875" s="832">
        <v>18.239999999999998</v>
      </c>
      <c r="L2875" s="832">
        <v>18.239999999999998</v>
      </c>
      <c r="M2875" s="832">
        <v>0</v>
      </c>
      <c r="N2875" s="832">
        <v>0</v>
      </c>
      <c r="O2875" s="832">
        <v>0</v>
      </c>
      <c r="P2875" s="832">
        <v>0</v>
      </c>
      <c r="Q2875" s="832">
        <v>0</v>
      </c>
      <c r="R2875" s="832">
        <v>0</v>
      </c>
      <c r="S2875" s="832">
        <v>1.52</v>
      </c>
      <c r="T2875" s="832">
        <v>1.66</v>
      </c>
      <c r="U2875" s="832">
        <v>0</v>
      </c>
      <c r="V2875" s="832">
        <v>0</v>
      </c>
      <c r="W2875" s="832">
        <v>0</v>
      </c>
      <c r="X2875" s="832">
        <v>0</v>
      </c>
      <c r="Y2875" s="832">
        <v>0</v>
      </c>
      <c r="Z2875" s="832">
        <v>0</v>
      </c>
      <c r="AA2875" s="832">
        <v>0</v>
      </c>
      <c r="AB2875" s="832">
        <v>0</v>
      </c>
      <c r="AC2875" s="832">
        <v>0</v>
      </c>
      <c r="AD2875" s="832">
        <v>0</v>
      </c>
      <c r="AE2875" s="832">
        <v>0</v>
      </c>
      <c r="AF2875" s="832">
        <v>0</v>
      </c>
      <c r="AG2875" s="832">
        <v>0</v>
      </c>
      <c r="AH2875" s="832">
        <v>0</v>
      </c>
      <c r="AI2875" s="832">
        <v>0</v>
      </c>
    </row>
    <row r="2876" spans="1:35" ht="15" customHeight="1">
      <c r="A2876" s="832" t="s">
        <v>1150</v>
      </c>
      <c r="B2876" s="832">
        <v>2023</v>
      </c>
      <c r="C2876" s="832" t="s">
        <v>1212</v>
      </c>
      <c r="D2876" s="832" t="s">
        <v>1213</v>
      </c>
      <c r="E2876" s="832" t="s">
        <v>333</v>
      </c>
      <c r="F2876" s="832" t="s">
        <v>1119</v>
      </c>
      <c r="G2876" s="832">
        <v>0</v>
      </c>
      <c r="H2876" s="832">
        <v>0</v>
      </c>
      <c r="I2876" s="832">
        <v>0</v>
      </c>
      <c r="J2876" s="832">
        <v>0</v>
      </c>
      <c r="K2876" s="832">
        <v>0</v>
      </c>
      <c r="L2876" s="832">
        <v>0</v>
      </c>
      <c r="M2876" s="832">
        <v>0</v>
      </c>
      <c r="N2876" s="832">
        <v>0</v>
      </c>
      <c r="O2876" s="832">
        <v>0</v>
      </c>
      <c r="P2876" s="832">
        <v>0</v>
      </c>
      <c r="Q2876" s="832">
        <v>0</v>
      </c>
      <c r="R2876" s="832">
        <v>0</v>
      </c>
      <c r="S2876" s="832">
        <v>0</v>
      </c>
      <c r="T2876" s="832">
        <v>0</v>
      </c>
      <c r="U2876" s="832">
        <v>0</v>
      </c>
      <c r="V2876" s="832">
        <v>0</v>
      </c>
      <c r="W2876" s="832">
        <v>0</v>
      </c>
      <c r="X2876" s="832">
        <v>0</v>
      </c>
      <c r="Y2876" s="832">
        <v>0</v>
      </c>
      <c r="Z2876" s="832">
        <v>0</v>
      </c>
      <c r="AA2876" s="832">
        <v>0</v>
      </c>
      <c r="AB2876" s="832">
        <v>0</v>
      </c>
      <c r="AC2876" s="832">
        <v>0</v>
      </c>
      <c r="AD2876" s="832">
        <v>0</v>
      </c>
      <c r="AE2876" s="832">
        <v>0</v>
      </c>
      <c r="AF2876" s="832">
        <v>0</v>
      </c>
      <c r="AG2876" s="832">
        <v>0</v>
      </c>
      <c r="AH2876" s="832">
        <v>0</v>
      </c>
      <c r="AI2876" s="832">
        <v>0</v>
      </c>
    </row>
    <row r="2877" spans="1:35" ht="15" customHeight="1">
      <c r="A2877" s="832" t="s">
        <v>1150</v>
      </c>
      <c r="B2877" s="832">
        <v>2023</v>
      </c>
      <c r="C2877" s="832" t="s">
        <v>1214</v>
      </c>
      <c r="D2877" s="832" t="s">
        <v>1215</v>
      </c>
      <c r="E2877" s="832" t="s">
        <v>333</v>
      </c>
      <c r="F2877" s="832" t="s">
        <v>1119</v>
      </c>
      <c r="G2877" s="832">
        <v>10942.42</v>
      </c>
      <c r="H2877" s="832">
        <v>12465.34</v>
      </c>
      <c r="I2877" s="832">
        <v>14017.4</v>
      </c>
      <c r="J2877" s="832">
        <v>15552.77</v>
      </c>
      <c r="K2877" s="832">
        <v>17133.16</v>
      </c>
      <c r="L2877" s="832">
        <v>18647.990000000002</v>
      </c>
      <c r="M2877" s="832">
        <v>1552.37</v>
      </c>
      <c r="N2877" s="832">
        <v>3132.35</v>
      </c>
      <c r="O2877" s="832">
        <v>4683.4399999999996</v>
      </c>
      <c r="P2877" s="832">
        <v>6244.58</v>
      </c>
      <c r="Q2877" s="832">
        <v>7840.12</v>
      </c>
      <c r="R2877" s="832">
        <v>9470.7999999999993</v>
      </c>
      <c r="S2877" s="832">
        <v>1554</v>
      </c>
      <c r="T2877" s="832">
        <v>1562.09</v>
      </c>
      <c r="U2877" s="832">
        <v>0</v>
      </c>
      <c r="V2877" s="832">
        <v>0</v>
      </c>
      <c r="W2877" s="832">
        <v>0</v>
      </c>
      <c r="X2877" s="832">
        <v>0</v>
      </c>
      <c r="Y2877" s="832">
        <v>0</v>
      </c>
      <c r="Z2877" s="832">
        <v>0</v>
      </c>
      <c r="AA2877" s="832">
        <v>0</v>
      </c>
      <c r="AB2877" s="832">
        <v>0</v>
      </c>
      <c r="AC2877" s="832">
        <v>0</v>
      </c>
      <c r="AD2877" s="832">
        <v>0</v>
      </c>
      <c r="AE2877" s="832">
        <v>0</v>
      </c>
      <c r="AF2877" s="832">
        <v>0</v>
      </c>
      <c r="AG2877" s="832">
        <v>0</v>
      </c>
      <c r="AH2877" s="832">
        <v>0</v>
      </c>
      <c r="AI2877" s="832">
        <v>0</v>
      </c>
    </row>
    <row r="2878" spans="1:35" ht="15" customHeight="1">
      <c r="A2878" s="832" t="s">
        <v>1150</v>
      </c>
      <c r="B2878" s="832">
        <v>2023</v>
      </c>
      <c r="C2878" s="832" t="s">
        <v>1216</v>
      </c>
      <c r="D2878" s="832" t="s">
        <v>1217</v>
      </c>
      <c r="E2878" s="832" t="s">
        <v>333</v>
      </c>
      <c r="F2878" s="832" t="s">
        <v>1119</v>
      </c>
      <c r="G2878" s="832">
        <v>0</v>
      </c>
      <c r="H2878" s="832">
        <v>105</v>
      </c>
      <c r="I2878" s="832">
        <v>105</v>
      </c>
      <c r="J2878" s="832">
        <v>105</v>
      </c>
      <c r="K2878" s="832">
        <v>105</v>
      </c>
      <c r="L2878" s="832">
        <v>105</v>
      </c>
      <c r="M2878" s="832">
        <v>0</v>
      </c>
      <c r="N2878" s="832">
        <v>107.49</v>
      </c>
      <c r="O2878" s="832">
        <v>114.56</v>
      </c>
      <c r="P2878" s="832">
        <v>123.93</v>
      </c>
      <c r="Q2878" s="832">
        <v>123.93</v>
      </c>
      <c r="R2878" s="832">
        <v>170.47</v>
      </c>
      <c r="S2878" s="832">
        <v>8.75</v>
      </c>
      <c r="T2878" s="832">
        <v>20.81</v>
      </c>
      <c r="U2878" s="832">
        <v>0</v>
      </c>
      <c r="V2878" s="832">
        <v>0</v>
      </c>
      <c r="W2878" s="832">
        <v>0</v>
      </c>
      <c r="X2878" s="832">
        <v>0</v>
      </c>
      <c r="Y2878" s="832">
        <v>0</v>
      </c>
      <c r="Z2878" s="832">
        <v>0</v>
      </c>
      <c r="AA2878" s="832">
        <v>0</v>
      </c>
      <c r="AB2878" s="832">
        <v>0</v>
      </c>
      <c r="AC2878" s="832">
        <v>0</v>
      </c>
      <c r="AD2878" s="832">
        <v>0</v>
      </c>
      <c r="AE2878" s="832">
        <v>0</v>
      </c>
      <c r="AF2878" s="832">
        <v>0</v>
      </c>
      <c r="AG2878" s="832">
        <v>0</v>
      </c>
      <c r="AH2878" s="832">
        <v>0</v>
      </c>
      <c r="AI2878" s="832">
        <v>0</v>
      </c>
    </row>
    <row r="2879" spans="1:35" ht="15" customHeight="1">
      <c r="A2879" s="832" t="s">
        <v>1150</v>
      </c>
      <c r="B2879" s="832">
        <v>2023</v>
      </c>
      <c r="C2879" s="832" t="s">
        <v>1218</v>
      </c>
      <c r="D2879" s="832" t="s">
        <v>1219</v>
      </c>
      <c r="E2879" s="832" t="s">
        <v>333</v>
      </c>
      <c r="F2879" s="832" t="s">
        <v>1119</v>
      </c>
      <c r="G2879" s="832">
        <v>4</v>
      </c>
      <c r="H2879" s="832">
        <v>10.08</v>
      </c>
      <c r="I2879" s="832">
        <v>15.52</v>
      </c>
      <c r="J2879" s="832">
        <v>54.84</v>
      </c>
      <c r="K2879" s="832">
        <v>150.37</v>
      </c>
      <c r="L2879" s="832">
        <v>250.44</v>
      </c>
      <c r="M2879" s="832">
        <v>38.28</v>
      </c>
      <c r="N2879" s="832">
        <v>355.68</v>
      </c>
      <c r="O2879" s="832">
        <v>661.63</v>
      </c>
      <c r="P2879" s="832">
        <v>811.71</v>
      </c>
      <c r="Q2879" s="832">
        <v>933.33</v>
      </c>
      <c r="R2879" s="832">
        <v>1061.6199999999999</v>
      </c>
      <c r="S2879" s="832">
        <v>20.87</v>
      </c>
      <c r="T2879" s="832">
        <v>107.25</v>
      </c>
      <c r="U2879" s="832">
        <v>0</v>
      </c>
      <c r="V2879" s="832">
        <v>0</v>
      </c>
      <c r="W2879" s="832">
        <v>0</v>
      </c>
      <c r="X2879" s="832">
        <v>0</v>
      </c>
      <c r="Y2879" s="832">
        <v>0</v>
      </c>
      <c r="Z2879" s="832">
        <v>0</v>
      </c>
      <c r="AA2879" s="832">
        <v>0</v>
      </c>
      <c r="AB2879" s="832">
        <v>0</v>
      </c>
      <c r="AC2879" s="832">
        <v>0</v>
      </c>
      <c r="AD2879" s="832">
        <v>0</v>
      </c>
      <c r="AE2879" s="832">
        <v>0</v>
      </c>
      <c r="AF2879" s="832">
        <v>0</v>
      </c>
      <c r="AG2879" s="832">
        <v>0</v>
      </c>
      <c r="AH2879" s="832">
        <v>0</v>
      </c>
      <c r="AI2879" s="832">
        <v>0</v>
      </c>
    </row>
    <row r="2880" spans="1:35" ht="15" customHeight="1">
      <c r="A2880" s="832" t="s">
        <v>1150</v>
      </c>
      <c r="B2880" s="832">
        <v>2023</v>
      </c>
      <c r="C2880" s="832" t="s">
        <v>1220</v>
      </c>
      <c r="D2880" s="832" t="s">
        <v>1221</v>
      </c>
      <c r="E2880" s="832" t="s">
        <v>333</v>
      </c>
      <c r="F2880" s="832" t="s">
        <v>1119</v>
      </c>
      <c r="G2880" s="832">
        <v>768.14</v>
      </c>
      <c r="H2880" s="832">
        <v>820.27</v>
      </c>
      <c r="I2880" s="832">
        <v>891.65</v>
      </c>
      <c r="J2880" s="832">
        <v>963.03</v>
      </c>
      <c r="K2880" s="832">
        <v>1015.16</v>
      </c>
      <c r="L2880" s="832">
        <v>1067.29</v>
      </c>
      <c r="M2880" s="832">
        <v>72.709999999999994</v>
      </c>
      <c r="N2880" s="832">
        <v>164.84</v>
      </c>
      <c r="O2880" s="832">
        <v>236.97</v>
      </c>
      <c r="P2880" s="832">
        <v>309.10000000000002</v>
      </c>
      <c r="Q2880" s="832">
        <v>381.23</v>
      </c>
      <c r="R2880" s="832">
        <v>433.36</v>
      </c>
      <c r="S2880" s="832">
        <v>88.94</v>
      </c>
      <c r="T2880" s="832">
        <v>66.59</v>
      </c>
      <c r="U2880" s="832">
        <v>0</v>
      </c>
      <c r="V2880" s="832">
        <v>0</v>
      </c>
      <c r="W2880" s="832">
        <v>0</v>
      </c>
      <c r="X2880" s="832">
        <v>0</v>
      </c>
      <c r="Y2880" s="832">
        <v>0</v>
      </c>
      <c r="Z2880" s="832">
        <v>0</v>
      </c>
      <c r="AA2880" s="832">
        <v>0</v>
      </c>
      <c r="AB2880" s="832">
        <v>0</v>
      </c>
      <c r="AC2880" s="832">
        <v>0</v>
      </c>
      <c r="AD2880" s="832">
        <v>0</v>
      </c>
      <c r="AE2880" s="832">
        <v>0</v>
      </c>
      <c r="AF2880" s="832">
        <v>0</v>
      </c>
      <c r="AG2880" s="832">
        <v>0</v>
      </c>
      <c r="AH2880" s="832">
        <v>0</v>
      </c>
      <c r="AI2880" s="832">
        <v>0</v>
      </c>
    </row>
    <row r="2881" spans="1:35" ht="15" customHeight="1">
      <c r="A2881" s="832" t="s">
        <v>1150</v>
      </c>
      <c r="B2881" s="832">
        <v>2023</v>
      </c>
      <c r="C2881" s="832" t="s">
        <v>1222</v>
      </c>
      <c r="D2881" s="832" t="s">
        <v>1223</v>
      </c>
      <c r="E2881" s="832" t="s">
        <v>333</v>
      </c>
      <c r="F2881" s="832" t="s">
        <v>1119</v>
      </c>
      <c r="G2881" s="832">
        <v>167.39</v>
      </c>
      <c r="H2881" s="832">
        <v>207.89</v>
      </c>
      <c r="I2881" s="832">
        <v>207.89</v>
      </c>
      <c r="J2881" s="832">
        <v>252.89</v>
      </c>
      <c r="K2881" s="832">
        <v>252.89</v>
      </c>
      <c r="L2881" s="832">
        <v>297.89</v>
      </c>
      <c r="M2881" s="832">
        <v>0</v>
      </c>
      <c r="N2881" s="832">
        <v>52.38</v>
      </c>
      <c r="O2881" s="832">
        <v>96.48</v>
      </c>
      <c r="P2881" s="832">
        <v>96.48</v>
      </c>
      <c r="Q2881" s="832">
        <v>145.72</v>
      </c>
      <c r="R2881" s="832">
        <v>145.72</v>
      </c>
      <c r="S2881" s="832">
        <v>24.82</v>
      </c>
      <c r="T2881" s="832">
        <v>29.29</v>
      </c>
      <c r="U2881" s="832">
        <v>0</v>
      </c>
      <c r="V2881" s="832">
        <v>0</v>
      </c>
      <c r="W2881" s="832">
        <v>0</v>
      </c>
      <c r="X2881" s="832">
        <v>0</v>
      </c>
      <c r="Y2881" s="832">
        <v>0</v>
      </c>
      <c r="Z2881" s="832">
        <v>0</v>
      </c>
      <c r="AA2881" s="832">
        <v>0</v>
      </c>
      <c r="AB2881" s="832">
        <v>0</v>
      </c>
      <c r="AC2881" s="832">
        <v>0</v>
      </c>
      <c r="AD2881" s="832">
        <v>0</v>
      </c>
      <c r="AE2881" s="832">
        <v>0</v>
      </c>
      <c r="AF2881" s="832">
        <v>0</v>
      </c>
      <c r="AG2881" s="832">
        <v>0</v>
      </c>
      <c r="AH2881" s="832">
        <v>0</v>
      </c>
      <c r="AI2881" s="832">
        <v>0</v>
      </c>
    </row>
    <row r="2882" spans="1:35" ht="15" customHeight="1">
      <c r="A2882" s="832" t="s">
        <v>1150</v>
      </c>
      <c r="B2882" s="832">
        <v>2023</v>
      </c>
      <c r="C2882" s="832" t="s">
        <v>1224</v>
      </c>
      <c r="D2882" s="832" t="s">
        <v>1225</v>
      </c>
      <c r="E2882" s="832" t="s">
        <v>333</v>
      </c>
      <c r="F2882" s="832" t="s">
        <v>1119</v>
      </c>
      <c r="G2882" s="832">
        <v>3.06</v>
      </c>
      <c r="H2882" s="832">
        <v>16.559999999999999</v>
      </c>
      <c r="I2882" s="832">
        <v>16.559999999999999</v>
      </c>
      <c r="J2882" s="832">
        <v>26.5</v>
      </c>
      <c r="K2882" s="832">
        <v>26.5</v>
      </c>
      <c r="L2882" s="832">
        <v>29.34</v>
      </c>
      <c r="M2882" s="832">
        <v>7.36</v>
      </c>
      <c r="N2882" s="832">
        <v>7.36</v>
      </c>
      <c r="O2882" s="832">
        <v>23.94</v>
      </c>
      <c r="P2882" s="832">
        <v>66.819999999999993</v>
      </c>
      <c r="Q2882" s="832">
        <v>78.739999999999995</v>
      </c>
      <c r="R2882" s="832">
        <v>109.34</v>
      </c>
      <c r="S2882" s="832">
        <v>2.4500000000000002</v>
      </c>
      <c r="T2882" s="832">
        <v>9.5500000000000007</v>
      </c>
      <c r="U2882" s="832">
        <v>0</v>
      </c>
      <c r="V2882" s="832">
        <v>0</v>
      </c>
      <c r="W2882" s="832">
        <v>0</v>
      </c>
      <c r="X2882" s="832">
        <v>0</v>
      </c>
      <c r="Y2882" s="832">
        <v>0</v>
      </c>
      <c r="Z2882" s="832">
        <v>0</v>
      </c>
      <c r="AA2882" s="832">
        <v>0</v>
      </c>
      <c r="AB2882" s="832">
        <v>0</v>
      </c>
      <c r="AC2882" s="832">
        <v>0</v>
      </c>
      <c r="AD2882" s="832">
        <v>0</v>
      </c>
      <c r="AE2882" s="832">
        <v>0</v>
      </c>
      <c r="AF2882" s="832">
        <v>0</v>
      </c>
      <c r="AG2882" s="832">
        <v>0</v>
      </c>
      <c r="AH2882" s="832">
        <v>0</v>
      </c>
      <c r="AI2882" s="832">
        <v>0</v>
      </c>
    </row>
    <row r="2883" spans="1:35" ht="15" customHeight="1">
      <c r="A2883" s="832" t="s">
        <v>1150</v>
      </c>
      <c r="B2883" s="832">
        <v>2023</v>
      </c>
      <c r="C2883" s="832" t="s">
        <v>1226</v>
      </c>
      <c r="D2883" s="832" t="s">
        <v>1227</v>
      </c>
      <c r="E2883" s="832" t="s">
        <v>333</v>
      </c>
      <c r="F2883" s="832" t="s">
        <v>1119</v>
      </c>
      <c r="G2883" s="832">
        <v>621.46</v>
      </c>
      <c r="H2883" s="832">
        <v>621.46</v>
      </c>
      <c r="I2883" s="832">
        <v>1042.22</v>
      </c>
      <c r="J2883" s="832">
        <v>1344.72</v>
      </c>
      <c r="K2883" s="832">
        <v>1348.21</v>
      </c>
      <c r="L2883" s="832">
        <v>2098.21</v>
      </c>
      <c r="M2883" s="832">
        <v>204.68</v>
      </c>
      <c r="N2883" s="832">
        <v>204.68</v>
      </c>
      <c r="O2883" s="832">
        <v>212.68</v>
      </c>
      <c r="P2883" s="832">
        <v>219.18</v>
      </c>
      <c r="Q2883" s="832">
        <v>1498.43</v>
      </c>
      <c r="R2883" s="832">
        <v>1590.16</v>
      </c>
      <c r="S2883" s="832">
        <v>174.85</v>
      </c>
      <c r="T2883" s="832">
        <v>276.14999999999998</v>
      </c>
      <c r="U2883" s="832">
        <v>0</v>
      </c>
      <c r="V2883" s="832">
        <v>0</v>
      </c>
      <c r="W2883" s="832">
        <v>0</v>
      </c>
      <c r="X2883" s="832">
        <v>0</v>
      </c>
      <c r="Y2883" s="832">
        <v>0</v>
      </c>
      <c r="Z2883" s="832">
        <v>0</v>
      </c>
      <c r="AA2883" s="832">
        <v>0</v>
      </c>
      <c r="AB2883" s="832">
        <v>0</v>
      </c>
      <c r="AC2883" s="832">
        <v>0</v>
      </c>
      <c r="AD2883" s="832">
        <v>0</v>
      </c>
      <c r="AE2883" s="832">
        <v>0</v>
      </c>
      <c r="AF2883" s="832">
        <v>0</v>
      </c>
      <c r="AG2883" s="832">
        <v>0</v>
      </c>
      <c r="AH2883" s="832">
        <v>0</v>
      </c>
      <c r="AI2883" s="832">
        <v>0</v>
      </c>
    </row>
    <row r="2884" spans="1:35" ht="15" customHeight="1">
      <c r="A2884" s="832" t="s">
        <v>1150</v>
      </c>
      <c r="B2884" s="832">
        <v>2023</v>
      </c>
      <c r="C2884" s="832" t="s">
        <v>1230</v>
      </c>
      <c r="D2884" s="832" t="s">
        <v>1231</v>
      </c>
      <c r="E2884" s="832" t="s">
        <v>333</v>
      </c>
      <c r="F2884" s="832" t="s">
        <v>1119</v>
      </c>
      <c r="G2884" s="832">
        <v>223832.65</v>
      </c>
      <c r="H2884" s="832">
        <v>255832.65</v>
      </c>
      <c r="I2884" s="832">
        <v>287832.65000000002</v>
      </c>
      <c r="J2884" s="832">
        <v>319832.65000000002</v>
      </c>
      <c r="K2884" s="832">
        <v>351832.65</v>
      </c>
      <c r="L2884" s="832">
        <v>383832.65</v>
      </c>
      <c r="M2884" s="832">
        <v>32000</v>
      </c>
      <c r="N2884" s="832">
        <v>64000</v>
      </c>
      <c r="O2884" s="832">
        <v>96000</v>
      </c>
      <c r="P2884" s="832">
        <v>127375</v>
      </c>
      <c r="Q2884" s="832">
        <v>157475</v>
      </c>
      <c r="R2884" s="832">
        <v>188850</v>
      </c>
      <c r="S2884" s="832">
        <v>31986.05</v>
      </c>
      <c r="T2884" s="832">
        <v>31777.97</v>
      </c>
      <c r="U2884" s="832">
        <v>0</v>
      </c>
      <c r="V2884" s="832">
        <v>0</v>
      </c>
      <c r="W2884" s="832">
        <v>0</v>
      </c>
      <c r="X2884" s="832">
        <v>0</v>
      </c>
      <c r="Y2884" s="832">
        <v>0</v>
      </c>
      <c r="Z2884" s="832">
        <v>0</v>
      </c>
      <c r="AA2884" s="832">
        <v>0</v>
      </c>
      <c r="AB2884" s="832">
        <v>0</v>
      </c>
      <c r="AC2884" s="832">
        <v>0</v>
      </c>
      <c r="AD2884" s="832">
        <v>0</v>
      </c>
      <c r="AE2884" s="832">
        <v>0</v>
      </c>
      <c r="AF2884" s="832">
        <v>0</v>
      </c>
      <c r="AG2884" s="832">
        <v>0</v>
      </c>
      <c r="AH2884" s="832">
        <v>0</v>
      </c>
      <c r="AI2884" s="832">
        <v>0</v>
      </c>
    </row>
    <row r="2885" spans="1:35" ht="15" customHeight="1">
      <c r="A2885" s="832" t="s">
        <v>1150</v>
      </c>
      <c r="B2885" s="832">
        <v>2023</v>
      </c>
      <c r="C2885" s="832" t="s">
        <v>1232</v>
      </c>
      <c r="D2885" s="832" t="s">
        <v>1233</v>
      </c>
      <c r="E2885" s="832" t="s">
        <v>333</v>
      </c>
      <c r="F2885" s="832" t="s">
        <v>1119</v>
      </c>
      <c r="G2885" s="832">
        <v>0</v>
      </c>
      <c r="H2885" s="832">
        <v>0</v>
      </c>
      <c r="I2885" s="832">
        <v>0</v>
      </c>
      <c r="J2885" s="832">
        <v>0</v>
      </c>
      <c r="K2885" s="832">
        <v>0</v>
      </c>
      <c r="L2885" s="832">
        <v>0</v>
      </c>
      <c r="M2885" s="832">
        <v>0</v>
      </c>
      <c r="N2885" s="832">
        <v>0</v>
      </c>
      <c r="O2885" s="832">
        <v>0</v>
      </c>
      <c r="P2885" s="832">
        <v>0</v>
      </c>
      <c r="Q2885" s="832">
        <v>0</v>
      </c>
      <c r="R2885" s="832">
        <v>0</v>
      </c>
      <c r="S2885" s="832">
        <v>0</v>
      </c>
      <c r="T2885" s="832">
        <v>0</v>
      </c>
      <c r="U2885" s="832">
        <v>0</v>
      </c>
      <c r="V2885" s="832">
        <v>0</v>
      </c>
      <c r="W2885" s="832">
        <v>0</v>
      </c>
      <c r="X2885" s="832">
        <v>0</v>
      </c>
      <c r="Y2885" s="832">
        <v>0</v>
      </c>
      <c r="Z2885" s="832">
        <v>0</v>
      </c>
      <c r="AA2885" s="832">
        <v>0</v>
      </c>
      <c r="AB2885" s="832">
        <v>0</v>
      </c>
      <c r="AC2885" s="832">
        <v>0</v>
      </c>
      <c r="AD2885" s="832">
        <v>0</v>
      </c>
      <c r="AE2885" s="832">
        <v>0</v>
      </c>
      <c r="AF2885" s="832">
        <v>0</v>
      </c>
      <c r="AG2885" s="832">
        <v>0</v>
      </c>
      <c r="AH2885" s="832">
        <v>0</v>
      </c>
      <c r="AI2885" s="832">
        <v>0</v>
      </c>
    </row>
    <row r="2886" spans="1:35" ht="15" customHeight="1">
      <c r="A2886" s="832" t="s">
        <v>1150</v>
      </c>
      <c r="B2886" s="832">
        <v>2023</v>
      </c>
      <c r="C2886" s="832" t="s">
        <v>1234</v>
      </c>
      <c r="D2886" s="832" t="s">
        <v>1235</v>
      </c>
      <c r="E2886" s="832" t="s">
        <v>333</v>
      </c>
      <c r="F2886" s="832" t="s">
        <v>1119</v>
      </c>
      <c r="G2886" s="832">
        <v>29369.48</v>
      </c>
      <c r="H2886" s="832">
        <v>33720.730000000003</v>
      </c>
      <c r="I2886" s="832">
        <v>36349.519999999997</v>
      </c>
      <c r="J2886" s="832">
        <v>38228.39</v>
      </c>
      <c r="K2886" s="832">
        <v>39783.43</v>
      </c>
      <c r="L2886" s="832">
        <v>43925.279999999999</v>
      </c>
      <c r="M2886" s="832">
        <v>6500.67</v>
      </c>
      <c r="N2886" s="832">
        <v>9762.06</v>
      </c>
      <c r="O2886" s="832">
        <v>12405.39</v>
      </c>
      <c r="P2886" s="832">
        <v>16981.66</v>
      </c>
      <c r="Q2886" s="832">
        <v>21186.86</v>
      </c>
      <c r="R2886" s="832">
        <v>23713.37</v>
      </c>
      <c r="S2886" s="832">
        <v>3660.44</v>
      </c>
      <c r="T2886" s="832">
        <v>3568.6</v>
      </c>
      <c r="U2886" s="832">
        <v>0</v>
      </c>
      <c r="V2886" s="832">
        <v>0</v>
      </c>
      <c r="W2886" s="832">
        <v>0</v>
      </c>
      <c r="X2886" s="832">
        <v>0</v>
      </c>
      <c r="Y2886" s="832">
        <v>0</v>
      </c>
      <c r="Z2886" s="832">
        <v>0</v>
      </c>
      <c r="AA2886" s="832">
        <v>0</v>
      </c>
      <c r="AB2886" s="832">
        <v>0</v>
      </c>
      <c r="AC2886" s="832">
        <v>0</v>
      </c>
      <c r="AD2886" s="832">
        <v>0</v>
      </c>
      <c r="AE2886" s="832">
        <v>0</v>
      </c>
      <c r="AF2886" s="832">
        <v>0</v>
      </c>
      <c r="AG2886" s="832">
        <v>0</v>
      </c>
      <c r="AH2886" s="832">
        <v>0</v>
      </c>
      <c r="AI2886" s="832">
        <v>0</v>
      </c>
    </row>
    <row r="2887" spans="1:35" ht="15" customHeight="1">
      <c r="A2887" s="832" t="s">
        <v>1150</v>
      </c>
      <c r="B2887" s="832">
        <v>2023</v>
      </c>
      <c r="C2887" s="832" t="s">
        <v>1236</v>
      </c>
      <c r="D2887" s="832" t="s">
        <v>1237</v>
      </c>
      <c r="E2887" s="832" t="s">
        <v>333</v>
      </c>
      <c r="F2887" s="832" t="s">
        <v>1119</v>
      </c>
      <c r="G2887" s="832">
        <v>81501.100000000006</v>
      </c>
      <c r="H2887" s="832">
        <v>93627.56</v>
      </c>
      <c r="I2887" s="832">
        <v>105754.02</v>
      </c>
      <c r="J2887" s="832">
        <v>117880.48</v>
      </c>
      <c r="K2887" s="832">
        <v>130006.94</v>
      </c>
      <c r="L2887" s="832">
        <v>142133.4</v>
      </c>
      <c r="M2887" s="832">
        <v>12125.88</v>
      </c>
      <c r="N2887" s="832">
        <v>24075.759999999998</v>
      </c>
      <c r="O2887" s="832">
        <v>36025.64</v>
      </c>
      <c r="P2887" s="832">
        <v>47975.519999999997</v>
      </c>
      <c r="Q2887" s="832">
        <v>59925.4</v>
      </c>
      <c r="R2887" s="832">
        <v>71875.28</v>
      </c>
      <c r="S2887" s="832">
        <v>11844.45</v>
      </c>
      <c r="T2887" s="832">
        <v>12062.2</v>
      </c>
      <c r="U2887" s="832">
        <v>0</v>
      </c>
      <c r="V2887" s="832">
        <v>0</v>
      </c>
      <c r="W2887" s="832">
        <v>0</v>
      </c>
      <c r="X2887" s="832">
        <v>0</v>
      </c>
      <c r="Y2887" s="832">
        <v>0</v>
      </c>
      <c r="Z2887" s="832">
        <v>0</v>
      </c>
      <c r="AA2887" s="832">
        <v>0</v>
      </c>
      <c r="AB2887" s="832">
        <v>0</v>
      </c>
      <c r="AC2887" s="832">
        <v>0</v>
      </c>
      <c r="AD2887" s="832">
        <v>0</v>
      </c>
      <c r="AE2887" s="832">
        <v>0</v>
      </c>
      <c r="AF2887" s="832">
        <v>0</v>
      </c>
      <c r="AG2887" s="832">
        <v>0</v>
      </c>
      <c r="AH2887" s="832">
        <v>0</v>
      </c>
      <c r="AI2887" s="832">
        <v>0</v>
      </c>
    </row>
    <row r="2888" spans="1:35" ht="15" customHeight="1">
      <c r="A2888" s="832" t="s">
        <v>1150</v>
      </c>
      <c r="B2888" s="832">
        <v>2023</v>
      </c>
      <c r="C2888" s="832" t="s">
        <v>1238</v>
      </c>
      <c r="D2888" s="832" t="s">
        <v>1239</v>
      </c>
      <c r="E2888" s="832" t="s">
        <v>333</v>
      </c>
      <c r="F2888" s="832" t="s">
        <v>1119</v>
      </c>
      <c r="G2888" s="832">
        <v>0</v>
      </c>
      <c r="H2888" s="832">
        <v>0</v>
      </c>
      <c r="I2888" s="832">
        <v>0</v>
      </c>
      <c r="J2888" s="832">
        <v>0</v>
      </c>
      <c r="K2888" s="832">
        <v>0</v>
      </c>
      <c r="L2888" s="832">
        <v>0</v>
      </c>
      <c r="M2888" s="832">
        <v>0</v>
      </c>
      <c r="N2888" s="832">
        <v>0</v>
      </c>
      <c r="O2888" s="832">
        <v>0</v>
      </c>
      <c r="P2888" s="832">
        <v>0</v>
      </c>
      <c r="Q2888" s="832">
        <v>0</v>
      </c>
      <c r="R2888" s="832">
        <v>0</v>
      </c>
      <c r="S2888" s="832">
        <v>0</v>
      </c>
      <c r="T2888" s="832">
        <v>0</v>
      </c>
      <c r="U2888" s="832">
        <v>0</v>
      </c>
      <c r="V2888" s="832">
        <v>0</v>
      </c>
      <c r="W2888" s="832">
        <v>0</v>
      </c>
      <c r="X2888" s="832">
        <v>0</v>
      </c>
      <c r="Y2888" s="832">
        <v>0</v>
      </c>
      <c r="Z2888" s="832">
        <v>0</v>
      </c>
      <c r="AA2888" s="832">
        <v>0</v>
      </c>
      <c r="AB2888" s="832">
        <v>0</v>
      </c>
      <c r="AC2888" s="832">
        <v>0</v>
      </c>
      <c r="AD2888" s="832">
        <v>0</v>
      </c>
      <c r="AE2888" s="832">
        <v>0</v>
      </c>
      <c r="AF2888" s="832">
        <v>0</v>
      </c>
      <c r="AG2888" s="832">
        <v>0</v>
      </c>
      <c r="AH2888" s="832">
        <v>0</v>
      </c>
      <c r="AI2888" s="832">
        <v>0</v>
      </c>
    </row>
    <row r="2889" spans="1:35" ht="15" customHeight="1">
      <c r="A2889" s="832" t="s">
        <v>1150</v>
      </c>
      <c r="B2889" s="832">
        <v>2023</v>
      </c>
      <c r="C2889" s="832" t="s">
        <v>1240</v>
      </c>
      <c r="D2889" s="832" t="s">
        <v>1241</v>
      </c>
      <c r="E2889" s="832" t="s">
        <v>333</v>
      </c>
      <c r="F2889" s="832" t="s">
        <v>1119</v>
      </c>
      <c r="G2889" s="832">
        <v>0</v>
      </c>
      <c r="H2889" s="832">
        <v>0</v>
      </c>
      <c r="I2889" s="832">
        <v>0</v>
      </c>
      <c r="J2889" s="832">
        <v>0</v>
      </c>
      <c r="K2889" s="832">
        <v>0</v>
      </c>
      <c r="L2889" s="832">
        <v>0</v>
      </c>
      <c r="M2889" s="832">
        <v>0</v>
      </c>
      <c r="N2889" s="832">
        <v>0</v>
      </c>
      <c r="O2889" s="832">
        <v>0</v>
      </c>
      <c r="P2889" s="832">
        <v>0</v>
      </c>
      <c r="Q2889" s="832">
        <v>0</v>
      </c>
      <c r="R2889" s="832">
        <v>0</v>
      </c>
      <c r="S2889" s="832">
        <v>0</v>
      </c>
      <c r="T2889" s="832">
        <v>0</v>
      </c>
      <c r="U2889" s="832">
        <v>0</v>
      </c>
      <c r="V2889" s="832">
        <v>0</v>
      </c>
      <c r="W2889" s="832">
        <v>0</v>
      </c>
      <c r="X2889" s="832">
        <v>0</v>
      </c>
      <c r="Y2889" s="832">
        <v>0</v>
      </c>
      <c r="Z2889" s="832">
        <v>0</v>
      </c>
      <c r="AA2889" s="832">
        <v>0</v>
      </c>
      <c r="AB2889" s="832">
        <v>0</v>
      </c>
      <c r="AC2889" s="832">
        <v>0</v>
      </c>
      <c r="AD2889" s="832">
        <v>0</v>
      </c>
      <c r="AE2889" s="832">
        <v>0</v>
      </c>
      <c r="AF2889" s="832">
        <v>0</v>
      </c>
      <c r="AG2889" s="832">
        <v>0</v>
      </c>
      <c r="AH2889" s="832">
        <v>0</v>
      </c>
      <c r="AI2889" s="832">
        <v>0</v>
      </c>
    </row>
    <row r="2890" spans="1:35" ht="15" customHeight="1">
      <c r="A2890" s="832" t="s">
        <v>1150</v>
      </c>
      <c r="B2890" s="832">
        <v>2023</v>
      </c>
      <c r="C2890" s="832" t="s">
        <v>1242</v>
      </c>
      <c r="D2890" s="832" t="s">
        <v>1243</v>
      </c>
      <c r="E2890" s="832" t="s">
        <v>333</v>
      </c>
      <c r="F2890" s="832" t="s">
        <v>1119</v>
      </c>
      <c r="G2890" s="832">
        <v>0</v>
      </c>
      <c r="H2890" s="832">
        <v>0</v>
      </c>
      <c r="I2890" s="832">
        <v>0</v>
      </c>
      <c r="J2890" s="832">
        <v>0</v>
      </c>
      <c r="K2890" s="832">
        <v>0</v>
      </c>
      <c r="L2890" s="832">
        <v>0</v>
      </c>
      <c r="M2890" s="832">
        <v>0</v>
      </c>
      <c r="N2890" s="832">
        <v>0</v>
      </c>
      <c r="O2890" s="832">
        <v>0</v>
      </c>
      <c r="P2890" s="832">
        <v>0</v>
      </c>
      <c r="Q2890" s="832">
        <v>167</v>
      </c>
      <c r="R2890" s="832">
        <v>167</v>
      </c>
      <c r="S2890" s="832">
        <v>0</v>
      </c>
      <c r="T2890" s="832">
        <v>15.18</v>
      </c>
      <c r="U2890" s="832">
        <v>0</v>
      </c>
      <c r="V2890" s="832">
        <v>0</v>
      </c>
      <c r="W2890" s="832">
        <v>0</v>
      </c>
      <c r="X2890" s="832">
        <v>0</v>
      </c>
      <c r="Y2890" s="832">
        <v>0</v>
      </c>
      <c r="Z2890" s="832">
        <v>0</v>
      </c>
      <c r="AA2890" s="832">
        <v>0</v>
      </c>
      <c r="AB2890" s="832">
        <v>0</v>
      </c>
      <c r="AC2890" s="832">
        <v>0</v>
      </c>
      <c r="AD2890" s="832">
        <v>0</v>
      </c>
      <c r="AE2890" s="832">
        <v>0</v>
      </c>
      <c r="AF2890" s="832">
        <v>0</v>
      </c>
      <c r="AG2890" s="832">
        <v>0</v>
      </c>
      <c r="AH2890" s="832">
        <v>0</v>
      </c>
      <c r="AI2890" s="832">
        <v>0</v>
      </c>
    </row>
    <row r="2891" spans="1:35" ht="15" customHeight="1">
      <c r="A2891" s="832" t="s">
        <v>1150</v>
      </c>
      <c r="B2891" s="832">
        <v>2023</v>
      </c>
      <c r="C2891" s="832" t="s">
        <v>1244</v>
      </c>
      <c r="D2891" s="832" t="s">
        <v>1245</v>
      </c>
      <c r="E2891" s="832" t="s">
        <v>333</v>
      </c>
      <c r="F2891" s="832" t="s">
        <v>1119</v>
      </c>
      <c r="G2891" s="832">
        <v>7816.44</v>
      </c>
      <c r="H2891" s="832">
        <v>8967.4500000000007</v>
      </c>
      <c r="I2891" s="832">
        <v>10118.459999999999</v>
      </c>
      <c r="J2891" s="832">
        <v>11311.18</v>
      </c>
      <c r="K2891" s="832">
        <v>12503.9</v>
      </c>
      <c r="L2891" s="832">
        <v>13696.62</v>
      </c>
      <c r="M2891" s="832">
        <v>963.29</v>
      </c>
      <c r="N2891" s="832">
        <v>1926.58</v>
      </c>
      <c r="O2891" s="832">
        <v>2889.87</v>
      </c>
      <c r="P2891" s="832">
        <v>3853.16</v>
      </c>
      <c r="Q2891" s="832">
        <v>4816.45</v>
      </c>
      <c r="R2891" s="832">
        <v>5779.74</v>
      </c>
      <c r="S2891" s="832">
        <v>1141.3900000000001</v>
      </c>
      <c r="T2891" s="832">
        <v>1077.06</v>
      </c>
      <c r="U2891" s="832">
        <v>0</v>
      </c>
      <c r="V2891" s="832">
        <v>0</v>
      </c>
      <c r="W2891" s="832">
        <v>0</v>
      </c>
      <c r="X2891" s="832">
        <v>0</v>
      </c>
      <c r="Y2891" s="832">
        <v>0</v>
      </c>
      <c r="Z2891" s="832">
        <v>0</v>
      </c>
      <c r="AA2891" s="832">
        <v>0</v>
      </c>
      <c r="AB2891" s="832">
        <v>0</v>
      </c>
      <c r="AC2891" s="832">
        <v>0</v>
      </c>
      <c r="AD2891" s="832">
        <v>0</v>
      </c>
      <c r="AE2891" s="832">
        <v>0</v>
      </c>
      <c r="AF2891" s="832">
        <v>0</v>
      </c>
      <c r="AG2891" s="832">
        <v>0</v>
      </c>
      <c r="AH2891" s="832">
        <v>0</v>
      </c>
      <c r="AI2891" s="832">
        <v>0</v>
      </c>
    </row>
    <row r="2892" spans="1:35" ht="15" customHeight="1">
      <c r="A2892" s="832" t="s">
        <v>1150</v>
      </c>
      <c r="B2892" s="832">
        <v>2023</v>
      </c>
      <c r="C2892" s="832" t="s">
        <v>1246</v>
      </c>
      <c r="D2892" s="832" t="s">
        <v>1247</v>
      </c>
      <c r="E2892" s="832" t="s">
        <v>333</v>
      </c>
      <c r="F2892" s="832" t="s">
        <v>1119</v>
      </c>
      <c r="G2892" s="832">
        <v>21054.23</v>
      </c>
      <c r="H2892" s="832">
        <v>23444.05</v>
      </c>
      <c r="I2892" s="832">
        <v>25833.87</v>
      </c>
      <c r="J2892" s="832">
        <v>28223.69</v>
      </c>
      <c r="K2892" s="832">
        <v>29276.57</v>
      </c>
      <c r="L2892" s="832">
        <v>30329.45</v>
      </c>
      <c r="M2892" s="832">
        <v>1052.8800000000001</v>
      </c>
      <c r="N2892" s="832">
        <v>1979.36</v>
      </c>
      <c r="O2892" s="832">
        <v>2905.84</v>
      </c>
      <c r="P2892" s="832">
        <v>3832.32</v>
      </c>
      <c r="Q2892" s="832">
        <v>4856.8999999999996</v>
      </c>
      <c r="R2892" s="832">
        <v>5783.38</v>
      </c>
      <c r="S2892" s="832">
        <v>2527.4499999999998</v>
      </c>
      <c r="T2892" s="832">
        <v>1501.99</v>
      </c>
      <c r="U2892" s="832">
        <v>0</v>
      </c>
      <c r="V2892" s="832">
        <v>0</v>
      </c>
      <c r="W2892" s="832">
        <v>0</v>
      </c>
      <c r="X2892" s="832">
        <v>0</v>
      </c>
      <c r="Y2892" s="832">
        <v>0</v>
      </c>
      <c r="Z2892" s="832">
        <v>0</v>
      </c>
      <c r="AA2892" s="832">
        <v>0</v>
      </c>
      <c r="AB2892" s="832">
        <v>0</v>
      </c>
      <c r="AC2892" s="832">
        <v>0</v>
      </c>
      <c r="AD2892" s="832">
        <v>0</v>
      </c>
      <c r="AE2892" s="832">
        <v>0</v>
      </c>
      <c r="AF2892" s="832">
        <v>0</v>
      </c>
      <c r="AG2892" s="832">
        <v>0</v>
      </c>
      <c r="AH2892" s="832">
        <v>0</v>
      </c>
      <c r="AI2892" s="832">
        <v>0</v>
      </c>
    </row>
    <row r="2893" spans="1:35" ht="15" customHeight="1">
      <c r="A2893" s="832" t="s">
        <v>1150</v>
      </c>
      <c r="B2893" s="832">
        <v>2023</v>
      </c>
      <c r="C2893" s="832" t="s">
        <v>1248</v>
      </c>
      <c r="D2893" s="832" t="s">
        <v>1249</v>
      </c>
      <c r="E2893" s="832" t="s">
        <v>333</v>
      </c>
      <c r="F2893" s="832" t="s">
        <v>1119</v>
      </c>
      <c r="G2893" s="832">
        <v>22223.29</v>
      </c>
      <c r="H2893" s="832">
        <v>26635.62</v>
      </c>
      <c r="I2893" s="832">
        <v>30378.16</v>
      </c>
      <c r="J2893" s="832">
        <v>33467.56</v>
      </c>
      <c r="K2893" s="832">
        <v>35808.81</v>
      </c>
      <c r="L2893" s="832">
        <v>38087.79</v>
      </c>
      <c r="M2893" s="832">
        <v>2458.37</v>
      </c>
      <c r="N2893" s="832">
        <v>5080.28</v>
      </c>
      <c r="O2893" s="832">
        <v>7743.53</v>
      </c>
      <c r="P2893" s="832">
        <v>10029.5</v>
      </c>
      <c r="Q2893" s="832">
        <v>12612.31</v>
      </c>
      <c r="R2893" s="832">
        <v>14885.2</v>
      </c>
      <c r="S2893" s="832">
        <v>3173.98</v>
      </c>
      <c r="T2893" s="832">
        <v>2990.45</v>
      </c>
      <c r="U2893" s="832">
        <v>0</v>
      </c>
      <c r="V2893" s="832">
        <v>0</v>
      </c>
      <c r="W2893" s="832">
        <v>0</v>
      </c>
      <c r="X2893" s="832">
        <v>0</v>
      </c>
      <c r="Y2893" s="832">
        <v>0</v>
      </c>
      <c r="Z2893" s="832">
        <v>0</v>
      </c>
      <c r="AA2893" s="832">
        <v>0</v>
      </c>
      <c r="AB2893" s="832">
        <v>0</v>
      </c>
      <c r="AC2893" s="832">
        <v>0</v>
      </c>
      <c r="AD2893" s="832">
        <v>0</v>
      </c>
      <c r="AE2893" s="832">
        <v>0</v>
      </c>
      <c r="AF2893" s="832">
        <v>0</v>
      </c>
      <c r="AG2893" s="832">
        <v>0</v>
      </c>
      <c r="AH2893" s="832">
        <v>0</v>
      </c>
      <c r="AI2893" s="832">
        <v>0</v>
      </c>
    </row>
    <row r="2894" spans="1:35" ht="15" customHeight="1">
      <c r="A2894" s="832" t="s">
        <v>1150</v>
      </c>
      <c r="B2894" s="832">
        <v>2023</v>
      </c>
      <c r="C2894" s="832" t="s">
        <v>1250</v>
      </c>
      <c r="D2894" s="832" t="s">
        <v>1251</v>
      </c>
      <c r="E2894" s="832" t="s">
        <v>333</v>
      </c>
      <c r="F2894" s="832" t="s">
        <v>1119</v>
      </c>
      <c r="G2894" s="832">
        <v>7000</v>
      </c>
      <c r="H2894" s="832">
        <v>8000</v>
      </c>
      <c r="I2894" s="832">
        <v>9000</v>
      </c>
      <c r="J2894" s="832">
        <v>10000</v>
      </c>
      <c r="K2894" s="832">
        <v>11000</v>
      </c>
      <c r="L2894" s="832">
        <v>13656.98</v>
      </c>
      <c r="M2894" s="832">
        <v>1000</v>
      </c>
      <c r="N2894" s="832">
        <v>2000</v>
      </c>
      <c r="O2894" s="832">
        <v>3000</v>
      </c>
      <c r="P2894" s="832">
        <v>5318.99</v>
      </c>
      <c r="Q2894" s="832">
        <v>6318.99</v>
      </c>
      <c r="R2894" s="832">
        <v>7318.99</v>
      </c>
      <c r="S2894" s="832">
        <v>1138.08</v>
      </c>
      <c r="T2894" s="832">
        <v>1270.54</v>
      </c>
      <c r="U2894" s="832">
        <v>0</v>
      </c>
      <c r="V2894" s="832">
        <v>0</v>
      </c>
      <c r="W2894" s="832">
        <v>0</v>
      </c>
      <c r="X2894" s="832">
        <v>0</v>
      </c>
      <c r="Y2894" s="832">
        <v>0</v>
      </c>
      <c r="Z2894" s="832">
        <v>0</v>
      </c>
      <c r="AA2894" s="832">
        <v>0</v>
      </c>
      <c r="AB2894" s="832">
        <v>0</v>
      </c>
      <c r="AC2894" s="832">
        <v>0</v>
      </c>
      <c r="AD2894" s="832">
        <v>0</v>
      </c>
      <c r="AE2894" s="832">
        <v>0</v>
      </c>
      <c r="AF2894" s="832">
        <v>0</v>
      </c>
      <c r="AG2894" s="832">
        <v>0</v>
      </c>
      <c r="AH2894" s="832">
        <v>0</v>
      </c>
      <c r="AI2894" s="832">
        <v>0</v>
      </c>
    </row>
    <row r="2895" spans="1:35" ht="15" customHeight="1">
      <c r="A2895" s="832" t="s">
        <v>1150</v>
      </c>
      <c r="B2895" s="832">
        <v>2023</v>
      </c>
      <c r="C2895" s="832" t="s">
        <v>1252</v>
      </c>
      <c r="D2895" s="832" t="s">
        <v>1253</v>
      </c>
      <c r="E2895" s="832" t="s">
        <v>333</v>
      </c>
      <c r="F2895" s="832" t="s">
        <v>1119</v>
      </c>
      <c r="G2895" s="832">
        <v>2052.29</v>
      </c>
      <c r="H2895" s="832">
        <v>2140.27</v>
      </c>
      <c r="I2895" s="832">
        <v>2687.21</v>
      </c>
      <c r="J2895" s="832">
        <v>2775.19</v>
      </c>
      <c r="K2895" s="832">
        <v>3322.13</v>
      </c>
      <c r="L2895" s="832">
        <v>4064.42</v>
      </c>
      <c r="M2895" s="832">
        <v>87.98</v>
      </c>
      <c r="N2895" s="832">
        <v>-1124.68</v>
      </c>
      <c r="O2895" s="832">
        <v>-1124.68</v>
      </c>
      <c r="P2895" s="832">
        <v>-512.73</v>
      </c>
      <c r="Q2895" s="832">
        <v>-359.74</v>
      </c>
      <c r="R2895" s="832">
        <v>250.51</v>
      </c>
      <c r="S2895" s="832">
        <v>338.7</v>
      </c>
      <c r="T2895" s="832">
        <v>158.22</v>
      </c>
      <c r="U2895" s="832">
        <v>0</v>
      </c>
      <c r="V2895" s="832">
        <v>0</v>
      </c>
      <c r="W2895" s="832">
        <v>0</v>
      </c>
      <c r="X2895" s="832">
        <v>0</v>
      </c>
      <c r="Y2895" s="832">
        <v>0</v>
      </c>
      <c r="Z2895" s="832">
        <v>0</v>
      </c>
      <c r="AA2895" s="832">
        <v>0</v>
      </c>
      <c r="AB2895" s="832">
        <v>0</v>
      </c>
      <c r="AC2895" s="832">
        <v>0</v>
      </c>
      <c r="AD2895" s="832">
        <v>0</v>
      </c>
      <c r="AE2895" s="832">
        <v>0</v>
      </c>
      <c r="AF2895" s="832">
        <v>0</v>
      </c>
      <c r="AG2895" s="832">
        <v>0</v>
      </c>
      <c r="AH2895" s="832">
        <v>0</v>
      </c>
      <c r="AI2895" s="832">
        <v>0</v>
      </c>
    </row>
    <row r="2896" spans="1:35" ht="15" customHeight="1">
      <c r="A2896" s="832" t="s">
        <v>1150</v>
      </c>
      <c r="B2896" s="832">
        <v>2023</v>
      </c>
      <c r="C2896" s="832" t="s">
        <v>1254</v>
      </c>
      <c r="D2896" s="832" t="s">
        <v>1255</v>
      </c>
      <c r="E2896" s="832" t="s">
        <v>333</v>
      </c>
      <c r="F2896" s="832" t="s">
        <v>1119</v>
      </c>
      <c r="G2896" s="832">
        <v>0</v>
      </c>
      <c r="H2896" s="832">
        <v>0</v>
      </c>
      <c r="I2896" s="832">
        <v>0</v>
      </c>
      <c r="J2896" s="832">
        <v>0</v>
      </c>
      <c r="K2896" s="832">
        <v>0</v>
      </c>
      <c r="L2896" s="832">
        <v>0</v>
      </c>
      <c r="M2896" s="832">
        <v>0</v>
      </c>
      <c r="N2896" s="832">
        <v>0</v>
      </c>
      <c r="O2896" s="832">
        <v>0</v>
      </c>
      <c r="P2896" s="832">
        <v>0</v>
      </c>
      <c r="Q2896" s="832">
        <v>0</v>
      </c>
      <c r="R2896" s="832">
        <v>0</v>
      </c>
      <c r="S2896" s="832">
        <v>0</v>
      </c>
      <c r="T2896" s="832">
        <v>0</v>
      </c>
      <c r="U2896" s="832">
        <v>0</v>
      </c>
      <c r="V2896" s="832">
        <v>0</v>
      </c>
      <c r="W2896" s="832">
        <v>0</v>
      </c>
      <c r="X2896" s="832">
        <v>0</v>
      </c>
      <c r="Y2896" s="832">
        <v>0</v>
      </c>
      <c r="Z2896" s="832">
        <v>0</v>
      </c>
      <c r="AA2896" s="832">
        <v>0</v>
      </c>
      <c r="AB2896" s="832">
        <v>0</v>
      </c>
      <c r="AC2896" s="832">
        <v>0</v>
      </c>
      <c r="AD2896" s="832">
        <v>0</v>
      </c>
      <c r="AE2896" s="832">
        <v>0</v>
      </c>
      <c r="AF2896" s="832">
        <v>0</v>
      </c>
      <c r="AG2896" s="832">
        <v>0</v>
      </c>
      <c r="AH2896" s="832">
        <v>0</v>
      </c>
      <c r="AI2896" s="832">
        <v>0</v>
      </c>
    </row>
    <row r="2897" spans="1:35" ht="15" customHeight="1">
      <c r="A2897" s="832" t="s">
        <v>1150</v>
      </c>
      <c r="B2897" s="832">
        <v>2023</v>
      </c>
      <c r="C2897" s="832" t="s">
        <v>1256</v>
      </c>
      <c r="D2897" s="832" t="s">
        <v>1257</v>
      </c>
      <c r="E2897" s="832" t="s">
        <v>333</v>
      </c>
      <c r="F2897" s="832" t="s">
        <v>1119</v>
      </c>
      <c r="G2897" s="832">
        <v>0</v>
      </c>
      <c r="H2897" s="832">
        <v>0</v>
      </c>
      <c r="I2897" s="832">
        <v>0</v>
      </c>
      <c r="J2897" s="832">
        <v>0</v>
      </c>
      <c r="K2897" s="832">
        <v>0</v>
      </c>
      <c r="L2897" s="832">
        <v>25</v>
      </c>
      <c r="M2897" s="832">
        <v>0</v>
      </c>
      <c r="N2897" s="832">
        <v>0</v>
      </c>
      <c r="O2897" s="832">
        <v>0</v>
      </c>
      <c r="P2897" s="832">
        <v>0</v>
      </c>
      <c r="Q2897" s="832">
        <v>0</v>
      </c>
      <c r="R2897" s="832">
        <v>0</v>
      </c>
      <c r="S2897" s="832">
        <v>2.08</v>
      </c>
      <c r="T2897" s="832">
        <v>2.27</v>
      </c>
      <c r="U2897" s="832">
        <v>0</v>
      </c>
      <c r="V2897" s="832">
        <v>0</v>
      </c>
      <c r="W2897" s="832">
        <v>0</v>
      </c>
      <c r="X2897" s="832">
        <v>0</v>
      </c>
      <c r="Y2897" s="832">
        <v>0</v>
      </c>
      <c r="Z2897" s="832">
        <v>0</v>
      </c>
      <c r="AA2897" s="832">
        <v>0</v>
      </c>
      <c r="AB2897" s="832">
        <v>0</v>
      </c>
      <c r="AC2897" s="832">
        <v>0</v>
      </c>
      <c r="AD2897" s="832">
        <v>0</v>
      </c>
      <c r="AE2897" s="832">
        <v>0</v>
      </c>
      <c r="AF2897" s="832">
        <v>0</v>
      </c>
      <c r="AG2897" s="832">
        <v>0</v>
      </c>
      <c r="AH2897" s="832">
        <v>0</v>
      </c>
      <c r="AI2897" s="832">
        <v>0</v>
      </c>
    </row>
    <row r="2898" spans="1:35" ht="15" customHeight="1">
      <c r="A2898" s="832" t="s">
        <v>1150</v>
      </c>
      <c r="B2898" s="832">
        <v>2023</v>
      </c>
      <c r="C2898" s="832" t="s">
        <v>1258</v>
      </c>
      <c r="D2898" s="832" t="s">
        <v>1259</v>
      </c>
      <c r="E2898" s="832" t="s">
        <v>333</v>
      </c>
      <c r="F2898" s="832" t="s">
        <v>1119</v>
      </c>
      <c r="G2898" s="832">
        <v>34.49</v>
      </c>
      <c r="H2898" s="832">
        <v>34.49</v>
      </c>
      <c r="I2898" s="832">
        <v>2421.0700000000002</v>
      </c>
      <c r="J2898" s="832">
        <v>2696.64</v>
      </c>
      <c r="K2898" s="832">
        <v>2696.64</v>
      </c>
      <c r="L2898" s="832">
        <v>2696.64</v>
      </c>
      <c r="M2898" s="832">
        <v>241.99</v>
      </c>
      <c r="N2898" s="832">
        <v>89.6</v>
      </c>
      <c r="O2898" s="832">
        <v>99.45</v>
      </c>
      <c r="P2898" s="832">
        <v>111.35</v>
      </c>
      <c r="Q2898" s="832">
        <v>111.35</v>
      </c>
      <c r="R2898" s="832">
        <v>176.16</v>
      </c>
      <c r="S2898" s="832">
        <v>224.72</v>
      </c>
      <c r="T2898" s="832">
        <v>284.58999999999997</v>
      </c>
      <c r="U2898" s="832">
        <v>0</v>
      </c>
      <c r="V2898" s="832">
        <v>0</v>
      </c>
      <c r="W2898" s="832">
        <v>0</v>
      </c>
      <c r="X2898" s="832">
        <v>0</v>
      </c>
      <c r="Y2898" s="832">
        <v>0</v>
      </c>
      <c r="Z2898" s="832">
        <v>0</v>
      </c>
      <c r="AA2898" s="832">
        <v>0</v>
      </c>
      <c r="AB2898" s="832">
        <v>0</v>
      </c>
      <c r="AC2898" s="832">
        <v>0</v>
      </c>
      <c r="AD2898" s="832">
        <v>0</v>
      </c>
      <c r="AE2898" s="832">
        <v>0</v>
      </c>
      <c r="AF2898" s="832">
        <v>0</v>
      </c>
      <c r="AG2898" s="832">
        <v>0</v>
      </c>
      <c r="AH2898" s="832">
        <v>0</v>
      </c>
      <c r="AI2898" s="832">
        <v>0</v>
      </c>
    </row>
    <row r="2899" spans="1:35" ht="15" customHeight="1">
      <c r="A2899" s="832" t="s">
        <v>1150</v>
      </c>
      <c r="B2899" s="832">
        <v>2023</v>
      </c>
      <c r="C2899" s="832" t="s">
        <v>1260</v>
      </c>
      <c r="D2899" s="832" t="s">
        <v>1261</v>
      </c>
      <c r="E2899" s="832" t="s">
        <v>333</v>
      </c>
      <c r="F2899" s="832" t="s">
        <v>1119</v>
      </c>
      <c r="G2899" s="832">
        <v>0</v>
      </c>
      <c r="H2899" s="832">
        <v>0</v>
      </c>
      <c r="I2899" s="832">
        <v>0</v>
      </c>
      <c r="J2899" s="832">
        <v>0</v>
      </c>
      <c r="K2899" s="832">
        <v>0</v>
      </c>
      <c r="L2899" s="832">
        <v>0</v>
      </c>
      <c r="M2899" s="832">
        <v>42.9</v>
      </c>
      <c r="N2899" s="832">
        <v>42.9</v>
      </c>
      <c r="O2899" s="832">
        <v>42.9</v>
      </c>
      <c r="P2899" s="832">
        <v>42.9</v>
      </c>
      <c r="Q2899" s="832">
        <v>42.9</v>
      </c>
      <c r="R2899" s="832">
        <v>42.9</v>
      </c>
      <c r="S2899" s="832">
        <v>0</v>
      </c>
      <c r="T2899" s="832">
        <v>3.9</v>
      </c>
      <c r="U2899" s="832">
        <v>0</v>
      </c>
      <c r="V2899" s="832">
        <v>0</v>
      </c>
      <c r="W2899" s="832">
        <v>0</v>
      </c>
      <c r="X2899" s="832">
        <v>0</v>
      </c>
      <c r="Y2899" s="832">
        <v>0</v>
      </c>
      <c r="Z2899" s="832">
        <v>0</v>
      </c>
      <c r="AA2899" s="832">
        <v>0</v>
      </c>
      <c r="AB2899" s="832">
        <v>0</v>
      </c>
      <c r="AC2899" s="832">
        <v>0</v>
      </c>
      <c r="AD2899" s="832">
        <v>0</v>
      </c>
      <c r="AE2899" s="832">
        <v>0</v>
      </c>
      <c r="AF2899" s="832">
        <v>0</v>
      </c>
      <c r="AG2899" s="832">
        <v>0</v>
      </c>
      <c r="AH2899" s="832">
        <v>0</v>
      </c>
      <c r="AI2899" s="832">
        <v>0</v>
      </c>
    </row>
    <row r="2900" spans="1:35" ht="15" customHeight="1">
      <c r="A2900" s="832" t="s">
        <v>1150</v>
      </c>
      <c r="B2900" s="832">
        <v>2023</v>
      </c>
      <c r="C2900" s="832" t="s">
        <v>1262</v>
      </c>
      <c r="D2900" s="832" t="s">
        <v>1263</v>
      </c>
      <c r="E2900" s="832" t="s">
        <v>333</v>
      </c>
      <c r="F2900" s="832" t="s">
        <v>1119</v>
      </c>
      <c r="G2900" s="832">
        <v>54376.27</v>
      </c>
      <c r="H2900" s="832">
        <v>63085.35</v>
      </c>
      <c r="I2900" s="832">
        <v>70320.490000000005</v>
      </c>
      <c r="J2900" s="832">
        <v>76838.41</v>
      </c>
      <c r="K2900" s="832">
        <v>87788.93</v>
      </c>
      <c r="L2900" s="832">
        <v>100522.2</v>
      </c>
      <c r="M2900" s="832">
        <v>6976.21</v>
      </c>
      <c r="N2900" s="832">
        <v>18368.84</v>
      </c>
      <c r="O2900" s="832">
        <v>34354.769999999997</v>
      </c>
      <c r="P2900" s="832">
        <v>43299.839999999997</v>
      </c>
      <c r="Q2900" s="832">
        <v>58502.68</v>
      </c>
      <c r="R2900" s="832">
        <v>65595.81</v>
      </c>
      <c r="S2900" s="832">
        <v>8376.85</v>
      </c>
      <c r="T2900" s="832">
        <v>9919.2199999999993</v>
      </c>
      <c r="U2900" s="832">
        <v>0</v>
      </c>
      <c r="V2900" s="832">
        <v>0</v>
      </c>
      <c r="W2900" s="832">
        <v>0</v>
      </c>
      <c r="X2900" s="832">
        <v>0</v>
      </c>
      <c r="Y2900" s="832">
        <v>0</v>
      </c>
      <c r="Z2900" s="832">
        <v>0</v>
      </c>
      <c r="AA2900" s="832">
        <v>0</v>
      </c>
      <c r="AB2900" s="832">
        <v>0</v>
      </c>
      <c r="AC2900" s="832">
        <v>0</v>
      </c>
      <c r="AD2900" s="832">
        <v>0</v>
      </c>
      <c r="AE2900" s="832">
        <v>0</v>
      </c>
      <c r="AF2900" s="832">
        <v>0</v>
      </c>
      <c r="AG2900" s="832">
        <v>0</v>
      </c>
      <c r="AH2900" s="832">
        <v>0</v>
      </c>
      <c r="AI2900" s="832">
        <v>0</v>
      </c>
    </row>
    <row r="2901" spans="1:35" ht="15" customHeight="1">
      <c r="A2901" s="832" t="s">
        <v>1150</v>
      </c>
      <c r="B2901" s="832">
        <v>2023</v>
      </c>
      <c r="C2901" s="832" t="s">
        <v>1264</v>
      </c>
      <c r="D2901" s="832" t="s">
        <v>1265</v>
      </c>
      <c r="E2901" s="832" t="s">
        <v>333</v>
      </c>
      <c r="F2901" s="832" t="s">
        <v>1119</v>
      </c>
      <c r="G2901" s="832">
        <v>3122.28</v>
      </c>
      <c r="H2901" s="832">
        <v>3626.87</v>
      </c>
      <c r="I2901" s="832">
        <v>4465.63</v>
      </c>
      <c r="J2901" s="832">
        <v>4465.63</v>
      </c>
      <c r="K2901" s="832">
        <v>4608.63</v>
      </c>
      <c r="L2901" s="832">
        <v>4835.51</v>
      </c>
      <c r="M2901" s="832">
        <v>405.38</v>
      </c>
      <c r="N2901" s="832">
        <v>476.88</v>
      </c>
      <c r="O2901" s="832">
        <v>905.88</v>
      </c>
      <c r="P2901" s="832">
        <v>2051.9299999999998</v>
      </c>
      <c r="Q2901" s="832">
        <v>3315.6</v>
      </c>
      <c r="R2901" s="832">
        <v>3637.85</v>
      </c>
      <c r="S2901" s="832">
        <v>402.96</v>
      </c>
      <c r="T2901" s="832">
        <v>518.80999999999995</v>
      </c>
      <c r="U2901" s="832">
        <v>0</v>
      </c>
      <c r="V2901" s="832">
        <v>0</v>
      </c>
      <c r="W2901" s="832">
        <v>0</v>
      </c>
      <c r="X2901" s="832">
        <v>0</v>
      </c>
      <c r="Y2901" s="832">
        <v>0</v>
      </c>
      <c r="Z2901" s="832">
        <v>0</v>
      </c>
      <c r="AA2901" s="832">
        <v>0</v>
      </c>
      <c r="AB2901" s="832">
        <v>0</v>
      </c>
      <c r="AC2901" s="832">
        <v>0</v>
      </c>
      <c r="AD2901" s="832">
        <v>0</v>
      </c>
      <c r="AE2901" s="832">
        <v>0</v>
      </c>
      <c r="AF2901" s="832">
        <v>0</v>
      </c>
      <c r="AG2901" s="832">
        <v>0</v>
      </c>
      <c r="AH2901" s="832">
        <v>0</v>
      </c>
      <c r="AI2901" s="832">
        <v>0</v>
      </c>
    </row>
    <row r="2902" spans="1:35" ht="15" customHeight="1">
      <c r="A2902" s="832" t="s">
        <v>1150</v>
      </c>
      <c r="B2902" s="832">
        <v>2023</v>
      </c>
      <c r="C2902" s="832" t="s">
        <v>1266</v>
      </c>
      <c r="D2902" s="832" t="s">
        <v>1267</v>
      </c>
      <c r="E2902" s="832" t="s">
        <v>333</v>
      </c>
      <c r="F2902" s="832" t="s">
        <v>1119</v>
      </c>
      <c r="G2902" s="832">
        <v>14.74</v>
      </c>
      <c r="H2902" s="832">
        <v>14.74</v>
      </c>
      <c r="I2902" s="832">
        <v>100.5</v>
      </c>
      <c r="J2902" s="832">
        <v>100.5</v>
      </c>
      <c r="K2902" s="832">
        <v>151.32</v>
      </c>
      <c r="L2902" s="832">
        <v>168.26</v>
      </c>
      <c r="M2902" s="832">
        <v>0</v>
      </c>
      <c r="N2902" s="832">
        <v>0</v>
      </c>
      <c r="O2902" s="832">
        <v>53.79</v>
      </c>
      <c r="P2902" s="832">
        <v>53.79</v>
      </c>
      <c r="Q2902" s="832">
        <v>53.79</v>
      </c>
      <c r="R2902" s="832">
        <v>53.79</v>
      </c>
      <c r="S2902" s="832">
        <v>14.02</v>
      </c>
      <c r="T2902" s="832">
        <v>20.190000000000001</v>
      </c>
      <c r="U2902" s="832">
        <v>0</v>
      </c>
      <c r="V2902" s="832">
        <v>0</v>
      </c>
      <c r="W2902" s="832">
        <v>0</v>
      </c>
      <c r="X2902" s="832">
        <v>0</v>
      </c>
      <c r="Y2902" s="832">
        <v>0</v>
      </c>
      <c r="Z2902" s="832">
        <v>0</v>
      </c>
      <c r="AA2902" s="832">
        <v>0</v>
      </c>
      <c r="AB2902" s="832">
        <v>0</v>
      </c>
      <c r="AC2902" s="832">
        <v>0</v>
      </c>
      <c r="AD2902" s="832">
        <v>0</v>
      </c>
      <c r="AE2902" s="832">
        <v>0</v>
      </c>
      <c r="AF2902" s="832">
        <v>0</v>
      </c>
      <c r="AG2902" s="832">
        <v>0</v>
      </c>
      <c r="AH2902" s="832">
        <v>0</v>
      </c>
      <c r="AI2902" s="832">
        <v>0</v>
      </c>
    </row>
    <row r="2903" spans="1:35" ht="15" customHeight="1">
      <c r="A2903" s="832" t="s">
        <v>1150</v>
      </c>
      <c r="B2903" s="832">
        <v>2023</v>
      </c>
      <c r="C2903" s="832" t="s">
        <v>1268</v>
      </c>
      <c r="D2903" s="832" t="s">
        <v>1269</v>
      </c>
      <c r="E2903" s="832" t="s">
        <v>333</v>
      </c>
      <c r="F2903" s="832" t="s">
        <v>1119</v>
      </c>
      <c r="G2903" s="832">
        <v>330.88</v>
      </c>
      <c r="H2903" s="832">
        <v>330.88</v>
      </c>
      <c r="I2903" s="832">
        <v>330.88</v>
      </c>
      <c r="J2903" s="832">
        <v>330.88</v>
      </c>
      <c r="K2903" s="832">
        <v>330.88</v>
      </c>
      <c r="L2903" s="832">
        <v>347.82</v>
      </c>
      <c r="M2903" s="832">
        <v>0</v>
      </c>
      <c r="N2903" s="832">
        <v>0</v>
      </c>
      <c r="O2903" s="832">
        <v>17.93</v>
      </c>
      <c r="P2903" s="832">
        <v>35.53</v>
      </c>
      <c r="Q2903" s="832">
        <v>238.3</v>
      </c>
      <c r="R2903" s="832">
        <v>3300.71</v>
      </c>
      <c r="S2903" s="832">
        <v>28.99</v>
      </c>
      <c r="T2903" s="832">
        <v>23.2</v>
      </c>
      <c r="U2903" s="832">
        <v>0</v>
      </c>
      <c r="V2903" s="832">
        <v>0</v>
      </c>
      <c r="W2903" s="832">
        <v>0</v>
      </c>
      <c r="X2903" s="832">
        <v>0</v>
      </c>
      <c r="Y2903" s="832">
        <v>0</v>
      </c>
      <c r="Z2903" s="832">
        <v>0</v>
      </c>
      <c r="AA2903" s="832">
        <v>0</v>
      </c>
      <c r="AB2903" s="832">
        <v>0</v>
      </c>
      <c r="AC2903" s="832">
        <v>0</v>
      </c>
      <c r="AD2903" s="832">
        <v>0</v>
      </c>
      <c r="AE2903" s="832">
        <v>0</v>
      </c>
      <c r="AF2903" s="832">
        <v>0</v>
      </c>
      <c r="AG2903" s="832">
        <v>0</v>
      </c>
      <c r="AH2903" s="832">
        <v>0</v>
      </c>
      <c r="AI2903" s="832">
        <v>0</v>
      </c>
    </row>
    <row r="2904" spans="1:35" ht="15" customHeight="1">
      <c r="A2904" s="832" t="s">
        <v>1150</v>
      </c>
      <c r="B2904" s="832">
        <v>2023</v>
      </c>
      <c r="C2904" s="832" t="s">
        <v>1270</v>
      </c>
      <c r="D2904" s="832" t="s">
        <v>1271</v>
      </c>
      <c r="E2904" s="832" t="s">
        <v>333</v>
      </c>
      <c r="F2904" s="832" t="s">
        <v>1119</v>
      </c>
      <c r="G2904" s="832">
        <v>8729</v>
      </c>
      <c r="H2904" s="832">
        <v>9976</v>
      </c>
      <c r="I2904" s="832">
        <v>10176</v>
      </c>
      <c r="J2904" s="832">
        <v>12847.99</v>
      </c>
      <c r="K2904" s="832">
        <v>14472.98</v>
      </c>
      <c r="L2904" s="832">
        <v>16197.97</v>
      </c>
      <c r="M2904" s="832">
        <v>1528</v>
      </c>
      <c r="N2904" s="832">
        <v>3133.99</v>
      </c>
      <c r="O2904" s="832">
        <v>4539.9799999999996</v>
      </c>
      <c r="P2904" s="832">
        <v>6345.97</v>
      </c>
      <c r="Q2904" s="832">
        <v>8051.96</v>
      </c>
      <c r="R2904" s="832">
        <v>9965.9500000000007</v>
      </c>
      <c r="S2904" s="832">
        <v>1349.83</v>
      </c>
      <c r="T2904" s="832">
        <v>1551.63</v>
      </c>
      <c r="U2904" s="832">
        <v>0</v>
      </c>
      <c r="V2904" s="832">
        <v>0</v>
      </c>
      <c r="W2904" s="832">
        <v>0</v>
      </c>
      <c r="X2904" s="832">
        <v>0</v>
      </c>
      <c r="Y2904" s="832">
        <v>0</v>
      </c>
      <c r="Z2904" s="832">
        <v>0</v>
      </c>
      <c r="AA2904" s="832">
        <v>0</v>
      </c>
      <c r="AB2904" s="832">
        <v>0</v>
      </c>
      <c r="AC2904" s="832">
        <v>0</v>
      </c>
      <c r="AD2904" s="832">
        <v>0</v>
      </c>
      <c r="AE2904" s="832">
        <v>0</v>
      </c>
      <c r="AF2904" s="832">
        <v>0</v>
      </c>
      <c r="AG2904" s="832">
        <v>0</v>
      </c>
      <c r="AH2904" s="832">
        <v>0</v>
      </c>
      <c r="AI2904" s="832">
        <v>0</v>
      </c>
    </row>
    <row r="2905" spans="1:35" ht="15" customHeight="1">
      <c r="A2905" s="832" t="s">
        <v>1150</v>
      </c>
      <c r="B2905" s="832">
        <v>2023</v>
      </c>
      <c r="C2905" s="832" t="s">
        <v>1272</v>
      </c>
      <c r="D2905" s="832" t="s">
        <v>1273</v>
      </c>
      <c r="E2905" s="832" t="s">
        <v>333</v>
      </c>
      <c r="F2905" s="832" t="s">
        <v>1119</v>
      </c>
      <c r="G2905" s="832">
        <v>0</v>
      </c>
      <c r="H2905" s="832">
        <v>0</v>
      </c>
      <c r="I2905" s="832">
        <v>0</v>
      </c>
      <c r="J2905" s="832">
        <v>0</v>
      </c>
      <c r="K2905" s="832">
        <v>0</v>
      </c>
      <c r="L2905" s="832">
        <v>0</v>
      </c>
      <c r="M2905" s="832">
        <v>0</v>
      </c>
      <c r="N2905" s="832">
        <v>0</v>
      </c>
      <c r="O2905" s="832">
        <v>0</v>
      </c>
      <c r="P2905" s="832">
        <v>0</v>
      </c>
      <c r="Q2905" s="832">
        <v>0</v>
      </c>
      <c r="R2905" s="832">
        <v>0</v>
      </c>
      <c r="S2905" s="832">
        <v>0</v>
      </c>
      <c r="T2905" s="832">
        <v>0</v>
      </c>
      <c r="U2905" s="832">
        <v>0</v>
      </c>
      <c r="V2905" s="832">
        <v>0</v>
      </c>
      <c r="W2905" s="832">
        <v>0</v>
      </c>
      <c r="X2905" s="832">
        <v>0</v>
      </c>
      <c r="Y2905" s="832">
        <v>0</v>
      </c>
      <c r="Z2905" s="832">
        <v>0</v>
      </c>
      <c r="AA2905" s="832">
        <v>0</v>
      </c>
      <c r="AB2905" s="832">
        <v>0</v>
      </c>
      <c r="AC2905" s="832">
        <v>0</v>
      </c>
      <c r="AD2905" s="832">
        <v>0</v>
      </c>
      <c r="AE2905" s="832">
        <v>0</v>
      </c>
      <c r="AF2905" s="832">
        <v>0</v>
      </c>
      <c r="AG2905" s="832">
        <v>0</v>
      </c>
      <c r="AH2905" s="832">
        <v>0</v>
      </c>
      <c r="AI2905" s="832">
        <v>0</v>
      </c>
    </row>
    <row r="2906" spans="1:35" ht="15" customHeight="1">
      <c r="A2906" s="832" t="s">
        <v>1150</v>
      </c>
      <c r="B2906" s="832">
        <v>2023</v>
      </c>
      <c r="C2906" s="832" t="s">
        <v>1274</v>
      </c>
      <c r="D2906" s="832" t="s">
        <v>1275</v>
      </c>
      <c r="E2906" s="832" t="s">
        <v>333</v>
      </c>
      <c r="F2906" s="832" t="s">
        <v>1119</v>
      </c>
      <c r="G2906" s="832">
        <v>0</v>
      </c>
      <c r="H2906" s="832">
        <v>0</v>
      </c>
      <c r="I2906" s="832">
        <v>0</v>
      </c>
      <c r="J2906" s="832">
        <v>0</v>
      </c>
      <c r="K2906" s="832">
        <v>0</v>
      </c>
      <c r="L2906" s="832">
        <v>0</v>
      </c>
      <c r="M2906" s="832">
        <v>0</v>
      </c>
      <c r="N2906" s="832">
        <v>0</v>
      </c>
      <c r="O2906" s="832">
        <v>0</v>
      </c>
      <c r="P2906" s="832">
        <v>0</v>
      </c>
      <c r="Q2906" s="832">
        <v>0</v>
      </c>
      <c r="R2906" s="832">
        <v>0</v>
      </c>
      <c r="S2906" s="832">
        <v>0</v>
      </c>
      <c r="T2906" s="832">
        <v>0</v>
      </c>
      <c r="U2906" s="832">
        <v>0</v>
      </c>
      <c r="V2906" s="832">
        <v>0</v>
      </c>
      <c r="W2906" s="832">
        <v>0</v>
      </c>
      <c r="X2906" s="832">
        <v>0</v>
      </c>
      <c r="Y2906" s="832">
        <v>0</v>
      </c>
      <c r="Z2906" s="832">
        <v>0</v>
      </c>
      <c r="AA2906" s="832">
        <v>0</v>
      </c>
      <c r="AB2906" s="832">
        <v>0</v>
      </c>
      <c r="AC2906" s="832">
        <v>0</v>
      </c>
      <c r="AD2906" s="832">
        <v>0</v>
      </c>
      <c r="AE2906" s="832">
        <v>0</v>
      </c>
      <c r="AF2906" s="832">
        <v>0</v>
      </c>
      <c r="AG2906" s="832">
        <v>0</v>
      </c>
      <c r="AH2906" s="832">
        <v>0</v>
      </c>
      <c r="AI2906" s="832">
        <v>0</v>
      </c>
    </row>
    <row r="2907" spans="1:35" ht="15" customHeight="1">
      <c r="A2907" s="832" t="s">
        <v>1150</v>
      </c>
      <c r="B2907" s="832">
        <v>2023</v>
      </c>
      <c r="C2907" s="832" t="s">
        <v>1276</v>
      </c>
      <c r="D2907" s="832" t="s">
        <v>1277</v>
      </c>
      <c r="E2907" s="832" t="s">
        <v>333</v>
      </c>
      <c r="F2907" s="832" t="s">
        <v>1119</v>
      </c>
      <c r="G2907" s="832">
        <v>0</v>
      </c>
      <c r="H2907" s="832">
        <v>0</v>
      </c>
      <c r="I2907" s="832">
        <v>0</v>
      </c>
      <c r="J2907" s="832">
        <v>0</v>
      </c>
      <c r="K2907" s="832">
        <v>0</v>
      </c>
      <c r="L2907" s="832">
        <v>0</v>
      </c>
      <c r="M2907" s="832">
        <v>0</v>
      </c>
      <c r="N2907" s="832">
        <v>0</v>
      </c>
      <c r="O2907" s="832">
        <v>0</v>
      </c>
      <c r="P2907" s="832">
        <v>0</v>
      </c>
      <c r="Q2907" s="832">
        <v>0</v>
      </c>
      <c r="R2907" s="832">
        <v>0</v>
      </c>
      <c r="S2907" s="832">
        <v>0</v>
      </c>
      <c r="T2907" s="832">
        <v>0</v>
      </c>
      <c r="U2907" s="832">
        <v>0</v>
      </c>
      <c r="V2907" s="832">
        <v>0</v>
      </c>
      <c r="W2907" s="832">
        <v>0</v>
      </c>
      <c r="X2907" s="832">
        <v>0</v>
      </c>
      <c r="Y2907" s="832">
        <v>0</v>
      </c>
      <c r="Z2907" s="832">
        <v>0</v>
      </c>
      <c r="AA2907" s="832">
        <v>0</v>
      </c>
      <c r="AB2907" s="832">
        <v>0</v>
      </c>
      <c r="AC2907" s="832">
        <v>0</v>
      </c>
      <c r="AD2907" s="832">
        <v>0</v>
      </c>
      <c r="AE2907" s="832">
        <v>0</v>
      </c>
      <c r="AF2907" s="832">
        <v>0</v>
      </c>
      <c r="AG2907" s="832">
        <v>0</v>
      </c>
      <c r="AH2907" s="832">
        <v>0</v>
      </c>
      <c r="AI2907" s="832">
        <v>0</v>
      </c>
    </row>
    <row r="2908" spans="1:35" ht="15" customHeight="1">
      <c r="A2908" s="832" t="s">
        <v>1150</v>
      </c>
      <c r="B2908" s="832">
        <v>2023</v>
      </c>
      <c r="C2908" s="832" t="s">
        <v>1278</v>
      </c>
      <c r="D2908" s="832" t="s">
        <v>1279</v>
      </c>
      <c r="E2908" s="832" t="s">
        <v>333</v>
      </c>
      <c r="F2908" s="832" t="s">
        <v>1119</v>
      </c>
      <c r="G2908" s="832">
        <v>0</v>
      </c>
      <c r="H2908" s="832">
        <v>0</v>
      </c>
      <c r="I2908" s="832">
        <v>0</v>
      </c>
      <c r="J2908" s="832">
        <v>0</v>
      </c>
      <c r="K2908" s="832">
        <v>0</v>
      </c>
      <c r="L2908" s="832">
        <v>0</v>
      </c>
      <c r="M2908" s="832">
        <v>0</v>
      </c>
      <c r="N2908" s="832">
        <v>0</v>
      </c>
      <c r="O2908" s="832">
        <v>0</v>
      </c>
      <c r="P2908" s="832">
        <v>0</v>
      </c>
      <c r="Q2908" s="832">
        <v>0</v>
      </c>
      <c r="R2908" s="832">
        <v>0</v>
      </c>
      <c r="S2908" s="832">
        <v>0</v>
      </c>
      <c r="T2908" s="832">
        <v>0</v>
      </c>
      <c r="U2908" s="832">
        <v>0</v>
      </c>
      <c r="V2908" s="832">
        <v>0</v>
      </c>
      <c r="W2908" s="832">
        <v>0</v>
      </c>
      <c r="X2908" s="832">
        <v>0</v>
      </c>
      <c r="Y2908" s="832">
        <v>0</v>
      </c>
      <c r="Z2908" s="832">
        <v>0</v>
      </c>
      <c r="AA2908" s="832">
        <v>0</v>
      </c>
      <c r="AB2908" s="832">
        <v>0</v>
      </c>
      <c r="AC2908" s="832">
        <v>0</v>
      </c>
      <c r="AD2908" s="832">
        <v>0</v>
      </c>
      <c r="AE2908" s="832">
        <v>0</v>
      </c>
      <c r="AF2908" s="832">
        <v>0</v>
      </c>
      <c r="AG2908" s="832">
        <v>0</v>
      </c>
      <c r="AH2908" s="832">
        <v>0</v>
      </c>
      <c r="AI2908" s="832">
        <v>0</v>
      </c>
    </row>
    <row r="2909" spans="1:35" ht="15" customHeight="1">
      <c r="A2909" s="832" t="s">
        <v>1150</v>
      </c>
      <c r="B2909" s="832">
        <v>2023</v>
      </c>
      <c r="C2909" s="832" t="s">
        <v>1280</v>
      </c>
      <c r="D2909" s="832" t="s">
        <v>1281</v>
      </c>
      <c r="E2909" s="832" t="s">
        <v>333</v>
      </c>
      <c r="F2909" s="832" t="s">
        <v>1119</v>
      </c>
      <c r="G2909" s="832">
        <v>0</v>
      </c>
      <c r="H2909" s="832">
        <v>0</v>
      </c>
      <c r="I2909" s="832">
        <v>0</v>
      </c>
      <c r="J2909" s="832">
        <v>0</v>
      </c>
      <c r="K2909" s="832">
        <v>0</v>
      </c>
      <c r="L2909" s="832">
        <v>0</v>
      </c>
      <c r="M2909" s="832">
        <v>0</v>
      </c>
      <c r="N2909" s="832">
        <v>0</v>
      </c>
      <c r="O2909" s="832">
        <v>0</v>
      </c>
      <c r="P2909" s="832">
        <v>0</v>
      </c>
      <c r="Q2909" s="832">
        <v>0</v>
      </c>
      <c r="R2909" s="832">
        <v>0</v>
      </c>
      <c r="S2909" s="832">
        <v>0</v>
      </c>
      <c r="T2909" s="832">
        <v>0</v>
      </c>
      <c r="U2909" s="832">
        <v>0</v>
      </c>
      <c r="V2909" s="832">
        <v>0</v>
      </c>
      <c r="W2909" s="832">
        <v>0</v>
      </c>
      <c r="X2909" s="832">
        <v>0</v>
      </c>
      <c r="Y2909" s="832">
        <v>0</v>
      </c>
      <c r="Z2909" s="832">
        <v>0</v>
      </c>
      <c r="AA2909" s="832">
        <v>0</v>
      </c>
      <c r="AB2909" s="832">
        <v>0</v>
      </c>
      <c r="AC2909" s="832">
        <v>0</v>
      </c>
      <c r="AD2909" s="832">
        <v>0</v>
      </c>
      <c r="AE2909" s="832">
        <v>0</v>
      </c>
      <c r="AF2909" s="832">
        <v>0</v>
      </c>
      <c r="AG2909" s="832">
        <v>0</v>
      </c>
      <c r="AH2909" s="832">
        <v>0</v>
      </c>
      <c r="AI2909" s="832">
        <v>0</v>
      </c>
    </row>
    <row r="2910" spans="1:35" ht="15" customHeight="1">
      <c r="A2910" s="832" t="s">
        <v>1150</v>
      </c>
      <c r="B2910" s="832">
        <v>2023</v>
      </c>
      <c r="C2910" s="832" t="s">
        <v>1282</v>
      </c>
      <c r="D2910" s="832" t="s">
        <v>1283</v>
      </c>
      <c r="E2910" s="832" t="s">
        <v>333</v>
      </c>
      <c r="F2910" s="832" t="s">
        <v>1119</v>
      </c>
      <c r="G2910" s="832">
        <v>47956.87</v>
      </c>
      <c r="H2910" s="832">
        <v>54434.71</v>
      </c>
      <c r="I2910" s="832">
        <v>62556.71</v>
      </c>
      <c r="J2910" s="832">
        <v>69395.81</v>
      </c>
      <c r="K2910" s="832">
        <v>78571.66</v>
      </c>
      <c r="L2910" s="832">
        <v>85703.57</v>
      </c>
      <c r="M2910" s="832">
        <v>8286.8700000000008</v>
      </c>
      <c r="N2910" s="832">
        <v>19348.400000000001</v>
      </c>
      <c r="O2910" s="832">
        <v>28386.51</v>
      </c>
      <c r="P2910" s="832">
        <v>37271.29</v>
      </c>
      <c r="Q2910" s="832">
        <v>47396.04</v>
      </c>
      <c r="R2910" s="832">
        <v>53493.64</v>
      </c>
      <c r="S2910" s="832">
        <v>7141.96</v>
      </c>
      <c r="T2910" s="832">
        <v>8332.69</v>
      </c>
      <c r="U2910" s="832">
        <v>0</v>
      </c>
      <c r="V2910" s="832">
        <v>0</v>
      </c>
      <c r="W2910" s="832">
        <v>0</v>
      </c>
      <c r="X2910" s="832">
        <v>0</v>
      </c>
      <c r="Y2910" s="832">
        <v>0</v>
      </c>
      <c r="Z2910" s="832">
        <v>0</v>
      </c>
      <c r="AA2910" s="832">
        <v>0</v>
      </c>
      <c r="AB2910" s="832">
        <v>0</v>
      </c>
      <c r="AC2910" s="832">
        <v>0</v>
      </c>
      <c r="AD2910" s="832">
        <v>0</v>
      </c>
      <c r="AE2910" s="832">
        <v>0</v>
      </c>
      <c r="AF2910" s="832">
        <v>0</v>
      </c>
      <c r="AG2910" s="832">
        <v>0</v>
      </c>
      <c r="AH2910" s="832">
        <v>0</v>
      </c>
      <c r="AI2910" s="832">
        <v>0</v>
      </c>
    </row>
    <row r="2911" spans="1:35" ht="15" customHeight="1">
      <c r="A2911" s="832" t="s">
        <v>1150</v>
      </c>
      <c r="B2911" s="832">
        <v>2023</v>
      </c>
      <c r="C2911" s="832" t="s">
        <v>1284</v>
      </c>
      <c r="D2911" s="832" t="s">
        <v>1285</v>
      </c>
      <c r="E2911" s="832" t="s">
        <v>333</v>
      </c>
      <c r="F2911" s="832" t="s">
        <v>1119</v>
      </c>
      <c r="G2911" s="832">
        <v>24240.62</v>
      </c>
      <c r="H2911" s="832">
        <v>26792.33</v>
      </c>
      <c r="I2911" s="832">
        <v>29101.040000000001</v>
      </c>
      <c r="J2911" s="832">
        <v>32995.480000000003</v>
      </c>
      <c r="K2911" s="832">
        <v>37856.54</v>
      </c>
      <c r="L2911" s="832">
        <v>44451</v>
      </c>
      <c r="M2911" s="832">
        <v>2488.09</v>
      </c>
      <c r="N2911" s="832">
        <v>6002.23</v>
      </c>
      <c r="O2911" s="832">
        <v>12360.05</v>
      </c>
      <c r="P2911" s="832">
        <v>17183.75</v>
      </c>
      <c r="Q2911" s="832">
        <v>21128.41</v>
      </c>
      <c r="R2911" s="832">
        <v>25082.6</v>
      </c>
      <c r="S2911" s="832">
        <v>3704.25</v>
      </c>
      <c r="T2911" s="832">
        <v>4138.62</v>
      </c>
      <c r="U2911" s="832">
        <v>0</v>
      </c>
      <c r="V2911" s="832">
        <v>0</v>
      </c>
      <c r="W2911" s="832">
        <v>0</v>
      </c>
      <c r="X2911" s="832">
        <v>0</v>
      </c>
      <c r="Y2911" s="832">
        <v>0</v>
      </c>
      <c r="Z2911" s="832">
        <v>0</v>
      </c>
      <c r="AA2911" s="832">
        <v>0</v>
      </c>
      <c r="AB2911" s="832">
        <v>0</v>
      </c>
      <c r="AC2911" s="832">
        <v>0</v>
      </c>
      <c r="AD2911" s="832">
        <v>0</v>
      </c>
      <c r="AE2911" s="832">
        <v>0</v>
      </c>
      <c r="AF2911" s="832">
        <v>0</v>
      </c>
      <c r="AG2911" s="832">
        <v>0</v>
      </c>
      <c r="AH2911" s="832">
        <v>0</v>
      </c>
      <c r="AI2911" s="832">
        <v>0</v>
      </c>
    </row>
    <row r="2912" spans="1:35" ht="15" customHeight="1">
      <c r="A2912" s="832" t="s">
        <v>1150</v>
      </c>
      <c r="B2912" s="832">
        <v>2023</v>
      </c>
      <c r="C2912" s="832" t="s">
        <v>1286</v>
      </c>
      <c r="D2912" s="832" t="s">
        <v>1287</v>
      </c>
      <c r="E2912" s="832" t="s">
        <v>333</v>
      </c>
      <c r="F2912" s="832" t="s">
        <v>1119</v>
      </c>
      <c r="G2912" s="832">
        <v>0</v>
      </c>
      <c r="H2912" s="832">
        <v>0</v>
      </c>
      <c r="I2912" s="832">
        <v>0</v>
      </c>
      <c r="J2912" s="832">
        <v>0</v>
      </c>
      <c r="K2912" s="832">
        <v>0</v>
      </c>
      <c r="L2912" s="832">
        <v>0</v>
      </c>
      <c r="M2912" s="832">
        <v>0</v>
      </c>
      <c r="N2912" s="832">
        <v>0</v>
      </c>
      <c r="O2912" s="832">
        <v>0</v>
      </c>
      <c r="P2912" s="832">
        <v>0</v>
      </c>
      <c r="Q2912" s="832">
        <v>0</v>
      </c>
      <c r="R2912" s="832">
        <v>0</v>
      </c>
      <c r="S2912" s="832">
        <v>0</v>
      </c>
      <c r="T2912" s="832">
        <v>0</v>
      </c>
      <c r="U2912" s="832">
        <v>0</v>
      </c>
      <c r="V2912" s="832">
        <v>0</v>
      </c>
      <c r="W2912" s="832">
        <v>0</v>
      </c>
      <c r="X2912" s="832">
        <v>0</v>
      </c>
      <c r="Y2912" s="832">
        <v>0</v>
      </c>
      <c r="Z2912" s="832">
        <v>0</v>
      </c>
      <c r="AA2912" s="832">
        <v>0</v>
      </c>
      <c r="AB2912" s="832">
        <v>0</v>
      </c>
      <c r="AC2912" s="832">
        <v>0</v>
      </c>
      <c r="AD2912" s="832">
        <v>0</v>
      </c>
      <c r="AE2912" s="832">
        <v>0</v>
      </c>
      <c r="AF2912" s="832">
        <v>0</v>
      </c>
      <c r="AG2912" s="832">
        <v>0</v>
      </c>
      <c r="AH2912" s="832">
        <v>0</v>
      </c>
      <c r="AI2912" s="832">
        <v>0</v>
      </c>
    </row>
    <row r="2913" spans="1:35" ht="15" customHeight="1">
      <c r="A2913" s="832" t="s">
        <v>1150</v>
      </c>
      <c r="B2913" s="832">
        <v>2023</v>
      </c>
      <c r="C2913" s="832" t="s">
        <v>1288</v>
      </c>
      <c r="D2913" s="832" t="s">
        <v>1289</v>
      </c>
      <c r="E2913" s="832" t="s">
        <v>333</v>
      </c>
      <c r="F2913" s="832" t="s">
        <v>1119</v>
      </c>
      <c r="G2913" s="832">
        <v>0</v>
      </c>
      <c r="H2913" s="832">
        <v>0</v>
      </c>
      <c r="I2913" s="832">
        <v>0</v>
      </c>
      <c r="J2913" s="832">
        <v>0</v>
      </c>
      <c r="K2913" s="832">
        <v>0</v>
      </c>
      <c r="L2913" s="832">
        <v>0</v>
      </c>
      <c r="M2913" s="832">
        <v>0</v>
      </c>
      <c r="N2913" s="832">
        <v>0</v>
      </c>
      <c r="O2913" s="832">
        <v>0</v>
      </c>
      <c r="P2913" s="832">
        <v>0</v>
      </c>
      <c r="Q2913" s="832">
        <v>0</v>
      </c>
      <c r="R2913" s="832">
        <v>0</v>
      </c>
      <c r="S2913" s="832">
        <v>0</v>
      </c>
      <c r="T2913" s="832">
        <v>0</v>
      </c>
      <c r="U2913" s="832">
        <v>0</v>
      </c>
      <c r="V2913" s="832">
        <v>0</v>
      </c>
      <c r="W2913" s="832">
        <v>0</v>
      </c>
      <c r="X2913" s="832">
        <v>0</v>
      </c>
      <c r="Y2913" s="832">
        <v>0</v>
      </c>
      <c r="Z2913" s="832">
        <v>0</v>
      </c>
      <c r="AA2913" s="832">
        <v>0</v>
      </c>
      <c r="AB2913" s="832">
        <v>0</v>
      </c>
      <c r="AC2913" s="832">
        <v>0</v>
      </c>
      <c r="AD2913" s="832">
        <v>0</v>
      </c>
      <c r="AE2913" s="832">
        <v>0</v>
      </c>
      <c r="AF2913" s="832">
        <v>0</v>
      </c>
      <c r="AG2913" s="832">
        <v>0</v>
      </c>
      <c r="AH2913" s="832">
        <v>0</v>
      </c>
      <c r="AI2913" s="832">
        <v>0</v>
      </c>
    </row>
    <row r="2914" spans="1:35" ht="15" customHeight="1">
      <c r="A2914" s="832" t="s">
        <v>1150</v>
      </c>
      <c r="B2914" s="832">
        <v>2023</v>
      </c>
      <c r="C2914" s="832" t="s">
        <v>1290</v>
      </c>
      <c r="D2914" s="832" t="s">
        <v>1291</v>
      </c>
      <c r="E2914" s="832" t="s">
        <v>333</v>
      </c>
      <c r="F2914" s="832" t="s">
        <v>1119</v>
      </c>
      <c r="G2914" s="832">
        <v>2144.1999999999998</v>
      </c>
      <c r="H2914" s="832">
        <v>2479.96</v>
      </c>
      <c r="I2914" s="832">
        <v>2905.84</v>
      </c>
      <c r="J2914" s="832">
        <v>3246.23</v>
      </c>
      <c r="K2914" s="832">
        <v>3665.93</v>
      </c>
      <c r="L2914" s="832">
        <v>6116.05</v>
      </c>
      <c r="M2914" s="832">
        <v>527.95000000000005</v>
      </c>
      <c r="N2914" s="832">
        <v>1151.95</v>
      </c>
      <c r="O2914" s="832">
        <v>1806.11</v>
      </c>
      <c r="P2914" s="832">
        <v>2411.73</v>
      </c>
      <c r="Q2914" s="832">
        <v>3228.34</v>
      </c>
      <c r="R2914" s="832">
        <v>3902.94</v>
      </c>
      <c r="S2914" s="832">
        <v>509.67</v>
      </c>
      <c r="T2914" s="832">
        <v>685.56</v>
      </c>
      <c r="U2914" s="832">
        <v>0</v>
      </c>
      <c r="V2914" s="832">
        <v>0</v>
      </c>
      <c r="W2914" s="832">
        <v>0</v>
      </c>
      <c r="X2914" s="832">
        <v>0</v>
      </c>
      <c r="Y2914" s="832">
        <v>0</v>
      </c>
      <c r="Z2914" s="832">
        <v>0</v>
      </c>
      <c r="AA2914" s="832">
        <v>0</v>
      </c>
      <c r="AB2914" s="832">
        <v>0</v>
      </c>
      <c r="AC2914" s="832">
        <v>0</v>
      </c>
      <c r="AD2914" s="832">
        <v>0</v>
      </c>
      <c r="AE2914" s="832">
        <v>0</v>
      </c>
      <c r="AF2914" s="832">
        <v>0</v>
      </c>
      <c r="AG2914" s="832">
        <v>0</v>
      </c>
      <c r="AH2914" s="832">
        <v>0</v>
      </c>
      <c r="AI2914" s="832">
        <v>0</v>
      </c>
    </row>
    <row r="2915" spans="1:35" ht="15" customHeight="1">
      <c r="A2915" s="832" t="s">
        <v>1150</v>
      </c>
      <c r="B2915" s="832">
        <v>2023</v>
      </c>
      <c r="C2915" s="832" t="s">
        <v>1292</v>
      </c>
      <c r="D2915" s="832" t="s">
        <v>1293</v>
      </c>
      <c r="E2915" s="832" t="s">
        <v>333</v>
      </c>
      <c r="F2915" s="832" t="s">
        <v>1119</v>
      </c>
      <c r="G2915" s="832">
        <v>14686.13</v>
      </c>
      <c r="H2915" s="832">
        <v>19049.62</v>
      </c>
      <c r="I2915" s="832">
        <v>24113.79</v>
      </c>
      <c r="J2915" s="832">
        <v>28314.27</v>
      </c>
      <c r="K2915" s="832">
        <v>35177.53</v>
      </c>
      <c r="L2915" s="832">
        <v>39337.97</v>
      </c>
      <c r="M2915" s="832">
        <v>3373.31</v>
      </c>
      <c r="N2915" s="832">
        <v>7141.63</v>
      </c>
      <c r="O2915" s="832">
        <v>9756.6</v>
      </c>
      <c r="P2915" s="832">
        <v>11740.67</v>
      </c>
      <c r="Q2915" s="832">
        <v>14302.93</v>
      </c>
      <c r="R2915" s="832">
        <v>16708.78</v>
      </c>
      <c r="S2915" s="832">
        <v>3278.16</v>
      </c>
      <c r="T2915" s="832">
        <v>3792.52</v>
      </c>
      <c r="U2915" s="832">
        <v>0</v>
      </c>
      <c r="V2915" s="832">
        <v>0</v>
      </c>
      <c r="W2915" s="832">
        <v>0</v>
      </c>
      <c r="X2915" s="832">
        <v>0</v>
      </c>
      <c r="Y2915" s="832">
        <v>0</v>
      </c>
      <c r="Z2915" s="832">
        <v>0</v>
      </c>
      <c r="AA2915" s="832">
        <v>0</v>
      </c>
      <c r="AB2915" s="832">
        <v>0</v>
      </c>
      <c r="AC2915" s="832">
        <v>0</v>
      </c>
      <c r="AD2915" s="832">
        <v>0</v>
      </c>
      <c r="AE2915" s="832">
        <v>0</v>
      </c>
      <c r="AF2915" s="832">
        <v>0</v>
      </c>
      <c r="AG2915" s="832">
        <v>0</v>
      </c>
      <c r="AH2915" s="832">
        <v>0</v>
      </c>
      <c r="AI2915" s="832">
        <v>0</v>
      </c>
    </row>
    <row r="2916" spans="1:35" ht="15" customHeight="1">
      <c r="A2916" s="832" t="s">
        <v>1150</v>
      </c>
      <c r="B2916" s="832">
        <v>2023</v>
      </c>
      <c r="C2916" s="832" t="s">
        <v>1294</v>
      </c>
      <c r="D2916" s="832" t="s">
        <v>1295</v>
      </c>
      <c r="E2916" s="832" t="s">
        <v>333</v>
      </c>
      <c r="F2916" s="832" t="s">
        <v>1119</v>
      </c>
      <c r="G2916" s="832">
        <v>659.56</v>
      </c>
      <c r="H2916" s="832">
        <v>998.35</v>
      </c>
      <c r="I2916" s="832">
        <v>1408.52</v>
      </c>
      <c r="J2916" s="832">
        <v>1669.6</v>
      </c>
      <c r="K2916" s="832">
        <v>1973.2</v>
      </c>
      <c r="L2916" s="832">
        <v>1979.2</v>
      </c>
      <c r="M2916" s="832">
        <v>110.5</v>
      </c>
      <c r="N2916" s="832">
        <v>234.4</v>
      </c>
      <c r="O2916" s="832">
        <v>241.28</v>
      </c>
      <c r="P2916" s="832">
        <v>241.28</v>
      </c>
      <c r="Q2916" s="832">
        <v>1481.69</v>
      </c>
      <c r="R2916" s="832">
        <v>3013.76</v>
      </c>
      <c r="S2916" s="832">
        <v>164.93</v>
      </c>
      <c r="T2916" s="832">
        <v>255.48</v>
      </c>
      <c r="U2916" s="832">
        <v>0</v>
      </c>
      <c r="V2916" s="832">
        <v>0</v>
      </c>
      <c r="W2916" s="832">
        <v>0</v>
      </c>
      <c r="X2916" s="832">
        <v>0</v>
      </c>
      <c r="Y2916" s="832">
        <v>0</v>
      </c>
      <c r="Z2916" s="832">
        <v>0</v>
      </c>
      <c r="AA2916" s="832">
        <v>0</v>
      </c>
      <c r="AB2916" s="832">
        <v>0</v>
      </c>
      <c r="AC2916" s="832">
        <v>0</v>
      </c>
      <c r="AD2916" s="832">
        <v>0</v>
      </c>
      <c r="AE2916" s="832">
        <v>0</v>
      </c>
      <c r="AF2916" s="832">
        <v>0</v>
      </c>
      <c r="AG2916" s="832">
        <v>0</v>
      </c>
      <c r="AH2916" s="832">
        <v>0</v>
      </c>
      <c r="AI2916" s="832">
        <v>0</v>
      </c>
    </row>
    <row r="2917" spans="1:35" ht="15" customHeight="1">
      <c r="A2917" s="832" t="s">
        <v>1150</v>
      </c>
      <c r="B2917" s="832">
        <v>2023</v>
      </c>
      <c r="C2917" s="832" t="s">
        <v>1296</v>
      </c>
      <c r="D2917" s="832" t="s">
        <v>1297</v>
      </c>
      <c r="E2917" s="832" t="s">
        <v>333</v>
      </c>
      <c r="F2917" s="832" t="s">
        <v>1119</v>
      </c>
      <c r="G2917" s="832">
        <v>2095.16</v>
      </c>
      <c r="H2917" s="832">
        <v>2351.1</v>
      </c>
      <c r="I2917" s="832">
        <v>2502.81</v>
      </c>
      <c r="J2917" s="832">
        <v>3183.15</v>
      </c>
      <c r="K2917" s="832">
        <v>3575.51</v>
      </c>
      <c r="L2917" s="832">
        <v>3680.5</v>
      </c>
      <c r="M2917" s="832">
        <v>435.38</v>
      </c>
      <c r="N2917" s="832">
        <v>634.75</v>
      </c>
      <c r="O2917" s="832">
        <v>1093.71</v>
      </c>
      <c r="P2917" s="832">
        <v>1252.75</v>
      </c>
      <c r="Q2917" s="832">
        <v>1843.47</v>
      </c>
      <c r="R2917" s="832">
        <v>2012.31</v>
      </c>
      <c r="S2917" s="832">
        <v>306.70999999999998</v>
      </c>
      <c r="T2917" s="832">
        <v>320.12</v>
      </c>
      <c r="U2917" s="832">
        <v>0</v>
      </c>
      <c r="V2917" s="832">
        <v>0</v>
      </c>
      <c r="W2917" s="832">
        <v>0</v>
      </c>
      <c r="X2917" s="832">
        <v>0</v>
      </c>
      <c r="Y2917" s="832">
        <v>0</v>
      </c>
      <c r="Z2917" s="832">
        <v>0</v>
      </c>
      <c r="AA2917" s="832">
        <v>0</v>
      </c>
      <c r="AB2917" s="832">
        <v>0</v>
      </c>
      <c r="AC2917" s="832">
        <v>0</v>
      </c>
      <c r="AD2917" s="832">
        <v>0</v>
      </c>
      <c r="AE2917" s="832">
        <v>0</v>
      </c>
      <c r="AF2917" s="832">
        <v>0</v>
      </c>
      <c r="AG2917" s="832">
        <v>0</v>
      </c>
      <c r="AH2917" s="832">
        <v>0</v>
      </c>
      <c r="AI2917" s="832">
        <v>0</v>
      </c>
    </row>
    <row r="2918" spans="1:35" ht="15" customHeight="1">
      <c r="A2918" s="832" t="s">
        <v>1150</v>
      </c>
      <c r="B2918" s="832">
        <v>2023</v>
      </c>
      <c r="C2918" s="832" t="s">
        <v>1298</v>
      </c>
      <c r="D2918" s="832" t="s">
        <v>1299</v>
      </c>
      <c r="E2918" s="832" t="s">
        <v>333</v>
      </c>
      <c r="F2918" s="832" t="s">
        <v>1119</v>
      </c>
      <c r="G2918" s="832">
        <v>0</v>
      </c>
      <c r="H2918" s="832">
        <v>0</v>
      </c>
      <c r="I2918" s="832">
        <v>0</v>
      </c>
      <c r="J2918" s="832">
        <v>0</v>
      </c>
      <c r="K2918" s="832">
        <v>0</v>
      </c>
      <c r="L2918" s="832">
        <v>0</v>
      </c>
      <c r="M2918" s="832">
        <v>0</v>
      </c>
      <c r="N2918" s="832">
        <v>0</v>
      </c>
      <c r="O2918" s="832">
        <v>0</v>
      </c>
      <c r="P2918" s="832">
        <v>0</v>
      </c>
      <c r="Q2918" s="832">
        <v>0</v>
      </c>
      <c r="R2918" s="832">
        <v>0</v>
      </c>
      <c r="S2918" s="832">
        <v>0</v>
      </c>
      <c r="T2918" s="832">
        <v>0</v>
      </c>
      <c r="U2918" s="832">
        <v>0</v>
      </c>
      <c r="V2918" s="832">
        <v>0</v>
      </c>
      <c r="W2918" s="832">
        <v>0</v>
      </c>
      <c r="X2918" s="832">
        <v>0</v>
      </c>
      <c r="Y2918" s="832">
        <v>0</v>
      </c>
      <c r="Z2918" s="832">
        <v>0</v>
      </c>
      <c r="AA2918" s="832">
        <v>0</v>
      </c>
      <c r="AB2918" s="832">
        <v>0</v>
      </c>
      <c r="AC2918" s="832">
        <v>0</v>
      </c>
      <c r="AD2918" s="832">
        <v>0</v>
      </c>
      <c r="AE2918" s="832">
        <v>0</v>
      </c>
      <c r="AF2918" s="832">
        <v>0</v>
      </c>
      <c r="AG2918" s="832">
        <v>0</v>
      </c>
      <c r="AH2918" s="832">
        <v>0</v>
      </c>
      <c r="AI2918" s="832">
        <v>0</v>
      </c>
    </row>
    <row r="2919" spans="1:35" ht="15" customHeight="1">
      <c r="A2919" s="832" t="s">
        <v>1150</v>
      </c>
      <c r="B2919" s="832">
        <v>2023</v>
      </c>
      <c r="C2919" s="832" t="s">
        <v>1300</v>
      </c>
      <c r="D2919" s="832" t="s">
        <v>1301</v>
      </c>
      <c r="E2919" s="832" t="s">
        <v>333</v>
      </c>
      <c r="F2919" s="832" t="s">
        <v>1119</v>
      </c>
      <c r="G2919" s="832">
        <v>0</v>
      </c>
      <c r="H2919" s="832">
        <v>0</v>
      </c>
      <c r="I2919" s="832">
        <v>0</v>
      </c>
      <c r="J2919" s="832">
        <v>0</v>
      </c>
      <c r="K2919" s="832">
        <v>0</v>
      </c>
      <c r="L2919" s="832">
        <v>0</v>
      </c>
      <c r="M2919" s="832">
        <v>0</v>
      </c>
      <c r="N2919" s="832">
        <v>0</v>
      </c>
      <c r="O2919" s="832">
        <v>0</v>
      </c>
      <c r="P2919" s="832">
        <v>0</v>
      </c>
      <c r="Q2919" s="832">
        <v>0</v>
      </c>
      <c r="R2919" s="832">
        <v>0</v>
      </c>
      <c r="S2919" s="832">
        <v>0</v>
      </c>
      <c r="T2919" s="832">
        <v>0</v>
      </c>
      <c r="U2919" s="832">
        <v>0</v>
      </c>
      <c r="V2919" s="832">
        <v>0</v>
      </c>
      <c r="W2919" s="832">
        <v>0</v>
      </c>
      <c r="X2919" s="832">
        <v>0</v>
      </c>
      <c r="Y2919" s="832">
        <v>0</v>
      </c>
      <c r="Z2919" s="832">
        <v>0</v>
      </c>
      <c r="AA2919" s="832">
        <v>0</v>
      </c>
      <c r="AB2919" s="832">
        <v>0</v>
      </c>
      <c r="AC2919" s="832">
        <v>0</v>
      </c>
      <c r="AD2919" s="832">
        <v>0</v>
      </c>
      <c r="AE2919" s="832">
        <v>0</v>
      </c>
      <c r="AF2919" s="832">
        <v>0</v>
      </c>
      <c r="AG2919" s="832">
        <v>0</v>
      </c>
      <c r="AH2919" s="832">
        <v>0</v>
      </c>
      <c r="AI2919" s="832">
        <v>0</v>
      </c>
    </row>
    <row r="2920" spans="1:35" ht="15" customHeight="1">
      <c r="A2920" s="832" t="s">
        <v>1150</v>
      </c>
      <c r="B2920" s="832">
        <v>2023</v>
      </c>
      <c r="C2920" s="832" t="s">
        <v>1302</v>
      </c>
      <c r="D2920" s="832" t="s">
        <v>1303</v>
      </c>
      <c r="E2920" s="832" t="s">
        <v>333</v>
      </c>
      <c r="F2920" s="832" t="s">
        <v>1119</v>
      </c>
      <c r="G2920" s="832">
        <v>0</v>
      </c>
      <c r="H2920" s="832">
        <v>0</v>
      </c>
      <c r="I2920" s="832">
        <v>0</v>
      </c>
      <c r="J2920" s="832">
        <v>0</v>
      </c>
      <c r="K2920" s="832">
        <v>0</v>
      </c>
      <c r="L2920" s="832">
        <v>0</v>
      </c>
      <c r="M2920" s="832">
        <v>0</v>
      </c>
      <c r="N2920" s="832">
        <v>0</v>
      </c>
      <c r="O2920" s="832">
        <v>0</v>
      </c>
      <c r="P2920" s="832">
        <v>0</v>
      </c>
      <c r="Q2920" s="832">
        <v>0</v>
      </c>
      <c r="R2920" s="832">
        <v>0</v>
      </c>
      <c r="S2920" s="832">
        <v>0</v>
      </c>
      <c r="T2920" s="832">
        <v>0</v>
      </c>
      <c r="U2920" s="832">
        <v>0</v>
      </c>
      <c r="V2920" s="832">
        <v>0</v>
      </c>
      <c r="W2920" s="832">
        <v>0</v>
      </c>
      <c r="X2920" s="832">
        <v>0</v>
      </c>
      <c r="Y2920" s="832">
        <v>0</v>
      </c>
      <c r="Z2920" s="832">
        <v>0</v>
      </c>
      <c r="AA2920" s="832">
        <v>0</v>
      </c>
      <c r="AB2920" s="832">
        <v>0</v>
      </c>
      <c r="AC2920" s="832">
        <v>0</v>
      </c>
      <c r="AD2920" s="832">
        <v>0</v>
      </c>
      <c r="AE2920" s="832">
        <v>0</v>
      </c>
      <c r="AF2920" s="832">
        <v>0</v>
      </c>
      <c r="AG2920" s="832">
        <v>0</v>
      </c>
      <c r="AH2920" s="832">
        <v>0</v>
      </c>
      <c r="AI2920" s="832">
        <v>0</v>
      </c>
    </row>
    <row r="2921" spans="1:35" ht="15" customHeight="1">
      <c r="A2921" s="832" t="s">
        <v>1150</v>
      </c>
      <c r="B2921" s="832">
        <v>2023</v>
      </c>
      <c r="C2921" s="832" t="s">
        <v>1304</v>
      </c>
      <c r="D2921" s="832" t="s">
        <v>1305</v>
      </c>
      <c r="E2921" s="832" t="s">
        <v>333</v>
      </c>
      <c r="F2921" s="832" t="s">
        <v>1119</v>
      </c>
      <c r="G2921" s="832">
        <v>501.69</v>
      </c>
      <c r="H2921" s="832">
        <v>501.69</v>
      </c>
      <c r="I2921" s="832">
        <v>501.69</v>
      </c>
      <c r="J2921" s="832">
        <v>605.44000000000005</v>
      </c>
      <c r="K2921" s="832">
        <v>605.44000000000005</v>
      </c>
      <c r="L2921" s="832">
        <v>605.44000000000005</v>
      </c>
      <c r="M2921" s="832">
        <v>0</v>
      </c>
      <c r="N2921" s="832">
        <v>0</v>
      </c>
      <c r="O2921" s="832">
        <v>0</v>
      </c>
      <c r="P2921" s="832">
        <v>11.88</v>
      </c>
      <c r="Q2921" s="832">
        <v>11.88</v>
      </c>
      <c r="R2921" s="832">
        <v>11.88</v>
      </c>
      <c r="S2921" s="832">
        <v>50.45</v>
      </c>
      <c r="T2921" s="832">
        <v>10.51</v>
      </c>
      <c r="U2921" s="832">
        <v>0</v>
      </c>
      <c r="V2921" s="832">
        <v>0</v>
      </c>
      <c r="W2921" s="832">
        <v>0</v>
      </c>
      <c r="X2921" s="832">
        <v>0</v>
      </c>
      <c r="Y2921" s="832">
        <v>0</v>
      </c>
      <c r="Z2921" s="832">
        <v>0</v>
      </c>
      <c r="AA2921" s="832">
        <v>0</v>
      </c>
      <c r="AB2921" s="832">
        <v>0</v>
      </c>
      <c r="AC2921" s="832">
        <v>0</v>
      </c>
      <c r="AD2921" s="832">
        <v>0</v>
      </c>
      <c r="AE2921" s="832">
        <v>0</v>
      </c>
      <c r="AF2921" s="832">
        <v>0</v>
      </c>
      <c r="AG2921" s="832">
        <v>0</v>
      </c>
      <c r="AH2921" s="832">
        <v>0</v>
      </c>
      <c r="AI2921" s="832">
        <v>0</v>
      </c>
    </row>
    <row r="2922" spans="1:35" ht="15" customHeight="1">
      <c r="A2922" s="832" t="s">
        <v>1150</v>
      </c>
      <c r="B2922" s="832">
        <v>2023</v>
      </c>
      <c r="C2922" s="832" t="s">
        <v>1306</v>
      </c>
      <c r="D2922" s="832" t="s">
        <v>1307</v>
      </c>
      <c r="E2922" s="832" t="s">
        <v>333</v>
      </c>
      <c r="F2922" s="832" t="s">
        <v>1119</v>
      </c>
      <c r="G2922" s="832">
        <v>0</v>
      </c>
      <c r="H2922" s="832">
        <v>0</v>
      </c>
      <c r="I2922" s="832">
        <v>0</v>
      </c>
      <c r="J2922" s="832">
        <v>0</v>
      </c>
      <c r="K2922" s="832">
        <v>0</v>
      </c>
      <c r="L2922" s="832">
        <v>0</v>
      </c>
      <c r="M2922" s="832">
        <v>0</v>
      </c>
      <c r="N2922" s="832">
        <v>0</v>
      </c>
      <c r="O2922" s="832">
        <v>0</v>
      </c>
      <c r="P2922" s="832">
        <v>0</v>
      </c>
      <c r="Q2922" s="832">
        <v>0</v>
      </c>
      <c r="R2922" s="832">
        <v>0</v>
      </c>
      <c r="S2922" s="832">
        <v>0</v>
      </c>
      <c r="T2922" s="832">
        <v>0</v>
      </c>
      <c r="U2922" s="832">
        <v>0</v>
      </c>
      <c r="V2922" s="832">
        <v>0</v>
      </c>
      <c r="W2922" s="832">
        <v>0</v>
      </c>
      <c r="X2922" s="832">
        <v>0</v>
      </c>
      <c r="Y2922" s="832">
        <v>0</v>
      </c>
      <c r="Z2922" s="832">
        <v>0</v>
      </c>
      <c r="AA2922" s="832">
        <v>0</v>
      </c>
      <c r="AB2922" s="832">
        <v>0</v>
      </c>
      <c r="AC2922" s="832">
        <v>0</v>
      </c>
      <c r="AD2922" s="832">
        <v>0</v>
      </c>
      <c r="AE2922" s="832">
        <v>0</v>
      </c>
      <c r="AF2922" s="832">
        <v>0</v>
      </c>
      <c r="AG2922" s="832">
        <v>0</v>
      </c>
      <c r="AH2922" s="832">
        <v>0</v>
      </c>
      <c r="AI2922" s="832">
        <v>0</v>
      </c>
    </row>
    <row r="2923" spans="1:35" ht="15" customHeight="1">
      <c r="A2923" s="832" t="s">
        <v>1150</v>
      </c>
      <c r="B2923" s="832">
        <v>2023</v>
      </c>
      <c r="C2923" s="832" t="s">
        <v>1308</v>
      </c>
      <c r="D2923" s="832" t="s">
        <v>1309</v>
      </c>
      <c r="E2923" s="832" t="s">
        <v>333</v>
      </c>
      <c r="F2923" s="832" t="s">
        <v>1119</v>
      </c>
      <c r="G2923" s="832">
        <v>0</v>
      </c>
      <c r="H2923" s="832">
        <v>0</v>
      </c>
      <c r="I2923" s="832">
        <v>0</v>
      </c>
      <c r="J2923" s="832">
        <v>0</v>
      </c>
      <c r="K2923" s="832">
        <v>0</v>
      </c>
      <c r="L2923" s="832">
        <v>0</v>
      </c>
      <c r="M2923" s="832">
        <v>0</v>
      </c>
      <c r="N2923" s="832">
        <v>0</v>
      </c>
      <c r="O2923" s="832">
        <v>0</v>
      </c>
      <c r="P2923" s="832">
        <v>0</v>
      </c>
      <c r="Q2923" s="832">
        <v>0</v>
      </c>
      <c r="R2923" s="832">
        <v>0</v>
      </c>
      <c r="S2923" s="832">
        <v>0</v>
      </c>
      <c r="T2923" s="832">
        <v>0</v>
      </c>
      <c r="U2923" s="832">
        <v>0</v>
      </c>
      <c r="V2923" s="832">
        <v>0</v>
      </c>
      <c r="W2923" s="832">
        <v>0</v>
      </c>
      <c r="X2923" s="832">
        <v>0</v>
      </c>
      <c r="Y2923" s="832">
        <v>0</v>
      </c>
      <c r="Z2923" s="832">
        <v>0</v>
      </c>
      <c r="AA2923" s="832">
        <v>0</v>
      </c>
      <c r="AB2923" s="832">
        <v>0</v>
      </c>
      <c r="AC2923" s="832">
        <v>0</v>
      </c>
      <c r="AD2923" s="832">
        <v>0</v>
      </c>
      <c r="AE2923" s="832">
        <v>0</v>
      </c>
      <c r="AF2923" s="832">
        <v>0</v>
      </c>
      <c r="AG2923" s="832">
        <v>0</v>
      </c>
      <c r="AH2923" s="832">
        <v>0</v>
      </c>
      <c r="AI2923" s="832">
        <v>0</v>
      </c>
    </row>
    <row r="2924" spans="1:35" ht="15" customHeight="1">
      <c r="A2924" s="832" t="s">
        <v>1150</v>
      </c>
      <c r="B2924" s="832">
        <v>2023</v>
      </c>
      <c r="C2924" s="832" t="s">
        <v>1310</v>
      </c>
      <c r="D2924" s="832" t="s">
        <v>1311</v>
      </c>
      <c r="E2924" s="832" t="s">
        <v>333</v>
      </c>
      <c r="F2924" s="832" t="s">
        <v>1119</v>
      </c>
      <c r="G2924" s="832">
        <v>12492.3</v>
      </c>
      <c r="H2924" s="832">
        <v>14015.22</v>
      </c>
      <c r="I2924" s="832">
        <v>15567.28</v>
      </c>
      <c r="J2924" s="832">
        <v>17102.650000000001</v>
      </c>
      <c r="K2924" s="832">
        <v>18683.04</v>
      </c>
      <c r="L2924" s="832">
        <v>20197.87</v>
      </c>
      <c r="M2924" s="832">
        <v>1552.37</v>
      </c>
      <c r="N2924" s="832">
        <v>3132.35</v>
      </c>
      <c r="O2924" s="832">
        <v>4683.4399999999996</v>
      </c>
      <c r="P2924" s="832">
        <v>6244.58</v>
      </c>
      <c r="Q2924" s="832">
        <v>7840.12</v>
      </c>
      <c r="R2924" s="832">
        <v>9470.7999999999993</v>
      </c>
      <c r="S2924" s="832">
        <v>1683.16</v>
      </c>
      <c r="T2924" s="832">
        <v>1702.98</v>
      </c>
      <c r="U2924" s="832">
        <v>0</v>
      </c>
      <c r="V2924" s="832">
        <v>0</v>
      </c>
      <c r="W2924" s="832">
        <v>0</v>
      </c>
      <c r="X2924" s="832">
        <v>0</v>
      </c>
      <c r="Y2924" s="832">
        <v>0</v>
      </c>
      <c r="Z2924" s="832">
        <v>0</v>
      </c>
      <c r="AA2924" s="832">
        <v>0</v>
      </c>
      <c r="AB2924" s="832">
        <v>0</v>
      </c>
      <c r="AC2924" s="832">
        <v>0</v>
      </c>
      <c r="AD2924" s="832">
        <v>0</v>
      </c>
      <c r="AE2924" s="832">
        <v>0</v>
      </c>
      <c r="AF2924" s="832">
        <v>0</v>
      </c>
      <c r="AG2924" s="832">
        <v>0</v>
      </c>
      <c r="AH2924" s="832">
        <v>0</v>
      </c>
      <c r="AI2924" s="832">
        <v>0</v>
      </c>
    </row>
    <row r="2925" spans="1:35" ht="15" customHeight="1">
      <c r="A2925" s="832" t="s">
        <v>1150</v>
      </c>
      <c r="B2925" s="832">
        <v>2023</v>
      </c>
      <c r="C2925" s="832" t="s">
        <v>1312</v>
      </c>
      <c r="D2925" s="832" t="s">
        <v>1313</v>
      </c>
      <c r="E2925" s="832" t="s">
        <v>333</v>
      </c>
      <c r="F2925" s="832" t="s">
        <v>1119</v>
      </c>
      <c r="G2925" s="832">
        <v>0</v>
      </c>
      <c r="H2925" s="832">
        <v>0</v>
      </c>
      <c r="I2925" s="832">
        <v>0</v>
      </c>
      <c r="J2925" s="832">
        <v>0</v>
      </c>
      <c r="K2925" s="832">
        <v>0</v>
      </c>
      <c r="L2925" s="832">
        <v>0</v>
      </c>
      <c r="M2925" s="832">
        <v>0</v>
      </c>
      <c r="N2925" s="832">
        <v>0</v>
      </c>
      <c r="O2925" s="832">
        <v>7.07</v>
      </c>
      <c r="P2925" s="832">
        <v>16.440000000000001</v>
      </c>
      <c r="Q2925" s="832">
        <v>16.440000000000001</v>
      </c>
      <c r="R2925" s="832">
        <v>24.49</v>
      </c>
      <c r="S2925" s="832">
        <v>0</v>
      </c>
      <c r="T2925" s="832">
        <v>1.49</v>
      </c>
      <c r="U2925" s="832">
        <v>0</v>
      </c>
      <c r="V2925" s="832">
        <v>0</v>
      </c>
      <c r="W2925" s="832">
        <v>0</v>
      </c>
      <c r="X2925" s="832">
        <v>0</v>
      </c>
      <c r="Y2925" s="832">
        <v>0</v>
      </c>
      <c r="Z2925" s="832">
        <v>0</v>
      </c>
      <c r="AA2925" s="832">
        <v>0</v>
      </c>
      <c r="AB2925" s="832">
        <v>0</v>
      </c>
      <c r="AC2925" s="832">
        <v>0</v>
      </c>
      <c r="AD2925" s="832">
        <v>0</v>
      </c>
      <c r="AE2925" s="832">
        <v>0</v>
      </c>
      <c r="AF2925" s="832">
        <v>0</v>
      </c>
      <c r="AG2925" s="832">
        <v>0</v>
      </c>
      <c r="AH2925" s="832">
        <v>0</v>
      </c>
      <c r="AI2925" s="832">
        <v>0</v>
      </c>
    </row>
    <row r="2926" spans="1:35" ht="15" customHeight="1">
      <c r="A2926" s="832" t="s">
        <v>1150</v>
      </c>
      <c r="B2926" s="832">
        <v>2023</v>
      </c>
      <c r="C2926" s="832" t="s">
        <v>1314</v>
      </c>
      <c r="D2926" s="832" t="s">
        <v>1315</v>
      </c>
      <c r="E2926" s="832" t="s">
        <v>333</v>
      </c>
      <c r="F2926" s="832" t="s">
        <v>1119</v>
      </c>
      <c r="G2926" s="832">
        <v>0</v>
      </c>
      <c r="H2926" s="832">
        <v>6.08</v>
      </c>
      <c r="I2926" s="832">
        <v>11.52</v>
      </c>
      <c r="J2926" s="832">
        <v>50.84</v>
      </c>
      <c r="K2926" s="832">
        <v>164.61</v>
      </c>
      <c r="L2926" s="832">
        <v>264.68</v>
      </c>
      <c r="M2926" s="832">
        <v>38.28</v>
      </c>
      <c r="N2926" s="832">
        <v>104.02</v>
      </c>
      <c r="O2926" s="832">
        <v>409.97</v>
      </c>
      <c r="P2926" s="832">
        <v>560.04999999999995</v>
      </c>
      <c r="Q2926" s="832">
        <v>681.67</v>
      </c>
      <c r="R2926" s="832">
        <v>809.96</v>
      </c>
      <c r="S2926" s="832">
        <v>22.06</v>
      </c>
      <c r="T2926" s="832">
        <v>86.03</v>
      </c>
      <c r="U2926" s="832">
        <v>0</v>
      </c>
      <c r="V2926" s="832">
        <v>0</v>
      </c>
      <c r="W2926" s="832">
        <v>0</v>
      </c>
      <c r="X2926" s="832">
        <v>0</v>
      </c>
      <c r="Y2926" s="832">
        <v>0</v>
      </c>
      <c r="Z2926" s="832">
        <v>0</v>
      </c>
      <c r="AA2926" s="832">
        <v>0</v>
      </c>
      <c r="AB2926" s="832">
        <v>0</v>
      </c>
      <c r="AC2926" s="832">
        <v>0</v>
      </c>
      <c r="AD2926" s="832">
        <v>0</v>
      </c>
      <c r="AE2926" s="832">
        <v>0</v>
      </c>
      <c r="AF2926" s="832">
        <v>0</v>
      </c>
      <c r="AG2926" s="832">
        <v>0</v>
      </c>
      <c r="AH2926" s="832">
        <v>0</v>
      </c>
      <c r="AI2926" s="832">
        <v>0</v>
      </c>
    </row>
    <row r="2927" spans="1:35" ht="15" customHeight="1">
      <c r="A2927" s="832" t="s">
        <v>1150</v>
      </c>
      <c r="B2927" s="832">
        <v>2023</v>
      </c>
      <c r="C2927" s="832" t="s">
        <v>1316</v>
      </c>
      <c r="D2927" s="832" t="s">
        <v>1317</v>
      </c>
      <c r="E2927" s="832" t="s">
        <v>333</v>
      </c>
      <c r="F2927" s="832" t="s">
        <v>1119</v>
      </c>
      <c r="G2927" s="832">
        <v>768.14</v>
      </c>
      <c r="H2927" s="832">
        <v>820.27</v>
      </c>
      <c r="I2927" s="832">
        <v>891.65</v>
      </c>
      <c r="J2927" s="832">
        <v>963.03</v>
      </c>
      <c r="K2927" s="832">
        <v>1015.16</v>
      </c>
      <c r="L2927" s="832">
        <v>1067.29</v>
      </c>
      <c r="M2927" s="832">
        <v>72.709999999999994</v>
      </c>
      <c r="N2927" s="832">
        <v>164.84</v>
      </c>
      <c r="O2927" s="832">
        <v>236.97</v>
      </c>
      <c r="P2927" s="832">
        <v>309.10000000000002</v>
      </c>
      <c r="Q2927" s="832">
        <v>381.23</v>
      </c>
      <c r="R2927" s="832">
        <v>433.36</v>
      </c>
      <c r="S2927" s="832">
        <v>88.94</v>
      </c>
      <c r="T2927" s="832">
        <v>66.59</v>
      </c>
      <c r="U2927" s="832">
        <v>0</v>
      </c>
      <c r="V2927" s="832">
        <v>0</v>
      </c>
      <c r="W2927" s="832">
        <v>0</v>
      </c>
      <c r="X2927" s="832">
        <v>0</v>
      </c>
      <c r="Y2927" s="832">
        <v>0</v>
      </c>
      <c r="Z2927" s="832">
        <v>0</v>
      </c>
      <c r="AA2927" s="832">
        <v>0</v>
      </c>
      <c r="AB2927" s="832">
        <v>0</v>
      </c>
      <c r="AC2927" s="832">
        <v>0</v>
      </c>
      <c r="AD2927" s="832">
        <v>0</v>
      </c>
      <c r="AE2927" s="832">
        <v>0</v>
      </c>
      <c r="AF2927" s="832">
        <v>0</v>
      </c>
      <c r="AG2927" s="832">
        <v>0</v>
      </c>
      <c r="AH2927" s="832">
        <v>0</v>
      </c>
      <c r="AI2927" s="832">
        <v>0</v>
      </c>
    </row>
    <row r="2928" spans="1:35" ht="15" customHeight="1">
      <c r="A2928" s="832" t="s">
        <v>1150</v>
      </c>
      <c r="B2928" s="832">
        <v>2023</v>
      </c>
      <c r="C2928" s="832" t="s">
        <v>1318</v>
      </c>
      <c r="D2928" s="832" t="s">
        <v>1319</v>
      </c>
      <c r="E2928" s="832" t="s">
        <v>333</v>
      </c>
      <c r="F2928" s="832" t="s">
        <v>1119</v>
      </c>
      <c r="G2928" s="832">
        <v>178.95</v>
      </c>
      <c r="H2928" s="832">
        <v>219.45</v>
      </c>
      <c r="I2928" s="832">
        <v>219.45</v>
      </c>
      <c r="J2928" s="832">
        <v>264.45</v>
      </c>
      <c r="K2928" s="832">
        <v>264.45</v>
      </c>
      <c r="L2928" s="832">
        <v>309.45</v>
      </c>
      <c r="M2928" s="832">
        <v>0</v>
      </c>
      <c r="N2928" s="832">
        <v>52.38</v>
      </c>
      <c r="O2928" s="832">
        <v>96.48</v>
      </c>
      <c r="P2928" s="832">
        <v>96.48</v>
      </c>
      <c r="Q2928" s="832">
        <v>145.72</v>
      </c>
      <c r="R2928" s="832">
        <v>145.72</v>
      </c>
      <c r="S2928" s="832">
        <v>25.79</v>
      </c>
      <c r="T2928" s="832">
        <v>29.29</v>
      </c>
      <c r="U2928" s="832">
        <v>0</v>
      </c>
      <c r="V2928" s="832">
        <v>0</v>
      </c>
      <c r="W2928" s="832">
        <v>0</v>
      </c>
      <c r="X2928" s="832">
        <v>0</v>
      </c>
      <c r="Y2928" s="832">
        <v>0</v>
      </c>
      <c r="Z2928" s="832">
        <v>0</v>
      </c>
      <c r="AA2928" s="832">
        <v>0</v>
      </c>
      <c r="AB2928" s="832">
        <v>0</v>
      </c>
      <c r="AC2928" s="832">
        <v>0</v>
      </c>
      <c r="AD2928" s="832">
        <v>0</v>
      </c>
      <c r="AE2928" s="832">
        <v>0</v>
      </c>
      <c r="AF2928" s="832">
        <v>0</v>
      </c>
      <c r="AG2928" s="832">
        <v>0</v>
      </c>
      <c r="AH2928" s="832">
        <v>0</v>
      </c>
      <c r="AI2928" s="832">
        <v>0</v>
      </c>
    </row>
    <row r="2929" spans="1:35" ht="15" customHeight="1">
      <c r="A2929" s="832" t="s">
        <v>1150</v>
      </c>
      <c r="B2929" s="832">
        <v>2023</v>
      </c>
      <c r="C2929" s="832" t="s">
        <v>1320</v>
      </c>
      <c r="D2929" s="832" t="s">
        <v>1321</v>
      </c>
      <c r="E2929" s="832" t="s">
        <v>333</v>
      </c>
      <c r="F2929" s="832" t="s">
        <v>1119</v>
      </c>
      <c r="G2929" s="832">
        <v>3.06</v>
      </c>
      <c r="H2929" s="832">
        <v>3.06</v>
      </c>
      <c r="I2929" s="832">
        <v>3.06</v>
      </c>
      <c r="J2929" s="832">
        <v>13</v>
      </c>
      <c r="K2929" s="832">
        <v>13</v>
      </c>
      <c r="L2929" s="832">
        <v>15.84</v>
      </c>
      <c r="M2929" s="832">
        <v>7.36</v>
      </c>
      <c r="N2929" s="832">
        <v>7.36</v>
      </c>
      <c r="O2929" s="832">
        <v>10.44</v>
      </c>
      <c r="P2929" s="832">
        <v>10.44</v>
      </c>
      <c r="Q2929" s="832">
        <v>10.44</v>
      </c>
      <c r="R2929" s="832">
        <v>10.44</v>
      </c>
      <c r="S2929" s="832">
        <v>1.32</v>
      </c>
      <c r="T2929" s="832">
        <v>2.11</v>
      </c>
      <c r="U2929" s="832">
        <v>0</v>
      </c>
      <c r="V2929" s="832">
        <v>0</v>
      </c>
      <c r="W2929" s="832">
        <v>0</v>
      </c>
      <c r="X2929" s="832">
        <v>0</v>
      </c>
      <c r="Y2929" s="832">
        <v>0</v>
      </c>
      <c r="Z2929" s="832">
        <v>0</v>
      </c>
      <c r="AA2929" s="832">
        <v>0</v>
      </c>
      <c r="AB2929" s="832">
        <v>0</v>
      </c>
      <c r="AC2929" s="832">
        <v>0</v>
      </c>
      <c r="AD2929" s="832">
        <v>0</v>
      </c>
      <c r="AE2929" s="832">
        <v>0</v>
      </c>
      <c r="AF2929" s="832">
        <v>0</v>
      </c>
      <c r="AG2929" s="832">
        <v>0</v>
      </c>
      <c r="AH2929" s="832">
        <v>0</v>
      </c>
      <c r="AI2929" s="832">
        <v>0</v>
      </c>
    </row>
    <row r="2930" spans="1:35" ht="15" customHeight="1">
      <c r="A2930" s="832" t="s">
        <v>1150</v>
      </c>
      <c r="B2930" s="832">
        <v>2023</v>
      </c>
      <c r="C2930" s="832" t="s">
        <v>1322</v>
      </c>
      <c r="D2930" s="832" t="s">
        <v>1323</v>
      </c>
      <c r="E2930" s="832" t="s">
        <v>333</v>
      </c>
      <c r="F2930" s="832" t="s">
        <v>1119</v>
      </c>
      <c r="G2930" s="832">
        <v>621.46</v>
      </c>
      <c r="H2930" s="832">
        <v>621.46</v>
      </c>
      <c r="I2930" s="832">
        <v>842.22</v>
      </c>
      <c r="J2930" s="832">
        <v>1144.72</v>
      </c>
      <c r="K2930" s="832">
        <v>1148.21</v>
      </c>
      <c r="L2930" s="832">
        <v>1148.21</v>
      </c>
      <c r="M2930" s="832">
        <v>204.68</v>
      </c>
      <c r="N2930" s="832">
        <v>204.68</v>
      </c>
      <c r="O2930" s="832">
        <v>212.68</v>
      </c>
      <c r="P2930" s="832">
        <v>219.18</v>
      </c>
      <c r="Q2930" s="832">
        <v>923.43</v>
      </c>
      <c r="R2930" s="832">
        <v>1015.16</v>
      </c>
      <c r="S2930" s="832">
        <v>95.68</v>
      </c>
      <c r="T2930" s="832">
        <v>137.52000000000001</v>
      </c>
      <c r="U2930" s="832">
        <v>0</v>
      </c>
      <c r="V2930" s="832">
        <v>0</v>
      </c>
      <c r="W2930" s="832">
        <v>0</v>
      </c>
      <c r="X2930" s="832">
        <v>0</v>
      </c>
      <c r="Y2930" s="832">
        <v>0</v>
      </c>
      <c r="Z2930" s="832">
        <v>0</v>
      </c>
      <c r="AA2930" s="832">
        <v>0</v>
      </c>
      <c r="AB2930" s="832">
        <v>0</v>
      </c>
      <c r="AC2930" s="832">
        <v>0</v>
      </c>
      <c r="AD2930" s="832">
        <v>0</v>
      </c>
      <c r="AE2930" s="832">
        <v>0</v>
      </c>
      <c r="AF2930" s="832">
        <v>0</v>
      </c>
      <c r="AG2930" s="832">
        <v>0</v>
      </c>
      <c r="AH2930" s="832">
        <v>0</v>
      </c>
      <c r="AI2930" s="832">
        <v>0</v>
      </c>
    </row>
    <row r="2931" spans="1:35" ht="15" customHeight="1">
      <c r="A2931" s="832" t="s">
        <v>1150</v>
      </c>
      <c r="B2931" s="832">
        <v>2023</v>
      </c>
      <c r="C2931" s="832" t="s">
        <v>1324</v>
      </c>
      <c r="D2931" s="832" t="s">
        <v>1325</v>
      </c>
      <c r="E2931" s="832" t="s">
        <v>333</v>
      </c>
      <c r="F2931" s="832" t="s">
        <v>1119</v>
      </c>
      <c r="G2931" s="832">
        <v>223832.65</v>
      </c>
      <c r="H2931" s="832">
        <v>255832.65</v>
      </c>
      <c r="I2931" s="832">
        <v>287832.65000000002</v>
      </c>
      <c r="J2931" s="832">
        <v>319832.65000000002</v>
      </c>
      <c r="K2931" s="832">
        <v>351832.65</v>
      </c>
      <c r="L2931" s="832">
        <v>383832.65</v>
      </c>
      <c r="M2931" s="832">
        <v>32000</v>
      </c>
      <c r="N2931" s="832">
        <v>64000</v>
      </c>
      <c r="O2931" s="832">
        <v>96000</v>
      </c>
      <c r="P2931" s="832">
        <v>127375</v>
      </c>
      <c r="Q2931" s="832">
        <v>157475</v>
      </c>
      <c r="R2931" s="832">
        <v>188850</v>
      </c>
      <c r="S2931" s="832">
        <v>31986.05</v>
      </c>
      <c r="T2931" s="832">
        <v>31777.97</v>
      </c>
      <c r="U2931" s="832">
        <v>0</v>
      </c>
      <c r="V2931" s="832">
        <v>0</v>
      </c>
      <c r="W2931" s="832">
        <v>0</v>
      </c>
      <c r="X2931" s="832">
        <v>0</v>
      </c>
      <c r="Y2931" s="832">
        <v>0</v>
      </c>
      <c r="Z2931" s="832">
        <v>0</v>
      </c>
      <c r="AA2931" s="832">
        <v>0</v>
      </c>
      <c r="AB2931" s="832">
        <v>0</v>
      </c>
      <c r="AC2931" s="832">
        <v>0</v>
      </c>
      <c r="AD2931" s="832">
        <v>0</v>
      </c>
      <c r="AE2931" s="832">
        <v>0</v>
      </c>
      <c r="AF2931" s="832">
        <v>0</v>
      </c>
      <c r="AG2931" s="832">
        <v>0</v>
      </c>
      <c r="AH2931" s="832">
        <v>0</v>
      </c>
      <c r="AI2931" s="832">
        <v>0</v>
      </c>
    </row>
    <row r="2932" spans="1:35" ht="15" customHeight="1">
      <c r="A2932" s="832" t="s">
        <v>1150</v>
      </c>
      <c r="B2932" s="832">
        <v>2023</v>
      </c>
      <c r="C2932" s="832" t="s">
        <v>1326</v>
      </c>
      <c r="D2932" s="832" t="s">
        <v>1327</v>
      </c>
      <c r="E2932" s="832" t="s">
        <v>333</v>
      </c>
      <c r="F2932" s="832" t="s">
        <v>1119</v>
      </c>
      <c r="G2932" s="832">
        <v>0</v>
      </c>
      <c r="H2932" s="832">
        <v>0</v>
      </c>
      <c r="I2932" s="832">
        <v>0</v>
      </c>
      <c r="J2932" s="832">
        <v>0</v>
      </c>
      <c r="K2932" s="832">
        <v>0</v>
      </c>
      <c r="L2932" s="832">
        <v>0</v>
      </c>
      <c r="M2932" s="832">
        <v>0</v>
      </c>
      <c r="N2932" s="832">
        <v>0</v>
      </c>
      <c r="O2932" s="832">
        <v>0</v>
      </c>
      <c r="P2932" s="832">
        <v>0</v>
      </c>
      <c r="Q2932" s="832">
        <v>0</v>
      </c>
      <c r="R2932" s="832">
        <v>0</v>
      </c>
      <c r="S2932" s="832">
        <v>0</v>
      </c>
      <c r="T2932" s="832">
        <v>0</v>
      </c>
      <c r="U2932" s="832">
        <v>0</v>
      </c>
      <c r="V2932" s="832">
        <v>0</v>
      </c>
      <c r="W2932" s="832">
        <v>0</v>
      </c>
      <c r="X2932" s="832">
        <v>0</v>
      </c>
      <c r="Y2932" s="832">
        <v>0</v>
      </c>
      <c r="Z2932" s="832">
        <v>0</v>
      </c>
      <c r="AA2932" s="832">
        <v>0</v>
      </c>
      <c r="AB2932" s="832">
        <v>0</v>
      </c>
      <c r="AC2932" s="832">
        <v>0</v>
      </c>
      <c r="AD2932" s="832">
        <v>0</v>
      </c>
      <c r="AE2932" s="832">
        <v>0</v>
      </c>
      <c r="AF2932" s="832">
        <v>0</v>
      </c>
      <c r="AG2932" s="832">
        <v>0</v>
      </c>
      <c r="AH2932" s="832">
        <v>0</v>
      </c>
      <c r="AI2932" s="832">
        <v>0</v>
      </c>
    </row>
    <row r="2933" spans="1:35" ht="15" customHeight="1">
      <c r="A2933" s="832" t="s">
        <v>1150</v>
      </c>
      <c r="B2933" s="832">
        <v>2023</v>
      </c>
      <c r="C2933" s="832" t="s">
        <v>1328</v>
      </c>
      <c r="D2933" s="832" t="s">
        <v>1329</v>
      </c>
      <c r="E2933" s="832" t="s">
        <v>333</v>
      </c>
      <c r="F2933" s="832" t="s">
        <v>1119</v>
      </c>
      <c r="G2933" s="832">
        <v>28696.57</v>
      </c>
      <c r="H2933" s="832">
        <v>33047.82</v>
      </c>
      <c r="I2933" s="832">
        <v>35676.61</v>
      </c>
      <c r="J2933" s="832">
        <v>37555.480000000003</v>
      </c>
      <c r="K2933" s="832">
        <v>38998.019999999997</v>
      </c>
      <c r="L2933" s="832">
        <v>43139.87</v>
      </c>
      <c r="M2933" s="832">
        <v>6500.67</v>
      </c>
      <c r="N2933" s="832">
        <v>9762.06</v>
      </c>
      <c r="O2933" s="832">
        <v>12405.39</v>
      </c>
      <c r="P2933" s="832">
        <v>16981.66</v>
      </c>
      <c r="Q2933" s="832">
        <v>21186.86</v>
      </c>
      <c r="R2933" s="832">
        <v>23713.37</v>
      </c>
      <c r="S2933" s="832">
        <v>3594.99</v>
      </c>
      <c r="T2933" s="832">
        <v>3546.55</v>
      </c>
      <c r="U2933" s="832">
        <v>0</v>
      </c>
      <c r="V2933" s="832">
        <v>0</v>
      </c>
      <c r="W2933" s="832">
        <v>0</v>
      </c>
      <c r="X2933" s="832">
        <v>0</v>
      </c>
      <c r="Y2933" s="832">
        <v>0</v>
      </c>
      <c r="Z2933" s="832">
        <v>0</v>
      </c>
      <c r="AA2933" s="832">
        <v>0</v>
      </c>
      <c r="AB2933" s="832">
        <v>0</v>
      </c>
      <c r="AC2933" s="832">
        <v>0</v>
      </c>
      <c r="AD2933" s="832">
        <v>0</v>
      </c>
      <c r="AE2933" s="832">
        <v>0</v>
      </c>
      <c r="AF2933" s="832">
        <v>0</v>
      </c>
      <c r="AG2933" s="832">
        <v>0</v>
      </c>
      <c r="AH2933" s="832">
        <v>0</v>
      </c>
      <c r="AI2933" s="832">
        <v>0</v>
      </c>
    </row>
    <row r="2934" spans="1:35" ht="15" customHeight="1">
      <c r="A2934" s="832" t="s">
        <v>1150</v>
      </c>
      <c r="B2934" s="832">
        <v>2023</v>
      </c>
      <c r="C2934" s="832" t="s">
        <v>1330</v>
      </c>
      <c r="D2934" s="832" t="s">
        <v>1331</v>
      </c>
      <c r="E2934" s="832" t="s">
        <v>333</v>
      </c>
      <c r="F2934" s="832" t="s">
        <v>1119</v>
      </c>
      <c r="G2934" s="832">
        <v>81501.100000000006</v>
      </c>
      <c r="H2934" s="832">
        <v>93627.56</v>
      </c>
      <c r="I2934" s="832">
        <v>105754.02</v>
      </c>
      <c r="J2934" s="832">
        <v>117880.48</v>
      </c>
      <c r="K2934" s="832">
        <v>130006.94</v>
      </c>
      <c r="L2934" s="832">
        <v>142133.4</v>
      </c>
      <c r="M2934" s="832">
        <v>12125.88</v>
      </c>
      <c r="N2934" s="832">
        <v>24075.759999999998</v>
      </c>
      <c r="O2934" s="832">
        <v>36025.64</v>
      </c>
      <c r="P2934" s="832">
        <v>47975.519999999997</v>
      </c>
      <c r="Q2934" s="832">
        <v>59925.4</v>
      </c>
      <c r="R2934" s="832">
        <v>71875.28</v>
      </c>
      <c r="S2934" s="832">
        <v>11844.45</v>
      </c>
      <c r="T2934" s="832">
        <v>12062.2</v>
      </c>
      <c r="U2934" s="832">
        <v>0</v>
      </c>
      <c r="V2934" s="832">
        <v>0</v>
      </c>
      <c r="W2934" s="832">
        <v>0</v>
      </c>
      <c r="X2934" s="832">
        <v>0</v>
      </c>
      <c r="Y2934" s="832">
        <v>0</v>
      </c>
      <c r="Z2934" s="832">
        <v>0</v>
      </c>
      <c r="AA2934" s="832">
        <v>0</v>
      </c>
      <c r="AB2934" s="832">
        <v>0</v>
      </c>
      <c r="AC2934" s="832">
        <v>0</v>
      </c>
      <c r="AD2934" s="832">
        <v>0</v>
      </c>
      <c r="AE2934" s="832">
        <v>0</v>
      </c>
      <c r="AF2934" s="832">
        <v>0</v>
      </c>
      <c r="AG2934" s="832">
        <v>0</v>
      </c>
      <c r="AH2934" s="832">
        <v>0</v>
      </c>
      <c r="AI2934" s="832">
        <v>0</v>
      </c>
    </row>
    <row r="2935" spans="1:35" ht="15" customHeight="1">
      <c r="A2935" s="832" t="s">
        <v>1150</v>
      </c>
      <c r="B2935" s="832">
        <v>2023</v>
      </c>
      <c r="C2935" s="832" t="s">
        <v>1332</v>
      </c>
      <c r="D2935" s="832" t="s">
        <v>1333</v>
      </c>
      <c r="E2935" s="832" t="s">
        <v>333</v>
      </c>
      <c r="F2935" s="832" t="s">
        <v>1119</v>
      </c>
      <c r="G2935" s="832">
        <v>0</v>
      </c>
      <c r="H2935" s="832">
        <v>0</v>
      </c>
      <c r="I2935" s="832">
        <v>0</v>
      </c>
      <c r="J2935" s="832">
        <v>0</v>
      </c>
      <c r="K2935" s="832">
        <v>0</v>
      </c>
      <c r="L2935" s="832">
        <v>0</v>
      </c>
      <c r="M2935" s="832">
        <v>0</v>
      </c>
      <c r="N2935" s="832">
        <v>0</v>
      </c>
      <c r="O2935" s="832">
        <v>0</v>
      </c>
      <c r="P2935" s="832">
        <v>0</v>
      </c>
      <c r="Q2935" s="832">
        <v>0</v>
      </c>
      <c r="R2935" s="832">
        <v>0</v>
      </c>
      <c r="S2935" s="832">
        <v>0</v>
      </c>
      <c r="T2935" s="832">
        <v>0</v>
      </c>
      <c r="U2935" s="832">
        <v>0</v>
      </c>
      <c r="V2935" s="832">
        <v>0</v>
      </c>
      <c r="W2935" s="832">
        <v>0</v>
      </c>
      <c r="X2935" s="832">
        <v>0</v>
      </c>
      <c r="Y2935" s="832">
        <v>0</v>
      </c>
      <c r="Z2935" s="832">
        <v>0</v>
      </c>
      <c r="AA2935" s="832">
        <v>0</v>
      </c>
      <c r="AB2935" s="832">
        <v>0</v>
      </c>
      <c r="AC2935" s="832">
        <v>0</v>
      </c>
      <c r="AD2935" s="832">
        <v>0</v>
      </c>
      <c r="AE2935" s="832">
        <v>0</v>
      </c>
      <c r="AF2935" s="832">
        <v>0</v>
      </c>
      <c r="AG2935" s="832">
        <v>0</v>
      </c>
      <c r="AH2935" s="832">
        <v>0</v>
      </c>
      <c r="AI2935" s="832">
        <v>0</v>
      </c>
    </row>
    <row r="2936" spans="1:35" ht="15" customHeight="1">
      <c r="A2936" s="832" t="s">
        <v>1150</v>
      </c>
      <c r="B2936" s="832">
        <v>2023</v>
      </c>
      <c r="C2936" s="832" t="s">
        <v>1334</v>
      </c>
      <c r="D2936" s="832" t="s">
        <v>1335</v>
      </c>
      <c r="E2936" s="832" t="s">
        <v>333</v>
      </c>
      <c r="F2936" s="832" t="s">
        <v>1119</v>
      </c>
      <c r="G2936" s="832">
        <v>0</v>
      </c>
      <c r="H2936" s="832">
        <v>0</v>
      </c>
      <c r="I2936" s="832">
        <v>0</v>
      </c>
      <c r="J2936" s="832">
        <v>0</v>
      </c>
      <c r="K2936" s="832">
        <v>0</v>
      </c>
      <c r="L2936" s="832">
        <v>0</v>
      </c>
      <c r="M2936" s="832">
        <v>0</v>
      </c>
      <c r="N2936" s="832">
        <v>0</v>
      </c>
      <c r="O2936" s="832">
        <v>0</v>
      </c>
      <c r="P2936" s="832">
        <v>0</v>
      </c>
      <c r="Q2936" s="832">
        <v>0</v>
      </c>
      <c r="R2936" s="832">
        <v>0</v>
      </c>
      <c r="S2936" s="832">
        <v>0</v>
      </c>
      <c r="T2936" s="832">
        <v>0</v>
      </c>
      <c r="U2936" s="832">
        <v>0</v>
      </c>
      <c r="V2936" s="832">
        <v>0</v>
      </c>
      <c r="W2936" s="832">
        <v>0</v>
      </c>
      <c r="X2936" s="832">
        <v>0</v>
      </c>
      <c r="Y2936" s="832">
        <v>0</v>
      </c>
      <c r="Z2936" s="832">
        <v>0</v>
      </c>
      <c r="AA2936" s="832">
        <v>0</v>
      </c>
      <c r="AB2936" s="832">
        <v>0</v>
      </c>
      <c r="AC2936" s="832">
        <v>0</v>
      </c>
      <c r="AD2936" s="832">
        <v>0</v>
      </c>
      <c r="AE2936" s="832">
        <v>0</v>
      </c>
      <c r="AF2936" s="832">
        <v>0</v>
      </c>
      <c r="AG2936" s="832">
        <v>0</v>
      </c>
      <c r="AH2936" s="832">
        <v>0</v>
      </c>
      <c r="AI2936" s="832">
        <v>0</v>
      </c>
    </row>
    <row r="2937" spans="1:35" ht="15" customHeight="1">
      <c r="A2937" s="832" t="s">
        <v>1150</v>
      </c>
      <c r="B2937" s="832">
        <v>2023</v>
      </c>
      <c r="C2937" s="832" t="s">
        <v>1336</v>
      </c>
      <c r="D2937" s="832" t="s">
        <v>1337</v>
      </c>
      <c r="E2937" s="832" t="s">
        <v>333</v>
      </c>
      <c r="F2937" s="832" t="s">
        <v>1119</v>
      </c>
      <c r="G2937" s="832">
        <v>0</v>
      </c>
      <c r="H2937" s="832">
        <v>0</v>
      </c>
      <c r="I2937" s="832">
        <v>0</v>
      </c>
      <c r="J2937" s="832">
        <v>0</v>
      </c>
      <c r="K2937" s="832">
        <v>0</v>
      </c>
      <c r="L2937" s="832">
        <v>0</v>
      </c>
      <c r="M2937" s="832">
        <v>0</v>
      </c>
      <c r="N2937" s="832">
        <v>0</v>
      </c>
      <c r="O2937" s="832">
        <v>0</v>
      </c>
      <c r="P2937" s="832">
        <v>0</v>
      </c>
      <c r="Q2937" s="832">
        <v>167</v>
      </c>
      <c r="R2937" s="832">
        <v>167</v>
      </c>
      <c r="S2937" s="832">
        <v>0</v>
      </c>
      <c r="T2937" s="832">
        <v>15.18</v>
      </c>
      <c r="U2937" s="832">
        <v>0</v>
      </c>
      <c r="V2937" s="832">
        <v>0</v>
      </c>
      <c r="W2937" s="832">
        <v>0</v>
      </c>
      <c r="X2937" s="832">
        <v>0</v>
      </c>
      <c r="Y2937" s="832">
        <v>0</v>
      </c>
      <c r="Z2937" s="832">
        <v>0</v>
      </c>
      <c r="AA2937" s="832">
        <v>0</v>
      </c>
      <c r="AB2937" s="832">
        <v>0</v>
      </c>
      <c r="AC2937" s="832">
        <v>0</v>
      </c>
      <c r="AD2937" s="832">
        <v>0</v>
      </c>
      <c r="AE2937" s="832">
        <v>0</v>
      </c>
      <c r="AF2937" s="832">
        <v>0</v>
      </c>
      <c r="AG2937" s="832">
        <v>0</v>
      </c>
      <c r="AH2937" s="832">
        <v>0</v>
      </c>
      <c r="AI2937" s="832">
        <v>0</v>
      </c>
    </row>
    <row r="2938" spans="1:35" ht="15" customHeight="1">
      <c r="A2938" s="832" t="s">
        <v>1150</v>
      </c>
      <c r="B2938" s="832">
        <v>2023</v>
      </c>
      <c r="C2938" s="832" t="s">
        <v>1338</v>
      </c>
      <c r="D2938" s="832" t="s">
        <v>1339</v>
      </c>
      <c r="E2938" s="832" t="s">
        <v>333</v>
      </c>
      <c r="F2938" s="832" t="s">
        <v>1119</v>
      </c>
      <c r="G2938" s="832">
        <v>7816.44</v>
      </c>
      <c r="H2938" s="832">
        <v>8967.4500000000007</v>
      </c>
      <c r="I2938" s="832">
        <v>10118.459999999999</v>
      </c>
      <c r="J2938" s="832">
        <v>11311.18</v>
      </c>
      <c r="K2938" s="832">
        <v>12503.9</v>
      </c>
      <c r="L2938" s="832">
        <v>13696.62</v>
      </c>
      <c r="M2938" s="832">
        <v>963.29</v>
      </c>
      <c r="N2938" s="832">
        <v>1926.58</v>
      </c>
      <c r="O2938" s="832">
        <v>2889.87</v>
      </c>
      <c r="P2938" s="832">
        <v>3853.16</v>
      </c>
      <c r="Q2938" s="832">
        <v>4816.45</v>
      </c>
      <c r="R2938" s="832">
        <v>5779.74</v>
      </c>
      <c r="S2938" s="832">
        <v>1141.3900000000001</v>
      </c>
      <c r="T2938" s="832">
        <v>1077.06</v>
      </c>
      <c r="U2938" s="832">
        <v>0</v>
      </c>
      <c r="V2938" s="832">
        <v>0</v>
      </c>
      <c r="W2938" s="832">
        <v>0</v>
      </c>
      <c r="X2938" s="832">
        <v>0</v>
      </c>
      <c r="Y2938" s="832">
        <v>0</v>
      </c>
      <c r="Z2938" s="832">
        <v>0</v>
      </c>
      <c r="AA2938" s="832">
        <v>0</v>
      </c>
      <c r="AB2938" s="832">
        <v>0</v>
      </c>
      <c r="AC2938" s="832">
        <v>0</v>
      </c>
      <c r="AD2938" s="832">
        <v>0</v>
      </c>
      <c r="AE2938" s="832">
        <v>0</v>
      </c>
      <c r="AF2938" s="832">
        <v>0</v>
      </c>
      <c r="AG2938" s="832">
        <v>0</v>
      </c>
      <c r="AH2938" s="832">
        <v>0</v>
      </c>
      <c r="AI2938" s="832">
        <v>0</v>
      </c>
    </row>
    <row r="2939" spans="1:35" ht="15" customHeight="1">
      <c r="A2939" s="832" t="s">
        <v>1150</v>
      </c>
      <c r="B2939" s="832">
        <v>2023</v>
      </c>
      <c r="C2939" s="832" t="s">
        <v>1340</v>
      </c>
      <c r="D2939" s="832" t="s">
        <v>1341</v>
      </c>
      <c r="E2939" s="832" t="s">
        <v>333</v>
      </c>
      <c r="F2939" s="832" t="s">
        <v>1119</v>
      </c>
      <c r="G2939" s="832">
        <v>19387.560000000001</v>
      </c>
      <c r="H2939" s="832">
        <v>21777.38</v>
      </c>
      <c r="I2939" s="832">
        <v>24167.200000000001</v>
      </c>
      <c r="J2939" s="832">
        <v>26557.02</v>
      </c>
      <c r="K2939" s="832">
        <v>27609.9</v>
      </c>
      <c r="L2939" s="832">
        <v>28662.78</v>
      </c>
      <c r="M2939" s="832">
        <v>1052.8800000000001</v>
      </c>
      <c r="N2939" s="832">
        <v>1979.36</v>
      </c>
      <c r="O2939" s="832">
        <v>2905.84</v>
      </c>
      <c r="P2939" s="832">
        <v>3832.32</v>
      </c>
      <c r="Q2939" s="832">
        <v>4856.8999999999996</v>
      </c>
      <c r="R2939" s="832">
        <v>5783.38</v>
      </c>
      <c r="S2939" s="832">
        <v>2388.5700000000002</v>
      </c>
      <c r="T2939" s="832">
        <v>1501.99</v>
      </c>
      <c r="U2939" s="832">
        <v>0</v>
      </c>
      <c r="V2939" s="832">
        <v>0</v>
      </c>
      <c r="W2939" s="832">
        <v>0</v>
      </c>
      <c r="X2939" s="832">
        <v>0</v>
      </c>
      <c r="Y2939" s="832">
        <v>0</v>
      </c>
      <c r="Z2939" s="832">
        <v>0</v>
      </c>
      <c r="AA2939" s="832">
        <v>0</v>
      </c>
      <c r="AB2939" s="832">
        <v>0</v>
      </c>
      <c r="AC2939" s="832">
        <v>0</v>
      </c>
      <c r="AD2939" s="832">
        <v>0</v>
      </c>
      <c r="AE2939" s="832">
        <v>0</v>
      </c>
      <c r="AF2939" s="832">
        <v>0</v>
      </c>
      <c r="AG2939" s="832">
        <v>0</v>
      </c>
      <c r="AH2939" s="832">
        <v>0</v>
      </c>
      <c r="AI2939" s="832">
        <v>0</v>
      </c>
    </row>
    <row r="2940" spans="1:35" ht="15" customHeight="1">
      <c r="A2940" s="832" t="s">
        <v>1150</v>
      </c>
      <c r="B2940" s="832">
        <v>2023</v>
      </c>
      <c r="C2940" s="832" t="s">
        <v>1342</v>
      </c>
      <c r="D2940" s="832" t="s">
        <v>1343</v>
      </c>
      <c r="E2940" s="832" t="s">
        <v>333</v>
      </c>
      <c r="F2940" s="832" t="s">
        <v>1119</v>
      </c>
      <c r="G2940" s="832">
        <v>22223.29</v>
      </c>
      <c r="H2940" s="832">
        <v>26635.62</v>
      </c>
      <c r="I2940" s="832">
        <v>30378.16</v>
      </c>
      <c r="J2940" s="832">
        <v>33467.56</v>
      </c>
      <c r="K2940" s="832">
        <v>35808.81</v>
      </c>
      <c r="L2940" s="832">
        <v>38087.79</v>
      </c>
      <c r="M2940" s="832">
        <v>2458.37</v>
      </c>
      <c r="N2940" s="832">
        <v>5080.28</v>
      </c>
      <c r="O2940" s="832">
        <v>7743.53</v>
      </c>
      <c r="P2940" s="832">
        <v>10029.5</v>
      </c>
      <c r="Q2940" s="832">
        <v>12612.31</v>
      </c>
      <c r="R2940" s="832">
        <v>14885.2</v>
      </c>
      <c r="S2940" s="832">
        <v>3173.98</v>
      </c>
      <c r="T2940" s="832">
        <v>2990.45</v>
      </c>
      <c r="U2940" s="832">
        <v>0</v>
      </c>
      <c r="V2940" s="832">
        <v>0</v>
      </c>
      <c r="W2940" s="832">
        <v>0</v>
      </c>
      <c r="X2940" s="832">
        <v>0</v>
      </c>
      <c r="Y2940" s="832">
        <v>0</v>
      </c>
      <c r="Z2940" s="832">
        <v>0</v>
      </c>
      <c r="AA2940" s="832">
        <v>0</v>
      </c>
      <c r="AB2940" s="832">
        <v>0</v>
      </c>
      <c r="AC2940" s="832">
        <v>0</v>
      </c>
      <c r="AD2940" s="832">
        <v>0</v>
      </c>
      <c r="AE2940" s="832">
        <v>0</v>
      </c>
      <c r="AF2940" s="832">
        <v>0</v>
      </c>
      <c r="AG2940" s="832">
        <v>0</v>
      </c>
      <c r="AH2940" s="832">
        <v>0</v>
      </c>
      <c r="AI2940" s="832">
        <v>0</v>
      </c>
    </row>
    <row r="2941" spans="1:35" ht="15" customHeight="1">
      <c r="A2941" s="832" t="s">
        <v>1150</v>
      </c>
      <c r="B2941" s="832">
        <v>2023</v>
      </c>
      <c r="C2941" s="832" t="s">
        <v>1344</v>
      </c>
      <c r="D2941" s="832" t="s">
        <v>1345</v>
      </c>
      <c r="E2941" s="832" t="s">
        <v>333</v>
      </c>
      <c r="F2941" s="832" t="s">
        <v>1119</v>
      </c>
      <c r="G2941" s="832">
        <v>7000</v>
      </c>
      <c r="H2941" s="832">
        <v>8000</v>
      </c>
      <c r="I2941" s="832">
        <v>9000</v>
      </c>
      <c r="J2941" s="832">
        <v>10000</v>
      </c>
      <c r="K2941" s="832">
        <v>11000</v>
      </c>
      <c r="L2941" s="832">
        <v>13656.98</v>
      </c>
      <c r="M2941" s="832">
        <v>1000</v>
      </c>
      <c r="N2941" s="832">
        <v>2000</v>
      </c>
      <c r="O2941" s="832">
        <v>3000</v>
      </c>
      <c r="P2941" s="832">
        <v>5318.99</v>
      </c>
      <c r="Q2941" s="832">
        <v>6318.99</v>
      </c>
      <c r="R2941" s="832">
        <v>7318.99</v>
      </c>
      <c r="S2941" s="832">
        <v>1138.08</v>
      </c>
      <c r="T2941" s="832">
        <v>1270.54</v>
      </c>
      <c r="U2941" s="832">
        <v>0</v>
      </c>
      <c r="V2941" s="832">
        <v>0</v>
      </c>
      <c r="W2941" s="832">
        <v>0</v>
      </c>
      <c r="X2941" s="832">
        <v>0</v>
      </c>
      <c r="Y2941" s="832">
        <v>0</v>
      </c>
      <c r="Z2941" s="832">
        <v>0</v>
      </c>
      <c r="AA2941" s="832">
        <v>0</v>
      </c>
      <c r="AB2941" s="832">
        <v>0</v>
      </c>
      <c r="AC2941" s="832">
        <v>0</v>
      </c>
      <c r="AD2941" s="832">
        <v>0</v>
      </c>
      <c r="AE2941" s="832">
        <v>0</v>
      </c>
      <c r="AF2941" s="832">
        <v>0</v>
      </c>
      <c r="AG2941" s="832">
        <v>0</v>
      </c>
      <c r="AH2941" s="832">
        <v>0</v>
      </c>
      <c r="AI2941" s="832">
        <v>0</v>
      </c>
    </row>
    <row r="2942" spans="1:35" ht="15" customHeight="1">
      <c r="A2942" s="832" t="s">
        <v>1150</v>
      </c>
      <c r="B2942" s="832">
        <v>2023</v>
      </c>
      <c r="C2942" s="832" t="s">
        <v>1346</v>
      </c>
      <c r="D2942" s="832" t="s">
        <v>1347</v>
      </c>
      <c r="E2942" s="832" t="s">
        <v>333</v>
      </c>
      <c r="F2942" s="832" t="s">
        <v>1119</v>
      </c>
      <c r="G2942" s="832">
        <v>1815.67</v>
      </c>
      <c r="H2942" s="832">
        <v>1903.65</v>
      </c>
      <c r="I2942" s="832">
        <v>2450.59</v>
      </c>
      <c r="J2942" s="832">
        <v>2538.5700000000002</v>
      </c>
      <c r="K2942" s="832">
        <v>3085.51</v>
      </c>
      <c r="L2942" s="832">
        <v>3827.8</v>
      </c>
      <c r="M2942" s="832">
        <v>87.98</v>
      </c>
      <c r="N2942" s="832">
        <v>-1124.68</v>
      </c>
      <c r="O2942" s="832">
        <v>-1124.68</v>
      </c>
      <c r="P2942" s="832">
        <v>-512.73</v>
      </c>
      <c r="Q2942" s="832">
        <v>-359.74</v>
      </c>
      <c r="R2942" s="832">
        <v>250.51</v>
      </c>
      <c r="S2942" s="832">
        <v>318.98</v>
      </c>
      <c r="T2942" s="832">
        <v>158.22</v>
      </c>
      <c r="U2942" s="832">
        <v>0</v>
      </c>
      <c r="V2942" s="832">
        <v>0</v>
      </c>
      <c r="W2942" s="832">
        <v>0</v>
      </c>
      <c r="X2942" s="832">
        <v>0</v>
      </c>
      <c r="Y2942" s="832">
        <v>0</v>
      </c>
      <c r="Z2942" s="832">
        <v>0</v>
      </c>
      <c r="AA2942" s="832">
        <v>0</v>
      </c>
      <c r="AB2942" s="832">
        <v>0</v>
      </c>
      <c r="AC2942" s="832">
        <v>0</v>
      </c>
      <c r="AD2942" s="832">
        <v>0</v>
      </c>
      <c r="AE2942" s="832">
        <v>0</v>
      </c>
      <c r="AF2942" s="832">
        <v>0</v>
      </c>
      <c r="AG2942" s="832">
        <v>0</v>
      </c>
      <c r="AH2942" s="832">
        <v>0</v>
      </c>
      <c r="AI2942" s="832">
        <v>0</v>
      </c>
    </row>
    <row r="2943" spans="1:35" ht="15" customHeight="1">
      <c r="A2943" s="832" t="s">
        <v>1150</v>
      </c>
      <c r="B2943" s="832">
        <v>2023</v>
      </c>
      <c r="C2943" s="832" t="s">
        <v>1348</v>
      </c>
      <c r="D2943" s="832" t="s">
        <v>1349</v>
      </c>
      <c r="E2943" s="832" t="s">
        <v>333</v>
      </c>
      <c r="F2943" s="832" t="s">
        <v>1119</v>
      </c>
      <c r="G2943" s="832">
        <v>0</v>
      </c>
      <c r="H2943" s="832">
        <v>0</v>
      </c>
      <c r="I2943" s="832">
        <v>0</v>
      </c>
      <c r="J2943" s="832">
        <v>0</v>
      </c>
      <c r="K2943" s="832">
        <v>0</v>
      </c>
      <c r="L2943" s="832">
        <v>25</v>
      </c>
      <c r="M2943" s="832">
        <v>0</v>
      </c>
      <c r="N2943" s="832">
        <v>0</v>
      </c>
      <c r="O2943" s="832">
        <v>0</v>
      </c>
      <c r="P2943" s="832">
        <v>0</v>
      </c>
      <c r="Q2943" s="832">
        <v>0</v>
      </c>
      <c r="R2943" s="832">
        <v>0</v>
      </c>
      <c r="S2943" s="832">
        <v>2.08</v>
      </c>
      <c r="T2943" s="832">
        <v>2.27</v>
      </c>
      <c r="U2943" s="832">
        <v>0</v>
      </c>
      <c r="V2943" s="832">
        <v>0</v>
      </c>
      <c r="W2943" s="832">
        <v>0</v>
      </c>
      <c r="X2943" s="832">
        <v>0</v>
      </c>
      <c r="Y2943" s="832">
        <v>0</v>
      </c>
      <c r="Z2943" s="832">
        <v>0</v>
      </c>
      <c r="AA2943" s="832">
        <v>0</v>
      </c>
      <c r="AB2943" s="832">
        <v>0</v>
      </c>
      <c r="AC2943" s="832">
        <v>0</v>
      </c>
      <c r="AD2943" s="832">
        <v>0</v>
      </c>
      <c r="AE2943" s="832">
        <v>0</v>
      </c>
      <c r="AF2943" s="832">
        <v>0</v>
      </c>
      <c r="AG2943" s="832">
        <v>0</v>
      </c>
      <c r="AH2943" s="832">
        <v>0</v>
      </c>
      <c r="AI2943" s="832">
        <v>0</v>
      </c>
    </row>
    <row r="2944" spans="1:35" ht="15" customHeight="1">
      <c r="A2944" s="832" t="s">
        <v>1150</v>
      </c>
      <c r="B2944" s="832">
        <v>2023</v>
      </c>
      <c r="C2944" s="832" t="s">
        <v>1350</v>
      </c>
      <c r="D2944" s="832" t="s">
        <v>1351</v>
      </c>
      <c r="E2944" s="832" t="s">
        <v>333</v>
      </c>
      <c r="F2944" s="832" t="s">
        <v>1119</v>
      </c>
      <c r="G2944" s="832">
        <v>-286.64</v>
      </c>
      <c r="H2944" s="832">
        <v>-286.64</v>
      </c>
      <c r="I2944" s="832">
        <v>-286.64</v>
      </c>
      <c r="J2944" s="832">
        <v>-283.64</v>
      </c>
      <c r="K2944" s="832">
        <v>-283.64</v>
      </c>
      <c r="L2944" s="832">
        <v>-283.64</v>
      </c>
      <c r="M2944" s="832">
        <v>0</v>
      </c>
      <c r="N2944" s="832">
        <v>0</v>
      </c>
      <c r="O2944" s="832">
        <v>0</v>
      </c>
      <c r="P2944" s="832">
        <v>0</v>
      </c>
      <c r="Q2944" s="832">
        <v>0</v>
      </c>
      <c r="R2944" s="832">
        <v>0</v>
      </c>
      <c r="S2944" s="832">
        <v>-23.64</v>
      </c>
      <c r="T2944" s="832">
        <v>-0.65</v>
      </c>
      <c r="U2944" s="832">
        <v>0</v>
      </c>
      <c r="V2944" s="832">
        <v>0</v>
      </c>
      <c r="W2944" s="832">
        <v>0</v>
      </c>
      <c r="X2944" s="832">
        <v>0</v>
      </c>
      <c r="Y2944" s="832">
        <v>0</v>
      </c>
      <c r="Z2944" s="832">
        <v>0</v>
      </c>
      <c r="AA2944" s="832">
        <v>0</v>
      </c>
      <c r="AB2944" s="832">
        <v>0</v>
      </c>
      <c r="AC2944" s="832">
        <v>0</v>
      </c>
      <c r="AD2944" s="832">
        <v>0</v>
      </c>
      <c r="AE2944" s="832">
        <v>0</v>
      </c>
      <c r="AF2944" s="832">
        <v>0</v>
      </c>
      <c r="AG2944" s="832">
        <v>0</v>
      </c>
      <c r="AH2944" s="832">
        <v>0</v>
      </c>
      <c r="AI2944" s="832">
        <v>0</v>
      </c>
    </row>
    <row r="2945" spans="1:35" ht="15" customHeight="1">
      <c r="A2945" s="832" t="s">
        <v>1150</v>
      </c>
      <c r="B2945" s="832">
        <v>2023</v>
      </c>
      <c r="C2945" s="832" t="s">
        <v>1352</v>
      </c>
      <c r="D2945" s="832" t="s">
        <v>1353</v>
      </c>
      <c r="E2945" s="832" t="s">
        <v>333</v>
      </c>
      <c r="F2945" s="832" t="s">
        <v>1119</v>
      </c>
      <c r="G2945" s="832">
        <v>0</v>
      </c>
      <c r="H2945" s="832">
        <v>0</v>
      </c>
      <c r="I2945" s="832">
        <v>0</v>
      </c>
      <c r="J2945" s="832">
        <v>0</v>
      </c>
      <c r="K2945" s="832">
        <v>0</v>
      </c>
      <c r="L2945" s="832">
        <v>0</v>
      </c>
      <c r="M2945" s="832">
        <v>0</v>
      </c>
      <c r="N2945" s="832">
        <v>0</v>
      </c>
      <c r="O2945" s="832">
        <v>0</v>
      </c>
      <c r="P2945" s="832">
        <v>0</v>
      </c>
      <c r="Q2945" s="832">
        <v>0</v>
      </c>
      <c r="R2945" s="832">
        <v>0</v>
      </c>
      <c r="S2945" s="832">
        <v>0</v>
      </c>
      <c r="T2945" s="832">
        <v>0</v>
      </c>
      <c r="U2945" s="832">
        <v>0</v>
      </c>
      <c r="V2945" s="832">
        <v>0</v>
      </c>
      <c r="W2945" s="832">
        <v>0</v>
      </c>
      <c r="X2945" s="832">
        <v>0</v>
      </c>
      <c r="Y2945" s="832">
        <v>0</v>
      </c>
      <c r="Z2945" s="832">
        <v>0</v>
      </c>
      <c r="AA2945" s="832">
        <v>0</v>
      </c>
      <c r="AB2945" s="832">
        <v>0</v>
      </c>
      <c r="AC2945" s="832">
        <v>0</v>
      </c>
      <c r="AD2945" s="832">
        <v>0</v>
      </c>
      <c r="AE2945" s="832">
        <v>0</v>
      </c>
      <c r="AF2945" s="832">
        <v>0</v>
      </c>
      <c r="AG2945" s="832">
        <v>0</v>
      </c>
      <c r="AH2945" s="832">
        <v>0</v>
      </c>
      <c r="AI2945" s="832">
        <v>0</v>
      </c>
    </row>
    <row r="2946" spans="1:35" ht="15" customHeight="1">
      <c r="A2946" s="832" t="s">
        <v>1150</v>
      </c>
      <c r="B2946" s="832">
        <v>2023</v>
      </c>
      <c r="C2946" s="832" t="s">
        <v>1354</v>
      </c>
      <c r="D2946" s="832" t="s">
        <v>1355</v>
      </c>
      <c r="E2946" s="832" t="s">
        <v>333</v>
      </c>
      <c r="F2946" s="832" t="s">
        <v>1119</v>
      </c>
      <c r="G2946" s="832">
        <v>121894.69</v>
      </c>
      <c r="H2946" s="832">
        <v>138720.88</v>
      </c>
      <c r="I2946" s="832">
        <v>162176.41</v>
      </c>
      <c r="J2946" s="832">
        <v>182857.72</v>
      </c>
      <c r="K2946" s="832">
        <v>203977.27</v>
      </c>
      <c r="L2946" s="832">
        <v>220968.59</v>
      </c>
      <c r="M2946" s="832">
        <v>18885.29</v>
      </c>
      <c r="N2946" s="832">
        <v>37395.39</v>
      </c>
      <c r="O2946" s="832">
        <v>54972.82</v>
      </c>
      <c r="P2946" s="832">
        <v>72350.570000000007</v>
      </c>
      <c r="Q2946" s="832">
        <v>94236.26</v>
      </c>
      <c r="R2946" s="832">
        <v>112799.81</v>
      </c>
      <c r="S2946" s="832">
        <v>18414.05</v>
      </c>
      <c r="T2946" s="832">
        <v>19448.099999999999</v>
      </c>
      <c r="U2946" s="832">
        <v>0</v>
      </c>
      <c r="V2946" s="832">
        <v>0</v>
      </c>
      <c r="W2946" s="832">
        <v>0</v>
      </c>
      <c r="X2946" s="832">
        <v>0</v>
      </c>
      <c r="Y2946" s="832">
        <v>0</v>
      </c>
      <c r="Z2946" s="832">
        <v>0</v>
      </c>
      <c r="AA2946" s="832">
        <v>0</v>
      </c>
      <c r="AB2946" s="832">
        <v>0</v>
      </c>
      <c r="AC2946" s="832">
        <v>0</v>
      </c>
      <c r="AD2946" s="832">
        <v>0</v>
      </c>
      <c r="AE2946" s="832">
        <v>0</v>
      </c>
      <c r="AF2946" s="832">
        <v>0</v>
      </c>
      <c r="AG2946" s="832">
        <v>0</v>
      </c>
      <c r="AH2946" s="832">
        <v>0</v>
      </c>
      <c r="AI2946" s="832">
        <v>0</v>
      </c>
    </row>
    <row r="2947" spans="1:35" ht="15" customHeight="1">
      <c r="A2947" s="832" t="s">
        <v>1150</v>
      </c>
      <c r="B2947" s="832">
        <v>2023</v>
      </c>
      <c r="C2947" s="832" t="s">
        <v>1356</v>
      </c>
      <c r="D2947" s="832" t="s">
        <v>1357</v>
      </c>
      <c r="E2947" s="832" t="s">
        <v>333</v>
      </c>
      <c r="F2947" s="832" t="s">
        <v>1119</v>
      </c>
      <c r="G2947" s="832">
        <v>11300.33</v>
      </c>
      <c r="H2947" s="832">
        <v>12234.11</v>
      </c>
      <c r="I2947" s="832">
        <v>13452.76</v>
      </c>
      <c r="J2947" s="832">
        <v>15423.66</v>
      </c>
      <c r="K2947" s="832">
        <v>16937.939999999999</v>
      </c>
      <c r="L2947" s="832">
        <v>19083.14</v>
      </c>
      <c r="M2947" s="832">
        <v>1230.31</v>
      </c>
      <c r="N2947" s="832">
        <v>2145.4699999999998</v>
      </c>
      <c r="O2947" s="832">
        <v>3354.87</v>
      </c>
      <c r="P2947" s="832">
        <v>4761.1499999999996</v>
      </c>
      <c r="Q2947" s="832">
        <v>5907.47</v>
      </c>
      <c r="R2947" s="832">
        <v>8452.67</v>
      </c>
      <c r="S2947" s="832">
        <v>1590.26</v>
      </c>
      <c r="T2947" s="832">
        <v>1425.43</v>
      </c>
      <c r="U2947" s="832">
        <v>0</v>
      </c>
      <c r="V2947" s="832">
        <v>0</v>
      </c>
      <c r="W2947" s="832">
        <v>0</v>
      </c>
      <c r="X2947" s="832">
        <v>0</v>
      </c>
      <c r="Y2947" s="832">
        <v>0</v>
      </c>
      <c r="Z2947" s="832">
        <v>0</v>
      </c>
      <c r="AA2947" s="832">
        <v>0</v>
      </c>
      <c r="AB2947" s="832">
        <v>0</v>
      </c>
      <c r="AC2947" s="832">
        <v>0</v>
      </c>
      <c r="AD2947" s="832">
        <v>0</v>
      </c>
      <c r="AE2947" s="832">
        <v>0</v>
      </c>
      <c r="AF2947" s="832">
        <v>0</v>
      </c>
      <c r="AG2947" s="832">
        <v>0</v>
      </c>
      <c r="AH2947" s="832">
        <v>0</v>
      </c>
      <c r="AI2947" s="832">
        <v>0</v>
      </c>
    </row>
    <row r="2948" spans="1:35" ht="15" customHeight="1">
      <c r="A2948" s="832" t="s">
        <v>1150</v>
      </c>
      <c r="B2948" s="832">
        <v>2023</v>
      </c>
      <c r="C2948" s="832" t="s">
        <v>1358</v>
      </c>
      <c r="D2948" s="832" t="s">
        <v>1359</v>
      </c>
      <c r="E2948" s="832" t="s">
        <v>333</v>
      </c>
      <c r="F2948" s="832" t="s">
        <v>1119</v>
      </c>
      <c r="G2948" s="832">
        <v>0</v>
      </c>
      <c r="H2948" s="832">
        <v>0</v>
      </c>
      <c r="I2948" s="832">
        <v>0</v>
      </c>
      <c r="J2948" s="832">
        <v>0</v>
      </c>
      <c r="K2948" s="832">
        <v>0</v>
      </c>
      <c r="L2948" s="832">
        <v>0</v>
      </c>
      <c r="M2948" s="832">
        <v>0</v>
      </c>
      <c r="N2948" s="832">
        <v>0</v>
      </c>
      <c r="O2948" s="832">
        <v>0</v>
      </c>
      <c r="P2948" s="832">
        <v>0</v>
      </c>
      <c r="Q2948" s="832">
        <v>0</v>
      </c>
      <c r="R2948" s="832">
        <v>0</v>
      </c>
      <c r="S2948" s="832">
        <v>0</v>
      </c>
      <c r="T2948" s="832">
        <v>0</v>
      </c>
      <c r="U2948" s="832">
        <v>0</v>
      </c>
      <c r="V2948" s="832">
        <v>0</v>
      </c>
      <c r="W2948" s="832">
        <v>0</v>
      </c>
      <c r="X2948" s="832">
        <v>0</v>
      </c>
      <c r="Y2948" s="832">
        <v>0</v>
      </c>
      <c r="Z2948" s="832">
        <v>0</v>
      </c>
      <c r="AA2948" s="832">
        <v>0</v>
      </c>
      <c r="AB2948" s="832">
        <v>0</v>
      </c>
      <c r="AC2948" s="832">
        <v>0</v>
      </c>
      <c r="AD2948" s="832">
        <v>0</v>
      </c>
      <c r="AE2948" s="832">
        <v>0</v>
      </c>
      <c r="AF2948" s="832">
        <v>0</v>
      </c>
      <c r="AG2948" s="832">
        <v>0</v>
      </c>
      <c r="AH2948" s="832">
        <v>0</v>
      </c>
      <c r="AI2948" s="832">
        <v>0</v>
      </c>
    </row>
    <row r="2949" spans="1:35" ht="15" customHeight="1">
      <c r="A2949" s="832" t="s">
        <v>1150</v>
      </c>
      <c r="B2949" s="832">
        <v>2023</v>
      </c>
      <c r="C2949" s="832" t="s">
        <v>1360</v>
      </c>
      <c r="D2949" s="832" t="s">
        <v>1361</v>
      </c>
      <c r="E2949" s="832" t="s">
        <v>333</v>
      </c>
      <c r="F2949" s="832" t="s">
        <v>1119</v>
      </c>
      <c r="G2949" s="832">
        <v>0</v>
      </c>
      <c r="H2949" s="832">
        <v>0</v>
      </c>
      <c r="I2949" s="832">
        <v>0</v>
      </c>
      <c r="J2949" s="832">
        <v>0</v>
      </c>
      <c r="K2949" s="832">
        <v>0</v>
      </c>
      <c r="L2949" s="832">
        <v>0</v>
      </c>
      <c r="M2949" s="832">
        <v>0</v>
      </c>
      <c r="N2949" s="832">
        <v>0</v>
      </c>
      <c r="O2949" s="832">
        <v>0</v>
      </c>
      <c r="P2949" s="832">
        <v>0</v>
      </c>
      <c r="Q2949" s="832">
        <v>0</v>
      </c>
      <c r="R2949" s="832">
        <v>0</v>
      </c>
      <c r="S2949" s="832">
        <v>0</v>
      </c>
      <c r="T2949" s="832">
        <v>0</v>
      </c>
      <c r="U2949" s="832">
        <v>0</v>
      </c>
      <c r="V2949" s="832">
        <v>0</v>
      </c>
      <c r="W2949" s="832">
        <v>0</v>
      </c>
      <c r="X2949" s="832">
        <v>0</v>
      </c>
      <c r="Y2949" s="832">
        <v>0</v>
      </c>
      <c r="Z2949" s="832">
        <v>0</v>
      </c>
      <c r="AA2949" s="832">
        <v>0</v>
      </c>
      <c r="AB2949" s="832">
        <v>0</v>
      </c>
      <c r="AC2949" s="832">
        <v>0</v>
      </c>
      <c r="AD2949" s="832">
        <v>0</v>
      </c>
      <c r="AE2949" s="832">
        <v>0</v>
      </c>
      <c r="AF2949" s="832">
        <v>0</v>
      </c>
      <c r="AG2949" s="832">
        <v>0</v>
      </c>
      <c r="AH2949" s="832">
        <v>0</v>
      </c>
      <c r="AI2949" s="832">
        <v>0</v>
      </c>
    </row>
    <row r="2950" spans="1:35" ht="15" customHeight="1">
      <c r="A2950" s="832" t="s">
        <v>1150</v>
      </c>
      <c r="B2950" s="832">
        <v>2023</v>
      </c>
      <c r="C2950" s="832" t="s">
        <v>1362</v>
      </c>
      <c r="D2950" s="832" t="s">
        <v>1363</v>
      </c>
      <c r="E2950" s="832" t="s">
        <v>333</v>
      </c>
      <c r="F2950" s="832" t="s">
        <v>1119</v>
      </c>
      <c r="G2950" s="832">
        <v>763.87</v>
      </c>
      <c r="H2950" s="832">
        <v>885.19</v>
      </c>
      <c r="I2950" s="832">
        <v>1043.02</v>
      </c>
      <c r="J2950" s="832">
        <v>1168.97</v>
      </c>
      <c r="K2950" s="832">
        <v>1320.62</v>
      </c>
      <c r="L2950" s="832">
        <v>1441.94</v>
      </c>
      <c r="M2950" s="832">
        <v>171.25</v>
      </c>
      <c r="N2950" s="832">
        <v>371.03</v>
      </c>
      <c r="O2950" s="832">
        <v>586.11</v>
      </c>
      <c r="P2950" s="832">
        <v>770.42</v>
      </c>
      <c r="Q2950" s="832">
        <v>965.88</v>
      </c>
      <c r="R2950" s="832">
        <v>1121.08</v>
      </c>
      <c r="S2950" s="832">
        <v>120.16</v>
      </c>
      <c r="T2950" s="832">
        <v>160.94999999999999</v>
      </c>
      <c r="U2950" s="832">
        <v>0</v>
      </c>
      <c r="V2950" s="832">
        <v>0</v>
      </c>
      <c r="W2950" s="832">
        <v>0</v>
      </c>
      <c r="X2950" s="832">
        <v>0</v>
      </c>
      <c r="Y2950" s="832">
        <v>0</v>
      </c>
      <c r="Z2950" s="832">
        <v>0</v>
      </c>
      <c r="AA2950" s="832">
        <v>0</v>
      </c>
      <c r="AB2950" s="832">
        <v>0</v>
      </c>
      <c r="AC2950" s="832">
        <v>0</v>
      </c>
      <c r="AD2950" s="832">
        <v>0</v>
      </c>
      <c r="AE2950" s="832">
        <v>0</v>
      </c>
      <c r="AF2950" s="832">
        <v>0</v>
      </c>
      <c r="AG2950" s="832">
        <v>0</v>
      </c>
      <c r="AH2950" s="832">
        <v>0</v>
      </c>
      <c r="AI2950" s="832">
        <v>0</v>
      </c>
    </row>
    <row r="2951" spans="1:35" ht="15" customHeight="1">
      <c r="A2951" s="832" t="s">
        <v>1150</v>
      </c>
      <c r="B2951" s="832">
        <v>2023</v>
      </c>
      <c r="C2951" s="832" t="s">
        <v>1364</v>
      </c>
      <c r="D2951" s="832" t="s">
        <v>1365</v>
      </c>
      <c r="E2951" s="832" t="s">
        <v>333</v>
      </c>
      <c r="F2951" s="832" t="s">
        <v>1119</v>
      </c>
      <c r="G2951" s="832">
        <v>14416.77</v>
      </c>
      <c r="H2951" s="832">
        <v>16602.810000000001</v>
      </c>
      <c r="I2951" s="832">
        <v>19605.89</v>
      </c>
      <c r="J2951" s="832">
        <v>22352.45</v>
      </c>
      <c r="K2951" s="832">
        <v>25125.439999999999</v>
      </c>
      <c r="L2951" s="832">
        <v>27460.53</v>
      </c>
      <c r="M2951" s="832">
        <v>2975.34</v>
      </c>
      <c r="N2951" s="832">
        <v>5282.22</v>
      </c>
      <c r="O2951" s="832">
        <v>7120.9</v>
      </c>
      <c r="P2951" s="832">
        <v>8923.39</v>
      </c>
      <c r="Q2951" s="832">
        <v>10658.21</v>
      </c>
      <c r="R2951" s="832">
        <v>12083.8</v>
      </c>
      <c r="S2951" s="832">
        <v>2288.38</v>
      </c>
      <c r="T2951" s="832">
        <v>2409.16</v>
      </c>
      <c r="U2951" s="832">
        <v>0</v>
      </c>
      <c r="V2951" s="832">
        <v>0</v>
      </c>
      <c r="W2951" s="832">
        <v>0</v>
      </c>
      <c r="X2951" s="832">
        <v>0</v>
      </c>
      <c r="Y2951" s="832">
        <v>0</v>
      </c>
      <c r="Z2951" s="832">
        <v>0</v>
      </c>
      <c r="AA2951" s="832">
        <v>0</v>
      </c>
      <c r="AB2951" s="832">
        <v>0</v>
      </c>
      <c r="AC2951" s="832">
        <v>0</v>
      </c>
      <c r="AD2951" s="832">
        <v>0</v>
      </c>
      <c r="AE2951" s="832">
        <v>0</v>
      </c>
      <c r="AF2951" s="832">
        <v>0</v>
      </c>
      <c r="AG2951" s="832">
        <v>0</v>
      </c>
      <c r="AH2951" s="832">
        <v>0</v>
      </c>
      <c r="AI2951" s="832">
        <v>0</v>
      </c>
    </row>
    <row r="2952" spans="1:35" ht="15" customHeight="1">
      <c r="A2952" s="832" t="s">
        <v>1150</v>
      </c>
      <c r="B2952" s="832">
        <v>2023</v>
      </c>
      <c r="C2952" s="832" t="s">
        <v>1366</v>
      </c>
      <c r="D2952" s="832" t="s">
        <v>1367</v>
      </c>
      <c r="E2952" s="832" t="s">
        <v>333</v>
      </c>
      <c r="F2952" s="832" t="s">
        <v>1119</v>
      </c>
      <c r="G2952" s="832">
        <v>5317.18</v>
      </c>
      <c r="H2952" s="832">
        <v>5474.41</v>
      </c>
      <c r="I2952" s="832">
        <v>5500.78</v>
      </c>
      <c r="J2952" s="832">
        <v>5506.28</v>
      </c>
      <c r="K2952" s="832">
        <v>5506.28</v>
      </c>
      <c r="L2952" s="832">
        <v>5512.28</v>
      </c>
      <c r="M2952" s="832">
        <v>323.2</v>
      </c>
      <c r="N2952" s="832">
        <v>323.2</v>
      </c>
      <c r="O2952" s="832">
        <v>330.08</v>
      </c>
      <c r="P2952" s="832">
        <v>330.08</v>
      </c>
      <c r="Q2952" s="832">
        <v>757.83</v>
      </c>
      <c r="R2952" s="832">
        <v>949.08</v>
      </c>
      <c r="S2952" s="832">
        <v>459.36</v>
      </c>
      <c r="T2952" s="832">
        <v>86.63</v>
      </c>
      <c r="U2952" s="832">
        <v>0</v>
      </c>
      <c r="V2952" s="832">
        <v>0</v>
      </c>
      <c r="W2952" s="832">
        <v>0</v>
      </c>
      <c r="X2952" s="832">
        <v>0</v>
      </c>
      <c r="Y2952" s="832">
        <v>0</v>
      </c>
      <c r="Z2952" s="832">
        <v>0</v>
      </c>
      <c r="AA2952" s="832">
        <v>0</v>
      </c>
      <c r="AB2952" s="832">
        <v>0</v>
      </c>
      <c r="AC2952" s="832">
        <v>0</v>
      </c>
      <c r="AD2952" s="832">
        <v>0</v>
      </c>
      <c r="AE2952" s="832">
        <v>0</v>
      </c>
      <c r="AF2952" s="832">
        <v>0</v>
      </c>
      <c r="AG2952" s="832">
        <v>0</v>
      </c>
      <c r="AH2952" s="832">
        <v>0</v>
      </c>
      <c r="AI2952" s="832">
        <v>0</v>
      </c>
    </row>
    <row r="2953" spans="1:35" ht="15" customHeight="1">
      <c r="A2953" s="832" t="s">
        <v>1150</v>
      </c>
      <c r="B2953" s="832">
        <v>2023</v>
      </c>
      <c r="C2953" s="832" t="s">
        <v>1368</v>
      </c>
      <c r="D2953" s="832" t="s">
        <v>1369</v>
      </c>
      <c r="E2953" s="832" t="s">
        <v>333</v>
      </c>
      <c r="F2953" s="832" t="s">
        <v>1119</v>
      </c>
      <c r="G2953" s="832">
        <v>2560.16</v>
      </c>
      <c r="H2953" s="832">
        <v>2816.1</v>
      </c>
      <c r="I2953" s="832">
        <v>2967.81</v>
      </c>
      <c r="J2953" s="832">
        <v>3664.14</v>
      </c>
      <c r="K2953" s="832">
        <v>4120.57</v>
      </c>
      <c r="L2953" s="832">
        <v>4225.5600000000004</v>
      </c>
      <c r="M2953" s="832">
        <v>435.38</v>
      </c>
      <c r="N2953" s="832">
        <v>634.75</v>
      </c>
      <c r="O2953" s="832">
        <v>1216.25</v>
      </c>
      <c r="P2953" s="832">
        <v>1375.29</v>
      </c>
      <c r="Q2953" s="832">
        <v>1720.33</v>
      </c>
      <c r="R2953" s="832">
        <v>2068.17</v>
      </c>
      <c r="S2953" s="832">
        <v>352.13</v>
      </c>
      <c r="T2953" s="832">
        <v>331.2</v>
      </c>
      <c r="U2953" s="832">
        <v>0</v>
      </c>
      <c r="V2953" s="832">
        <v>0</v>
      </c>
      <c r="W2953" s="832">
        <v>0</v>
      </c>
      <c r="X2953" s="832">
        <v>0</v>
      </c>
      <c r="Y2953" s="832">
        <v>0</v>
      </c>
      <c r="Z2953" s="832">
        <v>0</v>
      </c>
      <c r="AA2953" s="832">
        <v>0</v>
      </c>
      <c r="AB2953" s="832">
        <v>0</v>
      </c>
      <c r="AC2953" s="832">
        <v>0</v>
      </c>
      <c r="AD2953" s="832">
        <v>0</v>
      </c>
      <c r="AE2953" s="832">
        <v>0</v>
      </c>
      <c r="AF2953" s="832">
        <v>0</v>
      </c>
      <c r="AG2953" s="832">
        <v>0</v>
      </c>
      <c r="AH2953" s="832">
        <v>0</v>
      </c>
      <c r="AI2953" s="832">
        <v>0</v>
      </c>
    </row>
    <row r="2954" spans="1:35" ht="15" customHeight="1">
      <c r="A2954" s="832" t="s">
        <v>1150</v>
      </c>
      <c r="B2954" s="832">
        <v>2023</v>
      </c>
      <c r="C2954" s="832" t="s">
        <v>1370</v>
      </c>
      <c r="D2954" s="832" t="s">
        <v>1371</v>
      </c>
      <c r="E2954" s="832" t="s">
        <v>333</v>
      </c>
      <c r="F2954" s="832" t="s">
        <v>1119</v>
      </c>
      <c r="G2954" s="832">
        <v>1335</v>
      </c>
      <c r="H2954" s="832">
        <v>1335</v>
      </c>
      <c r="I2954" s="832">
        <v>1354.2</v>
      </c>
      <c r="J2954" s="832">
        <v>1354.2</v>
      </c>
      <c r="K2954" s="832">
        <v>1354.2</v>
      </c>
      <c r="L2954" s="832">
        <v>1354.2</v>
      </c>
      <c r="M2954" s="832">
        <v>0</v>
      </c>
      <c r="N2954" s="832">
        <v>0</v>
      </c>
      <c r="O2954" s="832">
        <v>0</v>
      </c>
      <c r="P2954" s="832">
        <v>0</v>
      </c>
      <c r="Q2954" s="832">
        <v>0</v>
      </c>
      <c r="R2954" s="832">
        <v>0</v>
      </c>
      <c r="S2954" s="832">
        <v>112.85</v>
      </c>
      <c r="T2954" s="832">
        <v>1.75</v>
      </c>
      <c r="U2954" s="832">
        <v>0</v>
      </c>
      <c r="V2954" s="832">
        <v>0</v>
      </c>
      <c r="W2954" s="832">
        <v>0</v>
      </c>
      <c r="X2954" s="832">
        <v>0</v>
      </c>
      <c r="Y2954" s="832">
        <v>0</v>
      </c>
      <c r="Z2954" s="832">
        <v>0</v>
      </c>
      <c r="AA2954" s="832">
        <v>0</v>
      </c>
      <c r="AB2954" s="832">
        <v>0</v>
      </c>
      <c r="AC2954" s="832">
        <v>0</v>
      </c>
      <c r="AD2954" s="832">
        <v>0</v>
      </c>
      <c r="AE2954" s="832">
        <v>0</v>
      </c>
      <c r="AF2954" s="832">
        <v>0</v>
      </c>
      <c r="AG2954" s="832">
        <v>0</v>
      </c>
      <c r="AH2954" s="832">
        <v>0</v>
      </c>
      <c r="AI2954" s="832">
        <v>0</v>
      </c>
    </row>
    <row r="2955" spans="1:35" ht="15" customHeight="1">
      <c r="A2955" s="832" t="s">
        <v>1150</v>
      </c>
      <c r="B2955" s="832">
        <v>2023</v>
      </c>
      <c r="C2955" s="832" t="s">
        <v>1372</v>
      </c>
      <c r="D2955" s="832" t="s">
        <v>1373</v>
      </c>
      <c r="E2955" s="832" t="s">
        <v>333</v>
      </c>
      <c r="F2955" s="832" t="s">
        <v>1119</v>
      </c>
      <c r="G2955" s="832">
        <v>0</v>
      </c>
      <c r="H2955" s="832">
        <v>0</v>
      </c>
      <c r="I2955" s="832">
        <v>0</v>
      </c>
      <c r="J2955" s="832">
        <v>0</v>
      </c>
      <c r="K2955" s="832">
        <v>0</v>
      </c>
      <c r="L2955" s="832">
        <v>0</v>
      </c>
      <c r="M2955" s="832">
        <v>0</v>
      </c>
      <c r="N2955" s="832">
        <v>0</v>
      </c>
      <c r="O2955" s="832">
        <v>0</v>
      </c>
      <c r="P2955" s="832">
        <v>0</v>
      </c>
      <c r="Q2955" s="832">
        <v>0</v>
      </c>
      <c r="R2955" s="832">
        <v>0</v>
      </c>
      <c r="S2955" s="832">
        <v>0</v>
      </c>
      <c r="T2955" s="832">
        <v>0</v>
      </c>
      <c r="U2955" s="832">
        <v>0</v>
      </c>
      <c r="V2955" s="832">
        <v>0</v>
      </c>
      <c r="W2955" s="832">
        <v>0</v>
      </c>
      <c r="X2955" s="832">
        <v>0</v>
      </c>
      <c r="Y2955" s="832">
        <v>0</v>
      </c>
      <c r="Z2955" s="832">
        <v>0</v>
      </c>
      <c r="AA2955" s="832">
        <v>0</v>
      </c>
      <c r="AB2955" s="832">
        <v>0</v>
      </c>
      <c r="AC2955" s="832">
        <v>0</v>
      </c>
      <c r="AD2955" s="832">
        <v>0</v>
      </c>
      <c r="AE2955" s="832">
        <v>0</v>
      </c>
      <c r="AF2955" s="832">
        <v>0</v>
      </c>
      <c r="AG2955" s="832">
        <v>0</v>
      </c>
      <c r="AH2955" s="832">
        <v>0</v>
      </c>
      <c r="AI2955" s="832">
        <v>0</v>
      </c>
    </row>
    <row r="2956" spans="1:35" ht="15" customHeight="1">
      <c r="A2956" s="832" t="s">
        <v>1150</v>
      </c>
      <c r="B2956" s="832">
        <v>2023</v>
      </c>
      <c r="C2956" s="832" t="s">
        <v>1374</v>
      </c>
      <c r="D2956" s="832" t="s">
        <v>1375</v>
      </c>
      <c r="E2956" s="832" t="s">
        <v>333</v>
      </c>
      <c r="F2956" s="832" t="s">
        <v>1119</v>
      </c>
      <c r="G2956" s="832">
        <v>0</v>
      </c>
      <c r="H2956" s="832">
        <v>0</v>
      </c>
      <c r="I2956" s="832">
        <v>0</v>
      </c>
      <c r="J2956" s="832">
        <v>0</v>
      </c>
      <c r="K2956" s="832">
        <v>0</v>
      </c>
      <c r="L2956" s="832">
        <v>0</v>
      </c>
      <c r="M2956" s="832">
        <v>0</v>
      </c>
      <c r="N2956" s="832">
        <v>0</v>
      </c>
      <c r="O2956" s="832">
        <v>0</v>
      </c>
      <c r="P2956" s="832">
        <v>0</v>
      </c>
      <c r="Q2956" s="832">
        <v>0</v>
      </c>
      <c r="R2956" s="832">
        <v>0</v>
      </c>
      <c r="S2956" s="832">
        <v>0</v>
      </c>
      <c r="T2956" s="832">
        <v>0</v>
      </c>
      <c r="U2956" s="832">
        <v>0</v>
      </c>
      <c r="V2956" s="832">
        <v>0</v>
      </c>
      <c r="W2956" s="832">
        <v>0</v>
      </c>
      <c r="X2956" s="832">
        <v>0</v>
      </c>
      <c r="Y2956" s="832">
        <v>0</v>
      </c>
      <c r="Z2956" s="832">
        <v>0</v>
      </c>
      <c r="AA2956" s="832">
        <v>0</v>
      </c>
      <c r="AB2956" s="832">
        <v>0</v>
      </c>
      <c r="AC2956" s="832">
        <v>0</v>
      </c>
      <c r="AD2956" s="832">
        <v>0</v>
      </c>
      <c r="AE2956" s="832">
        <v>0</v>
      </c>
      <c r="AF2956" s="832">
        <v>0</v>
      </c>
      <c r="AG2956" s="832">
        <v>0</v>
      </c>
      <c r="AH2956" s="832">
        <v>0</v>
      </c>
      <c r="AI2956" s="832">
        <v>0</v>
      </c>
    </row>
    <row r="2957" spans="1:35" ht="15" customHeight="1">
      <c r="A2957" s="832" t="s">
        <v>1150</v>
      </c>
      <c r="B2957" s="832">
        <v>2023</v>
      </c>
      <c r="C2957" s="832" t="s">
        <v>1376</v>
      </c>
      <c r="D2957" s="832" t="s">
        <v>1377</v>
      </c>
      <c r="E2957" s="832" t="s">
        <v>333</v>
      </c>
      <c r="F2957" s="832" t="s">
        <v>1119</v>
      </c>
      <c r="G2957" s="832">
        <v>837.94</v>
      </c>
      <c r="H2957" s="832">
        <v>1203.54</v>
      </c>
      <c r="I2957" s="832">
        <v>1448.54</v>
      </c>
      <c r="J2957" s="832">
        <v>1449.24</v>
      </c>
      <c r="K2957" s="832">
        <v>1449.73</v>
      </c>
      <c r="L2957" s="832">
        <v>1449.73</v>
      </c>
      <c r="M2957" s="832">
        <v>0</v>
      </c>
      <c r="N2957" s="832">
        <v>42.6</v>
      </c>
      <c r="O2957" s="832">
        <v>448.6</v>
      </c>
      <c r="P2957" s="832">
        <v>1428.6</v>
      </c>
      <c r="Q2957" s="832">
        <v>2086.6</v>
      </c>
      <c r="R2957" s="832">
        <v>2086.6</v>
      </c>
      <c r="S2957" s="832">
        <v>120.81</v>
      </c>
      <c r="T2957" s="832">
        <v>249.02</v>
      </c>
      <c r="U2957" s="832">
        <v>0</v>
      </c>
      <c r="V2957" s="832">
        <v>0</v>
      </c>
      <c r="W2957" s="832">
        <v>0</v>
      </c>
      <c r="X2957" s="832">
        <v>0</v>
      </c>
      <c r="Y2957" s="832">
        <v>0</v>
      </c>
      <c r="Z2957" s="832">
        <v>0</v>
      </c>
      <c r="AA2957" s="832">
        <v>0</v>
      </c>
      <c r="AB2957" s="832">
        <v>0</v>
      </c>
      <c r="AC2957" s="832">
        <v>0</v>
      </c>
      <c r="AD2957" s="832">
        <v>0</v>
      </c>
      <c r="AE2957" s="832">
        <v>0</v>
      </c>
      <c r="AF2957" s="832">
        <v>0</v>
      </c>
      <c r="AG2957" s="832">
        <v>0</v>
      </c>
      <c r="AH2957" s="832">
        <v>0</v>
      </c>
      <c r="AI2957" s="832">
        <v>0</v>
      </c>
    </row>
    <row r="2958" spans="1:35" ht="15" customHeight="1">
      <c r="A2958" s="832" t="s">
        <v>1150</v>
      </c>
      <c r="B2958" s="832">
        <v>2023</v>
      </c>
      <c r="C2958" s="832" t="s">
        <v>1378</v>
      </c>
      <c r="D2958" s="832" t="s">
        <v>2728</v>
      </c>
      <c r="E2958" s="832" t="s">
        <v>333</v>
      </c>
      <c r="F2958" s="832" t="s">
        <v>1119</v>
      </c>
      <c r="G2958" s="832">
        <v>0</v>
      </c>
      <c r="H2958" s="832">
        <v>0</v>
      </c>
      <c r="I2958" s="832">
        <v>0</v>
      </c>
      <c r="J2958" s="832">
        <v>0</v>
      </c>
      <c r="K2958" s="832">
        <v>0</v>
      </c>
      <c r="L2958" s="832">
        <v>17502.64</v>
      </c>
      <c r="M2958" s="832">
        <v>17134.810000000001</v>
      </c>
      <c r="N2958" s="832">
        <v>32148.21</v>
      </c>
      <c r="O2958" s="832">
        <v>47642.49</v>
      </c>
      <c r="P2958" s="832">
        <v>62031.82</v>
      </c>
      <c r="Q2958" s="832">
        <v>76457.55</v>
      </c>
      <c r="R2958" s="832">
        <v>98422.44</v>
      </c>
      <c r="S2958" s="832">
        <v>1458.55</v>
      </c>
      <c r="T2958" s="832">
        <v>8541.84</v>
      </c>
      <c r="U2958" s="832">
        <v>0</v>
      </c>
      <c r="V2958" s="832">
        <v>0</v>
      </c>
      <c r="W2958" s="832">
        <v>0</v>
      </c>
      <c r="X2958" s="832">
        <v>0</v>
      </c>
      <c r="Y2958" s="832">
        <v>0</v>
      </c>
      <c r="Z2958" s="832">
        <v>0</v>
      </c>
      <c r="AA2958" s="832">
        <v>0</v>
      </c>
      <c r="AB2958" s="832">
        <v>0</v>
      </c>
      <c r="AC2958" s="832">
        <v>0</v>
      </c>
      <c r="AD2958" s="832">
        <v>0</v>
      </c>
      <c r="AE2958" s="832">
        <v>0</v>
      </c>
      <c r="AF2958" s="832">
        <v>0</v>
      </c>
      <c r="AG2958" s="832">
        <v>0</v>
      </c>
      <c r="AH2958" s="832">
        <v>0</v>
      </c>
      <c r="AI2958" s="832">
        <v>0</v>
      </c>
    </row>
    <row r="2959" spans="1:35" ht="15" customHeight="1">
      <c r="A2959" s="832" t="s">
        <v>1150</v>
      </c>
      <c r="B2959" s="832">
        <v>2023</v>
      </c>
      <c r="C2959" s="832" t="s">
        <v>1380</v>
      </c>
      <c r="D2959" s="832" t="s">
        <v>1381</v>
      </c>
      <c r="E2959" s="832" t="s">
        <v>333</v>
      </c>
      <c r="F2959" s="832" t="s">
        <v>1119</v>
      </c>
      <c r="G2959" s="832">
        <v>631.69000000000005</v>
      </c>
      <c r="H2959" s="832">
        <v>631.69000000000005</v>
      </c>
      <c r="I2959" s="832">
        <v>631.69000000000005</v>
      </c>
      <c r="J2959" s="832">
        <v>735.44</v>
      </c>
      <c r="K2959" s="832">
        <v>735.44</v>
      </c>
      <c r="L2959" s="832">
        <v>735.44</v>
      </c>
      <c r="M2959" s="832">
        <v>0</v>
      </c>
      <c r="N2959" s="832">
        <v>0</v>
      </c>
      <c r="O2959" s="832">
        <v>0</v>
      </c>
      <c r="P2959" s="832">
        <v>11.88</v>
      </c>
      <c r="Q2959" s="832">
        <v>11.88</v>
      </c>
      <c r="R2959" s="832">
        <v>11.88</v>
      </c>
      <c r="S2959" s="832">
        <v>61.29</v>
      </c>
      <c r="T2959" s="832">
        <v>10.51</v>
      </c>
      <c r="U2959" s="832">
        <v>0</v>
      </c>
      <c r="V2959" s="832">
        <v>0</v>
      </c>
      <c r="W2959" s="832">
        <v>0</v>
      </c>
      <c r="X2959" s="832">
        <v>0</v>
      </c>
      <c r="Y2959" s="832">
        <v>0</v>
      </c>
      <c r="Z2959" s="832">
        <v>0</v>
      </c>
      <c r="AA2959" s="832">
        <v>0</v>
      </c>
      <c r="AB2959" s="832">
        <v>0</v>
      </c>
      <c r="AC2959" s="832">
        <v>0</v>
      </c>
      <c r="AD2959" s="832">
        <v>0</v>
      </c>
      <c r="AE2959" s="832">
        <v>0</v>
      </c>
      <c r="AF2959" s="832">
        <v>0</v>
      </c>
      <c r="AG2959" s="832">
        <v>0</v>
      </c>
      <c r="AH2959" s="832">
        <v>0</v>
      </c>
      <c r="AI2959" s="832">
        <v>0</v>
      </c>
    </row>
    <row r="2960" spans="1:35" ht="15" customHeight="1">
      <c r="A2960" s="832" t="s">
        <v>1150</v>
      </c>
      <c r="B2960" s="832">
        <v>2023</v>
      </c>
      <c r="C2960" s="832" t="s">
        <v>1382</v>
      </c>
      <c r="D2960" s="832" t="s">
        <v>1383</v>
      </c>
      <c r="E2960" s="832" t="s">
        <v>333</v>
      </c>
      <c r="F2960" s="832" t="s">
        <v>1119</v>
      </c>
      <c r="G2960" s="832">
        <v>0</v>
      </c>
      <c r="H2960" s="832">
        <v>0</v>
      </c>
      <c r="I2960" s="832">
        <v>0</v>
      </c>
      <c r="J2960" s="832">
        <v>0</v>
      </c>
      <c r="K2960" s="832">
        <v>0</v>
      </c>
      <c r="L2960" s="832">
        <v>0</v>
      </c>
      <c r="M2960" s="832">
        <v>0</v>
      </c>
      <c r="N2960" s="832">
        <v>0</v>
      </c>
      <c r="O2960" s="832">
        <v>0</v>
      </c>
      <c r="P2960" s="832">
        <v>0</v>
      </c>
      <c r="Q2960" s="832">
        <v>0</v>
      </c>
      <c r="R2960" s="832">
        <v>0</v>
      </c>
      <c r="S2960" s="832">
        <v>0</v>
      </c>
      <c r="T2960" s="832">
        <v>0</v>
      </c>
      <c r="U2960" s="832">
        <v>0</v>
      </c>
      <c r="V2960" s="832">
        <v>0</v>
      </c>
      <c r="W2960" s="832">
        <v>0</v>
      </c>
      <c r="X2960" s="832">
        <v>0</v>
      </c>
      <c r="Y2960" s="832">
        <v>0</v>
      </c>
      <c r="Z2960" s="832">
        <v>0</v>
      </c>
      <c r="AA2960" s="832">
        <v>0</v>
      </c>
      <c r="AB2960" s="832">
        <v>0</v>
      </c>
      <c r="AC2960" s="832">
        <v>0</v>
      </c>
      <c r="AD2960" s="832">
        <v>0</v>
      </c>
      <c r="AE2960" s="832">
        <v>0</v>
      </c>
      <c r="AF2960" s="832">
        <v>0</v>
      </c>
      <c r="AG2960" s="832">
        <v>0</v>
      </c>
      <c r="AH2960" s="832">
        <v>0</v>
      </c>
      <c r="AI2960" s="832">
        <v>0</v>
      </c>
    </row>
    <row r="2961" spans="1:35" ht="15" customHeight="1">
      <c r="A2961" s="832" t="s">
        <v>1150</v>
      </c>
      <c r="B2961" s="832">
        <v>2023</v>
      </c>
      <c r="C2961" s="832" t="s">
        <v>1384</v>
      </c>
      <c r="D2961" s="832" t="s">
        <v>1385</v>
      </c>
      <c r="E2961" s="832" t="s">
        <v>333</v>
      </c>
      <c r="F2961" s="832" t="s">
        <v>1119</v>
      </c>
      <c r="G2961" s="832">
        <v>0</v>
      </c>
      <c r="H2961" s="832">
        <v>0</v>
      </c>
      <c r="I2961" s="832">
        <v>0</v>
      </c>
      <c r="J2961" s="832">
        <v>0</v>
      </c>
      <c r="K2961" s="832">
        <v>0</v>
      </c>
      <c r="L2961" s="832">
        <v>0</v>
      </c>
      <c r="M2961" s="832">
        <v>0</v>
      </c>
      <c r="N2961" s="832">
        <v>0</v>
      </c>
      <c r="O2961" s="832">
        <v>0</v>
      </c>
      <c r="P2961" s="832">
        <v>0</v>
      </c>
      <c r="Q2961" s="832">
        <v>0</v>
      </c>
      <c r="R2961" s="832">
        <v>0</v>
      </c>
      <c r="S2961" s="832">
        <v>0</v>
      </c>
      <c r="T2961" s="832">
        <v>0</v>
      </c>
      <c r="U2961" s="832">
        <v>0</v>
      </c>
      <c r="V2961" s="832">
        <v>0</v>
      </c>
      <c r="W2961" s="832">
        <v>0</v>
      </c>
      <c r="X2961" s="832">
        <v>0</v>
      </c>
      <c r="Y2961" s="832">
        <v>0</v>
      </c>
      <c r="Z2961" s="832">
        <v>0</v>
      </c>
      <c r="AA2961" s="832">
        <v>0</v>
      </c>
      <c r="AB2961" s="832">
        <v>0</v>
      </c>
      <c r="AC2961" s="832">
        <v>0</v>
      </c>
      <c r="AD2961" s="832">
        <v>0</v>
      </c>
      <c r="AE2961" s="832">
        <v>0</v>
      </c>
      <c r="AF2961" s="832">
        <v>0</v>
      </c>
      <c r="AG2961" s="832">
        <v>0</v>
      </c>
      <c r="AH2961" s="832">
        <v>0</v>
      </c>
      <c r="AI2961" s="832">
        <v>0</v>
      </c>
    </row>
    <row r="2962" spans="1:35" ht="15" customHeight="1">
      <c r="A2962" s="832" t="s">
        <v>1150</v>
      </c>
      <c r="B2962" s="832">
        <v>2023</v>
      </c>
      <c r="C2962" s="832" t="s">
        <v>1386</v>
      </c>
      <c r="D2962" s="832" t="s">
        <v>1387</v>
      </c>
      <c r="E2962" s="832" t="s">
        <v>333</v>
      </c>
      <c r="F2962" s="832" t="s">
        <v>1119</v>
      </c>
      <c r="G2962" s="832">
        <v>0</v>
      </c>
      <c r="H2962" s="832">
        <v>0</v>
      </c>
      <c r="I2962" s="832">
        <v>0</v>
      </c>
      <c r="J2962" s="832">
        <v>0</v>
      </c>
      <c r="K2962" s="832">
        <v>0</v>
      </c>
      <c r="L2962" s="832">
        <v>0</v>
      </c>
      <c r="M2962" s="832">
        <v>0</v>
      </c>
      <c r="N2962" s="832">
        <v>0</v>
      </c>
      <c r="O2962" s="832">
        <v>0</v>
      </c>
      <c r="P2962" s="832">
        <v>0</v>
      </c>
      <c r="Q2962" s="832">
        <v>0</v>
      </c>
      <c r="R2962" s="832">
        <v>0</v>
      </c>
      <c r="S2962" s="832">
        <v>0</v>
      </c>
      <c r="T2962" s="832">
        <v>0</v>
      </c>
      <c r="U2962" s="832">
        <v>0</v>
      </c>
      <c r="V2962" s="832">
        <v>0</v>
      </c>
      <c r="W2962" s="832">
        <v>0</v>
      </c>
      <c r="X2962" s="832">
        <v>0</v>
      </c>
      <c r="Y2962" s="832">
        <v>0</v>
      </c>
      <c r="Z2962" s="832">
        <v>0</v>
      </c>
      <c r="AA2962" s="832">
        <v>0</v>
      </c>
      <c r="AB2962" s="832">
        <v>0</v>
      </c>
      <c r="AC2962" s="832">
        <v>0</v>
      </c>
      <c r="AD2962" s="832">
        <v>0</v>
      </c>
      <c r="AE2962" s="832">
        <v>0</v>
      </c>
      <c r="AF2962" s="832">
        <v>0</v>
      </c>
      <c r="AG2962" s="832">
        <v>0</v>
      </c>
      <c r="AH2962" s="832">
        <v>0</v>
      </c>
      <c r="AI2962" s="832">
        <v>0</v>
      </c>
    </row>
    <row r="2963" spans="1:35" ht="15" customHeight="1">
      <c r="A2963" s="832" t="s">
        <v>1150</v>
      </c>
      <c r="B2963" s="832">
        <v>2023</v>
      </c>
      <c r="C2963" s="832" t="s">
        <v>1388</v>
      </c>
      <c r="D2963" s="832" t="s">
        <v>1389</v>
      </c>
      <c r="E2963" s="832" t="s">
        <v>333</v>
      </c>
      <c r="F2963" s="832" t="s">
        <v>1119</v>
      </c>
      <c r="G2963" s="832">
        <v>13557.37</v>
      </c>
      <c r="H2963" s="832">
        <v>15410.07</v>
      </c>
      <c r="I2963" s="832">
        <v>17291.91</v>
      </c>
      <c r="J2963" s="832">
        <v>18827.28</v>
      </c>
      <c r="K2963" s="832">
        <v>20737.45</v>
      </c>
      <c r="L2963" s="832">
        <v>22582.06</v>
      </c>
      <c r="M2963" s="832">
        <v>1620.05</v>
      </c>
      <c r="N2963" s="832">
        <v>3161.33</v>
      </c>
      <c r="O2963" s="832">
        <v>4673.72</v>
      </c>
      <c r="P2963" s="832">
        <v>6194.83</v>
      </c>
      <c r="Q2963" s="832">
        <v>8081.45</v>
      </c>
      <c r="R2963" s="832">
        <v>9712.1299999999992</v>
      </c>
      <c r="S2963" s="832">
        <v>1881.84</v>
      </c>
      <c r="T2963" s="832">
        <v>1733.93</v>
      </c>
      <c r="U2963" s="832">
        <v>0</v>
      </c>
      <c r="V2963" s="832">
        <v>0</v>
      </c>
      <c r="W2963" s="832">
        <v>0</v>
      </c>
      <c r="X2963" s="832">
        <v>0</v>
      </c>
      <c r="Y2963" s="832">
        <v>0</v>
      </c>
      <c r="Z2963" s="832">
        <v>0</v>
      </c>
      <c r="AA2963" s="832">
        <v>0</v>
      </c>
      <c r="AB2963" s="832">
        <v>0</v>
      </c>
      <c r="AC2963" s="832">
        <v>0</v>
      </c>
      <c r="AD2963" s="832">
        <v>0</v>
      </c>
      <c r="AE2963" s="832">
        <v>0</v>
      </c>
      <c r="AF2963" s="832">
        <v>0</v>
      </c>
      <c r="AG2963" s="832">
        <v>0</v>
      </c>
      <c r="AH2963" s="832">
        <v>0</v>
      </c>
      <c r="AI2963" s="832">
        <v>0</v>
      </c>
    </row>
    <row r="2964" spans="1:35" ht="15" customHeight="1">
      <c r="A2964" s="832" t="s">
        <v>1150</v>
      </c>
      <c r="B2964" s="832">
        <v>2023</v>
      </c>
      <c r="C2964" s="832" t="s">
        <v>1390</v>
      </c>
      <c r="D2964" s="832" t="s">
        <v>1391</v>
      </c>
      <c r="E2964" s="832" t="s">
        <v>333</v>
      </c>
      <c r="F2964" s="832" t="s">
        <v>1119</v>
      </c>
      <c r="G2964" s="832">
        <v>0</v>
      </c>
      <c r="H2964" s="832">
        <v>0</v>
      </c>
      <c r="I2964" s="832">
        <v>0</v>
      </c>
      <c r="J2964" s="832">
        <v>0</v>
      </c>
      <c r="K2964" s="832">
        <v>0</v>
      </c>
      <c r="L2964" s="832">
        <v>0</v>
      </c>
      <c r="M2964" s="832">
        <v>0</v>
      </c>
      <c r="N2964" s="832">
        <v>0</v>
      </c>
      <c r="O2964" s="832">
        <v>7.07</v>
      </c>
      <c r="P2964" s="832">
        <v>16.440000000000001</v>
      </c>
      <c r="Q2964" s="832">
        <v>16.440000000000001</v>
      </c>
      <c r="R2964" s="832">
        <v>24.49</v>
      </c>
      <c r="S2964" s="832">
        <v>0</v>
      </c>
      <c r="T2964" s="832">
        <v>1.49</v>
      </c>
      <c r="U2964" s="832">
        <v>0</v>
      </c>
      <c r="V2964" s="832">
        <v>0</v>
      </c>
      <c r="W2964" s="832">
        <v>0</v>
      </c>
      <c r="X2964" s="832">
        <v>0</v>
      </c>
      <c r="Y2964" s="832">
        <v>0</v>
      </c>
      <c r="Z2964" s="832">
        <v>0</v>
      </c>
      <c r="AA2964" s="832">
        <v>0</v>
      </c>
      <c r="AB2964" s="832">
        <v>0</v>
      </c>
      <c r="AC2964" s="832">
        <v>0</v>
      </c>
      <c r="AD2964" s="832">
        <v>0</v>
      </c>
      <c r="AE2964" s="832">
        <v>0</v>
      </c>
      <c r="AF2964" s="832">
        <v>0</v>
      </c>
      <c r="AG2964" s="832">
        <v>0</v>
      </c>
      <c r="AH2964" s="832">
        <v>0</v>
      </c>
      <c r="AI2964" s="832">
        <v>0</v>
      </c>
    </row>
    <row r="2965" spans="1:35" ht="15" customHeight="1">
      <c r="A2965" s="832" t="s">
        <v>1150</v>
      </c>
      <c r="B2965" s="832">
        <v>2023</v>
      </c>
      <c r="C2965" s="832" t="s">
        <v>1392</v>
      </c>
      <c r="D2965" s="832" t="s">
        <v>1393</v>
      </c>
      <c r="E2965" s="832" t="s">
        <v>333</v>
      </c>
      <c r="F2965" s="832" t="s">
        <v>1119</v>
      </c>
      <c r="G2965" s="832">
        <v>455</v>
      </c>
      <c r="H2965" s="832">
        <v>526.08000000000004</v>
      </c>
      <c r="I2965" s="832">
        <v>596.52</v>
      </c>
      <c r="J2965" s="832">
        <v>700.84</v>
      </c>
      <c r="K2965" s="832">
        <v>879.61</v>
      </c>
      <c r="L2965" s="832">
        <v>1044.68</v>
      </c>
      <c r="M2965" s="832">
        <v>103.28</v>
      </c>
      <c r="N2965" s="832">
        <v>234.02</v>
      </c>
      <c r="O2965" s="832">
        <v>513.14</v>
      </c>
      <c r="P2965" s="832">
        <v>728.22</v>
      </c>
      <c r="Q2965" s="832">
        <v>914.84</v>
      </c>
      <c r="R2965" s="832">
        <v>1108.1300000000001</v>
      </c>
      <c r="S2965" s="832">
        <v>87.06</v>
      </c>
      <c r="T2965" s="832">
        <v>142.68</v>
      </c>
      <c r="U2965" s="832">
        <v>0</v>
      </c>
      <c r="V2965" s="832">
        <v>0</v>
      </c>
      <c r="W2965" s="832">
        <v>0</v>
      </c>
      <c r="X2965" s="832">
        <v>0</v>
      </c>
      <c r="Y2965" s="832">
        <v>0</v>
      </c>
      <c r="Z2965" s="832">
        <v>0</v>
      </c>
      <c r="AA2965" s="832">
        <v>0</v>
      </c>
      <c r="AB2965" s="832">
        <v>0</v>
      </c>
      <c r="AC2965" s="832">
        <v>0</v>
      </c>
      <c r="AD2965" s="832">
        <v>0</v>
      </c>
      <c r="AE2965" s="832">
        <v>0</v>
      </c>
      <c r="AF2965" s="832">
        <v>0</v>
      </c>
      <c r="AG2965" s="832">
        <v>0</v>
      </c>
      <c r="AH2965" s="832">
        <v>0</v>
      </c>
      <c r="AI2965" s="832">
        <v>0</v>
      </c>
    </row>
    <row r="2966" spans="1:35" ht="15" customHeight="1">
      <c r="A2966" s="832" t="s">
        <v>1150</v>
      </c>
      <c r="B2966" s="832">
        <v>2023</v>
      </c>
      <c r="C2966" s="832" t="s">
        <v>1394</v>
      </c>
      <c r="D2966" s="832" t="s">
        <v>1395</v>
      </c>
      <c r="E2966" s="832" t="s">
        <v>333</v>
      </c>
      <c r="F2966" s="832" t="s">
        <v>1119</v>
      </c>
      <c r="G2966" s="832">
        <v>768.14</v>
      </c>
      <c r="H2966" s="832">
        <v>820.27</v>
      </c>
      <c r="I2966" s="832">
        <v>891.65</v>
      </c>
      <c r="J2966" s="832">
        <v>963.03</v>
      </c>
      <c r="K2966" s="832">
        <v>1015.16</v>
      </c>
      <c r="L2966" s="832">
        <v>1067.29</v>
      </c>
      <c r="M2966" s="832">
        <v>72.709999999999994</v>
      </c>
      <c r="N2966" s="832">
        <v>164.84</v>
      </c>
      <c r="O2966" s="832">
        <v>236.97</v>
      </c>
      <c r="P2966" s="832">
        <v>309.10000000000002</v>
      </c>
      <c r="Q2966" s="832">
        <v>381.23</v>
      </c>
      <c r="R2966" s="832">
        <v>433.36</v>
      </c>
      <c r="S2966" s="832">
        <v>88.94</v>
      </c>
      <c r="T2966" s="832">
        <v>66.59</v>
      </c>
      <c r="U2966" s="832">
        <v>0</v>
      </c>
      <c r="V2966" s="832">
        <v>0</v>
      </c>
      <c r="W2966" s="832">
        <v>0</v>
      </c>
      <c r="X2966" s="832">
        <v>0</v>
      </c>
      <c r="Y2966" s="832">
        <v>0</v>
      </c>
      <c r="Z2966" s="832">
        <v>0</v>
      </c>
      <c r="AA2966" s="832">
        <v>0</v>
      </c>
      <c r="AB2966" s="832">
        <v>0</v>
      </c>
      <c r="AC2966" s="832">
        <v>0</v>
      </c>
      <c r="AD2966" s="832">
        <v>0</v>
      </c>
      <c r="AE2966" s="832">
        <v>0</v>
      </c>
      <c r="AF2966" s="832">
        <v>0</v>
      </c>
      <c r="AG2966" s="832">
        <v>0</v>
      </c>
      <c r="AH2966" s="832">
        <v>0</v>
      </c>
      <c r="AI2966" s="832">
        <v>0</v>
      </c>
    </row>
    <row r="2967" spans="1:35" ht="15" customHeight="1">
      <c r="A2967" s="832" t="s">
        <v>1150</v>
      </c>
      <c r="B2967" s="832">
        <v>2023</v>
      </c>
      <c r="C2967" s="832" t="s">
        <v>1396</v>
      </c>
      <c r="D2967" s="832" t="s">
        <v>1397</v>
      </c>
      <c r="E2967" s="832" t="s">
        <v>333</v>
      </c>
      <c r="F2967" s="832" t="s">
        <v>1119</v>
      </c>
      <c r="G2967" s="832">
        <v>167.39</v>
      </c>
      <c r="H2967" s="832">
        <v>207.89</v>
      </c>
      <c r="I2967" s="832">
        <v>207.89</v>
      </c>
      <c r="J2967" s="832">
        <v>252.89</v>
      </c>
      <c r="K2967" s="832">
        <v>252.89</v>
      </c>
      <c r="L2967" s="832">
        <v>297.89</v>
      </c>
      <c r="M2967" s="832">
        <v>0</v>
      </c>
      <c r="N2967" s="832">
        <v>52.38</v>
      </c>
      <c r="O2967" s="832">
        <v>96.48</v>
      </c>
      <c r="P2967" s="832">
        <v>96.48</v>
      </c>
      <c r="Q2967" s="832">
        <v>145.72</v>
      </c>
      <c r="R2967" s="832">
        <v>145.72</v>
      </c>
      <c r="S2967" s="832">
        <v>24.82</v>
      </c>
      <c r="T2967" s="832">
        <v>29.29</v>
      </c>
      <c r="U2967" s="832">
        <v>0</v>
      </c>
      <c r="V2967" s="832">
        <v>0</v>
      </c>
      <c r="W2967" s="832">
        <v>0</v>
      </c>
      <c r="X2967" s="832">
        <v>0</v>
      </c>
      <c r="Y2967" s="832">
        <v>0</v>
      </c>
      <c r="Z2967" s="832">
        <v>0</v>
      </c>
      <c r="AA2967" s="832">
        <v>0</v>
      </c>
      <c r="AB2967" s="832">
        <v>0</v>
      </c>
      <c r="AC2967" s="832">
        <v>0</v>
      </c>
      <c r="AD2967" s="832">
        <v>0</v>
      </c>
      <c r="AE2967" s="832">
        <v>0</v>
      </c>
      <c r="AF2967" s="832">
        <v>0</v>
      </c>
      <c r="AG2967" s="832">
        <v>0</v>
      </c>
      <c r="AH2967" s="832">
        <v>0</v>
      </c>
      <c r="AI2967" s="832">
        <v>0</v>
      </c>
    </row>
    <row r="2968" spans="1:35" ht="15" customHeight="1">
      <c r="A2968" s="832" t="s">
        <v>1150</v>
      </c>
      <c r="B2968" s="832">
        <v>2023</v>
      </c>
      <c r="C2968" s="832" t="s">
        <v>1398</v>
      </c>
      <c r="D2968" s="832" t="s">
        <v>1399</v>
      </c>
      <c r="E2968" s="832" t="s">
        <v>333</v>
      </c>
      <c r="F2968" s="832" t="s">
        <v>1119</v>
      </c>
      <c r="G2968" s="832">
        <v>80207.16</v>
      </c>
      <c r="H2968" s="832">
        <v>91627.99</v>
      </c>
      <c r="I2968" s="832">
        <v>106356.94</v>
      </c>
      <c r="J2968" s="832">
        <v>118019.59</v>
      </c>
      <c r="K2968" s="832">
        <v>128719.5</v>
      </c>
      <c r="L2968" s="832">
        <v>140859.56</v>
      </c>
      <c r="M2968" s="832">
        <v>11032.55</v>
      </c>
      <c r="N2968" s="832">
        <v>22963.5</v>
      </c>
      <c r="O2968" s="832">
        <v>33298.86</v>
      </c>
      <c r="P2968" s="832">
        <v>45926.19</v>
      </c>
      <c r="Q2968" s="832">
        <v>57884.06</v>
      </c>
      <c r="R2968" s="832">
        <v>65575.62</v>
      </c>
      <c r="S2968" s="832">
        <v>11738.3</v>
      </c>
      <c r="T2968" s="832">
        <v>11824.11</v>
      </c>
      <c r="U2968" s="832">
        <v>0</v>
      </c>
      <c r="V2968" s="832">
        <v>0</v>
      </c>
      <c r="W2968" s="832">
        <v>0</v>
      </c>
      <c r="X2968" s="832">
        <v>0</v>
      </c>
      <c r="Y2968" s="832">
        <v>0</v>
      </c>
      <c r="Z2968" s="832">
        <v>0</v>
      </c>
      <c r="AA2968" s="832">
        <v>0</v>
      </c>
      <c r="AB2968" s="832">
        <v>0</v>
      </c>
      <c r="AC2968" s="832">
        <v>0</v>
      </c>
      <c r="AD2968" s="832">
        <v>0</v>
      </c>
      <c r="AE2968" s="832">
        <v>0</v>
      </c>
      <c r="AF2968" s="832">
        <v>0</v>
      </c>
      <c r="AG2968" s="832">
        <v>0</v>
      </c>
      <c r="AH2968" s="832">
        <v>0</v>
      </c>
      <c r="AI2968" s="832">
        <v>0</v>
      </c>
    </row>
    <row r="2969" spans="1:35" ht="15" customHeight="1">
      <c r="A2969" s="832" t="s">
        <v>1150</v>
      </c>
      <c r="B2969" s="832">
        <v>2023</v>
      </c>
      <c r="C2969" s="832" t="s">
        <v>1400</v>
      </c>
      <c r="D2969" s="832" t="s">
        <v>1401</v>
      </c>
      <c r="E2969" s="832" t="s">
        <v>333</v>
      </c>
      <c r="F2969" s="832" t="s">
        <v>1119</v>
      </c>
      <c r="G2969" s="832">
        <v>861.46</v>
      </c>
      <c r="H2969" s="832">
        <v>921.46</v>
      </c>
      <c r="I2969" s="832">
        <v>1262.22</v>
      </c>
      <c r="J2969" s="832">
        <v>1444.72</v>
      </c>
      <c r="K2969" s="832">
        <v>1448.21</v>
      </c>
      <c r="L2969" s="832">
        <v>1448.21</v>
      </c>
      <c r="M2969" s="832">
        <v>204.68</v>
      </c>
      <c r="N2969" s="832">
        <v>204.68</v>
      </c>
      <c r="O2969" s="832">
        <v>212.68</v>
      </c>
      <c r="P2969" s="832">
        <v>219.18</v>
      </c>
      <c r="Q2969" s="832">
        <v>808.43</v>
      </c>
      <c r="R2969" s="832">
        <v>900.16</v>
      </c>
      <c r="S2969" s="832">
        <v>120.68</v>
      </c>
      <c r="T2969" s="832">
        <v>132.52000000000001</v>
      </c>
      <c r="U2969" s="832">
        <v>0</v>
      </c>
      <c r="V2969" s="832">
        <v>0</v>
      </c>
      <c r="W2969" s="832">
        <v>0</v>
      </c>
      <c r="X2969" s="832">
        <v>0</v>
      </c>
      <c r="Y2969" s="832">
        <v>0</v>
      </c>
      <c r="Z2969" s="832">
        <v>0</v>
      </c>
      <c r="AA2969" s="832">
        <v>0</v>
      </c>
      <c r="AB2969" s="832">
        <v>0</v>
      </c>
      <c r="AC2969" s="832">
        <v>0</v>
      </c>
      <c r="AD2969" s="832">
        <v>0</v>
      </c>
      <c r="AE2969" s="832">
        <v>0</v>
      </c>
      <c r="AF2969" s="832">
        <v>0</v>
      </c>
      <c r="AG2969" s="832">
        <v>0</v>
      </c>
      <c r="AH2969" s="832">
        <v>0</v>
      </c>
      <c r="AI2969" s="832">
        <v>0</v>
      </c>
    </row>
    <row r="2970" spans="1:35" ht="15" customHeight="1">
      <c r="A2970" s="832" t="s">
        <v>1150</v>
      </c>
      <c r="B2970" s="832">
        <v>2023</v>
      </c>
      <c r="C2970" s="832" t="s">
        <v>1402</v>
      </c>
      <c r="D2970" s="832" t="s">
        <v>2729</v>
      </c>
      <c r="E2970" s="832" t="s">
        <v>333</v>
      </c>
      <c r="F2970" s="832" t="s">
        <v>1119</v>
      </c>
      <c r="G2970" s="832">
        <v>108362.65</v>
      </c>
      <c r="H2970" s="832">
        <v>123862.65</v>
      </c>
      <c r="I2970" s="832">
        <v>139362.65</v>
      </c>
      <c r="J2970" s="832">
        <v>154862.65</v>
      </c>
      <c r="K2970" s="832">
        <v>170362.65</v>
      </c>
      <c r="L2970" s="832">
        <v>185862.65</v>
      </c>
      <c r="M2970" s="832">
        <v>15500</v>
      </c>
      <c r="N2970" s="832">
        <v>31000</v>
      </c>
      <c r="O2970" s="832">
        <v>46500</v>
      </c>
      <c r="P2970" s="832">
        <v>61375</v>
      </c>
      <c r="Q2970" s="832">
        <v>74975</v>
      </c>
      <c r="R2970" s="832">
        <v>89850</v>
      </c>
      <c r="S2970" s="832">
        <v>15488.55</v>
      </c>
      <c r="T2970" s="832">
        <v>15280.7</v>
      </c>
      <c r="U2970" s="832">
        <v>0</v>
      </c>
      <c r="V2970" s="832">
        <v>0</v>
      </c>
      <c r="W2970" s="832">
        <v>0</v>
      </c>
      <c r="X2970" s="832">
        <v>0</v>
      </c>
      <c r="Y2970" s="832">
        <v>0</v>
      </c>
      <c r="Z2970" s="832">
        <v>0</v>
      </c>
      <c r="AA2970" s="832">
        <v>0</v>
      </c>
      <c r="AB2970" s="832">
        <v>0</v>
      </c>
      <c r="AC2970" s="832">
        <v>0</v>
      </c>
      <c r="AD2970" s="832">
        <v>0</v>
      </c>
      <c r="AE2970" s="832">
        <v>0</v>
      </c>
      <c r="AF2970" s="832">
        <v>0</v>
      </c>
      <c r="AG2970" s="832">
        <v>0</v>
      </c>
      <c r="AH2970" s="832">
        <v>0</v>
      </c>
      <c r="AI2970" s="832">
        <v>0</v>
      </c>
    </row>
    <row r="2971" spans="1:35" ht="15" customHeight="1">
      <c r="A2971" s="832" t="s">
        <v>1150</v>
      </c>
      <c r="B2971" s="832">
        <v>2023</v>
      </c>
      <c r="C2971" s="832" t="s">
        <v>1404</v>
      </c>
      <c r="D2971" s="832" t="s">
        <v>1405</v>
      </c>
      <c r="E2971" s="832" t="s">
        <v>333</v>
      </c>
      <c r="F2971" s="832" t="s">
        <v>1119</v>
      </c>
      <c r="G2971" s="832">
        <v>0</v>
      </c>
      <c r="H2971" s="832">
        <v>0</v>
      </c>
      <c r="I2971" s="832">
        <v>0</v>
      </c>
      <c r="J2971" s="832">
        <v>0</v>
      </c>
      <c r="K2971" s="832">
        <v>0</v>
      </c>
      <c r="L2971" s="832">
        <v>0</v>
      </c>
      <c r="M2971" s="832">
        <v>0</v>
      </c>
      <c r="N2971" s="832">
        <v>0</v>
      </c>
      <c r="O2971" s="832">
        <v>0</v>
      </c>
      <c r="P2971" s="832">
        <v>0</v>
      </c>
      <c r="Q2971" s="832">
        <v>0</v>
      </c>
      <c r="R2971" s="832">
        <v>0</v>
      </c>
      <c r="S2971" s="832">
        <v>0</v>
      </c>
      <c r="T2971" s="832">
        <v>0</v>
      </c>
      <c r="U2971" s="832">
        <v>0</v>
      </c>
      <c r="V2971" s="832">
        <v>0</v>
      </c>
      <c r="W2971" s="832">
        <v>0</v>
      </c>
      <c r="X2971" s="832">
        <v>0</v>
      </c>
      <c r="Y2971" s="832">
        <v>0</v>
      </c>
      <c r="Z2971" s="832">
        <v>0</v>
      </c>
      <c r="AA2971" s="832">
        <v>0</v>
      </c>
      <c r="AB2971" s="832">
        <v>0</v>
      </c>
      <c r="AC2971" s="832">
        <v>0</v>
      </c>
      <c r="AD2971" s="832">
        <v>0</v>
      </c>
      <c r="AE2971" s="832">
        <v>0</v>
      </c>
      <c r="AF2971" s="832">
        <v>0</v>
      </c>
      <c r="AG2971" s="832">
        <v>0</v>
      </c>
      <c r="AH2971" s="832">
        <v>0</v>
      </c>
      <c r="AI2971" s="832">
        <v>0</v>
      </c>
    </row>
    <row r="2972" spans="1:35" ht="15" customHeight="1">
      <c r="A2972" s="832" t="s">
        <v>1150</v>
      </c>
      <c r="B2972" s="832">
        <v>2023</v>
      </c>
      <c r="C2972" s="832" t="s">
        <v>1406</v>
      </c>
      <c r="D2972" s="832" t="s">
        <v>1407</v>
      </c>
      <c r="E2972" s="832" t="s">
        <v>333</v>
      </c>
      <c r="F2972" s="832" t="s">
        <v>1119</v>
      </c>
      <c r="G2972" s="832">
        <v>23689.200000000001</v>
      </c>
      <c r="H2972" s="832">
        <v>27649.65</v>
      </c>
      <c r="I2972" s="832">
        <v>29814.9</v>
      </c>
      <c r="J2972" s="832">
        <v>31040.22</v>
      </c>
      <c r="K2972" s="832">
        <v>32241.45</v>
      </c>
      <c r="L2972" s="832">
        <v>35861.54</v>
      </c>
      <c r="M2972" s="832">
        <v>6237.73</v>
      </c>
      <c r="N2972" s="832">
        <v>9037.7199999999993</v>
      </c>
      <c r="O2972" s="832">
        <v>11414.05</v>
      </c>
      <c r="P2972" s="832">
        <v>15316.33</v>
      </c>
      <c r="Q2972" s="832">
        <v>18629.39</v>
      </c>
      <c r="R2972" s="832">
        <v>20883.599999999999</v>
      </c>
      <c r="S2972" s="832">
        <v>2988.46</v>
      </c>
      <c r="T2972" s="832">
        <v>3049.9</v>
      </c>
      <c r="U2972" s="832">
        <v>0</v>
      </c>
      <c r="V2972" s="832">
        <v>0</v>
      </c>
      <c r="W2972" s="832">
        <v>0</v>
      </c>
      <c r="X2972" s="832">
        <v>0</v>
      </c>
      <c r="Y2972" s="832">
        <v>0</v>
      </c>
      <c r="Z2972" s="832">
        <v>0</v>
      </c>
      <c r="AA2972" s="832">
        <v>0</v>
      </c>
      <c r="AB2972" s="832">
        <v>0</v>
      </c>
      <c r="AC2972" s="832">
        <v>0</v>
      </c>
      <c r="AD2972" s="832">
        <v>0</v>
      </c>
      <c r="AE2972" s="832">
        <v>0</v>
      </c>
      <c r="AF2972" s="832">
        <v>0</v>
      </c>
      <c r="AG2972" s="832">
        <v>0</v>
      </c>
      <c r="AH2972" s="832">
        <v>0</v>
      </c>
      <c r="AI2972" s="832">
        <v>0</v>
      </c>
    </row>
    <row r="2973" spans="1:35" ht="15" customHeight="1">
      <c r="A2973" s="832" t="s">
        <v>1150</v>
      </c>
      <c r="B2973" s="832">
        <v>2023</v>
      </c>
      <c r="C2973" s="832" t="s">
        <v>1408</v>
      </c>
      <c r="D2973" s="832" t="s">
        <v>1409</v>
      </c>
      <c r="E2973" s="832" t="s">
        <v>333</v>
      </c>
      <c r="F2973" s="832" t="s">
        <v>1119</v>
      </c>
      <c r="G2973" s="832">
        <v>48699.88</v>
      </c>
      <c r="H2973" s="832">
        <v>55933.94</v>
      </c>
      <c r="I2973" s="832">
        <v>63168</v>
      </c>
      <c r="J2973" s="832">
        <v>70402.06</v>
      </c>
      <c r="K2973" s="832">
        <v>77636.12</v>
      </c>
      <c r="L2973" s="832">
        <v>84870.18</v>
      </c>
      <c r="M2973" s="832">
        <v>7230.64</v>
      </c>
      <c r="N2973" s="832">
        <v>14417.28</v>
      </c>
      <c r="O2973" s="832">
        <v>21603.919999999998</v>
      </c>
      <c r="P2973" s="832">
        <v>28790.560000000001</v>
      </c>
      <c r="Q2973" s="832">
        <v>35977.199999999997</v>
      </c>
      <c r="R2973" s="832">
        <v>43163.839999999997</v>
      </c>
      <c r="S2973" s="832">
        <v>7072.52</v>
      </c>
      <c r="T2973" s="832">
        <v>7216.51</v>
      </c>
      <c r="U2973" s="832">
        <v>0</v>
      </c>
      <c r="V2973" s="832">
        <v>0</v>
      </c>
      <c r="W2973" s="832">
        <v>0</v>
      </c>
      <c r="X2973" s="832">
        <v>0</v>
      </c>
      <c r="Y2973" s="832">
        <v>0</v>
      </c>
      <c r="Z2973" s="832">
        <v>0</v>
      </c>
      <c r="AA2973" s="832">
        <v>0</v>
      </c>
      <c r="AB2973" s="832">
        <v>0</v>
      </c>
      <c r="AC2973" s="832">
        <v>0</v>
      </c>
      <c r="AD2973" s="832">
        <v>0</v>
      </c>
      <c r="AE2973" s="832">
        <v>0</v>
      </c>
      <c r="AF2973" s="832">
        <v>0</v>
      </c>
      <c r="AG2973" s="832">
        <v>0</v>
      </c>
      <c r="AH2973" s="832">
        <v>0</v>
      </c>
      <c r="AI2973" s="832">
        <v>0</v>
      </c>
    </row>
    <row r="2974" spans="1:35" ht="15" customHeight="1">
      <c r="A2974" s="832" t="s">
        <v>1150</v>
      </c>
      <c r="B2974" s="832">
        <v>2023</v>
      </c>
      <c r="C2974" s="832" t="s">
        <v>1410</v>
      </c>
      <c r="D2974" s="832" t="s">
        <v>1411</v>
      </c>
      <c r="E2974" s="832" t="s">
        <v>333</v>
      </c>
      <c r="F2974" s="832" t="s">
        <v>1119</v>
      </c>
      <c r="G2974" s="832">
        <v>0</v>
      </c>
      <c r="H2974" s="832">
        <v>0</v>
      </c>
      <c r="I2974" s="832">
        <v>0</v>
      </c>
      <c r="J2974" s="832">
        <v>0</v>
      </c>
      <c r="K2974" s="832">
        <v>0</v>
      </c>
      <c r="L2974" s="832">
        <v>0</v>
      </c>
      <c r="M2974" s="832">
        <v>0</v>
      </c>
      <c r="N2974" s="832">
        <v>0</v>
      </c>
      <c r="O2974" s="832">
        <v>0</v>
      </c>
      <c r="P2974" s="832">
        <v>0</v>
      </c>
      <c r="Q2974" s="832">
        <v>0</v>
      </c>
      <c r="R2974" s="832">
        <v>0</v>
      </c>
      <c r="S2974" s="832">
        <v>0</v>
      </c>
      <c r="T2974" s="832">
        <v>0</v>
      </c>
      <c r="U2974" s="832">
        <v>0</v>
      </c>
      <c r="V2974" s="832">
        <v>0</v>
      </c>
      <c r="W2974" s="832">
        <v>0</v>
      </c>
      <c r="X2974" s="832">
        <v>0</v>
      </c>
      <c r="Y2974" s="832">
        <v>0</v>
      </c>
      <c r="Z2974" s="832">
        <v>0</v>
      </c>
      <c r="AA2974" s="832">
        <v>0</v>
      </c>
      <c r="AB2974" s="832">
        <v>0</v>
      </c>
      <c r="AC2974" s="832">
        <v>0</v>
      </c>
      <c r="AD2974" s="832">
        <v>0</v>
      </c>
      <c r="AE2974" s="832">
        <v>0</v>
      </c>
      <c r="AF2974" s="832">
        <v>0</v>
      </c>
      <c r="AG2974" s="832">
        <v>0</v>
      </c>
      <c r="AH2974" s="832">
        <v>0</v>
      </c>
      <c r="AI2974" s="832">
        <v>0</v>
      </c>
    </row>
    <row r="2975" spans="1:35" ht="15" customHeight="1">
      <c r="A2975" s="832" t="s">
        <v>1150</v>
      </c>
      <c r="B2975" s="832">
        <v>2023</v>
      </c>
      <c r="C2975" s="832" t="s">
        <v>1412</v>
      </c>
      <c r="D2975" s="832" t="s">
        <v>1413</v>
      </c>
      <c r="E2975" s="832" t="s">
        <v>333</v>
      </c>
      <c r="F2975" s="832" t="s">
        <v>1119</v>
      </c>
      <c r="G2975" s="832">
        <v>0</v>
      </c>
      <c r="H2975" s="832">
        <v>0</v>
      </c>
      <c r="I2975" s="832">
        <v>0</v>
      </c>
      <c r="J2975" s="832">
        <v>0</v>
      </c>
      <c r="K2975" s="832">
        <v>0</v>
      </c>
      <c r="L2975" s="832">
        <v>0</v>
      </c>
      <c r="M2975" s="832">
        <v>0</v>
      </c>
      <c r="N2975" s="832">
        <v>0</v>
      </c>
      <c r="O2975" s="832">
        <v>0</v>
      </c>
      <c r="P2975" s="832">
        <v>0</v>
      </c>
      <c r="Q2975" s="832">
        <v>0</v>
      </c>
      <c r="R2975" s="832">
        <v>0</v>
      </c>
      <c r="S2975" s="832">
        <v>0</v>
      </c>
      <c r="T2975" s="832">
        <v>0</v>
      </c>
      <c r="U2975" s="832">
        <v>0</v>
      </c>
      <c r="V2975" s="832">
        <v>0</v>
      </c>
      <c r="W2975" s="832">
        <v>0</v>
      </c>
      <c r="X2975" s="832">
        <v>0</v>
      </c>
      <c r="Y2975" s="832">
        <v>0</v>
      </c>
      <c r="Z2975" s="832">
        <v>0</v>
      </c>
      <c r="AA2975" s="832">
        <v>0</v>
      </c>
      <c r="AB2975" s="832">
        <v>0</v>
      </c>
      <c r="AC2975" s="832">
        <v>0</v>
      </c>
      <c r="AD2975" s="832">
        <v>0</v>
      </c>
      <c r="AE2975" s="832">
        <v>0</v>
      </c>
      <c r="AF2975" s="832">
        <v>0</v>
      </c>
      <c r="AG2975" s="832">
        <v>0</v>
      </c>
      <c r="AH2975" s="832">
        <v>0</v>
      </c>
      <c r="AI2975" s="832">
        <v>0</v>
      </c>
    </row>
    <row r="2976" spans="1:35" ht="15" customHeight="1">
      <c r="A2976" s="832" t="s">
        <v>1150</v>
      </c>
      <c r="B2976" s="832">
        <v>2023</v>
      </c>
      <c r="C2976" s="832" t="s">
        <v>1414</v>
      </c>
      <c r="D2976" s="832" t="s">
        <v>1415</v>
      </c>
      <c r="E2976" s="832" t="s">
        <v>333</v>
      </c>
      <c r="F2976" s="832" t="s">
        <v>1119</v>
      </c>
      <c r="G2976" s="832">
        <v>0</v>
      </c>
      <c r="H2976" s="832">
        <v>0</v>
      </c>
      <c r="I2976" s="832">
        <v>0</v>
      </c>
      <c r="J2976" s="832">
        <v>0</v>
      </c>
      <c r="K2976" s="832">
        <v>0</v>
      </c>
      <c r="L2976" s="832">
        <v>0</v>
      </c>
      <c r="M2976" s="832">
        <v>0</v>
      </c>
      <c r="N2976" s="832">
        <v>0</v>
      </c>
      <c r="O2976" s="832">
        <v>0</v>
      </c>
      <c r="P2976" s="832">
        <v>0</v>
      </c>
      <c r="Q2976" s="832">
        <v>167</v>
      </c>
      <c r="R2976" s="832">
        <v>167</v>
      </c>
      <c r="S2976" s="832">
        <v>0</v>
      </c>
      <c r="T2976" s="832">
        <v>15.18</v>
      </c>
      <c r="U2976" s="832">
        <v>0</v>
      </c>
      <c r="V2976" s="832">
        <v>0</v>
      </c>
      <c r="W2976" s="832">
        <v>0</v>
      </c>
      <c r="X2976" s="832">
        <v>0</v>
      </c>
      <c r="Y2976" s="832">
        <v>0</v>
      </c>
      <c r="Z2976" s="832">
        <v>0</v>
      </c>
      <c r="AA2976" s="832">
        <v>0</v>
      </c>
      <c r="AB2976" s="832">
        <v>0</v>
      </c>
      <c r="AC2976" s="832">
        <v>0</v>
      </c>
      <c r="AD2976" s="832">
        <v>0</v>
      </c>
      <c r="AE2976" s="832">
        <v>0</v>
      </c>
      <c r="AF2976" s="832">
        <v>0</v>
      </c>
      <c r="AG2976" s="832">
        <v>0</v>
      </c>
      <c r="AH2976" s="832">
        <v>0</v>
      </c>
      <c r="AI2976" s="832">
        <v>0</v>
      </c>
    </row>
    <row r="2977" spans="1:35" ht="15" customHeight="1">
      <c r="A2977" s="832" t="s">
        <v>1150</v>
      </c>
      <c r="B2977" s="832">
        <v>2023</v>
      </c>
      <c r="C2977" s="832" t="s">
        <v>1416</v>
      </c>
      <c r="D2977" s="832" t="s">
        <v>1339</v>
      </c>
      <c r="E2977" s="832" t="s">
        <v>333</v>
      </c>
      <c r="F2977" s="832" t="s">
        <v>1119</v>
      </c>
      <c r="G2977" s="832">
        <v>7816.44</v>
      </c>
      <c r="H2977" s="832">
        <v>8967.4500000000007</v>
      </c>
      <c r="I2977" s="832">
        <v>10118.459999999999</v>
      </c>
      <c r="J2977" s="832">
        <v>11311.18</v>
      </c>
      <c r="K2977" s="832">
        <v>12503.9</v>
      </c>
      <c r="L2977" s="832">
        <v>13696.62</v>
      </c>
      <c r="M2977" s="832">
        <v>963.29</v>
      </c>
      <c r="N2977" s="832">
        <v>1926.58</v>
      </c>
      <c r="O2977" s="832">
        <v>2889.87</v>
      </c>
      <c r="P2977" s="832">
        <v>3853.16</v>
      </c>
      <c r="Q2977" s="832">
        <v>4816.45</v>
      </c>
      <c r="R2977" s="832">
        <v>5779.74</v>
      </c>
      <c r="S2977" s="832">
        <v>1141.3900000000001</v>
      </c>
      <c r="T2977" s="832">
        <v>1077.06</v>
      </c>
      <c r="U2977" s="832">
        <v>0</v>
      </c>
      <c r="V2977" s="832">
        <v>0</v>
      </c>
      <c r="W2977" s="832">
        <v>0</v>
      </c>
      <c r="X2977" s="832">
        <v>0</v>
      </c>
      <c r="Y2977" s="832">
        <v>0</v>
      </c>
      <c r="Z2977" s="832">
        <v>0</v>
      </c>
      <c r="AA2977" s="832">
        <v>0</v>
      </c>
      <c r="AB2977" s="832">
        <v>0</v>
      </c>
      <c r="AC2977" s="832">
        <v>0</v>
      </c>
      <c r="AD2977" s="832">
        <v>0</v>
      </c>
      <c r="AE2977" s="832">
        <v>0</v>
      </c>
      <c r="AF2977" s="832">
        <v>0</v>
      </c>
      <c r="AG2977" s="832">
        <v>0</v>
      </c>
      <c r="AH2977" s="832">
        <v>0</v>
      </c>
      <c r="AI2977" s="832">
        <v>0</v>
      </c>
    </row>
    <row r="2978" spans="1:35" ht="15" customHeight="1">
      <c r="A2978" s="832" t="s">
        <v>1150</v>
      </c>
      <c r="B2978" s="832">
        <v>2023</v>
      </c>
      <c r="C2978" s="832" t="s">
        <v>1418</v>
      </c>
      <c r="D2978" s="832" t="s">
        <v>1419</v>
      </c>
      <c r="E2978" s="832" t="s">
        <v>333</v>
      </c>
      <c r="F2978" s="832" t="s">
        <v>1119</v>
      </c>
      <c r="G2978" s="832">
        <v>21054.23</v>
      </c>
      <c r="H2978" s="832">
        <v>23444.05</v>
      </c>
      <c r="I2978" s="832">
        <v>25833.87</v>
      </c>
      <c r="J2978" s="832">
        <v>28223.69</v>
      </c>
      <c r="K2978" s="832">
        <v>29276.57</v>
      </c>
      <c r="L2978" s="832">
        <v>30329.45</v>
      </c>
      <c r="M2978" s="832">
        <v>1052.8800000000001</v>
      </c>
      <c r="N2978" s="832">
        <v>1979.36</v>
      </c>
      <c r="O2978" s="832">
        <v>2905.84</v>
      </c>
      <c r="P2978" s="832">
        <v>3832.32</v>
      </c>
      <c r="Q2978" s="832">
        <v>4856.8999999999996</v>
      </c>
      <c r="R2978" s="832">
        <v>5783.38</v>
      </c>
      <c r="S2978" s="832">
        <v>2527.4499999999998</v>
      </c>
      <c r="T2978" s="832">
        <v>1501.99</v>
      </c>
      <c r="U2978" s="832">
        <v>0</v>
      </c>
      <c r="V2978" s="832">
        <v>0</v>
      </c>
      <c r="W2978" s="832">
        <v>0</v>
      </c>
      <c r="X2978" s="832">
        <v>0</v>
      </c>
      <c r="Y2978" s="832">
        <v>0</v>
      </c>
      <c r="Z2978" s="832">
        <v>0</v>
      </c>
      <c r="AA2978" s="832">
        <v>0</v>
      </c>
      <c r="AB2978" s="832">
        <v>0</v>
      </c>
      <c r="AC2978" s="832">
        <v>0</v>
      </c>
      <c r="AD2978" s="832">
        <v>0</v>
      </c>
      <c r="AE2978" s="832">
        <v>0</v>
      </c>
      <c r="AF2978" s="832">
        <v>0</v>
      </c>
      <c r="AG2978" s="832">
        <v>0</v>
      </c>
      <c r="AH2978" s="832">
        <v>0</v>
      </c>
      <c r="AI2978" s="832">
        <v>0</v>
      </c>
    </row>
    <row r="2979" spans="1:35" ht="15" customHeight="1">
      <c r="A2979" s="832" t="s">
        <v>1150</v>
      </c>
      <c r="B2979" s="832">
        <v>2023</v>
      </c>
      <c r="C2979" s="832" t="s">
        <v>1420</v>
      </c>
      <c r="D2979" s="832" t="s">
        <v>1421</v>
      </c>
      <c r="E2979" s="832" t="s">
        <v>333</v>
      </c>
      <c r="F2979" s="832" t="s">
        <v>1119</v>
      </c>
      <c r="G2979" s="832">
        <v>15305.84</v>
      </c>
      <c r="H2979" s="832">
        <v>17908.919999999998</v>
      </c>
      <c r="I2979" s="832">
        <v>20063.3</v>
      </c>
      <c r="J2979" s="832">
        <v>22054.400000000001</v>
      </c>
      <c r="K2979" s="832">
        <v>23858.46</v>
      </c>
      <c r="L2979" s="832">
        <v>25646.959999999999</v>
      </c>
      <c r="M2979" s="832">
        <v>1833.34</v>
      </c>
      <c r="N2979" s="832">
        <v>3707.57</v>
      </c>
      <c r="O2979" s="832">
        <v>5592.14</v>
      </c>
      <c r="P2979" s="832">
        <v>7382.39</v>
      </c>
      <c r="Q2979" s="832">
        <v>9246.84</v>
      </c>
      <c r="R2979" s="832">
        <v>11033.81</v>
      </c>
      <c r="S2979" s="832">
        <v>2137.25</v>
      </c>
      <c r="T2979" s="832">
        <v>2017.5</v>
      </c>
      <c r="U2979" s="832">
        <v>0</v>
      </c>
      <c r="V2979" s="832">
        <v>0</v>
      </c>
      <c r="W2979" s="832">
        <v>0</v>
      </c>
      <c r="X2979" s="832">
        <v>0</v>
      </c>
      <c r="Y2979" s="832">
        <v>0</v>
      </c>
      <c r="Z2979" s="832">
        <v>0</v>
      </c>
      <c r="AA2979" s="832">
        <v>0</v>
      </c>
      <c r="AB2979" s="832">
        <v>0</v>
      </c>
      <c r="AC2979" s="832">
        <v>0</v>
      </c>
      <c r="AD2979" s="832">
        <v>0</v>
      </c>
      <c r="AE2979" s="832">
        <v>0</v>
      </c>
      <c r="AF2979" s="832">
        <v>0</v>
      </c>
      <c r="AG2979" s="832">
        <v>0</v>
      </c>
      <c r="AH2979" s="832">
        <v>0</v>
      </c>
      <c r="AI2979" s="832">
        <v>0</v>
      </c>
    </row>
    <row r="2980" spans="1:35" ht="15" customHeight="1">
      <c r="A2980" s="832" t="s">
        <v>1150</v>
      </c>
      <c r="B2980" s="832">
        <v>2023</v>
      </c>
      <c r="C2980" s="832" t="s">
        <v>1422</v>
      </c>
      <c r="D2980" s="832" t="s">
        <v>1423</v>
      </c>
      <c r="E2980" s="832" t="s">
        <v>333</v>
      </c>
      <c r="F2980" s="832" t="s">
        <v>1119</v>
      </c>
      <c r="G2980" s="832">
        <v>7000</v>
      </c>
      <c r="H2980" s="832">
        <v>8000</v>
      </c>
      <c r="I2980" s="832">
        <v>9000</v>
      </c>
      <c r="J2980" s="832">
        <v>10000</v>
      </c>
      <c r="K2980" s="832">
        <v>11000</v>
      </c>
      <c r="L2980" s="832">
        <v>13656.98</v>
      </c>
      <c r="M2980" s="832">
        <v>1000</v>
      </c>
      <c r="N2980" s="832">
        <v>2000</v>
      </c>
      <c r="O2980" s="832">
        <v>3000</v>
      </c>
      <c r="P2980" s="832">
        <v>5318.99</v>
      </c>
      <c r="Q2980" s="832">
        <v>6318.99</v>
      </c>
      <c r="R2980" s="832">
        <v>7318.99</v>
      </c>
      <c r="S2980" s="832">
        <v>1138.08</v>
      </c>
      <c r="T2980" s="832">
        <v>1270.54</v>
      </c>
      <c r="U2980" s="832">
        <v>0</v>
      </c>
      <c r="V2980" s="832">
        <v>0</v>
      </c>
      <c r="W2980" s="832">
        <v>0</v>
      </c>
      <c r="X2980" s="832">
        <v>0</v>
      </c>
      <c r="Y2980" s="832">
        <v>0</v>
      </c>
      <c r="Z2980" s="832">
        <v>0</v>
      </c>
      <c r="AA2980" s="832">
        <v>0</v>
      </c>
      <c r="AB2980" s="832">
        <v>0</v>
      </c>
      <c r="AC2980" s="832">
        <v>0</v>
      </c>
      <c r="AD2980" s="832">
        <v>0</v>
      </c>
      <c r="AE2980" s="832">
        <v>0</v>
      </c>
      <c r="AF2980" s="832">
        <v>0</v>
      </c>
      <c r="AG2980" s="832">
        <v>0</v>
      </c>
      <c r="AH2980" s="832">
        <v>0</v>
      </c>
      <c r="AI2980" s="832">
        <v>0</v>
      </c>
    </row>
    <row r="2981" spans="1:35" ht="15" customHeight="1">
      <c r="A2981" s="832" t="s">
        <v>1150</v>
      </c>
      <c r="B2981" s="832">
        <v>2023</v>
      </c>
      <c r="C2981" s="832" t="s">
        <v>1424</v>
      </c>
      <c r="D2981" s="832" t="s">
        <v>1425</v>
      </c>
      <c r="E2981" s="832" t="s">
        <v>333</v>
      </c>
      <c r="F2981" s="832" t="s">
        <v>1119</v>
      </c>
      <c r="G2981" s="832">
        <v>1815.67</v>
      </c>
      <c r="H2981" s="832">
        <v>1903.65</v>
      </c>
      <c r="I2981" s="832">
        <v>2450.59</v>
      </c>
      <c r="J2981" s="832">
        <v>2538.5700000000002</v>
      </c>
      <c r="K2981" s="832">
        <v>3085.51</v>
      </c>
      <c r="L2981" s="832">
        <v>3827.8</v>
      </c>
      <c r="M2981" s="832">
        <v>87.98</v>
      </c>
      <c r="N2981" s="832">
        <v>-1124.68</v>
      </c>
      <c r="O2981" s="832">
        <v>-1124.68</v>
      </c>
      <c r="P2981" s="832">
        <v>-512.73</v>
      </c>
      <c r="Q2981" s="832">
        <v>-359.74</v>
      </c>
      <c r="R2981" s="832">
        <v>250.51</v>
      </c>
      <c r="S2981" s="832">
        <v>318.98</v>
      </c>
      <c r="T2981" s="832">
        <v>158.22</v>
      </c>
      <c r="U2981" s="832">
        <v>0</v>
      </c>
      <c r="V2981" s="832">
        <v>0</v>
      </c>
      <c r="W2981" s="832">
        <v>0</v>
      </c>
      <c r="X2981" s="832">
        <v>0</v>
      </c>
      <c r="Y2981" s="832">
        <v>0</v>
      </c>
      <c r="Z2981" s="832">
        <v>0</v>
      </c>
      <c r="AA2981" s="832">
        <v>0</v>
      </c>
      <c r="AB2981" s="832">
        <v>0</v>
      </c>
      <c r="AC2981" s="832">
        <v>0</v>
      </c>
      <c r="AD2981" s="832">
        <v>0</v>
      </c>
      <c r="AE2981" s="832">
        <v>0</v>
      </c>
      <c r="AF2981" s="832">
        <v>0</v>
      </c>
      <c r="AG2981" s="832">
        <v>0</v>
      </c>
      <c r="AH2981" s="832">
        <v>0</v>
      </c>
      <c r="AI2981" s="832">
        <v>0</v>
      </c>
    </row>
    <row r="2982" spans="1:35" ht="15" customHeight="1">
      <c r="A2982" s="832" t="s">
        <v>1150</v>
      </c>
      <c r="B2982" s="832">
        <v>2023</v>
      </c>
      <c r="C2982" s="832" t="s">
        <v>1426</v>
      </c>
      <c r="D2982" s="832" t="s">
        <v>1427</v>
      </c>
      <c r="E2982" s="832" t="s">
        <v>333</v>
      </c>
      <c r="F2982" s="832" t="s">
        <v>1119</v>
      </c>
      <c r="G2982" s="832">
        <v>0</v>
      </c>
      <c r="H2982" s="832">
        <v>0</v>
      </c>
      <c r="I2982" s="832">
        <v>0</v>
      </c>
      <c r="J2982" s="832">
        <v>0</v>
      </c>
      <c r="K2982" s="832">
        <v>0</v>
      </c>
      <c r="L2982" s="832">
        <v>25</v>
      </c>
      <c r="M2982" s="832">
        <v>0</v>
      </c>
      <c r="N2982" s="832">
        <v>0</v>
      </c>
      <c r="O2982" s="832">
        <v>0</v>
      </c>
      <c r="P2982" s="832">
        <v>0</v>
      </c>
      <c r="Q2982" s="832">
        <v>0</v>
      </c>
      <c r="R2982" s="832">
        <v>0</v>
      </c>
      <c r="S2982" s="832">
        <v>2.08</v>
      </c>
      <c r="T2982" s="832">
        <v>2.27</v>
      </c>
      <c r="U2982" s="832">
        <v>0</v>
      </c>
      <c r="V2982" s="832">
        <v>0</v>
      </c>
      <c r="W2982" s="832">
        <v>0</v>
      </c>
      <c r="X2982" s="832">
        <v>0</v>
      </c>
      <c r="Y2982" s="832">
        <v>0</v>
      </c>
      <c r="Z2982" s="832">
        <v>0</v>
      </c>
      <c r="AA2982" s="832">
        <v>0</v>
      </c>
      <c r="AB2982" s="832">
        <v>0</v>
      </c>
      <c r="AC2982" s="832">
        <v>0</v>
      </c>
      <c r="AD2982" s="832">
        <v>0</v>
      </c>
      <c r="AE2982" s="832">
        <v>0</v>
      </c>
      <c r="AF2982" s="832">
        <v>0</v>
      </c>
      <c r="AG2982" s="832">
        <v>0</v>
      </c>
      <c r="AH2982" s="832">
        <v>0</v>
      </c>
      <c r="AI2982" s="832">
        <v>0</v>
      </c>
    </row>
    <row r="2983" spans="1:35" ht="15" customHeight="1">
      <c r="A2983" s="832" t="s">
        <v>1150</v>
      </c>
      <c r="B2983" s="832">
        <v>2023</v>
      </c>
      <c r="C2983" s="832" t="s">
        <v>1428</v>
      </c>
      <c r="D2983" s="832" t="s">
        <v>1429</v>
      </c>
      <c r="E2983" s="832" t="s">
        <v>333</v>
      </c>
      <c r="F2983" s="832" t="s">
        <v>1119</v>
      </c>
      <c r="G2983" s="832">
        <v>-291.54000000000002</v>
      </c>
      <c r="H2983" s="832">
        <v>-291.54000000000002</v>
      </c>
      <c r="I2983" s="832">
        <v>-291.54000000000002</v>
      </c>
      <c r="J2983" s="832">
        <v>-288.54000000000002</v>
      </c>
      <c r="K2983" s="832">
        <v>-288.54000000000002</v>
      </c>
      <c r="L2983" s="832">
        <v>-288.54000000000002</v>
      </c>
      <c r="M2983" s="832">
        <v>0</v>
      </c>
      <c r="N2983" s="832">
        <v>0</v>
      </c>
      <c r="O2983" s="832">
        <v>0</v>
      </c>
      <c r="P2983" s="832">
        <v>0</v>
      </c>
      <c r="Q2983" s="832">
        <v>0</v>
      </c>
      <c r="R2983" s="832">
        <v>0</v>
      </c>
      <c r="S2983" s="832">
        <v>-24.05</v>
      </c>
      <c r="T2983" s="832">
        <v>-0.65</v>
      </c>
      <c r="U2983" s="832">
        <v>0</v>
      </c>
      <c r="V2983" s="832">
        <v>0</v>
      </c>
      <c r="W2983" s="832">
        <v>0</v>
      </c>
      <c r="X2983" s="832">
        <v>0</v>
      </c>
      <c r="Y2983" s="832">
        <v>0</v>
      </c>
      <c r="Z2983" s="832">
        <v>0</v>
      </c>
      <c r="AA2983" s="832">
        <v>0</v>
      </c>
      <c r="AB2983" s="832">
        <v>0</v>
      </c>
      <c r="AC2983" s="832">
        <v>0</v>
      </c>
      <c r="AD2983" s="832">
        <v>0</v>
      </c>
      <c r="AE2983" s="832">
        <v>0</v>
      </c>
      <c r="AF2983" s="832">
        <v>0</v>
      </c>
      <c r="AG2983" s="832">
        <v>0</v>
      </c>
      <c r="AH2983" s="832">
        <v>0</v>
      </c>
      <c r="AI2983" s="832">
        <v>0</v>
      </c>
    </row>
    <row r="2984" spans="1:35" ht="15" customHeight="1">
      <c r="A2984" s="832" t="s">
        <v>1150</v>
      </c>
      <c r="B2984" s="832">
        <v>2023</v>
      </c>
      <c r="C2984" s="832" t="s">
        <v>1430</v>
      </c>
      <c r="D2984" s="832" t="s">
        <v>1431</v>
      </c>
      <c r="E2984" s="832" t="s">
        <v>333</v>
      </c>
      <c r="F2984" s="832" t="s">
        <v>1119</v>
      </c>
      <c r="G2984" s="832">
        <v>0</v>
      </c>
      <c r="H2984" s="832">
        <v>0</v>
      </c>
      <c r="I2984" s="832">
        <v>0</v>
      </c>
      <c r="J2984" s="832">
        <v>0</v>
      </c>
      <c r="K2984" s="832">
        <v>0</v>
      </c>
      <c r="L2984" s="832">
        <v>0</v>
      </c>
      <c r="M2984" s="832">
        <v>0</v>
      </c>
      <c r="N2984" s="832">
        <v>0</v>
      </c>
      <c r="O2984" s="832">
        <v>0</v>
      </c>
      <c r="P2984" s="832">
        <v>0</v>
      </c>
      <c r="Q2984" s="832">
        <v>0</v>
      </c>
      <c r="R2984" s="832">
        <v>0</v>
      </c>
      <c r="S2984" s="832">
        <v>0</v>
      </c>
      <c r="T2984" s="832">
        <v>0</v>
      </c>
      <c r="U2984" s="832">
        <v>0</v>
      </c>
      <c r="V2984" s="832">
        <v>0</v>
      </c>
      <c r="W2984" s="832">
        <v>0</v>
      </c>
      <c r="X2984" s="832">
        <v>0</v>
      </c>
      <c r="Y2984" s="832">
        <v>0</v>
      </c>
      <c r="Z2984" s="832">
        <v>0</v>
      </c>
      <c r="AA2984" s="832">
        <v>0</v>
      </c>
      <c r="AB2984" s="832">
        <v>0</v>
      </c>
      <c r="AC2984" s="832">
        <v>0</v>
      </c>
      <c r="AD2984" s="832">
        <v>0</v>
      </c>
      <c r="AE2984" s="832">
        <v>0</v>
      </c>
      <c r="AF2984" s="832">
        <v>0</v>
      </c>
      <c r="AG2984" s="832">
        <v>0</v>
      </c>
      <c r="AH2984" s="832">
        <v>0</v>
      </c>
      <c r="AI2984" s="832">
        <v>0</v>
      </c>
    </row>
    <row r="2985" spans="1:35" ht="15" customHeight="1">
      <c r="A2985" s="832" t="s">
        <v>1150</v>
      </c>
      <c r="B2985" s="832">
        <v>2023</v>
      </c>
      <c r="C2985" s="832" t="s">
        <v>1432</v>
      </c>
      <c r="D2985" s="832" t="s">
        <v>1433</v>
      </c>
      <c r="E2985" s="832" t="s">
        <v>333</v>
      </c>
      <c r="F2985" s="832" t="s">
        <v>1119</v>
      </c>
      <c r="G2985" s="832">
        <v>253544.85</v>
      </c>
      <c r="H2985" s="832">
        <v>277973.39</v>
      </c>
      <c r="I2985" s="832">
        <v>316974.03999999998</v>
      </c>
      <c r="J2985" s="832">
        <v>356018.68</v>
      </c>
      <c r="K2985" s="832">
        <v>407839.28</v>
      </c>
      <c r="L2985" s="832">
        <v>455012.08</v>
      </c>
      <c r="M2985" s="832">
        <v>35968.57</v>
      </c>
      <c r="N2985" s="832">
        <v>68805.94</v>
      </c>
      <c r="O2985" s="832">
        <v>108955.93</v>
      </c>
      <c r="P2985" s="832">
        <v>140970.22</v>
      </c>
      <c r="Q2985" s="832">
        <v>195069.33</v>
      </c>
      <c r="R2985" s="832">
        <v>247592.2</v>
      </c>
      <c r="S2985" s="832">
        <v>37917.67</v>
      </c>
      <c r="T2985" s="832">
        <v>39393.300000000003</v>
      </c>
      <c r="U2985" s="832">
        <v>0</v>
      </c>
      <c r="V2985" s="832">
        <v>0</v>
      </c>
      <c r="W2985" s="832">
        <v>0</v>
      </c>
      <c r="X2985" s="832">
        <v>0</v>
      </c>
      <c r="Y2985" s="832">
        <v>0</v>
      </c>
      <c r="Z2985" s="832">
        <v>0</v>
      </c>
      <c r="AA2985" s="832">
        <v>0</v>
      </c>
      <c r="AB2985" s="832">
        <v>0</v>
      </c>
      <c r="AC2985" s="832">
        <v>0</v>
      </c>
      <c r="AD2985" s="832">
        <v>0</v>
      </c>
      <c r="AE2985" s="832">
        <v>0</v>
      </c>
      <c r="AF2985" s="832">
        <v>0</v>
      </c>
      <c r="AG2985" s="832">
        <v>0</v>
      </c>
      <c r="AH2985" s="832">
        <v>0</v>
      </c>
      <c r="AI2985" s="832">
        <v>0</v>
      </c>
    </row>
    <row r="2986" spans="1:35" ht="15" customHeight="1">
      <c r="A2986" s="832" t="s">
        <v>1150</v>
      </c>
      <c r="B2986" s="832">
        <v>2023</v>
      </c>
      <c r="C2986" s="832" t="s">
        <v>1434</v>
      </c>
      <c r="D2986" s="832" t="s">
        <v>1435</v>
      </c>
      <c r="E2986" s="832" t="s">
        <v>333</v>
      </c>
      <c r="F2986" s="832" t="s">
        <v>1119</v>
      </c>
      <c r="G2986" s="832">
        <v>45967.28</v>
      </c>
      <c r="H2986" s="832">
        <v>51289.32</v>
      </c>
      <c r="I2986" s="832">
        <v>56867.94</v>
      </c>
      <c r="J2986" s="832">
        <v>64688.28</v>
      </c>
      <c r="K2986" s="832">
        <v>71863.08</v>
      </c>
      <c r="L2986" s="832">
        <v>82984.759999999995</v>
      </c>
      <c r="M2986" s="832">
        <v>6219.08</v>
      </c>
      <c r="N2986" s="832">
        <v>11041.24</v>
      </c>
      <c r="O2986" s="832">
        <v>16993.79</v>
      </c>
      <c r="P2986" s="832">
        <v>22645.13</v>
      </c>
      <c r="Q2986" s="832">
        <v>28888.36</v>
      </c>
      <c r="R2986" s="832">
        <v>38013.81</v>
      </c>
      <c r="S2986" s="832">
        <v>6915.4</v>
      </c>
      <c r="T2986" s="832">
        <v>6641.04</v>
      </c>
      <c r="U2986" s="832">
        <v>0</v>
      </c>
      <c r="V2986" s="832">
        <v>0</v>
      </c>
      <c r="W2986" s="832">
        <v>0</v>
      </c>
      <c r="X2986" s="832">
        <v>0</v>
      </c>
      <c r="Y2986" s="832">
        <v>0</v>
      </c>
      <c r="Z2986" s="832">
        <v>0</v>
      </c>
      <c r="AA2986" s="832">
        <v>0</v>
      </c>
      <c r="AB2986" s="832">
        <v>0</v>
      </c>
      <c r="AC2986" s="832">
        <v>0</v>
      </c>
      <c r="AD2986" s="832">
        <v>0</v>
      </c>
      <c r="AE2986" s="832">
        <v>0</v>
      </c>
      <c r="AF2986" s="832">
        <v>0</v>
      </c>
      <c r="AG2986" s="832">
        <v>0</v>
      </c>
      <c r="AH2986" s="832">
        <v>0</v>
      </c>
      <c r="AI2986" s="832">
        <v>0</v>
      </c>
    </row>
    <row r="2987" spans="1:35" ht="15" customHeight="1">
      <c r="A2987" s="832" t="s">
        <v>1150</v>
      </c>
      <c r="B2987" s="832">
        <v>2023</v>
      </c>
      <c r="C2987" s="832" t="s">
        <v>1436</v>
      </c>
      <c r="D2987" s="832" t="s">
        <v>1437</v>
      </c>
      <c r="E2987" s="832" t="s">
        <v>333</v>
      </c>
      <c r="F2987" s="832" t="s">
        <v>1119</v>
      </c>
      <c r="G2987" s="832">
        <v>0</v>
      </c>
      <c r="H2987" s="832">
        <v>-1880.91</v>
      </c>
      <c r="I2987" s="832">
        <v>-1880.91</v>
      </c>
      <c r="J2987" s="832">
        <v>-1880.91</v>
      </c>
      <c r="K2987" s="832">
        <v>-1880.91</v>
      </c>
      <c r="L2987" s="832">
        <v>-1880.91</v>
      </c>
      <c r="M2987" s="832">
        <v>0</v>
      </c>
      <c r="N2987" s="832">
        <v>0</v>
      </c>
      <c r="O2987" s="832">
        <v>0</v>
      </c>
      <c r="P2987" s="832">
        <v>0</v>
      </c>
      <c r="Q2987" s="832">
        <v>0</v>
      </c>
      <c r="R2987" s="832">
        <v>0</v>
      </c>
      <c r="S2987" s="832">
        <v>-156.74</v>
      </c>
      <c r="T2987" s="832">
        <v>-170.99</v>
      </c>
      <c r="U2987" s="832">
        <v>0</v>
      </c>
      <c r="V2987" s="832">
        <v>0</v>
      </c>
      <c r="W2987" s="832">
        <v>0</v>
      </c>
      <c r="X2987" s="832">
        <v>0</v>
      </c>
      <c r="Y2987" s="832">
        <v>0</v>
      </c>
      <c r="Z2987" s="832">
        <v>0</v>
      </c>
      <c r="AA2987" s="832">
        <v>0</v>
      </c>
      <c r="AB2987" s="832">
        <v>0</v>
      </c>
      <c r="AC2987" s="832">
        <v>0</v>
      </c>
      <c r="AD2987" s="832">
        <v>0</v>
      </c>
      <c r="AE2987" s="832">
        <v>0</v>
      </c>
      <c r="AF2987" s="832">
        <v>0</v>
      </c>
      <c r="AG2987" s="832">
        <v>0</v>
      </c>
      <c r="AH2987" s="832">
        <v>0</v>
      </c>
      <c r="AI2987" s="832">
        <v>0</v>
      </c>
    </row>
    <row r="2988" spans="1:35" ht="15" customHeight="1">
      <c r="A2988" s="832" t="s">
        <v>1150</v>
      </c>
      <c r="B2988" s="832">
        <v>2023</v>
      </c>
      <c r="C2988" s="832" t="s">
        <v>1438</v>
      </c>
      <c r="D2988" s="832" t="s">
        <v>1439</v>
      </c>
      <c r="E2988" s="832" t="s">
        <v>333</v>
      </c>
      <c r="F2988" s="832" t="s">
        <v>1119</v>
      </c>
      <c r="G2988" s="832">
        <v>0</v>
      </c>
      <c r="H2988" s="832">
        <v>0</v>
      </c>
      <c r="I2988" s="832">
        <v>0</v>
      </c>
      <c r="J2988" s="832">
        <v>0</v>
      </c>
      <c r="K2988" s="832">
        <v>0</v>
      </c>
      <c r="L2988" s="832">
        <v>0</v>
      </c>
      <c r="M2988" s="832">
        <v>0</v>
      </c>
      <c r="N2988" s="832">
        <v>0</v>
      </c>
      <c r="O2988" s="832">
        <v>0</v>
      </c>
      <c r="P2988" s="832">
        <v>0</v>
      </c>
      <c r="Q2988" s="832">
        <v>0</v>
      </c>
      <c r="R2988" s="832">
        <v>0</v>
      </c>
      <c r="S2988" s="832">
        <v>0</v>
      </c>
      <c r="T2988" s="832">
        <v>0</v>
      </c>
      <c r="U2988" s="832">
        <v>0</v>
      </c>
      <c r="V2988" s="832">
        <v>0</v>
      </c>
      <c r="W2988" s="832">
        <v>0</v>
      </c>
      <c r="X2988" s="832">
        <v>0</v>
      </c>
      <c r="Y2988" s="832">
        <v>0</v>
      </c>
      <c r="Z2988" s="832">
        <v>0</v>
      </c>
      <c r="AA2988" s="832">
        <v>0</v>
      </c>
      <c r="AB2988" s="832">
        <v>0</v>
      </c>
      <c r="AC2988" s="832">
        <v>0</v>
      </c>
      <c r="AD2988" s="832">
        <v>0</v>
      </c>
      <c r="AE2988" s="832">
        <v>0</v>
      </c>
      <c r="AF2988" s="832">
        <v>0</v>
      </c>
      <c r="AG2988" s="832">
        <v>0</v>
      </c>
      <c r="AH2988" s="832">
        <v>0</v>
      </c>
      <c r="AI2988" s="832">
        <v>0</v>
      </c>
    </row>
    <row r="2989" spans="1:35" ht="15" customHeight="1">
      <c r="A2989" s="832" t="s">
        <v>1150</v>
      </c>
      <c r="B2989" s="832">
        <v>2023</v>
      </c>
      <c r="C2989" s="832" t="s">
        <v>1440</v>
      </c>
      <c r="D2989" s="832" t="s">
        <v>1441</v>
      </c>
      <c r="E2989" s="832" t="s">
        <v>333</v>
      </c>
      <c r="F2989" s="832" t="s">
        <v>1119</v>
      </c>
      <c r="G2989" s="832">
        <v>4959.3100000000004</v>
      </c>
      <c r="H2989" s="832">
        <v>5694.39</v>
      </c>
      <c r="I2989" s="832">
        <v>6572.39</v>
      </c>
      <c r="J2989" s="832">
        <v>7382.53</v>
      </c>
      <c r="K2989" s="832">
        <v>8436.36</v>
      </c>
      <c r="L2989" s="832">
        <v>9502.25</v>
      </c>
      <c r="M2989" s="832">
        <v>979.43</v>
      </c>
      <c r="N2989" s="832">
        <v>2178.81</v>
      </c>
      <c r="O2989" s="832">
        <v>3207.4</v>
      </c>
      <c r="P2989" s="832">
        <v>4312.04</v>
      </c>
      <c r="Q2989" s="832">
        <v>5532.34</v>
      </c>
      <c r="R2989" s="832">
        <v>6563.69</v>
      </c>
      <c r="S2989" s="832">
        <v>791.85</v>
      </c>
      <c r="T2989" s="832">
        <v>978.39</v>
      </c>
      <c r="U2989" s="832">
        <v>0</v>
      </c>
      <c r="V2989" s="832">
        <v>0</v>
      </c>
      <c r="W2989" s="832">
        <v>0</v>
      </c>
      <c r="X2989" s="832">
        <v>0</v>
      </c>
      <c r="Y2989" s="832">
        <v>0</v>
      </c>
      <c r="Z2989" s="832">
        <v>0</v>
      </c>
      <c r="AA2989" s="832">
        <v>0</v>
      </c>
      <c r="AB2989" s="832">
        <v>0</v>
      </c>
      <c r="AC2989" s="832">
        <v>0</v>
      </c>
      <c r="AD2989" s="832">
        <v>0</v>
      </c>
      <c r="AE2989" s="832">
        <v>0</v>
      </c>
      <c r="AF2989" s="832">
        <v>0</v>
      </c>
      <c r="AG2989" s="832">
        <v>0</v>
      </c>
      <c r="AH2989" s="832">
        <v>0</v>
      </c>
      <c r="AI2989" s="832">
        <v>0</v>
      </c>
    </row>
    <row r="2990" spans="1:35" ht="15" customHeight="1">
      <c r="A2990" s="832" t="s">
        <v>1150</v>
      </c>
      <c r="B2990" s="832">
        <v>2023</v>
      </c>
      <c r="C2990" s="832" t="s">
        <v>1442</v>
      </c>
      <c r="D2990" s="832" t="s">
        <v>1443</v>
      </c>
      <c r="E2990" s="832" t="s">
        <v>333</v>
      </c>
      <c r="F2990" s="832" t="s">
        <v>1119</v>
      </c>
      <c r="G2990" s="832">
        <v>58064.2</v>
      </c>
      <c r="H2990" s="832">
        <v>66187.31</v>
      </c>
      <c r="I2990" s="832">
        <v>76800.350000000006</v>
      </c>
      <c r="J2990" s="832">
        <v>86301.440000000002</v>
      </c>
      <c r="K2990" s="832">
        <v>98478.11</v>
      </c>
      <c r="L2990" s="832">
        <v>110621.85</v>
      </c>
      <c r="M2990" s="832">
        <v>10925.79</v>
      </c>
      <c r="N2990" s="832">
        <v>20856.439999999999</v>
      </c>
      <c r="O2990" s="832">
        <v>30742.84</v>
      </c>
      <c r="P2990" s="832">
        <v>38508.160000000003</v>
      </c>
      <c r="Q2990" s="832">
        <v>48785.2</v>
      </c>
      <c r="R2990" s="832">
        <v>57505.1</v>
      </c>
      <c r="S2990" s="832">
        <v>9218.49</v>
      </c>
      <c r="T2990" s="832">
        <v>10022.14</v>
      </c>
      <c r="U2990" s="832">
        <v>0</v>
      </c>
      <c r="V2990" s="832">
        <v>0</v>
      </c>
      <c r="W2990" s="832">
        <v>0</v>
      </c>
      <c r="X2990" s="832">
        <v>0</v>
      </c>
      <c r="Y2990" s="832">
        <v>0</v>
      </c>
      <c r="Z2990" s="832">
        <v>0</v>
      </c>
      <c r="AA2990" s="832">
        <v>0</v>
      </c>
      <c r="AB2990" s="832">
        <v>0</v>
      </c>
      <c r="AC2990" s="832">
        <v>0</v>
      </c>
      <c r="AD2990" s="832">
        <v>0</v>
      </c>
      <c r="AE2990" s="832">
        <v>0</v>
      </c>
      <c r="AF2990" s="832">
        <v>0</v>
      </c>
      <c r="AG2990" s="832">
        <v>0</v>
      </c>
      <c r="AH2990" s="832">
        <v>0</v>
      </c>
      <c r="AI2990" s="832">
        <v>0</v>
      </c>
    </row>
    <row r="2991" spans="1:35" ht="15" customHeight="1">
      <c r="A2991" s="832" t="s">
        <v>1150</v>
      </c>
      <c r="B2991" s="832">
        <v>2023</v>
      </c>
      <c r="C2991" s="832" t="s">
        <v>1444</v>
      </c>
      <c r="D2991" s="832" t="s">
        <v>1445</v>
      </c>
      <c r="E2991" s="832" t="s">
        <v>333</v>
      </c>
      <c r="F2991" s="832" t="s">
        <v>1119</v>
      </c>
      <c r="G2991" s="832">
        <v>6254.19</v>
      </c>
      <c r="H2991" s="832">
        <v>9157.82</v>
      </c>
      <c r="I2991" s="832">
        <v>11571.68</v>
      </c>
      <c r="J2991" s="832">
        <v>12202.18</v>
      </c>
      <c r="K2991" s="832">
        <v>12827.18</v>
      </c>
      <c r="L2991" s="832">
        <v>15438.18</v>
      </c>
      <c r="M2991" s="832">
        <v>750</v>
      </c>
      <c r="N2991" s="832">
        <v>2460</v>
      </c>
      <c r="O2991" s="832">
        <v>3216.86</v>
      </c>
      <c r="P2991" s="832">
        <v>3966.86</v>
      </c>
      <c r="Q2991" s="832">
        <v>5020.6099999999997</v>
      </c>
      <c r="R2991" s="832">
        <v>9419.86</v>
      </c>
      <c r="S2991" s="832">
        <v>1286.52</v>
      </c>
      <c r="T2991" s="832">
        <v>1348.15</v>
      </c>
      <c r="U2991" s="832">
        <v>0</v>
      </c>
      <c r="V2991" s="832">
        <v>0</v>
      </c>
      <c r="W2991" s="832">
        <v>0</v>
      </c>
      <c r="X2991" s="832">
        <v>0</v>
      </c>
      <c r="Y2991" s="832">
        <v>0</v>
      </c>
      <c r="Z2991" s="832">
        <v>0</v>
      </c>
      <c r="AA2991" s="832">
        <v>0</v>
      </c>
      <c r="AB2991" s="832">
        <v>0</v>
      </c>
      <c r="AC2991" s="832">
        <v>0</v>
      </c>
      <c r="AD2991" s="832">
        <v>0</v>
      </c>
      <c r="AE2991" s="832">
        <v>0</v>
      </c>
      <c r="AF2991" s="832">
        <v>0</v>
      </c>
      <c r="AG2991" s="832">
        <v>0</v>
      </c>
      <c r="AH2991" s="832">
        <v>0</v>
      </c>
      <c r="AI2991" s="832">
        <v>0</v>
      </c>
    </row>
    <row r="2992" spans="1:35" ht="15" customHeight="1">
      <c r="A2992" s="832" t="s">
        <v>1150</v>
      </c>
      <c r="B2992" s="832">
        <v>2023</v>
      </c>
      <c r="C2992" s="832" t="s">
        <v>1446</v>
      </c>
      <c r="D2992" s="832" t="s">
        <v>1447</v>
      </c>
      <c r="E2992" s="832" t="s">
        <v>333</v>
      </c>
      <c r="F2992" s="832" t="s">
        <v>1119</v>
      </c>
      <c r="G2992" s="832">
        <v>2415.3000000000002</v>
      </c>
      <c r="H2992" s="832">
        <v>2671.23</v>
      </c>
      <c r="I2992" s="832">
        <v>2822.91</v>
      </c>
      <c r="J2992" s="832">
        <v>3503.25</v>
      </c>
      <c r="K2992" s="832">
        <v>3735.7</v>
      </c>
      <c r="L2992" s="832">
        <v>3840.68</v>
      </c>
      <c r="M2992" s="832">
        <v>448.35</v>
      </c>
      <c r="N2992" s="832">
        <v>737.69</v>
      </c>
      <c r="O2992" s="832">
        <v>1116.2</v>
      </c>
      <c r="P2992" s="832">
        <v>1752.09</v>
      </c>
      <c r="Q2992" s="832">
        <v>2097.11</v>
      </c>
      <c r="R2992" s="832">
        <v>2265.94</v>
      </c>
      <c r="S2992" s="832">
        <v>320.06</v>
      </c>
      <c r="T2992" s="832">
        <v>339.89</v>
      </c>
      <c r="U2992" s="832">
        <v>0</v>
      </c>
      <c r="V2992" s="832">
        <v>0</v>
      </c>
      <c r="W2992" s="832">
        <v>0</v>
      </c>
      <c r="X2992" s="832">
        <v>0</v>
      </c>
      <c r="Y2992" s="832">
        <v>0</v>
      </c>
      <c r="Z2992" s="832">
        <v>0</v>
      </c>
      <c r="AA2992" s="832">
        <v>0</v>
      </c>
      <c r="AB2992" s="832">
        <v>0</v>
      </c>
      <c r="AC2992" s="832">
        <v>0</v>
      </c>
      <c r="AD2992" s="832">
        <v>0</v>
      </c>
      <c r="AE2992" s="832">
        <v>0</v>
      </c>
      <c r="AF2992" s="832">
        <v>0</v>
      </c>
      <c r="AG2992" s="832">
        <v>0</v>
      </c>
      <c r="AH2992" s="832">
        <v>0</v>
      </c>
      <c r="AI2992" s="832">
        <v>0</v>
      </c>
    </row>
    <row r="2993" spans="1:35" ht="15" customHeight="1">
      <c r="A2993" s="832" t="s">
        <v>1150</v>
      </c>
      <c r="B2993" s="832">
        <v>2023</v>
      </c>
      <c r="C2993" s="832" t="s">
        <v>1448</v>
      </c>
      <c r="D2993" s="832" t="s">
        <v>1449</v>
      </c>
      <c r="E2993" s="832" t="s">
        <v>333</v>
      </c>
      <c r="F2993" s="832" t="s">
        <v>1119</v>
      </c>
      <c r="G2993" s="832">
        <v>13338.42</v>
      </c>
      <c r="H2993" s="832">
        <v>16181.48</v>
      </c>
      <c r="I2993" s="832">
        <v>19973.03</v>
      </c>
      <c r="J2993" s="832">
        <v>22526.560000000001</v>
      </c>
      <c r="K2993" s="832">
        <v>26171.17</v>
      </c>
      <c r="L2993" s="832">
        <v>31256.03</v>
      </c>
      <c r="M2993" s="832">
        <v>1281.33</v>
      </c>
      <c r="N2993" s="832">
        <v>2407.0300000000002</v>
      </c>
      <c r="O2993" s="832">
        <v>5142.3999999999996</v>
      </c>
      <c r="P2993" s="832">
        <v>10019.64</v>
      </c>
      <c r="Q2993" s="832">
        <v>18418.86</v>
      </c>
      <c r="R2993" s="832">
        <v>24458.48</v>
      </c>
      <c r="S2993" s="832">
        <v>2604.67</v>
      </c>
      <c r="T2993" s="832">
        <v>3591.38</v>
      </c>
      <c r="U2993" s="832">
        <v>0</v>
      </c>
      <c r="V2993" s="832">
        <v>0</v>
      </c>
      <c r="W2993" s="832">
        <v>0</v>
      </c>
      <c r="X2993" s="832">
        <v>0</v>
      </c>
      <c r="Y2993" s="832">
        <v>0</v>
      </c>
      <c r="Z2993" s="832">
        <v>0</v>
      </c>
      <c r="AA2993" s="832">
        <v>0</v>
      </c>
      <c r="AB2993" s="832">
        <v>0</v>
      </c>
      <c r="AC2993" s="832">
        <v>0</v>
      </c>
      <c r="AD2993" s="832">
        <v>0</v>
      </c>
      <c r="AE2993" s="832">
        <v>0</v>
      </c>
      <c r="AF2993" s="832">
        <v>0</v>
      </c>
      <c r="AG2993" s="832">
        <v>0</v>
      </c>
      <c r="AH2993" s="832">
        <v>0</v>
      </c>
      <c r="AI2993" s="832">
        <v>0</v>
      </c>
    </row>
    <row r="2994" spans="1:35" ht="15" customHeight="1">
      <c r="A2994" s="832" t="s">
        <v>1150</v>
      </c>
      <c r="B2994" s="832">
        <v>2023</v>
      </c>
      <c r="C2994" s="832" t="s">
        <v>1450</v>
      </c>
      <c r="D2994" s="832" t="s">
        <v>1451</v>
      </c>
      <c r="E2994" s="832" t="s">
        <v>333</v>
      </c>
      <c r="F2994" s="832" t="s">
        <v>1119</v>
      </c>
      <c r="G2994" s="832">
        <v>9263.9500000000007</v>
      </c>
      <c r="H2994" s="832">
        <v>10463.51</v>
      </c>
      <c r="I2994" s="832">
        <v>11962.96</v>
      </c>
      <c r="J2994" s="832">
        <v>13162.52</v>
      </c>
      <c r="K2994" s="832">
        <v>14661.97</v>
      </c>
      <c r="L2994" s="832">
        <v>15861.53</v>
      </c>
      <c r="M2994" s="832">
        <v>1688.05</v>
      </c>
      <c r="N2994" s="832">
        <v>3245.65</v>
      </c>
      <c r="O2994" s="832">
        <v>4573.37</v>
      </c>
      <c r="P2994" s="832">
        <v>5792.25</v>
      </c>
      <c r="Q2994" s="832">
        <v>7370.61</v>
      </c>
      <c r="R2994" s="832">
        <v>8583.61</v>
      </c>
      <c r="S2994" s="832">
        <v>1321.79</v>
      </c>
      <c r="T2994" s="832">
        <v>1378.89</v>
      </c>
      <c r="U2994" s="832">
        <v>0</v>
      </c>
      <c r="V2994" s="832">
        <v>0</v>
      </c>
      <c r="W2994" s="832">
        <v>0</v>
      </c>
      <c r="X2994" s="832">
        <v>0</v>
      </c>
      <c r="Y2994" s="832">
        <v>0</v>
      </c>
      <c r="Z2994" s="832">
        <v>0</v>
      </c>
      <c r="AA2994" s="832">
        <v>0</v>
      </c>
      <c r="AB2994" s="832">
        <v>0</v>
      </c>
      <c r="AC2994" s="832">
        <v>0</v>
      </c>
      <c r="AD2994" s="832">
        <v>0</v>
      </c>
      <c r="AE2994" s="832">
        <v>0</v>
      </c>
      <c r="AF2994" s="832">
        <v>0</v>
      </c>
      <c r="AG2994" s="832">
        <v>0</v>
      </c>
      <c r="AH2994" s="832">
        <v>0</v>
      </c>
      <c r="AI2994" s="832">
        <v>0</v>
      </c>
    </row>
    <row r="2995" spans="1:35" ht="15" customHeight="1">
      <c r="A2995" s="832" t="s">
        <v>1150</v>
      </c>
      <c r="B2995" s="832">
        <v>2023</v>
      </c>
      <c r="C2995" s="832" t="s">
        <v>1452</v>
      </c>
      <c r="D2995" s="832" t="s">
        <v>1453</v>
      </c>
      <c r="E2995" s="832" t="s">
        <v>333</v>
      </c>
      <c r="F2995" s="832" t="s">
        <v>1119</v>
      </c>
      <c r="G2995" s="832">
        <v>0</v>
      </c>
      <c r="H2995" s="832">
        <v>0</v>
      </c>
      <c r="I2995" s="832">
        <v>0</v>
      </c>
      <c r="J2995" s="832">
        <v>0</v>
      </c>
      <c r="K2995" s="832">
        <v>0</v>
      </c>
      <c r="L2995" s="832">
        <v>0</v>
      </c>
      <c r="M2995" s="832">
        <v>0</v>
      </c>
      <c r="N2995" s="832">
        <v>0</v>
      </c>
      <c r="O2995" s="832">
        <v>0</v>
      </c>
      <c r="P2995" s="832">
        <v>0</v>
      </c>
      <c r="Q2995" s="832">
        <v>0</v>
      </c>
      <c r="R2995" s="832">
        <v>0</v>
      </c>
      <c r="S2995" s="832">
        <v>0</v>
      </c>
      <c r="T2995" s="832">
        <v>0</v>
      </c>
      <c r="U2995" s="832">
        <v>0</v>
      </c>
      <c r="V2995" s="832">
        <v>0</v>
      </c>
      <c r="W2995" s="832">
        <v>0</v>
      </c>
      <c r="X2995" s="832">
        <v>0</v>
      </c>
      <c r="Y2995" s="832">
        <v>0</v>
      </c>
      <c r="Z2995" s="832">
        <v>0</v>
      </c>
      <c r="AA2995" s="832">
        <v>0</v>
      </c>
      <c r="AB2995" s="832">
        <v>0</v>
      </c>
      <c r="AC2995" s="832">
        <v>0</v>
      </c>
      <c r="AD2995" s="832">
        <v>0</v>
      </c>
      <c r="AE2995" s="832">
        <v>0</v>
      </c>
      <c r="AF2995" s="832">
        <v>0</v>
      </c>
      <c r="AG2995" s="832">
        <v>0</v>
      </c>
      <c r="AH2995" s="832">
        <v>0</v>
      </c>
      <c r="AI2995" s="832">
        <v>0</v>
      </c>
    </row>
    <row r="2996" spans="1:35" ht="15" customHeight="1">
      <c r="A2996" s="832" t="s">
        <v>1150</v>
      </c>
      <c r="B2996" s="832">
        <v>2023</v>
      </c>
      <c r="C2996" s="832" t="s">
        <v>1454</v>
      </c>
      <c r="D2996" s="832" t="s">
        <v>1455</v>
      </c>
      <c r="E2996" s="832" t="s">
        <v>333</v>
      </c>
      <c r="F2996" s="832" t="s">
        <v>1119</v>
      </c>
      <c r="G2996" s="832">
        <v>40733.21</v>
      </c>
      <c r="H2996" s="832">
        <v>44574.45</v>
      </c>
      <c r="I2996" s="832">
        <v>49628.39</v>
      </c>
      <c r="J2996" s="832">
        <v>54477.279999999999</v>
      </c>
      <c r="K2996" s="832">
        <v>58790.82</v>
      </c>
      <c r="L2996" s="832">
        <v>64365.14</v>
      </c>
      <c r="M2996" s="832">
        <v>3337.12</v>
      </c>
      <c r="N2996" s="832">
        <v>7678.52</v>
      </c>
      <c r="O2996" s="832">
        <v>11258.59</v>
      </c>
      <c r="P2996" s="832">
        <v>17707.09</v>
      </c>
      <c r="Q2996" s="832">
        <v>23831.84</v>
      </c>
      <c r="R2996" s="832">
        <v>27819.46</v>
      </c>
      <c r="S2996" s="832">
        <v>5363.76</v>
      </c>
      <c r="T2996" s="832">
        <v>4636.8900000000003</v>
      </c>
      <c r="U2996" s="832">
        <v>0</v>
      </c>
      <c r="V2996" s="832">
        <v>0</v>
      </c>
      <c r="W2996" s="832">
        <v>0</v>
      </c>
      <c r="X2996" s="832">
        <v>0</v>
      </c>
      <c r="Y2996" s="832">
        <v>0</v>
      </c>
      <c r="Z2996" s="832">
        <v>0</v>
      </c>
      <c r="AA2996" s="832">
        <v>0</v>
      </c>
      <c r="AB2996" s="832">
        <v>0</v>
      </c>
      <c r="AC2996" s="832">
        <v>0</v>
      </c>
      <c r="AD2996" s="832">
        <v>0</v>
      </c>
      <c r="AE2996" s="832">
        <v>0</v>
      </c>
      <c r="AF2996" s="832">
        <v>0</v>
      </c>
      <c r="AG2996" s="832">
        <v>0</v>
      </c>
      <c r="AH2996" s="832">
        <v>0</v>
      </c>
      <c r="AI2996" s="832">
        <v>0</v>
      </c>
    </row>
    <row r="2997" spans="1:35" ht="15" customHeight="1">
      <c r="A2997" s="832" t="s">
        <v>1150</v>
      </c>
      <c r="B2997" s="832">
        <v>2023</v>
      </c>
      <c r="C2997" s="832" t="s">
        <v>1456</v>
      </c>
      <c r="D2997" s="832" t="s">
        <v>2730</v>
      </c>
      <c r="E2997" s="832" t="s">
        <v>333</v>
      </c>
      <c r="F2997" s="832" t="s">
        <v>1119</v>
      </c>
      <c r="G2997" s="832">
        <v>0</v>
      </c>
      <c r="H2997" s="832">
        <v>0</v>
      </c>
      <c r="I2997" s="832">
        <v>0</v>
      </c>
      <c r="J2997" s="832">
        <v>0</v>
      </c>
      <c r="K2997" s="832">
        <v>0</v>
      </c>
      <c r="L2997" s="832">
        <v>0</v>
      </c>
      <c r="M2997" s="832">
        <v>0</v>
      </c>
      <c r="N2997" s="832">
        <v>0</v>
      </c>
      <c r="O2997" s="832">
        <v>0</v>
      </c>
      <c r="P2997" s="832">
        <v>0</v>
      </c>
      <c r="Q2997" s="832">
        <v>0</v>
      </c>
      <c r="R2997" s="832">
        <v>0</v>
      </c>
      <c r="S2997" s="832">
        <v>0</v>
      </c>
      <c r="T2997" s="832">
        <v>0</v>
      </c>
      <c r="U2997" s="832">
        <v>0</v>
      </c>
      <c r="V2997" s="832">
        <v>0</v>
      </c>
      <c r="W2997" s="832">
        <v>0</v>
      </c>
      <c r="X2997" s="832">
        <v>0</v>
      </c>
      <c r="Y2997" s="832">
        <v>0</v>
      </c>
      <c r="Z2997" s="832">
        <v>0</v>
      </c>
      <c r="AA2997" s="832">
        <v>0</v>
      </c>
      <c r="AB2997" s="832">
        <v>0</v>
      </c>
      <c r="AC2997" s="832">
        <v>0</v>
      </c>
      <c r="AD2997" s="832">
        <v>0</v>
      </c>
      <c r="AE2997" s="832">
        <v>0</v>
      </c>
      <c r="AF2997" s="832">
        <v>0</v>
      </c>
      <c r="AG2997" s="832">
        <v>0</v>
      </c>
      <c r="AH2997" s="832">
        <v>0</v>
      </c>
      <c r="AI2997" s="832">
        <v>0</v>
      </c>
    </row>
    <row r="2998" spans="1:35" ht="15" customHeight="1">
      <c r="A2998" s="832" t="s">
        <v>1150</v>
      </c>
      <c r="B2998" s="832">
        <v>2023</v>
      </c>
      <c r="C2998" s="832" t="s">
        <v>1458</v>
      </c>
      <c r="D2998" s="832" t="s">
        <v>2731</v>
      </c>
      <c r="E2998" s="832" t="s">
        <v>333</v>
      </c>
      <c r="F2998" s="832" t="s">
        <v>1119</v>
      </c>
      <c r="G2998" s="832">
        <v>0</v>
      </c>
      <c r="H2998" s="832">
        <v>0</v>
      </c>
      <c r="I2998" s="832">
        <v>0</v>
      </c>
      <c r="J2998" s="832">
        <v>0</v>
      </c>
      <c r="K2998" s="832">
        <v>0</v>
      </c>
      <c r="L2998" s="832">
        <v>0</v>
      </c>
      <c r="M2998" s="832">
        <v>0</v>
      </c>
      <c r="N2998" s="832">
        <v>0</v>
      </c>
      <c r="O2998" s="832">
        <v>0</v>
      </c>
      <c r="P2998" s="832">
        <v>0</v>
      </c>
      <c r="Q2998" s="832">
        <v>0</v>
      </c>
      <c r="R2998" s="832">
        <v>0</v>
      </c>
      <c r="S2998" s="832">
        <v>0</v>
      </c>
      <c r="T2998" s="832">
        <v>0</v>
      </c>
      <c r="U2998" s="832">
        <v>0</v>
      </c>
      <c r="V2998" s="832">
        <v>0</v>
      </c>
      <c r="W2998" s="832">
        <v>0</v>
      </c>
      <c r="X2998" s="832">
        <v>0</v>
      </c>
      <c r="Y2998" s="832">
        <v>0</v>
      </c>
      <c r="Z2998" s="832">
        <v>0</v>
      </c>
      <c r="AA2998" s="832">
        <v>0</v>
      </c>
      <c r="AB2998" s="832">
        <v>0</v>
      </c>
      <c r="AC2998" s="832">
        <v>0</v>
      </c>
      <c r="AD2998" s="832">
        <v>0</v>
      </c>
      <c r="AE2998" s="832">
        <v>0</v>
      </c>
      <c r="AF2998" s="832">
        <v>0</v>
      </c>
      <c r="AG2998" s="832">
        <v>0</v>
      </c>
      <c r="AH2998" s="832">
        <v>0</v>
      </c>
      <c r="AI2998" s="832">
        <v>0</v>
      </c>
    </row>
    <row r="2999" spans="1:35" ht="15" customHeight="1">
      <c r="A2999" s="832" t="s">
        <v>1150</v>
      </c>
      <c r="B2999" s="832">
        <v>2023</v>
      </c>
      <c r="C2999" s="832" t="s">
        <v>1460</v>
      </c>
      <c r="D2999" s="832" t="s">
        <v>1461</v>
      </c>
      <c r="E2999" s="832" t="s">
        <v>333</v>
      </c>
      <c r="F2999" s="832" t="s">
        <v>1119</v>
      </c>
      <c r="G2999" s="832">
        <v>5269.89</v>
      </c>
      <c r="H2999" s="832">
        <v>5269.89</v>
      </c>
      <c r="I2999" s="832">
        <v>5269.89</v>
      </c>
      <c r="J2999" s="832">
        <v>5373.64</v>
      </c>
      <c r="K2999" s="832">
        <v>5373.64</v>
      </c>
      <c r="L2999" s="832">
        <v>5373.64</v>
      </c>
      <c r="M2999" s="832">
        <v>0</v>
      </c>
      <c r="N2999" s="832">
        <v>0</v>
      </c>
      <c r="O2999" s="832">
        <v>0</v>
      </c>
      <c r="P2999" s="832">
        <v>11.86</v>
      </c>
      <c r="Q2999" s="832">
        <v>91.86</v>
      </c>
      <c r="R2999" s="832">
        <v>91.86</v>
      </c>
      <c r="S2999" s="832">
        <v>447.8</v>
      </c>
      <c r="T2999" s="832">
        <v>119.56</v>
      </c>
      <c r="U2999" s="832">
        <v>0</v>
      </c>
      <c r="V2999" s="832">
        <v>0</v>
      </c>
      <c r="W2999" s="832">
        <v>0</v>
      </c>
      <c r="X2999" s="832">
        <v>0</v>
      </c>
      <c r="Y2999" s="832">
        <v>0</v>
      </c>
      <c r="Z2999" s="832">
        <v>0</v>
      </c>
      <c r="AA2999" s="832">
        <v>0</v>
      </c>
      <c r="AB2999" s="832">
        <v>0</v>
      </c>
      <c r="AC2999" s="832">
        <v>0</v>
      </c>
      <c r="AD2999" s="832">
        <v>0</v>
      </c>
      <c r="AE2999" s="832">
        <v>0</v>
      </c>
      <c r="AF2999" s="832">
        <v>0</v>
      </c>
      <c r="AG2999" s="832">
        <v>0</v>
      </c>
      <c r="AH2999" s="832">
        <v>0</v>
      </c>
      <c r="AI2999" s="832">
        <v>0</v>
      </c>
    </row>
    <row r="3000" spans="1:35" ht="15" customHeight="1">
      <c r="A3000" s="832" t="s">
        <v>1150</v>
      </c>
      <c r="B3000" s="832">
        <v>2023</v>
      </c>
      <c r="C3000" s="832" t="s">
        <v>1462</v>
      </c>
      <c r="D3000" s="832" t="s">
        <v>1463</v>
      </c>
      <c r="E3000" s="832" t="s">
        <v>333</v>
      </c>
      <c r="F3000" s="832" t="s">
        <v>1119</v>
      </c>
      <c r="G3000" s="832">
        <v>-16147.76</v>
      </c>
      <c r="H3000" s="832">
        <v>-16919.66</v>
      </c>
      <c r="I3000" s="832">
        <v>-15927.96</v>
      </c>
      <c r="J3000" s="832">
        <v>-20007.96</v>
      </c>
      <c r="K3000" s="832">
        <v>-24757.96</v>
      </c>
      <c r="L3000" s="832">
        <v>-25406.06</v>
      </c>
      <c r="M3000" s="832">
        <v>-5750</v>
      </c>
      <c r="N3000" s="832">
        <v>-5740.38</v>
      </c>
      <c r="O3000" s="832">
        <v>-8940.3799999999992</v>
      </c>
      <c r="P3000" s="832">
        <v>-10590.38</v>
      </c>
      <c r="Q3000" s="832">
        <v>-10600</v>
      </c>
      <c r="R3000" s="832">
        <v>-13400</v>
      </c>
      <c r="S3000" s="832">
        <v>-2117.17</v>
      </c>
      <c r="T3000" s="832">
        <v>-1806.13</v>
      </c>
      <c r="U3000" s="832">
        <v>0</v>
      </c>
      <c r="V3000" s="832">
        <v>0</v>
      </c>
      <c r="W3000" s="832">
        <v>0</v>
      </c>
      <c r="X3000" s="832">
        <v>0</v>
      </c>
      <c r="Y3000" s="832">
        <v>0</v>
      </c>
      <c r="Z3000" s="832">
        <v>0</v>
      </c>
      <c r="AA3000" s="832">
        <v>0</v>
      </c>
      <c r="AB3000" s="832">
        <v>0</v>
      </c>
      <c r="AC3000" s="832">
        <v>0</v>
      </c>
      <c r="AD3000" s="832">
        <v>0</v>
      </c>
      <c r="AE3000" s="832">
        <v>0</v>
      </c>
      <c r="AF3000" s="832">
        <v>0</v>
      </c>
      <c r="AG3000" s="832">
        <v>0</v>
      </c>
      <c r="AH3000" s="832">
        <v>0</v>
      </c>
      <c r="AI3000" s="832">
        <v>0</v>
      </c>
    </row>
    <row r="3001" spans="1:35" ht="15" customHeight="1">
      <c r="A3001" s="832" t="s">
        <v>1150</v>
      </c>
      <c r="B3001" s="832">
        <v>2023</v>
      </c>
      <c r="C3001" s="832" t="s">
        <v>1464</v>
      </c>
      <c r="D3001" s="832" t="s">
        <v>1465</v>
      </c>
      <c r="E3001" s="832" t="s">
        <v>333</v>
      </c>
      <c r="F3001" s="832" t="s">
        <v>1119</v>
      </c>
      <c r="G3001" s="832">
        <v>0</v>
      </c>
      <c r="H3001" s="832">
        <v>0</v>
      </c>
      <c r="I3001" s="832">
        <v>0</v>
      </c>
      <c r="J3001" s="832">
        <v>0</v>
      </c>
      <c r="K3001" s="832">
        <v>0</v>
      </c>
      <c r="L3001" s="832">
        <v>0</v>
      </c>
      <c r="M3001" s="832">
        <v>0</v>
      </c>
      <c r="N3001" s="832">
        <v>0</v>
      </c>
      <c r="O3001" s="832">
        <v>0</v>
      </c>
      <c r="P3001" s="832">
        <v>0</v>
      </c>
      <c r="Q3001" s="832">
        <v>0</v>
      </c>
      <c r="R3001" s="832">
        <v>0</v>
      </c>
      <c r="S3001" s="832">
        <v>0</v>
      </c>
      <c r="T3001" s="832">
        <v>0</v>
      </c>
      <c r="U3001" s="832">
        <v>0</v>
      </c>
      <c r="V3001" s="832">
        <v>0</v>
      </c>
      <c r="W3001" s="832">
        <v>0</v>
      </c>
      <c r="X3001" s="832">
        <v>0</v>
      </c>
      <c r="Y3001" s="832">
        <v>0</v>
      </c>
      <c r="Z3001" s="832">
        <v>0</v>
      </c>
      <c r="AA3001" s="832">
        <v>0</v>
      </c>
      <c r="AB3001" s="832">
        <v>0</v>
      </c>
      <c r="AC3001" s="832">
        <v>0</v>
      </c>
      <c r="AD3001" s="832">
        <v>0</v>
      </c>
      <c r="AE3001" s="832">
        <v>0</v>
      </c>
      <c r="AF3001" s="832">
        <v>0</v>
      </c>
      <c r="AG3001" s="832">
        <v>0</v>
      </c>
      <c r="AH3001" s="832">
        <v>0</v>
      </c>
      <c r="AI3001" s="832">
        <v>0</v>
      </c>
    </row>
    <row r="3002" spans="1:35" ht="15" customHeight="1">
      <c r="A3002" s="832" t="s">
        <v>1150</v>
      </c>
      <c r="B3002" s="832">
        <v>2023</v>
      </c>
      <c r="C3002" s="832" t="s">
        <v>1466</v>
      </c>
      <c r="D3002" s="832" t="s">
        <v>1467</v>
      </c>
      <c r="E3002" s="832" t="s">
        <v>333</v>
      </c>
      <c r="F3002" s="832" t="s">
        <v>1119</v>
      </c>
      <c r="G3002" s="832">
        <v>0</v>
      </c>
      <c r="H3002" s="832">
        <v>0</v>
      </c>
      <c r="I3002" s="832">
        <v>0</v>
      </c>
      <c r="J3002" s="832">
        <v>0</v>
      </c>
      <c r="K3002" s="832">
        <v>0</v>
      </c>
      <c r="L3002" s="832">
        <v>0</v>
      </c>
      <c r="M3002" s="832">
        <v>0</v>
      </c>
      <c r="N3002" s="832">
        <v>0</v>
      </c>
      <c r="O3002" s="832">
        <v>0</v>
      </c>
      <c r="P3002" s="832">
        <v>0</v>
      </c>
      <c r="Q3002" s="832">
        <v>0</v>
      </c>
      <c r="R3002" s="832">
        <v>0</v>
      </c>
      <c r="S3002" s="832">
        <v>0</v>
      </c>
      <c r="T3002" s="832">
        <v>0</v>
      </c>
      <c r="U3002" s="832">
        <v>0</v>
      </c>
      <c r="V3002" s="832">
        <v>0</v>
      </c>
      <c r="W3002" s="832">
        <v>0</v>
      </c>
      <c r="X3002" s="832">
        <v>0</v>
      </c>
      <c r="Y3002" s="832">
        <v>0</v>
      </c>
      <c r="Z3002" s="832">
        <v>0</v>
      </c>
      <c r="AA3002" s="832">
        <v>0</v>
      </c>
      <c r="AB3002" s="832">
        <v>0</v>
      </c>
      <c r="AC3002" s="832">
        <v>0</v>
      </c>
      <c r="AD3002" s="832">
        <v>0</v>
      </c>
      <c r="AE3002" s="832">
        <v>0</v>
      </c>
      <c r="AF3002" s="832">
        <v>0</v>
      </c>
      <c r="AG3002" s="832">
        <v>0</v>
      </c>
      <c r="AH3002" s="832">
        <v>0</v>
      </c>
      <c r="AI3002" s="832">
        <v>0</v>
      </c>
    </row>
    <row r="3003" spans="1:35" ht="15" customHeight="1">
      <c r="A3003" s="832" t="s">
        <v>1150</v>
      </c>
      <c r="B3003" s="832">
        <v>2023</v>
      </c>
      <c r="C3003" s="832" t="s">
        <v>1468</v>
      </c>
      <c r="D3003" s="832" t="s">
        <v>1469</v>
      </c>
      <c r="E3003" s="832" t="s">
        <v>333</v>
      </c>
      <c r="F3003" s="832" t="s">
        <v>1119</v>
      </c>
      <c r="G3003" s="832">
        <v>10942.11</v>
      </c>
      <c r="H3003" s="832">
        <v>12465.02</v>
      </c>
      <c r="I3003" s="832">
        <v>14017.05</v>
      </c>
      <c r="J3003" s="832">
        <v>15552.41</v>
      </c>
      <c r="K3003" s="832">
        <v>17132.71</v>
      </c>
      <c r="L3003" s="832">
        <v>18647.48</v>
      </c>
      <c r="M3003" s="832">
        <v>1513.66</v>
      </c>
      <c r="N3003" s="832">
        <v>3054.91</v>
      </c>
      <c r="O3003" s="832">
        <v>4567.2299999999996</v>
      </c>
      <c r="P3003" s="832">
        <v>6088.26</v>
      </c>
      <c r="Q3003" s="832">
        <v>7645.05</v>
      </c>
      <c r="R3003" s="832">
        <v>9275.67</v>
      </c>
      <c r="S3003" s="832">
        <v>1553.96</v>
      </c>
      <c r="T3003" s="832">
        <v>1544.33</v>
      </c>
      <c r="U3003" s="832">
        <v>0</v>
      </c>
      <c r="V3003" s="832">
        <v>0</v>
      </c>
      <c r="W3003" s="832">
        <v>0</v>
      </c>
      <c r="X3003" s="832">
        <v>0</v>
      </c>
      <c r="Y3003" s="832">
        <v>0</v>
      </c>
      <c r="Z3003" s="832">
        <v>0</v>
      </c>
      <c r="AA3003" s="832">
        <v>0</v>
      </c>
      <c r="AB3003" s="832">
        <v>0</v>
      </c>
      <c r="AC3003" s="832">
        <v>0</v>
      </c>
      <c r="AD3003" s="832">
        <v>0</v>
      </c>
      <c r="AE3003" s="832">
        <v>0</v>
      </c>
      <c r="AF3003" s="832">
        <v>0</v>
      </c>
      <c r="AG3003" s="832">
        <v>0</v>
      </c>
      <c r="AH3003" s="832">
        <v>0</v>
      </c>
      <c r="AI3003" s="832">
        <v>0</v>
      </c>
    </row>
    <row r="3004" spans="1:35" ht="15" customHeight="1">
      <c r="A3004" s="832" t="s">
        <v>1150</v>
      </c>
      <c r="B3004" s="832">
        <v>2023</v>
      </c>
      <c r="C3004" s="832" t="s">
        <v>1470</v>
      </c>
      <c r="D3004" s="832" t="s">
        <v>1471</v>
      </c>
      <c r="E3004" s="832" t="s">
        <v>333</v>
      </c>
      <c r="F3004" s="832" t="s">
        <v>1119</v>
      </c>
      <c r="G3004" s="832">
        <v>0</v>
      </c>
      <c r="H3004" s="832">
        <v>0</v>
      </c>
      <c r="I3004" s="832">
        <v>0</v>
      </c>
      <c r="J3004" s="832">
        <v>0</v>
      </c>
      <c r="K3004" s="832">
        <v>0</v>
      </c>
      <c r="L3004" s="832">
        <v>0</v>
      </c>
      <c r="M3004" s="832">
        <v>0</v>
      </c>
      <c r="N3004" s="832">
        <v>0</v>
      </c>
      <c r="O3004" s="832">
        <v>7.08</v>
      </c>
      <c r="P3004" s="832">
        <v>16.46</v>
      </c>
      <c r="Q3004" s="832">
        <v>16.46</v>
      </c>
      <c r="R3004" s="832">
        <v>24.51</v>
      </c>
      <c r="S3004" s="832">
        <v>0</v>
      </c>
      <c r="T3004" s="832">
        <v>1.5</v>
      </c>
      <c r="U3004" s="832">
        <v>0</v>
      </c>
      <c r="V3004" s="832">
        <v>0</v>
      </c>
      <c r="W3004" s="832">
        <v>0</v>
      </c>
      <c r="X3004" s="832">
        <v>0</v>
      </c>
      <c r="Y3004" s="832">
        <v>0</v>
      </c>
      <c r="Z3004" s="832">
        <v>0</v>
      </c>
      <c r="AA3004" s="832">
        <v>0</v>
      </c>
      <c r="AB3004" s="832">
        <v>0</v>
      </c>
      <c r="AC3004" s="832">
        <v>0</v>
      </c>
      <c r="AD3004" s="832">
        <v>0</v>
      </c>
      <c r="AE3004" s="832">
        <v>0</v>
      </c>
      <c r="AF3004" s="832">
        <v>0</v>
      </c>
      <c r="AG3004" s="832">
        <v>0</v>
      </c>
      <c r="AH3004" s="832">
        <v>0</v>
      </c>
      <c r="AI3004" s="832">
        <v>0</v>
      </c>
    </row>
    <row r="3005" spans="1:35" ht="15" customHeight="1">
      <c r="A3005" s="832" t="s">
        <v>1150</v>
      </c>
      <c r="B3005" s="832">
        <v>2023</v>
      </c>
      <c r="C3005" s="832" t="s">
        <v>1472</v>
      </c>
      <c r="D3005" s="832" t="s">
        <v>1473</v>
      </c>
      <c r="E3005" s="832" t="s">
        <v>333</v>
      </c>
      <c r="F3005" s="832" t="s">
        <v>1119</v>
      </c>
      <c r="G3005" s="832">
        <v>15949.6</v>
      </c>
      <c r="H3005" s="832">
        <v>17950.66</v>
      </c>
      <c r="I3005" s="832">
        <v>20292.080000000002</v>
      </c>
      <c r="J3005" s="832">
        <v>21499.4</v>
      </c>
      <c r="K3005" s="832">
        <v>23285.08</v>
      </c>
      <c r="L3005" s="832">
        <v>25821.17</v>
      </c>
      <c r="M3005" s="832">
        <v>2210.2600000000002</v>
      </c>
      <c r="N3005" s="832">
        <v>4616</v>
      </c>
      <c r="O3005" s="832">
        <v>7338.11</v>
      </c>
      <c r="P3005" s="832">
        <v>10052.15</v>
      </c>
      <c r="Q3005" s="832">
        <v>10173.76</v>
      </c>
      <c r="R3005" s="832">
        <v>11774.01</v>
      </c>
      <c r="S3005" s="832">
        <v>2151.7600000000002</v>
      </c>
      <c r="T3005" s="832">
        <v>2226.48</v>
      </c>
      <c r="U3005" s="832">
        <v>0</v>
      </c>
      <c r="V3005" s="832">
        <v>0</v>
      </c>
      <c r="W3005" s="832">
        <v>0</v>
      </c>
      <c r="X3005" s="832">
        <v>0</v>
      </c>
      <c r="Y3005" s="832">
        <v>0</v>
      </c>
      <c r="Z3005" s="832">
        <v>0</v>
      </c>
      <c r="AA3005" s="832">
        <v>0</v>
      </c>
      <c r="AB3005" s="832">
        <v>0</v>
      </c>
      <c r="AC3005" s="832">
        <v>0</v>
      </c>
      <c r="AD3005" s="832">
        <v>0</v>
      </c>
      <c r="AE3005" s="832">
        <v>0</v>
      </c>
      <c r="AF3005" s="832">
        <v>0</v>
      </c>
      <c r="AG3005" s="832">
        <v>0</v>
      </c>
      <c r="AH3005" s="832">
        <v>0</v>
      </c>
      <c r="AI3005" s="832">
        <v>0</v>
      </c>
    </row>
    <row r="3006" spans="1:35" ht="15" customHeight="1">
      <c r="A3006" s="832" t="s">
        <v>1150</v>
      </c>
      <c r="B3006" s="832">
        <v>2023</v>
      </c>
      <c r="C3006" s="832" t="s">
        <v>1474</v>
      </c>
      <c r="D3006" s="832" t="s">
        <v>1475</v>
      </c>
      <c r="E3006" s="832" t="s">
        <v>333</v>
      </c>
      <c r="F3006" s="832" t="s">
        <v>1119</v>
      </c>
      <c r="G3006" s="832">
        <v>768.12</v>
      </c>
      <c r="H3006" s="832">
        <v>820.24</v>
      </c>
      <c r="I3006" s="832">
        <v>891.61</v>
      </c>
      <c r="J3006" s="832">
        <v>962.98</v>
      </c>
      <c r="K3006" s="832">
        <v>1015.1</v>
      </c>
      <c r="L3006" s="832">
        <v>1067.22</v>
      </c>
      <c r="M3006" s="832">
        <v>72.680000000000007</v>
      </c>
      <c r="N3006" s="832">
        <v>164.8</v>
      </c>
      <c r="O3006" s="832">
        <v>236.92</v>
      </c>
      <c r="P3006" s="832">
        <v>309.04000000000002</v>
      </c>
      <c r="Q3006" s="832">
        <v>381.16</v>
      </c>
      <c r="R3006" s="832">
        <v>433.28</v>
      </c>
      <c r="S3006" s="832">
        <v>88.94</v>
      </c>
      <c r="T3006" s="832">
        <v>66.58</v>
      </c>
      <c r="U3006" s="832">
        <v>0</v>
      </c>
      <c r="V3006" s="832">
        <v>0</v>
      </c>
      <c r="W3006" s="832">
        <v>0</v>
      </c>
      <c r="X3006" s="832">
        <v>0</v>
      </c>
      <c r="Y3006" s="832">
        <v>0</v>
      </c>
      <c r="Z3006" s="832">
        <v>0</v>
      </c>
      <c r="AA3006" s="832">
        <v>0</v>
      </c>
      <c r="AB3006" s="832">
        <v>0</v>
      </c>
      <c r="AC3006" s="832">
        <v>0</v>
      </c>
      <c r="AD3006" s="832">
        <v>0</v>
      </c>
      <c r="AE3006" s="832">
        <v>0</v>
      </c>
      <c r="AF3006" s="832">
        <v>0</v>
      </c>
      <c r="AG3006" s="832">
        <v>0</v>
      </c>
      <c r="AH3006" s="832">
        <v>0</v>
      </c>
      <c r="AI3006" s="832">
        <v>0</v>
      </c>
    </row>
    <row r="3007" spans="1:35" ht="15" customHeight="1">
      <c r="A3007" s="832" t="s">
        <v>1150</v>
      </c>
      <c r="B3007" s="832">
        <v>2023</v>
      </c>
      <c r="C3007" s="832" t="s">
        <v>1476</v>
      </c>
      <c r="D3007" s="832" t="s">
        <v>1477</v>
      </c>
      <c r="E3007" s="832" t="s">
        <v>333</v>
      </c>
      <c r="F3007" s="832" t="s">
        <v>1119</v>
      </c>
      <c r="G3007" s="832">
        <v>167.38</v>
      </c>
      <c r="H3007" s="832">
        <v>207.88</v>
      </c>
      <c r="I3007" s="832">
        <v>207.88</v>
      </c>
      <c r="J3007" s="832">
        <v>252.88</v>
      </c>
      <c r="K3007" s="832">
        <v>252.88</v>
      </c>
      <c r="L3007" s="832">
        <v>297.88</v>
      </c>
      <c r="M3007" s="832">
        <v>0</v>
      </c>
      <c r="N3007" s="832">
        <v>52.36</v>
      </c>
      <c r="O3007" s="832">
        <v>96.46</v>
      </c>
      <c r="P3007" s="832">
        <v>96.46</v>
      </c>
      <c r="Q3007" s="832">
        <v>145.68</v>
      </c>
      <c r="R3007" s="832">
        <v>145.68</v>
      </c>
      <c r="S3007" s="832">
        <v>24.82</v>
      </c>
      <c r="T3007" s="832">
        <v>29.29</v>
      </c>
      <c r="U3007" s="832">
        <v>0</v>
      </c>
      <c r="V3007" s="832">
        <v>0</v>
      </c>
      <c r="W3007" s="832">
        <v>0</v>
      </c>
      <c r="X3007" s="832">
        <v>0</v>
      </c>
      <c r="Y3007" s="832">
        <v>0</v>
      </c>
      <c r="Z3007" s="832">
        <v>0</v>
      </c>
      <c r="AA3007" s="832">
        <v>0</v>
      </c>
      <c r="AB3007" s="832">
        <v>0</v>
      </c>
      <c r="AC3007" s="832">
        <v>0</v>
      </c>
      <c r="AD3007" s="832">
        <v>0</v>
      </c>
      <c r="AE3007" s="832">
        <v>0</v>
      </c>
      <c r="AF3007" s="832">
        <v>0</v>
      </c>
      <c r="AG3007" s="832">
        <v>0</v>
      </c>
      <c r="AH3007" s="832">
        <v>0</v>
      </c>
      <c r="AI3007" s="832">
        <v>0</v>
      </c>
    </row>
    <row r="3008" spans="1:35" ht="15" customHeight="1">
      <c r="A3008" s="832" t="s">
        <v>1150</v>
      </c>
      <c r="B3008" s="832">
        <v>2023</v>
      </c>
      <c r="C3008" s="832" t="s">
        <v>1478</v>
      </c>
      <c r="D3008" s="832" t="s">
        <v>1479</v>
      </c>
      <c r="E3008" s="832" t="s">
        <v>333</v>
      </c>
      <c r="F3008" s="832" t="s">
        <v>1119</v>
      </c>
      <c r="G3008" s="832">
        <v>3.07</v>
      </c>
      <c r="H3008" s="832">
        <v>3.07</v>
      </c>
      <c r="I3008" s="832">
        <v>3.07</v>
      </c>
      <c r="J3008" s="832">
        <v>12.99</v>
      </c>
      <c r="K3008" s="832">
        <v>32.99</v>
      </c>
      <c r="L3008" s="832">
        <v>35.81</v>
      </c>
      <c r="M3008" s="832">
        <v>7.36</v>
      </c>
      <c r="N3008" s="832">
        <v>7.36</v>
      </c>
      <c r="O3008" s="832">
        <v>34.380000000000003</v>
      </c>
      <c r="P3008" s="832">
        <v>58.33</v>
      </c>
      <c r="Q3008" s="832">
        <v>58.33</v>
      </c>
      <c r="R3008" s="832">
        <v>58.33</v>
      </c>
      <c r="S3008" s="832">
        <v>2.98</v>
      </c>
      <c r="T3008" s="832">
        <v>8.2799999999999994</v>
      </c>
      <c r="U3008" s="832">
        <v>0</v>
      </c>
      <c r="V3008" s="832">
        <v>0</v>
      </c>
      <c r="W3008" s="832">
        <v>0</v>
      </c>
      <c r="X3008" s="832">
        <v>0</v>
      </c>
      <c r="Y3008" s="832">
        <v>0</v>
      </c>
      <c r="Z3008" s="832">
        <v>0</v>
      </c>
      <c r="AA3008" s="832">
        <v>0</v>
      </c>
      <c r="AB3008" s="832">
        <v>0</v>
      </c>
      <c r="AC3008" s="832">
        <v>0</v>
      </c>
      <c r="AD3008" s="832">
        <v>0</v>
      </c>
      <c r="AE3008" s="832">
        <v>0</v>
      </c>
      <c r="AF3008" s="832">
        <v>0</v>
      </c>
      <c r="AG3008" s="832">
        <v>0</v>
      </c>
      <c r="AH3008" s="832">
        <v>0</v>
      </c>
      <c r="AI3008" s="832">
        <v>0</v>
      </c>
    </row>
    <row r="3009" spans="1:35" ht="15" customHeight="1">
      <c r="A3009" s="832" t="s">
        <v>1150</v>
      </c>
      <c r="B3009" s="832">
        <v>2023</v>
      </c>
      <c r="C3009" s="832" t="s">
        <v>1480</v>
      </c>
      <c r="D3009" s="832" t="s">
        <v>1481</v>
      </c>
      <c r="E3009" s="832" t="s">
        <v>333</v>
      </c>
      <c r="F3009" s="832" t="s">
        <v>1119</v>
      </c>
      <c r="G3009" s="832">
        <v>621.47</v>
      </c>
      <c r="H3009" s="832">
        <v>621.47</v>
      </c>
      <c r="I3009" s="832">
        <v>842.22</v>
      </c>
      <c r="J3009" s="832">
        <v>1024.72</v>
      </c>
      <c r="K3009" s="832">
        <v>1226.25</v>
      </c>
      <c r="L3009" s="832">
        <v>1226.25</v>
      </c>
      <c r="M3009" s="832">
        <v>204.66</v>
      </c>
      <c r="N3009" s="832">
        <v>204.66</v>
      </c>
      <c r="O3009" s="832">
        <v>212.66</v>
      </c>
      <c r="P3009" s="832">
        <v>219.16</v>
      </c>
      <c r="Q3009" s="832">
        <v>2349.48</v>
      </c>
      <c r="R3009" s="832">
        <v>2441.19</v>
      </c>
      <c r="S3009" s="832">
        <v>102.19</v>
      </c>
      <c r="T3009" s="832">
        <v>274.25</v>
      </c>
      <c r="U3009" s="832">
        <v>0</v>
      </c>
      <c r="V3009" s="832">
        <v>0</v>
      </c>
      <c r="W3009" s="832">
        <v>0</v>
      </c>
      <c r="X3009" s="832">
        <v>0</v>
      </c>
      <c r="Y3009" s="832">
        <v>0</v>
      </c>
      <c r="Z3009" s="832">
        <v>0</v>
      </c>
      <c r="AA3009" s="832">
        <v>0</v>
      </c>
      <c r="AB3009" s="832">
        <v>0</v>
      </c>
      <c r="AC3009" s="832">
        <v>0</v>
      </c>
      <c r="AD3009" s="832">
        <v>0</v>
      </c>
      <c r="AE3009" s="832">
        <v>0</v>
      </c>
      <c r="AF3009" s="832">
        <v>0</v>
      </c>
      <c r="AG3009" s="832">
        <v>0</v>
      </c>
      <c r="AH3009" s="832">
        <v>0</v>
      </c>
      <c r="AI3009" s="832">
        <v>0</v>
      </c>
    </row>
    <row r="3010" spans="1:35" ht="15" customHeight="1">
      <c r="A3010" s="832" t="s">
        <v>1150</v>
      </c>
      <c r="B3010" s="832">
        <v>2023</v>
      </c>
      <c r="C3010" s="832" t="s">
        <v>1484</v>
      </c>
      <c r="D3010" s="832" t="s">
        <v>1485</v>
      </c>
      <c r="E3010" s="832" t="s">
        <v>333</v>
      </c>
      <c r="F3010" s="832" t="s">
        <v>1119</v>
      </c>
      <c r="G3010" s="832">
        <v>108362.66</v>
      </c>
      <c r="H3010" s="832">
        <v>123862.66</v>
      </c>
      <c r="I3010" s="832">
        <v>139362.66</v>
      </c>
      <c r="J3010" s="832">
        <v>154862.66</v>
      </c>
      <c r="K3010" s="832">
        <v>170362.66</v>
      </c>
      <c r="L3010" s="832">
        <v>185862.66</v>
      </c>
      <c r="M3010" s="832">
        <v>15500</v>
      </c>
      <c r="N3010" s="832">
        <v>31000</v>
      </c>
      <c r="O3010" s="832">
        <v>46500</v>
      </c>
      <c r="P3010" s="832">
        <v>61375</v>
      </c>
      <c r="Q3010" s="832">
        <v>74975</v>
      </c>
      <c r="R3010" s="832">
        <v>89850</v>
      </c>
      <c r="S3010" s="832">
        <v>15488.56</v>
      </c>
      <c r="T3010" s="832">
        <v>15280.7</v>
      </c>
      <c r="U3010" s="832">
        <v>0</v>
      </c>
      <c r="V3010" s="832">
        <v>0</v>
      </c>
      <c r="W3010" s="832">
        <v>0</v>
      </c>
      <c r="X3010" s="832">
        <v>0</v>
      </c>
      <c r="Y3010" s="832">
        <v>0</v>
      </c>
      <c r="Z3010" s="832">
        <v>0</v>
      </c>
      <c r="AA3010" s="832">
        <v>0</v>
      </c>
      <c r="AB3010" s="832">
        <v>0</v>
      </c>
      <c r="AC3010" s="832">
        <v>0</v>
      </c>
      <c r="AD3010" s="832">
        <v>0</v>
      </c>
      <c r="AE3010" s="832">
        <v>0</v>
      </c>
      <c r="AF3010" s="832">
        <v>0</v>
      </c>
      <c r="AG3010" s="832">
        <v>0</v>
      </c>
      <c r="AH3010" s="832">
        <v>0</v>
      </c>
      <c r="AI3010" s="832">
        <v>0</v>
      </c>
    </row>
    <row r="3011" spans="1:35" ht="15" customHeight="1">
      <c r="A3011" s="832" t="s">
        <v>1150</v>
      </c>
      <c r="B3011" s="832">
        <v>2023</v>
      </c>
      <c r="C3011" s="832" t="s">
        <v>1486</v>
      </c>
      <c r="D3011" s="832" t="s">
        <v>2732</v>
      </c>
      <c r="E3011" s="832" t="s">
        <v>333</v>
      </c>
      <c r="F3011" s="832" t="s">
        <v>1119</v>
      </c>
      <c r="G3011" s="832">
        <v>0</v>
      </c>
      <c r="H3011" s="832">
        <v>0</v>
      </c>
      <c r="I3011" s="832">
        <v>0</v>
      </c>
      <c r="J3011" s="832">
        <v>0</v>
      </c>
      <c r="K3011" s="832">
        <v>0</v>
      </c>
      <c r="L3011" s="832">
        <v>0</v>
      </c>
      <c r="M3011" s="832">
        <v>0</v>
      </c>
      <c r="N3011" s="832">
        <v>0</v>
      </c>
      <c r="O3011" s="832">
        <v>0</v>
      </c>
      <c r="P3011" s="832">
        <v>0</v>
      </c>
      <c r="Q3011" s="832">
        <v>0</v>
      </c>
      <c r="R3011" s="832">
        <v>0</v>
      </c>
      <c r="S3011" s="832">
        <v>0</v>
      </c>
      <c r="T3011" s="832">
        <v>0</v>
      </c>
      <c r="U3011" s="832">
        <v>0</v>
      </c>
      <c r="V3011" s="832">
        <v>0</v>
      </c>
      <c r="W3011" s="832">
        <v>0</v>
      </c>
      <c r="X3011" s="832">
        <v>0</v>
      </c>
      <c r="Y3011" s="832">
        <v>0</v>
      </c>
      <c r="Z3011" s="832">
        <v>0</v>
      </c>
      <c r="AA3011" s="832">
        <v>0</v>
      </c>
      <c r="AB3011" s="832">
        <v>0</v>
      </c>
      <c r="AC3011" s="832">
        <v>0</v>
      </c>
      <c r="AD3011" s="832">
        <v>0</v>
      </c>
      <c r="AE3011" s="832">
        <v>0</v>
      </c>
      <c r="AF3011" s="832">
        <v>0</v>
      </c>
      <c r="AG3011" s="832">
        <v>0</v>
      </c>
      <c r="AH3011" s="832">
        <v>0</v>
      </c>
      <c r="AI3011" s="832">
        <v>0</v>
      </c>
    </row>
    <row r="3012" spans="1:35" ht="15" customHeight="1">
      <c r="A3012" s="832" t="s">
        <v>1150</v>
      </c>
      <c r="B3012" s="832">
        <v>2023</v>
      </c>
      <c r="C3012" s="832" t="s">
        <v>1488</v>
      </c>
      <c r="D3012" s="832" t="s">
        <v>2733</v>
      </c>
      <c r="E3012" s="832" t="s">
        <v>333</v>
      </c>
      <c r="F3012" s="832" t="s">
        <v>1119</v>
      </c>
      <c r="G3012" s="832">
        <v>43156.35</v>
      </c>
      <c r="H3012" s="832">
        <v>49358.97</v>
      </c>
      <c r="I3012" s="832">
        <v>56637.75</v>
      </c>
      <c r="J3012" s="832">
        <v>58317.54</v>
      </c>
      <c r="K3012" s="832">
        <v>60583.71</v>
      </c>
      <c r="L3012" s="832">
        <v>64780.93</v>
      </c>
      <c r="M3012" s="832">
        <v>6546.41</v>
      </c>
      <c r="N3012" s="832">
        <v>10014.14</v>
      </c>
      <c r="O3012" s="832">
        <v>12495.07</v>
      </c>
      <c r="P3012" s="832">
        <v>16644.54</v>
      </c>
      <c r="Q3012" s="832">
        <v>20841.689999999999</v>
      </c>
      <c r="R3012" s="832">
        <v>24223.919999999998</v>
      </c>
      <c r="S3012" s="832">
        <v>5398.41</v>
      </c>
      <c r="T3012" s="832">
        <v>4267.62</v>
      </c>
      <c r="U3012" s="832">
        <v>0</v>
      </c>
      <c r="V3012" s="832">
        <v>0</v>
      </c>
      <c r="W3012" s="832">
        <v>0</v>
      </c>
      <c r="X3012" s="832">
        <v>0</v>
      </c>
      <c r="Y3012" s="832">
        <v>0</v>
      </c>
      <c r="Z3012" s="832">
        <v>0</v>
      </c>
      <c r="AA3012" s="832">
        <v>0</v>
      </c>
      <c r="AB3012" s="832">
        <v>0</v>
      </c>
      <c r="AC3012" s="832">
        <v>0</v>
      </c>
      <c r="AD3012" s="832">
        <v>0</v>
      </c>
      <c r="AE3012" s="832">
        <v>0</v>
      </c>
      <c r="AF3012" s="832">
        <v>0</v>
      </c>
      <c r="AG3012" s="832">
        <v>0</v>
      </c>
      <c r="AH3012" s="832">
        <v>0</v>
      </c>
      <c r="AI3012" s="832">
        <v>0</v>
      </c>
    </row>
    <row r="3013" spans="1:35" ht="15" customHeight="1">
      <c r="A3013" s="832" t="s">
        <v>1150</v>
      </c>
      <c r="B3013" s="832">
        <v>2023</v>
      </c>
      <c r="C3013" s="832" t="s">
        <v>1490</v>
      </c>
      <c r="D3013" s="832" t="s">
        <v>2734</v>
      </c>
      <c r="E3013" s="832" t="s">
        <v>333</v>
      </c>
      <c r="F3013" s="832" t="s">
        <v>1119</v>
      </c>
      <c r="G3013" s="832">
        <v>48699.73</v>
      </c>
      <c r="H3013" s="832">
        <v>55933.760000000002</v>
      </c>
      <c r="I3013" s="832">
        <v>63167.79</v>
      </c>
      <c r="J3013" s="832">
        <v>70401.820000000007</v>
      </c>
      <c r="K3013" s="832">
        <v>77635.850000000006</v>
      </c>
      <c r="L3013" s="832">
        <v>84869.88</v>
      </c>
      <c r="M3013" s="832">
        <v>7230.64</v>
      </c>
      <c r="N3013" s="832">
        <v>14417.28</v>
      </c>
      <c r="O3013" s="832">
        <v>21603.919999999998</v>
      </c>
      <c r="P3013" s="832">
        <v>28790.560000000001</v>
      </c>
      <c r="Q3013" s="832">
        <v>35977.199999999997</v>
      </c>
      <c r="R3013" s="832">
        <v>43163.839999999997</v>
      </c>
      <c r="S3013" s="832">
        <v>7072.49</v>
      </c>
      <c r="T3013" s="832">
        <v>7216.49</v>
      </c>
      <c r="U3013" s="832">
        <v>0</v>
      </c>
      <c r="V3013" s="832">
        <v>0</v>
      </c>
      <c r="W3013" s="832">
        <v>0</v>
      </c>
      <c r="X3013" s="832">
        <v>0</v>
      </c>
      <c r="Y3013" s="832">
        <v>0</v>
      </c>
      <c r="Z3013" s="832">
        <v>0</v>
      </c>
      <c r="AA3013" s="832">
        <v>0</v>
      </c>
      <c r="AB3013" s="832">
        <v>0</v>
      </c>
      <c r="AC3013" s="832">
        <v>0</v>
      </c>
      <c r="AD3013" s="832">
        <v>0</v>
      </c>
      <c r="AE3013" s="832">
        <v>0</v>
      </c>
      <c r="AF3013" s="832">
        <v>0</v>
      </c>
      <c r="AG3013" s="832">
        <v>0</v>
      </c>
      <c r="AH3013" s="832">
        <v>0</v>
      </c>
      <c r="AI3013" s="832">
        <v>0</v>
      </c>
    </row>
    <row r="3014" spans="1:35" ht="15" customHeight="1">
      <c r="A3014" s="832" t="s">
        <v>1150</v>
      </c>
      <c r="B3014" s="832">
        <v>2023</v>
      </c>
      <c r="C3014" s="832" t="s">
        <v>1492</v>
      </c>
      <c r="D3014" s="832" t="s">
        <v>2735</v>
      </c>
      <c r="E3014" s="832" t="s">
        <v>333</v>
      </c>
      <c r="F3014" s="832" t="s">
        <v>1119</v>
      </c>
      <c r="G3014" s="832">
        <v>0</v>
      </c>
      <c r="H3014" s="832">
        <v>0</v>
      </c>
      <c r="I3014" s="832">
        <v>0</v>
      </c>
      <c r="J3014" s="832">
        <v>0</v>
      </c>
      <c r="K3014" s="832">
        <v>0</v>
      </c>
      <c r="L3014" s="832">
        <v>0</v>
      </c>
      <c r="M3014" s="832">
        <v>0</v>
      </c>
      <c r="N3014" s="832">
        <v>0</v>
      </c>
      <c r="O3014" s="832">
        <v>0</v>
      </c>
      <c r="P3014" s="832">
        <v>0</v>
      </c>
      <c r="Q3014" s="832">
        <v>0</v>
      </c>
      <c r="R3014" s="832">
        <v>0</v>
      </c>
      <c r="S3014" s="832">
        <v>0</v>
      </c>
      <c r="T3014" s="832">
        <v>0</v>
      </c>
      <c r="U3014" s="832">
        <v>0</v>
      </c>
      <c r="V3014" s="832">
        <v>0</v>
      </c>
      <c r="W3014" s="832">
        <v>0</v>
      </c>
      <c r="X3014" s="832">
        <v>0</v>
      </c>
      <c r="Y3014" s="832">
        <v>0</v>
      </c>
      <c r="Z3014" s="832">
        <v>0</v>
      </c>
      <c r="AA3014" s="832">
        <v>0</v>
      </c>
      <c r="AB3014" s="832">
        <v>0</v>
      </c>
      <c r="AC3014" s="832">
        <v>0</v>
      </c>
      <c r="AD3014" s="832">
        <v>0</v>
      </c>
      <c r="AE3014" s="832">
        <v>0</v>
      </c>
      <c r="AF3014" s="832">
        <v>0</v>
      </c>
      <c r="AG3014" s="832">
        <v>0</v>
      </c>
      <c r="AH3014" s="832">
        <v>0</v>
      </c>
      <c r="AI3014" s="832">
        <v>0</v>
      </c>
    </row>
    <row r="3015" spans="1:35" ht="15" customHeight="1">
      <c r="A3015" s="832" t="s">
        <v>1150</v>
      </c>
      <c r="B3015" s="832">
        <v>2023</v>
      </c>
      <c r="C3015" s="832" t="s">
        <v>1494</v>
      </c>
      <c r="D3015" s="832" t="s">
        <v>2736</v>
      </c>
      <c r="E3015" s="832" t="s">
        <v>333</v>
      </c>
      <c r="F3015" s="832" t="s">
        <v>1119</v>
      </c>
      <c r="G3015" s="832">
        <v>0</v>
      </c>
      <c r="H3015" s="832">
        <v>0</v>
      </c>
      <c r="I3015" s="832">
        <v>0</v>
      </c>
      <c r="J3015" s="832">
        <v>0</v>
      </c>
      <c r="K3015" s="832">
        <v>0</v>
      </c>
      <c r="L3015" s="832">
        <v>0</v>
      </c>
      <c r="M3015" s="832">
        <v>0</v>
      </c>
      <c r="N3015" s="832">
        <v>0</v>
      </c>
      <c r="O3015" s="832">
        <v>0</v>
      </c>
      <c r="P3015" s="832">
        <v>0</v>
      </c>
      <c r="Q3015" s="832">
        <v>0</v>
      </c>
      <c r="R3015" s="832">
        <v>0</v>
      </c>
      <c r="S3015" s="832">
        <v>0</v>
      </c>
      <c r="T3015" s="832">
        <v>0</v>
      </c>
      <c r="U3015" s="832">
        <v>0</v>
      </c>
      <c r="V3015" s="832">
        <v>0</v>
      </c>
      <c r="W3015" s="832">
        <v>0</v>
      </c>
      <c r="X3015" s="832">
        <v>0</v>
      </c>
      <c r="Y3015" s="832">
        <v>0</v>
      </c>
      <c r="Z3015" s="832">
        <v>0</v>
      </c>
      <c r="AA3015" s="832">
        <v>0</v>
      </c>
      <c r="AB3015" s="832">
        <v>0</v>
      </c>
      <c r="AC3015" s="832">
        <v>0</v>
      </c>
      <c r="AD3015" s="832">
        <v>0</v>
      </c>
      <c r="AE3015" s="832">
        <v>0</v>
      </c>
      <c r="AF3015" s="832">
        <v>0</v>
      </c>
      <c r="AG3015" s="832">
        <v>0</v>
      </c>
      <c r="AH3015" s="832">
        <v>0</v>
      </c>
      <c r="AI3015" s="832">
        <v>0</v>
      </c>
    </row>
    <row r="3016" spans="1:35" ht="15" customHeight="1">
      <c r="A3016" s="832" t="s">
        <v>1150</v>
      </c>
      <c r="B3016" s="832">
        <v>2023</v>
      </c>
      <c r="C3016" s="832" t="s">
        <v>1496</v>
      </c>
      <c r="D3016" s="832" t="s">
        <v>2737</v>
      </c>
      <c r="E3016" s="832" t="s">
        <v>333</v>
      </c>
      <c r="F3016" s="832" t="s">
        <v>1119</v>
      </c>
      <c r="G3016" s="832">
        <v>0</v>
      </c>
      <c r="H3016" s="832">
        <v>0</v>
      </c>
      <c r="I3016" s="832">
        <v>0</v>
      </c>
      <c r="J3016" s="832">
        <v>0</v>
      </c>
      <c r="K3016" s="832">
        <v>0</v>
      </c>
      <c r="L3016" s="832">
        <v>0</v>
      </c>
      <c r="M3016" s="832">
        <v>0</v>
      </c>
      <c r="N3016" s="832">
        <v>0</v>
      </c>
      <c r="O3016" s="832">
        <v>0</v>
      </c>
      <c r="P3016" s="832">
        <v>0</v>
      </c>
      <c r="Q3016" s="832">
        <v>167</v>
      </c>
      <c r="R3016" s="832">
        <v>167</v>
      </c>
      <c r="S3016" s="832">
        <v>0</v>
      </c>
      <c r="T3016" s="832">
        <v>15.18</v>
      </c>
      <c r="U3016" s="832">
        <v>0</v>
      </c>
      <c r="V3016" s="832">
        <v>0</v>
      </c>
      <c r="W3016" s="832">
        <v>0</v>
      </c>
      <c r="X3016" s="832">
        <v>0</v>
      </c>
      <c r="Y3016" s="832">
        <v>0</v>
      </c>
      <c r="Z3016" s="832">
        <v>0</v>
      </c>
      <c r="AA3016" s="832">
        <v>0</v>
      </c>
      <c r="AB3016" s="832">
        <v>0</v>
      </c>
      <c r="AC3016" s="832">
        <v>0</v>
      </c>
      <c r="AD3016" s="832">
        <v>0</v>
      </c>
      <c r="AE3016" s="832">
        <v>0</v>
      </c>
      <c r="AF3016" s="832">
        <v>0</v>
      </c>
      <c r="AG3016" s="832">
        <v>0</v>
      </c>
      <c r="AH3016" s="832">
        <v>0</v>
      </c>
      <c r="AI3016" s="832">
        <v>0</v>
      </c>
    </row>
    <row r="3017" spans="1:35" ht="15" customHeight="1">
      <c r="A3017" s="832" t="s">
        <v>1150</v>
      </c>
      <c r="B3017" s="832">
        <v>2023</v>
      </c>
      <c r="C3017" s="832" t="s">
        <v>1498</v>
      </c>
      <c r="D3017" s="832" t="s">
        <v>2738</v>
      </c>
      <c r="E3017" s="832" t="s">
        <v>333</v>
      </c>
      <c r="F3017" s="832" t="s">
        <v>1119</v>
      </c>
      <c r="G3017" s="832">
        <v>7816.33</v>
      </c>
      <c r="H3017" s="832">
        <v>8967.32</v>
      </c>
      <c r="I3017" s="832">
        <v>10118.31</v>
      </c>
      <c r="J3017" s="832">
        <v>11311.02</v>
      </c>
      <c r="K3017" s="832">
        <v>12503.73</v>
      </c>
      <c r="L3017" s="832">
        <v>13696.44</v>
      </c>
      <c r="M3017" s="832">
        <v>963.27</v>
      </c>
      <c r="N3017" s="832">
        <v>1926.54</v>
      </c>
      <c r="O3017" s="832">
        <v>2889.81</v>
      </c>
      <c r="P3017" s="832">
        <v>3853.08</v>
      </c>
      <c r="Q3017" s="832">
        <v>4816.3500000000004</v>
      </c>
      <c r="R3017" s="832">
        <v>5779.62</v>
      </c>
      <c r="S3017" s="832">
        <v>1141.3699999999999</v>
      </c>
      <c r="T3017" s="832">
        <v>1077.04</v>
      </c>
      <c r="U3017" s="832">
        <v>0</v>
      </c>
      <c r="V3017" s="832">
        <v>0</v>
      </c>
      <c r="W3017" s="832">
        <v>0</v>
      </c>
      <c r="X3017" s="832">
        <v>0</v>
      </c>
      <c r="Y3017" s="832">
        <v>0</v>
      </c>
      <c r="Z3017" s="832">
        <v>0</v>
      </c>
      <c r="AA3017" s="832">
        <v>0</v>
      </c>
      <c r="AB3017" s="832">
        <v>0</v>
      </c>
      <c r="AC3017" s="832">
        <v>0</v>
      </c>
      <c r="AD3017" s="832">
        <v>0</v>
      </c>
      <c r="AE3017" s="832">
        <v>0</v>
      </c>
      <c r="AF3017" s="832">
        <v>0</v>
      </c>
      <c r="AG3017" s="832">
        <v>0</v>
      </c>
      <c r="AH3017" s="832">
        <v>0</v>
      </c>
      <c r="AI3017" s="832">
        <v>0</v>
      </c>
    </row>
    <row r="3018" spans="1:35" ht="15" customHeight="1">
      <c r="A3018" s="832" t="s">
        <v>1150</v>
      </c>
      <c r="B3018" s="832">
        <v>2023</v>
      </c>
      <c r="C3018" s="832" t="s">
        <v>1500</v>
      </c>
      <c r="D3018" s="832" t="s">
        <v>2739</v>
      </c>
      <c r="E3018" s="832" t="s">
        <v>333</v>
      </c>
      <c r="F3018" s="832" t="s">
        <v>1119</v>
      </c>
      <c r="G3018" s="832">
        <v>21054.18</v>
      </c>
      <c r="H3018" s="832">
        <v>23443.99</v>
      </c>
      <c r="I3018" s="832">
        <v>25833.8</v>
      </c>
      <c r="J3018" s="832">
        <v>28223.61</v>
      </c>
      <c r="K3018" s="832">
        <v>29276.47</v>
      </c>
      <c r="L3018" s="832">
        <v>30329.33</v>
      </c>
      <c r="M3018" s="832">
        <v>1052.8599999999999</v>
      </c>
      <c r="N3018" s="832">
        <v>1979.34</v>
      </c>
      <c r="O3018" s="832">
        <v>2905.82</v>
      </c>
      <c r="P3018" s="832">
        <v>3832.3</v>
      </c>
      <c r="Q3018" s="832">
        <v>4856.88</v>
      </c>
      <c r="R3018" s="832">
        <v>5783.36</v>
      </c>
      <c r="S3018" s="832">
        <v>2527.44</v>
      </c>
      <c r="T3018" s="832">
        <v>1501.99</v>
      </c>
      <c r="U3018" s="832">
        <v>0</v>
      </c>
      <c r="V3018" s="832">
        <v>0</v>
      </c>
      <c r="W3018" s="832">
        <v>0</v>
      </c>
      <c r="X3018" s="832">
        <v>0</v>
      </c>
      <c r="Y3018" s="832">
        <v>0</v>
      </c>
      <c r="Z3018" s="832">
        <v>0</v>
      </c>
      <c r="AA3018" s="832">
        <v>0</v>
      </c>
      <c r="AB3018" s="832">
        <v>0</v>
      </c>
      <c r="AC3018" s="832">
        <v>0</v>
      </c>
      <c r="AD3018" s="832">
        <v>0</v>
      </c>
      <c r="AE3018" s="832">
        <v>0</v>
      </c>
      <c r="AF3018" s="832">
        <v>0</v>
      </c>
      <c r="AG3018" s="832">
        <v>0</v>
      </c>
      <c r="AH3018" s="832">
        <v>0</v>
      </c>
      <c r="AI3018" s="832">
        <v>0</v>
      </c>
    </row>
    <row r="3019" spans="1:35" ht="15" customHeight="1">
      <c r="A3019" s="832" t="s">
        <v>1150</v>
      </c>
      <c r="B3019" s="832">
        <v>2023</v>
      </c>
      <c r="C3019" s="832" t="s">
        <v>1502</v>
      </c>
      <c r="D3019" s="832" t="s">
        <v>2740</v>
      </c>
      <c r="E3019" s="832" t="s">
        <v>333</v>
      </c>
      <c r="F3019" s="832" t="s">
        <v>1119</v>
      </c>
      <c r="G3019" s="832">
        <v>15305.82</v>
      </c>
      <c r="H3019" s="832">
        <v>17908.89</v>
      </c>
      <c r="I3019" s="832">
        <v>20063.28</v>
      </c>
      <c r="J3019" s="832">
        <v>22054.38</v>
      </c>
      <c r="K3019" s="832">
        <v>23858.43</v>
      </c>
      <c r="L3019" s="832">
        <v>25646.93</v>
      </c>
      <c r="M3019" s="832">
        <v>1833.36</v>
      </c>
      <c r="N3019" s="832">
        <v>3707.59</v>
      </c>
      <c r="O3019" s="832">
        <v>5592.14</v>
      </c>
      <c r="P3019" s="832">
        <v>7382.38</v>
      </c>
      <c r="Q3019" s="832">
        <v>9246.83</v>
      </c>
      <c r="R3019" s="832">
        <v>11033.8</v>
      </c>
      <c r="S3019" s="832">
        <v>2137.2399999999998</v>
      </c>
      <c r="T3019" s="832">
        <v>2017.5</v>
      </c>
      <c r="U3019" s="832">
        <v>0</v>
      </c>
      <c r="V3019" s="832">
        <v>0</v>
      </c>
      <c r="W3019" s="832">
        <v>0</v>
      </c>
      <c r="X3019" s="832">
        <v>0</v>
      </c>
      <c r="Y3019" s="832">
        <v>0</v>
      </c>
      <c r="Z3019" s="832">
        <v>0</v>
      </c>
      <c r="AA3019" s="832">
        <v>0</v>
      </c>
      <c r="AB3019" s="832">
        <v>0</v>
      </c>
      <c r="AC3019" s="832">
        <v>0</v>
      </c>
      <c r="AD3019" s="832">
        <v>0</v>
      </c>
      <c r="AE3019" s="832">
        <v>0</v>
      </c>
      <c r="AF3019" s="832">
        <v>0</v>
      </c>
      <c r="AG3019" s="832">
        <v>0</v>
      </c>
      <c r="AH3019" s="832">
        <v>0</v>
      </c>
      <c r="AI3019" s="832">
        <v>0</v>
      </c>
    </row>
    <row r="3020" spans="1:35" ht="15" customHeight="1">
      <c r="A3020" s="832" t="s">
        <v>1150</v>
      </c>
      <c r="B3020" s="832">
        <v>2023</v>
      </c>
      <c r="C3020" s="832" t="s">
        <v>1504</v>
      </c>
      <c r="D3020" s="832" t="s">
        <v>2741</v>
      </c>
      <c r="E3020" s="832" t="s">
        <v>333</v>
      </c>
      <c r="F3020" s="832" t="s">
        <v>1119</v>
      </c>
      <c r="G3020" s="832">
        <v>7000</v>
      </c>
      <c r="H3020" s="832">
        <v>8000</v>
      </c>
      <c r="I3020" s="832">
        <v>9000</v>
      </c>
      <c r="J3020" s="832">
        <v>10000</v>
      </c>
      <c r="K3020" s="832">
        <v>11000</v>
      </c>
      <c r="L3020" s="832">
        <v>13656.97</v>
      </c>
      <c r="M3020" s="832">
        <v>1000</v>
      </c>
      <c r="N3020" s="832">
        <v>2000</v>
      </c>
      <c r="O3020" s="832">
        <v>3000</v>
      </c>
      <c r="P3020" s="832">
        <v>5318.97</v>
      </c>
      <c r="Q3020" s="832">
        <v>6318.97</v>
      </c>
      <c r="R3020" s="832">
        <v>7318.97</v>
      </c>
      <c r="S3020" s="832">
        <v>1138.08</v>
      </c>
      <c r="T3020" s="832">
        <v>1270.54</v>
      </c>
      <c r="U3020" s="832">
        <v>0</v>
      </c>
      <c r="V3020" s="832">
        <v>0</v>
      </c>
      <c r="W3020" s="832">
        <v>0</v>
      </c>
      <c r="X3020" s="832">
        <v>0</v>
      </c>
      <c r="Y3020" s="832">
        <v>0</v>
      </c>
      <c r="Z3020" s="832">
        <v>0</v>
      </c>
      <c r="AA3020" s="832">
        <v>0</v>
      </c>
      <c r="AB3020" s="832">
        <v>0</v>
      </c>
      <c r="AC3020" s="832">
        <v>0</v>
      </c>
      <c r="AD3020" s="832">
        <v>0</v>
      </c>
      <c r="AE3020" s="832">
        <v>0</v>
      </c>
      <c r="AF3020" s="832">
        <v>0</v>
      </c>
      <c r="AG3020" s="832">
        <v>0</v>
      </c>
      <c r="AH3020" s="832">
        <v>0</v>
      </c>
      <c r="AI3020" s="832">
        <v>0</v>
      </c>
    </row>
    <row r="3021" spans="1:35" ht="15" customHeight="1">
      <c r="A3021" s="832" t="s">
        <v>1150</v>
      </c>
      <c r="B3021" s="832">
        <v>2023</v>
      </c>
      <c r="C3021" s="832" t="s">
        <v>1506</v>
      </c>
      <c r="D3021" s="832" t="s">
        <v>2742</v>
      </c>
      <c r="E3021" s="832" t="s">
        <v>333</v>
      </c>
      <c r="F3021" s="832" t="s">
        <v>1119</v>
      </c>
      <c r="G3021" s="832">
        <v>2052.23</v>
      </c>
      <c r="H3021" s="832">
        <v>2140.21</v>
      </c>
      <c r="I3021" s="832">
        <v>2687.15</v>
      </c>
      <c r="J3021" s="832">
        <v>2775.13</v>
      </c>
      <c r="K3021" s="832">
        <v>3322.07</v>
      </c>
      <c r="L3021" s="832">
        <v>4064.37</v>
      </c>
      <c r="M3021" s="832">
        <v>87.98</v>
      </c>
      <c r="N3021" s="832">
        <v>-1124.69</v>
      </c>
      <c r="O3021" s="832">
        <v>-1124.69</v>
      </c>
      <c r="P3021" s="832">
        <v>-512.75</v>
      </c>
      <c r="Q3021" s="832">
        <v>-359.77</v>
      </c>
      <c r="R3021" s="832">
        <v>250.48</v>
      </c>
      <c r="S3021" s="832">
        <v>338.7</v>
      </c>
      <c r="T3021" s="832">
        <v>158.21</v>
      </c>
      <c r="U3021" s="832">
        <v>0</v>
      </c>
      <c r="V3021" s="832">
        <v>0</v>
      </c>
      <c r="W3021" s="832">
        <v>0</v>
      </c>
      <c r="X3021" s="832">
        <v>0</v>
      </c>
      <c r="Y3021" s="832">
        <v>0</v>
      </c>
      <c r="Z3021" s="832">
        <v>0</v>
      </c>
      <c r="AA3021" s="832">
        <v>0</v>
      </c>
      <c r="AB3021" s="832">
        <v>0</v>
      </c>
      <c r="AC3021" s="832">
        <v>0</v>
      </c>
      <c r="AD3021" s="832">
        <v>0</v>
      </c>
      <c r="AE3021" s="832">
        <v>0</v>
      </c>
      <c r="AF3021" s="832">
        <v>0</v>
      </c>
      <c r="AG3021" s="832">
        <v>0</v>
      </c>
      <c r="AH3021" s="832">
        <v>0</v>
      </c>
      <c r="AI3021" s="832">
        <v>0</v>
      </c>
    </row>
    <row r="3022" spans="1:35" ht="15" customHeight="1">
      <c r="A3022" s="832" t="s">
        <v>1150</v>
      </c>
      <c r="B3022" s="832">
        <v>2023</v>
      </c>
      <c r="C3022" s="832" t="s">
        <v>1508</v>
      </c>
      <c r="D3022" s="832" t="s">
        <v>2743</v>
      </c>
      <c r="E3022" s="832" t="s">
        <v>333</v>
      </c>
      <c r="F3022" s="832" t="s">
        <v>1119</v>
      </c>
      <c r="G3022" s="832">
        <v>0</v>
      </c>
      <c r="H3022" s="832">
        <v>0</v>
      </c>
      <c r="I3022" s="832">
        <v>0</v>
      </c>
      <c r="J3022" s="832">
        <v>0</v>
      </c>
      <c r="K3022" s="832">
        <v>0</v>
      </c>
      <c r="L3022" s="832">
        <v>25</v>
      </c>
      <c r="M3022" s="832">
        <v>0</v>
      </c>
      <c r="N3022" s="832">
        <v>0</v>
      </c>
      <c r="O3022" s="832">
        <v>0</v>
      </c>
      <c r="P3022" s="832">
        <v>0</v>
      </c>
      <c r="Q3022" s="832">
        <v>0</v>
      </c>
      <c r="R3022" s="832">
        <v>0</v>
      </c>
      <c r="S3022" s="832">
        <v>2.08</v>
      </c>
      <c r="T3022" s="832">
        <v>2.27</v>
      </c>
      <c r="U3022" s="832">
        <v>0</v>
      </c>
      <c r="V3022" s="832">
        <v>0</v>
      </c>
      <c r="W3022" s="832">
        <v>0</v>
      </c>
      <c r="X3022" s="832">
        <v>0</v>
      </c>
      <c r="Y3022" s="832">
        <v>0</v>
      </c>
      <c r="Z3022" s="832">
        <v>0</v>
      </c>
      <c r="AA3022" s="832">
        <v>0</v>
      </c>
      <c r="AB3022" s="832">
        <v>0</v>
      </c>
      <c r="AC3022" s="832">
        <v>0</v>
      </c>
      <c r="AD3022" s="832">
        <v>0</v>
      </c>
      <c r="AE3022" s="832">
        <v>0</v>
      </c>
      <c r="AF3022" s="832">
        <v>0</v>
      </c>
      <c r="AG3022" s="832">
        <v>0</v>
      </c>
      <c r="AH3022" s="832">
        <v>0</v>
      </c>
      <c r="AI3022" s="832">
        <v>0</v>
      </c>
    </row>
    <row r="3023" spans="1:35" ht="15" customHeight="1">
      <c r="A3023" s="832" t="s">
        <v>1150</v>
      </c>
      <c r="B3023" s="832">
        <v>2023</v>
      </c>
      <c r="C3023" s="832" t="s">
        <v>1510</v>
      </c>
      <c r="D3023" s="832" t="s">
        <v>1511</v>
      </c>
      <c r="E3023" s="832" t="s">
        <v>333</v>
      </c>
      <c r="F3023" s="832" t="s">
        <v>1119</v>
      </c>
      <c r="G3023" s="832">
        <v>1401.24</v>
      </c>
      <c r="H3023" s="832">
        <v>1401.24</v>
      </c>
      <c r="I3023" s="832">
        <v>4284.03</v>
      </c>
      <c r="J3023" s="832">
        <v>5564.75</v>
      </c>
      <c r="K3023" s="832">
        <v>5564.75</v>
      </c>
      <c r="L3023" s="832">
        <v>5905.75</v>
      </c>
      <c r="M3023" s="832">
        <v>39.6</v>
      </c>
      <c r="N3023" s="832">
        <v>49.45</v>
      </c>
      <c r="O3023" s="832">
        <v>243.61</v>
      </c>
      <c r="P3023" s="832">
        <v>243.61</v>
      </c>
      <c r="Q3023" s="832">
        <v>322.41000000000003</v>
      </c>
      <c r="R3023" s="832">
        <v>417.07</v>
      </c>
      <c r="S3023" s="832">
        <v>492.15</v>
      </c>
      <c r="T3023" s="832">
        <v>441.14</v>
      </c>
      <c r="U3023" s="832">
        <v>0</v>
      </c>
      <c r="V3023" s="832">
        <v>0</v>
      </c>
      <c r="W3023" s="832">
        <v>0</v>
      </c>
      <c r="X3023" s="832">
        <v>0</v>
      </c>
      <c r="Y3023" s="832">
        <v>0</v>
      </c>
      <c r="Z3023" s="832">
        <v>0</v>
      </c>
      <c r="AA3023" s="832">
        <v>0</v>
      </c>
      <c r="AB3023" s="832">
        <v>0</v>
      </c>
      <c r="AC3023" s="832">
        <v>0</v>
      </c>
      <c r="AD3023" s="832">
        <v>0</v>
      </c>
      <c r="AE3023" s="832">
        <v>0</v>
      </c>
      <c r="AF3023" s="832">
        <v>0</v>
      </c>
      <c r="AG3023" s="832">
        <v>0</v>
      </c>
      <c r="AH3023" s="832">
        <v>0</v>
      </c>
      <c r="AI3023" s="832">
        <v>0</v>
      </c>
    </row>
    <row r="3024" spans="1:35" ht="15" customHeight="1">
      <c r="A3024" s="832" t="s">
        <v>1150</v>
      </c>
      <c r="B3024" s="832">
        <v>2023</v>
      </c>
      <c r="C3024" s="832" t="s">
        <v>1512</v>
      </c>
      <c r="D3024" s="832" t="s">
        <v>1513</v>
      </c>
      <c r="E3024" s="832" t="s">
        <v>333</v>
      </c>
      <c r="F3024" s="832" t="s">
        <v>1119</v>
      </c>
      <c r="G3024" s="832">
        <v>0</v>
      </c>
      <c r="H3024" s="832">
        <v>0</v>
      </c>
      <c r="I3024" s="832">
        <v>0</v>
      </c>
      <c r="J3024" s="832">
        <v>0</v>
      </c>
      <c r="K3024" s="832">
        <v>0</v>
      </c>
      <c r="L3024" s="832">
        <v>0</v>
      </c>
      <c r="M3024" s="832">
        <v>0</v>
      </c>
      <c r="N3024" s="832">
        <v>0</v>
      </c>
      <c r="O3024" s="832">
        <v>0</v>
      </c>
      <c r="P3024" s="832">
        <v>0</v>
      </c>
      <c r="Q3024" s="832">
        <v>0</v>
      </c>
      <c r="R3024" s="832">
        <v>0</v>
      </c>
      <c r="S3024" s="832">
        <v>0</v>
      </c>
      <c r="T3024" s="832">
        <v>0</v>
      </c>
      <c r="U3024" s="832">
        <v>0</v>
      </c>
      <c r="V3024" s="832">
        <v>0</v>
      </c>
      <c r="W3024" s="832">
        <v>0</v>
      </c>
      <c r="X3024" s="832">
        <v>0</v>
      </c>
      <c r="Y3024" s="832">
        <v>0</v>
      </c>
      <c r="Z3024" s="832">
        <v>0</v>
      </c>
      <c r="AA3024" s="832">
        <v>0</v>
      </c>
      <c r="AB3024" s="832">
        <v>0</v>
      </c>
      <c r="AC3024" s="832">
        <v>0</v>
      </c>
      <c r="AD3024" s="832">
        <v>0</v>
      </c>
      <c r="AE3024" s="832">
        <v>0</v>
      </c>
      <c r="AF3024" s="832">
        <v>0</v>
      </c>
      <c r="AG3024" s="832">
        <v>0</v>
      </c>
      <c r="AH3024" s="832">
        <v>0</v>
      </c>
      <c r="AI3024" s="832">
        <v>0</v>
      </c>
    </row>
    <row r="3025" spans="1:35" ht="15" customHeight="1">
      <c r="A3025" s="832" t="s">
        <v>1150</v>
      </c>
      <c r="B3025" s="832">
        <v>2023</v>
      </c>
      <c r="C3025" s="832" t="s">
        <v>1514</v>
      </c>
      <c r="D3025" s="832" t="s">
        <v>1515</v>
      </c>
      <c r="E3025" s="832" t="s">
        <v>333</v>
      </c>
      <c r="F3025" s="832" t="s">
        <v>1119</v>
      </c>
      <c r="G3025" s="832">
        <v>0</v>
      </c>
      <c r="H3025" s="832">
        <v>0</v>
      </c>
      <c r="I3025" s="832">
        <v>0</v>
      </c>
      <c r="J3025" s="832">
        <v>0</v>
      </c>
      <c r="K3025" s="832">
        <v>0</v>
      </c>
      <c r="L3025" s="832">
        <v>0</v>
      </c>
      <c r="M3025" s="832">
        <v>0</v>
      </c>
      <c r="N3025" s="832">
        <v>0</v>
      </c>
      <c r="O3025" s="832">
        <v>0</v>
      </c>
      <c r="P3025" s="832">
        <v>0</v>
      </c>
      <c r="Q3025" s="832">
        <v>0</v>
      </c>
      <c r="R3025" s="832">
        <v>0</v>
      </c>
      <c r="S3025" s="832">
        <v>0</v>
      </c>
      <c r="T3025" s="832">
        <v>0</v>
      </c>
      <c r="U3025" s="832">
        <v>0</v>
      </c>
      <c r="V3025" s="832">
        <v>0</v>
      </c>
      <c r="W3025" s="832">
        <v>0</v>
      </c>
      <c r="X3025" s="832">
        <v>0</v>
      </c>
      <c r="Y3025" s="832">
        <v>0</v>
      </c>
      <c r="Z3025" s="832">
        <v>0</v>
      </c>
      <c r="AA3025" s="832">
        <v>0</v>
      </c>
      <c r="AB3025" s="832">
        <v>0</v>
      </c>
      <c r="AC3025" s="832">
        <v>0</v>
      </c>
      <c r="AD3025" s="832">
        <v>0</v>
      </c>
      <c r="AE3025" s="832">
        <v>0</v>
      </c>
      <c r="AF3025" s="832">
        <v>0</v>
      </c>
      <c r="AG3025" s="832">
        <v>0</v>
      </c>
      <c r="AH3025" s="832">
        <v>0</v>
      </c>
      <c r="AI3025" s="832">
        <v>0</v>
      </c>
    </row>
    <row r="3026" spans="1:35" ht="15" customHeight="1">
      <c r="A3026" s="832" t="s">
        <v>1150</v>
      </c>
      <c r="B3026" s="832">
        <v>2023</v>
      </c>
      <c r="C3026" s="832" t="s">
        <v>1516</v>
      </c>
      <c r="D3026" s="832" t="s">
        <v>1517</v>
      </c>
      <c r="E3026" s="832" t="s">
        <v>333</v>
      </c>
      <c r="F3026" s="832" t="s">
        <v>1119</v>
      </c>
      <c r="G3026" s="832">
        <v>0</v>
      </c>
      <c r="H3026" s="832">
        <v>0</v>
      </c>
      <c r="I3026" s="832">
        <v>0</v>
      </c>
      <c r="J3026" s="832">
        <v>0</v>
      </c>
      <c r="K3026" s="832">
        <v>0</v>
      </c>
      <c r="L3026" s="832">
        <v>0</v>
      </c>
      <c r="M3026" s="832">
        <v>0</v>
      </c>
      <c r="N3026" s="832">
        <v>0</v>
      </c>
      <c r="O3026" s="832">
        <v>0</v>
      </c>
      <c r="P3026" s="832">
        <v>0</v>
      </c>
      <c r="Q3026" s="832">
        <v>0</v>
      </c>
      <c r="R3026" s="832">
        <v>0</v>
      </c>
      <c r="S3026" s="832">
        <v>0</v>
      </c>
      <c r="T3026" s="832">
        <v>0</v>
      </c>
      <c r="U3026" s="832">
        <v>0</v>
      </c>
      <c r="V3026" s="832">
        <v>0</v>
      </c>
      <c r="W3026" s="832">
        <v>0</v>
      </c>
      <c r="X3026" s="832">
        <v>0</v>
      </c>
      <c r="Y3026" s="832">
        <v>0</v>
      </c>
      <c r="Z3026" s="832">
        <v>0</v>
      </c>
      <c r="AA3026" s="832">
        <v>0</v>
      </c>
      <c r="AB3026" s="832">
        <v>0</v>
      </c>
      <c r="AC3026" s="832">
        <v>0</v>
      </c>
      <c r="AD3026" s="832">
        <v>0</v>
      </c>
      <c r="AE3026" s="832">
        <v>0</v>
      </c>
      <c r="AF3026" s="832">
        <v>0</v>
      </c>
      <c r="AG3026" s="832">
        <v>0</v>
      </c>
      <c r="AH3026" s="832">
        <v>0</v>
      </c>
      <c r="AI3026" s="832">
        <v>0</v>
      </c>
    </row>
    <row r="3027" spans="1:35" ht="15" customHeight="1">
      <c r="A3027" s="832" t="s">
        <v>1150</v>
      </c>
      <c r="B3027" s="832">
        <v>2023</v>
      </c>
      <c r="C3027" s="832" t="s">
        <v>1518</v>
      </c>
      <c r="D3027" s="832" t="s">
        <v>1519</v>
      </c>
      <c r="E3027" s="832" t="s">
        <v>333</v>
      </c>
      <c r="F3027" s="832" t="s">
        <v>1119</v>
      </c>
      <c r="G3027" s="832">
        <v>0</v>
      </c>
      <c r="H3027" s="832">
        <v>0</v>
      </c>
      <c r="I3027" s="832">
        <v>0</v>
      </c>
      <c r="J3027" s="832">
        <v>0</v>
      </c>
      <c r="K3027" s="832">
        <v>0</v>
      </c>
      <c r="L3027" s="832">
        <v>0</v>
      </c>
      <c r="M3027" s="832">
        <v>0</v>
      </c>
      <c r="N3027" s="832">
        <v>0</v>
      </c>
      <c r="O3027" s="832">
        <v>0</v>
      </c>
      <c r="P3027" s="832">
        <v>0</v>
      </c>
      <c r="Q3027" s="832">
        <v>0</v>
      </c>
      <c r="R3027" s="832">
        <v>0</v>
      </c>
      <c r="S3027" s="832">
        <v>0</v>
      </c>
      <c r="T3027" s="832">
        <v>0</v>
      </c>
      <c r="U3027" s="832">
        <v>0</v>
      </c>
      <c r="V3027" s="832">
        <v>0</v>
      </c>
      <c r="W3027" s="832">
        <v>0</v>
      </c>
      <c r="X3027" s="832">
        <v>0</v>
      </c>
      <c r="Y3027" s="832">
        <v>0</v>
      </c>
      <c r="Z3027" s="832">
        <v>0</v>
      </c>
      <c r="AA3027" s="832">
        <v>0</v>
      </c>
      <c r="AB3027" s="832">
        <v>0</v>
      </c>
      <c r="AC3027" s="832">
        <v>0</v>
      </c>
      <c r="AD3027" s="832">
        <v>0</v>
      </c>
      <c r="AE3027" s="832">
        <v>0</v>
      </c>
      <c r="AF3027" s="832">
        <v>0</v>
      </c>
      <c r="AG3027" s="832">
        <v>0</v>
      </c>
      <c r="AH3027" s="832">
        <v>0</v>
      </c>
      <c r="AI3027" s="832">
        <v>0</v>
      </c>
    </row>
    <row r="3028" spans="1:35" ht="15" customHeight="1">
      <c r="A3028" s="832" t="s">
        <v>1150</v>
      </c>
      <c r="B3028" s="832">
        <v>2023</v>
      </c>
      <c r="C3028" s="832" t="s">
        <v>1520</v>
      </c>
      <c r="D3028" s="832" t="s">
        <v>1521</v>
      </c>
      <c r="E3028" s="832" t="s">
        <v>333</v>
      </c>
      <c r="F3028" s="832" t="s">
        <v>1119</v>
      </c>
      <c r="G3028" s="832">
        <v>0</v>
      </c>
      <c r="H3028" s="832">
        <v>0</v>
      </c>
      <c r="I3028" s="832">
        <v>0</v>
      </c>
      <c r="J3028" s="832">
        <v>0</v>
      </c>
      <c r="K3028" s="832">
        <v>0</v>
      </c>
      <c r="L3028" s="832">
        <v>0</v>
      </c>
      <c r="M3028" s="832">
        <v>0</v>
      </c>
      <c r="N3028" s="832">
        <v>0</v>
      </c>
      <c r="O3028" s="832">
        <v>0</v>
      </c>
      <c r="P3028" s="832">
        <v>0</v>
      </c>
      <c r="Q3028" s="832">
        <v>0</v>
      </c>
      <c r="R3028" s="832">
        <v>0</v>
      </c>
      <c r="S3028" s="832">
        <v>0</v>
      </c>
      <c r="T3028" s="832">
        <v>0</v>
      </c>
      <c r="U3028" s="832">
        <v>0</v>
      </c>
      <c r="V3028" s="832">
        <v>0</v>
      </c>
      <c r="W3028" s="832">
        <v>0</v>
      </c>
      <c r="X3028" s="832">
        <v>0</v>
      </c>
      <c r="Y3028" s="832">
        <v>0</v>
      </c>
      <c r="Z3028" s="832">
        <v>0</v>
      </c>
      <c r="AA3028" s="832">
        <v>0</v>
      </c>
      <c r="AB3028" s="832">
        <v>0</v>
      </c>
      <c r="AC3028" s="832">
        <v>0</v>
      </c>
      <c r="AD3028" s="832">
        <v>0</v>
      </c>
      <c r="AE3028" s="832">
        <v>0</v>
      </c>
      <c r="AF3028" s="832">
        <v>0</v>
      </c>
      <c r="AG3028" s="832">
        <v>0</v>
      </c>
      <c r="AH3028" s="832">
        <v>0</v>
      </c>
      <c r="AI3028" s="832">
        <v>0</v>
      </c>
    </row>
    <row r="3029" spans="1:35" ht="15" customHeight="1">
      <c r="A3029" s="832" t="s">
        <v>1150</v>
      </c>
      <c r="B3029" s="832">
        <v>2023</v>
      </c>
      <c r="C3029" s="832" t="s">
        <v>1522</v>
      </c>
      <c r="D3029" s="832" t="s">
        <v>1523</v>
      </c>
      <c r="E3029" s="832" t="s">
        <v>333</v>
      </c>
      <c r="F3029" s="832" t="s">
        <v>1119</v>
      </c>
      <c r="G3029" s="832">
        <v>0</v>
      </c>
      <c r="H3029" s="832">
        <v>0</v>
      </c>
      <c r="I3029" s="832">
        <v>0</v>
      </c>
      <c r="J3029" s="832">
        <v>0</v>
      </c>
      <c r="K3029" s="832">
        <v>0</v>
      </c>
      <c r="L3029" s="832">
        <v>0</v>
      </c>
      <c r="M3029" s="832">
        <v>0</v>
      </c>
      <c r="N3029" s="832">
        <v>0</v>
      </c>
      <c r="O3029" s="832">
        <v>0</v>
      </c>
      <c r="P3029" s="832">
        <v>0</v>
      </c>
      <c r="Q3029" s="832">
        <v>0</v>
      </c>
      <c r="R3029" s="832">
        <v>0</v>
      </c>
      <c r="S3029" s="832">
        <v>0</v>
      </c>
      <c r="T3029" s="832">
        <v>0</v>
      </c>
      <c r="U3029" s="832">
        <v>0</v>
      </c>
      <c r="V3029" s="832">
        <v>0</v>
      </c>
      <c r="W3029" s="832">
        <v>0</v>
      </c>
      <c r="X3029" s="832">
        <v>0</v>
      </c>
      <c r="Y3029" s="832">
        <v>0</v>
      </c>
      <c r="Z3029" s="832">
        <v>0</v>
      </c>
      <c r="AA3029" s="832">
        <v>0</v>
      </c>
      <c r="AB3029" s="832">
        <v>0</v>
      </c>
      <c r="AC3029" s="832">
        <v>0</v>
      </c>
      <c r="AD3029" s="832">
        <v>0</v>
      </c>
      <c r="AE3029" s="832">
        <v>0</v>
      </c>
      <c r="AF3029" s="832">
        <v>0</v>
      </c>
      <c r="AG3029" s="832">
        <v>0</v>
      </c>
      <c r="AH3029" s="832">
        <v>0</v>
      </c>
      <c r="AI3029" s="832">
        <v>0</v>
      </c>
    </row>
    <row r="3030" spans="1:35" ht="15" customHeight="1">
      <c r="A3030" s="832" t="s">
        <v>1150</v>
      </c>
      <c r="B3030" s="832">
        <v>2023</v>
      </c>
      <c r="C3030" s="832" t="s">
        <v>1524</v>
      </c>
      <c r="D3030" s="832" t="s">
        <v>1525</v>
      </c>
      <c r="E3030" s="832" t="s">
        <v>333</v>
      </c>
      <c r="F3030" s="832" t="s">
        <v>1119</v>
      </c>
      <c r="G3030" s="832">
        <v>0</v>
      </c>
      <c r="H3030" s="832">
        <v>0</v>
      </c>
      <c r="I3030" s="832">
        <v>0</v>
      </c>
      <c r="J3030" s="832">
        <v>0</v>
      </c>
      <c r="K3030" s="832">
        <v>0</v>
      </c>
      <c r="L3030" s="832">
        <v>0</v>
      </c>
      <c r="M3030" s="832">
        <v>0</v>
      </c>
      <c r="N3030" s="832">
        <v>0</v>
      </c>
      <c r="O3030" s="832">
        <v>0</v>
      </c>
      <c r="P3030" s="832">
        <v>0</v>
      </c>
      <c r="Q3030" s="832">
        <v>0</v>
      </c>
      <c r="R3030" s="832">
        <v>0</v>
      </c>
      <c r="S3030" s="832">
        <v>0</v>
      </c>
      <c r="T3030" s="832">
        <v>0</v>
      </c>
      <c r="U3030" s="832">
        <v>0</v>
      </c>
      <c r="V3030" s="832">
        <v>0</v>
      </c>
      <c r="W3030" s="832">
        <v>0</v>
      </c>
      <c r="X3030" s="832">
        <v>0</v>
      </c>
      <c r="Y3030" s="832">
        <v>0</v>
      </c>
      <c r="Z3030" s="832">
        <v>0</v>
      </c>
      <c r="AA3030" s="832">
        <v>0</v>
      </c>
      <c r="AB3030" s="832">
        <v>0</v>
      </c>
      <c r="AC3030" s="832">
        <v>0</v>
      </c>
      <c r="AD3030" s="832">
        <v>0</v>
      </c>
      <c r="AE3030" s="832">
        <v>0</v>
      </c>
      <c r="AF3030" s="832">
        <v>0</v>
      </c>
      <c r="AG3030" s="832">
        <v>0</v>
      </c>
      <c r="AH3030" s="832">
        <v>0</v>
      </c>
      <c r="AI3030" s="832">
        <v>0</v>
      </c>
    </row>
    <row r="3031" spans="1:35" ht="15" customHeight="1">
      <c r="A3031" s="832" t="s">
        <v>1150</v>
      </c>
      <c r="B3031" s="832">
        <v>2023</v>
      </c>
      <c r="C3031" s="832" t="s">
        <v>1526</v>
      </c>
      <c r="D3031" s="832" t="s">
        <v>1527</v>
      </c>
      <c r="E3031" s="832" t="s">
        <v>333</v>
      </c>
      <c r="F3031" s="832" t="s">
        <v>1119</v>
      </c>
      <c r="G3031" s="832">
        <v>0</v>
      </c>
      <c r="H3031" s="832">
        <v>0</v>
      </c>
      <c r="I3031" s="832">
        <v>0</v>
      </c>
      <c r="J3031" s="832">
        <v>0</v>
      </c>
      <c r="K3031" s="832">
        <v>0</v>
      </c>
      <c r="L3031" s="832">
        <v>0</v>
      </c>
      <c r="M3031" s="832">
        <v>0</v>
      </c>
      <c r="N3031" s="832">
        <v>0</v>
      </c>
      <c r="O3031" s="832">
        <v>0</v>
      </c>
      <c r="P3031" s="832">
        <v>0</v>
      </c>
      <c r="Q3031" s="832">
        <v>0</v>
      </c>
      <c r="R3031" s="832">
        <v>0</v>
      </c>
      <c r="S3031" s="832">
        <v>0</v>
      </c>
      <c r="T3031" s="832">
        <v>0</v>
      </c>
      <c r="U3031" s="832">
        <v>0</v>
      </c>
      <c r="V3031" s="832">
        <v>0</v>
      </c>
      <c r="W3031" s="832">
        <v>0</v>
      </c>
      <c r="X3031" s="832">
        <v>0</v>
      </c>
      <c r="Y3031" s="832">
        <v>0</v>
      </c>
      <c r="Z3031" s="832">
        <v>0</v>
      </c>
      <c r="AA3031" s="832">
        <v>0</v>
      </c>
      <c r="AB3031" s="832">
        <v>0</v>
      </c>
      <c r="AC3031" s="832">
        <v>0</v>
      </c>
      <c r="AD3031" s="832">
        <v>0</v>
      </c>
      <c r="AE3031" s="832">
        <v>0</v>
      </c>
      <c r="AF3031" s="832">
        <v>0</v>
      </c>
      <c r="AG3031" s="832">
        <v>0</v>
      </c>
      <c r="AH3031" s="832">
        <v>0</v>
      </c>
      <c r="AI3031" s="832">
        <v>0</v>
      </c>
    </row>
    <row r="3032" spans="1:35" ht="15" customHeight="1">
      <c r="A3032" s="832" t="s">
        <v>1150</v>
      </c>
      <c r="B3032" s="832">
        <v>2023</v>
      </c>
      <c r="C3032" s="832" t="s">
        <v>1528</v>
      </c>
      <c r="D3032" s="832" t="s">
        <v>1529</v>
      </c>
      <c r="E3032" s="832" t="s">
        <v>333</v>
      </c>
      <c r="F3032" s="832" t="s">
        <v>1119</v>
      </c>
      <c r="G3032" s="832">
        <v>0</v>
      </c>
      <c r="H3032" s="832">
        <v>0</v>
      </c>
      <c r="I3032" s="832">
        <v>0</v>
      </c>
      <c r="J3032" s="832">
        <v>0</v>
      </c>
      <c r="K3032" s="832">
        <v>0</v>
      </c>
      <c r="L3032" s="832">
        <v>0</v>
      </c>
      <c r="M3032" s="832">
        <v>0</v>
      </c>
      <c r="N3032" s="832">
        <v>0</v>
      </c>
      <c r="O3032" s="832">
        <v>0</v>
      </c>
      <c r="P3032" s="832">
        <v>0</v>
      </c>
      <c r="Q3032" s="832">
        <v>0</v>
      </c>
      <c r="R3032" s="832">
        <v>0</v>
      </c>
      <c r="S3032" s="832">
        <v>0</v>
      </c>
      <c r="T3032" s="832">
        <v>0</v>
      </c>
      <c r="U3032" s="832">
        <v>0</v>
      </c>
      <c r="V3032" s="832">
        <v>0</v>
      </c>
      <c r="W3032" s="832">
        <v>0</v>
      </c>
      <c r="X3032" s="832">
        <v>0</v>
      </c>
      <c r="Y3032" s="832">
        <v>0</v>
      </c>
      <c r="Z3032" s="832">
        <v>0</v>
      </c>
      <c r="AA3032" s="832">
        <v>0</v>
      </c>
      <c r="AB3032" s="832">
        <v>0</v>
      </c>
      <c r="AC3032" s="832">
        <v>0</v>
      </c>
      <c r="AD3032" s="832">
        <v>0</v>
      </c>
      <c r="AE3032" s="832">
        <v>0</v>
      </c>
      <c r="AF3032" s="832">
        <v>0</v>
      </c>
      <c r="AG3032" s="832">
        <v>0</v>
      </c>
      <c r="AH3032" s="832">
        <v>0</v>
      </c>
      <c r="AI3032" s="832">
        <v>0</v>
      </c>
    </row>
    <row r="3033" spans="1:35" ht="15" customHeight="1">
      <c r="A3033" s="832" t="s">
        <v>1150</v>
      </c>
      <c r="B3033" s="832">
        <v>2023</v>
      </c>
      <c r="C3033" s="832" t="s">
        <v>1530</v>
      </c>
      <c r="D3033" s="832" t="s">
        <v>1531</v>
      </c>
      <c r="E3033" s="832" t="s">
        <v>333</v>
      </c>
      <c r="F3033" s="832" t="s">
        <v>1119</v>
      </c>
      <c r="G3033" s="832">
        <v>0</v>
      </c>
      <c r="H3033" s="832">
        <v>0</v>
      </c>
      <c r="I3033" s="832">
        <v>0</v>
      </c>
      <c r="J3033" s="832">
        <v>0</v>
      </c>
      <c r="K3033" s="832">
        <v>0</v>
      </c>
      <c r="L3033" s="832">
        <v>0</v>
      </c>
      <c r="M3033" s="832">
        <v>0</v>
      </c>
      <c r="N3033" s="832">
        <v>0</v>
      </c>
      <c r="O3033" s="832">
        <v>0</v>
      </c>
      <c r="P3033" s="832">
        <v>0</v>
      </c>
      <c r="Q3033" s="832">
        <v>0</v>
      </c>
      <c r="R3033" s="832">
        <v>0</v>
      </c>
      <c r="S3033" s="832">
        <v>0</v>
      </c>
      <c r="T3033" s="832">
        <v>0</v>
      </c>
      <c r="U3033" s="832">
        <v>0</v>
      </c>
      <c r="V3033" s="832">
        <v>0</v>
      </c>
      <c r="W3033" s="832">
        <v>0</v>
      </c>
      <c r="X3033" s="832">
        <v>0</v>
      </c>
      <c r="Y3033" s="832">
        <v>0</v>
      </c>
      <c r="Z3033" s="832">
        <v>0</v>
      </c>
      <c r="AA3033" s="832">
        <v>0</v>
      </c>
      <c r="AB3033" s="832">
        <v>0</v>
      </c>
      <c r="AC3033" s="832">
        <v>0</v>
      </c>
      <c r="AD3033" s="832">
        <v>0</v>
      </c>
      <c r="AE3033" s="832">
        <v>0</v>
      </c>
      <c r="AF3033" s="832">
        <v>0</v>
      </c>
      <c r="AG3033" s="832">
        <v>0</v>
      </c>
      <c r="AH3033" s="832">
        <v>0</v>
      </c>
      <c r="AI3033" s="832">
        <v>0</v>
      </c>
    </row>
    <row r="3034" spans="1:35" ht="15" customHeight="1">
      <c r="A3034" s="832" t="s">
        <v>1150</v>
      </c>
      <c r="B3034" s="832">
        <v>2023</v>
      </c>
      <c r="C3034" s="832" t="s">
        <v>1532</v>
      </c>
      <c r="D3034" s="832" t="s">
        <v>1533</v>
      </c>
      <c r="E3034" s="832" t="s">
        <v>333</v>
      </c>
      <c r="F3034" s="832" t="s">
        <v>1119</v>
      </c>
      <c r="G3034" s="832">
        <v>0</v>
      </c>
      <c r="H3034" s="832">
        <v>0</v>
      </c>
      <c r="I3034" s="832">
        <v>0</v>
      </c>
      <c r="J3034" s="832">
        <v>0</v>
      </c>
      <c r="K3034" s="832">
        <v>0</v>
      </c>
      <c r="L3034" s="832">
        <v>0</v>
      </c>
      <c r="M3034" s="832">
        <v>0</v>
      </c>
      <c r="N3034" s="832">
        <v>0</v>
      </c>
      <c r="O3034" s="832">
        <v>0</v>
      </c>
      <c r="P3034" s="832">
        <v>0</v>
      </c>
      <c r="Q3034" s="832">
        <v>0</v>
      </c>
      <c r="R3034" s="832">
        <v>0</v>
      </c>
      <c r="S3034" s="832">
        <v>0</v>
      </c>
      <c r="T3034" s="832">
        <v>0</v>
      </c>
      <c r="U3034" s="832">
        <v>0</v>
      </c>
      <c r="V3034" s="832">
        <v>0</v>
      </c>
      <c r="W3034" s="832">
        <v>0</v>
      </c>
      <c r="X3034" s="832">
        <v>0</v>
      </c>
      <c r="Y3034" s="832">
        <v>0</v>
      </c>
      <c r="Z3034" s="832">
        <v>0</v>
      </c>
      <c r="AA3034" s="832">
        <v>0</v>
      </c>
      <c r="AB3034" s="832">
        <v>0</v>
      </c>
      <c r="AC3034" s="832">
        <v>0</v>
      </c>
      <c r="AD3034" s="832">
        <v>0</v>
      </c>
      <c r="AE3034" s="832">
        <v>0</v>
      </c>
      <c r="AF3034" s="832">
        <v>0</v>
      </c>
      <c r="AG3034" s="832">
        <v>0</v>
      </c>
      <c r="AH3034" s="832">
        <v>0</v>
      </c>
      <c r="AI3034" s="832">
        <v>0</v>
      </c>
    </row>
    <row r="3035" spans="1:35" ht="15" customHeight="1">
      <c r="A3035" s="832" t="s">
        <v>1150</v>
      </c>
      <c r="B3035" s="832">
        <v>2023</v>
      </c>
      <c r="C3035" s="832" t="s">
        <v>1534</v>
      </c>
      <c r="D3035" s="832" t="s">
        <v>1535</v>
      </c>
      <c r="E3035" s="832" t="s">
        <v>333</v>
      </c>
      <c r="F3035" s="832" t="s">
        <v>1119</v>
      </c>
      <c r="G3035" s="832">
        <v>0</v>
      </c>
      <c r="H3035" s="832">
        <v>0</v>
      </c>
      <c r="I3035" s="832">
        <v>0</v>
      </c>
      <c r="J3035" s="832">
        <v>0</v>
      </c>
      <c r="K3035" s="832">
        <v>0</v>
      </c>
      <c r="L3035" s="832">
        <v>0</v>
      </c>
      <c r="M3035" s="832">
        <v>0</v>
      </c>
      <c r="N3035" s="832">
        <v>0</v>
      </c>
      <c r="O3035" s="832">
        <v>0</v>
      </c>
      <c r="P3035" s="832">
        <v>0</v>
      </c>
      <c r="Q3035" s="832">
        <v>0</v>
      </c>
      <c r="R3035" s="832">
        <v>0</v>
      </c>
      <c r="S3035" s="832">
        <v>0</v>
      </c>
      <c r="T3035" s="832">
        <v>0</v>
      </c>
      <c r="U3035" s="832">
        <v>0</v>
      </c>
      <c r="V3035" s="832">
        <v>0</v>
      </c>
      <c r="W3035" s="832">
        <v>0</v>
      </c>
      <c r="X3035" s="832">
        <v>0</v>
      </c>
      <c r="Y3035" s="832">
        <v>0</v>
      </c>
      <c r="Z3035" s="832">
        <v>0</v>
      </c>
      <c r="AA3035" s="832">
        <v>0</v>
      </c>
      <c r="AB3035" s="832">
        <v>0</v>
      </c>
      <c r="AC3035" s="832">
        <v>0</v>
      </c>
      <c r="AD3035" s="832">
        <v>0</v>
      </c>
      <c r="AE3035" s="832">
        <v>0</v>
      </c>
      <c r="AF3035" s="832">
        <v>0</v>
      </c>
      <c r="AG3035" s="832">
        <v>0</v>
      </c>
      <c r="AH3035" s="832">
        <v>0</v>
      </c>
      <c r="AI3035" s="832">
        <v>0</v>
      </c>
    </row>
    <row r="3036" spans="1:35" ht="15" customHeight="1">
      <c r="A3036" s="832" t="s">
        <v>1150</v>
      </c>
      <c r="B3036" s="832">
        <v>2023</v>
      </c>
      <c r="C3036" s="832" t="s">
        <v>1536</v>
      </c>
      <c r="D3036" s="832" t="s">
        <v>1537</v>
      </c>
      <c r="E3036" s="832" t="s">
        <v>333</v>
      </c>
      <c r="F3036" s="832" t="s">
        <v>1119</v>
      </c>
      <c r="G3036" s="832">
        <v>0</v>
      </c>
      <c r="H3036" s="832">
        <v>0</v>
      </c>
      <c r="I3036" s="832">
        <v>0</v>
      </c>
      <c r="J3036" s="832">
        <v>0</v>
      </c>
      <c r="K3036" s="832">
        <v>0</v>
      </c>
      <c r="L3036" s="832">
        <v>0</v>
      </c>
      <c r="M3036" s="832">
        <v>0</v>
      </c>
      <c r="N3036" s="832">
        <v>0</v>
      </c>
      <c r="O3036" s="832">
        <v>0</v>
      </c>
      <c r="P3036" s="832">
        <v>0</v>
      </c>
      <c r="Q3036" s="832">
        <v>0</v>
      </c>
      <c r="R3036" s="832">
        <v>0</v>
      </c>
      <c r="S3036" s="832">
        <v>0</v>
      </c>
      <c r="T3036" s="832">
        <v>0</v>
      </c>
      <c r="U3036" s="832">
        <v>0</v>
      </c>
      <c r="V3036" s="832">
        <v>0</v>
      </c>
      <c r="W3036" s="832">
        <v>0</v>
      </c>
      <c r="X3036" s="832">
        <v>0</v>
      </c>
      <c r="Y3036" s="832">
        <v>0</v>
      </c>
      <c r="Z3036" s="832">
        <v>0</v>
      </c>
      <c r="AA3036" s="832">
        <v>0</v>
      </c>
      <c r="AB3036" s="832">
        <v>0</v>
      </c>
      <c r="AC3036" s="832">
        <v>0</v>
      </c>
      <c r="AD3036" s="832">
        <v>0</v>
      </c>
      <c r="AE3036" s="832">
        <v>0</v>
      </c>
      <c r="AF3036" s="832">
        <v>0</v>
      </c>
      <c r="AG3036" s="832">
        <v>0</v>
      </c>
      <c r="AH3036" s="832">
        <v>0</v>
      </c>
      <c r="AI3036" s="832">
        <v>0</v>
      </c>
    </row>
    <row r="3037" spans="1:35" ht="15" customHeight="1">
      <c r="A3037" s="832" t="s">
        <v>1150</v>
      </c>
      <c r="B3037" s="832">
        <v>2023</v>
      </c>
      <c r="C3037" s="832" t="s">
        <v>1538</v>
      </c>
      <c r="D3037" s="832" t="s">
        <v>1539</v>
      </c>
      <c r="E3037" s="832" t="s">
        <v>333</v>
      </c>
      <c r="F3037" s="832" t="s">
        <v>1119</v>
      </c>
      <c r="G3037" s="832">
        <v>0</v>
      </c>
      <c r="H3037" s="832">
        <v>0</v>
      </c>
      <c r="I3037" s="832">
        <v>0</v>
      </c>
      <c r="J3037" s="832">
        <v>0</v>
      </c>
      <c r="K3037" s="832">
        <v>0</v>
      </c>
      <c r="L3037" s="832">
        <v>0</v>
      </c>
      <c r="M3037" s="832">
        <v>0</v>
      </c>
      <c r="N3037" s="832">
        <v>0</v>
      </c>
      <c r="O3037" s="832">
        <v>0</v>
      </c>
      <c r="P3037" s="832">
        <v>0</v>
      </c>
      <c r="Q3037" s="832">
        <v>0</v>
      </c>
      <c r="R3037" s="832">
        <v>0</v>
      </c>
      <c r="S3037" s="832">
        <v>0</v>
      </c>
      <c r="T3037" s="832">
        <v>0</v>
      </c>
      <c r="U3037" s="832">
        <v>0</v>
      </c>
      <c r="V3037" s="832">
        <v>0</v>
      </c>
      <c r="W3037" s="832">
        <v>0</v>
      </c>
      <c r="X3037" s="832">
        <v>0</v>
      </c>
      <c r="Y3037" s="832">
        <v>0</v>
      </c>
      <c r="Z3037" s="832">
        <v>0</v>
      </c>
      <c r="AA3037" s="832">
        <v>0</v>
      </c>
      <c r="AB3037" s="832">
        <v>0</v>
      </c>
      <c r="AC3037" s="832">
        <v>0</v>
      </c>
      <c r="AD3037" s="832">
        <v>0</v>
      </c>
      <c r="AE3037" s="832">
        <v>0</v>
      </c>
      <c r="AF3037" s="832">
        <v>0</v>
      </c>
      <c r="AG3037" s="832">
        <v>0</v>
      </c>
      <c r="AH3037" s="832">
        <v>0</v>
      </c>
      <c r="AI3037" s="832">
        <v>0</v>
      </c>
    </row>
    <row r="3038" spans="1:35" ht="15" customHeight="1">
      <c r="A3038" s="832" t="s">
        <v>1150</v>
      </c>
      <c r="B3038" s="832">
        <v>2023</v>
      </c>
      <c r="C3038" s="832" t="s">
        <v>1540</v>
      </c>
      <c r="D3038" s="832" t="s">
        <v>1541</v>
      </c>
      <c r="E3038" s="832" t="s">
        <v>333</v>
      </c>
      <c r="F3038" s="832" t="s">
        <v>1119</v>
      </c>
      <c r="G3038" s="832">
        <v>0</v>
      </c>
      <c r="H3038" s="832">
        <v>0</v>
      </c>
      <c r="I3038" s="832">
        <v>0</v>
      </c>
      <c r="J3038" s="832">
        <v>0</v>
      </c>
      <c r="K3038" s="832">
        <v>0</v>
      </c>
      <c r="L3038" s="832">
        <v>0</v>
      </c>
      <c r="M3038" s="832">
        <v>0</v>
      </c>
      <c r="N3038" s="832">
        <v>0</v>
      </c>
      <c r="O3038" s="832">
        <v>0</v>
      </c>
      <c r="P3038" s="832">
        <v>0</v>
      </c>
      <c r="Q3038" s="832">
        <v>0</v>
      </c>
      <c r="R3038" s="832">
        <v>0</v>
      </c>
      <c r="S3038" s="832">
        <v>0</v>
      </c>
      <c r="T3038" s="832">
        <v>0</v>
      </c>
      <c r="U3038" s="832">
        <v>0</v>
      </c>
      <c r="V3038" s="832">
        <v>0</v>
      </c>
      <c r="W3038" s="832">
        <v>0</v>
      </c>
      <c r="X3038" s="832">
        <v>0</v>
      </c>
      <c r="Y3038" s="832">
        <v>0</v>
      </c>
      <c r="Z3038" s="832">
        <v>0</v>
      </c>
      <c r="AA3038" s="832">
        <v>0</v>
      </c>
      <c r="AB3038" s="832">
        <v>0</v>
      </c>
      <c r="AC3038" s="832">
        <v>0</v>
      </c>
      <c r="AD3038" s="832">
        <v>0</v>
      </c>
      <c r="AE3038" s="832">
        <v>0</v>
      </c>
      <c r="AF3038" s="832">
        <v>0</v>
      </c>
      <c r="AG3038" s="832">
        <v>0</v>
      </c>
      <c r="AH3038" s="832">
        <v>0</v>
      </c>
      <c r="AI3038" s="832">
        <v>0</v>
      </c>
    </row>
    <row r="3039" spans="1:35" ht="15" customHeight="1">
      <c r="A3039" s="832" t="s">
        <v>1150</v>
      </c>
      <c r="B3039" s="832">
        <v>2023</v>
      </c>
      <c r="C3039" s="832" t="s">
        <v>1542</v>
      </c>
      <c r="D3039" s="832" t="s">
        <v>1543</v>
      </c>
      <c r="E3039" s="832" t="s">
        <v>333</v>
      </c>
      <c r="F3039" s="832" t="s">
        <v>1119</v>
      </c>
      <c r="G3039" s="832">
        <v>0</v>
      </c>
      <c r="H3039" s="832">
        <v>0</v>
      </c>
      <c r="I3039" s="832">
        <v>0</v>
      </c>
      <c r="J3039" s="832">
        <v>0</v>
      </c>
      <c r="K3039" s="832">
        <v>0</v>
      </c>
      <c r="L3039" s="832">
        <v>0</v>
      </c>
      <c r="M3039" s="832">
        <v>0</v>
      </c>
      <c r="N3039" s="832">
        <v>0</v>
      </c>
      <c r="O3039" s="832">
        <v>0</v>
      </c>
      <c r="P3039" s="832">
        <v>0</v>
      </c>
      <c r="Q3039" s="832">
        <v>0</v>
      </c>
      <c r="R3039" s="832">
        <v>0</v>
      </c>
      <c r="S3039" s="832">
        <v>0</v>
      </c>
      <c r="T3039" s="832">
        <v>0</v>
      </c>
      <c r="U3039" s="832">
        <v>0</v>
      </c>
      <c r="V3039" s="832">
        <v>0</v>
      </c>
      <c r="W3039" s="832">
        <v>0</v>
      </c>
      <c r="X3039" s="832">
        <v>0</v>
      </c>
      <c r="Y3039" s="832">
        <v>0</v>
      </c>
      <c r="Z3039" s="832">
        <v>0</v>
      </c>
      <c r="AA3039" s="832">
        <v>0</v>
      </c>
      <c r="AB3039" s="832">
        <v>0</v>
      </c>
      <c r="AC3039" s="832">
        <v>0</v>
      </c>
      <c r="AD3039" s="832">
        <v>0</v>
      </c>
      <c r="AE3039" s="832">
        <v>0</v>
      </c>
      <c r="AF3039" s="832">
        <v>0</v>
      </c>
      <c r="AG3039" s="832">
        <v>0</v>
      </c>
      <c r="AH3039" s="832">
        <v>0</v>
      </c>
      <c r="AI3039" s="832">
        <v>0</v>
      </c>
    </row>
    <row r="3040" spans="1:35" ht="15" customHeight="1">
      <c r="A3040" s="832" t="s">
        <v>1150</v>
      </c>
      <c r="B3040" s="832">
        <v>2023</v>
      </c>
      <c r="C3040" s="832" t="s">
        <v>1544</v>
      </c>
      <c r="D3040" s="832" t="s">
        <v>1545</v>
      </c>
      <c r="E3040" s="832" t="s">
        <v>333</v>
      </c>
      <c r="F3040" s="832" t="s">
        <v>1119</v>
      </c>
      <c r="G3040" s="832">
        <v>0</v>
      </c>
      <c r="H3040" s="832">
        <v>0</v>
      </c>
      <c r="I3040" s="832">
        <v>0</v>
      </c>
      <c r="J3040" s="832">
        <v>0</v>
      </c>
      <c r="K3040" s="832">
        <v>0</v>
      </c>
      <c r="L3040" s="832">
        <v>0</v>
      </c>
      <c r="M3040" s="832">
        <v>0</v>
      </c>
      <c r="N3040" s="832">
        <v>0</v>
      </c>
      <c r="O3040" s="832">
        <v>0</v>
      </c>
      <c r="P3040" s="832">
        <v>0</v>
      </c>
      <c r="Q3040" s="832">
        <v>0</v>
      </c>
      <c r="R3040" s="832">
        <v>0</v>
      </c>
      <c r="S3040" s="832">
        <v>0</v>
      </c>
      <c r="T3040" s="832">
        <v>0</v>
      </c>
      <c r="U3040" s="832">
        <v>0</v>
      </c>
      <c r="V3040" s="832">
        <v>0</v>
      </c>
      <c r="W3040" s="832">
        <v>0</v>
      </c>
      <c r="X3040" s="832">
        <v>0</v>
      </c>
      <c r="Y3040" s="832">
        <v>0</v>
      </c>
      <c r="Z3040" s="832">
        <v>0</v>
      </c>
      <c r="AA3040" s="832">
        <v>0</v>
      </c>
      <c r="AB3040" s="832">
        <v>0</v>
      </c>
      <c r="AC3040" s="832">
        <v>0</v>
      </c>
      <c r="AD3040" s="832">
        <v>0</v>
      </c>
      <c r="AE3040" s="832">
        <v>0</v>
      </c>
      <c r="AF3040" s="832">
        <v>0</v>
      </c>
      <c r="AG3040" s="832">
        <v>0</v>
      </c>
      <c r="AH3040" s="832">
        <v>0</v>
      </c>
      <c r="AI3040" s="832">
        <v>0</v>
      </c>
    </row>
    <row r="3041" spans="1:35" ht="15" customHeight="1">
      <c r="A3041" s="832" t="s">
        <v>1150</v>
      </c>
      <c r="B3041" s="832">
        <v>2023</v>
      </c>
      <c r="C3041" s="832" t="s">
        <v>1546</v>
      </c>
      <c r="D3041" s="832" t="s">
        <v>1547</v>
      </c>
      <c r="E3041" s="832" t="s">
        <v>333</v>
      </c>
      <c r="F3041" s="832" t="s">
        <v>1119</v>
      </c>
      <c r="G3041" s="832">
        <v>0</v>
      </c>
      <c r="H3041" s="832">
        <v>0</v>
      </c>
      <c r="I3041" s="832">
        <v>0</v>
      </c>
      <c r="J3041" s="832">
        <v>0</v>
      </c>
      <c r="K3041" s="832">
        <v>0</v>
      </c>
      <c r="L3041" s="832">
        <v>0</v>
      </c>
      <c r="M3041" s="832">
        <v>0</v>
      </c>
      <c r="N3041" s="832">
        <v>0</v>
      </c>
      <c r="O3041" s="832">
        <v>0</v>
      </c>
      <c r="P3041" s="832">
        <v>0</v>
      </c>
      <c r="Q3041" s="832">
        <v>0</v>
      </c>
      <c r="R3041" s="832">
        <v>0</v>
      </c>
      <c r="S3041" s="832">
        <v>0</v>
      </c>
      <c r="T3041" s="832">
        <v>0</v>
      </c>
      <c r="U3041" s="832">
        <v>0</v>
      </c>
      <c r="V3041" s="832">
        <v>0</v>
      </c>
      <c r="W3041" s="832">
        <v>0</v>
      </c>
      <c r="X3041" s="832">
        <v>0</v>
      </c>
      <c r="Y3041" s="832">
        <v>0</v>
      </c>
      <c r="Z3041" s="832">
        <v>0</v>
      </c>
      <c r="AA3041" s="832">
        <v>0</v>
      </c>
      <c r="AB3041" s="832">
        <v>0</v>
      </c>
      <c r="AC3041" s="832">
        <v>0</v>
      </c>
      <c r="AD3041" s="832">
        <v>0</v>
      </c>
      <c r="AE3041" s="832">
        <v>0</v>
      </c>
      <c r="AF3041" s="832">
        <v>0</v>
      </c>
      <c r="AG3041" s="832">
        <v>0</v>
      </c>
      <c r="AH3041" s="832">
        <v>0</v>
      </c>
      <c r="AI3041" s="832">
        <v>0</v>
      </c>
    </row>
    <row r="3042" spans="1:35" ht="15" customHeight="1">
      <c r="A3042" s="832" t="s">
        <v>1150</v>
      </c>
      <c r="B3042" s="832">
        <v>2023</v>
      </c>
      <c r="C3042" s="832" t="s">
        <v>1548</v>
      </c>
      <c r="D3042" s="832" t="s">
        <v>1549</v>
      </c>
      <c r="E3042" s="832" t="s">
        <v>333</v>
      </c>
      <c r="F3042" s="832" t="s">
        <v>1119</v>
      </c>
      <c r="G3042" s="832">
        <v>0</v>
      </c>
      <c r="H3042" s="832">
        <v>0</v>
      </c>
      <c r="I3042" s="832">
        <v>0</v>
      </c>
      <c r="J3042" s="832">
        <v>0</v>
      </c>
      <c r="K3042" s="832">
        <v>0</v>
      </c>
      <c r="L3042" s="832">
        <v>0</v>
      </c>
      <c r="M3042" s="832">
        <v>0</v>
      </c>
      <c r="N3042" s="832">
        <v>0</v>
      </c>
      <c r="O3042" s="832">
        <v>0</v>
      </c>
      <c r="P3042" s="832">
        <v>0</v>
      </c>
      <c r="Q3042" s="832">
        <v>0</v>
      </c>
      <c r="R3042" s="832">
        <v>0</v>
      </c>
      <c r="S3042" s="832">
        <v>0</v>
      </c>
      <c r="T3042" s="832">
        <v>0</v>
      </c>
      <c r="U3042" s="832">
        <v>0</v>
      </c>
      <c r="V3042" s="832">
        <v>0</v>
      </c>
      <c r="W3042" s="832">
        <v>0</v>
      </c>
      <c r="X3042" s="832">
        <v>0</v>
      </c>
      <c r="Y3042" s="832">
        <v>0</v>
      </c>
      <c r="Z3042" s="832">
        <v>0</v>
      </c>
      <c r="AA3042" s="832">
        <v>0</v>
      </c>
      <c r="AB3042" s="832">
        <v>0</v>
      </c>
      <c r="AC3042" s="832">
        <v>0</v>
      </c>
      <c r="AD3042" s="832">
        <v>0</v>
      </c>
      <c r="AE3042" s="832">
        <v>0</v>
      </c>
      <c r="AF3042" s="832">
        <v>0</v>
      </c>
      <c r="AG3042" s="832">
        <v>0</v>
      </c>
      <c r="AH3042" s="832">
        <v>0</v>
      </c>
      <c r="AI3042" s="832">
        <v>0</v>
      </c>
    </row>
    <row r="3043" spans="1:35" ht="15" customHeight="1">
      <c r="A3043" s="832" t="s">
        <v>1150</v>
      </c>
      <c r="B3043" s="832">
        <v>2023</v>
      </c>
      <c r="C3043" s="832" t="s">
        <v>1550</v>
      </c>
      <c r="D3043" s="832" t="s">
        <v>1551</v>
      </c>
      <c r="E3043" s="832" t="s">
        <v>333</v>
      </c>
      <c r="F3043" s="832" t="s">
        <v>1119</v>
      </c>
      <c r="G3043" s="832">
        <v>0</v>
      </c>
      <c r="H3043" s="832">
        <v>0</v>
      </c>
      <c r="I3043" s="832">
        <v>0</v>
      </c>
      <c r="J3043" s="832">
        <v>0</v>
      </c>
      <c r="K3043" s="832">
        <v>0</v>
      </c>
      <c r="L3043" s="832">
        <v>0</v>
      </c>
      <c r="M3043" s="832">
        <v>0</v>
      </c>
      <c r="N3043" s="832">
        <v>0</v>
      </c>
      <c r="O3043" s="832">
        <v>0</v>
      </c>
      <c r="P3043" s="832">
        <v>0</v>
      </c>
      <c r="Q3043" s="832">
        <v>0</v>
      </c>
      <c r="R3043" s="832">
        <v>0</v>
      </c>
      <c r="S3043" s="832">
        <v>0</v>
      </c>
      <c r="T3043" s="832">
        <v>0</v>
      </c>
      <c r="U3043" s="832">
        <v>0</v>
      </c>
      <c r="V3043" s="832">
        <v>0</v>
      </c>
      <c r="W3043" s="832">
        <v>0</v>
      </c>
      <c r="X3043" s="832">
        <v>0</v>
      </c>
      <c r="Y3043" s="832">
        <v>0</v>
      </c>
      <c r="Z3043" s="832">
        <v>0</v>
      </c>
      <c r="AA3043" s="832">
        <v>0</v>
      </c>
      <c r="AB3043" s="832">
        <v>0</v>
      </c>
      <c r="AC3043" s="832">
        <v>0</v>
      </c>
      <c r="AD3043" s="832">
        <v>0</v>
      </c>
      <c r="AE3043" s="832">
        <v>0</v>
      </c>
      <c r="AF3043" s="832">
        <v>0</v>
      </c>
      <c r="AG3043" s="832">
        <v>0</v>
      </c>
      <c r="AH3043" s="832">
        <v>0</v>
      </c>
      <c r="AI3043" s="832">
        <v>0</v>
      </c>
    </row>
    <row r="3044" spans="1:35" ht="15" customHeight="1">
      <c r="A3044" s="832" t="s">
        <v>1150</v>
      </c>
      <c r="B3044" s="832">
        <v>2023</v>
      </c>
      <c r="C3044" s="832" t="s">
        <v>1552</v>
      </c>
      <c r="D3044" s="832" t="s">
        <v>1553</v>
      </c>
      <c r="E3044" s="832" t="s">
        <v>333</v>
      </c>
      <c r="F3044" s="832" t="s">
        <v>1119</v>
      </c>
      <c r="G3044" s="832">
        <v>0</v>
      </c>
      <c r="H3044" s="832">
        <v>0</v>
      </c>
      <c r="I3044" s="832">
        <v>0</v>
      </c>
      <c r="J3044" s="832">
        <v>0</v>
      </c>
      <c r="K3044" s="832">
        <v>0</v>
      </c>
      <c r="L3044" s="832">
        <v>0</v>
      </c>
      <c r="M3044" s="832">
        <v>0</v>
      </c>
      <c r="N3044" s="832">
        <v>0</v>
      </c>
      <c r="O3044" s="832">
        <v>0</v>
      </c>
      <c r="P3044" s="832">
        <v>0</v>
      </c>
      <c r="Q3044" s="832">
        <v>0</v>
      </c>
      <c r="R3044" s="832">
        <v>0</v>
      </c>
      <c r="S3044" s="832">
        <v>0</v>
      </c>
      <c r="T3044" s="832">
        <v>0</v>
      </c>
      <c r="U3044" s="832">
        <v>0</v>
      </c>
      <c r="V3044" s="832">
        <v>0</v>
      </c>
      <c r="W3044" s="832">
        <v>0</v>
      </c>
      <c r="X3044" s="832">
        <v>0</v>
      </c>
      <c r="Y3044" s="832">
        <v>0</v>
      </c>
      <c r="Z3044" s="832">
        <v>0</v>
      </c>
      <c r="AA3044" s="832">
        <v>0</v>
      </c>
      <c r="AB3044" s="832">
        <v>0</v>
      </c>
      <c r="AC3044" s="832">
        <v>0</v>
      </c>
      <c r="AD3044" s="832">
        <v>0</v>
      </c>
      <c r="AE3044" s="832">
        <v>0</v>
      </c>
      <c r="AF3044" s="832">
        <v>0</v>
      </c>
      <c r="AG3044" s="832">
        <v>0</v>
      </c>
      <c r="AH3044" s="832">
        <v>0</v>
      </c>
      <c r="AI3044" s="832">
        <v>0</v>
      </c>
    </row>
    <row r="3045" spans="1:35" ht="15" customHeight="1">
      <c r="A3045" s="832" t="s">
        <v>1150</v>
      </c>
      <c r="B3045" s="832">
        <v>2023</v>
      </c>
      <c r="C3045" s="832" t="s">
        <v>1554</v>
      </c>
      <c r="D3045" s="832" t="s">
        <v>1555</v>
      </c>
      <c r="E3045" s="832" t="s">
        <v>333</v>
      </c>
      <c r="F3045" s="832" t="s">
        <v>1119</v>
      </c>
      <c r="G3045" s="832">
        <v>0</v>
      </c>
      <c r="H3045" s="832">
        <v>0</v>
      </c>
      <c r="I3045" s="832">
        <v>0</v>
      </c>
      <c r="J3045" s="832">
        <v>0</v>
      </c>
      <c r="K3045" s="832">
        <v>0</v>
      </c>
      <c r="L3045" s="832">
        <v>0</v>
      </c>
      <c r="M3045" s="832">
        <v>0</v>
      </c>
      <c r="N3045" s="832">
        <v>0</v>
      </c>
      <c r="O3045" s="832">
        <v>0</v>
      </c>
      <c r="P3045" s="832">
        <v>0</v>
      </c>
      <c r="Q3045" s="832">
        <v>0</v>
      </c>
      <c r="R3045" s="832">
        <v>0</v>
      </c>
      <c r="S3045" s="832">
        <v>0</v>
      </c>
      <c r="T3045" s="832">
        <v>0</v>
      </c>
      <c r="U3045" s="832">
        <v>0</v>
      </c>
      <c r="V3045" s="832">
        <v>0</v>
      </c>
      <c r="W3045" s="832">
        <v>0</v>
      </c>
      <c r="X3045" s="832">
        <v>0</v>
      </c>
      <c r="Y3045" s="832">
        <v>0</v>
      </c>
      <c r="Z3045" s="832">
        <v>0</v>
      </c>
      <c r="AA3045" s="832">
        <v>0</v>
      </c>
      <c r="AB3045" s="832">
        <v>0</v>
      </c>
      <c r="AC3045" s="832">
        <v>0</v>
      </c>
      <c r="AD3045" s="832">
        <v>0</v>
      </c>
      <c r="AE3045" s="832">
        <v>0</v>
      </c>
      <c r="AF3045" s="832">
        <v>0</v>
      </c>
      <c r="AG3045" s="832">
        <v>0</v>
      </c>
      <c r="AH3045" s="832">
        <v>0</v>
      </c>
      <c r="AI3045" s="832">
        <v>0</v>
      </c>
    </row>
    <row r="3046" spans="1:35" ht="15" customHeight="1">
      <c r="A3046" s="832" t="s">
        <v>1150</v>
      </c>
      <c r="B3046" s="832">
        <v>2023</v>
      </c>
      <c r="C3046" s="832" t="s">
        <v>1556</v>
      </c>
      <c r="D3046" s="832" t="s">
        <v>1557</v>
      </c>
      <c r="E3046" s="832" t="s">
        <v>333</v>
      </c>
      <c r="F3046" s="832" t="s">
        <v>1119</v>
      </c>
      <c r="G3046" s="832">
        <v>0</v>
      </c>
      <c r="H3046" s="832">
        <v>0</v>
      </c>
      <c r="I3046" s="832">
        <v>0</v>
      </c>
      <c r="J3046" s="832">
        <v>0</v>
      </c>
      <c r="K3046" s="832">
        <v>0</v>
      </c>
      <c r="L3046" s="832">
        <v>0</v>
      </c>
      <c r="M3046" s="832">
        <v>0</v>
      </c>
      <c r="N3046" s="832">
        <v>0</v>
      </c>
      <c r="O3046" s="832">
        <v>0</v>
      </c>
      <c r="P3046" s="832">
        <v>0</v>
      </c>
      <c r="Q3046" s="832">
        <v>0</v>
      </c>
      <c r="R3046" s="832">
        <v>0</v>
      </c>
      <c r="S3046" s="832">
        <v>0</v>
      </c>
      <c r="T3046" s="832">
        <v>0</v>
      </c>
      <c r="U3046" s="832">
        <v>0</v>
      </c>
      <c r="V3046" s="832">
        <v>0</v>
      </c>
      <c r="W3046" s="832">
        <v>0</v>
      </c>
      <c r="X3046" s="832">
        <v>0</v>
      </c>
      <c r="Y3046" s="832">
        <v>0</v>
      </c>
      <c r="Z3046" s="832">
        <v>0</v>
      </c>
      <c r="AA3046" s="832">
        <v>0</v>
      </c>
      <c r="AB3046" s="832">
        <v>0</v>
      </c>
      <c r="AC3046" s="832">
        <v>0</v>
      </c>
      <c r="AD3046" s="832">
        <v>0</v>
      </c>
      <c r="AE3046" s="832">
        <v>0</v>
      </c>
      <c r="AF3046" s="832">
        <v>0</v>
      </c>
      <c r="AG3046" s="832">
        <v>0</v>
      </c>
      <c r="AH3046" s="832">
        <v>0</v>
      </c>
      <c r="AI3046" s="832">
        <v>0</v>
      </c>
    </row>
    <row r="3047" spans="1:35" ht="15" customHeight="1">
      <c r="A3047" s="832" t="s">
        <v>1150</v>
      </c>
      <c r="B3047" s="832">
        <v>2023</v>
      </c>
      <c r="C3047" s="832" t="s">
        <v>1558</v>
      </c>
      <c r="D3047" s="832" t="s">
        <v>1559</v>
      </c>
      <c r="E3047" s="832" t="s">
        <v>333</v>
      </c>
      <c r="F3047" s="832" t="s">
        <v>1119</v>
      </c>
      <c r="G3047" s="832">
        <v>0</v>
      </c>
      <c r="H3047" s="832">
        <v>0</v>
      </c>
      <c r="I3047" s="832">
        <v>0</v>
      </c>
      <c r="J3047" s="832">
        <v>0</v>
      </c>
      <c r="K3047" s="832">
        <v>0</v>
      </c>
      <c r="L3047" s="832">
        <v>0</v>
      </c>
      <c r="M3047" s="832">
        <v>0</v>
      </c>
      <c r="N3047" s="832">
        <v>0</v>
      </c>
      <c r="O3047" s="832">
        <v>0</v>
      </c>
      <c r="P3047" s="832">
        <v>0</v>
      </c>
      <c r="Q3047" s="832">
        <v>0</v>
      </c>
      <c r="R3047" s="832">
        <v>0</v>
      </c>
      <c r="S3047" s="832">
        <v>0</v>
      </c>
      <c r="T3047" s="832">
        <v>0</v>
      </c>
      <c r="U3047" s="832">
        <v>0</v>
      </c>
      <c r="V3047" s="832">
        <v>0</v>
      </c>
      <c r="W3047" s="832">
        <v>0</v>
      </c>
      <c r="X3047" s="832">
        <v>0</v>
      </c>
      <c r="Y3047" s="832">
        <v>0</v>
      </c>
      <c r="Z3047" s="832">
        <v>0</v>
      </c>
      <c r="AA3047" s="832">
        <v>0</v>
      </c>
      <c r="AB3047" s="832">
        <v>0</v>
      </c>
      <c r="AC3047" s="832">
        <v>0</v>
      </c>
      <c r="AD3047" s="832">
        <v>0</v>
      </c>
      <c r="AE3047" s="832">
        <v>0</v>
      </c>
      <c r="AF3047" s="832">
        <v>0</v>
      </c>
      <c r="AG3047" s="832">
        <v>0</v>
      </c>
      <c r="AH3047" s="832">
        <v>0</v>
      </c>
      <c r="AI3047" s="832">
        <v>0</v>
      </c>
    </row>
    <row r="3048" spans="1:35" ht="15" customHeight="1">
      <c r="A3048" s="832" t="s">
        <v>1150</v>
      </c>
      <c r="B3048" s="832">
        <v>2023</v>
      </c>
      <c r="C3048" s="832" t="s">
        <v>1560</v>
      </c>
      <c r="D3048" s="832" t="s">
        <v>1561</v>
      </c>
      <c r="E3048" s="832" t="s">
        <v>333</v>
      </c>
      <c r="F3048" s="832" t="s">
        <v>1119</v>
      </c>
      <c r="G3048" s="832">
        <v>0</v>
      </c>
      <c r="H3048" s="832">
        <v>0</v>
      </c>
      <c r="I3048" s="832">
        <v>0</v>
      </c>
      <c r="J3048" s="832">
        <v>0</v>
      </c>
      <c r="K3048" s="832">
        <v>0</v>
      </c>
      <c r="L3048" s="832">
        <v>0</v>
      </c>
      <c r="M3048" s="832">
        <v>0</v>
      </c>
      <c r="N3048" s="832">
        <v>0</v>
      </c>
      <c r="O3048" s="832">
        <v>0</v>
      </c>
      <c r="P3048" s="832">
        <v>0</v>
      </c>
      <c r="Q3048" s="832">
        <v>0</v>
      </c>
      <c r="R3048" s="832">
        <v>0</v>
      </c>
      <c r="S3048" s="832">
        <v>0</v>
      </c>
      <c r="T3048" s="832">
        <v>0</v>
      </c>
      <c r="U3048" s="832">
        <v>0</v>
      </c>
      <c r="V3048" s="832">
        <v>0</v>
      </c>
      <c r="W3048" s="832">
        <v>0</v>
      </c>
      <c r="X3048" s="832">
        <v>0</v>
      </c>
      <c r="Y3048" s="832">
        <v>0</v>
      </c>
      <c r="Z3048" s="832">
        <v>0</v>
      </c>
      <c r="AA3048" s="832">
        <v>0</v>
      </c>
      <c r="AB3048" s="832">
        <v>0</v>
      </c>
      <c r="AC3048" s="832">
        <v>0</v>
      </c>
      <c r="AD3048" s="832">
        <v>0</v>
      </c>
      <c r="AE3048" s="832">
        <v>0</v>
      </c>
      <c r="AF3048" s="832">
        <v>0</v>
      </c>
      <c r="AG3048" s="832">
        <v>0</v>
      </c>
      <c r="AH3048" s="832">
        <v>0</v>
      </c>
      <c r="AI3048" s="832">
        <v>0</v>
      </c>
    </row>
    <row r="3049" spans="1:35" ht="15" customHeight="1">
      <c r="A3049" s="832" t="s">
        <v>1150</v>
      </c>
      <c r="B3049" s="832">
        <v>2023</v>
      </c>
      <c r="C3049" s="832" t="s">
        <v>1562</v>
      </c>
      <c r="D3049" s="832" t="s">
        <v>1563</v>
      </c>
      <c r="E3049" s="832" t="s">
        <v>333</v>
      </c>
      <c r="F3049" s="832" t="s">
        <v>1119</v>
      </c>
      <c r="G3049" s="832">
        <v>0</v>
      </c>
      <c r="H3049" s="832">
        <v>0</v>
      </c>
      <c r="I3049" s="832">
        <v>0</v>
      </c>
      <c r="J3049" s="832">
        <v>0</v>
      </c>
      <c r="K3049" s="832">
        <v>0</v>
      </c>
      <c r="L3049" s="832">
        <v>0</v>
      </c>
      <c r="M3049" s="832">
        <v>0</v>
      </c>
      <c r="N3049" s="832">
        <v>0</v>
      </c>
      <c r="O3049" s="832">
        <v>0</v>
      </c>
      <c r="P3049" s="832">
        <v>0</v>
      </c>
      <c r="Q3049" s="832">
        <v>0</v>
      </c>
      <c r="R3049" s="832">
        <v>0</v>
      </c>
      <c r="S3049" s="832">
        <v>0</v>
      </c>
      <c r="T3049" s="832">
        <v>0</v>
      </c>
      <c r="U3049" s="832">
        <v>0</v>
      </c>
      <c r="V3049" s="832">
        <v>0</v>
      </c>
      <c r="W3049" s="832">
        <v>0</v>
      </c>
      <c r="X3049" s="832">
        <v>0</v>
      </c>
      <c r="Y3049" s="832">
        <v>0</v>
      </c>
      <c r="Z3049" s="832">
        <v>0</v>
      </c>
      <c r="AA3049" s="832">
        <v>0</v>
      </c>
      <c r="AB3049" s="832">
        <v>0</v>
      </c>
      <c r="AC3049" s="832">
        <v>0</v>
      </c>
      <c r="AD3049" s="832">
        <v>0</v>
      </c>
      <c r="AE3049" s="832">
        <v>0</v>
      </c>
      <c r="AF3049" s="832">
        <v>0</v>
      </c>
      <c r="AG3049" s="832">
        <v>0</v>
      </c>
      <c r="AH3049" s="832">
        <v>0</v>
      </c>
      <c r="AI3049" s="832">
        <v>0</v>
      </c>
    </row>
    <row r="3050" spans="1:35" ht="15" customHeight="1">
      <c r="A3050" s="832" t="s">
        <v>1150</v>
      </c>
      <c r="B3050" s="832">
        <v>2023</v>
      </c>
      <c r="C3050" s="832" t="s">
        <v>1564</v>
      </c>
      <c r="D3050" s="832" t="s">
        <v>1565</v>
      </c>
      <c r="E3050" s="832" t="s">
        <v>333</v>
      </c>
      <c r="F3050" s="832" t="s">
        <v>1119</v>
      </c>
      <c r="G3050" s="832">
        <v>0</v>
      </c>
      <c r="H3050" s="832">
        <v>0</v>
      </c>
      <c r="I3050" s="832">
        <v>0</v>
      </c>
      <c r="J3050" s="832">
        <v>0</v>
      </c>
      <c r="K3050" s="832">
        <v>0</v>
      </c>
      <c r="L3050" s="832">
        <v>0</v>
      </c>
      <c r="M3050" s="832">
        <v>0</v>
      </c>
      <c r="N3050" s="832">
        <v>0</v>
      </c>
      <c r="O3050" s="832">
        <v>0</v>
      </c>
      <c r="P3050" s="832">
        <v>0</v>
      </c>
      <c r="Q3050" s="832">
        <v>0</v>
      </c>
      <c r="R3050" s="832">
        <v>0</v>
      </c>
      <c r="S3050" s="832">
        <v>0</v>
      </c>
      <c r="T3050" s="832">
        <v>0</v>
      </c>
      <c r="U3050" s="832">
        <v>0</v>
      </c>
      <c r="V3050" s="832">
        <v>0</v>
      </c>
      <c r="W3050" s="832">
        <v>0</v>
      </c>
      <c r="X3050" s="832">
        <v>0</v>
      </c>
      <c r="Y3050" s="832">
        <v>0</v>
      </c>
      <c r="Z3050" s="832">
        <v>0</v>
      </c>
      <c r="AA3050" s="832">
        <v>0</v>
      </c>
      <c r="AB3050" s="832">
        <v>0</v>
      </c>
      <c r="AC3050" s="832">
        <v>0</v>
      </c>
      <c r="AD3050" s="832">
        <v>0</v>
      </c>
      <c r="AE3050" s="832">
        <v>0</v>
      </c>
      <c r="AF3050" s="832">
        <v>0</v>
      </c>
      <c r="AG3050" s="832">
        <v>0</v>
      </c>
      <c r="AH3050" s="832">
        <v>0</v>
      </c>
      <c r="AI3050" s="832">
        <v>0</v>
      </c>
    </row>
    <row r="3051" spans="1:35" ht="15" customHeight="1">
      <c r="A3051" s="832" t="s">
        <v>1150</v>
      </c>
      <c r="B3051" s="832">
        <v>2023</v>
      </c>
      <c r="C3051" s="832" t="s">
        <v>1566</v>
      </c>
      <c r="D3051" s="832" t="s">
        <v>1567</v>
      </c>
      <c r="E3051" s="832" t="s">
        <v>333</v>
      </c>
      <c r="F3051" s="832" t="s">
        <v>1119</v>
      </c>
      <c r="G3051" s="832">
        <v>0</v>
      </c>
      <c r="H3051" s="832">
        <v>0</v>
      </c>
      <c r="I3051" s="832">
        <v>0</v>
      </c>
      <c r="J3051" s="832">
        <v>0</v>
      </c>
      <c r="K3051" s="832">
        <v>0</v>
      </c>
      <c r="L3051" s="832">
        <v>0</v>
      </c>
      <c r="M3051" s="832">
        <v>0</v>
      </c>
      <c r="N3051" s="832">
        <v>0</v>
      </c>
      <c r="O3051" s="832">
        <v>0</v>
      </c>
      <c r="P3051" s="832">
        <v>0</v>
      </c>
      <c r="Q3051" s="832">
        <v>0</v>
      </c>
      <c r="R3051" s="832">
        <v>0</v>
      </c>
      <c r="S3051" s="832">
        <v>0</v>
      </c>
      <c r="T3051" s="832">
        <v>0</v>
      </c>
      <c r="U3051" s="832">
        <v>0</v>
      </c>
      <c r="V3051" s="832">
        <v>0</v>
      </c>
      <c r="W3051" s="832">
        <v>0</v>
      </c>
      <c r="X3051" s="832">
        <v>0</v>
      </c>
      <c r="Y3051" s="832">
        <v>0</v>
      </c>
      <c r="Z3051" s="832">
        <v>0</v>
      </c>
      <c r="AA3051" s="832">
        <v>0</v>
      </c>
      <c r="AB3051" s="832">
        <v>0</v>
      </c>
      <c r="AC3051" s="832">
        <v>0</v>
      </c>
      <c r="AD3051" s="832">
        <v>0</v>
      </c>
      <c r="AE3051" s="832">
        <v>0</v>
      </c>
      <c r="AF3051" s="832">
        <v>0</v>
      </c>
      <c r="AG3051" s="832">
        <v>0</v>
      </c>
      <c r="AH3051" s="832">
        <v>0</v>
      </c>
      <c r="AI3051" s="832">
        <v>0</v>
      </c>
    </row>
    <row r="3052" spans="1:35" ht="15" customHeight="1">
      <c r="A3052" s="832" t="s">
        <v>1150</v>
      </c>
      <c r="B3052" s="832">
        <v>2023</v>
      </c>
      <c r="C3052" s="832" t="s">
        <v>1568</v>
      </c>
      <c r="D3052" s="832" t="s">
        <v>1569</v>
      </c>
      <c r="E3052" s="832" t="s">
        <v>333</v>
      </c>
      <c r="F3052" s="832" t="s">
        <v>1119</v>
      </c>
      <c r="G3052" s="832">
        <v>0</v>
      </c>
      <c r="H3052" s="832">
        <v>0</v>
      </c>
      <c r="I3052" s="832">
        <v>0</v>
      </c>
      <c r="J3052" s="832">
        <v>0</v>
      </c>
      <c r="K3052" s="832">
        <v>0</v>
      </c>
      <c r="L3052" s="832">
        <v>0</v>
      </c>
      <c r="M3052" s="832">
        <v>0</v>
      </c>
      <c r="N3052" s="832">
        <v>0</v>
      </c>
      <c r="O3052" s="832">
        <v>0</v>
      </c>
      <c r="P3052" s="832">
        <v>0</v>
      </c>
      <c r="Q3052" s="832">
        <v>0</v>
      </c>
      <c r="R3052" s="832">
        <v>0</v>
      </c>
      <c r="S3052" s="832">
        <v>0</v>
      </c>
      <c r="T3052" s="832">
        <v>0</v>
      </c>
      <c r="U3052" s="832">
        <v>0</v>
      </c>
      <c r="V3052" s="832">
        <v>0</v>
      </c>
      <c r="W3052" s="832">
        <v>0</v>
      </c>
      <c r="X3052" s="832">
        <v>0</v>
      </c>
      <c r="Y3052" s="832">
        <v>0</v>
      </c>
      <c r="Z3052" s="832">
        <v>0</v>
      </c>
      <c r="AA3052" s="832">
        <v>0</v>
      </c>
      <c r="AB3052" s="832">
        <v>0</v>
      </c>
      <c r="AC3052" s="832">
        <v>0</v>
      </c>
      <c r="AD3052" s="832">
        <v>0</v>
      </c>
      <c r="AE3052" s="832">
        <v>0</v>
      </c>
      <c r="AF3052" s="832">
        <v>0</v>
      </c>
      <c r="AG3052" s="832">
        <v>0</v>
      </c>
      <c r="AH3052" s="832">
        <v>0</v>
      </c>
      <c r="AI3052" s="832">
        <v>0</v>
      </c>
    </row>
    <row r="3053" spans="1:35" ht="15" customHeight="1">
      <c r="A3053" s="832" t="s">
        <v>1150</v>
      </c>
      <c r="B3053" s="832">
        <v>2023</v>
      </c>
      <c r="C3053" s="832" t="s">
        <v>1570</v>
      </c>
      <c r="D3053" s="832" t="s">
        <v>2744</v>
      </c>
      <c r="E3053" s="832" t="s">
        <v>333</v>
      </c>
      <c r="F3053" s="832" t="s">
        <v>1119</v>
      </c>
      <c r="G3053" s="832">
        <v>0</v>
      </c>
      <c r="H3053" s="832">
        <v>0</v>
      </c>
      <c r="I3053" s="832">
        <v>0</v>
      </c>
      <c r="J3053" s="832">
        <v>0</v>
      </c>
      <c r="K3053" s="832">
        <v>0</v>
      </c>
      <c r="L3053" s="832">
        <v>0</v>
      </c>
      <c r="M3053" s="832">
        <v>0</v>
      </c>
      <c r="N3053" s="832">
        <v>0</v>
      </c>
      <c r="O3053" s="832">
        <v>0</v>
      </c>
      <c r="P3053" s="832">
        <v>0</v>
      </c>
      <c r="Q3053" s="832">
        <v>0</v>
      </c>
      <c r="R3053" s="832">
        <v>0</v>
      </c>
      <c r="S3053" s="832">
        <v>0</v>
      </c>
      <c r="T3053" s="832">
        <v>0</v>
      </c>
      <c r="U3053" s="832">
        <v>0</v>
      </c>
      <c r="V3053" s="832">
        <v>0</v>
      </c>
      <c r="W3053" s="832">
        <v>0</v>
      </c>
      <c r="X3053" s="832">
        <v>0</v>
      </c>
      <c r="Y3053" s="832">
        <v>0</v>
      </c>
      <c r="Z3053" s="832">
        <v>0</v>
      </c>
      <c r="AA3053" s="832">
        <v>0</v>
      </c>
      <c r="AB3053" s="832">
        <v>0</v>
      </c>
      <c r="AC3053" s="832">
        <v>0</v>
      </c>
      <c r="AD3053" s="832">
        <v>0</v>
      </c>
      <c r="AE3053" s="832">
        <v>0</v>
      </c>
      <c r="AF3053" s="832">
        <v>0</v>
      </c>
      <c r="AG3053" s="832">
        <v>0</v>
      </c>
      <c r="AH3053" s="832">
        <v>0</v>
      </c>
      <c r="AI3053" s="832">
        <v>0</v>
      </c>
    </row>
    <row r="3054" spans="1:35" ht="15" customHeight="1">
      <c r="A3054" s="832" t="s">
        <v>1150</v>
      </c>
      <c r="B3054" s="832">
        <v>2023</v>
      </c>
      <c r="C3054" s="832" t="s">
        <v>1572</v>
      </c>
      <c r="D3054" s="832" t="s">
        <v>2745</v>
      </c>
      <c r="E3054" s="832" t="s">
        <v>333</v>
      </c>
      <c r="F3054" s="832" t="s">
        <v>1119</v>
      </c>
      <c r="G3054" s="832">
        <v>0</v>
      </c>
      <c r="H3054" s="832">
        <v>0</v>
      </c>
      <c r="I3054" s="832">
        <v>0</v>
      </c>
      <c r="J3054" s="832">
        <v>0</v>
      </c>
      <c r="K3054" s="832">
        <v>0</v>
      </c>
      <c r="L3054" s="832">
        <v>0</v>
      </c>
      <c r="M3054" s="832">
        <v>0</v>
      </c>
      <c r="N3054" s="832">
        <v>0</v>
      </c>
      <c r="O3054" s="832">
        <v>0</v>
      </c>
      <c r="P3054" s="832">
        <v>0</v>
      </c>
      <c r="Q3054" s="832">
        <v>0</v>
      </c>
      <c r="R3054" s="832">
        <v>0</v>
      </c>
      <c r="S3054" s="832">
        <v>0</v>
      </c>
      <c r="T3054" s="832">
        <v>0</v>
      </c>
      <c r="U3054" s="832">
        <v>0</v>
      </c>
      <c r="V3054" s="832">
        <v>0</v>
      </c>
      <c r="W3054" s="832">
        <v>0</v>
      </c>
      <c r="X3054" s="832">
        <v>0</v>
      </c>
      <c r="Y3054" s="832">
        <v>0</v>
      </c>
      <c r="Z3054" s="832">
        <v>0</v>
      </c>
      <c r="AA3054" s="832">
        <v>0</v>
      </c>
      <c r="AB3054" s="832">
        <v>0</v>
      </c>
      <c r="AC3054" s="832">
        <v>0</v>
      </c>
      <c r="AD3054" s="832">
        <v>0</v>
      </c>
      <c r="AE3054" s="832">
        <v>0</v>
      </c>
      <c r="AF3054" s="832">
        <v>0</v>
      </c>
      <c r="AG3054" s="832">
        <v>0</v>
      </c>
      <c r="AH3054" s="832">
        <v>0</v>
      </c>
      <c r="AI3054" s="832">
        <v>0</v>
      </c>
    </row>
    <row r="3055" spans="1:35" ht="15" customHeight="1">
      <c r="A3055" s="832" t="s">
        <v>1150</v>
      </c>
      <c r="B3055" s="832">
        <v>2023</v>
      </c>
      <c r="C3055" s="832" t="s">
        <v>1574</v>
      </c>
      <c r="D3055" s="832" t="s">
        <v>2746</v>
      </c>
      <c r="E3055" s="832" t="s">
        <v>333</v>
      </c>
      <c r="F3055" s="832" t="s">
        <v>1119</v>
      </c>
      <c r="G3055" s="832">
        <v>0</v>
      </c>
      <c r="H3055" s="832">
        <v>0</v>
      </c>
      <c r="I3055" s="832">
        <v>0</v>
      </c>
      <c r="J3055" s="832">
        <v>0</v>
      </c>
      <c r="K3055" s="832">
        <v>0</v>
      </c>
      <c r="L3055" s="832">
        <v>0</v>
      </c>
      <c r="M3055" s="832">
        <v>0</v>
      </c>
      <c r="N3055" s="832">
        <v>0</v>
      </c>
      <c r="O3055" s="832">
        <v>0</v>
      </c>
      <c r="P3055" s="832">
        <v>0</v>
      </c>
      <c r="Q3055" s="832">
        <v>0</v>
      </c>
      <c r="R3055" s="832">
        <v>0</v>
      </c>
      <c r="S3055" s="832">
        <v>0</v>
      </c>
      <c r="T3055" s="832">
        <v>0</v>
      </c>
      <c r="U3055" s="832">
        <v>0</v>
      </c>
      <c r="V3055" s="832">
        <v>0</v>
      </c>
      <c r="W3055" s="832">
        <v>0</v>
      </c>
      <c r="X3055" s="832">
        <v>0</v>
      </c>
      <c r="Y3055" s="832">
        <v>0</v>
      </c>
      <c r="Z3055" s="832">
        <v>0</v>
      </c>
      <c r="AA3055" s="832">
        <v>0</v>
      </c>
      <c r="AB3055" s="832">
        <v>0</v>
      </c>
      <c r="AC3055" s="832">
        <v>0</v>
      </c>
      <c r="AD3055" s="832">
        <v>0</v>
      </c>
      <c r="AE3055" s="832">
        <v>0</v>
      </c>
      <c r="AF3055" s="832">
        <v>0</v>
      </c>
      <c r="AG3055" s="832">
        <v>0</v>
      </c>
      <c r="AH3055" s="832">
        <v>0</v>
      </c>
      <c r="AI3055" s="832">
        <v>0</v>
      </c>
    </row>
    <row r="3056" spans="1:35" ht="15" customHeight="1">
      <c r="A3056" s="832" t="s">
        <v>1150</v>
      </c>
      <c r="B3056" s="832">
        <v>2023</v>
      </c>
      <c r="C3056" s="832" t="s">
        <v>1576</v>
      </c>
      <c r="D3056" s="832" t="s">
        <v>2747</v>
      </c>
      <c r="E3056" s="832" t="s">
        <v>333</v>
      </c>
      <c r="F3056" s="832" t="s">
        <v>1119</v>
      </c>
      <c r="G3056" s="832">
        <v>0</v>
      </c>
      <c r="H3056" s="832">
        <v>0</v>
      </c>
      <c r="I3056" s="832">
        <v>0</v>
      </c>
      <c r="J3056" s="832">
        <v>0</v>
      </c>
      <c r="K3056" s="832">
        <v>0</v>
      </c>
      <c r="L3056" s="832">
        <v>0</v>
      </c>
      <c r="M3056" s="832">
        <v>0</v>
      </c>
      <c r="N3056" s="832">
        <v>0</v>
      </c>
      <c r="O3056" s="832">
        <v>0</v>
      </c>
      <c r="P3056" s="832">
        <v>0</v>
      </c>
      <c r="Q3056" s="832">
        <v>0</v>
      </c>
      <c r="R3056" s="832">
        <v>0</v>
      </c>
      <c r="S3056" s="832">
        <v>0</v>
      </c>
      <c r="T3056" s="832">
        <v>0</v>
      </c>
      <c r="U3056" s="832">
        <v>0</v>
      </c>
      <c r="V3056" s="832">
        <v>0</v>
      </c>
      <c r="W3056" s="832">
        <v>0</v>
      </c>
      <c r="X3056" s="832">
        <v>0</v>
      </c>
      <c r="Y3056" s="832">
        <v>0</v>
      </c>
      <c r="Z3056" s="832">
        <v>0</v>
      </c>
      <c r="AA3056" s="832">
        <v>0</v>
      </c>
      <c r="AB3056" s="832">
        <v>0</v>
      </c>
      <c r="AC3056" s="832">
        <v>0</v>
      </c>
      <c r="AD3056" s="832">
        <v>0</v>
      </c>
      <c r="AE3056" s="832">
        <v>0</v>
      </c>
      <c r="AF3056" s="832">
        <v>0</v>
      </c>
      <c r="AG3056" s="832">
        <v>0</v>
      </c>
      <c r="AH3056" s="832">
        <v>0</v>
      </c>
      <c r="AI3056" s="832">
        <v>0</v>
      </c>
    </row>
    <row r="3057" spans="1:35" ht="15" customHeight="1">
      <c r="A3057" s="832" t="s">
        <v>1150</v>
      </c>
      <c r="B3057" s="832">
        <v>2023</v>
      </c>
      <c r="C3057" s="832" t="s">
        <v>1578</v>
      </c>
      <c r="D3057" s="832" t="s">
        <v>2748</v>
      </c>
      <c r="E3057" s="832" t="s">
        <v>333</v>
      </c>
      <c r="F3057" s="832" t="s">
        <v>1119</v>
      </c>
      <c r="G3057" s="832">
        <v>0</v>
      </c>
      <c r="H3057" s="832">
        <v>0</v>
      </c>
      <c r="I3057" s="832">
        <v>0</v>
      </c>
      <c r="J3057" s="832">
        <v>0</v>
      </c>
      <c r="K3057" s="832">
        <v>0</v>
      </c>
      <c r="L3057" s="832">
        <v>0</v>
      </c>
      <c r="M3057" s="832">
        <v>0</v>
      </c>
      <c r="N3057" s="832">
        <v>0</v>
      </c>
      <c r="O3057" s="832">
        <v>0</v>
      </c>
      <c r="P3057" s="832">
        <v>0</v>
      </c>
      <c r="Q3057" s="832">
        <v>0</v>
      </c>
      <c r="R3057" s="832">
        <v>0</v>
      </c>
      <c r="S3057" s="832">
        <v>0</v>
      </c>
      <c r="T3057" s="832">
        <v>0</v>
      </c>
      <c r="U3057" s="832">
        <v>0</v>
      </c>
      <c r="V3057" s="832">
        <v>0</v>
      </c>
      <c r="W3057" s="832">
        <v>0</v>
      </c>
      <c r="X3057" s="832">
        <v>0</v>
      </c>
      <c r="Y3057" s="832">
        <v>0</v>
      </c>
      <c r="Z3057" s="832">
        <v>0</v>
      </c>
      <c r="AA3057" s="832">
        <v>0</v>
      </c>
      <c r="AB3057" s="832">
        <v>0</v>
      </c>
      <c r="AC3057" s="832">
        <v>0</v>
      </c>
      <c r="AD3057" s="832">
        <v>0</v>
      </c>
      <c r="AE3057" s="832">
        <v>0</v>
      </c>
      <c r="AF3057" s="832">
        <v>0</v>
      </c>
      <c r="AG3057" s="832">
        <v>0</v>
      </c>
      <c r="AH3057" s="832">
        <v>0</v>
      </c>
      <c r="AI3057" s="832">
        <v>0</v>
      </c>
    </row>
    <row r="3058" spans="1:35" ht="15" customHeight="1">
      <c r="A3058" s="832" t="s">
        <v>1150</v>
      </c>
      <c r="B3058" s="832">
        <v>2023</v>
      </c>
      <c r="C3058" s="832" t="s">
        <v>1580</v>
      </c>
      <c r="D3058" s="832" t="s">
        <v>2749</v>
      </c>
      <c r="E3058" s="832" t="s">
        <v>333</v>
      </c>
      <c r="F3058" s="832" t="s">
        <v>1119</v>
      </c>
      <c r="G3058" s="832">
        <v>0</v>
      </c>
      <c r="H3058" s="832">
        <v>0</v>
      </c>
      <c r="I3058" s="832">
        <v>0</v>
      </c>
      <c r="J3058" s="832">
        <v>0</v>
      </c>
      <c r="K3058" s="832">
        <v>0</v>
      </c>
      <c r="L3058" s="832">
        <v>0</v>
      </c>
      <c r="M3058" s="832">
        <v>0</v>
      </c>
      <c r="N3058" s="832">
        <v>0</v>
      </c>
      <c r="O3058" s="832">
        <v>0</v>
      </c>
      <c r="P3058" s="832">
        <v>0</v>
      </c>
      <c r="Q3058" s="832">
        <v>0</v>
      </c>
      <c r="R3058" s="832">
        <v>0</v>
      </c>
      <c r="S3058" s="832">
        <v>0</v>
      </c>
      <c r="T3058" s="832">
        <v>0</v>
      </c>
      <c r="U3058" s="832">
        <v>0</v>
      </c>
      <c r="V3058" s="832">
        <v>0</v>
      </c>
      <c r="W3058" s="832">
        <v>0</v>
      </c>
      <c r="X3058" s="832">
        <v>0</v>
      </c>
      <c r="Y3058" s="832">
        <v>0</v>
      </c>
      <c r="Z3058" s="832">
        <v>0</v>
      </c>
      <c r="AA3058" s="832">
        <v>0</v>
      </c>
      <c r="AB3058" s="832">
        <v>0</v>
      </c>
      <c r="AC3058" s="832">
        <v>0</v>
      </c>
      <c r="AD3058" s="832">
        <v>0</v>
      </c>
      <c r="AE3058" s="832">
        <v>0</v>
      </c>
      <c r="AF3058" s="832">
        <v>0</v>
      </c>
      <c r="AG3058" s="832">
        <v>0</v>
      </c>
      <c r="AH3058" s="832">
        <v>0</v>
      </c>
      <c r="AI3058" s="832">
        <v>0</v>
      </c>
    </row>
    <row r="3059" spans="1:35" ht="15" customHeight="1">
      <c r="A3059" s="832" t="s">
        <v>1150</v>
      </c>
      <c r="B3059" s="832">
        <v>2023</v>
      </c>
      <c r="C3059" s="832" t="s">
        <v>1582</v>
      </c>
      <c r="D3059" s="832" t="s">
        <v>1583</v>
      </c>
      <c r="E3059" s="832" t="s">
        <v>333</v>
      </c>
      <c r="F3059" s="832" t="s">
        <v>1119</v>
      </c>
      <c r="G3059" s="832">
        <v>0</v>
      </c>
      <c r="H3059" s="832">
        <v>0</v>
      </c>
      <c r="I3059" s="832">
        <v>0</v>
      </c>
      <c r="J3059" s="832">
        <v>0</v>
      </c>
      <c r="K3059" s="832">
        <v>0</v>
      </c>
      <c r="L3059" s="832">
        <v>0</v>
      </c>
      <c r="M3059" s="832">
        <v>0</v>
      </c>
      <c r="N3059" s="832">
        <v>0</v>
      </c>
      <c r="O3059" s="832">
        <v>0</v>
      </c>
      <c r="P3059" s="832">
        <v>0</v>
      </c>
      <c r="Q3059" s="832">
        <v>0</v>
      </c>
      <c r="R3059" s="832">
        <v>0</v>
      </c>
      <c r="S3059" s="832">
        <v>0</v>
      </c>
      <c r="T3059" s="832">
        <v>0</v>
      </c>
      <c r="U3059" s="832">
        <v>0</v>
      </c>
      <c r="V3059" s="832">
        <v>0</v>
      </c>
      <c r="W3059" s="832">
        <v>0</v>
      </c>
      <c r="X3059" s="832">
        <v>0</v>
      </c>
      <c r="Y3059" s="832">
        <v>0</v>
      </c>
      <c r="Z3059" s="832">
        <v>0</v>
      </c>
      <c r="AA3059" s="832">
        <v>0</v>
      </c>
      <c r="AB3059" s="832">
        <v>0</v>
      </c>
      <c r="AC3059" s="832">
        <v>0</v>
      </c>
      <c r="AD3059" s="832">
        <v>0</v>
      </c>
      <c r="AE3059" s="832">
        <v>0</v>
      </c>
      <c r="AF3059" s="832">
        <v>0</v>
      </c>
      <c r="AG3059" s="832">
        <v>0</v>
      </c>
      <c r="AH3059" s="832">
        <v>0</v>
      </c>
      <c r="AI3059" s="832">
        <v>0</v>
      </c>
    </row>
    <row r="3060" spans="1:35" ht="15" customHeight="1">
      <c r="A3060" s="832" t="s">
        <v>1150</v>
      </c>
      <c r="B3060" s="832">
        <v>2023</v>
      </c>
      <c r="C3060" s="832" t="s">
        <v>1584</v>
      </c>
      <c r="D3060" s="832" t="s">
        <v>2750</v>
      </c>
      <c r="E3060" s="832" t="s">
        <v>333</v>
      </c>
      <c r="F3060" s="832" t="s">
        <v>1119</v>
      </c>
      <c r="G3060" s="832">
        <v>0</v>
      </c>
      <c r="H3060" s="832">
        <v>0</v>
      </c>
      <c r="I3060" s="832">
        <v>0</v>
      </c>
      <c r="J3060" s="832">
        <v>0</v>
      </c>
      <c r="K3060" s="832">
        <v>0</v>
      </c>
      <c r="L3060" s="832">
        <v>0</v>
      </c>
      <c r="M3060" s="832">
        <v>0</v>
      </c>
      <c r="N3060" s="832">
        <v>0</v>
      </c>
      <c r="O3060" s="832">
        <v>0</v>
      </c>
      <c r="P3060" s="832">
        <v>0</v>
      </c>
      <c r="Q3060" s="832">
        <v>0</v>
      </c>
      <c r="R3060" s="832">
        <v>0</v>
      </c>
      <c r="S3060" s="832">
        <v>0</v>
      </c>
      <c r="T3060" s="832">
        <v>0</v>
      </c>
      <c r="U3060" s="832">
        <v>0</v>
      </c>
      <c r="V3060" s="832">
        <v>0</v>
      </c>
      <c r="W3060" s="832">
        <v>0</v>
      </c>
      <c r="X3060" s="832">
        <v>0</v>
      </c>
      <c r="Y3060" s="832">
        <v>0</v>
      </c>
      <c r="Z3060" s="832">
        <v>0</v>
      </c>
      <c r="AA3060" s="832">
        <v>0</v>
      </c>
      <c r="AB3060" s="832">
        <v>0</v>
      </c>
      <c r="AC3060" s="832">
        <v>0</v>
      </c>
      <c r="AD3060" s="832">
        <v>0</v>
      </c>
      <c r="AE3060" s="832">
        <v>0</v>
      </c>
      <c r="AF3060" s="832">
        <v>0</v>
      </c>
      <c r="AG3060" s="832">
        <v>0</v>
      </c>
      <c r="AH3060" s="832">
        <v>0</v>
      </c>
      <c r="AI3060" s="832">
        <v>0</v>
      </c>
    </row>
    <row r="3061" spans="1:35" ht="15" customHeight="1">
      <c r="A3061" s="832" t="s">
        <v>1150</v>
      </c>
      <c r="B3061" s="832">
        <v>2023</v>
      </c>
      <c r="C3061" s="832" t="s">
        <v>1586</v>
      </c>
      <c r="D3061" s="832" t="s">
        <v>1587</v>
      </c>
      <c r="E3061" s="832" t="s">
        <v>333</v>
      </c>
      <c r="F3061" s="832" t="s">
        <v>1119</v>
      </c>
      <c r="G3061" s="832">
        <v>0</v>
      </c>
      <c r="H3061" s="832">
        <v>0</v>
      </c>
      <c r="I3061" s="832">
        <v>0</v>
      </c>
      <c r="J3061" s="832">
        <v>0</v>
      </c>
      <c r="K3061" s="832">
        <v>0</v>
      </c>
      <c r="L3061" s="832">
        <v>0</v>
      </c>
      <c r="M3061" s="832">
        <v>0</v>
      </c>
      <c r="N3061" s="832">
        <v>0</v>
      </c>
      <c r="O3061" s="832">
        <v>0</v>
      </c>
      <c r="P3061" s="832">
        <v>0</v>
      </c>
      <c r="Q3061" s="832">
        <v>0</v>
      </c>
      <c r="R3061" s="832">
        <v>0</v>
      </c>
      <c r="S3061" s="832">
        <v>0</v>
      </c>
      <c r="T3061" s="832">
        <v>0</v>
      </c>
      <c r="U3061" s="832">
        <v>0</v>
      </c>
      <c r="V3061" s="832">
        <v>0</v>
      </c>
      <c r="W3061" s="832">
        <v>0</v>
      </c>
      <c r="X3061" s="832">
        <v>0</v>
      </c>
      <c r="Y3061" s="832">
        <v>0</v>
      </c>
      <c r="Z3061" s="832">
        <v>0</v>
      </c>
      <c r="AA3061" s="832">
        <v>0</v>
      </c>
      <c r="AB3061" s="832">
        <v>0</v>
      </c>
      <c r="AC3061" s="832">
        <v>0</v>
      </c>
      <c r="AD3061" s="832">
        <v>0</v>
      </c>
      <c r="AE3061" s="832">
        <v>0</v>
      </c>
      <c r="AF3061" s="832">
        <v>0</v>
      </c>
      <c r="AG3061" s="832">
        <v>0</v>
      </c>
      <c r="AH3061" s="832">
        <v>0</v>
      </c>
      <c r="AI3061" s="832">
        <v>0</v>
      </c>
    </row>
    <row r="3062" spans="1:35" ht="15" customHeight="1">
      <c r="A3062" s="832" t="s">
        <v>1150</v>
      </c>
      <c r="B3062" s="832">
        <v>2023</v>
      </c>
      <c r="C3062" s="832" t="s">
        <v>1588</v>
      </c>
      <c r="D3062" s="832" t="s">
        <v>1589</v>
      </c>
      <c r="E3062" s="832" t="s">
        <v>333</v>
      </c>
      <c r="F3062" s="832" t="s">
        <v>1119</v>
      </c>
      <c r="G3062" s="832">
        <v>0</v>
      </c>
      <c r="H3062" s="832">
        <v>0</v>
      </c>
      <c r="I3062" s="832">
        <v>0</v>
      </c>
      <c r="J3062" s="832">
        <v>0</v>
      </c>
      <c r="K3062" s="832">
        <v>0</v>
      </c>
      <c r="L3062" s="832">
        <v>0</v>
      </c>
      <c r="M3062" s="832">
        <v>0</v>
      </c>
      <c r="N3062" s="832">
        <v>0</v>
      </c>
      <c r="O3062" s="832">
        <v>0</v>
      </c>
      <c r="P3062" s="832">
        <v>0</v>
      </c>
      <c r="Q3062" s="832">
        <v>0</v>
      </c>
      <c r="R3062" s="832">
        <v>0</v>
      </c>
      <c r="S3062" s="832">
        <v>0</v>
      </c>
      <c r="T3062" s="832">
        <v>0</v>
      </c>
      <c r="U3062" s="832">
        <v>0</v>
      </c>
      <c r="V3062" s="832">
        <v>0</v>
      </c>
      <c r="W3062" s="832">
        <v>0</v>
      </c>
      <c r="X3062" s="832">
        <v>0</v>
      </c>
      <c r="Y3062" s="832">
        <v>0</v>
      </c>
      <c r="Z3062" s="832">
        <v>0</v>
      </c>
      <c r="AA3062" s="832">
        <v>0</v>
      </c>
      <c r="AB3062" s="832">
        <v>0</v>
      </c>
      <c r="AC3062" s="832">
        <v>0</v>
      </c>
      <c r="AD3062" s="832">
        <v>0</v>
      </c>
      <c r="AE3062" s="832">
        <v>0</v>
      </c>
      <c r="AF3062" s="832">
        <v>0</v>
      </c>
      <c r="AG3062" s="832">
        <v>0</v>
      </c>
      <c r="AH3062" s="832">
        <v>0</v>
      </c>
      <c r="AI3062" s="832">
        <v>0</v>
      </c>
    </row>
    <row r="3063" spans="1:35" ht="15" customHeight="1">
      <c r="A3063" s="832" t="s">
        <v>1150</v>
      </c>
      <c r="B3063" s="832">
        <v>2023</v>
      </c>
      <c r="C3063" s="832" t="s">
        <v>1590</v>
      </c>
      <c r="D3063" s="832" t="s">
        <v>1591</v>
      </c>
      <c r="E3063" s="832" t="s">
        <v>333</v>
      </c>
      <c r="F3063" s="832" t="s">
        <v>1119</v>
      </c>
      <c r="G3063" s="832">
        <v>0</v>
      </c>
      <c r="H3063" s="832">
        <v>0</v>
      </c>
      <c r="I3063" s="832">
        <v>0</v>
      </c>
      <c r="J3063" s="832">
        <v>0</v>
      </c>
      <c r="K3063" s="832">
        <v>0</v>
      </c>
      <c r="L3063" s="832">
        <v>0</v>
      </c>
      <c r="M3063" s="832">
        <v>0</v>
      </c>
      <c r="N3063" s="832">
        <v>0</v>
      </c>
      <c r="O3063" s="832">
        <v>0</v>
      </c>
      <c r="P3063" s="832">
        <v>0</v>
      </c>
      <c r="Q3063" s="832">
        <v>0</v>
      </c>
      <c r="R3063" s="832">
        <v>0</v>
      </c>
      <c r="S3063" s="832">
        <v>0</v>
      </c>
      <c r="T3063" s="832">
        <v>0</v>
      </c>
      <c r="U3063" s="832">
        <v>0</v>
      </c>
      <c r="V3063" s="832">
        <v>0</v>
      </c>
      <c r="W3063" s="832">
        <v>0</v>
      </c>
      <c r="X3063" s="832">
        <v>0</v>
      </c>
      <c r="Y3063" s="832">
        <v>0</v>
      </c>
      <c r="Z3063" s="832">
        <v>0</v>
      </c>
      <c r="AA3063" s="832">
        <v>0</v>
      </c>
      <c r="AB3063" s="832">
        <v>0</v>
      </c>
      <c r="AC3063" s="832">
        <v>0</v>
      </c>
      <c r="AD3063" s="832">
        <v>0</v>
      </c>
      <c r="AE3063" s="832">
        <v>0</v>
      </c>
      <c r="AF3063" s="832">
        <v>0</v>
      </c>
      <c r="AG3063" s="832">
        <v>0</v>
      </c>
      <c r="AH3063" s="832">
        <v>0</v>
      </c>
      <c r="AI3063" s="832">
        <v>0</v>
      </c>
    </row>
    <row r="3064" spans="1:35" ht="15" customHeight="1">
      <c r="A3064" s="832" t="s">
        <v>1150</v>
      </c>
      <c r="B3064" s="832">
        <v>2023</v>
      </c>
      <c r="C3064" s="832" t="s">
        <v>1592</v>
      </c>
      <c r="D3064" s="832" t="s">
        <v>2751</v>
      </c>
      <c r="E3064" s="832" t="s">
        <v>333</v>
      </c>
      <c r="F3064" s="832" t="s">
        <v>1119</v>
      </c>
      <c r="G3064" s="832">
        <v>0</v>
      </c>
      <c r="H3064" s="832">
        <v>0</v>
      </c>
      <c r="I3064" s="832">
        <v>0</v>
      </c>
      <c r="J3064" s="832">
        <v>0</v>
      </c>
      <c r="K3064" s="832">
        <v>0</v>
      </c>
      <c r="L3064" s="832">
        <v>0</v>
      </c>
      <c r="M3064" s="832">
        <v>0</v>
      </c>
      <c r="N3064" s="832">
        <v>0</v>
      </c>
      <c r="O3064" s="832">
        <v>0</v>
      </c>
      <c r="P3064" s="832">
        <v>0</v>
      </c>
      <c r="Q3064" s="832">
        <v>0</v>
      </c>
      <c r="R3064" s="832">
        <v>0</v>
      </c>
      <c r="S3064" s="832">
        <v>0</v>
      </c>
      <c r="T3064" s="832">
        <v>0</v>
      </c>
      <c r="U3064" s="832">
        <v>0</v>
      </c>
      <c r="V3064" s="832">
        <v>0</v>
      </c>
      <c r="W3064" s="832">
        <v>0</v>
      </c>
      <c r="X3064" s="832">
        <v>0</v>
      </c>
      <c r="Y3064" s="832">
        <v>0</v>
      </c>
      <c r="Z3064" s="832">
        <v>0</v>
      </c>
      <c r="AA3064" s="832">
        <v>0</v>
      </c>
      <c r="AB3064" s="832">
        <v>0</v>
      </c>
      <c r="AC3064" s="832">
        <v>0</v>
      </c>
      <c r="AD3064" s="832">
        <v>0</v>
      </c>
      <c r="AE3064" s="832">
        <v>0</v>
      </c>
      <c r="AF3064" s="832">
        <v>0</v>
      </c>
      <c r="AG3064" s="832">
        <v>0</v>
      </c>
      <c r="AH3064" s="832">
        <v>0</v>
      </c>
      <c r="AI3064" s="832">
        <v>0</v>
      </c>
    </row>
    <row r="3065" spans="1:35" ht="15" customHeight="1">
      <c r="A3065" s="832" t="s">
        <v>1150</v>
      </c>
      <c r="B3065" s="832">
        <v>2023</v>
      </c>
      <c r="C3065" s="832" t="s">
        <v>1594</v>
      </c>
      <c r="D3065" s="832" t="s">
        <v>1595</v>
      </c>
      <c r="E3065" s="832" t="s">
        <v>333</v>
      </c>
      <c r="F3065" s="832" t="s">
        <v>1119</v>
      </c>
      <c r="G3065" s="832">
        <v>0</v>
      </c>
      <c r="H3065" s="832">
        <v>0</v>
      </c>
      <c r="I3065" s="832">
        <v>0</v>
      </c>
      <c r="J3065" s="832">
        <v>0</v>
      </c>
      <c r="K3065" s="832">
        <v>0</v>
      </c>
      <c r="L3065" s="832">
        <v>0</v>
      </c>
      <c r="M3065" s="832">
        <v>0</v>
      </c>
      <c r="N3065" s="832">
        <v>0</v>
      </c>
      <c r="O3065" s="832">
        <v>0</v>
      </c>
      <c r="P3065" s="832">
        <v>0</v>
      </c>
      <c r="Q3065" s="832">
        <v>0</v>
      </c>
      <c r="R3065" s="832">
        <v>0</v>
      </c>
      <c r="S3065" s="832">
        <v>0</v>
      </c>
      <c r="T3065" s="832">
        <v>0</v>
      </c>
      <c r="U3065" s="832">
        <v>0</v>
      </c>
      <c r="V3065" s="832">
        <v>0</v>
      </c>
      <c r="W3065" s="832">
        <v>0</v>
      </c>
      <c r="X3065" s="832">
        <v>0</v>
      </c>
      <c r="Y3065" s="832">
        <v>0</v>
      </c>
      <c r="Z3065" s="832">
        <v>0</v>
      </c>
      <c r="AA3065" s="832">
        <v>0</v>
      </c>
      <c r="AB3065" s="832">
        <v>0</v>
      </c>
      <c r="AC3065" s="832">
        <v>0</v>
      </c>
      <c r="AD3065" s="832">
        <v>0</v>
      </c>
      <c r="AE3065" s="832">
        <v>0</v>
      </c>
      <c r="AF3065" s="832">
        <v>0</v>
      </c>
      <c r="AG3065" s="832">
        <v>0</v>
      </c>
      <c r="AH3065" s="832">
        <v>0</v>
      </c>
      <c r="AI3065" s="832">
        <v>0</v>
      </c>
    </row>
    <row r="3066" spans="1:35" ht="15" customHeight="1">
      <c r="A3066" s="832" t="s">
        <v>1150</v>
      </c>
      <c r="B3066" s="832">
        <v>2023</v>
      </c>
      <c r="C3066" s="832" t="s">
        <v>1596</v>
      </c>
      <c r="D3066" s="832" t="s">
        <v>1597</v>
      </c>
      <c r="E3066" s="832" t="s">
        <v>333</v>
      </c>
      <c r="F3066" s="832" t="s">
        <v>1119</v>
      </c>
      <c r="G3066" s="832">
        <v>0</v>
      </c>
      <c r="H3066" s="832">
        <v>0</v>
      </c>
      <c r="I3066" s="832">
        <v>0</v>
      </c>
      <c r="J3066" s="832">
        <v>0</v>
      </c>
      <c r="K3066" s="832">
        <v>0</v>
      </c>
      <c r="L3066" s="832">
        <v>0</v>
      </c>
      <c r="M3066" s="832">
        <v>0</v>
      </c>
      <c r="N3066" s="832">
        <v>0</v>
      </c>
      <c r="O3066" s="832">
        <v>0</v>
      </c>
      <c r="P3066" s="832">
        <v>0</v>
      </c>
      <c r="Q3066" s="832">
        <v>0</v>
      </c>
      <c r="R3066" s="832">
        <v>0</v>
      </c>
      <c r="S3066" s="832">
        <v>0</v>
      </c>
      <c r="T3066" s="832">
        <v>0</v>
      </c>
      <c r="U3066" s="832">
        <v>0</v>
      </c>
      <c r="V3066" s="832">
        <v>0</v>
      </c>
      <c r="W3066" s="832">
        <v>0</v>
      </c>
      <c r="X3066" s="832">
        <v>0</v>
      </c>
      <c r="Y3066" s="832">
        <v>0</v>
      </c>
      <c r="Z3066" s="832">
        <v>0</v>
      </c>
      <c r="AA3066" s="832">
        <v>0</v>
      </c>
      <c r="AB3066" s="832">
        <v>0</v>
      </c>
      <c r="AC3066" s="832">
        <v>0</v>
      </c>
      <c r="AD3066" s="832">
        <v>0</v>
      </c>
      <c r="AE3066" s="832">
        <v>0</v>
      </c>
      <c r="AF3066" s="832">
        <v>0</v>
      </c>
      <c r="AG3066" s="832">
        <v>0</v>
      </c>
      <c r="AH3066" s="832">
        <v>0</v>
      </c>
      <c r="AI3066" s="832">
        <v>0</v>
      </c>
    </row>
    <row r="3067" spans="1:35" ht="15" customHeight="1">
      <c r="A3067" s="832" t="s">
        <v>1150</v>
      </c>
      <c r="B3067" s="832">
        <v>2023</v>
      </c>
      <c r="C3067" s="832" t="s">
        <v>1598</v>
      </c>
      <c r="D3067" s="832" t="s">
        <v>1599</v>
      </c>
      <c r="E3067" s="832" t="s">
        <v>333</v>
      </c>
      <c r="F3067" s="832" t="s">
        <v>1119</v>
      </c>
      <c r="G3067" s="832">
        <v>0</v>
      </c>
      <c r="H3067" s="832">
        <v>0</v>
      </c>
      <c r="I3067" s="832">
        <v>0</v>
      </c>
      <c r="J3067" s="832">
        <v>0</v>
      </c>
      <c r="K3067" s="832">
        <v>0</v>
      </c>
      <c r="L3067" s="832">
        <v>0</v>
      </c>
      <c r="M3067" s="832">
        <v>0</v>
      </c>
      <c r="N3067" s="832">
        <v>0</v>
      </c>
      <c r="O3067" s="832">
        <v>0</v>
      </c>
      <c r="P3067" s="832">
        <v>0</v>
      </c>
      <c r="Q3067" s="832">
        <v>0</v>
      </c>
      <c r="R3067" s="832">
        <v>0</v>
      </c>
      <c r="S3067" s="832">
        <v>0</v>
      </c>
      <c r="T3067" s="832">
        <v>0</v>
      </c>
      <c r="U3067" s="832">
        <v>0</v>
      </c>
      <c r="V3067" s="832">
        <v>0</v>
      </c>
      <c r="W3067" s="832">
        <v>0</v>
      </c>
      <c r="X3067" s="832">
        <v>0</v>
      </c>
      <c r="Y3067" s="832">
        <v>0</v>
      </c>
      <c r="Z3067" s="832">
        <v>0</v>
      </c>
      <c r="AA3067" s="832">
        <v>0</v>
      </c>
      <c r="AB3067" s="832">
        <v>0</v>
      </c>
      <c r="AC3067" s="832">
        <v>0</v>
      </c>
      <c r="AD3067" s="832">
        <v>0</v>
      </c>
      <c r="AE3067" s="832">
        <v>0</v>
      </c>
      <c r="AF3067" s="832">
        <v>0</v>
      </c>
      <c r="AG3067" s="832">
        <v>0</v>
      </c>
      <c r="AH3067" s="832">
        <v>0</v>
      </c>
      <c r="AI3067" s="832">
        <v>0</v>
      </c>
    </row>
    <row r="3068" spans="1:35" ht="15" customHeight="1">
      <c r="A3068" s="832" t="s">
        <v>1150</v>
      </c>
      <c r="B3068" s="832">
        <v>2023</v>
      </c>
      <c r="C3068" s="832" t="s">
        <v>1600</v>
      </c>
      <c r="D3068" s="832" t="s">
        <v>1601</v>
      </c>
      <c r="E3068" s="832" t="s">
        <v>333</v>
      </c>
      <c r="F3068" s="832" t="s">
        <v>1119</v>
      </c>
      <c r="G3068" s="832">
        <v>0</v>
      </c>
      <c r="H3068" s="832">
        <v>0</v>
      </c>
      <c r="I3068" s="832">
        <v>0</v>
      </c>
      <c r="J3068" s="832">
        <v>0</v>
      </c>
      <c r="K3068" s="832">
        <v>0</v>
      </c>
      <c r="L3068" s="832">
        <v>0</v>
      </c>
      <c r="M3068" s="832">
        <v>0</v>
      </c>
      <c r="N3068" s="832">
        <v>0</v>
      </c>
      <c r="O3068" s="832">
        <v>0</v>
      </c>
      <c r="P3068" s="832">
        <v>0</v>
      </c>
      <c r="Q3068" s="832">
        <v>0</v>
      </c>
      <c r="R3068" s="832">
        <v>0</v>
      </c>
      <c r="S3068" s="832">
        <v>0</v>
      </c>
      <c r="T3068" s="832">
        <v>0</v>
      </c>
      <c r="U3068" s="832">
        <v>0</v>
      </c>
      <c r="V3068" s="832">
        <v>0</v>
      </c>
      <c r="W3068" s="832">
        <v>0</v>
      </c>
      <c r="X3068" s="832">
        <v>0</v>
      </c>
      <c r="Y3068" s="832">
        <v>0</v>
      </c>
      <c r="Z3068" s="832">
        <v>0</v>
      </c>
      <c r="AA3068" s="832">
        <v>0</v>
      </c>
      <c r="AB3068" s="832">
        <v>0</v>
      </c>
      <c r="AC3068" s="832">
        <v>0</v>
      </c>
      <c r="AD3068" s="832">
        <v>0</v>
      </c>
      <c r="AE3068" s="832">
        <v>0</v>
      </c>
      <c r="AF3068" s="832">
        <v>0</v>
      </c>
      <c r="AG3068" s="832">
        <v>0</v>
      </c>
      <c r="AH3068" s="832">
        <v>0</v>
      </c>
      <c r="AI3068" s="832">
        <v>0</v>
      </c>
    </row>
    <row r="3069" spans="1:35" ht="15" customHeight="1">
      <c r="A3069" s="832" t="s">
        <v>1150</v>
      </c>
      <c r="B3069" s="832">
        <v>2023</v>
      </c>
      <c r="C3069" s="832" t="s">
        <v>1602</v>
      </c>
      <c r="D3069" s="832" t="s">
        <v>1603</v>
      </c>
      <c r="E3069" s="832" t="s">
        <v>333</v>
      </c>
      <c r="F3069" s="832" t="s">
        <v>1119</v>
      </c>
      <c r="G3069" s="832">
        <v>0</v>
      </c>
      <c r="H3069" s="832">
        <v>0</v>
      </c>
      <c r="I3069" s="832">
        <v>0</v>
      </c>
      <c r="J3069" s="832">
        <v>0</v>
      </c>
      <c r="K3069" s="832">
        <v>0</v>
      </c>
      <c r="L3069" s="832">
        <v>0</v>
      </c>
      <c r="M3069" s="832">
        <v>0</v>
      </c>
      <c r="N3069" s="832">
        <v>0</v>
      </c>
      <c r="O3069" s="832">
        <v>0</v>
      </c>
      <c r="P3069" s="832">
        <v>0</v>
      </c>
      <c r="Q3069" s="832">
        <v>0</v>
      </c>
      <c r="R3069" s="832">
        <v>0</v>
      </c>
      <c r="S3069" s="832">
        <v>0</v>
      </c>
      <c r="T3069" s="832">
        <v>0</v>
      </c>
      <c r="U3069" s="832">
        <v>0</v>
      </c>
      <c r="V3069" s="832">
        <v>0</v>
      </c>
      <c r="W3069" s="832">
        <v>0</v>
      </c>
      <c r="X3069" s="832">
        <v>0</v>
      </c>
      <c r="Y3069" s="832">
        <v>0</v>
      </c>
      <c r="Z3069" s="832">
        <v>0</v>
      </c>
      <c r="AA3069" s="832">
        <v>0</v>
      </c>
      <c r="AB3069" s="832">
        <v>0</v>
      </c>
      <c r="AC3069" s="832">
        <v>0</v>
      </c>
      <c r="AD3069" s="832">
        <v>0</v>
      </c>
      <c r="AE3069" s="832">
        <v>0</v>
      </c>
      <c r="AF3069" s="832">
        <v>0</v>
      </c>
      <c r="AG3069" s="832">
        <v>0</v>
      </c>
      <c r="AH3069" s="832">
        <v>0</v>
      </c>
      <c r="AI3069" s="832">
        <v>0</v>
      </c>
    </row>
    <row r="3070" spans="1:35" ht="15" customHeight="1">
      <c r="A3070" s="832" t="s">
        <v>1150</v>
      </c>
      <c r="B3070" s="832">
        <v>2023</v>
      </c>
      <c r="C3070" s="832" t="s">
        <v>1604</v>
      </c>
      <c r="D3070" s="832" t="s">
        <v>1605</v>
      </c>
      <c r="E3070" s="832" t="s">
        <v>333</v>
      </c>
      <c r="F3070" s="832" t="s">
        <v>1119</v>
      </c>
      <c r="G3070" s="832">
        <v>0</v>
      </c>
      <c r="H3070" s="832">
        <v>0</v>
      </c>
      <c r="I3070" s="832">
        <v>0</v>
      </c>
      <c r="J3070" s="832">
        <v>0</v>
      </c>
      <c r="K3070" s="832">
        <v>0</v>
      </c>
      <c r="L3070" s="832">
        <v>0</v>
      </c>
      <c r="M3070" s="832">
        <v>0</v>
      </c>
      <c r="N3070" s="832">
        <v>0</v>
      </c>
      <c r="O3070" s="832">
        <v>0</v>
      </c>
      <c r="P3070" s="832">
        <v>0</v>
      </c>
      <c r="Q3070" s="832">
        <v>0</v>
      </c>
      <c r="R3070" s="832">
        <v>0</v>
      </c>
      <c r="S3070" s="832">
        <v>0</v>
      </c>
      <c r="T3070" s="832">
        <v>0</v>
      </c>
      <c r="U3070" s="832">
        <v>0</v>
      </c>
      <c r="V3070" s="832">
        <v>0</v>
      </c>
      <c r="W3070" s="832">
        <v>0</v>
      </c>
      <c r="X3070" s="832">
        <v>0</v>
      </c>
      <c r="Y3070" s="832">
        <v>0</v>
      </c>
      <c r="Z3070" s="832">
        <v>0</v>
      </c>
      <c r="AA3070" s="832">
        <v>0</v>
      </c>
      <c r="AB3070" s="832">
        <v>0</v>
      </c>
      <c r="AC3070" s="832">
        <v>0</v>
      </c>
      <c r="AD3070" s="832">
        <v>0</v>
      </c>
      <c r="AE3070" s="832">
        <v>0</v>
      </c>
      <c r="AF3070" s="832">
        <v>0</v>
      </c>
      <c r="AG3070" s="832">
        <v>0</v>
      </c>
      <c r="AH3070" s="832">
        <v>0</v>
      </c>
      <c r="AI3070" s="832">
        <v>0</v>
      </c>
    </row>
    <row r="3071" spans="1:35" ht="15" customHeight="1">
      <c r="A3071" s="832" t="s">
        <v>1150</v>
      </c>
      <c r="B3071" s="832">
        <v>2023</v>
      </c>
      <c r="C3071" s="832" t="s">
        <v>1606</v>
      </c>
      <c r="D3071" s="832" t="s">
        <v>1607</v>
      </c>
      <c r="E3071" s="832" t="s">
        <v>333</v>
      </c>
      <c r="F3071" s="832" t="s">
        <v>1119</v>
      </c>
      <c r="G3071" s="832">
        <v>0</v>
      </c>
      <c r="H3071" s="832">
        <v>0</v>
      </c>
      <c r="I3071" s="832">
        <v>0</v>
      </c>
      <c r="J3071" s="832">
        <v>0</v>
      </c>
      <c r="K3071" s="832">
        <v>0</v>
      </c>
      <c r="L3071" s="832">
        <v>0</v>
      </c>
      <c r="M3071" s="832">
        <v>0</v>
      </c>
      <c r="N3071" s="832">
        <v>0</v>
      </c>
      <c r="O3071" s="832">
        <v>0</v>
      </c>
      <c r="P3071" s="832">
        <v>0</v>
      </c>
      <c r="Q3071" s="832">
        <v>0</v>
      </c>
      <c r="R3071" s="832">
        <v>0</v>
      </c>
      <c r="S3071" s="832">
        <v>0</v>
      </c>
      <c r="T3071" s="832">
        <v>0</v>
      </c>
      <c r="U3071" s="832">
        <v>0</v>
      </c>
      <c r="V3071" s="832">
        <v>0</v>
      </c>
      <c r="W3071" s="832">
        <v>0</v>
      </c>
      <c r="X3071" s="832">
        <v>0</v>
      </c>
      <c r="Y3071" s="832">
        <v>0</v>
      </c>
      <c r="Z3071" s="832">
        <v>0</v>
      </c>
      <c r="AA3071" s="832">
        <v>0</v>
      </c>
      <c r="AB3071" s="832">
        <v>0</v>
      </c>
      <c r="AC3071" s="832">
        <v>0</v>
      </c>
      <c r="AD3071" s="832">
        <v>0</v>
      </c>
      <c r="AE3071" s="832">
        <v>0</v>
      </c>
      <c r="AF3071" s="832">
        <v>0</v>
      </c>
      <c r="AG3071" s="832">
        <v>0</v>
      </c>
      <c r="AH3071" s="832">
        <v>0</v>
      </c>
      <c r="AI3071" s="832">
        <v>0</v>
      </c>
    </row>
    <row r="3072" spans="1:35" ht="15" customHeight="1">
      <c r="A3072" s="832" t="s">
        <v>1150</v>
      </c>
      <c r="B3072" s="832">
        <v>2023</v>
      </c>
      <c r="C3072" s="832" t="s">
        <v>1608</v>
      </c>
      <c r="D3072" s="832" t="s">
        <v>1609</v>
      </c>
      <c r="E3072" s="832" t="s">
        <v>333</v>
      </c>
      <c r="F3072" s="832" t="s">
        <v>1119</v>
      </c>
      <c r="G3072" s="832">
        <v>0</v>
      </c>
      <c r="H3072" s="832">
        <v>0</v>
      </c>
      <c r="I3072" s="832">
        <v>0</v>
      </c>
      <c r="J3072" s="832">
        <v>0</v>
      </c>
      <c r="K3072" s="832">
        <v>0</v>
      </c>
      <c r="L3072" s="832">
        <v>0</v>
      </c>
      <c r="M3072" s="832">
        <v>0</v>
      </c>
      <c r="N3072" s="832">
        <v>0</v>
      </c>
      <c r="O3072" s="832">
        <v>0</v>
      </c>
      <c r="P3072" s="832">
        <v>0</v>
      </c>
      <c r="Q3072" s="832">
        <v>0</v>
      </c>
      <c r="R3072" s="832">
        <v>0</v>
      </c>
      <c r="S3072" s="832">
        <v>0</v>
      </c>
      <c r="T3072" s="832">
        <v>0</v>
      </c>
      <c r="U3072" s="832">
        <v>0</v>
      </c>
      <c r="V3072" s="832">
        <v>0</v>
      </c>
      <c r="W3072" s="832">
        <v>0</v>
      </c>
      <c r="X3072" s="832">
        <v>0</v>
      </c>
      <c r="Y3072" s="832">
        <v>0</v>
      </c>
      <c r="Z3072" s="832">
        <v>0</v>
      </c>
      <c r="AA3072" s="832">
        <v>0</v>
      </c>
      <c r="AB3072" s="832">
        <v>0</v>
      </c>
      <c r="AC3072" s="832">
        <v>0</v>
      </c>
      <c r="AD3072" s="832">
        <v>0</v>
      </c>
      <c r="AE3072" s="832">
        <v>0</v>
      </c>
      <c r="AF3072" s="832">
        <v>0</v>
      </c>
      <c r="AG3072" s="832">
        <v>0</v>
      </c>
      <c r="AH3072" s="832">
        <v>0</v>
      </c>
      <c r="AI3072" s="832">
        <v>0</v>
      </c>
    </row>
    <row r="3073" spans="1:35" ht="15" customHeight="1">
      <c r="A3073" s="832" t="s">
        <v>1150</v>
      </c>
      <c r="B3073" s="832">
        <v>2023</v>
      </c>
      <c r="C3073" s="832" t="s">
        <v>1610</v>
      </c>
      <c r="D3073" s="832" t="s">
        <v>1611</v>
      </c>
      <c r="E3073" s="832" t="s">
        <v>333</v>
      </c>
      <c r="F3073" s="832" t="s">
        <v>1119</v>
      </c>
      <c r="G3073" s="832">
        <v>0</v>
      </c>
      <c r="H3073" s="832">
        <v>0</v>
      </c>
      <c r="I3073" s="832">
        <v>0</v>
      </c>
      <c r="J3073" s="832">
        <v>0</v>
      </c>
      <c r="K3073" s="832">
        <v>0</v>
      </c>
      <c r="L3073" s="832">
        <v>0</v>
      </c>
      <c r="M3073" s="832">
        <v>0</v>
      </c>
      <c r="N3073" s="832">
        <v>0</v>
      </c>
      <c r="O3073" s="832">
        <v>0</v>
      </c>
      <c r="P3073" s="832">
        <v>0</v>
      </c>
      <c r="Q3073" s="832">
        <v>0</v>
      </c>
      <c r="R3073" s="832">
        <v>0</v>
      </c>
      <c r="S3073" s="832">
        <v>0</v>
      </c>
      <c r="T3073" s="832">
        <v>0</v>
      </c>
      <c r="U3073" s="832">
        <v>0</v>
      </c>
      <c r="V3073" s="832">
        <v>0</v>
      </c>
      <c r="W3073" s="832">
        <v>0</v>
      </c>
      <c r="X3073" s="832">
        <v>0</v>
      </c>
      <c r="Y3073" s="832">
        <v>0</v>
      </c>
      <c r="Z3073" s="832">
        <v>0</v>
      </c>
      <c r="AA3073" s="832">
        <v>0</v>
      </c>
      <c r="AB3073" s="832">
        <v>0</v>
      </c>
      <c r="AC3073" s="832">
        <v>0</v>
      </c>
      <c r="AD3073" s="832">
        <v>0</v>
      </c>
      <c r="AE3073" s="832">
        <v>0</v>
      </c>
      <c r="AF3073" s="832">
        <v>0</v>
      </c>
      <c r="AG3073" s="832">
        <v>0</v>
      </c>
      <c r="AH3073" s="832">
        <v>0</v>
      </c>
      <c r="AI3073" s="832">
        <v>0</v>
      </c>
    </row>
    <row r="3074" spans="1:35" ht="15" customHeight="1">
      <c r="A3074" s="832" t="s">
        <v>1150</v>
      </c>
      <c r="B3074" s="832">
        <v>2023</v>
      </c>
      <c r="C3074" s="832" t="s">
        <v>1612</v>
      </c>
      <c r="D3074" s="832" t="s">
        <v>1613</v>
      </c>
      <c r="E3074" s="832" t="s">
        <v>333</v>
      </c>
      <c r="F3074" s="832" t="s">
        <v>1119</v>
      </c>
      <c r="G3074" s="832">
        <v>0</v>
      </c>
      <c r="H3074" s="832">
        <v>0</v>
      </c>
      <c r="I3074" s="832">
        <v>0</v>
      </c>
      <c r="J3074" s="832">
        <v>0</v>
      </c>
      <c r="K3074" s="832">
        <v>0</v>
      </c>
      <c r="L3074" s="832">
        <v>0</v>
      </c>
      <c r="M3074" s="832">
        <v>0</v>
      </c>
      <c r="N3074" s="832">
        <v>0</v>
      </c>
      <c r="O3074" s="832">
        <v>0</v>
      </c>
      <c r="P3074" s="832">
        <v>0</v>
      </c>
      <c r="Q3074" s="832">
        <v>0</v>
      </c>
      <c r="R3074" s="832">
        <v>0</v>
      </c>
      <c r="S3074" s="832">
        <v>0</v>
      </c>
      <c r="T3074" s="832">
        <v>0</v>
      </c>
      <c r="U3074" s="832">
        <v>0</v>
      </c>
      <c r="V3074" s="832">
        <v>0</v>
      </c>
      <c r="W3074" s="832">
        <v>0</v>
      </c>
      <c r="X3074" s="832">
        <v>0</v>
      </c>
      <c r="Y3074" s="832">
        <v>0</v>
      </c>
      <c r="Z3074" s="832">
        <v>0</v>
      </c>
      <c r="AA3074" s="832">
        <v>0</v>
      </c>
      <c r="AB3074" s="832">
        <v>0</v>
      </c>
      <c r="AC3074" s="832">
        <v>0</v>
      </c>
      <c r="AD3074" s="832">
        <v>0</v>
      </c>
      <c r="AE3074" s="832">
        <v>0</v>
      </c>
      <c r="AF3074" s="832">
        <v>0</v>
      </c>
      <c r="AG3074" s="832">
        <v>0</v>
      </c>
      <c r="AH3074" s="832">
        <v>0</v>
      </c>
      <c r="AI3074" s="832">
        <v>0</v>
      </c>
    </row>
    <row r="3075" spans="1:35" ht="15" customHeight="1">
      <c r="A3075" s="832" t="s">
        <v>1150</v>
      </c>
      <c r="B3075" s="832">
        <v>2023</v>
      </c>
      <c r="C3075" s="832" t="s">
        <v>1614</v>
      </c>
      <c r="D3075" s="832" t="s">
        <v>1615</v>
      </c>
      <c r="E3075" s="832" t="s">
        <v>333</v>
      </c>
      <c r="F3075" s="832" t="s">
        <v>1119</v>
      </c>
      <c r="G3075" s="832">
        <v>0</v>
      </c>
      <c r="H3075" s="832">
        <v>0</v>
      </c>
      <c r="I3075" s="832">
        <v>0</v>
      </c>
      <c r="J3075" s="832">
        <v>0</v>
      </c>
      <c r="K3075" s="832">
        <v>0</v>
      </c>
      <c r="L3075" s="832">
        <v>0</v>
      </c>
      <c r="M3075" s="832">
        <v>0</v>
      </c>
      <c r="N3075" s="832">
        <v>0</v>
      </c>
      <c r="O3075" s="832">
        <v>0</v>
      </c>
      <c r="P3075" s="832">
        <v>0</v>
      </c>
      <c r="Q3075" s="832">
        <v>0</v>
      </c>
      <c r="R3075" s="832">
        <v>0</v>
      </c>
      <c r="S3075" s="832">
        <v>0</v>
      </c>
      <c r="T3075" s="832">
        <v>0</v>
      </c>
      <c r="U3075" s="832">
        <v>0</v>
      </c>
      <c r="V3075" s="832">
        <v>0</v>
      </c>
      <c r="W3075" s="832">
        <v>0</v>
      </c>
      <c r="X3075" s="832">
        <v>0</v>
      </c>
      <c r="Y3075" s="832">
        <v>0</v>
      </c>
      <c r="Z3075" s="832">
        <v>0</v>
      </c>
      <c r="AA3075" s="832">
        <v>0</v>
      </c>
      <c r="AB3075" s="832">
        <v>0</v>
      </c>
      <c r="AC3075" s="832">
        <v>0</v>
      </c>
      <c r="AD3075" s="832">
        <v>0</v>
      </c>
      <c r="AE3075" s="832">
        <v>0</v>
      </c>
      <c r="AF3075" s="832">
        <v>0</v>
      </c>
      <c r="AG3075" s="832">
        <v>0</v>
      </c>
      <c r="AH3075" s="832">
        <v>0</v>
      </c>
      <c r="AI3075" s="832">
        <v>0</v>
      </c>
    </row>
    <row r="3076" spans="1:35" ht="15" customHeight="1">
      <c r="A3076" s="832" t="s">
        <v>1150</v>
      </c>
      <c r="B3076" s="832">
        <v>2023</v>
      </c>
      <c r="C3076" s="832" t="s">
        <v>1616</v>
      </c>
      <c r="D3076" s="832" t="s">
        <v>1617</v>
      </c>
      <c r="E3076" s="832" t="s">
        <v>333</v>
      </c>
      <c r="F3076" s="832" t="s">
        <v>1119</v>
      </c>
      <c r="G3076" s="832">
        <v>0</v>
      </c>
      <c r="H3076" s="832">
        <v>0</v>
      </c>
      <c r="I3076" s="832">
        <v>0</v>
      </c>
      <c r="J3076" s="832">
        <v>0</v>
      </c>
      <c r="K3076" s="832">
        <v>0</v>
      </c>
      <c r="L3076" s="832">
        <v>0</v>
      </c>
      <c r="M3076" s="832">
        <v>0</v>
      </c>
      <c r="N3076" s="832">
        <v>0</v>
      </c>
      <c r="O3076" s="832">
        <v>0</v>
      </c>
      <c r="P3076" s="832">
        <v>0</v>
      </c>
      <c r="Q3076" s="832">
        <v>0</v>
      </c>
      <c r="R3076" s="832">
        <v>0</v>
      </c>
      <c r="S3076" s="832">
        <v>0</v>
      </c>
      <c r="T3076" s="832">
        <v>0</v>
      </c>
      <c r="U3076" s="832">
        <v>0</v>
      </c>
      <c r="V3076" s="832">
        <v>0</v>
      </c>
      <c r="W3076" s="832">
        <v>0</v>
      </c>
      <c r="X3076" s="832">
        <v>0</v>
      </c>
      <c r="Y3076" s="832">
        <v>0</v>
      </c>
      <c r="Z3076" s="832">
        <v>0</v>
      </c>
      <c r="AA3076" s="832">
        <v>0</v>
      </c>
      <c r="AB3076" s="832">
        <v>0</v>
      </c>
      <c r="AC3076" s="832">
        <v>0</v>
      </c>
      <c r="AD3076" s="832">
        <v>0</v>
      </c>
      <c r="AE3076" s="832">
        <v>0</v>
      </c>
      <c r="AF3076" s="832">
        <v>0</v>
      </c>
      <c r="AG3076" s="832">
        <v>0</v>
      </c>
      <c r="AH3076" s="832">
        <v>0</v>
      </c>
      <c r="AI3076" s="832">
        <v>0</v>
      </c>
    </row>
    <row r="3077" spans="1:35" ht="15" customHeight="1">
      <c r="A3077" s="832" t="s">
        <v>1150</v>
      </c>
      <c r="B3077" s="832">
        <v>2023</v>
      </c>
      <c r="C3077" s="832" t="s">
        <v>1618</v>
      </c>
      <c r="D3077" s="832" t="s">
        <v>1619</v>
      </c>
      <c r="E3077" s="832" t="s">
        <v>333</v>
      </c>
      <c r="F3077" s="832" t="s">
        <v>1119</v>
      </c>
      <c r="G3077" s="832">
        <v>0</v>
      </c>
      <c r="H3077" s="832">
        <v>0</v>
      </c>
      <c r="I3077" s="832">
        <v>0</v>
      </c>
      <c r="J3077" s="832">
        <v>0</v>
      </c>
      <c r="K3077" s="832">
        <v>0</v>
      </c>
      <c r="L3077" s="832">
        <v>0</v>
      </c>
      <c r="M3077" s="832">
        <v>0</v>
      </c>
      <c r="N3077" s="832">
        <v>0</v>
      </c>
      <c r="O3077" s="832">
        <v>0</v>
      </c>
      <c r="P3077" s="832">
        <v>0</v>
      </c>
      <c r="Q3077" s="832">
        <v>0</v>
      </c>
      <c r="R3077" s="832">
        <v>0</v>
      </c>
      <c r="S3077" s="832">
        <v>0</v>
      </c>
      <c r="T3077" s="832">
        <v>0</v>
      </c>
      <c r="U3077" s="832">
        <v>0</v>
      </c>
      <c r="V3077" s="832">
        <v>0</v>
      </c>
      <c r="W3077" s="832">
        <v>0</v>
      </c>
      <c r="X3077" s="832">
        <v>0</v>
      </c>
      <c r="Y3077" s="832">
        <v>0</v>
      </c>
      <c r="Z3077" s="832">
        <v>0</v>
      </c>
      <c r="AA3077" s="832">
        <v>0</v>
      </c>
      <c r="AB3077" s="832">
        <v>0</v>
      </c>
      <c r="AC3077" s="832">
        <v>0</v>
      </c>
      <c r="AD3077" s="832">
        <v>0</v>
      </c>
      <c r="AE3077" s="832">
        <v>0</v>
      </c>
      <c r="AF3077" s="832">
        <v>0</v>
      </c>
      <c r="AG3077" s="832">
        <v>0</v>
      </c>
      <c r="AH3077" s="832">
        <v>0</v>
      </c>
      <c r="AI3077" s="832">
        <v>0</v>
      </c>
    </row>
    <row r="3078" spans="1:35" ht="15" customHeight="1">
      <c r="A3078" s="832" t="s">
        <v>1150</v>
      </c>
      <c r="B3078" s="832">
        <v>2023</v>
      </c>
      <c r="C3078" s="832" t="s">
        <v>1620</v>
      </c>
      <c r="D3078" s="832" t="s">
        <v>2752</v>
      </c>
      <c r="E3078" s="832" t="s">
        <v>333</v>
      </c>
      <c r="F3078" s="832" t="s">
        <v>1119</v>
      </c>
      <c r="G3078" s="832">
        <v>0</v>
      </c>
      <c r="H3078" s="832">
        <v>0</v>
      </c>
      <c r="I3078" s="832">
        <v>0</v>
      </c>
      <c r="J3078" s="832">
        <v>0</v>
      </c>
      <c r="K3078" s="832">
        <v>0</v>
      </c>
      <c r="L3078" s="832">
        <v>0</v>
      </c>
      <c r="M3078" s="832">
        <v>0</v>
      </c>
      <c r="N3078" s="832">
        <v>0</v>
      </c>
      <c r="O3078" s="832">
        <v>0</v>
      </c>
      <c r="P3078" s="832">
        <v>0</v>
      </c>
      <c r="Q3078" s="832">
        <v>0</v>
      </c>
      <c r="R3078" s="832">
        <v>0</v>
      </c>
      <c r="S3078" s="832">
        <v>0</v>
      </c>
      <c r="T3078" s="832">
        <v>0</v>
      </c>
      <c r="U3078" s="832">
        <v>0</v>
      </c>
      <c r="V3078" s="832">
        <v>0</v>
      </c>
      <c r="W3078" s="832">
        <v>0</v>
      </c>
      <c r="X3078" s="832">
        <v>0</v>
      </c>
      <c r="Y3078" s="832">
        <v>0</v>
      </c>
      <c r="Z3078" s="832">
        <v>0</v>
      </c>
      <c r="AA3078" s="832">
        <v>0</v>
      </c>
      <c r="AB3078" s="832">
        <v>0</v>
      </c>
      <c r="AC3078" s="832">
        <v>0</v>
      </c>
      <c r="AD3078" s="832">
        <v>0</v>
      </c>
      <c r="AE3078" s="832">
        <v>0</v>
      </c>
      <c r="AF3078" s="832">
        <v>0</v>
      </c>
      <c r="AG3078" s="832">
        <v>0</v>
      </c>
      <c r="AH3078" s="832">
        <v>0</v>
      </c>
      <c r="AI3078" s="832">
        <v>0</v>
      </c>
    </row>
    <row r="3079" spans="1:35" ht="15" customHeight="1">
      <c r="A3079" s="832" t="s">
        <v>1150</v>
      </c>
      <c r="B3079" s="832">
        <v>2023</v>
      </c>
      <c r="C3079" s="832" t="s">
        <v>1622</v>
      </c>
      <c r="D3079" s="832" t="s">
        <v>1623</v>
      </c>
      <c r="E3079" s="832" t="s">
        <v>333</v>
      </c>
      <c r="F3079" s="832" t="s">
        <v>1119</v>
      </c>
      <c r="G3079" s="832">
        <v>0</v>
      </c>
      <c r="H3079" s="832">
        <v>0</v>
      </c>
      <c r="I3079" s="832">
        <v>0</v>
      </c>
      <c r="J3079" s="832">
        <v>0</v>
      </c>
      <c r="K3079" s="832">
        <v>0</v>
      </c>
      <c r="L3079" s="832">
        <v>0</v>
      </c>
      <c r="M3079" s="832">
        <v>0</v>
      </c>
      <c r="N3079" s="832">
        <v>0</v>
      </c>
      <c r="O3079" s="832">
        <v>0</v>
      </c>
      <c r="P3079" s="832">
        <v>0</v>
      </c>
      <c r="Q3079" s="832">
        <v>0</v>
      </c>
      <c r="R3079" s="832">
        <v>0</v>
      </c>
      <c r="S3079" s="832">
        <v>0</v>
      </c>
      <c r="T3079" s="832">
        <v>0</v>
      </c>
      <c r="U3079" s="832">
        <v>0</v>
      </c>
      <c r="V3079" s="832">
        <v>0</v>
      </c>
      <c r="W3079" s="832">
        <v>0</v>
      </c>
      <c r="X3079" s="832">
        <v>0</v>
      </c>
      <c r="Y3079" s="832">
        <v>0</v>
      </c>
      <c r="Z3079" s="832">
        <v>0</v>
      </c>
      <c r="AA3079" s="832">
        <v>0</v>
      </c>
      <c r="AB3079" s="832">
        <v>0</v>
      </c>
      <c r="AC3079" s="832">
        <v>0</v>
      </c>
      <c r="AD3079" s="832">
        <v>0</v>
      </c>
      <c r="AE3079" s="832">
        <v>0</v>
      </c>
      <c r="AF3079" s="832">
        <v>0</v>
      </c>
      <c r="AG3079" s="832">
        <v>0</v>
      </c>
      <c r="AH3079" s="832">
        <v>0</v>
      </c>
      <c r="AI3079" s="832">
        <v>0</v>
      </c>
    </row>
    <row r="3080" spans="1:35" ht="15" customHeight="1">
      <c r="A3080" s="832" t="s">
        <v>1150</v>
      </c>
      <c r="B3080" s="832">
        <v>2023</v>
      </c>
      <c r="C3080" s="832" t="s">
        <v>1624</v>
      </c>
      <c r="D3080" s="832" t="s">
        <v>2753</v>
      </c>
      <c r="E3080" s="832" t="s">
        <v>333</v>
      </c>
      <c r="F3080" s="832" t="s">
        <v>1119</v>
      </c>
      <c r="G3080" s="832">
        <v>0</v>
      </c>
      <c r="H3080" s="832">
        <v>0</v>
      </c>
      <c r="I3080" s="832">
        <v>0</v>
      </c>
      <c r="J3080" s="832">
        <v>0</v>
      </c>
      <c r="K3080" s="832">
        <v>0</v>
      </c>
      <c r="L3080" s="832">
        <v>0</v>
      </c>
      <c r="M3080" s="832">
        <v>0</v>
      </c>
      <c r="N3080" s="832">
        <v>0</v>
      </c>
      <c r="O3080" s="832">
        <v>0</v>
      </c>
      <c r="P3080" s="832">
        <v>0</v>
      </c>
      <c r="Q3080" s="832">
        <v>0</v>
      </c>
      <c r="R3080" s="832">
        <v>0</v>
      </c>
      <c r="S3080" s="832">
        <v>0</v>
      </c>
      <c r="T3080" s="832">
        <v>0</v>
      </c>
      <c r="U3080" s="832">
        <v>0</v>
      </c>
      <c r="V3080" s="832">
        <v>0</v>
      </c>
      <c r="W3080" s="832">
        <v>0</v>
      </c>
      <c r="X3080" s="832">
        <v>0</v>
      </c>
      <c r="Y3080" s="832">
        <v>0</v>
      </c>
      <c r="Z3080" s="832">
        <v>0</v>
      </c>
      <c r="AA3080" s="832">
        <v>0</v>
      </c>
      <c r="AB3080" s="832">
        <v>0</v>
      </c>
      <c r="AC3080" s="832">
        <v>0</v>
      </c>
      <c r="AD3080" s="832">
        <v>0</v>
      </c>
      <c r="AE3080" s="832">
        <v>0</v>
      </c>
      <c r="AF3080" s="832">
        <v>0</v>
      </c>
      <c r="AG3080" s="832">
        <v>0</v>
      </c>
      <c r="AH3080" s="832">
        <v>0</v>
      </c>
      <c r="AI3080" s="832">
        <v>0</v>
      </c>
    </row>
    <row r="3081" spans="1:35" ht="15" customHeight="1">
      <c r="A3081" s="832" t="s">
        <v>1150</v>
      </c>
      <c r="B3081" s="832">
        <v>2023</v>
      </c>
      <c r="C3081" s="832" t="s">
        <v>1626</v>
      </c>
      <c r="D3081" s="832" t="s">
        <v>1627</v>
      </c>
      <c r="E3081" s="832" t="s">
        <v>333</v>
      </c>
      <c r="F3081" s="832" t="s">
        <v>1119</v>
      </c>
      <c r="G3081" s="832">
        <v>0</v>
      </c>
      <c r="H3081" s="832">
        <v>0</v>
      </c>
      <c r="I3081" s="832">
        <v>0</v>
      </c>
      <c r="J3081" s="832">
        <v>0</v>
      </c>
      <c r="K3081" s="832">
        <v>0</v>
      </c>
      <c r="L3081" s="832">
        <v>0</v>
      </c>
      <c r="M3081" s="832">
        <v>0</v>
      </c>
      <c r="N3081" s="832">
        <v>0</v>
      </c>
      <c r="O3081" s="832">
        <v>0</v>
      </c>
      <c r="P3081" s="832">
        <v>0</v>
      </c>
      <c r="Q3081" s="832">
        <v>0</v>
      </c>
      <c r="R3081" s="832">
        <v>0</v>
      </c>
      <c r="S3081" s="832">
        <v>0</v>
      </c>
      <c r="T3081" s="832">
        <v>0</v>
      </c>
      <c r="U3081" s="832">
        <v>0</v>
      </c>
      <c r="V3081" s="832">
        <v>0</v>
      </c>
      <c r="W3081" s="832">
        <v>0</v>
      </c>
      <c r="X3081" s="832">
        <v>0</v>
      </c>
      <c r="Y3081" s="832">
        <v>0</v>
      </c>
      <c r="Z3081" s="832">
        <v>0</v>
      </c>
      <c r="AA3081" s="832">
        <v>0</v>
      </c>
      <c r="AB3081" s="832">
        <v>0</v>
      </c>
      <c r="AC3081" s="832">
        <v>0</v>
      </c>
      <c r="AD3081" s="832">
        <v>0</v>
      </c>
      <c r="AE3081" s="832">
        <v>0</v>
      </c>
      <c r="AF3081" s="832">
        <v>0</v>
      </c>
      <c r="AG3081" s="832">
        <v>0</v>
      </c>
      <c r="AH3081" s="832">
        <v>0</v>
      </c>
      <c r="AI3081" s="832">
        <v>0</v>
      </c>
    </row>
    <row r="3082" spans="1:35" ht="15" customHeight="1">
      <c r="A3082" s="832" t="s">
        <v>1150</v>
      </c>
      <c r="B3082" s="832">
        <v>2023</v>
      </c>
      <c r="C3082" s="832" t="s">
        <v>1628</v>
      </c>
      <c r="D3082" s="832" t="s">
        <v>1629</v>
      </c>
      <c r="E3082" s="832" t="s">
        <v>333</v>
      </c>
      <c r="F3082" s="832" t="s">
        <v>1119</v>
      </c>
      <c r="G3082" s="832">
        <v>0</v>
      </c>
      <c r="H3082" s="832">
        <v>0</v>
      </c>
      <c r="I3082" s="832">
        <v>0</v>
      </c>
      <c r="J3082" s="832">
        <v>0</v>
      </c>
      <c r="K3082" s="832">
        <v>0</v>
      </c>
      <c r="L3082" s="832">
        <v>0</v>
      </c>
      <c r="M3082" s="832">
        <v>0</v>
      </c>
      <c r="N3082" s="832">
        <v>0</v>
      </c>
      <c r="O3082" s="832">
        <v>0</v>
      </c>
      <c r="P3082" s="832">
        <v>0</v>
      </c>
      <c r="Q3082" s="832">
        <v>0</v>
      </c>
      <c r="R3082" s="832">
        <v>0</v>
      </c>
      <c r="S3082" s="832">
        <v>0</v>
      </c>
      <c r="T3082" s="832">
        <v>0</v>
      </c>
      <c r="U3082" s="832">
        <v>0</v>
      </c>
      <c r="V3082" s="832">
        <v>0</v>
      </c>
      <c r="W3082" s="832">
        <v>0</v>
      </c>
      <c r="X3082" s="832">
        <v>0</v>
      </c>
      <c r="Y3082" s="832">
        <v>0</v>
      </c>
      <c r="Z3082" s="832">
        <v>0</v>
      </c>
      <c r="AA3082" s="832">
        <v>0</v>
      </c>
      <c r="AB3082" s="832">
        <v>0</v>
      </c>
      <c r="AC3082" s="832">
        <v>0</v>
      </c>
      <c r="AD3082" s="832">
        <v>0</v>
      </c>
      <c r="AE3082" s="832">
        <v>0</v>
      </c>
      <c r="AF3082" s="832">
        <v>0</v>
      </c>
      <c r="AG3082" s="832">
        <v>0</v>
      </c>
      <c r="AH3082" s="832">
        <v>0</v>
      </c>
      <c r="AI3082" s="832">
        <v>0</v>
      </c>
    </row>
    <row r="3083" spans="1:35" ht="15" customHeight="1">
      <c r="A3083" s="832" t="s">
        <v>1150</v>
      </c>
      <c r="B3083" s="832">
        <v>2023</v>
      </c>
      <c r="C3083" s="832" t="s">
        <v>1630</v>
      </c>
      <c r="D3083" s="832" t="s">
        <v>1631</v>
      </c>
      <c r="E3083" s="832" t="s">
        <v>333</v>
      </c>
      <c r="F3083" s="832" t="s">
        <v>1119</v>
      </c>
      <c r="G3083" s="832">
        <v>0</v>
      </c>
      <c r="H3083" s="832">
        <v>0</v>
      </c>
      <c r="I3083" s="832">
        <v>0</v>
      </c>
      <c r="J3083" s="832">
        <v>0</v>
      </c>
      <c r="K3083" s="832">
        <v>0</v>
      </c>
      <c r="L3083" s="832">
        <v>0</v>
      </c>
      <c r="M3083" s="832">
        <v>0</v>
      </c>
      <c r="N3083" s="832">
        <v>0</v>
      </c>
      <c r="O3083" s="832">
        <v>0</v>
      </c>
      <c r="P3083" s="832">
        <v>0</v>
      </c>
      <c r="Q3083" s="832">
        <v>0</v>
      </c>
      <c r="R3083" s="832">
        <v>0</v>
      </c>
      <c r="S3083" s="832">
        <v>0</v>
      </c>
      <c r="T3083" s="832">
        <v>0</v>
      </c>
      <c r="U3083" s="832">
        <v>0</v>
      </c>
      <c r="V3083" s="832">
        <v>0</v>
      </c>
      <c r="W3083" s="832">
        <v>0</v>
      </c>
      <c r="X3083" s="832">
        <v>0</v>
      </c>
      <c r="Y3083" s="832">
        <v>0</v>
      </c>
      <c r="Z3083" s="832">
        <v>0</v>
      </c>
      <c r="AA3083" s="832">
        <v>0</v>
      </c>
      <c r="AB3083" s="832">
        <v>0</v>
      </c>
      <c r="AC3083" s="832">
        <v>0</v>
      </c>
      <c r="AD3083" s="832">
        <v>0</v>
      </c>
      <c r="AE3083" s="832">
        <v>0</v>
      </c>
      <c r="AF3083" s="832">
        <v>0</v>
      </c>
      <c r="AG3083" s="832">
        <v>0</v>
      </c>
      <c r="AH3083" s="832">
        <v>0</v>
      </c>
      <c r="AI3083" s="832">
        <v>0</v>
      </c>
    </row>
    <row r="3084" spans="1:35" ht="15" customHeight="1">
      <c r="A3084" s="832" t="s">
        <v>1150</v>
      </c>
      <c r="B3084" s="832">
        <v>2023</v>
      </c>
      <c r="C3084" s="832" t="s">
        <v>1632</v>
      </c>
      <c r="D3084" s="832" t="s">
        <v>2754</v>
      </c>
      <c r="E3084" s="832" t="s">
        <v>333</v>
      </c>
      <c r="F3084" s="832" t="s">
        <v>1119</v>
      </c>
      <c r="G3084" s="832">
        <v>0</v>
      </c>
      <c r="H3084" s="832">
        <v>0</v>
      </c>
      <c r="I3084" s="832">
        <v>0</v>
      </c>
      <c r="J3084" s="832">
        <v>0</v>
      </c>
      <c r="K3084" s="832">
        <v>0</v>
      </c>
      <c r="L3084" s="832">
        <v>0</v>
      </c>
      <c r="M3084" s="832">
        <v>0</v>
      </c>
      <c r="N3084" s="832">
        <v>0</v>
      </c>
      <c r="O3084" s="832">
        <v>0</v>
      </c>
      <c r="P3084" s="832">
        <v>0</v>
      </c>
      <c r="Q3084" s="832">
        <v>0</v>
      </c>
      <c r="R3084" s="832">
        <v>0</v>
      </c>
      <c r="S3084" s="832">
        <v>0</v>
      </c>
      <c r="T3084" s="832">
        <v>0</v>
      </c>
      <c r="U3084" s="832">
        <v>0</v>
      </c>
      <c r="V3084" s="832">
        <v>0</v>
      </c>
      <c r="W3084" s="832">
        <v>0</v>
      </c>
      <c r="X3084" s="832">
        <v>0</v>
      </c>
      <c r="Y3084" s="832">
        <v>0</v>
      </c>
      <c r="Z3084" s="832">
        <v>0</v>
      </c>
      <c r="AA3084" s="832">
        <v>0</v>
      </c>
      <c r="AB3084" s="832">
        <v>0</v>
      </c>
      <c r="AC3084" s="832">
        <v>0</v>
      </c>
      <c r="AD3084" s="832">
        <v>0</v>
      </c>
      <c r="AE3084" s="832">
        <v>0</v>
      </c>
      <c r="AF3084" s="832">
        <v>0</v>
      </c>
      <c r="AG3084" s="832">
        <v>0</v>
      </c>
      <c r="AH3084" s="832">
        <v>0</v>
      </c>
      <c r="AI3084" s="832">
        <v>0</v>
      </c>
    </row>
    <row r="3085" spans="1:35" ht="15" customHeight="1">
      <c r="A3085" s="832" t="s">
        <v>1150</v>
      </c>
      <c r="B3085" s="832">
        <v>2023</v>
      </c>
      <c r="C3085" s="832" t="s">
        <v>1634</v>
      </c>
      <c r="D3085" s="832" t="s">
        <v>2755</v>
      </c>
      <c r="E3085" s="832" t="s">
        <v>333</v>
      </c>
      <c r="F3085" s="832" t="s">
        <v>1119</v>
      </c>
      <c r="G3085" s="832">
        <v>0</v>
      </c>
      <c r="H3085" s="832">
        <v>0</v>
      </c>
      <c r="I3085" s="832">
        <v>0</v>
      </c>
      <c r="J3085" s="832">
        <v>0</v>
      </c>
      <c r="K3085" s="832">
        <v>0</v>
      </c>
      <c r="L3085" s="832">
        <v>0</v>
      </c>
      <c r="M3085" s="832">
        <v>0</v>
      </c>
      <c r="N3085" s="832">
        <v>0</v>
      </c>
      <c r="O3085" s="832">
        <v>0</v>
      </c>
      <c r="P3085" s="832">
        <v>0</v>
      </c>
      <c r="Q3085" s="832">
        <v>0</v>
      </c>
      <c r="R3085" s="832">
        <v>0</v>
      </c>
      <c r="S3085" s="832">
        <v>0</v>
      </c>
      <c r="T3085" s="832">
        <v>0</v>
      </c>
      <c r="U3085" s="832">
        <v>0</v>
      </c>
      <c r="V3085" s="832">
        <v>0</v>
      </c>
      <c r="W3085" s="832">
        <v>0</v>
      </c>
      <c r="X3085" s="832">
        <v>0</v>
      </c>
      <c r="Y3085" s="832">
        <v>0</v>
      </c>
      <c r="Z3085" s="832">
        <v>0</v>
      </c>
      <c r="AA3085" s="832">
        <v>0</v>
      </c>
      <c r="AB3085" s="832">
        <v>0</v>
      </c>
      <c r="AC3085" s="832">
        <v>0</v>
      </c>
      <c r="AD3085" s="832">
        <v>0</v>
      </c>
      <c r="AE3085" s="832">
        <v>0</v>
      </c>
      <c r="AF3085" s="832">
        <v>0</v>
      </c>
      <c r="AG3085" s="832">
        <v>0</v>
      </c>
      <c r="AH3085" s="832">
        <v>0</v>
      </c>
      <c r="AI3085" s="832">
        <v>0</v>
      </c>
    </row>
    <row r="3086" spans="1:35" ht="15" customHeight="1">
      <c r="A3086" s="832" t="s">
        <v>1150</v>
      </c>
      <c r="B3086" s="832">
        <v>2023</v>
      </c>
      <c r="C3086" s="832" t="s">
        <v>1636</v>
      </c>
      <c r="D3086" s="832" t="s">
        <v>1637</v>
      </c>
      <c r="E3086" s="832" t="s">
        <v>333</v>
      </c>
      <c r="F3086" s="832" t="s">
        <v>1119</v>
      </c>
      <c r="G3086" s="832">
        <v>0</v>
      </c>
      <c r="H3086" s="832">
        <v>0</v>
      </c>
      <c r="I3086" s="832">
        <v>0</v>
      </c>
      <c r="J3086" s="832">
        <v>0</v>
      </c>
      <c r="K3086" s="832">
        <v>0</v>
      </c>
      <c r="L3086" s="832">
        <v>0</v>
      </c>
      <c r="M3086" s="832">
        <v>0</v>
      </c>
      <c r="N3086" s="832">
        <v>0</v>
      </c>
      <c r="O3086" s="832">
        <v>0</v>
      </c>
      <c r="P3086" s="832">
        <v>0</v>
      </c>
      <c r="Q3086" s="832">
        <v>0</v>
      </c>
      <c r="R3086" s="832">
        <v>0</v>
      </c>
      <c r="S3086" s="832">
        <v>0</v>
      </c>
      <c r="T3086" s="832">
        <v>0</v>
      </c>
      <c r="U3086" s="832">
        <v>0</v>
      </c>
      <c r="V3086" s="832">
        <v>0</v>
      </c>
      <c r="W3086" s="832">
        <v>0</v>
      </c>
      <c r="X3086" s="832">
        <v>0</v>
      </c>
      <c r="Y3086" s="832">
        <v>0</v>
      </c>
      <c r="Z3086" s="832">
        <v>0</v>
      </c>
      <c r="AA3086" s="832">
        <v>0</v>
      </c>
      <c r="AB3086" s="832">
        <v>0</v>
      </c>
      <c r="AC3086" s="832">
        <v>0</v>
      </c>
      <c r="AD3086" s="832">
        <v>0</v>
      </c>
      <c r="AE3086" s="832">
        <v>0</v>
      </c>
      <c r="AF3086" s="832">
        <v>0</v>
      </c>
      <c r="AG3086" s="832">
        <v>0</v>
      </c>
      <c r="AH3086" s="832">
        <v>0</v>
      </c>
      <c r="AI3086" s="832">
        <v>0</v>
      </c>
    </row>
    <row r="3087" spans="1:35" ht="15" customHeight="1">
      <c r="A3087" s="832" t="s">
        <v>1150</v>
      </c>
      <c r="B3087" s="832">
        <v>2023</v>
      </c>
      <c r="C3087" s="832" t="s">
        <v>1638</v>
      </c>
      <c r="D3087" s="832" t="s">
        <v>1639</v>
      </c>
      <c r="E3087" s="832" t="s">
        <v>333</v>
      </c>
      <c r="F3087" s="832" t="s">
        <v>1119</v>
      </c>
      <c r="G3087" s="832">
        <v>0</v>
      </c>
      <c r="H3087" s="832">
        <v>0</v>
      </c>
      <c r="I3087" s="832">
        <v>0</v>
      </c>
      <c r="J3087" s="832">
        <v>0</v>
      </c>
      <c r="K3087" s="832">
        <v>0</v>
      </c>
      <c r="L3087" s="832">
        <v>0</v>
      </c>
      <c r="M3087" s="832">
        <v>0</v>
      </c>
      <c r="N3087" s="832">
        <v>0</v>
      </c>
      <c r="O3087" s="832">
        <v>0</v>
      </c>
      <c r="P3087" s="832">
        <v>0</v>
      </c>
      <c r="Q3087" s="832">
        <v>0</v>
      </c>
      <c r="R3087" s="832">
        <v>0</v>
      </c>
      <c r="S3087" s="832">
        <v>0</v>
      </c>
      <c r="T3087" s="832">
        <v>0</v>
      </c>
      <c r="U3087" s="832">
        <v>0</v>
      </c>
      <c r="V3087" s="832">
        <v>0</v>
      </c>
      <c r="W3087" s="832">
        <v>0</v>
      </c>
      <c r="X3087" s="832">
        <v>0</v>
      </c>
      <c r="Y3087" s="832">
        <v>0</v>
      </c>
      <c r="Z3087" s="832">
        <v>0</v>
      </c>
      <c r="AA3087" s="832">
        <v>0</v>
      </c>
      <c r="AB3087" s="832">
        <v>0</v>
      </c>
      <c r="AC3087" s="832">
        <v>0</v>
      </c>
      <c r="AD3087" s="832">
        <v>0</v>
      </c>
      <c r="AE3087" s="832">
        <v>0</v>
      </c>
      <c r="AF3087" s="832">
        <v>0</v>
      </c>
      <c r="AG3087" s="832">
        <v>0</v>
      </c>
      <c r="AH3087" s="832">
        <v>0</v>
      </c>
      <c r="AI3087" s="832">
        <v>0</v>
      </c>
    </row>
    <row r="3088" spans="1:35" ht="15" customHeight="1">
      <c r="A3088" s="832" t="s">
        <v>1150</v>
      </c>
      <c r="B3088" s="832">
        <v>2023</v>
      </c>
      <c r="C3088" s="832" t="s">
        <v>1640</v>
      </c>
      <c r="D3088" s="832" t="s">
        <v>1641</v>
      </c>
      <c r="E3088" s="832" t="s">
        <v>333</v>
      </c>
      <c r="F3088" s="832" t="s">
        <v>1119</v>
      </c>
      <c r="G3088" s="832">
        <v>0</v>
      </c>
      <c r="H3088" s="832">
        <v>0</v>
      </c>
      <c r="I3088" s="832">
        <v>0</v>
      </c>
      <c r="J3088" s="832">
        <v>0</v>
      </c>
      <c r="K3088" s="832">
        <v>0</v>
      </c>
      <c r="L3088" s="832">
        <v>0</v>
      </c>
      <c r="M3088" s="832">
        <v>0</v>
      </c>
      <c r="N3088" s="832">
        <v>0</v>
      </c>
      <c r="O3088" s="832">
        <v>0</v>
      </c>
      <c r="P3088" s="832">
        <v>0</v>
      </c>
      <c r="Q3088" s="832">
        <v>0</v>
      </c>
      <c r="R3088" s="832">
        <v>0</v>
      </c>
      <c r="S3088" s="832">
        <v>0</v>
      </c>
      <c r="T3088" s="832">
        <v>0</v>
      </c>
      <c r="U3088" s="832">
        <v>0</v>
      </c>
      <c r="V3088" s="832">
        <v>0</v>
      </c>
      <c r="W3088" s="832">
        <v>0</v>
      </c>
      <c r="X3088" s="832">
        <v>0</v>
      </c>
      <c r="Y3088" s="832">
        <v>0</v>
      </c>
      <c r="Z3088" s="832">
        <v>0</v>
      </c>
      <c r="AA3088" s="832">
        <v>0</v>
      </c>
      <c r="AB3088" s="832">
        <v>0</v>
      </c>
      <c r="AC3088" s="832">
        <v>0</v>
      </c>
      <c r="AD3088" s="832">
        <v>0</v>
      </c>
      <c r="AE3088" s="832">
        <v>0</v>
      </c>
      <c r="AF3088" s="832">
        <v>0</v>
      </c>
      <c r="AG3088" s="832">
        <v>0</v>
      </c>
      <c r="AH3088" s="832">
        <v>0</v>
      </c>
      <c r="AI3088" s="832">
        <v>0</v>
      </c>
    </row>
    <row r="3089" spans="1:35" ht="15" customHeight="1">
      <c r="A3089" s="832" t="s">
        <v>1150</v>
      </c>
      <c r="B3089" s="832">
        <v>2023</v>
      </c>
      <c r="C3089" s="832" t="s">
        <v>1642</v>
      </c>
      <c r="D3089" s="832" t="s">
        <v>1643</v>
      </c>
      <c r="E3089" s="832" t="s">
        <v>333</v>
      </c>
      <c r="F3089" s="832" t="s">
        <v>1119</v>
      </c>
      <c r="G3089" s="832">
        <v>0</v>
      </c>
      <c r="H3089" s="832">
        <v>0</v>
      </c>
      <c r="I3089" s="832">
        <v>0</v>
      </c>
      <c r="J3089" s="832">
        <v>0</v>
      </c>
      <c r="K3089" s="832">
        <v>0</v>
      </c>
      <c r="L3089" s="832">
        <v>0</v>
      </c>
      <c r="M3089" s="832">
        <v>0</v>
      </c>
      <c r="N3089" s="832">
        <v>0</v>
      </c>
      <c r="O3089" s="832">
        <v>0</v>
      </c>
      <c r="P3089" s="832">
        <v>0</v>
      </c>
      <c r="Q3089" s="832">
        <v>0</v>
      </c>
      <c r="R3089" s="832">
        <v>0</v>
      </c>
      <c r="S3089" s="832">
        <v>0</v>
      </c>
      <c r="T3089" s="832">
        <v>0</v>
      </c>
      <c r="U3089" s="832">
        <v>0</v>
      </c>
      <c r="V3089" s="832">
        <v>0</v>
      </c>
      <c r="W3089" s="832">
        <v>0</v>
      </c>
      <c r="X3089" s="832">
        <v>0</v>
      </c>
      <c r="Y3089" s="832">
        <v>0</v>
      </c>
      <c r="Z3089" s="832">
        <v>0</v>
      </c>
      <c r="AA3089" s="832">
        <v>0</v>
      </c>
      <c r="AB3089" s="832">
        <v>0</v>
      </c>
      <c r="AC3089" s="832">
        <v>0</v>
      </c>
      <c r="AD3089" s="832">
        <v>0</v>
      </c>
      <c r="AE3089" s="832">
        <v>0</v>
      </c>
      <c r="AF3089" s="832">
        <v>0</v>
      </c>
      <c r="AG3089" s="832">
        <v>0</v>
      </c>
      <c r="AH3089" s="832">
        <v>0</v>
      </c>
      <c r="AI3089" s="832">
        <v>0</v>
      </c>
    </row>
    <row r="3090" spans="1:35" ht="15" customHeight="1">
      <c r="A3090" s="832" t="s">
        <v>1150</v>
      </c>
      <c r="B3090" s="832">
        <v>2023</v>
      </c>
      <c r="C3090" s="832" t="s">
        <v>1644</v>
      </c>
      <c r="D3090" s="832" t="s">
        <v>1645</v>
      </c>
      <c r="E3090" s="832" t="s">
        <v>333</v>
      </c>
      <c r="F3090" s="832" t="s">
        <v>1119</v>
      </c>
      <c r="G3090" s="832">
        <v>0</v>
      </c>
      <c r="H3090" s="832">
        <v>0</v>
      </c>
      <c r="I3090" s="832">
        <v>0</v>
      </c>
      <c r="J3090" s="832">
        <v>0</v>
      </c>
      <c r="K3090" s="832">
        <v>0</v>
      </c>
      <c r="L3090" s="832">
        <v>0</v>
      </c>
      <c r="M3090" s="832">
        <v>0</v>
      </c>
      <c r="N3090" s="832">
        <v>0</v>
      </c>
      <c r="O3090" s="832">
        <v>0</v>
      </c>
      <c r="P3090" s="832">
        <v>0</v>
      </c>
      <c r="Q3090" s="832">
        <v>0</v>
      </c>
      <c r="R3090" s="832">
        <v>0</v>
      </c>
      <c r="S3090" s="832">
        <v>0</v>
      </c>
      <c r="T3090" s="832">
        <v>0</v>
      </c>
      <c r="U3090" s="832">
        <v>0</v>
      </c>
      <c r="V3090" s="832">
        <v>0</v>
      </c>
      <c r="W3090" s="832">
        <v>0</v>
      </c>
      <c r="X3090" s="832">
        <v>0</v>
      </c>
      <c r="Y3090" s="832">
        <v>0</v>
      </c>
      <c r="Z3090" s="832">
        <v>0</v>
      </c>
      <c r="AA3090" s="832">
        <v>0</v>
      </c>
      <c r="AB3090" s="832">
        <v>0</v>
      </c>
      <c r="AC3090" s="832">
        <v>0</v>
      </c>
      <c r="AD3090" s="832">
        <v>0</v>
      </c>
      <c r="AE3090" s="832">
        <v>0</v>
      </c>
      <c r="AF3090" s="832">
        <v>0</v>
      </c>
      <c r="AG3090" s="832">
        <v>0</v>
      </c>
      <c r="AH3090" s="832">
        <v>0</v>
      </c>
      <c r="AI3090" s="832">
        <v>0</v>
      </c>
    </row>
    <row r="3091" spans="1:35" ht="15" customHeight="1">
      <c r="A3091" s="832" t="s">
        <v>1150</v>
      </c>
      <c r="B3091" s="832">
        <v>2023</v>
      </c>
      <c r="C3091" s="832" t="s">
        <v>1646</v>
      </c>
      <c r="D3091" s="832" t="s">
        <v>1647</v>
      </c>
      <c r="E3091" s="832" t="s">
        <v>333</v>
      </c>
      <c r="F3091" s="832" t="s">
        <v>1119</v>
      </c>
      <c r="G3091" s="832">
        <v>0</v>
      </c>
      <c r="H3091" s="832">
        <v>0</v>
      </c>
      <c r="I3091" s="832">
        <v>0</v>
      </c>
      <c r="J3091" s="832">
        <v>0</v>
      </c>
      <c r="K3091" s="832">
        <v>0</v>
      </c>
      <c r="L3091" s="832">
        <v>0</v>
      </c>
      <c r="M3091" s="832">
        <v>0</v>
      </c>
      <c r="N3091" s="832">
        <v>0</v>
      </c>
      <c r="O3091" s="832">
        <v>0</v>
      </c>
      <c r="P3091" s="832">
        <v>0</v>
      </c>
      <c r="Q3091" s="832">
        <v>0</v>
      </c>
      <c r="R3091" s="832">
        <v>0</v>
      </c>
      <c r="S3091" s="832">
        <v>0</v>
      </c>
      <c r="T3091" s="832">
        <v>0</v>
      </c>
      <c r="U3091" s="832">
        <v>0</v>
      </c>
      <c r="V3091" s="832">
        <v>0</v>
      </c>
      <c r="W3091" s="832">
        <v>0</v>
      </c>
      <c r="X3091" s="832">
        <v>0</v>
      </c>
      <c r="Y3091" s="832">
        <v>0</v>
      </c>
      <c r="Z3091" s="832">
        <v>0</v>
      </c>
      <c r="AA3091" s="832">
        <v>0</v>
      </c>
      <c r="AB3091" s="832">
        <v>0</v>
      </c>
      <c r="AC3091" s="832">
        <v>0</v>
      </c>
      <c r="AD3091" s="832">
        <v>0</v>
      </c>
      <c r="AE3091" s="832">
        <v>0</v>
      </c>
      <c r="AF3091" s="832">
        <v>0</v>
      </c>
      <c r="AG3091" s="832">
        <v>0</v>
      </c>
      <c r="AH3091" s="832">
        <v>0</v>
      </c>
      <c r="AI3091" s="832">
        <v>0</v>
      </c>
    </row>
    <row r="3092" spans="1:35" ht="15" customHeight="1">
      <c r="A3092" s="832" t="s">
        <v>1150</v>
      </c>
      <c r="B3092" s="832">
        <v>2023</v>
      </c>
      <c r="C3092" s="832" t="s">
        <v>1648</v>
      </c>
      <c r="D3092" s="832" t="s">
        <v>1649</v>
      </c>
      <c r="E3092" s="832" t="s">
        <v>333</v>
      </c>
      <c r="F3092" s="832" t="s">
        <v>1119</v>
      </c>
      <c r="G3092" s="832">
        <v>0</v>
      </c>
      <c r="H3092" s="832">
        <v>0</v>
      </c>
      <c r="I3092" s="832">
        <v>0</v>
      </c>
      <c r="J3092" s="832">
        <v>0</v>
      </c>
      <c r="K3092" s="832">
        <v>0</v>
      </c>
      <c r="L3092" s="832">
        <v>0</v>
      </c>
      <c r="M3092" s="832">
        <v>0</v>
      </c>
      <c r="N3092" s="832">
        <v>0</v>
      </c>
      <c r="O3092" s="832">
        <v>0</v>
      </c>
      <c r="P3092" s="832">
        <v>0</v>
      </c>
      <c r="Q3092" s="832">
        <v>0</v>
      </c>
      <c r="R3092" s="832">
        <v>0</v>
      </c>
      <c r="S3092" s="832">
        <v>0</v>
      </c>
      <c r="T3092" s="832">
        <v>0</v>
      </c>
      <c r="U3092" s="832">
        <v>0</v>
      </c>
      <c r="V3092" s="832">
        <v>0</v>
      </c>
      <c r="W3092" s="832">
        <v>0</v>
      </c>
      <c r="X3092" s="832">
        <v>0</v>
      </c>
      <c r="Y3092" s="832">
        <v>0</v>
      </c>
      <c r="Z3092" s="832">
        <v>0</v>
      </c>
      <c r="AA3092" s="832">
        <v>0</v>
      </c>
      <c r="AB3092" s="832">
        <v>0</v>
      </c>
      <c r="AC3092" s="832">
        <v>0</v>
      </c>
      <c r="AD3092" s="832">
        <v>0</v>
      </c>
      <c r="AE3092" s="832">
        <v>0</v>
      </c>
      <c r="AF3092" s="832">
        <v>0</v>
      </c>
      <c r="AG3092" s="832">
        <v>0</v>
      </c>
      <c r="AH3092" s="832">
        <v>0</v>
      </c>
      <c r="AI3092" s="832">
        <v>0</v>
      </c>
    </row>
    <row r="3093" spans="1:35" ht="15" customHeight="1">
      <c r="A3093" s="832" t="s">
        <v>1150</v>
      </c>
      <c r="B3093" s="832">
        <v>2023</v>
      </c>
      <c r="C3093" s="832" t="s">
        <v>1650</v>
      </c>
      <c r="D3093" s="832" t="s">
        <v>1651</v>
      </c>
      <c r="E3093" s="832" t="s">
        <v>333</v>
      </c>
      <c r="F3093" s="832" t="s">
        <v>1119</v>
      </c>
      <c r="G3093" s="832">
        <v>0</v>
      </c>
      <c r="H3093" s="832">
        <v>0</v>
      </c>
      <c r="I3093" s="832">
        <v>0</v>
      </c>
      <c r="J3093" s="832">
        <v>0</v>
      </c>
      <c r="K3093" s="832">
        <v>0</v>
      </c>
      <c r="L3093" s="832">
        <v>0</v>
      </c>
      <c r="M3093" s="832">
        <v>0</v>
      </c>
      <c r="N3093" s="832">
        <v>0</v>
      </c>
      <c r="O3093" s="832">
        <v>0</v>
      </c>
      <c r="P3093" s="832">
        <v>0</v>
      </c>
      <c r="Q3093" s="832">
        <v>0</v>
      </c>
      <c r="R3093" s="832">
        <v>0</v>
      </c>
      <c r="S3093" s="832">
        <v>0</v>
      </c>
      <c r="T3093" s="832">
        <v>0</v>
      </c>
      <c r="U3093" s="832">
        <v>0</v>
      </c>
      <c r="V3093" s="832">
        <v>0</v>
      </c>
      <c r="W3093" s="832">
        <v>0</v>
      </c>
      <c r="X3093" s="832">
        <v>0</v>
      </c>
      <c r="Y3093" s="832">
        <v>0</v>
      </c>
      <c r="Z3093" s="832">
        <v>0</v>
      </c>
      <c r="AA3093" s="832">
        <v>0</v>
      </c>
      <c r="AB3093" s="832">
        <v>0</v>
      </c>
      <c r="AC3093" s="832">
        <v>0</v>
      </c>
      <c r="AD3093" s="832">
        <v>0</v>
      </c>
      <c r="AE3093" s="832">
        <v>0</v>
      </c>
      <c r="AF3093" s="832">
        <v>0</v>
      </c>
      <c r="AG3093" s="832">
        <v>0</v>
      </c>
      <c r="AH3093" s="832">
        <v>0</v>
      </c>
      <c r="AI3093" s="832">
        <v>0</v>
      </c>
    </row>
    <row r="3094" spans="1:35" ht="15" customHeight="1">
      <c r="A3094" s="832" t="s">
        <v>1150</v>
      </c>
      <c r="B3094" s="832">
        <v>2023</v>
      </c>
      <c r="C3094" s="832" t="s">
        <v>1652</v>
      </c>
      <c r="D3094" s="832" t="s">
        <v>1653</v>
      </c>
      <c r="E3094" s="832" t="s">
        <v>333</v>
      </c>
      <c r="F3094" s="832" t="s">
        <v>1119</v>
      </c>
      <c r="G3094" s="832">
        <v>0</v>
      </c>
      <c r="H3094" s="832">
        <v>0</v>
      </c>
      <c r="I3094" s="832">
        <v>0</v>
      </c>
      <c r="J3094" s="832">
        <v>0</v>
      </c>
      <c r="K3094" s="832">
        <v>0</v>
      </c>
      <c r="L3094" s="832">
        <v>0</v>
      </c>
      <c r="M3094" s="832">
        <v>0</v>
      </c>
      <c r="N3094" s="832">
        <v>0</v>
      </c>
      <c r="O3094" s="832">
        <v>0</v>
      </c>
      <c r="P3094" s="832">
        <v>0</v>
      </c>
      <c r="Q3094" s="832">
        <v>0</v>
      </c>
      <c r="R3094" s="832">
        <v>0</v>
      </c>
      <c r="S3094" s="832">
        <v>0</v>
      </c>
      <c r="T3094" s="832">
        <v>0</v>
      </c>
      <c r="U3094" s="832">
        <v>0</v>
      </c>
      <c r="V3094" s="832">
        <v>0</v>
      </c>
      <c r="W3094" s="832">
        <v>0</v>
      </c>
      <c r="X3094" s="832">
        <v>0</v>
      </c>
      <c r="Y3094" s="832">
        <v>0</v>
      </c>
      <c r="Z3094" s="832">
        <v>0</v>
      </c>
      <c r="AA3094" s="832">
        <v>0</v>
      </c>
      <c r="AB3094" s="832">
        <v>0</v>
      </c>
      <c r="AC3094" s="832">
        <v>0</v>
      </c>
      <c r="AD3094" s="832">
        <v>0</v>
      </c>
      <c r="AE3094" s="832">
        <v>0</v>
      </c>
      <c r="AF3094" s="832">
        <v>0</v>
      </c>
      <c r="AG3094" s="832">
        <v>0</v>
      </c>
      <c r="AH3094" s="832">
        <v>0</v>
      </c>
      <c r="AI3094" s="832">
        <v>0</v>
      </c>
    </row>
    <row r="3095" spans="1:35" ht="15" customHeight="1">
      <c r="A3095" s="832" t="s">
        <v>1150</v>
      </c>
      <c r="B3095" s="832">
        <v>2023</v>
      </c>
      <c r="C3095" s="832" t="s">
        <v>1654</v>
      </c>
      <c r="D3095" s="832" t="s">
        <v>2756</v>
      </c>
      <c r="E3095" s="832" t="s">
        <v>333</v>
      </c>
      <c r="F3095" s="832" t="s">
        <v>1119</v>
      </c>
      <c r="G3095" s="832">
        <v>0</v>
      </c>
      <c r="H3095" s="832">
        <v>0</v>
      </c>
      <c r="I3095" s="832">
        <v>0</v>
      </c>
      <c r="J3095" s="832">
        <v>0</v>
      </c>
      <c r="K3095" s="832">
        <v>0</v>
      </c>
      <c r="L3095" s="832">
        <v>0</v>
      </c>
      <c r="M3095" s="832">
        <v>0</v>
      </c>
      <c r="N3095" s="832">
        <v>0</v>
      </c>
      <c r="O3095" s="832">
        <v>0</v>
      </c>
      <c r="P3095" s="832">
        <v>0</v>
      </c>
      <c r="Q3095" s="832">
        <v>0</v>
      </c>
      <c r="R3095" s="832">
        <v>0</v>
      </c>
      <c r="S3095" s="832">
        <v>0</v>
      </c>
      <c r="T3095" s="832">
        <v>0</v>
      </c>
      <c r="U3095" s="832">
        <v>0</v>
      </c>
      <c r="V3095" s="832">
        <v>0</v>
      </c>
      <c r="W3095" s="832">
        <v>0</v>
      </c>
      <c r="X3095" s="832">
        <v>0</v>
      </c>
      <c r="Y3095" s="832">
        <v>0</v>
      </c>
      <c r="Z3095" s="832">
        <v>0</v>
      </c>
      <c r="AA3095" s="832">
        <v>0</v>
      </c>
      <c r="AB3095" s="832">
        <v>0</v>
      </c>
      <c r="AC3095" s="832">
        <v>0</v>
      </c>
      <c r="AD3095" s="832">
        <v>0</v>
      </c>
      <c r="AE3095" s="832">
        <v>0</v>
      </c>
      <c r="AF3095" s="832">
        <v>0</v>
      </c>
      <c r="AG3095" s="832">
        <v>0</v>
      </c>
      <c r="AH3095" s="832">
        <v>0</v>
      </c>
      <c r="AI3095" s="832">
        <v>0</v>
      </c>
    </row>
    <row r="3096" spans="1:35" ht="15" customHeight="1">
      <c r="A3096" s="832" t="s">
        <v>1150</v>
      </c>
      <c r="B3096" s="832">
        <v>2023</v>
      </c>
      <c r="C3096" s="832" t="s">
        <v>1656</v>
      </c>
      <c r="D3096" s="832" t="s">
        <v>2757</v>
      </c>
      <c r="E3096" s="832" t="s">
        <v>333</v>
      </c>
      <c r="F3096" s="832" t="s">
        <v>1119</v>
      </c>
      <c r="G3096" s="832">
        <v>0</v>
      </c>
      <c r="H3096" s="832">
        <v>0</v>
      </c>
      <c r="I3096" s="832">
        <v>0</v>
      </c>
      <c r="J3096" s="832">
        <v>0</v>
      </c>
      <c r="K3096" s="832">
        <v>0</v>
      </c>
      <c r="L3096" s="832">
        <v>0</v>
      </c>
      <c r="M3096" s="832">
        <v>0</v>
      </c>
      <c r="N3096" s="832">
        <v>0</v>
      </c>
      <c r="O3096" s="832">
        <v>0</v>
      </c>
      <c r="P3096" s="832">
        <v>0</v>
      </c>
      <c r="Q3096" s="832">
        <v>0</v>
      </c>
      <c r="R3096" s="832">
        <v>0</v>
      </c>
      <c r="S3096" s="832">
        <v>0</v>
      </c>
      <c r="T3096" s="832">
        <v>0</v>
      </c>
      <c r="U3096" s="832">
        <v>0</v>
      </c>
      <c r="V3096" s="832">
        <v>0</v>
      </c>
      <c r="W3096" s="832">
        <v>0</v>
      </c>
      <c r="X3096" s="832">
        <v>0</v>
      </c>
      <c r="Y3096" s="832">
        <v>0</v>
      </c>
      <c r="Z3096" s="832">
        <v>0</v>
      </c>
      <c r="AA3096" s="832">
        <v>0</v>
      </c>
      <c r="AB3096" s="832">
        <v>0</v>
      </c>
      <c r="AC3096" s="832">
        <v>0</v>
      </c>
      <c r="AD3096" s="832">
        <v>0</v>
      </c>
      <c r="AE3096" s="832">
        <v>0</v>
      </c>
      <c r="AF3096" s="832">
        <v>0</v>
      </c>
      <c r="AG3096" s="832">
        <v>0</v>
      </c>
      <c r="AH3096" s="832">
        <v>0</v>
      </c>
      <c r="AI3096" s="832">
        <v>0</v>
      </c>
    </row>
    <row r="3097" spans="1:35" ht="15" customHeight="1">
      <c r="A3097" s="832" t="s">
        <v>1150</v>
      </c>
      <c r="B3097" s="832">
        <v>2023</v>
      </c>
      <c r="C3097" s="832" t="s">
        <v>1658</v>
      </c>
      <c r="D3097" s="832" t="s">
        <v>1659</v>
      </c>
      <c r="E3097" s="832" t="s">
        <v>333</v>
      </c>
      <c r="F3097" s="832" t="s">
        <v>1119</v>
      </c>
      <c r="G3097" s="832">
        <v>0</v>
      </c>
      <c r="H3097" s="832">
        <v>0</v>
      </c>
      <c r="I3097" s="832">
        <v>0</v>
      </c>
      <c r="J3097" s="832">
        <v>0</v>
      </c>
      <c r="K3097" s="832">
        <v>0</v>
      </c>
      <c r="L3097" s="832">
        <v>0</v>
      </c>
      <c r="M3097" s="832">
        <v>0</v>
      </c>
      <c r="N3097" s="832">
        <v>0</v>
      </c>
      <c r="O3097" s="832">
        <v>0</v>
      </c>
      <c r="P3097" s="832">
        <v>0</v>
      </c>
      <c r="Q3097" s="832">
        <v>0</v>
      </c>
      <c r="R3097" s="832">
        <v>0</v>
      </c>
      <c r="S3097" s="832">
        <v>0</v>
      </c>
      <c r="T3097" s="832">
        <v>0</v>
      </c>
      <c r="U3097" s="832">
        <v>0</v>
      </c>
      <c r="V3097" s="832">
        <v>0</v>
      </c>
      <c r="W3097" s="832">
        <v>0</v>
      </c>
      <c r="X3097" s="832">
        <v>0</v>
      </c>
      <c r="Y3097" s="832">
        <v>0</v>
      </c>
      <c r="Z3097" s="832">
        <v>0</v>
      </c>
      <c r="AA3097" s="832">
        <v>0</v>
      </c>
      <c r="AB3097" s="832">
        <v>0</v>
      </c>
      <c r="AC3097" s="832">
        <v>0</v>
      </c>
      <c r="AD3097" s="832">
        <v>0</v>
      </c>
      <c r="AE3097" s="832">
        <v>0</v>
      </c>
      <c r="AF3097" s="832">
        <v>0</v>
      </c>
      <c r="AG3097" s="832">
        <v>0</v>
      </c>
      <c r="AH3097" s="832">
        <v>0</v>
      </c>
      <c r="AI3097" s="832">
        <v>0</v>
      </c>
    </row>
    <row r="3098" spans="1:35" ht="15" customHeight="1">
      <c r="A3098" s="832" t="s">
        <v>1150</v>
      </c>
      <c r="B3098" s="832">
        <v>2023</v>
      </c>
      <c r="C3098" s="832" t="s">
        <v>1660</v>
      </c>
      <c r="D3098" s="832" t="s">
        <v>1661</v>
      </c>
      <c r="E3098" s="832" t="s">
        <v>333</v>
      </c>
      <c r="F3098" s="832" t="s">
        <v>1119</v>
      </c>
      <c r="G3098" s="832">
        <v>0</v>
      </c>
      <c r="H3098" s="832">
        <v>0</v>
      </c>
      <c r="I3098" s="832">
        <v>0</v>
      </c>
      <c r="J3098" s="832">
        <v>0</v>
      </c>
      <c r="K3098" s="832">
        <v>0</v>
      </c>
      <c r="L3098" s="832">
        <v>0</v>
      </c>
      <c r="M3098" s="832">
        <v>0</v>
      </c>
      <c r="N3098" s="832">
        <v>0</v>
      </c>
      <c r="O3098" s="832">
        <v>0</v>
      </c>
      <c r="P3098" s="832">
        <v>0</v>
      </c>
      <c r="Q3098" s="832">
        <v>0</v>
      </c>
      <c r="R3098" s="832">
        <v>0</v>
      </c>
      <c r="S3098" s="832">
        <v>0</v>
      </c>
      <c r="T3098" s="832">
        <v>0</v>
      </c>
      <c r="U3098" s="832">
        <v>0</v>
      </c>
      <c r="V3098" s="832">
        <v>0</v>
      </c>
      <c r="W3098" s="832">
        <v>0</v>
      </c>
      <c r="X3098" s="832">
        <v>0</v>
      </c>
      <c r="Y3098" s="832">
        <v>0</v>
      </c>
      <c r="Z3098" s="832">
        <v>0</v>
      </c>
      <c r="AA3098" s="832">
        <v>0</v>
      </c>
      <c r="AB3098" s="832">
        <v>0</v>
      </c>
      <c r="AC3098" s="832">
        <v>0</v>
      </c>
      <c r="AD3098" s="832">
        <v>0</v>
      </c>
      <c r="AE3098" s="832">
        <v>0</v>
      </c>
      <c r="AF3098" s="832">
        <v>0</v>
      </c>
      <c r="AG3098" s="832">
        <v>0</v>
      </c>
      <c r="AH3098" s="832">
        <v>0</v>
      </c>
      <c r="AI3098" s="832">
        <v>0</v>
      </c>
    </row>
    <row r="3099" spans="1:35" ht="15" customHeight="1">
      <c r="A3099" s="832" t="s">
        <v>1150</v>
      </c>
      <c r="B3099" s="832">
        <v>2023</v>
      </c>
      <c r="C3099" s="832" t="s">
        <v>1662</v>
      </c>
      <c r="D3099" s="832" t="s">
        <v>2758</v>
      </c>
      <c r="E3099" s="832" t="s">
        <v>333</v>
      </c>
      <c r="F3099" s="832" t="s">
        <v>1119</v>
      </c>
      <c r="G3099" s="832">
        <v>0</v>
      </c>
      <c r="H3099" s="832">
        <v>0</v>
      </c>
      <c r="I3099" s="832">
        <v>0</v>
      </c>
      <c r="J3099" s="832">
        <v>0</v>
      </c>
      <c r="K3099" s="832">
        <v>0</v>
      </c>
      <c r="L3099" s="832">
        <v>0</v>
      </c>
      <c r="M3099" s="832">
        <v>0</v>
      </c>
      <c r="N3099" s="832">
        <v>0</v>
      </c>
      <c r="O3099" s="832">
        <v>0</v>
      </c>
      <c r="P3099" s="832">
        <v>0</v>
      </c>
      <c r="Q3099" s="832">
        <v>0</v>
      </c>
      <c r="R3099" s="832">
        <v>0</v>
      </c>
      <c r="S3099" s="832">
        <v>0</v>
      </c>
      <c r="T3099" s="832">
        <v>0</v>
      </c>
      <c r="U3099" s="832">
        <v>0</v>
      </c>
      <c r="V3099" s="832">
        <v>0</v>
      </c>
      <c r="W3099" s="832">
        <v>0</v>
      </c>
      <c r="X3099" s="832">
        <v>0</v>
      </c>
      <c r="Y3099" s="832">
        <v>0</v>
      </c>
      <c r="Z3099" s="832">
        <v>0</v>
      </c>
      <c r="AA3099" s="832">
        <v>0</v>
      </c>
      <c r="AB3099" s="832">
        <v>0</v>
      </c>
      <c r="AC3099" s="832">
        <v>0</v>
      </c>
      <c r="AD3099" s="832">
        <v>0</v>
      </c>
      <c r="AE3099" s="832">
        <v>0</v>
      </c>
      <c r="AF3099" s="832">
        <v>0</v>
      </c>
      <c r="AG3099" s="832">
        <v>0</v>
      </c>
      <c r="AH3099" s="832">
        <v>0</v>
      </c>
      <c r="AI3099" s="832">
        <v>0</v>
      </c>
    </row>
    <row r="3100" spans="1:35" ht="15" customHeight="1">
      <c r="A3100" s="832" t="s">
        <v>1150</v>
      </c>
      <c r="B3100" s="832">
        <v>2023</v>
      </c>
      <c r="C3100" s="832" t="s">
        <v>1664</v>
      </c>
      <c r="D3100" s="832" t="s">
        <v>1665</v>
      </c>
      <c r="E3100" s="832" t="s">
        <v>333</v>
      </c>
      <c r="F3100" s="832" t="s">
        <v>1119</v>
      </c>
      <c r="G3100" s="832">
        <v>0</v>
      </c>
      <c r="H3100" s="832">
        <v>0</v>
      </c>
      <c r="I3100" s="832">
        <v>0</v>
      </c>
      <c r="J3100" s="832">
        <v>0</v>
      </c>
      <c r="K3100" s="832">
        <v>0</v>
      </c>
      <c r="L3100" s="832">
        <v>0</v>
      </c>
      <c r="M3100" s="832">
        <v>0</v>
      </c>
      <c r="N3100" s="832">
        <v>0</v>
      </c>
      <c r="O3100" s="832">
        <v>0</v>
      </c>
      <c r="P3100" s="832">
        <v>0</v>
      </c>
      <c r="Q3100" s="832">
        <v>0</v>
      </c>
      <c r="R3100" s="832">
        <v>0</v>
      </c>
      <c r="S3100" s="832">
        <v>0</v>
      </c>
      <c r="T3100" s="832">
        <v>0</v>
      </c>
      <c r="U3100" s="832">
        <v>0</v>
      </c>
      <c r="V3100" s="832">
        <v>0</v>
      </c>
      <c r="W3100" s="832">
        <v>0</v>
      </c>
      <c r="X3100" s="832">
        <v>0</v>
      </c>
      <c r="Y3100" s="832">
        <v>0</v>
      </c>
      <c r="Z3100" s="832">
        <v>0</v>
      </c>
      <c r="AA3100" s="832">
        <v>0</v>
      </c>
      <c r="AB3100" s="832">
        <v>0</v>
      </c>
      <c r="AC3100" s="832">
        <v>0</v>
      </c>
      <c r="AD3100" s="832">
        <v>0</v>
      </c>
      <c r="AE3100" s="832">
        <v>0</v>
      </c>
      <c r="AF3100" s="832">
        <v>0</v>
      </c>
      <c r="AG3100" s="832">
        <v>0</v>
      </c>
      <c r="AH3100" s="832">
        <v>0</v>
      </c>
      <c r="AI3100" s="832">
        <v>0</v>
      </c>
    </row>
    <row r="3101" spans="1:35" ht="15" customHeight="1">
      <c r="A3101" s="832" t="s">
        <v>1150</v>
      </c>
      <c r="B3101" s="832">
        <v>2023</v>
      </c>
      <c r="C3101" s="832" t="s">
        <v>1666</v>
      </c>
      <c r="D3101" s="832" t="s">
        <v>1667</v>
      </c>
      <c r="E3101" s="832" t="s">
        <v>333</v>
      </c>
      <c r="F3101" s="832" t="s">
        <v>1119</v>
      </c>
      <c r="G3101" s="832">
        <v>0</v>
      </c>
      <c r="H3101" s="832">
        <v>0</v>
      </c>
      <c r="I3101" s="832">
        <v>0</v>
      </c>
      <c r="J3101" s="832">
        <v>0</v>
      </c>
      <c r="K3101" s="832">
        <v>0</v>
      </c>
      <c r="L3101" s="832">
        <v>0</v>
      </c>
      <c r="M3101" s="832">
        <v>0</v>
      </c>
      <c r="N3101" s="832">
        <v>0</v>
      </c>
      <c r="O3101" s="832">
        <v>0</v>
      </c>
      <c r="P3101" s="832">
        <v>0</v>
      </c>
      <c r="Q3101" s="832">
        <v>0</v>
      </c>
      <c r="R3101" s="832">
        <v>0</v>
      </c>
      <c r="S3101" s="832">
        <v>0</v>
      </c>
      <c r="T3101" s="832">
        <v>0</v>
      </c>
      <c r="U3101" s="832">
        <v>0</v>
      </c>
      <c r="V3101" s="832">
        <v>0</v>
      </c>
      <c r="W3101" s="832">
        <v>0</v>
      </c>
      <c r="X3101" s="832">
        <v>0</v>
      </c>
      <c r="Y3101" s="832">
        <v>0</v>
      </c>
      <c r="Z3101" s="832">
        <v>0</v>
      </c>
      <c r="AA3101" s="832">
        <v>0</v>
      </c>
      <c r="AB3101" s="832">
        <v>0</v>
      </c>
      <c r="AC3101" s="832">
        <v>0</v>
      </c>
      <c r="AD3101" s="832">
        <v>0</v>
      </c>
      <c r="AE3101" s="832">
        <v>0</v>
      </c>
      <c r="AF3101" s="832">
        <v>0</v>
      </c>
      <c r="AG3101" s="832">
        <v>0</v>
      </c>
      <c r="AH3101" s="832">
        <v>0</v>
      </c>
      <c r="AI3101" s="832">
        <v>0</v>
      </c>
    </row>
    <row r="3102" spans="1:35" ht="15" customHeight="1">
      <c r="A3102" s="832" t="s">
        <v>1150</v>
      </c>
      <c r="B3102" s="832">
        <v>2023</v>
      </c>
      <c r="C3102" s="832" t="s">
        <v>1668</v>
      </c>
      <c r="D3102" s="832" t="s">
        <v>1669</v>
      </c>
      <c r="E3102" s="832" t="s">
        <v>333</v>
      </c>
      <c r="F3102" s="832" t="s">
        <v>1119</v>
      </c>
      <c r="G3102" s="832">
        <v>0</v>
      </c>
      <c r="H3102" s="832">
        <v>0</v>
      </c>
      <c r="I3102" s="832">
        <v>0</v>
      </c>
      <c r="J3102" s="832">
        <v>0</v>
      </c>
      <c r="K3102" s="832">
        <v>0</v>
      </c>
      <c r="L3102" s="832">
        <v>0</v>
      </c>
      <c r="M3102" s="832">
        <v>0</v>
      </c>
      <c r="N3102" s="832">
        <v>0</v>
      </c>
      <c r="O3102" s="832">
        <v>0</v>
      </c>
      <c r="P3102" s="832">
        <v>0</v>
      </c>
      <c r="Q3102" s="832">
        <v>0</v>
      </c>
      <c r="R3102" s="832">
        <v>0</v>
      </c>
      <c r="S3102" s="832">
        <v>0</v>
      </c>
      <c r="T3102" s="832">
        <v>0</v>
      </c>
      <c r="U3102" s="832">
        <v>0</v>
      </c>
      <c r="V3102" s="832">
        <v>0</v>
      </c>
      <c r="W3102" s="832">
        <v>0</v>
      </c>
      <c r="X3102" s="832">
        <v>0</v>
      </c>
      <c r="Y3102" s="832">
        <v>0</v>
      </c>
      <c r="Z3102" s="832">
        <v>0</v>
      </c>
      <c r="AA3102" s="832">
        <v>0</v>
      </c>
      <c r="AB3102" s="832">
        <v>0</v>
      </c>
      <c r="AC3102" s="832">
        <v>0</v>
      </c>
      <c r="AD3102" s="832">
        <v>0</v>
      </c>
      <c r="AE3102" s="832">
        <v>0</v>
      </c>
      <c r="AF3102" s="832">
        <v>0</v>
      </c>
      <c r="AG3102" s="832">
        <v>0</v>
      </c>
      <c r="AH3102" s="832">
        <v>0</v>
      </c>
      <c r="AI3102" s="832">
        <v>0</v>
      </c>
    </row>
    <row r="3103" spans="1:35" ht="15" customHeight="1">
      <c r="A3103" s="832" t="s">
        <v>1150</v>
      </c>
      <c r="B3103" s="832">
        <v>2023</v>
      </c>
      <c r="C3103" s="832" t="s">
        <v>1670</v>
      </c>
      <c r="D3103" s="832" t="s">
        <v>2759</v>
      </c>
      <c r="E3103" s="832" t="s">
        <v>333</v>
      </c>
      <c r="F3103" s="832" t="s">
        <v>1119</v>
      </c>
      <c r="G3103" s="832">
        <v>0</v>
      </c>
      <c r="H3103" s="832">
        <v>0</v>
      </c>
      <c r="I3103" s="832">
        <v>0</v>
      </c>
      <c r="J3103" s="832">
        <v>0</v>
      </c>
      <c r="K3103" s="832">
        <v>0</v>
      </c>
      <c r="L3103" s="832">
        <v>0</v>
      </c>
      <c r="M3103" s="832">
        <v>0</v>
      </c>
      <c r="N3103" s="832">
        <v>0</v>
      </c>
      <c r="O3103" s="832">
        <v>0</v>
      </c>
      <c r="P3103" s="832">
        <v>0</v>
      </c>
      <c r="Q3103" s="832">
        <v>0</v>
      </c>
      <c r="R3103" s="832">
        <v>0</v>
      </c>
      <c r="S3103" s="832">
        <v>0</v>
      </c>
      <c r="T3103" s="832">
        <v>0</v>
      </c>
      <c r="U3103" s="832">
        <v>0</v>
      </c>
      <c r="V3103" s="832">
        <v>0</v>
      </c>
      <c r="W3103" s="832">
        <v>0</v>
      </c>
      <c r="X3103" s="832">
        <v>0</v>
      </c>
      <c r="Y3103" s="832">
        <v>0</v>
      </c>
      <c r="Z3103" s="832">
        <v>0</v>
      </c>
      <c r="AA3103" s="832">
        <v>0</v>
      </c>
      <c r="AB3103" s="832">
        <v>0</v>
      </c>
      <c r="AC3103" s="832">
        <v>0</v>
      </c>
      <c r="AD3103" s="832">
        <v>0</v>
      </c>
      <c r="AE3103" s="832">
        <v>0</v>
      </c>
      <c r="AF3103" s="832">
        <v>0</v>
      </c>
      <c r="AG3103" s="832">
        <v>0</v>
      </c>
      <c r="AH3103" s="832">
        <v>0</v>
      </c>
      <c r="AI3103" s="832">
        <v>0</v>
      </c>
    </row>
    <row r="3104" spans="1:35" ht="15" customHeight="1">
      <c r="A3104" s="832" t="s">
        <v>1150</v>
      </c>
      <c r="B3104" s="832">
        <v>2023</v>
      </c>
      <c r="C3104" s="832" t="s">
        <v>1672</v>
      </c>
      <c r="D3104" s="832" t="s">
        <v>1673</v>
      </c>
      <c r="E3104" s="832" t="s">
        <v>333</v>
      </c>
      <c r="F3104" s="832" t="s">
        <v>1119</v>
      </c>
      <c r="G3104" s="832">
        <v>0</v>
      </c>
      <c r="H3104" s="832">
        <v>0</v>
      </c>
      <c r="I3104" s="832">
        <v>0</v>
      </c>
      <c r="J3104" s="832">
        <v>0</v>
      </c>
      <c r="K3104" s="832">
        <v>0</v>
      </c>
      <c r="L3104" s="832">
        <v>0</v>
      </c>
      <c r="M3104" s="832">
        <v>0</v>
      </c>
      <c r="N3104" s="832">
        <v>0</v>
      </c>
      <c r="O3104" s="832">
        <v>0</v>
      </c>
      <c r="P3104" s="832">
        <v>0</v>
      </c>
      <c r="Q3104" s="832">
        <v>0</v>
      </c>
      <c r="R3104" s="832">
        <v>0</v>
      </c>
      <c r="S3104" s="832">
        <v>0</v>
      </c>
      <c r="T3104" s="832">
        <v>0</v>
      </c>
      <c r="U3104" s="832">
        <v>0</v>
      </c>
      <c r="V3104" s="832">
        <v>0</v>
      </c>
      <c r="W3104" s="832">
        <v>0</v>
      </c>
      <c r="X3104" s="832">
        <v>0</v>
      </c>
      <c r="Y3104" s="832">
        <v>0</v>
      </c>
      <c r="Z3104" s="832">
        <v>0</v>
      </c>
      <c r="AA3104" s="832">
        <v>0</v>
      </c>
      <c r="AB3104" s="832">
        <v>0</v>
      </c>
      <c r="AC3104" s="832">
        <v>0</v>
      </c>
      <c r="AD3104" s="832">
        <v>0</v>
      </c>
      <c r="AE3104" s="832">
        <v>0</v>
      </c>
      <c r="AF3104" s="832">
        <v>0</v>
      </c>
      <c r="AG3104" s="832">
        <v>0</v>
      </c>
      <c r="AH3104" s="832">
        <v>0</v>
      </c>
      <c r="AI3104" s="832">
        <v>0</v>
      </c>
    </row>
    <row r="3105" spans="1:35" ht="15" customHeight="1">
      <c r="A3105" s="832" t="s">
        <v>1150</v>
      </c>
      <c r="B3105" s="832">
        <v>2023</v>
      </c>
      <c r="C3105" s="832" t="s">
        <v>1674</v>
      </c>
      <c r="D3105" s="832" t="s">
        <v>2867</v>
      </c>
      <c r="E3105" s="832" t="s">
        <v>333</v>
      </c>
      <c r="F3105" s="832" t="s">
        <v>1119</v>
      </c>
      <c r="G3105" s="832">
        <v>0</v>
      </c>
      <c r="H3105" s="832">
        <v>0</v>
      </c>
      <c r="I3105" s="832">
        <v>0</v>
      </c>
      <c r="J3105" s="832">
        <v>0</v>
      </c>
      <c r="K3105" s="832">
        <v>0</v>
      </c>
      <c r="L3105" s="832">
        <v>0</v>
      </c>
      <c r="M3105" s="832">
        <v>0</v>
      </c>
      <c r="N3105" s="832">
        <v>0</v>
      </c>
      <c r="O3105" s="832">
        <v>0</v>
      </c>
      <c r="P3105" s="832">
        <v>0</v>
      </c>
      <c r="Q3105" s="832">
        <v>0</v>
      </c>
      <c r="R3105" s="832">
        <v>0</v>
      </c>
      <c r="S3105" s="832">
        <v>0</v>
      </c>
      <c r="T3105" s="832">
        <v>0</v>
      </c>
      <c r="U3105" s="832">
        <v>0</v>
      </c>
      <c r="V3105" s="832">
        <v>0</v>
      </c>
      <c r="W3105" s="832">
        <v>0</v>
      </c>
      <c r="X3105" s="832">
        <v>0</v>
      </c>
      <c r="Y3105" s="832">
        <v>0</v>
      </c>
      <c r="Z3105" s="832">
        <v>0</v>
      </c>
      <c r="AA3105" s="832">
        <v>0</v>
      </c>
      <c r="AB3105" s="832">
        <v>0</v>
      </c>
      <c r="AC3105" s="832">
        <v>0</v>
      </c>
      <c r="AD3105" s="832">
        <v>0</v>
      </c>
      <c r="AE3105" s="832">
        <v>0</v>
      </c>
      <c r="AF3105" s="832">
        <v>0</v>
      </c>
      <c r="AG3105" s="832">
        <v>0</v>
      </c>
      <c r="AH3105" s="832">
        <v>0</v>
      </c>
      <c r="AI3105" s="832">
        <v>0</v>
      </c>
    </row>
    <row r="3106" spans="1:35" ht="15" customHeight="1">
      <c r="A3106" s="832" t="s">
        <v>1150</v>
      </c>
      <c r="B3106" s="832">
        <v>2023</v>
      </c>
      <c r="C3106" s="832" t="s">
        <v>1676</v>
      </c>
      <c r="D3106" s="832" t="s">
        <v>1677</v>
      </c>
      <c r="E3106" s="832" t="s">
        <v>333</v>
      </c>
      <c r="F3106" s="832" t="s">
        <v>1119</v>
      </c>
      <c r="G3106" s="832">
        <v>0</v>
      </c>
      <c r="H3106" s="832">
        <v>0</v>
      </c>
      <c r="I3106" s="832">
        <v>0</v>
      </c>
      <c r="J3106" s="832">
        <v>0</v>
      </c>
      <c r="K3106" s="832">
        <v>0</v>
      </c>
      <c r="L3106" s="832">
        <v>0</v>
      </c>
      <c r="M3106" s="832">
        <v>0</v>
      </c>
      <c r="N3106" s="832">
        <v>0</v>
      </c>
      <c r="O3106" s="832">
        <v>0</v>
      </c>
      <c r="P3106" s="832">
        <v>0</v>
      </c>
      <c r="Q3106" s="832">
        <v>0</v>
      </c>
      <c r="R3106" s="832">
        <v>0</v>
      </c>
      <c r="S3106" s="832">
        <v>0</v>
      </c>
      <c r="T3106" s="832">
        <v>0</v>
      </c>
      <c r="U3106" s="832">
        <v>0</v>
      </c>
      <c r="V3106" s="832">
        <v>0</v>
      </c>
      <c r="W3106" s="832">
        <v>0</v>
      </c>
      <c r="X3106" s="832">
        <v>0</v>
      </c>
      <c r="Y3106" s="832">
        <v>0</v>
      </c>
      <c r="Z3106" s="832">
        <v>0</v>
      </c>
      <c r="AA3106" s="832">
        <v>0</v>
      </c>
      <c r="AB3106" s="832">
        <v>0</v>
      </c>
      <c r="AC3106" s="832">
        <v>0</v>
      </c>
      <c r="AD3106" s="832">
        <v>0</v>
      </c>
      <c r="AE3106" s="832">
        <v>0</v>
      </c>
      <c r="AF3106" s="832">
        <v>0</v>
      </c>
      <c r="AG3106" s="832">
        <v>0</v>
      </c>
      <c r="AH3106" s="832">
        <v>0</v>
      </c>
      <c r="AI3106" s="832">
        <v>0</v>
      </c>
    </row>
    <row r="3107" spans="1:35" ht="15" customHeight="1">
      <c r="A3107" s="832" t="s">
        <v>1150</v>
      </c>
      <c r="B3107" s="832">
        <v>2023</v>
      </c>
      <c r="C3107" s="832" t="s">
        <v>1678</v>
      </c>
      <c r="D3107" s="832" t="s">
        <v>1679</v>
      </c>
      <c r="E3107" s="832" t="s">
        <v>333</v>
      </c>
      <c r="F3107" s="832" t="s">
        <v>1119</v>
      </c>
      <c r="G3107" s="832">
        <v>0</v>
      </c>
      <c r="H3107" s="832">
        <v>0</v>
      </c>
      <c r="I3107" s="832">
        <v>0</v>
      </c>
      <c r="J3107" s="832">
        <v>0</v>
      </c>
      <c r="K3107" s="832">
        <v>0</v>
      </c>
      <c r="L3107" s="832">
        <v>0</v>
      </c>
      <c r="M3107" s="832">
        <v>0</v>
      </c>
      <c r="N3107" s="832">
        <v>0</v>
      </c>
      <c r="O3107" s="832">
        <v>0</v>
      </c>
      <c r="P3107" s="832">
        <v>0</v>
      </c>
      <c r="Q3107" s="832">
        <v>0</v>
      </c>
      <c r="R3107" s="832">
        <v>0</v>
      </c>
      <c r="S3107" s="832">
        <v>0</v>
      </c>
      <c r="T3107" s="832">
        <v>0</v>
      </c>
      <c r="U3107" s="832">
        <v>0</v>
      </c>
      <c r="V3107" s="832">
        <v>0</v>
      </c>
      <c r="W3107" s="832">
        <v>0</v>
      </c>
      <c r="X3107" s="832">
        <v>0</v>
      </c>
      <c r="Y3107" s="832">
        <v>0</v>
      </c>
      <c r="Z3107" s="832">
        <v>0</v>
      </c>
      <c r="AA3107" s="832">
        <v>0</v>
      </c>
      <c r="AB3107" s="832">
        <v>0</v>
      </c>
      <c r="AC3107" s="832">
        <v>0</v>
      </c>
      <c r="AD3107" s="832">
        <v>0</v>
      </c>
      <c r="AE3107" s="832">
        <v>0</v>
      </c>
      <c r="AF3107" s="832">
        <v>0</v>
      </c>
      <c r="AG3107" s="832">
        <v>0</v>
      </c>
      <c r="AH3107" s="832">
        <v>0</v>
      </c>
      <c r="AI3107" s="832">
        <v>0</v>
      </c>
    </row>
    <row r="3108" spans="1:35" ht="15" customHeight="1">
      <c r="A3108" s="832" t="s">
        <v>1150</v>
      </c>
      <c r="B3108" s="832">
        <v>2023</v>
      </c>
      <c r="C3108" s="832" t="s">
        <v>1680</v>
      </c>
      <c r="D3108" s="832" t="s">
        <v>1681</v>
      </c>
      <c r="E3108" s="832" t="s">
        <v>333</v>
      </c>
      <c r="F3108" s="832" t="s">
        <v>1119</v>
      </c>
      <c r="G3108" s="832">
        <v>0</v>
      </c>
      <c r="H3108" s="832">
        <v>0</v>
      </c>
      <c r="I3108" s="832">
        <v>0</v>
      </c>
      <c r="J3108" s="832">
        <v>0</v>
      </c>
      <c r="K3108" s="832">
        <v>0</v>
      </c>
      <c r="L3108" s="832">
        <v>0</v>
      </c>
      <c r="M3108" s="832">
        <v>0</v>
      </c>
      <c r="N3108" s="832">
        <v>0</v>
      </c>
      <c r="O3108" s="832">
        <v>0</v>
      </c>
      <c r="P3108" s="832">
        <v>0</v>
      </c>
      <c r="Q3108" s="832">
        <v>0</v>
      </c>
      <c r="R3108" s="832">
        <v>0</v>
      </c>
      <c r="S3108" s="832">
        <v>0</v>
      </c>
      <c r="T3108" s="832">
        <v>0</v>
      </c>
      <c r="U3108" s="832">
        <v>0</v>
      </c>
      <c r="V3108" s="832">
        <v>0</v>
      </c>
      <c r="W3108" s="832">
        <v>0</v>
      </c>
      <c r="X3108" s="832">
        <v>0</v>
      </c>
      <c r="Y3108" s="832">
        <v>0</v>
      </c>
      <c r="Z3108" s="832">
        <v>0</v>
      </c>
      <c r="AA3108" s="832">
        <v>0</v>
      </c>
      <c r="AB3108" s="832">
        <v>0</v>
      </c>
      <c r="AC3108" s="832">
        <v>0</v>
      </c>
      <c r="AD3108" s="832">
        <v>0</v>
      </c>
      <c r="AE3108" s="832">
        <v>0</v>
      </c>
      <c r="AF3108" s="832">
        <v>0</v>
      </c>
      <c r="AG3108" s="832">
        <v>0</v>
      </c>
      <c r="AH3108" s="832">
        <v>0</v>
      </c>
      <c r="AI3108" s="832">
        <v>0</v>
      </c>
    </row>
    <row r="3109" spans="1:35" ht="15" customHeight="1">
      <c r="A3109" s="832" t="s">
        <v>1150</v>
      </c>
      <c r="B3109" s="832">
        <v>2023</v>
      </c>
      <c r="C3109" s="832" t="s">
        <v>1682</v>
      </c>
      <c r="D3109" s="832" t="s">
        <v>1683</v>
      </c>
      <c r="E3109" s="832" t="s">
        <v>333</v>
      </c>
      <c r="F3109" s="832" t="s">
        <v>1119</v>
      </c>
      <c r="G3109" s="832">
        <v>0</v>
      </c>
      <c r="H3109" s="832">
        <v>0</v>
      </c>
      <c r="I3109" s="832">
        <v>0</v>
      </c>
      <c r="J3109" s="832">
        <v>0</v>
      </c>
      <c r="K3109" s="832">
        <v>0</v>
      </c>
      <c r="L3109" s="832">
        <v>0</v>
      </c>
      <c r="M3109" s="832">
        <v>0</v>
      </c>
      <c r="N3109" s="832">
        <v>0</v>
      </c>
      <c r="O3109" s="832">
        <v>0</v>
      </c>
      <c r="P3109" s="832">
        <v>0</v>
      </c>
      <c r="Q3109" s="832">
        <v>0</v>
      </c>
      <c r="R3109" s="832">
        <v>0</v>
      </c>
      <c r="S3109" s="832">
        <v>0</v>
      </c>
      <c r="T3109" s="832">
        <v>0</v>
      </c>
      <c r="U3109" s="832">
        <v>0</v>
      </c>
      <c r="V3109" s="832">
        <v>0</v>
      </c>
      <c r="W3109" s="832">
        <v>0</v>
      </c>
      <c r="X3109" s="832">
        <v>0</v>
      </c>
      <c r="Y3109" s="832">
        <v>0</v>
      </c>
      <c r="Z3109" s="832">
        <v>0</v>
      </c>
      <c r="AA3109" s="832">
        <v>0</v>
      </c>
      <c r="AB3109" s="832">
        <v>0</v>
      </c>
      <c r="AC3109" s="832">
        <v>0</v>
      </c>
      <c r="AD3109" s="832">
        <v>0</v>
      </c>
      <c r="AE3109" s="832">
        <v>0</v>
      </c>
      <c r="AF3109" s="832">
        <v>0</v>
      </c>
      <c r="AG3109" s="832">
        <v>0</v>
      </c>
      <c r="AH3109" s="832">
        <v>0</v>
      </c>
      <c r="AI3109" s="832">
        <v>0</v>
      </c>
    </row>
    <row r="3110" spans="1:35" ht="15" customHeight="1">
      <c r="A3110" s="832" t="s">
        <v>1150</v>
      </c>
      <c r="B3110" s="832">
        <v>2023</v>
      </c>
      <c r="C3110" s="832" t="s">
        <v>1684</v>
      </c>
      <c r="D3110" s="832" t="s">
        <v>1685</v>
      </c>
      <c r="E3110" s="832" t="s">
        <v>333</v>
      </c>
      <c r="F3110" s="832" t="s">
        <v>1119</v>
      </c>
      <c r="G3110" s="832">
        <v>0</v>
      </c>
      <c r="H3110" s="832">
        <v>0</v>
      </c>
      <c r="I3110" s="832">
        <v>0</v>
      </c>
      <c r="J3110" s="832">
        <v>0</v>
      </c>
      <c r="K3110" s="832">
        <v>0</v>
      </c>
      <c r="L3110" s="832">
        <v>0</v>
      </c>
      <c r="M3110" s="832">
        <v>0</v>
      </c>
      <c r="N3110" s="832">
        <v>0</v>
      </c>
      <c r="O3110" s="832">
        <v>0</v>
      </c>
      <c r="P3110" s="832">
        <v>0</v>
      </c>
      <c r="Q3110" s="832">
        <v>0</v>
      </c>
      <c r="R3110" s="832">
        <v>0</v>
      </c>
      <c r="S3110" s="832">
        <v>0</v>
      </c>
      <c r="T3110" s="832">
        <v>0</v>
      </c>
      <c r="U3110" s="832">
        <v>0</v>
      </c>
      <c r="V3110" s="832">
        <v>0</v>
      </c>
      <c r="W3110" s="832">
        <v>0</v>
      </c>
      <c r="X3110" s="832">
        <v>0</v>
      </c>
      <c r="Y3110" s="832">
        <v>0</v>
      </c>
      <c r="Z3110" s="832">
        <v>0</v>
      </c>
      <c r="AA3110" s="832">
        <v>0</v>
      </c>
      <c r="AB3110" s="832">
        <v>0</v>
      </c>
      <c r="AC3110" s="832">
        <v>0</v>
      </c>
      <c r="AD3110" s="832">
        <v>0</v>
      </c>
      <c r="AE3110" s="832">
        <v>0</v>
      </c>
      <c r="AF3110" s="832">
        <v>0</v>
      </c>
      <c r="AG3110" s="832">
        <v>0</v>
      </c>
      <c r="AH3110" s="832">
        <v>0</v>
      </c>
      <c r="AI3110" s="832">
        <v>0</v>
      </c>
    </row>
    <row r="3111" spans="1:35" ht="15" customHeight="1">
      <c r="A3111" s="832" t="s">
        <v>1150</v>
      </c>
      <c r="B3111" s="832">
        <v>2023</v>
      </c>
      <c r="C3111" s="832" t="s">
        <v>1686</v>
      </c>
      <c r="D3111" s="832" t="s">
        <v>1687</v>
      </c>
      <c r="E3111" s="832" t="s">
        <v>333</v>
      </c>
      <c r="F3111" s="832" t="s">
        <v>1119</v>
      </c>
      <c r="G3111" s="832">
        <v>0</v>
      </c>
      <c r="H3111" s="832">
        <v>0</v>
      </c>
      <c r="I3111" s="832">
        <v>0</v>
      </c>
      <c r="J3111" s="832">
        <v>0</v>
      </c>
      <c r="K3111" s="832">
        <v>0</v>
      </c>
      <c r="L3111" s="832">
        <v>0</v>
      </c>
      <c r="M3111" s="832">
        <v>0</v>
      </c>
      <c r="N3111" s="832">
        <v>0</v>
      </c>
      <c r="O3111" s="832">
        <v>0</v>
      </c>
      <c r="P3111" s="832">
        <v>0</v>
      </c>
      <c r="Q3111" s="832">
        <v>0</v>
      </c>
      <c r="R3111" s="832">
        <v>0</v>
      </c>
      <c r="S3111" s="832">
        <v>0</v>
      </c>
      <c r="T3111" s="832">
        <v>0</v>
      </c>
      <c r="U3111" s="832">
        <v>0</v>
      </c>
      <c r="V3111" s="832">
        <v>0</v>
      </c>
      <c r="W3111" s="832">
        <v>0</v>
      </c>
      <c r="X3111" s="832">
        <v>0</v>
      </c>
      <c r="Y3111" s="832">
        <v>0</v>
      </c>
      <c r="Z3111" s="832">
        <v>0</v>
      </c>
      <c r="AA3111" s="832">
        <v>0</v>
      </c>
      <c r="AB3111" s="832">
        <v>0</v>
      </c>
      <c r="AC3111" s="832">
        <v>0</v>
      </c>
      <c r="AD3111" s="832">
        <v>0</v>
      </c>
      <c r="AE3111" s="832">
        <v>0</v>
      </c>
      <c r="AF3111" s="832">
        <v>0</v>
      </c>
      <c r="AG3111" s="832">
        <v>0</v>
      </c>
      <c r="AH3111" s="832">
        <v>0</v>
      </c>
      <c r="AI3111" s="832">
        <v>0</v>
      </c>
    </row>
    <row r="3112" spans="1:35" ht="15" customHeight="1">
      <c r="A3112" s="832" t="s">
        <v>1150</v>
      </c>
      <c r="B3112" s="832">
        <v>2023</v>
      </c>
      <c r="C3112" s="832" t="s">
        <v>1688</v>
      </c>
      <c r="D3112" s="832" t="s">
        <v>1689</v>
      </c>
      <c r="E3112" s="832" t="s">
        <v>333</v>
      </c>
      <c r="F3112" s="832" t="s">
        <v>1119</v>
      </c>
      <c r="G3112" s="832">
        <v>0</v>
      </c>
      <c r="H3112" s="832">
        <v>0</v>
      </c>
      <c r="I3112" s="832">
        <v>0</v>
      </c>
      <c r="J3112" s="832">
        <v>0</v>
      </c>
      <c r="K3112" s="832">
        <v>0</v>
      </c>
      <c r="L3112" s="832">
        <v>0</v>
      </c>
      <c r="M3112" s="832">
        <v>0</v>
      </c>
      <c r="N3112" s="832">
        <v>0</v>
      </c>
      <c r="O3112" s="832">
        <v>0</v>
      </c>
      <c r="P3112" s="832">
        <v>0</v>
      </c>
      <c r="Q3112" s="832">
        <v>0</v>
      </c>
      <c r="R3112" s="832">
        <v>0</v>
      </c>
      <c r="S3112" s="832">
        <v>0</v>
      </c>
      <c r="T3112" s="832">
        <v>0</v>
      </c>
      <c r="U3112" s="832">
        <v>0</v>
      </c>
      <c r="V3112" s="832">
        <v>0</v>
      </c>
      <c r="W3112" s="832">
        <v>0</v>
      </c>
      <c r="X3112" s="832">
        <v>0</v>
      </c>
      <c r="Y3112" s="832">
        <v>0</v>
      </c>
      <c r="Z3112" s="832">
        <v>0</v>
      </c>
      <c r="AA3112" s="832">
        <v>0</v>
      </c>
      <c r="AB3112" s="832">
        <v>0</v>
      </c>
      <c r="AC3112" s="832">
        <v>0</v>
      </c>
      <c r="AD3112" s="832">
        <v>0</v>
      </c>
      <c r="AE3112" s="832">
        <v>0</v>
      </c>
      <c r="AF3112" s="832">
        <v>0</v>
      </c>
      <c r="AG3112" s="832">
        <v>0</v>
      </c>
      <c r="AH3112" s="832">
        <v>0</v>
      </c>
      <c r="AI3112" s="832">
        <v>0</v>
      </c>
    </row>
    <row r="3113" spans="1:35" ht="15" customHeight="1">
      <c r="A3113" s="832" t="s">
        <v>1150</v>
      </c>
      <c r="B3113" s="832">
        <v>2023</v>
      </c>
      <c r="C3113" s="832" t="s">
        <v>1690</v>
      </c>
      <c r="D3113" s="832" t="s">
        <v>1691</v>
      </c>
      <c r="E3113" s="832" t="s">
        <v>333</v>
      </c>
      <c r="F3113" s="832" t="s">
        <v>1119</v>
      </c>
      <c r="G3113" s="832">
        <v>0</v>
      </c>
      <c r="H3113" s="832">
        <v>0</v>
      </c>
      <c r="I3113" s="832">
        <v>0</v>
      </c>
      <c r="J3113" s="832">
        <v>0</v>
      </c>
      <c r="K3113" s="832">
        <v>0</v>
      </c>
      <c r="L3113" s="832">
        <v>0</v>
      </c>
      <c r="M3113" s="832">
        <v>0</v>
      </c>
      <c r="N3113" s="832">
        <v>0</v>
      </c>
      <c r="O3113" s="832">
        <v>0</v>
      </c>
      <c r="P3113" s="832">
        <v>0</v>
      </c>
      <c r="Q3113" s="832">
        <v>0</v>
      </c>
      <c r="R3113" s="832">
        <v>0</v>
      </c>
      <c r="S3113" s="832">
        <v>0</v>
      </c>
      <c r="T3113" s="832">
        <v>0</v>
      </c>
      <c r="U3113" s="832">
        <v>0</v>
      </c>
      <c r="V3113" s="832">
        <v>0</v>
      </c>
      <c r="W3113" s="832">
        <v>0</v>
      </c>
      <c r="X3113" s="832">
        <v>0</v>
      </c>
      <c r="Y3113" s="832">
        <v>0</v>
      </c>
      <c r="Z3113" s="832">
        <v>0</v>
      </c>
      <c r="AA3113" s="832">
        <v>0</v>
      </c>
      <c r="AB3113" s="832">
        <v>0</v>
      </c>
      <c r="AC3113" s="832">
        <v>0</v>
      </c>
      <c r="AD3113" s="832">
        <v>0</v>
      </c>
      <c r="AE3113" s="832">
        <v>0</v>
      </c>
      <c r="AF3113" s="832">
        <v>0</v>
      </c>
      <c r="AG3113" s="832">
        <v>0</v>
      </c>
      <c r="AH3113" s="832">
        <v>0</v>
      </c>
      <c r="AI3113" s="832">
        <v>0</v>
      </c>
    </row>
    <row r="3114" spans="1:35" ht="15" customHeight="1">
      <c r="A3114" s="832" t="s">
        <v>1150</v>
      </c>
      <c r="B3114" s="832">
        <v>2023</v>
      </c>
      <c r="C3114" s="832" t="s">
        <v>1692</v>
      </c>
      <c r="D3114" s="832" t="s">
        <v>1693</v>
      </c>
      <c r="E3114" s="832" t="s">
        <v>333</v>
      </c>
      <c r="F3114" s="832" t="s">
        <v>1119</v>
      </c>
      <c r="G3114" s="832">
        <v>0</v>
      </c>
      <c r="H3114" s="832">
        <v>0</v>
      </c>
      <c r="I3114" s="832">
        <v>0</v>
      </c>
      <c r="J3114" s="832">
        <v>0</v>
      </c>
      <c r="K3114" s="832">
        <v>0</v>
      </c>
      <c r="L3114" s="832">
        <v>0</v>
      </c>
      <c r="M3114" s="832">
        <v>0</v>
      </c>
      <c r="N3114" s="832">
        <v>0</v>
      </c>
      <c r="O3114" s="832">
        <v>0</v>
      </c>
      <c r="P3114" s="832">
        <v>0</v>
      </c>
      <c r="Q3114" s="832">
        <v>0</v>
      </c>
      <c r="R3114" s="832">
        <v>0</v>
      </c>
      <c r="S3114" s="832">
        <v>0</v>
      </c>
      <c r="T3114" s="832">
        <v>0</v>
      </c>
      <c r="U3114" s="832">
        <v>0</v>
      </c>
      <c r="V3114" s="832">
        <v>0</v>
      </c>
      <c r="W3114" s="832">
        <v>0</v>
      </c>
      <c r="X3114" s="832">
        <v>0</v>
      </c>
      <c r="Y3114" s="832">
        <v>0</v>
      </c>
      <c r="Z3114" s="832">
        <v>0</v>
      </c>
      <c r="AA3114" s="832">
        <v>0</v>
      </c>
      <c r="AB3114" s="832">
        <v>0</v>
      </c>
      <c r="AC3114" s="832">
        <v>0</v>
      </c>
      <c r="AD3114" s="832">
        <v>0</v>
      </c>
      <c r="AE3114" s="832">
        <v>0</v>
      </c>
      <c r="AF3114" s="832">
        <v>0</v>
      </c>
      <c r="AG3114" s="832">
        <v>0</v>
      </c>
      <c r="AH3114" s="832">
        <v>0</v>
      </c>
      <c r="AI3114" s="832">
        <v>0</v>
      </c>
    </row>
    <row r="3115" spans="1:35" ht="15" customHeight="1">
      <c r="A3115" s="832" t="s">
        <v>1150</v>
      </c>
      <c r="B3115" s="832">
        <v>2023</v>
      </c>
      <c r="C3115" s="832" t="s">
        <v>1694</v>
      </c>
      <c r="D3115" s="832" t="s">
        <v>1695</v>
      </c>
      <c r="E3115" s="832" t="s">
        <v>333</v>
      </c>
      <c r="F3115" s="832" t="s">
        <v>1119</v>
      </c>
      <c r="G3115" s="832">
        <v>0</v>
      </c>
      <c r="H3115" s="832">
        <v>0</v>
      </c>
      <c r="I3115" s="832">
        <v>0</v>
      </c>
      <c r="J3115" s="832">
        <v>0</v>
      </c>
      <c r="K3115" s="832">
        <v>0</v>
      </c>
      <c r="L3115" s="832">
        <v>0</v>
      </c>
      <c r="M3115" s="832">
        <v>0</v>
      </c>
      <c r="N3115" s="832">
        <v>0</v>
      </c>
      <c r="O3115" s="832">
        <v>0</v>
      </c>
      <c r="P3115" s="832">
        <v>0</v>
      </c>
      <c r="Q3115" s="832">
        <v>0</v>
      </c>
      <c r="R3115" s="832">
        <v>0</v>
      </c>
      <c r="S3115" s="832">
        <v>0</v>
      </c>
      <c r="T3115" s="832">
        <v>0</v>
      </c>
      <c r="U3115" s="832">
        <v>0</v>
      </c>
      <c r="V3115" s="832">
        <v>0</v>
      </c>
      <c r="W3115" s="832">
        <v>0</v>
      </c>
      <c r="X3115" s="832">
        <v>0</v>
      </c>
      <c r="Y3115" s="832">
        <v>0</v>
      </c>
      <c r="Z3115" s="832">
        <v>0</v>
      </c>
      <c r="AA3115" s="832">
        <v>0</v>
      </c>
      <c r="AB3115" s="832">
        <v>0</v>
      </c>
      <c r="AC3115" s="832">
        <v>0</v>
      </c>
      <c r="AD3115" s="832">
        <v>0</v>
      </c>
      <c r="AE3115" s="832">
        <v>0</v>
      </c>
      <c r="AF3115" s="832">
        <v>0</v>
      </c>
      <c r="AG3115" s="832">
        <v>0</v>
      </c>
      <c r="AH3115" s="832">
        <v>0</v>
      </c>
      <c r="AI3115" s="832">
        <v>0</v>
      </c>
    </row>
    <row r="3116" spans="1:35" ht="15" customHeight="1">
      <c r="A3116" s="832" t="s">
        <v>1150</v>
      </c>
      <c r="B3116" s="832">
        <v>2023</v>
      </c>
      <c r="C3116" s="832" t="s">
        <v>1696</v>
      </c>
      <c r="D3116" s="832" t="s">
        <v>2760</v>
      </c>
      <c r="E3116" s="832" t="s">
        <v>333</v>
      </c>
      <c r="F3116" s="832" t="s">
        <v>1119</v>
      </c>
      <c r="G3116" s="832">
        <v>0</v>
      </c>
      <c r="H3116" s="832">
        <v>0</v>
      </c>
      <c r="I3116" s="832">
        <v>0</v>
      </c>
      <c r="J3116" s="832">
        <v>0</v>
      </c>
      <c r="K3116" s="832">
        <v>0</v>
      </c>
      <c r="L3116" s="832">
        <v>0</v>
      </c>
      <c r="M3116" s="832">
        <v>0</v>
      </c>
      <c r="N3116" s="832">
        <v>0</v>
      </c>
      <c r="O3116" s="832">
        <v>0</v>
      </c>
      <c r="P3116" s="832">
        <v>0</v>
      </c>
      <c r="Q3116" s="832">
        <v>0</v>
      </c>
      <c r="R3116" s="832">
        <v>0</v>
      </c>
      <c r="S3116" s="832">
        <v>0</v>
      </c>
      <c r="T3116" s="832">
        <v>0</v>
      </c>
      <c r="U3116" s="832">
        <v>0</v>
      </c>
      <c r="V3116" s="832">
        <v>0</v>
      </c>
      <c r="W3116" s="832">
        <v>0</v>
      </c>
      <c r="X3116" s="832">
        <v>0</v>
      </c>
      <c r="Y3116" s="832">
        <v>0</v>
      </c>
      <c r="Z3116" s="832">
        <v>0</v>
      </c>
      <c r="AA3116" s="832">
        <v>0</v>
      </c>
      <c r="AB3116" s="832">
        <v>0</v>
      </c>
      <c r="AC3116" s="832">
        <v>0</v>
      </c>
      <c r="AD3116" s="832">
        <v>0</v>
      </c>
      <c r="AE3116" s="832">
        <v>0</v>
      </c>
      <c r="AF3116" s="832">
        <v>0</v>
      </c>
      <c r="AG3116" s="832">
        <v>0</v>
      </c>
      <c r="AH3116" s="832">
        <v>0</v>
      </c>
      <c r="AI3116" s="832">
        <v>0</v>
      </c>
    </row>
    <row r="3117" spans="1:35" ht="15" customHeight="1">
      <c r="A3117" s="832" t="s">
        <v>1150</v>
      </c>
      <c r="B3117" s="832">
        <v>2023</v>
      </c>
      <c r="C3117" s="832" t="s">
        <v>1698</v>
      </c>
      <c r="D3117" s="832" t="s">
        <v>1699</v>
      </c>
      <c r="E3117" s="832" t="s">
        <v>333</v>
      </c>
      <c r="F3117" s="832" t="s">
        <v>1119</v>
      </c>
      <c r="G3117" s="832">
        <v>0</v>
      </c>
      <c r="H3117" s="832">
        <v>0</v>
      </c>
      <c r="I3117" s="832">
        <v>0</v>
      </c>
      <c r="J3117" s="832">
        <v>0</v>
      </c>
      <c r="K3117" s="832">
        <v>0</v>
      </c>
      <c r="L3117" s="832">
        <v>0</v>
      </c>
      <c r="M3117" s="832">
        <v>0</v>
      </c>
      <c r="N3117" s="832">
        <v>0</v>
      </c>
      <c r="O3117" s="832">
        <v>0</v>
      </c>
      <c r="P3117" s="832">
        <v>0</v>
      </c>
      <c r="Q3117" s="832">
        <v>0</v>
      </c>
      <c r="R3117" s="832">
        <v>0</v>
      </c>
      <c r="S3117" s="832">
        <v>0</v>
      </c>
      <c r="T3117" s="832">
        <v>0</v>
      </c>
      <c r="U3117" s="832">
        <v>0</v>
      </c>
      <c r="V3117" s="832">
        <v>0</v>
      </c>
      <c r="W3117" s="832">
        <v>0</v>
      </c>
      <c r="X3117" s="832">
        <v>0</v>
      </c>
      <c r="Y3117" s="832">
        <v>0</v>
      </c>
      <c r="Z3117" s="832">
        <v>0</v>
      </c>
      <c r="AA3117" s="832">
        <v>0</v>
      </c>
      <c r="AB3117" s="832">
        <v>0</v>
      </c>
      <c r="AC3117" s="832">
        <v>0</v>
      </c>
      <c r="AD3117" s="832">
        <v>0</v>
      </c>
      <c r="AE3117" s="832">
        <v>0</v>
      </c>
      <c r="AF3117" s="832">
        <v>0</v>
      </c>
      <c r="AG3117" s="832">
        <v>0</v>
      </c>
      <c r="AH3117" s="832">
        <v>0</v>
      </c>
      <c r="AI3117" s="832">
        <v>0</v>
      </c>
    </row>
    <row r="3118" spans="1:35" ht="15" customHeight="1">
      <c r="A3118" s="832" t="s">
        <v>1150</v>
      </c>
      <c r="B3118" s="832">
        <v>2023</v>
      </c>
      <c r="C3118" s="832" t="s">
        <v>1700</v>
      </c>
      <c r="D3118" s="832" t="s">
        <v>1701</v>
      </c>
      <c r="E3118" s="832" t="s">
        <v>333</v>
      </c>
      <c r="F3118" s="832" t="s">
        <v>1119</v>
      </c>
      <c r="G3118" s="832">
        <v>0</v>
      </c>
      <c r="H3118" s="832">
        <v>0</v>
      </c>
      <c r="I3118" s="832">
        <v>0</v>
      </c>
      <c r="J3118" s="832">
        <v>0</v>
      </c>
      <c r="K3118" s="832">
        <v>0</v>
      </c>
      <c r="L3118" s="832">
        <v>0</v>
      </c>
      <c r="M3118" s="832">
        <v>0</v>
      </c>
      <c r="N3118" s="832">
        <v>0</v>
      </c>
      <c r="O3118" s="832">
        <v>0</v>
      </c>
      <c r="P3118" s="832">
        <v>0</v>
      </c>
      <c r="Q3118" s="832">
        <v>0</v>
      </c>
      <c r="R3118" s="832">
        <v>0</v>
      </c>
      <c r="S3118" s="832">
        <v>0</v>
      </c>
      <c r="T3118" s="832">
        <v>0</v>
      </c>
      <c r="U3118" s="832">
        <v>0</v>
      </c>
      <c r="V3118" s="832">
        <v>0</v>
      </c>
      <c r="W3118" s="832">
        <v>0</v>
      </c>
      <c r="X3118" s="832">
        <v>0</v>
      </c>
      <c r="Y3118" s="832">
        <v>0</v>
      </c>
      <c r="Z3118" s="832">
        <v>0</v>
      </c>
      <c r="AA3118" s="832">
        <v>0</v>
      </c>
      <c r="AB3118" s="832">
        <v>0</v>
      </c>
      <c r="AC3118" s="832">
        <v>0</v>
      </c>
      <c r="AD3118" s="832">
        <v>0</v>
      </c>
      <c r="AE3118" s="832">
        <v>0</v>
      </c>
      <c r="AF3118" s="832">
        <v>0</v>
      </c>
      <c r="AG3118" s="832">
        <v>0</v>
      </c>
      <c r="AH3118" s="832">
        <v>0</v>
      </c>
      <c r="AI3118" s="832">
        <v>0</v>
      </c>
    </row>
    <row r="3119" spans="1:35" ht="15" customHeight="1">
      <c r="A3119" s="832" t="s">
        <v>1150</v>
      </c>
      <c r="B3119" s="832">
        <v>2023</v>
      </c>
      <c r="C3119" s="832" t="s">
        <v>1702</v>
      </c>
      <c r="D3119" s="832" t="s">
        <v>1703</v>
      </c>
      <c r="E3119" s="832" t="s">
        <v>333</v>
      </c>
      <c r="F3119" s="832" t="s">
        <v>1119</v>
      </c>
      <c r="G3119" s="832">
        <v>0</v>
      </c>
      <c r="H3119" s="832">
        <v>0</v>
      </c>
      <c r="I3119" s="832">
        <v>0</v>
      </c>
      <c r="J3119" s="832">
        <v>0</v>
      </c>
      <c r="K3119" s="832">
        <v>0</v>
      </c>
      <c r="L3119" s="832">
        <v>0</v>
      </c>
      <c r="M3119" s="832">
        <v>0</v>
      </c>
      <c r="N3119" s="832">
        <v>0</v>
      </c>
      <c r="O3119" s="832">
        <v>0</v>
      </c>
      <c r="P3119" s="832">
        <v>0</v>
      </c>
      <c r="Q3119" s="832">
        <v>0</v>
      </c>
      <c r="R3119" s="832">
        <v>0</v>
      </c>
      <c r="S3119" s="832">
        <v>0</v>
      </c>
      <c r="T3119" s="832">
        <v>0</v>
      </c>
      <c r="U3119" s="832">
        <v>0</v>
      </c>
      <c r="V3119" s="832">
        <v>0</v>
      </c>
      <c r="W3119" s="832">
        <v>0</v>
      </c>
      <c r="X3119" s="832">
        <v>0</v>
      </c>
      <c r="Y3119" s="832">
        <v>0</v>
      </c>
      <c r="Z3119" s="832">
        <v>0</v>
      </c>
      <c r="AA3119" s="832">
        <v>0</v>
      </c>
      <c r="AB3119" s="832">
        <v>0</v>
      </c>
      <c r="AC3119" s="832">
        <v>0</v>
      </c>
      <c r="AD3119" s="832">
        <v>0</v>
      </c>
      <c r="AE3119" s="832">
        <v>0</v>
      </c>
      <c r="AF3119" s="832">
        <v>0</v>
      </c>
      <c r="AG3119" s="832">
        <v>0</v>
      </c>
      <c r="AH3119" s="832">
        <v>0</v>
      </c>
      <c r="AI3119" s="832">
        <v>0</v>
      </c>
    </row>
    <row r="3120" spans="1:35" ht="15" customHeight="1">
      <c r="A3120" s="832" t="s">
        <v>1150</v>
      </c>
      <c r="B3120" s="832">
        <v>2023</v>
      </c>
      <c r="C3120" s="832" t="s">
        <v>1704</v>
      </c>
      <c r="D3120" s="832" t="s">
        <v>1705</v>
      </c>
      <c r="E3120" s="832" t="s">
        <v>333</v>
      </c>
      <c r="F3120" s="832" t="s">
        <v>1119</v>
      </c>
      <c r="G3120" s="832">
        <v>0</v>
      </c>
      <c r="H3120" s="832">
        <v>0</v>
      </c>
      <c r="I3120" s="832">
        <v>0</v>
      </c>
      <c r="J3120" s="832">
        <v>0</v>
      </c>
      <c r="K3120" s="832">
        <v>0</v>
      </c>
      <c r="L3120" s="832">
        <v>0</v>
      </c>
      <c r="M3120" s="832">
        <v>0</v>
      </c>
      <c r="N3120" s="832">
        <v>0</v>
      </c>
      <c r="O3120" s="832">
        <v>0</v>
      </c>
      <c r="P3120" s="832">
        <v>0</v>
      </c>
      <c r="Q3120" s="832">
        <v>0</v>
      </c>
      <c r="R3120" s="832">
        <v>0</v>
      </c>
      <c r="S3120" s="832">
        <v>0</v>
      </c>
      <c r="T3120" s="832">
        <v>0</v>
      </c>
      <c r="U3120" s="832">
        <v>0</v>
      </c>
      <c r="V3120" s="832">
        <v>0</v>
      </c>
      <c r="W3120" s="832">
        <v>0</v>
      </c>
      <c r="X3120" s="832">
        <v>0</v>
      </c>
      <c r="Y3120" s="832">
        <v>0</v>
      </c>
      <c r="Z3120" s="832">
        <v>0</v>
      </c>
      <c r="AA3120" s="832">
        <v>0</v>
      </c>
      <c r="AB3120" s="832">
        <v>0</v>
      </c>
      <c r="AC3120" s="832">
        <v>0</v>
      </c>
      <c r="AD3120" s="832">
        <v>0</v>
      </c>
      <c r="AE3120" s="832">
        <v>0</v>
      </c>
      <c r="AF3120" s="832">
        <v>0</v>
      </c>
      <c r="AG3120" s="832">
        <v>0</v>
      </c>
      <c r="AH3120" s="832">
        <v>0</v>
      </c>
      <c r="AI3120" s="832">
        <v>0</v>
      </c>
    </row>
    <row r="3121" spans="1:35" ht="15" customHeight="1">
      <c r="A3121" s="832" t="s">
        <v>1150</v>
      </c>
      <c r="B3121" s="832">
        <v>2023</v>
      </c>
      <c r="C3121" s="832" t="s">
        <v>1706</v>
      </c>
      <c r="D3121" s="832" t="s">
        <v>1707</v>
      </c>
      <c r="E3121" s="832" t="s">
        <v>333</v>
      </c>
      <c r="F3121" s="832" t="s">
        <v>1119</v>
      </c>
      <c r="G3121" s="832">
        <v>0</v>
      </c>
      <c r="H3121" s="832">
        <v>0</v>
      </c>
      <c r="I3121" s="832">
        <v>0</v>
      </c>
      <c r="J3121" s="832">
        <v>0</v>
      </c>
      <c r="K3121" s="832">
        <v>0</v>
      </c>
      <c r="L3121" s="832">
        <v>0</v>
      </c>
      <c r="M3121" s="832">
        <v>0</v>
      </c>
      <c r="N3121" s="832">
        <v>0</v>
      </c>
      <c r="O3121" s="832">
        <v>0</v>
      </c>
      <c r="P3121" s="832">
        <v>0</v>
      </c>
      <c r="Q3121" s="832">
        <v>0</v>
      </c>
      <c r="R3121" s="832">
        <v>0</v>
      </c>
      <c r="S3121" s="832">
        <v>0</v>
      </c>
      <c r="T3121" s="832">
        <v>0</v>
      </c>
      <c r="U3121" s="832">
        <v>0</v>
      </c>
      <c r="V3121" s="832">
        <v>0</v>
      </c>
      <c r="W3121" s="832">
        <v>0</v>
      </c>
      <c r="X3121" s="832">
        <v>0</v>
      </c>
      <c r="Y3121" s="832">
        <v>0</v>
      </c>
      <c r="Z3121" s="832">
        <v>0</v>
      </c>
      <c r="AA3121" s="832">
        <v>0</v>
      </c>
      <c r="AB3121" s="832">
        <v>0</v>
      </c>
      <c r="AC3121" s="832">
        <v>0</v>
      </c>
      <c r="AD3121" s="832">
        <v>0</v>
      </c>
      <c r="AE3121" s="832">
        <v>0</v>
      </c>
      <c r="AF3121" s="832">
        <v>0</v>
      </c>
      <c r="AG3121" s="832">
        <v>0</v>
      </c>
      <c r="AH3121" s="832">
        <v>0</v>
      </c>
      <c r="AI3121" s="832">
        <v>0</v>
      </c>
    </row>
    <row r="3122" spans="1:35" ht="15" customHeight="1">
      <c r="A3122" s="832" t="s">
        <v>1150</v>
      </c>
      <c r="B3122" s="832">
        <v>2023</v>
      </c>
      <c r="C3122" s="832" t="s">
        <v>1708</v>
      </c>
      <c r="D3122" s="832" t="s">
        <v>1709</v>
      </c>
      <c r="E3122" s="832" t="s">
        <v>333</v>
      </c>
      <c r="F3122" s="832" t="s">
        <v>1119</v>
      </c>
      <c r="G3122" s="832">
        <v>0</v>
      </c>
      <c r="H3122" s="832">
        <v>0</v>
      </c>
      <c r="I3122" s="832">
        <v>0</v>
      </c>
      <c r="J3122" s="832">
        <v>0</v>
      </c>
      <c r="K3122" s="832">
        <v>0</v>
      </c>
      <c r="L3122" s="832">
        <v>0</v>
      </c>
      <c r="M3122" s="832">
        <v>0</v>
      </c>
      <c r="N3122" s="832">
        <v>0</v>
      </c>
      <c r="O3122" s="832">
        <v>0</v>
      </c>
      <c r="P3122" s="832">
        <v>0</v>
      </c>
      <c r="Q3122" s="832">
        <v>0</v>
      </c>
      <c r="R3122" s="832">
        <v>0</v>
      </c>
      <c r="S3122" s="832">
        <v>0</v>
      </c>
      <c r="T3122" s="832">
        <v>0</v>
      </c>
      <c r="U3122" s="832">
        <v>0</v>
      </c>
      <c r="V3122" s="832">
        <v>0</v>
      </c>
      <c r="W3122" s="832">
        <v>0</v>
      </c>
      <c r="X3122" s="832">
        <v>0</v>
      </c>
      <c r="Y3122" s="832">
        <v>0</v>
      </c>
      <c r="Z3122" s="832">
        <v>0</v>
      </c>
      <c r="AA3122" s="832">
        <v>0</v>
      </c>
      <c r="AB3122" s="832">
        <v>0</v>
      </c>
      <c r="AC3122" s="832">
        <v>0</v>
      </c>
      <c r="AD3122" s="832">
        <v>0</v>
      </c>
      <c r="AE3122" s="832">
        <v>0</v>
      </c>
      <c r="AF3122" s="832">
        <v>0</v>
      </c>
      <c r="AG3122" s="832">
        <v>0</v>
      </c>
      <c r="AH3122" s="832">
        <v>0</v>
      </c>
      <c r="AI3122" s="832">
        <v>0</v>
      </c>
    </row>
    <row r="3123" spans="1:35" ht="15" customHeight="1">
      <c r="A3123" s="832" t="s">
        <v>1150</v>
      </c>
      <c r="B3123" s="832">
        <v>2023</v>
      </c>
      <c r="C3123" s="832" t="s">
        <v>1710</v>
      </c>
      <c r="D3123" s="832" t="s">
        <v>1711</v>
      </c>
      <c r="E3123" s="832" t="s">
        <v>333</v>
      </c>
      <c r="F3123" s="832" t="s">
        <v>1119</v>
      </c>
      <c r="G3123" s="832">
        <v>0</v>
      </c>
      <c r="H3123" s="832">
        <v>0</v>
      </c>
      <c r="I3123" s="832">
        <v>0</v>
      </c>
      <c r="J3123" s="832">
        <v>0</v>
      </c>
      <c r="K3123" s="832">
        <v>0</v>
      </c>
      <c r="L3123" s="832">
        <v>0</v>
      </c>
      <c r="M3123" s="832">
        <v>0</v>
      </c>
      <c r="N3123" s="832">
        <v>0</v>
      </c>
      <c r="O3123" s="832">
        <v>0</v>
      </c>
      <c r="P3123" s="832">
        <v>0</v>
      </c>
      <c r="Q3123" s="832">
        <v>0</v>
      </c>
      <c r="R3123" s="832">
        <v>0</v>
      </c>
      <c r="S3123" s="832">
        <v>0</v>
      </c>
      <c r="T3123" s="832">
        <v>0</v>
      </c>
      <c r="U3123" s="832">
        <v>0</v>
      </c>
      <c r="V3123" s="832">
        <v>0</v>
      </c>
      <c r="W3123" s="832">
        <v>0</v>
      </c>
      <c r="X3123" s="832">
        <v>0</v>
      </c>
      <c r="Y3123" s="832">
        <v>0</v>
      </c>
      <c r="Z3123" s="832">
        <v>0</v>
      </c>
      <c r="AA3123" s="832">
        <v>0</v>
      </c>
      <c r="AB3123" s="832">
        <v>0</v>
      </c>
      <c r="AC3123" s="832">
        <v>0</v>
      </c>
      <c r="AD3123" s="832">
        <v>0</v>
      </c>
      <c r="AE3123" s="832">
        <v>0</v>
      </c>
      <c r="AF3123" s="832">
        <v>0</v>
      </c>
      <c r="AG3123" s="832">
        <v>0</v>
      </c>
      <c r="AH3123" s="832">
        <v>0</v>
      </c>
      <c r="AI3123" s="832">
        <v>0</v>
      </c>
    </row>
    <row r="3124" spans="1:35" ht="15" customHeight="1">
      <c r="A3124" s="832" t="s">
        <v>1150</v>
      </c>
      <c r="B3124" s="832">
        <v>2023</v>
      </c>
      <c r="C3124" s="832" t="s">
        <v>1712</v>
      </c>
      <c r="D3124" s="832" t="s">
        <v>1713</v>
      </c>
      <c r="E3124" s="832" t="s">
        <v>333</v>
      </c>
      <c r="F3124" s="832" t="s">
        <v>1119</v>
      </c>
      <c r="G3124" s="832">
        <v>0</v>
      </c>
      <c r="H3124" s="832">
        <v>0</v>
      </c>
      <c r="I3124" s="832">
        <v>0</v>
      </c>
      <c r="J3124" s="832">
        <v>0</v>
      </c>
      <c r="K3124" s="832">
        <v>0</v>
      </c>
      <c r="L3124" s="832">
        <v>0</v>
      </c>
      <c r="M3124" s="832">
        <v>0</v>
      </c>
      <c r="N3124" s="832">
        <v>0</v>
      </c>
      <c r="O3124" s="832">
        <v>0</v>
      </c>
      <c r="P3124" s="832">
        <v>0</v>
      </c>
      <c r="Q3124" s="832">
        <v>0</v>
      </c>
      <c r="R3124" s="832">
        <v>0</v>
      </c>
      <c r="S3124" s="832">
        <v>0</v>
      </c>
      <c r="T3124" s="832">
        <v>0</v>
      </c>
      <c r="U3124" s="832">
        <v>0</v>
      </c>
      <c r="V3124" s="832">
        <v>0</v>
      </c>
      <c r="W3124" s="832">
        <v>0</v>
      </c>
      <c r="X3124" s="832">
        <v>0</v>
      </c>
      <c r="Y3124" s="832">
        <v>0</v>
      </c>
      <c r="Z3124" s="832">
        <v>0</v>
      </c>
      <c r="AA3124" s="832">
        <v>0</v>
      </c>
      <c r="AB3124" s="832">
        <v>0</v>
      </c>
      <c r="AC3124" s="832">
        <v>0</v>
      </c>
      <c r="AD3124" s="832">
        <v>0</v>
      </c>
      <c r="AE3124" s="832">
        <v>0</v>
      </c>
      <c r="AF3124" s="832">
        <v>0</v>
      </c>
      <c r="AG3124" s="832">
        <v>0</v>
      </c>
      <c r="AH3124" s="832">
        <v>0</v>
      </c>
      <c r="AI3124" s="832">
        <v>0</v>
      </c>
    </row>
    <row r="3125" spans="1:35" ht="15" customHeight="1">
      <c r="A3125" s="832" t="s">
        <v>1150</v>
      </c>
      <c r="B3125" s="832">
        <v>2023</v>
      </c>
      <c r="C3125" s="832" t="s">
        <v>1714</v>
      </c>
      <c r="D3125" s="832" t="s">
        <v>1715</v>
      </c>
      <c r="E3125" s="832" t="s">
        <v>333</v>
      </c>
      <c r="F3125" s="832" t="s">
        <v>1119</v>
      </c>
      <c r="G3125" s="832">
        <v>0</v>
      </c>
      <c r="H3125" s="832">
        <v>0</v>
      </c>
      <c r="I3125" s="832">
        <v>0</v>
      </c>
      <c r="J3125" s="832">
        <v>0</v>
      </c>
      <c r="K3125" s="832">
        <v>0</v>
      </c>
      <c r="L3125" s="832">
        <v>0</v>
      </c>
      <c r="M3125" s="832">
        <v>0</v>
      </c>
      <c r="N3125" s="832">
        <v>0</v>
      </c>
      <c r="O3125" s="832">
        <v>0</v>
      </c>
      <c r="P3125" s="832">
        <v>0</v>
      </c>
      <c r="Q3125" s="832">
        <v>0</v>
      </c>
      <c r="R3125" s="832">
        <v>0</v>
      </c>
      <c r="S3125" s="832">
        <v>0</v>
      </c>
      <c r="T3125" s="832">
        <v>0</v>
      </c>
      <c r="U3125" s="832">
        <v>0</v>
      </c>
      <c r="V3125" s="832">
        <v>0</v>
      </c>
      <c r="W3125" s="832">
        <v>0</v>
      </c>
      <c r="X3125" s="832">
        <v>0</v>
      </c>
      <c r="Y3125" s="832">
        <v>0</v>
      </c>
      <c r="Z3125" s="832">
        <v>0</v>
      </c>
      <c r="AA3125" s="832">
        <v>0</v>
      </c>
      <c r="AB3125" s="832">
        <v>0</v>
      </c>
      <c r="AC3125" s="832">
        <v>0</v>
      </c>
      <c r="AD3125" s="832">
        <v>0</v>
      </c>
      <c r="AE3125" s="832">
        <v>0</v>
      </c>
      <c r="AF3125" s="832">
        <v>0</v>
      </c>
      <c r="AG3125" s="832">
        <v>0</v>
      </c>
      <c r="AH3125" s="832">
        <v>0</v>
      </c>
      <c r="AI3125" s="832">
        <v>0</v>
      </c>
    </row>
    <row r="3126" spans="1:35" ht="15" customHeight="1">
      <c r="A3126" s="832" t="s">
        <v>1150</v>
      </c>
      <c r="B3126" s="832">
        <v>2023</v>
      </c>
      <c r="C3126" s="832" t="s">
        <v>1716</v>
      </c>
      <c r="D3126" s="832" t="s">
        <v>1717</v>
      </c>
      <c r="E3126" s="832" t="s">
        <v>333</v>
      </c>
      <c r="F3126" s="832" t="s">
        <v>1119</v>
      </c>
      <c r="G3126" s="832">
        <v>0</v>
      </c>
      <c r="H3126" s="832">
        <v>0</v>
      </c>
      <c r="I3126" s="832">
        <v>0</v>
      </c>
      <c r="J3126" s="832">
        <v>0</v>
      </c>
      <c r="K3126" s="832">
        <v>0</v>
      </c>
      <c r="L3126" s="832">
        <v>0</v>
      </c>
      <c r="M3126" s="832">
        <v>0</v>
      </c>
      <c r="N3126" s="832">
        <v>0</v>
      </c>
      <c r="O3126" s="832">
        <v>0</v>
      </c>
      <c r="P3126" s="832">
        <v>0</v>
      </c>
      <c r="Q3126" s="832">
        <v>0</v>
      </c>
      <c r="R3126" s="832">
        <v>0</v>
      </c>
      <c r="S3126" s="832">
        <v>0</v>
      </c>
      <c r="T3126" s="832">
        <v>0</v>
      </c>
      <c r="U3126" s="832">
        <v>0</v>
      </c>
      <c r="V3126" s="832">
        <v>0</v>
      </c>
      <c r="W3126" s="832">
        <v>0</v>
      </c>
      <c r="X3126" s="832">
        <v>0</v>
      </c>
      <c r="Y3126" s="832">
        <v>0</v>
      </c>
      <c r="Z3126" s="832">
        <v>0</v>
      </c>
      <c r="AA3126" s="832">
        <v>0</v>
      </c>
      <c r="AB3126" s="832">
        <v>0</v>
      </c>
      <c r="AC3126" s="832">
        <v>0</v>
      </c>
      <c r="AD3126" s="832">
        <v>0</v>
      </c>
      <c r="AE3126" s="832">
        <v>0</v>
      </c>
      <c r="AF3126" s="832">
        <v>0</v>
      </c>
      <c r="AG3126" s="832">
        <v>0</v>
      </c>
      <c r="AH3126" s="832">
        <v>0</v>
      </c>
      <c r="AI3126" s="832">
        <v>0</v>
      </c>
    </row>
    <row r="3127" spans="1:35" ht="15" customHeight="1">
      <c r="A3127" s="832" t="s">
        <v>1150</v>
      </c>
      <c r="B3127" s="832">
        <v>2023</v>
      </c>
      <c r="C3127" s="832" t="s">
        <v>1718</v>
      </c>
      <c r="D3127" s="832" t="s">
        <v>1719</v>
      </c>
      <c r="E3127" s="832" t="s">
        <v>333</v>
      </c>
      <c r="F3127" s="832" t="s">
        <v>1119</v>
      </c>
      <c r="G3127" s="832">
        <v>0</v>
      </c>
      <c r="H3127" s="832">
        <v>0</v>
      </c>
      <c r="I3127" s="832">
        <v>0</v>
      </c>
      <c r="J3127" s="832">
        <v>0</v>
      </c>
      <c r="K3127" s="832">
        <v>0</v>
      </c>
      <c r="L3127" s="832">
        <v>0</v>
      </c>
      <c r="M3127" s="832">
        <v>0</v>
      </c>
      <c r="N3127" s="832">
        <v>0</v>
      </c>
      <c r="O3127" s="832">
        <v>0</v>
      </c>
      <c r="P3127" s="832">
        <v>0</v>
      </c>
      <c r="Q3127" s="832">
        <v>0</v>
      </c>
      <c r="R3127" s="832">
        <v>0</v>
      </c>
      <c r="S3127" s="832">
        <v>0</v>
      </c>
      <c r="T3127" s="832">
        <v>0</v>
      </c>
      <c r="U3127" s="832">
        <v>0</v>
      </c>
      <c r="V3127" s="832">
        <v>0</v>
      </c>
      <c r="W3127" s="832">
        <v>0</v>
      </c>
      <c r="X3127" s="832">
        <v>0</v>
      </c>
      <c r="Y3127" s="832">
        <v>0</v>
      </c>
      <c r="Z3127" s="832">
        <v>0</v>
      </c>
      <c r="AA3127" s="832">
        <v>0</v>
      </c>
      <c r="AB3127" s="832">
        <v>0</v>
      </c>
      <c r="AC3127" s="832">
        <v>0</v>
      </c>
      <c r="AD3127" s="832">
        <v>0</v>
      </c>
      <c r="AE3127" s="832">
        <v>0</v>
      </c>
      <c r="AF3127" s="832">
        <v>0</v>
      </c>
      <c r="AG3127" s="832">
        <v>0</v>
      </c>
      <c r="AH3127" s="832">
        <v>0</v>
      </c>
      <c r="AI3127" s="832">
        <v>0</v>
      </c>
    </row>
    <row r="3128" spans="1:35" ht="15" customHeight="1">
      <c r="A3128" s="832" t="s">
        <v>1150</v>
      </c>
      <c r="B3128" s="832">
        <v>2023</v>
      </c>
      <c r="C3128" s="832" t="s">
        <v>1720</v>
      </c>
      <c r="D3128" s="832" t="s">
        <v>1721</v>
      </c>
      <c r="E3128" s="832" t="s">
        <v>333</v>
      </c>
      <c r="F3128" s="832" t="s">
        <v>1119</v>
      </c>
      <c r="G3128" s="832">
        <v>0</v>
      </c>
      <c r="H3128" s="832">
        <v>0</v>
      </c>
      <c r="I3128" s="832">
        <v>0</v>
      </c>
      <c r="J3128" s="832">
        <v>0</v>
      </c>
      <c r="K3128" s="832">
        <v>0</v>
      </c>
      <c r="L3128" s="832">
        <v>0</v>
      </c>
      <c r="M3128" s="832">
        <v>0</v>
      </c>
      <c r="N3128" s="832">
        <v>0</v>
      </c>
      <c r="O3128" s="832">
        <v>0</v>
      </c>
      <c r="P3128" s="832">
        <v>0</v>
      </c>
      <c r="Q3128" s="832">
        <v>0</v>
      </c>
      <c r="R3128" s="832">
        <v>0</v>
      </c>
      <c r="S3128" s="832">
        <v>0</v>
      </c>
      <c r="T3128" s="832">
        <v>0</v>
      </c>
      <c r="U3128" s="832">
        <v>0</v>
      </c>
      <c r="V3128" s="832">
        <v>0</v>
      </c>
      <c r="W3128" s="832">
        <v>0</v>
      </c>
      <c r="X3128" s="832">
        <v>0</v>
      </c>
      <c r="Y3128" s="832">
        <v>0</v>
      </c>
      <c r="Z3128" s="832">
        <v>0</v>
      </c>
      <c r="AA3128" s="832">
        <v>0</v>
      </c>
      <c r="AB3128" s="832">
        <v>0</v>
      </c>
      <c r="AC3128" s="832">
        <v>0</v>
      </c>
      <c r="AD3128" s="832">
        <v>0</v>
      </c>
      <c r="AE3128" s="832">
        <v>0</v>
      </c>
      <c r="AF3128" s="832">
        <v>0</v>
      </c>
      <c r="AG3128" s="832">
        <v>0</v>
      </c>
      <c r="AH3128" s="832">
        <v>0</v>
      </c>
      <c r="AI3128" s="832">
        <v>0</v>
      </c>
    </row>
    <row r="3129" spans="1:35" ht="15" customHeight="1">
      <c r="A3129" s="832" t="s">
        <v>1150</v>
      </c>
      <c r="B3129" s="832">
        <v>2023</v>
      </c>
      <c r="C3129" s="832" t="s">
        <v>1722</v>
      </c>
      <c r="D3129" s="832" t="s">
        <v>1723</v>
      </c>
      <c r="E3129" s="832" t="s">
        <v>333</v>
      </c>
      <c r="F3129" s="832" t="s">
        <v>1119</v>
      </c>
      <c r="G3129" s="832">
        <v>0</v>
      </c>
      <c r="H3129" s="832">
        <v>0</v>
      </c>
      <c r="I3129" s="832">
        <v>0</v>
      </c>
      <c r="J3129" s="832">
        <v>0</v>
      </c>
      <c r="K3129" s="832">
        <v>0</v>
      </c>
      <c r="L3129" s="832">
        <v>0</v>
      </c>
      <c r="M3129" s="832">
        <v>0</v>
      </c>
      <c r="N3129" s="832">
        <v>0</v>
      </c>
      <c r="O3129" s="832">
        <v>0</v>
      </c>
      <c r="P3129" s="832">
        <v>0</v>
      </c>
      <c r="Q3129" s="832">
        <v>0</v>
      </c>
      <c r="R3129" s="832">
        <v>0</v>
      </c>
      <c r="S3129" s="832">
        <v>0</v>
      </c>
      <c r="T3129" s="832">
        <v>0</v>
      </c>
      <c r="U3129" s="832">
        <v>0</v>
      </c>
      <c r="V3129" s="832">
        <v>0</v>
      </c>
      <c r="W3129" s="832">
        <v>0</v>
      </c>
      <c r="X3129" s="832">
        <v>0</v>
      </c>
      <c r="Y3129" s="832">
        <v>0</v>
      </c>
      <c r="Z3129" s="832">
        <v>0</v>
      </c>
      <c r="AA3129" s="832">
        <v>0</v>
      </c>
      <c r="AB3129" s="832">
        <v>0</v>
      </c>
      <c r="AC3129" s="832">
        <v>0</v>
      </c>
      <c r="AD3129" s="832">
        <v>0</v>
      </c>
      <c r="AE3129" s="832">
        <v>0</v>
      </c>
      <c r="AF3129" s="832">
        <v>0</v>
      </c>
      <c r="AG3129" s="832">
        <v>0</v>
      </c>
      <c r="AH3129" s="832">
        <v>0</v>
      </c>
      <c r="AI3129" s="832">
        <v>0</v>
      </c>
    </row>
    <row r="3130" spans="1:35" ht="15" customHeight="1">
      <c r="A3130" s="832" t="s">
        <v>1150</v>
      </c>
      <c r="B3130" s="832">
        <v>2023</v>
      </c>
      <c r="C3130" s="832" t="s">
        <v>1724</v>
      </c>
      <c r="D3130" s="832" t="s">
        <v>1725</v>
      </c>
      <c r="E3130" s="832" t="s">
        <v>333</v>
      </c>
      <c r="F3130" s="832" t="s">
        <v>1119</v>
      </c>
      <c r="G3130" s="832">
        <v>0</v>
      </c>
      <c r="H3130" s="832">
        <v>0</v>
      </c>
      <c r="I3130" s="832">
        <v>0</v>
      </c>
      <c r="J3130" s="832">
        <v>0</v>
      </c>
      <c r="K3130" s="832">
        <v>0</v>
      </c>
      <c r="L3130" s="832">
        <v>0</v>
      </c>
      <c r="M3130" s="832">
        <v>0</v>
      </c>
      <c r="N3130" s="832">
        <v>0</v>
      </c>
      <c r="O3130" s="832">
        <v>0</v>
      </c>
      <c r="P3130" s="832">
        <v>0</v>
      </c>
      <c r="Q3130" s="832">
        <v>0</v>
      </c>
      <c r="R3130" s="832">
        <v>0</v>
      </c>
      <c r="S3130" s="832">
        <v>0</v>
      </c>
      <c r="T3130" s="832">
        <v>0</v>
      </c>
      <c r="U3130" s="832">
        <v>0</v>
      </c>
      <c r="V3130" s="832">
        <v>0</v>
      </c>
      <c r="W3130" s="832">
        <v>0</v>
      </c>
      <c r="X3130" s="832">
        <v>0</v>
      </c>
      <c r="Y3130" s="832">
        <v>0</v>
      </c>
      <c r="Z3130" s="832">
        <v>0</v>
      </c>
      <c r="AA3130" s="832">
        <v>0</v>
      </c>
      <c r="AB3130" s="832">
        <v>0</v>
      </c>
      <c r="AC3130" s="832">
        <v>0</v>
      </c>
      <c r="AD3130" s="832">
        <v>0</v>
      </c>
      <c r="AE3130" s="832">
        <v>0</v>
      </c>
      <c r="AF3130" s="832">
        <v>0</v>
      </c>
      <c r="AG3130" s="832">
        <v>0</v>
      </c>
      <c r="AH3130" s="832">
        <v>0</v>
      </c>
      <c r="AI3130" s="832">
        <v>0</v>
      </c>
    </row>
    <row r="3131" spans="1:35" ht="15" customHeight="1">
      <c r="A3131" s="832" t="s">
        <v>1150</v>
      </c>
      <c r="B3131" s="832">
        <v>2023</v>
      </c>
      <c r="C3131" s="832" t="s">
        <v>1726</v>
      </c>
      <c r="D3131" s="832" t="s">
        <v>1727</v>
      </c>
      <c r="E3131" s="832" t="s">
        <v>333</v>
      </c>
      <c r="F3131" s="832" t="s">
        <v>1119</v>
      </c>
      <c r="G3131" s="832">
        <v>0</v>
      </c>
      <c r="H3131" s="832">
        <v>0</v>
      </c>
      <c r="I3131" s="832">
        <v>0</v>
      </c>
      <c r="J3131" s="832">
        <v>0</v>
      </c>
      <c r="K3131" s="832">
        <v>0</v>
      </c>
      <c r="L3131" s="832">
        <v>0</v>
      </c>
      <c r="M3131" s="832">
        <v>0</v>
      </c>
      <c r="N3131" s="832">
        <v>0</v>
      </c>
      <c r="O3131" s="832">
        <v>0</v>
      </c>
      <c r="P3131" s="832">
        <v>0</v>
      </c>
      <c r="Q3131" s="832">
        <v>0</v>
      </c>
      <c r="R3131" s="832">
        <v>0</v>
      </c>
      <c r="S3131" s="832">
        <v>0</v>
      </c>
      <c r="T3131" s="832">
        <v>0</v>
      </c>
      <c r="U3131" s="832">
        <v>0</v>
      </c>
      <c r="V3131" s="832">
        <v>0</v>
      </c>
      <c r="W3131" s="832">
        <v>0</v>
      </c>
      <c r="X3131" s="832">
        <v>0</v>
      </c>
      <c r="Y3131" s="832">
        <v>0</v>
      </c>
      <c r="Z3131" s="832">
        <v>0</v>
      </c>
      <c r="AA3131" s="832">
        <v>0</v>
      </c>
      <c r="AB3131" s="832">
        <v>0</v>
      </c>
      <c r="AC3131" s="832">
        <v>0</v>
      </c>
      <c r="AD3131" s="832">
        <v>0</v>
      </c>
      <c r="AE3131" s="832">
        <v>0</v>
      </c>
      <c r="AF3131" s="832">
        <v>0</v>
      </c>
      <c r="AG3131" s="832">
        <v>0</v>
      </c>
      <c r="AH3131" s="832">
        <v>0</v>
      </c>
      <c r="AI3131" s="832">
        <v>0</v>
      </c>
    </row>
    <row r="3132" spans="1:35" ht="15" customHeight="1">
      <c r="A3132" s="832" t="s">
        <v>1150</v>
      </c>
      <c r="B3132" s="832">
        <v>2023</v>
      </c>
      <c r="C3132" s="832" t="s">
        <v>1728</v>
      </c>
      <c r="D3132" s="832" t="s">
        <v>1729</v>
      </c>
      <c r="E3132" s="832" t="s">
        <v>333</v>
      </c>
      <c r="F3132" s="832" t="s">
        <v>1119</v>
      </c>
      <c r="G3132" s="832">
        <v>0</v>
      </c>
      <c r="H3132" s="832">
        <v>0</v>
      </c>
      <c r="I3132" s="832">
        <v>0</v>
      </c>
      <c r="J3132" s="832">
        <v>0</v>
      </c>
      <c r="K3132" s="832">
        <v>0</v>
      </c>
      <c r="L3132" s="832">
        <v>0</v>
      </c>
      <c r="M3132" s="832">
        <v>0</v>
      </c>
      <c r="N3132" s="832">
        <v>0</v>
      </c>
      <c r="O3132" s="832">
        <v>0</v>
      </c>
      <c r="P3132" s="832">
        <v>0</v>
      </c>
      <c r="Q3132" s="832">
        <v>0</v>
      </c>
      <c r="R3132" s="832">
        <v>0</v>
      </c>
      <c r="S3132" s="832">
        <v>0</v>
      </c>
      <c r="T3132" s="832">
        <v>0</v>
      </c>
      <c r="U3132" s="832">
        <v>0</v>
      </c>
      <c r="V3132" s="832">
        <v>0</v>
      </c>
      <c r="W3132" s="832">
        <v>0</v>
      </c>
      <c r="X3132" s="832">
        <v>0</v>
      </c>
      <c r="Y3132" s="832">
        <v>0</v>
      </c>
      <c r="Z3132" s="832">
        <v>0</v>
      </c>
      <c r="AA3132" s="832">
        <v>0</v>
      </c>
      <c r="AB3132" s="832">
        <v>0</v>
      </c>
      <c r="AC3132" s="832">
        <v>0</v>
      </c>
      <c r="AD3132" s="832">
        <v>0</v>
      </c>
      <c r="AE3132" s="832">
        <v>0</v>
      </c>
      <c r="AF3132" s="832">
        <v>0</v>
      </c>
      <c r="AG3132" s="832">
        <v>0</v>
      </c>
      <c r="AH3132" s="832">
        <v>0</v>
      </c>
      <c r="AI3132" s="832">
        <v>0</v>
      </c>
    </row>
    <row r="3133" spans="1:35" ht="15" customHeight="1">
      <c r="A3133" s="832" t="s">
        <v>1150</v>
      </c>
      <c r="B3133" s="832">
        <v>2023</v>
      </c>
      <c r="C3133" s="832" t="s">
        <v>1730</v>
      </c>
      <c r="D3133" s="832" t="s">
        <v>1731</v>
      </c>
      <c r="E3133" s="832" t="s">
        <v>333</v>
      </c>
      <c r="F3133" s="832" t="s">
        <v>1119</v>
      </c>
      <c r="G3133" s="832">
        <v>0</v>
      </c>
      <c r="H3133" s="832">
        <v>0</v>
      </c>
      <c r="I3133" s="832">
        <v>0</v>
      </c>
      <c r="J3133" s="832">
        <v>0</v>
      </c>
      <c r="K3133" s="832">
        <v>0</v>
      </c>
      <c r="L3133" s="832">
        <v>0</v>
      </c>
      <c r="M3133" s="832">
        <v>0</v>
      </c>
      <c r="N3133" s="832">
        <v>0</v>
      </c>
      <c r="O3133" s="832">
        <v>0</v>
      </c>
      <c r="P3133" s="832">
        <v>0</v>
      </c>
      <c r="Q3133" s="832">
        <v>0</v>
      </c>
      <c r="R3133" s="832">
        <v>0</v>
      </c>
      <c r="S3133" s="832">
        <v>0</v>
      </c>
      <c r="T3133" s="832">
        <v>0</v>
      </c>
      <c r="U3133" s="832">
        <v>0</v>
      </c>
      <c r="V3133" s="832">
        <v>0</v>
      </c>
      <c r="W3133" s="832">
        <v>0</v>
      </c>
      <c r="X3133" s="832">
        <v>0</v>
      </c>
      <c r="Y3133" s="832">
        <v>0</v>
      </c>
      <c r="Z3133" s="832">
        <v>0</v>
      </c>
      <c r="AA3133" s="832">
        <v>0</v>
      </c>
      <c r="AB3133" s="832">
        <v>0</v>
      </c>
      <c r="AC3133" s="832">
        <v>0</v>
      </c>
      <c r="AD3133" s="832">
        <v>0</v>
      </c>
      <c r="AE3133" s="832">
        <v>0</v>
      </c>
      <c r="AF3133" s="832">
        <v>0</v>
      </c>
      <c r="AG3133" s="832">
        <v>0</v>
      </c>
      <c r="AH3133" s="832">
        <v>0</v>
      </c>
      <c r="AI3133" s="832">
        <v>0</v>
      </c>
    </row>
    <row r="3134" spans="1:35" ht="15" customHeight="1">
      <c r="A3134" s="832" t="s">
        <v>1150</v>
      </c>
      <c r="B3134" s="832">
        <v>2023</v>
      </c>
      <c r="C3134" s="832" t="s">
        <v>1732</v>
      </c>
      <c r="D3134" s="832" t="s">
        <v>1733</v>
      </c>
      <c r="E3134" s="832" t="s">
        <v>333</v>
      </c>
      <c r="F3134" s="832" t="s">
        <v>1119</v>
      </c>
      <c r="G3134" s="832">
        <v>0</v>
      </c>
      <c r="H3134" s="832">
        <v>0</v>
      </c>
      <c r="I3134" s="832">
        <v>0</v>
      </c>
      <c r="J3134" s="832">
        <v>0</v>
      </c>
      <c r="K3134" s="832">
        <v>0</v>
      </c>
      <c r="L3134" s="832">
        <v>0</v>
      </c>
      <c r="M3134" s="832">
        <v>0</v>
      </c>
      <c r="N3134" s="832">
        <v>0</v>
      </c>
      <c r="O3134" s="832">
        <v>0</v>
      </c>
      <c r="P3134" s="832">
        <v>0</v>
      </c>
      <c r="Q3134" s="832">
        <v>0</v>
      </c>
      <c r="R3134" s="832">
        <v>0</v>
      </c>
      <c r="S3134" s="832">
        <v>0</v>
      </c>
      <c r="T3134" s="832">
        <v>0</v>
      </c>
      <c r="U3134" s="832">
        <v>0</v>
      </c>
      <c r="V3134" s="832">
        <v>0</v>
      </c>
      <c r="W3134" s="832">
        <v>0</v>
      </c>
      <c r="X3134" s="832">
        <v>0</v>
      </c>
      <c r="Y3134" s="832">
        <v>0</v>
      </c>
      <c r="Z3134" s="832">
        <v>0</v>
      </c>
      <c r="AA3134" s="832">
        <v>0</v>
      </c>
      <c r="AB3134" s="832">
        <v>0</v>
      </c>
      <c r="AC3134" s="832">
        <v>0</v>
      </c>
      <c r="AD3134" s="832">
        <v>0</v>
      </c>
      <c r="AE3134" s="832">
        <v>0</v>
      </c>
      <c r="AF3134" s="832">
        <v>0</v>
      </c>
      <c r="AG3134" s="832">
        <v>0</v>
      </c>
      <c r="AH3134" s="832">
        <v>0</v>
      </c>
      <c r="AI3134" s="832">
        <v>0</v>
      </c>
    </row>
    <row r="3135" spans="1:35" ht="15" customHeight="1">
      <c r="A3135" s="832" t="s">
        <v>1150</v>
      </c>
      <c r="B3135" s="832">
        <v>2023</v>
      </c>
      <c r="C3135" s="832" t="s">
        <v>1734</v>
      </c>
      <c r="D3135" s="832" t="s">
        <v>1735</v>
      </c>
      <c r="E3135" s="832" t="s">
        <v>333</v>
      </c>
      <c r="F3135" s="832" t="s">
        <v>1119</v>
      </c>
      <c r="G3135" s="832">
        <v>0</v>
      </c>
      <c r="H3135" s="832">
        <v>0</v>
      </c>
      <c r="I3135" s="832">
        <v>0</v>
      </c>
      <c r="J3135" s="832">
        <v>0</v>
      </c>
      <c r="K3135" s="832">
        <v>0</v>
      </c>
      <c r="L3135" s="832">
        <v>0</v>
      </c>
      <c r="M3135" s="832">
        <v>0</v>
      </c>
      <c r="N3135" s="832">
        <v>0</v>
      </c>
      <c r="O3135" s="832">
        <v>0</v>
      </c>
      <c r="P3135" s="832">
        <v>0</v>
      </c>
      <c r="Q3135" s="832">
        <v>0</v>
      </c>
      <c r="R3135" s="832">
        <v>0</v>
      </c>
      <c r="S3135" s="832">
        <v>0</v>
      </c>
      <c r="T3135" s="832">
        <v>0</v>
      </c>
      <c r="U3135" s="832">
        <v>0</v>
      </c>
      <c r="V3135" s="832">
        <v>0</v>
      </c>
      <c r="W3135" s="832">
        <v>0</v>
      </c>
      <c r="X3135" s="832">
        <v>0</v>
      </c>
      <c r="Y3135" s="832">
        <v>0</v>
      </c>
      <c r="Z3135" s="832">
        <v>0</v>
      </c>
      <c r="AA3135" s="832">
        <v>0</v>
      </c>
      <c r="AB3135" s="832">
        <v>0</v>
      </c>
      <c r="AC3135" s="832">
        <v>0</v>
      </c>
      <c r="AD3135" s="832">
        <v>0</v>
      </c>
      <c r="AE3135" s="832">
        <v>0</v>
      </c>
      <c r="AF3135" s="832">
        <v>0</v>
      </c>
      <c r="AG3135" s="832">
        <v>0</v>
      </c>
      <c r="AH3135" s="832">
        <v>0</v>
      </c>
      <c r="AI3135" s="832">
        <v>0</v>
      </c>
    </row>
    <row r="3136" spans="1:35" ht="15" customHeight="1">
      <c r="A3136" s="832" t="s">
        <v>1150</v>
      </c>
      <c r="B3136" s="832">
        <v>2023</v>
      </c>
      <c r="C3136" s="832" t="s">
        <v>1736</v>
      </c>
      <c r="D3136" s="832" t="s">
        <v>1737</v>
      </c>
      <c r="E3136" s="832" t="s">
        <v>333</v>
      </c>
      <c r="F3136" s="832" t="s">
        <v>1119</v>
      </c>
      <c r="G3136" s="832">
        <v>0</v>
      </c>
      <c r="H3136" s="832">
        <v>0</v>
      </c>
      <c r="I3136" s="832">
        <v>0</v>
      </c>
      <c r="J3136" s="832">
        <v>0</v>
      </c>
      <c r="K3136" s="832">
        <v>0</v>
      </c>
      <c r="L3136" s="832">
        <v>0</v>
      </c>
      <c r="M3136" s="832">
        <v>0</v>
      </c>
      <c r="N3136" s="832">
        <v>0</v>
      </c>
      <c r="O3136" s="832">
        <v>0</v>
      </c>
      <c r="P3136" s="832">
        <v>0</v>
      </c>
      <c r="Q3136" s="832">
        <v>0</v>
      </c>
      <c r="R3136" s="832">
        <v>0</v>
      </c>
      <c r="S3136" s="832">
        <v>0</v>
      </c>
      <c r="T3136" s="832">
        <v>0</v>
      </c>
      <c r="U3136" s="832">
        <v>0</v>
      </c>
      <c r="V3136" s="832">
        <v>0</v>
      </c>
      <c r="W3136" s="832">
        <v>0</v>
      </c>
      <c r="X3136" s="832">
        <v>0</v>
      </c>
      <c r="Y3136" s="832">
        <v>0</v>
      </c>
      <c r="Z3136" s="832">
        <v>0</v>
      </c>
      <c r="AA3136" s="832">
        <v>0</v>
      </c>
      <c r="AB3136" s="832">
        <v>0</v>
      </c>
      <c r="AC3136" s="832">
        <v>0</v>
      </c>
      <c r="AD3136" s="832">
        <v>0</v>
      </c>
      <c r="AE3136" s="832">
        <v>0</v>
      </c>
      <c r="AF3136" s="832">
        <v>0</v>
      </c>
      <c r="AG3136" s="832">
        <v>0</v>
      </c>
      <c r="AH3136" s="832">
        <v>0</v>
      </c>
      <c r="AI3136" s="832">
        <v>0</v>
      </c>
    </row>
    <row r="3137" spans="1:35" ht="15" customHeight="1">
      <c r="A3137" s="832" t="s">
        <v>1150</v>
      </c>
      <c r="B3137" s="832">
        <v>2023</v>
      </c>
      <c r="C3137" s="832" t="s">
        <v>1738</v>
      </c>
      <c r="D3137" s="832" t="s">
        <v>1739</v>
      </c>
      <c r="E3137" s="832" t="s">
        <v>333</v>
      </c>
      <c r="F3137" s="832" t="s">
        <v>1119</v>
      </c>
      <c r="G3137" s="832">
        <v>0</v>
      </c>
      <c r="H3137" s="832">
        <v>0</v>
      </c>
      <c r="I3137" s="832">
        <v>0</v>
      </c>
      <c r="J3137" s="832">
        <v>0</v>
      </c>
      <c r="K3137" s="832">
        <v>0</v>
      </c>
      <c r="L3137" s="832">
        <v>0</v>
      </c>
      <c r="M3137" s="832">
        <v>0</v>
      </c>
      <c r="N3137" s="832">
        <v>0</v>
      </c>
      <c r="O3137" s="832">
        <v>0</v>
      </c>
      <c r="P3137" s="832">
        <v>0</v>
      </c>
      <c r="Q3137" s="832">
        <v>0</v>
      </c>
      <c r="R3137" s="832">
        <v>0</v>
      </c>
      <c r="S3137" s="832">
        <v>0</v>
      </c>
      <c r="T3137" s="832">
        <v>0</v>
      </c>
      <c r="U3137" s="832">
        <v>0</v>
      </c>
      <c r="V3137" s="832">
        <v>0</v>
      </c>
      <c r="W3137" s="832">
        <v>0</v>
      </c>
      <c r="X3137" s="832">
        <v>0</v>
      </c>
      <c r="Y3137" s="832">
        <v>0</v>
      </c>
      <c r="Z3137" s="832">
        <v>0</v>
      </c>
      <c r="AA3137" s="832">
        <v>0</v>
      </c>
      <c r="AB3137" s="832">
        <v>0</v>
      </c>
      <c r="AC3137" s="832">
        <v>0</v>
      </c>
      <c r="AD3137" s="832">
        <v>0</v>
      </c>
      <c r="AE3137" s="832">
        <v>0</v>
      </c>
      <c r="AF3137" s="832">
        <v>0</v>
      </c>
      <c r="AG3137" s="832">
        <v>0</v>
      </c>
      <c r="AH3137" s="832">
        <v>0</v>
      </c>
      <c r="AI3137" s="832">
        <v>0</v>
      </c>
    </row>
    <row r="3138" spans="1:35" ht="15" customHeight="1">
      <c r="A3138" s="832" t="s">
        <v>1150</v>
      </c>
      <c r="B3138" s="832">
        <v>2023</v>
      </c>
      <c r="C3138" s="832" t="s">
        <v>1740</v>
      </c>
      <c r="D3138" s="832" t="s">
        <v>1741</v>
      </c>
      <c r="E3138" s="832" t="s">
        <v>333</v>
      </c>
      <c r="F3138" s="832" t="s">
        <v>1119</v>
      </c>
      <c r="G3138" s="832">
        <v>0</v>
      </c>
      <c r="H3138" s="832">
        <v>0</v>
      </c>
      <c r="I3138" s="832">
        <v>0</v>
      </c>
      <c r="J3138" s="832">
        <v>0</v>
      </c>
      <c r="K3138" s="832">
        <v>0</v>
      </c>
      <c r="L3138" s="832">
        <v>0</v>
      </c>
      <c r="M3138" s="832">
        <v>0</v>
      </c>
      <c r="N3138" s="832">
        <v>0</v>
      </c>
      <c r="O3138" s="832">
        <v>0</v>
      </c>
      <c r="P3138" s="832">
        <v>0</v>
      </c>
      <c r="Q3138" s="832">
        <v>0</v>
      </c>
      <c r="R3138" s="832">
        <v>0</v>
      </c>
      <c r="S3138" s="832">
        <v>0</v>
      </c>
      <c r="T3138" s="832">
        <v>0</v>
      </c>
      <c r="U3138" s="832">
        <v>0</v>
      </c>
      <c r="V3138" s="832">
        <v>0</v>
      </c>
      <c r="W3138" s="832">
        <v>0</v>
      </c>
      <c r="X3138" s="832">
        <v>0</v>
      </c>
      <c r="Y3138" s="832">
        <v>0</v>
      </c>
      <c r="Z3138" s="832">
        <v>0</v>
      </c>
      <c r="AA3138" s="832">
        <v>0</v>
      </c>
      <c r="AB3138" s="832">
        <v>0</v>
      </c>
      <c r="AC3138" s="832">
        <v>0</v>
      </c>
      <c r="AD3138" s="832">
        <v>0</v>
      </c>
      <c r="AE3138" s="832">
        <v>0</v>
      </c>
      <c r="AF3138" s="832">
        <v>0</v>
      </c>
      <c r="AG3138" s="832">
        <v>0</v>
      </c>
      <c r="AH3138" s="832">
        <v>0</v>
      </c>
      <c r="AI3138" s="832">
        <v>0</v>
      </c>
    </row>
    <row r="3139" spans="1:35" ht="15" customHeight="1">
      <c r="A3139" s="832" t="s">
        <v>1150</v>
      </c>
      <c r="B3139" s="832">
        <v>2023</v>
      </c>
      <c r="C3139" s="832" t="s">
        <v>1742</v>
      </c>
      <c r="D3139" s="832" t="s">
        <v>1743</v>
      </c>
      <c r="E3139" s="832" t="s">
        <v>333</v>
      </c>
      <c r="F3139" s="832" t="s">
        <v>1119</v>
      </c>
      <c r="G3139" s="832">
        <v>0</v>
      </c>
      <c r="H3139" s="832">
        <v>0</v>
      </c>
      <c r="I3139" s="832">
        <v>0</v>
      </c>
      <c r="J3139" s="832">
        <v>0</v>
      </c>
      <c r="K3139" s="832">
        <v>0</v>
      </c>
      <c r="L3139" s="832">
        <v>0</v>
      </c>
      <c r="M3139" s="832">
        <v>0</v>
      </c>
      <c r="N3139" s="832">
        <v>0</v>
      </c>
      <c r="O3139" s="832">
        <v>0</v>
      </c>
      <c r="P3139" s="832">
        <v>0</v>
      </c>
      <c r="Q3139" s="832">
        <v>0</v>
      </c>
      <c r="R3139" s="832">
        <v>0</v>
      </c>
      <c r="S3139" s="832">
        <v>0</v>
      </c>
      <c r="T3139" s="832">
        <v>0</v>
      </c>
      <c r="U3139" s="832">
        <v>0</v>
      </c>
      <c r="V3139" s="832">
        <v>0</v>
      </c>
      <c r="W3139" s="832">
        <v>0</v>
      </c>
      <c r="X3139" s="832">
        <v>0</v>
      </c>
      <c r="Y3139" s="832">
        <v>0</v>
      </c>
      <c r="Z3139" s="832">
        <v>0</v>
      </c>
      <c r="AA3139" s="832">
        <v>0</v>
      </c>
      <c r="AB3139" s="832">
        <v>0</v>
      </c>
      <c r="AC3139" s="832">
        <v>0</v>
      </c>
      <c r="AD3139" s="832">
        <v>0</v>
      </c>
      <c r="AE3139" s="832">
        <v>0</v>
      </c>
      <c r="AF3139" s="832">
        <v>0</v>
      </c>
      <c r="AG3139" s="832">
        <v>0</v>
      </c>
      <c r="AH3139" s="832">
        <v>0</v>
      </c>
      <c r="AI3139" s="832">
        <v>0</v>
      </c>
    </row>
    <row r="3140" spans="1:35" ht="15" customHeight="1">
      <c r="A3140" s="832" t="s">
        <v>1150</v>
      </c>
      <c r="B3140" s="832">
        <v>2023</v>
      </c>
      <c r="C3140" s="832" t="s">
        <v>1744</v>
      </c>
      <c r="D3140" s="832" t="s">
        <v>1745</v>
      </c>
      <c r="E3140" s="832" t="s">
        <v>333</v>
      </c>
      <c r="F3140" s="832" t="s">
        <v>1119</v>
      </c>
      <c r="G3140" s="832">
        <v>0</v>
      </c>
      <c r="H3140" s="832">
        <v>0</v>
      </c>
      <c r="I3140" s="832">
        <v>0</v>
      </c>
      <c r="J3140" s="832">
        <v>0</v>
      </c>
      <c r="K3140" s="832">
        <v>0</v>
      </c>
      <c r="L3140" s="832">
        <v>0</v>
      </c>
      <c r="M3140" s="832">
        <v>0</v>
      </c>
      <c r="N3140" s="832">
        <v>0</v>
      </c>
      <c r="O3140" s="832">
        <v>0</v>
      </c>
      <c r="P3140" s="832">
        <v>0</v>
      </c>
      <c r="Q3140" s="832">
        <v>0</v>
      </c>
      <c r="R3140" s="832">
        <v>0</v>
      </c>
      <c r="S3140" s="832">
        <v>0</v>
      </c>
      <c r="T3140" s="832">
        <v>0</v>
      </c>
      <c r="U3140" s="832">
        <v>0</v>
      </c>
      <c r="V3140" s="832">
        <v>0</v>
      </c>
      <c r="W3140" s="832">
        <v>0</v>
      </c>
      <c r="X3140" s="832">
        <v>0</v>
      </c>
      <c r="Y3140" s="832">
        <v>0</v>
      </c>
      <c r="Z3140" s="832">
        <v>0</v>
      </c>
      <c r="AA3140" s="832">
        <v>0</v>
      </c>
      <c r="AB3140" s="832">
        <v>0</v>
      </c>
      <c r="AC3140" s="832">
        <v>0</v>
      </c>
      <c r="AD3140" s="832">
        <v>0</v>
      </c>
      <c r="AE3140" s="832">
        <v>0</v>
      </c>
      <c r="AF3140" s="832">
        <v>0</v>
      </c>
      <c r="AG3140" s="832">
        <v>0</v>
      </c>
      <c r="AH3140" s="832">
        <v>0</v>
      </c>
      <c r="AI3140" s="832">
        <v>0</v>
      </c>
    </row>
    <row r="3141" spans="1:35" ht="15" customHeight="1">
      <c r="A3141" s="832" t="s">
        <v>1150</v>
      </c>
      <c r="B3141" s="832">
        <v>2023</v>
      </c>
      <c r="C3141" s="832" t="s">
        <v>1746</v>
      </c>
      <c r="D3141" s="832" t="s">
        <v>1747</v>
      </c>
      <c r="E3141" s="832" t="s">
        <v>333</v>
      </c>
      <c r="F3141" s="832" t="s">
        <v>1119</v>
      </c>
      <c r="G3141" s="832">
        <v>0</v>
      </c>
      <c r="H3141" s="832">
        <v>0</v>
      </c>
      <c r="I3141" s="832">
        <v>0</v>
      </c>
      <c r="J3141" s="832">
        <v>0</v>
      </c>
      <c r="K3141" s="832">
        <v>0</v>
      </c>
      <c r="L3141" s="832">
        <v>0</v>
      </c>
      <c r="M3141" s="832">
        <v>0</v>
      </c>
      <c r="N3141" s="832">
        <v>0</v>
      </c>
      <c r="O3141" s="832">
        <v>0</v>
      </c>
      <c r="P3141" s="832">
        <v>0</v>
      </c>
      <c r="Q3141" s="832">
        <v>0</v>
      </c>
      <c r="R3141" s="832">
        <v>0</v>
      </c>
      <c r="S3141" s="832">
        <v>0</v>
      </c>
      <c r="T3141" s="832">
        <v>0</v>
      </c>
      <c r="U3141" s="832">
        <v>0</v>
      </c>
      <c r="V3141" s="832">
        <v>0</v>
      </c>
      <c r="W3141" s="832">
        <v>0</v>
      </c>
      <c r="X3141" s="832">
        <v>0</v>
      </c>
      <c r="Y3141" s="832">
        <v>0</v>
      </c>
      <c r="Z3141" s="832">
        <v>0</v>
      </c>
      <c r="AA3141" s="832">
        <v>0</v>
      </c>
      <c r="AB3141" s="832">
        <v>0</v>
      </c>
      <c r="AC3141" s="832">
        <v>0</v>
      </c>
      <c r="AD3141" s="832">
        <v>0</v>
      </c>
      <c r="AE3141" s="832">
        <v>0</v>
      </c>
      <c r="AF3141" s="832">
        <v>0</v>
      </c>
      <c r="AG3141" s="832">
        <v>0</v>
      </c>
      <c r="AH3141" s="832">
        <v>0</v>
      </c>
      <c r="AI3141" s="832">
        <v>0</v>
      </c>
    </row>
    <row r="3142" spans="1:35" ht="15" customHeight="1">
      <c r="A3142" s="832" t="s">
        <v>1150</v>
      </c>
      <c r="B3142" s="832">
        <v>2023</v>
      </c>
      <c r="C3142" s="832" t="s">
        <v>1748</v>
      </c>
      <c r="D3142" s="832" t="s">
        <v>1152</v>
      </c>
      <c r="E3142" s="832" t="s">
        <v>333</v>
      </c>
      <c r="F3142" s="832" t="s">
        <v>1119</v>
      </c>
      <c r="G3142" s="832">
        <v>0</v>
      </c>
      <c r="H3142" s="832">
        <v>0</v>
      </c>
      <c r="I3142" s="832">
        <v>0</v>
      </c>
      <c r="J3142" s="832">
        <v>0</v>
      </c>
      <c r="K3142" s="832">
        <v>0</v>
      </c>
      <c r="L3142" s="832">
        <v>0</v>
      </c>
      <c r="M3142" s="832">
        <v>0</v>
      </c>
      <c r="N3142" s="832">
        <v>0</v>
      </c>
      <c r="O3142" s="832">
        <v>0</v>
      </c>
      <c r="P3142" s="832">
        <v>0</v>
      </c>
      <c r="Q3142" s="832">
        <v>0</v>
      </c>
      <c r="R3142" s="832">
        <v>0</v>
      </c>
      <c r="S3142" s="832">
        <v>0</v>
      </c>
      <c r="T3142" s="832">
        <v>0</v>
      </c>
      <c r="U3142" s="832">
        <v>0</v>
      </c>
      <c r="V3142" s="832">
        <v>0</v>
      </c>
      <c r="W3142" s="832">
        <v>0</v>
      </c>
      <c r="X3142" s="832">
        <v>0</v>
      </c>
      <c r="Y3142" s="832">
        <v>0</v>
      </c>
      <c r="Z3142" s="832">
        <v>0</v>
      </c>
      <c r="AA3142" s="832">
        <v>0</v>
      </c>
      <c r="AB3142" s="832">
        <v>0</v>
      </c>
      <c r="AC3142" s="832">
        <v>0</v>
      </c>
      <c r="AD3142" s="832">
        <v>0</v>
      </c>
      <c r="AE3142" s="832">
        <v>0</v>
      </c>
      <c r="AF3142" s="832">
        <v>0</v>
      </c>
      <c r="AG3142" s="832">
        <v>0</v>
      </c>
      <c r="AH3142" s="832">
        <v>0</v>
      </c>
      <c r="AI3142" s="832">
        <v>0</v>
      </c>
    </row>
    <row r="3143" spans="1:35" ht="15" customHeight="1">
      <c r="A3143" s="832" t="s">
        <v>1150</v>
      </c>
      <c r="B3143" s="832">
        <v>2023</v>
      </c>
      <c r="C3143" s="832" t="s">
        <v>1749</v>
      </c>
      <c r="D3143" s="832" t="s">
        <v>1750</v>
      </c>
      <c r="E3143" s="832" t="s">
        <v>333</v>
      </c>
      <c r="F3143" s="832" t="s">
        <v>1119</v>
      </c>
      <c r="G3143" s="832">
        <v>0</v>
      </c>
      <c r="H3143" s="832">
        <v>0</v>
      </c>
      <c r="I3143" s="832">
        <v>0</v>
      </c>
      <c r="J3143" s="832">
        <v>0</v>
      </c>
      <c r="K3143" s="832">
        <v>0</v>
      </c>
      <c r="L3143" s="832">
        <v>0</v>
      </c>
      <c r="M3143" s="832">
        <v>0</v>
      </c>
      <c r="N3143" s="832">
        <v>0</v>
      </c>
      <c r="O3143" s="832">
        <v>0</v>
      </c>
      <c r="P3143" s="832">
        <v>0</v>
      </c>
      <c r="Q3143" s="832">
        <v>0</v>
      </c>
      <c r="R3143" s="832">
        <v>0</v>
      </c>
      <c r="S3143" s="832">
        <v>0</v>
      </c>
      <c r="T3143" s="832">
        <v>0</v>
      </c>
      <c r="U3143" s="832">
        <v>0</v>
      </c>
      <c r="V3143" s="832">
        <v>0</v>
      </c>
      <c r="W3143" s="832">
        <v>0</v>
      </c>
      <c r="X3143" s="832">
        <v>0</v>
      </c>
      <c r="Y3143" s="832">
        <v>0</v>
      </c>
      <c r="Z3143" s="832">
        <v>0</v>
      </c>
      <c r="AA3143" s="832">
        <v>0</v>
      </c>
      <c r="AB3143" s="832">
        <v>0</v>
      </c>
      <c r="AC3143" s="832">
        <v>0</v>
      </c>
      <c r="AD3143" s="832">
        <v>0</v>
      </c>
      <c r="AE3143" s="832">
        <v>0</v>
      </c>
      <c r="AF3143" s="832">
        <v>0</v>
      </c>
      <c r="AG3143" s="832">
        <v>0</v>
      </c>
      <c r="AH3143" s="832">
        <v>0</v>
      </c>
      <c r="AI3143" s="832">
        <v>0</v>
      </c>
    </row>
    <row r="3144" spans="1:35" ht="15" customHeight="1">
      <c r="A3144" s="832" t="s">
        <v>1150</v>
      </c>
      <c r="B3144" s="832">
        <v>2023</v>
      </c>
      <c r="C3144" s="832" t="s">
        <v>1751</v>
      </c>
      <c r="D3144" s="832" t="s">
        <v>1752</v>
      </c>
      <c r="E3144" s="832" t="s">
        <v>333</v>
      </c>
      <c r="F3144" s="832" t="s">
        <v>1119</v>
      </c>
      <c r="G3144" s="832">
        <v>0</v>
      </c>
      <c r="H3144" s="832">
        <v>0</v>
      </c>
      <c r="I3144" s="832">
        <v>0</v>
      </c>
      <c r="J3144" s="832">
        <v>0</v>
      </c>
      <c r="K3144" s="832">
        <v>0</v>
      </c>
      <c r="L3144" s="832">
        <v>0</v>
      </c>
      <c r="M3144" s="832">
        <v>0</v>
      </c>
      <c r="N3144" s="832">
        <v>0</v>
      </c>
      <c r="O3144" s="832">
        <v>0</v>
      </c>
      <c r="P3144" s="832">
        <v>0</v>
      </c>
      <c r="Q3144" s="832">
        <v>0</v>
      </c>
      <c r="R3144" s="832">
        <v>0</v>
      </c>
      <c r="S3144" s="832">
        <v>0</v>
      </c>
      <c r="T3144" s="832">
        <v>0</v>
      </c>
      <c r="U3144" s="832">
        <v>0</v>
      </c>
      <c r="V3144" s="832">
        <v>0</v>
      </c>
      <c r="W3144" s="832">
        <v>0</v>
      </c>
      <c r="X3144" s="832">
        <v>0</v>
      </c>
      <c r="Y3144" s="832">
        <v>0</v>
      </c>
      <c r="Z3144" s="832">
        <v>0</v>
      </c>
      <c r="AA3144" s="832">
        <v>0</v>
      </c>
      <c r="AB3144" s="832">
        <v>0</v>
      </c>
      <c r="AC3144" s="832">
        <v>0</v>
      </c>
      <c r="AD3144" s="832">
        <v>0</v>
      </c>
      <c r="AE3144" s="832">
        <v>0</v>
      </c>
      <c r="AF3144" s="832">
        <v>0</v>
      </c>
      <c r="AG3144" s="832">
        <v>0</v>
      </c>
      <c r="AH3144" s="832">
        <v>0</v>
      </c>
      <c r="AI3144" s="832">
        <v>0</v>
      </c>
    </row>
    <row r="3145" spans="1:35" ht="15" customHeight="1">
      <c r="A3145" s="832" t="s">
        <v>1150</v>
      </c>
      <c r="B3145" s="832">
        <v>2023</v>
      </c>
      <c r="C3145" s="832" t="s">
        <v>1753</v>
      </c>
      <c r="D3145" s="832" t="s">
        <v>1754</v>
      </c>
      <c r="E3145" s="832" t="s">
        <v>333</v>
      </c>
      <c r="F3145" s="832" t="s">
        <v>1119</v>
      </c>
      <c r="G3145" s="832">
        <v>0</v>
      </c>
      <c r="H3145" s="832">
        <v>0</v>
      </c>
      <c r="I3145" s="832">
        <v>0</v>
      </c>
      <c r="J3145" s="832">
        <v>0</v>
      </c>
      <c r="K3145" s="832">
        <v>0</v>
      </c>
      <c r="L3145" s="832">
        <v>0</v>
      </c>
      <c r="M3145" s="832">
        <v>0</v>
      </c>
      <c r="N3145" s="832">
        <v>0</v>
      </c>
      <c r="O3145" s="832">
        <v>0</v>
      </c>
      <c r="P3145" s="832">
        <v>0</v>
      </c>
      <c r="Q3145" s="832">
        <v>0</v>
      </c>
      <c r="R3145" s="832">
        <v>0</v>
      </c>
      <c r="S3145" s="832">
        <v>0</v>
      </c>
      <c r="T3145" s="832">
        <v>0</v>
      </c>
      <c r="U3145" s="832">
        <v>0</v>
      </c>
      <c r="V3145" s="832">
        <v>0</v>
      </c>
      <c r="W3145" s="832">
        <v>0</v>
      </c>
      <c r="X3145" s="832">
        <v>0</v>
      </c>
      <c r="Y3145" s="832">
        <v>0</v>
      </c>
      <c r="Z3145" s="832">
        <v>0</v>
      </c>
      <c r="AA3145" s="832">
        <v>0</v>
      </c>
      <c r="AB3145" s="832">
        <v>0</v>
      </c>
      <c r="AC3145" s="832">
        <v>0</v>
      </c>
      <c r="AD3145" s="832">
        <v>0</v>
      </c>
      <c r="AE3145" s="832">
        <v>0</v>
      </c>
      <c r="AF3145" s="832">
        <v>0</v>
      </c>
      <c r="AG3145" s="832">
        <v>0</v>
      </c>
      <c r="AH3145" s="832">
        <v>0</v>
      </c>
      <c r="AI3145" s="832">
        <v>0</v>
      </c>
    </row>
    <row r="3146" spans="1:35" ht="15" customHeight="1">
      <c r="A3146" s="832" t="s">
        <v>1150</v>
      </c>
      <c r="B3146" s="832">
        <v>2023</v>
      </c>
      <c r="C3146" s="832" t="s">
        <v>1755</v>
      </c>
      <c r="D3146" s="832" t="s">
        <v>1756</v>
      </c>
      <c r="E3146" s="832" t="s">
        <v>333</v>
      </c>
      <c r="F3146" s="832" t="s">
        <v>1119</v>
      </c>
      <c r="G3146" s="832">
        <v>0</v>
      </c>
      <c r="H3146" s="832">
        <v>0</v>
      </c>
      <c r="I3146" s="832">
        <v>0</v>
      </c>
      <c r="J3146" s="832">
        <v>0</v>
      </c>
      <c r="K3146" s="832">
        <v>0</v>
      </c>
      <c r="L3146" s="832">
        <v>0</v>
      </c>
      <c r="M3146" s="832">
        <v>0</v>
      </c>
      <c r="N3146" s="832">
        <v>0</v>
      </c>
      <c r="O3146" s="832">
        <v>0</v>
      </c>
      <c r="P3146" s="832">
        <v>0</v>
      </c>
      <c r="Q3146" s="832">
        <v>0</v>
      </c>
      <c r="R3146" s="832">
        <v>0</v>
      </c>
      <c r="S3146" s="832">
        <v>0</v>
      </c>
      <c r="T3146" s="832">
        <v>0</v>
      </c>
      <c r="U3146" s="832">
        <v>0</v>
      </c>
      <c r="V3146" s="832">
        <v>0</v>
      </c>
      <c r="W3146" s="832">
        <v>0</v>
      </c>
      <c r="X3146" s="832">
        <v>0</v>
      </c>
      <c r="Y3146" s="832">
        <v>0</v>
      </c>
      <c r="Z3146" s="832">
        <v>0</v>
      </c>
      <c r="AA3146" s="832">
        <v>0</v>
      </c>
      <c r="AB3146" s="832">
        <v>0</v>
      </c>
      <c r="AC3146" s="832">
        <v>0</v>
      </c>
      <c r="AD3146" s="832">
        <v>0</v>
      </c>
      <c r="AE3146" s="832">
        <v>0</v>
      </c>
      <c r="AF3146" s="832">
        <v>0</v>
      </c>
      <c r="AG3146" s="832">
        <v>0</v>
      </c>
      <c r="AH3146" s="832">
        <v>0</v>
      </c>
      <c r="AI3146" s="832">
        <v>0</v>
      </c>
    </row>
    <row r="3147" spans="1:35" ht="15" customHeight="1">
      <c r="A3147" s="832" t="s">
        <v>1150</v>
      </c>
      <c r="B3147" s="832">
        <v>2023</v>
      </c>
      <c r="C3147" s="832" t="s">
        <v>1757</v>
      </c>
      <c r="D3147" s="832" t="s">
        <v>1758</v>
      </c>
      <c r="E3147" s="832" t="s">
        <v>333</v>
      </c>
      <c r="F3147" s="832" t="s">
        <v>1119</v>
      </c>
      <c r="G3147" s="832">
        <v>0</v>
      </c>
      <c r="H3147" s="832">
        <v>0</v>
      </c>
      <c r="I3147" s="832">
        <v>0</v>
      </c>
      <c r="J3147" s="832">
        <v>0</v>
      </c>
      <c r="K3147" s="832">
        <v>0</v>
      </c>
      <c r="L3147" s="832">
        <v>0</v>
      </c>
      <c r="M3147" s="832">
        <v>0</v>
      </c>
      <c r="N3147" s="832">
        <v>0</v>
      </c>
      <c r="O3147" s="832">
        <v>0</v>
      </c>
      <c r="P3147" s="832">
        <v>0</v>
      </c>
      <c r="Q3147" s="832">
        <v>0</v>
      </c>
      <c r="R3147" s="832">
        <v>0</v>
      </c>
      <c r="S3147" s="832">
        <v>0</v>
      </c>
      <c r="T3147" s="832">
        <v>0</v>
      </c>
      <c r="U3147" s="832">
        <v>0</v>
      </c>
      <c r="V3147" s="832">
        <v>0</v>
      </c>
      <c r="W3147" s="832">
        <v>0</v>
      </c>
      <c r="X3147" s="832">
        <v>0</v>
      </c>
      <c r="Y3147" s="832">
        <v>0</v>
      </c>
      <c r="Z3147" s="832">
        <v>0</v>
      </c>
      <c r="AA3147" s="832">
        <v>0</v>
      </c>
      <c r="AB3147" s="832">
        <v>0</v>
      </c>
      <c r="AC3147" s="832">
        <v>0</v>
      </c>
      <c r="AD3147" s="832">
        <v>0</v>
      </c>
      <c r="AE3147" s="832">
        <v>0</v>
      </c>
      <c r="AF3147" s="832">
        <v>0</v>
      </c>
      <c r="AG3147" s="832">
        <v>0</v>
      </c>
      <c r="AH3147" s="832">
        <v>0</v>
      </c>
      <c r="AI3147" s="832">
        <v>0</v>
      </c>
    </row>
    <row r="3148" spans="1:35" ht="15" customHeight="1">
      <c r="A3148" s="832" t="s">
        <v>1150</v>
      </c>
      <c r="B3148" s="832">
        <v>2023</v>
      </c>
      <c r="C3148" s="832" t="s">
        <v>1759</v>
      </c>
      <c r="D3148" s="832" t="s">
        <v>1760</v>
      </c>
      <c r="E3148" s="832" t="s">
        <v>333</v>
      </c>
      <c r="F3148" s="832" t="s">
        <v>1119</v>
      </c>
      <c r="G3148" s="832">
        <v>0</v>
      </c>
      <c r="H3148" s="832">
        <v>0</v>
      </c>
      <c r="I3148" s="832">
        <v>0</v>
      </c>
      <c r="J3148" s="832">
        <v>0</v>
      </c>
      <c r="K3148" s="832">
        <v>0</v>
      </c>
      <c r="L3148" s="832">
        <v>0</v>
      </c>
      <c r="M3148" s="832">
        <v>0</v>
      </c>
      <c r="N3148" s="832">
        <v>0</v>
      </c>
      <c r="O3148" s="832">
        <v>0</v>
      </c>
      <c r="P3148" s="832">
        <v>0</v>
      </c>
      <c r="Q3148" s="832">
        <v>0</v>
      </c>
      <c r="R3148" s="832">
        <v>0</v>
      </c>
      <c r="S3148" s="832">
        <v>0</v>
      </c>
      <c r="T3148" s="832">
        <v>0</v>
      </c>
      <c r="U3148" s="832">
        <v>0</v>
      </c>
      <c r="V3148" s="832">
        <v>0</v>
      </c>
      <c r="W3148" s="832">
        <v>0</v>
      </c>
      <c r="X3148" s="832">
        <v>0</v>
      </c>
      <c r="Y3148" s="832">
        <v>0</v>
      </c>
      <c r="Z3148" s="832">
        <v>0</v>
      </c>
      <c r="AA3148" s="832">
        <v>0</v>
      </c>
      <c r="AB3148" s="832">
        <v>0</v>
      </c>
      <c r="AC3148" s="832">
        <v>0</v>
      </c>
      <c r="AD3148" s="832">
        <v>0</v>
      </c>
      <c r="AE3148" s="832">
        <v>0</v>
      </c>
      <c r="AF3148" s="832">
        <v>0</v>
      </c>
      <c r="AG3148" s="832">
        <v>0</v>
      </c>
      <c r="AH3148" s="832">
        <v>0</v>
      </c>
      <c r="AI3148" s="832">
        <v>0</v>
      </c>
    </row>
    <row r="3149" spans="1:35" ht="15" customHeight="1">
      <c r="A3149" s="832" t="s">
        <v>1150</v>
      </c>
      <c r="B3149" s="832">
        <v>2023</v>
      </c>
      <c r="C3149" s="832" t="s">
        <v>1761</v>
      </c>
      <c r="D3149" s="832" t="s">
        <v>1762</v>
      </c>
      <c r="E3149" s="832" t="s">
        <v>333</v>
      </c>
      <c r="F3149" s="832" t="s">
        <v>1119</v>
      </c>
      <c r="G3149" s="832">
        <v>0</v>
      </c>
      <c r="H3149" s="832">
        <v>0</v>
      </c>
      <c r="I3149" s="832">
        <v>0</v>
      </c>
      <c r="J3149" s="832">
        <v>0</v>
      </c>
      <c r="K3149" s="832">
        <v>0</v>
      </c>
      <c r="L3149" s="832">
        <v>0</v>
      </c>
      <c r="M3149" s="832">
        <v>0</v>
      </c>
      <c r="N3149" s="832">
        <v>0</v>
      </c>
      <c r="O3149" s="832">
        <v>0</v>
      </c>
      <c r="P3149" s="832">
        <v>0</v>
      </c>
      <c r="Q3149" s="832">
        <v>0</v>
      </c>
      <c r="R3149" s="832">
        <v>0</v>
      </c>
      <c r="S3149" s="832">
        <v>0</v>
      </c>
      <c r="T3149" s="832">
        <v>0</v>
      </c>
      <c r="U3149" s="832">
        <v>0</v>
      </c>
      <c r="V3149" s="832">
        <v>0</v>
      </c>
      <c r="W3149" s="832">
        <v>0</v>
      </c>
      <c r="X3149" s="832">
        <v>0</v>
      </c>
      <c r="Y3149" s="832">
        <v>0</v>
      </c>
      <c r="Z3149" s="832">
        <v>0</v>
      </c>
      <c r="AA3149" s="832">
        <v>0</v>
      </c>
      <c r="AB3149" s="832">
        <v>0</v>
      </c>
      <c r="AC3149" s="832">
        <v>0</v>
      </c>
      <c r="AD3149" s="832">
        <v>0</v>
      </c>
      <c r="AE3149" s="832">
        <v>0</v>
      </c>
      <c r="AF3149" s="832">
        <v>0</v>
      </c>
      <c r="AG3149" s="832">
        <v>0</v>
      </c>
      <c r="AH3149" s="832">
        <v>0</v>
      </c>
      <c r="AI3149" s="832">
        <v>0</v>
      </c>
    </row>
    <row r="3150" spans="1:35" ht="15" customHeight="1">
      <c r="A3150" s="832" t="s">
        <v>1150</v>
      </c>
      <c r="B3150" s="832">
        <v>2023</v>
      </c>
      <c r="C3150" s="832" t="s">
        <v>1763</v>
      </c>
      <c r="D3150" s="832" t="s">
        <v>1764</v>
      </c>
      <c r="E3150" s="832" t="s">
        <v>333</v>
      </c>
      <c r="F3150" s="832" t="s">
        <v>1119</v>
      </c>
      <c r="G3150" s="832">
        <v>0</v>
      </c>
      <c r="H3150" s="832">
        <v>0</v>
      </c>
      <c r="I3150" s="832">
        <v>0</v>
      </c>
      <c r="J3150" s="832">
        <v>0</v>
      </c>
      <c r="K3150" s="832">
        <v>0</v>
      </c>
      <c r="L3150" s="832">
        <v>0</v>
      </c>
      <c r="M3150" s="832">
        <v>0</v>
      </c>
      <c r="N3150" s="832">
        <v>0</v>
      </c>
      <c r="O3150" s="832">
        <v>0</v>
      </c>
      <c r="P3150" s="832">
        <v>0</v>
      </c>
      <c r="Q3150" s="832">
        <v>0</v>
      </c>
      <c r="R3150" s="832">
        <v>0</v>
      </c>
      <c r="S3150" s="832">
        <v>0</v>
      </c>
      <c r="T3150" s="832">
        <v>0</v>
      </c>
      <c r="U3150" s="832">
        <v>0</v>
      </c>
      <c r="V3150" s="832">
        <v>0</v>
      </c>
      <c r="W3150" s="832">
        <v>0</v>
      </c>
      <c r="X3150" s="832">
        <v>0</v>
      </c>
      <c r="Y3150" s="832">
        <v>0</v>
      </c>
      <c r="Z3150" s="832">
        <v>0</v>
      </c>
      <c r="AA3150" s="832">
        <v>0</v>
      </c>
      <c r="AB3150" s="832">
        <v>0</v>
      </c>
      <c r="AC3150" s="832">
        <v>0</v>
      </c>
      <c r="AD3150" s="832">
        <v>0</v>
      </c>
      <c r="AE3150" s="832">
        <v>0</v>
      </c>
      <c r="AF3150" s="832">
        <v>0</v>
      </c>
      <c r="AG3150" s="832">
        <v>0</v>
      </c>
      <c r="AH3150" s="832">
        <v>0</v>
      </c>
      <c r="AI3150" s="832">
        <v>0</v>
      </c>
    </row>
    <row r="3151" spans="1:35" ht="15" customHeight="1">
      <c r="A3151" s="832" t="s">
        <v>1150</v>
      </c>
      <c r="B3151" s="832">
        <v>2023</v>
      </c>
      <c r="C3151" s="832" t="s">
        <v>1765</v>
      </c>
      <c r="D3151" s="832" t="s">
        <v>1766</v>
      </c>
      <c r="E3151" s="832" t="s">
        <v>333</v>
      </c>
      <c r="F3151" s="832" t="s">
        <v>1119</v>
      </c>
      <c r="G3151" s="832">
        <v>0</v>
      </c>
      <c r="H3151" s="832">
        <v>0</v>
      </c>
      <c r="I3151" s="832">
        <v>0</v>
      </c>
      <c r="J3151" s="832">
        <v>0</v>
      </c>
      <c r="K3151" s="832">
        <v>0</v>
      </c>
      <c r="L3151" s="832">
        <v>0</v>
      </c>
      <c r="M3151" s="832">
        <v>0</v>
      </c>
      <c r="N3151" s="832">
        <v>0</v>
      </c>
      <c r="O3151" s="832">
        <v>115.98</v>
      </c>
      <c r="P3151" s="832">
        <v>115.98</v>
      </c>
      <c r="Q3151" s="832">
        <v>115.98</v>
      </c>
      <c r="R3151" s="832">
        <v>115.98</v>
      </c>
      <c r="S3151" s="832">
        <v>0</v>
      </c>
      <c r="T3151" s="832">
        <v>10.54</v>
      </c>
      <c r="U3151" s="832">
        <v>0</v>
      </c>
      <c r="V3151" s="832">
        <v>0</v>
      </c>
      <c r="W3151" s="832">
        <v>0</v>
      </c>
      <c r="X3151" s="832">
        <v>0</v>
      </c>
      <c r="Y3151" s="832">
        <v>0</v>
      </c>
      <c r="Z3151" s="832">
        <v>0</v>
      </c>
      <c r="AA3151" s="832">
        <v>0</v>
      </c>
      <c r="AB3151" s="832">
        <v>0</v>
      </c>
      <c r="AC3151" s="832">
        <v>0</v>
      </c>
      <c r="AD3151" s="832">
        <v>0</v>
      </c>
      <c r="AE3151" s="832">
        <v>0</v>
      </c>
      <c r="AF3151" s="832">
        <v>0</v>
      </c>
      <c r="AG3151" s="832">
        <v>0</v>
      </c>
      <c r="AH3151" s="832">
        <v>0</v>
      </c>
      <c r="AI3151" s="832">
        <v>0</v>
      </c>
    </row>
    <row r="3152" spans="1:35" ht="15" customHeight="1">
      <c r="A3152" s="832" t="s">
        <v>1150</v>
      </c>
      <c r="B3152" s="832">
        <v>2023</v>
      </c>
      <c r="C3152" s="832" t="s">
        <v>1767</v>
      </c>
      <c r="D3152" s="832" t="s">
        <v>1768</v>
      </c>
      <c r="E3152" s="832" t="s">
        <v>333</v>
      </c>
      <c r="F3152" s="832" t="s">
        <v>1119</v>
      </c>
      <c r="G3152" s="832">
        <v>0</v>
      </c>
      <c r="H3152" s="832">
        <v>0</v>
      </c>
      <c r="I3152" s="832">
        <v>0</v>
      </c>
      <c r="J3152" s="832">
        <v>0</v>
      </c>
      <c r="K3152" s="832">
        <v>0</v>
      </c>
      <c r="L3152" s="832">
        <v>0</v>
      </c>
      <c r="M3152" s="832">
        <v>0</v>
      </c>
      <c r="N3152" s="832">
        <v>0</v>
      </c>
      <c r="O3152" s="832">
        <v>0</v>
      </c>
      <c r="P3152" s="832">
        <v>0</v>
      </c>
      <c r="Q3152" s="832">
        <v>0</v>
      </c>
      <c r="R3152" s="832">
        <v>0</v>
      </c>
      <c r="S3152" s="832">
        <v>0</v>
      </c>
      <c r="T3152" s="832">
        <v>0</v>
      </c>
      <c r="U3152" s="832">
        <v>0</v>
      </c>
      <c r="V3152" s="832">
        <v>0</v>
      </c>
      <c r="W3152" s="832">
        <v>0</v>
      </c>
      <c r="X3152" s="832">
        <v>0</v>
      </c>
      <c r="Y3152" s="832">
        <v>0</v>
      </c>
      <c r="Z3152" s="832">
        <v>0</v>
      </c>
      <c r="AA3152" s="832">
        <v>0</v>
      </c>
      <c r="AB3152" s="832">
        <v>0</v>
      </c>
      <c r="AC3152" s="832">
        <v>0</v>
      </c>
      <c r="AD3152" s="832">
        <v>0</v>
      </c>
      <c r="AE3152" s="832">
        <v>0</v>
      </c>
      <c r="AF3152" s="832">
        <v>0</v>
      </c>
      <c r="AG3152" s="832">
        <v>0</v>
      </c>
      <c r="AH3152" s="832">
        <v>0</v>
      </c>
      <c r="AI3152" s="832">
        <v>0</v>
      </c>
    </row>
    <row r="3153" spans="1:35" ht="15" customHeight="1">
      <c r="A3153" s="832" t="s">
        <v>1150</v>
      </c>
      <c r="B3153" s="832">
        <v>2023</v>
      </c>
      <c r="C3153" s="832" t="s">
        <v>1769</v>
      </c>
      <c r="D3153" s="832" t="s">
        <v>1770</v>
      </c>
      <c r="E3153" s="832" t="s">
        <v>333</v>
      </c>
      <c r="F3153" s="832" t="s">
        <v>1119</v>
      </c>
      <c r="G3153" s="832">
        <v>0</v>
      </c>
      <c r="H3153" s="832">
        <v>0</v>
      </c>
      <c r="I3153" s="832">
        <v>0</v>
      </c>
      <c r="J3153" s="832">
        <v>0</v>
      </c>
      <c r="K3153" s="832">
        <v>0</v>
      </c>
      <c r="L3153" s="832">
        <v>0</v>
      </c>
      <c r="M3153" s="832">
        <v>0</v>
      </c>
      <c r="N3153" s="832">
        <v>0</v>
      </c>
      <c r="O3153" s="832">
        <v>0</v>
      </c>
      <c r="P3153" s="832">
        <v>0</v>
      </c>
      <c r="Q3153" s="832">
        <v>0</v>
      </c>
      <c r="R3153" s="832">
        <v>0</v>
      </c>
      <c r="S3153" s="832">
        <v>0</v>
      </c>
      <c r="T3153" s="832">
        <v>0</v>
      </c>
      <c r="U3153" s="832">
        <v>0</v>
      </c>
      <c r="V3153" s="832">
        <v>0</v>
      </c>
      <c r="W3153" s="832">
        <v>0</v>
      </c>
      <c r="X3153" s="832">
        <v>0</v>
      </c>
      <c r="Y3153" s="832">
        <v>0</v>
      </c>
      <c r="Z3153" s="832">
        <v>0</v>
      </c>
      <c r="AA3153" s="832">
        <v>0</v>
      </c>
      <c r="AB3153" s="832">
        <v>0</v>
      </c>
      <c r="AC3153" s="832">
        <v>0</v>
      </c>
      <c r="AD3153" s="832">
        <v>0</v>
      </c>
      <c r="AE3153" s="832">
        <v>0</v>
      </c>
      <c r="AF3153" s="832">
        <v>0</v>
      </c>
      <c r="AG3153" s="832">
        <v>0</v>
      </c>
      <c r="AH3153" s="832">
        <v>0</v>
      </c>
      <c r="AI3153" s="832">
        <v>0</v>
      </c>
    </row>
    <row r="3154" spans="1:35" ht="15" customHeight="1">
      <c r="A3154" s="832" t="s">
        <v>1150</v>
      </c>
      <c r="B3154" s="832">
        <v>2023</v>
      </c>
      <c r="C3154" s="832" t="s">
        <v>1771</v>
      </c>
      <c r="D3154" s="832" t="s">
        <v>1772</v>
      </c>
      <c r="E3154" s="832" t="s">
        <v>333</v>
      </c>
      <c r="F3154" s="832" t="s">
        <v>1119</v>
      </c>
      <c r="G3154" s="832">
        <v>0</v>
      </c>
      <c r="H3154" s="832">
        <v>0</v>
      </c>
      <c r="I3154" s="832">
        <v>0</v>
      </c>
      <c r="J3154" s="832">
        <v>0</v>
      </c>
      <c r="K3154" s="832">
        <v>0</v>
      </c>
      <c r="L3154" s="832">
        <v>0</v>
      </c>
      <c r="M3154" s="832">
        <v>0</v>
      </c>
      <c r="N3154" s="832">
        <v>0</v>
      </c>
      <c r="O3154" s="832">
        <v>0</v>
      </c>
      <c r="P3154" s="832">
        <v>0</v>
      </c>
      <c r="Q3154" s="832">
        <v>0</v>
      </c>
      <c r="R3154" s="832">
        <v>0</v>
      </c>
      <c r="S3154" s="832">
        <v>0</v>
      </c>
      <c r="T3154" s="832">
        <v>0</v>
      </c>
      <c r="U3154" s="832">
        <v>0</v>
      </c>
      <c r="V3154" s="832">
        <v>0</v>
      </c>
      <c r="W3154" s="832">
        <v>0</v>
      </c>
      <c r="X3154" s="832">
        <v>0</v>
      </c>
      <c r="Y3154" s="832">
        <v>0</v>
      </c>
      <c r="Z3154" s="832">
        <v>0</v>
      </c>
      <c r="AA3154" s="832">
        <v>0</v>
      </c>
      <c r="AB3154" s="832">
        <v>0</v>
      </c>
      <c r="AC3154" s="832">
        <v>0</v>
      </c>
      <c r="AD3154" s="832">
        <v>0</v>
      </c>
      <c r="AE3154" s="832">
        <v>0</v>
      </c>
      <c r="AF3154" s="832">
        <v>0</v>
      </c>
      <c r="AG3154" s="832">
        <v>0</v>
      </c>
      <c r="AH3154" s="832">
        <v>0</v>
      </c>
      <c r="AI3154" s="832">
        <v>0</v>
      </c>
    </row>
    <row r="3155" spans="1:35" ht="15" customHeight="1">
      <c r="A3155" s="832" t="s">
        <v>1150</v>
      </c>
      <c r="B3155" s="832">
        <v>2023</v>
      </c>
      <c r="C3155" s="832" t="s">
        <v>1773</v>
      </c>
      <c r="D3155" s="832" t="s">
        <v>1774</v>
      </c>
      <c r="E3155" s="832" t="s">
        <v>333</v>
      </c>
      <c r="F3155" s="832" t="s">
        <v>1119</v>
      </c>
      <c r="G3155" s="832">
        <v>0</v>
      </c>
      <c r="H3155" s="832">
        <v>0</v>
      </c>
      <c r="I3155" s="832">
        <v>0</v>
      </c>
      <c r="J3155" s="832">
        <v>0</v>
      </c>
      <c r="K3155" s="832">
        <v>0</v>
      </c>
      <c r="L3155" s="832">
        <v>0</v>
      </c>
      <c r="M3155" s="832">
        <v>0</v>
      </c>
      <c r="N3155" s="832">
        <v>0</v>
      </c>
      <c r="O3155" s="832">
        <v>0</v>
      </c>
      <c r="P3155" s="832">
        <v>0</v>
      </c>
      <c r="Q3155" s="832">
        <v>0</v>
      </c>
      <c r="R3155" s="832">
        <v>0</v>
      </c>
      <c r="S3155" s="832">
        <v>0</v>
      </c>
      <c r="T3155" s="832">
        <v>0</v>
      </c>
      <c r="U3155" s="832">
        <v>0</v>
      </c>
      <c r="V3155" s="832">
        <v>0</v>
      </c>
      <c r="W3155" s="832">
        <v>0</v>
      </c>
      <c r="X3155" s="832">
        <v>0</v>
      </c>
      <c r="Y3155" s="832">
        <v>0</v>
      </c>
      <c r="Z3155" s="832">
        <v>0</v>
      </c>
      <c r="AA3155" s="832">
        <v>0</v>
      </c>
      <c r="AB3155" s="832">
        <v>0</v>
      </c>
      <c r="AC3155" s="832">
        <v>0</v>
      </c>
      <c r="AD3155" s="832">
        <v>0</v>
      </c>
      <c r="AE3155" s="832">
        <v>0</v>
      </c>
      <c r="AF3155" s="832">
        <v>0</v>
      </c>
      <c r="AG3155" s="832">
        <v>0</v>
      </c>
      <c r="AH3155" s="832">
        <v>0</v>
      </c>
      <c r="AI3155" s="832">
        <v>0</v>
      </c>
    </row>
    <row r="3156" spans="1:35" ht="15" customHeight="1">
      <c r="A3156" s="832" t="s">
        <v>1150</v>
      </c>
      <c r="B3156" s="832">
        <v>2023</v>
      </c>
      <c r="C3156" s="832" t="s">
        <v>1775</v>
      </c>
      <c r="D3156" s="832" t="s">
        <v>1776</v>
      </c>
      <c r="E3156" s="832" t="s">
        <v>333</v>
      </c>
      <c r="F3156" s="832" t="s">
        <v>1119</v>
      </c>
      <c r="G3156" s="832">
        <v>0</v>
      </c>
      <c r="H3156" s="832">
        <v>0</v>
      </c>
      <c r="I3156" s="832">
        <v>0</v>
      </c>
      <c r="J3156" s="832">
        <v>0</v>
      </c>
      <c r="K3156" s="832">
        <v>0</v>
      </c>
      <c r="L3156" s="832">
        <v>0</v>
      </c>
      <c r="M3156" s="832">
        <v>0</v>
      </c>
      <c r="N3156" s="832">
        <v>0</v>
      </c>
      <c r="O3156" s="832">
        <v>0</v>
      </c>
      <c r="P3156" s="832">
        <v>0</v>
      </c>
      <c r="Q3156" s="832">
        <v>0</v>
      </c>
      <c r="R3156" s="832">
        <v>0</v>
      </c>
      <c r="S3156" s="832">
        <v>0</v>
      </c>
      <c r="T3156" s="832">
        <v>0</v>
      </c>
      <c r="U3156" s="832">
        <v>0</v>
      </c>
      <c r="V3156" s="832">
        <v>0</v>
      </c>
      <c r="W3156" s="832">
        <v>0</v>
      </c>
      <c r="X3156" s="832">
        <v>0</v>
      </c>
      <c r="Y3156" s="832">
        <v>0</v>
      </c>
      <c r="Z3156" s="832">
        <v>0</v>
      </c>
      <c r="AA3156" s="832">
        <v>0</v>
      </c>
      <c r="AB3156" s="832">
        <v>0</v>
      </c>
      <c r="AC3156" s="832">
        <v>0</v>
      </c>
      <c r="AD3156" s="832">
        <v>0</v>
      </c>
      <c r="AE3156" s="832">
        <v>0</v>
      </c>
      <c r="AF3156" s="832">
        <v>0</v>
      </c>
      <c r="AG3156" s="832">
        <v>0</v>
      </c>
      <c r="AH3156" s="832">
        <v>0</v>
      </c>
      <c r="AI3156" s="832">
        <v>0</v>
      </c>
    </row>
    <row r="3157" spans="1:35" ht="15" customHeight="1">
      <c r="A3157" s="832" t="s">
        <v>1150</v>
      </c>
      <c r="B3157" s="832">
        <v>2023</v>
      </c>
      <c r="C3157" s="832" t="s">
        <v>1777</v>
      </c>
      <c r="D3157" s="832" t="s">
        <v>1778</v>
      </c>
      <c r="E3157" s="832" t="s">
        <v>333</v>
      </c>
      <c r="F3157" s="832" t="s">
        <v>1119</v>
      </c>
      <c r="G3157" s="832">
        <v>0</v>
      </c>
      <c r="H3157" s="832">
        <v>0</v>
      </c>
      <c r="I3157" s="832">
        <v>0</v>
      </c>
      <c r="J3157" s="832">
        <v>0</v>
      </c>
      <c r="K3157" s="832">
        <v>0</v>
      </c>
      <c r="L3157" s="832">
        <v>0</v>
      </c>
      <c r="M3157" s="832">
        <v>0</v>
      </c>
      <c r="N3157" s="832">
        <v>0</v>
      </c>
      <c r="O3157" s="832">
        <v>0</v>
      </c>
      <c r="P3157" s="832">
        <v>0</v>
      </c>
      <c r="Q3157" s="832">
        <v>0</v>
      </c>
      <c r="R3157" s="832">
        <v>0</v>
      </c>
      <c r="S3157" s="832">
        <v>0</v>
      </c>
      <c r="T3157" s="832">
        <v>0</v>
      </c>
      <c r="U3157" s="832">
        <v>0</v>
      </c>
      <c r="V3157" s="832">
        <v>0</v>
      </c>
      <c r="W3157" s="832">
        <v>0</v>
      </c>
      <c r="X3157" s="832">
        <v>0</v>
      </c>
      <c r="Y3157" s="832">
        <v>0</v>
      </c>
      <c r="Z3157" s="832">
        <v>0</v>
      </c>
      <c r="AA3157" s="832">
        <v>0</v>
      </c>
      <c r="AB3157" s="832">
        <v>0</v>
      </c>
      <c r="AC3157" s="832">
        <v>0</v>
      </c>
      <c r="AD3157" s="832">
        <v>0</v>
      </c>
      <c r="AE3157" s="832">
        <v>0</v>
      </c>
      <c r="AF3157" s="832">
        <v>0</v>
      </c>
      <c r="AG3157" s="832">
        <v>0</v>
      </c>
      <c r="AH3157" s="832">
        <v>0</v>
      </c>
      <c r="AI3157" s="832">
        <v>0</v>
      </c>
    </row>
    <row r="3158" spans="1:35" ht="15" customHeight="1">
      <c r="A3158" s="832" t="s">
        <v>1150</v>
      </c>
      <c r="B3158" s="832">
        <v>2023</v>
      </c>
      <c r="C3158" s="832" t="s">
        <v>1779</v>
      </c>
      <c r="D3158" s="832" t="s">
        <v>1780</v>
      </c>
      <c r="E3158" s="832" t="s">
        <v>333</v>
      </c>
      <c r="F3158" s="832" t="s">
        <v>1119</v>
      </c>
      <c r="G3158" s="832">
        <v>0</v>
      </c>
      <c r="H3158" s="832">
        <v>0</v>
      </c>
      <c r="I3158" s="832">
        <v>0</v>
      </c>
      <c r="J3158" s="832">
        <v>0</v>
      </c>
      <c r="K3158" s="832">
        <v>0</v>
      </c>
      <c r="L3158" s="832">
        <v>0</v>
      </c>
      <c r="M3158" s="832">
        <v>0</v>
      </c>
      <c r="N3158" s="832">
        <v>0</v>
      </c>
      <c r="O3158" s="832">
        <v>0</v>
      </c>
      <c r="P3158" s="832">
        <v>0</v>
      </c>
      <c r="Q3158" s="832">
        <v>0</v>
      </c>
      <c r="R3158" s="832">
        <v>0</v>
      </c>
      <c r="S3158" s="832">
        <v>0</v>
      </c>
      <c r="T3158" s="832">
        <v>0</v>
      </c>
      <c r="U3158" s="832">
        <v>0</v>
      </c>
      <c r="V3158" s="832">
        <v>0</v>
      </c>
      <c r="W3158" s="832">
        <v>0</v>
      </c>
      <c r="X3158" s="832">
        <v>0</v>
      </c>
      <c r="Y3158" s="832">
        <v>0</v>
      </c>
      <c r="Z3158" s="832">
        <v>0</v>
      </c>
      <c r="AA3158" s="832">
        <v>0</v>
      </c>
      <c r="AB3158" s="832">
        <v>0</v>
      </c>
      <c r="AC3158" s="832">
        <v>0</v>
      </c>
      <c r="AD3158" s="832">
        <v>0</v>
      </c>
      <c r="AE3158" s="832">
        <v>0</v>
      </c>
      <c r="AF3158" s="832">
        <v>0</v>
      </c>
      <c r="AG3158" s="832">
        <v>0</v>
      </c>
      <c r="AH3158" s="832">
        <v>0</v>
      </c>
      <c r="AI3158" s="832">
        <v>0</v>
      </c>
    </row>
    <row r="3159" spans="1:35" ht="15" customHeight="1">
      <c r="A3159" s="832" t="s">
        <v>1150</v>
      </c>
      <c r="B3159" s="832">
        <v>2023</v>
      </c>
      <c r="C3159" s="832" t="s">
        <v>1781</v>
      </c>
      <c r="D3159" s="832" t="s">
        <v>1782</v>
      </c>
      <c r="E3159" s="832" t="s">
        <v>333</v>
      </c>
      <c r="F3159" s="832" t="s">
        <v>1119</v>
      </c>
      <c r="G3159" s="832">
        <v>0</v>
      </c>
      <c r="H3159" s="832">
        <v>0</v>
      </c>
      <c r="I3159" s="832">
        <v>0</v>
      </c>
      <c r="J3159" s="832">
        <v>0</v>
      </c>
      <c r="K3159" s="832">
        <v>0</v>
      </c>
      <c r="L3159" s="832">
        <v>0</v>
      </c>
      <c r="M3159" s="832">
        <v>0</v>
      </c>
      <c r="N3159" s="832">
        <v>0</v>
      </c>
      <c r="O3159" s="832">
        <v>0</v>
      </c>
      <c r="P3159" s="832">
        <v>0</v>
      </c>
      <c r="Q3159" s="832">
        <v>0</v>
      </c>
      <c r="R3159" s="832">
        <v>0</v>
      </c>
      <c r="S3159" s="832">
        <v>0</v>
      </c>
      <c r="T3159" s="832">
        <v>0</v>
      </c>
      <c r="U3159" s="832">
        <v>0</v>
      </c>
      <c r="V3159" s="832">
        <v>0</v>
      </c>
      <c r="W3159" s="832">
        <v>0</v>
      </c>
      <c r="X3159" s="832">
        <v>0</v>
      </c>
      <c r="Y3159" s="832">
        <v>0</v>
      </c>
      <c r="Z3159" s="832">
        <v>0</v>
      </c>
      <c r="AA3159" s="832">
        <v>0</v>
      </c>
      <c r="AB3159" s="832">
        <v>0</v>
      </c>
      <c r="AC3159" s="832">
        <v>0</v>
      </c>
      <c r="AD3159" s="832">
        <v>0</v>
      </c>
      <c r="AE3159" s="832">
        <v>0</v>
      </c>
      <c r="AF3159" s="832">
        <v>0</v>
      </c>
      <c r="AG3159" s="832">
        <v>0</v>
      </c>
      <c r="AH3159" s="832">
        <v>0</v>
      </c>
      <c r="AI3159" s="832">
        <v>0</v>
      </c>
    </row>
    <row r="3160" spans="1:35" ht="15" customHeight="1">
      <c r="A3160" s="832" t="s">
        <v>1150</v>
      </c>
      <c r="B3160" s="832">
        <v>2023</v>
      </c>
      <c r="C3160" s="832" t="s">
        <v>1783</v>
      </c>
      <c r="D3160" s="832" t="s">
        <v>1784</v>
      </c>
      <c r="E3160" s="832" t="s">
        <v>333</v>
      </c>
      <c r="F3160" s="832" t="s">
        <v>1119</v>
      </c>
      <c r="G3160" s="832">
        <v>0</v>
      </c>
      <c r="H3160" s="832">
        <v>0</v>
      </c>
      <c r="I3160" s="832">
        <v>0</v>
      </c>
      <c r="J3160" s="832">
        <v>0</v>
      </c>
      <c r="K3160" s="832">
        <v>0</v>
      </c>
      <c r="L3160" s="832">
        <v>0</v>
      </c>
      <c r="M3160" s="832">
        <v>0</v>
      </c>
      <c r="N3160" s="832">
        <v>0</v>
      </c>
      <c r="O3160" s="832">
        <v>0</v>
      </c>
      <c r="P3160" s="832">
        <v>0</v>
      </c>
      <c r="Q3160" s="832">
        <v>0</v>
      </c>
      <c r="R3160" s="832">
        <v>0</v>
      </c>
      <c r="S3160" s="832">
        <v>0</v>
      </c>
      <c r="T3160" s="832">
        <v>0</v>
      </c>
      <c r="U3160" s="832">
        <v>0</v>
      </c>
      <c r="V3160" s="832">
        <v>0</v>
      </c>
      <c r="W3160" s="832">
        <v>0</v>
      </c>
      <c r="X3160" s="832">
        <v>0</v>
      </c>
      <c r="Y3160" s="832">
        <v>0</v>
      </c>
      <c r="Z3160" s="832">
        <v>0</v>
      </c>
      <c r="AA3160" s="832">
        <v>0</v>
      </c>
      <c r="AB3160" s="832">
        <v>0</v>
      </c>
      <c r="AC3160" s="832">
        <v>0</v>
      </c>
      <c r="AD3160" s="832">
        <v>0</v>
      </c>
      <c r="AE3160" s="832">
        <v>0</v>
      </c>
      <c r="AF3160" s="832">
        <v>0</v>
      </c>
      <c r="AG3160" s="832">
        <v>0</v>
      </c>
      <c r="AH3160" s="832">
        <v>0</v>
      </c>
      <c r="AI3160" s="832">
        <v>0</v>
      </c>
    </row>
    <row r="3161" spans="1:35" ht="15" customHeight="1">
      <c r="A3161" s="832" t="s">
        <v>1150</v>
      </c>
      <c r="B3161" s="832">
        <v>2023</v>
      </c>
      <c r="C3161" s="832" t="s">
        <v>1785</v>
      </c>
      <c r="D3161" s="832" t="s">
        <v>1786</v>
      </c>
      <c r="E3161" s="832" t="s">
        <v>333</v>
      </c>
      <c r="F3161" s="832" t="s">
        <v>1119</v>
      </c>
      <c r="G3161" s="832">
        <v>0</v>
      </c>
      <c r="H3161" s="832">
        <v>0</v>
      </c>
      <c r="I3161" s="832">
        <v>0</v>
      </c>
      <c r="J3161" s="832">
        <v>0</v>
      </c>
      <c r="K3161" s="832">
        <v>0</v>
      </c>
      <c r="L3161" s="832">
        <v>0</v>
      </c>
      <c r="M3161" s="832">
        <v>0</v>
      </c>
      <c r="N3161" s="832">
        <v>0</v>
      </c>
      <c r="O3161" s="832">
        <v>0</v>
      </c>
      <c r="P3161" s="832">
        <v>0</v>
      </c>
      <c r="Q3161" s="832">
        <v>0</v>
      </c>
      <c r="R3161" s="832">
        <v>0</v>
      </c>
      <c r="S3161" s="832">
        <v>0</v>
      </c>
      <c r="T3161" s="832">
        <v>0</v>
      </c>
      <c r="U3161" s="832">
        <v>0</v>
      </c>
      <c r="V3161" s="832">
        <v>0</v>
      </c>
      <c r="W3161" s="832">
        <v>0</v>
      </c>
      <c r="X3161" s="832">
        <v>0</v>
      </c>
      <c r="Y3161" s="832">
        <v>0</v>
      </c>
      <c r="Z3161" s="832">
        <v>0</v>
      </c>
      <c r="AA3161" s="832">
        <v>0</v>
      </c>
      <c r="AB3161" s="832">
        <v>0</v>
      </c>
      <c r="AC3161" s="832">
        <v>0</v>
      </c>
      <c r="AD3161" s="832">
        <v>0</v>
      </c>
      <c r="AE3161" s="832">
        <v>0</v>
      </c>
      <c r="AF3161" s="832">
        <v>0</v>
      </c>
      <c r="AG3161" s="832">
        <v>0</v>
      </c>
      <c r="AH3161" s="832">
        <v>0</v>
      </c>
      <c r="AI3161" s="832">
        <v>0</v>
      </c>
    </row>
    <row r="3162" spans="1:35" ht="15" customHeight="1">
      <c r="A3162" s="832" t="s">
        <v>1150</v>
      </c>
      <c r="B3162" s="832">
        <v>2023</v>
      </c>
      <c r="C3162" s="832" t="s">
        <v>1787</v>
      </c>
      <c r="D3162" s="832" t="s">
        <v>1788</v>
      </c>
      <c r="E3162" s="832" t="s">
        <v>333</v>
      </c>
      <c r="F3162" s="832" t="s">
        <v>1119</v>
      </c>
      <c r="G3162" s="832">
        <v>0</v>
      </c>
      <c r="H3162" s="832">
        <v>0</v>
      </c>
      <c r="I3162" s="832">
        <v>0</v>
      </c>
      <c r="J3162" s="832">
        <v>0</v>
      </c>
      <c r="K3162" s="832">
        <v>0</v>
      </c>
      <c r="L3162" s="832">
        <v>0</v>
      </c>
      <c r="M3162" s="832">
        <v>0</v>
      </c>
      <c r="N3162" s="832">
        <v>0</v>
      </c>
      <c r="O3162" s="832">
        <v>0</v>
      </c>
      <c r="P3162" s="832">
        <v>0</v>
      </c>
      <c r="Q3162" s="832">
        <v>0</v>
      </c>
      <c r="R3162" s="832">
        <v>0</v>
      </c>
      <c r="S3162" s="832">
        <v>0</v>
      </c>
      <c r="T3162" s="832">
        <v>0</v>
      </c>
      <c r="U3162" s="832">
        <v>0</v>
      </c>
      <c r="V3162" s="832">
        <v>0</v>
      </c>
      <c r="W3162" s="832">
        <v>0</v>
      </c>
      <c r="X3162" s="832">
        <v>0</v>
      </c>
      <c r="Y3162" s="832">
        <v>0</v>
      </c>
      <c r="Z3162" s="832">
        <v>0</v>
      </c>
      <c r="AA3162" s="832">
        <v>0</v>
      </c>
      <c r="AB3162" s="832">
        <v>0</v>
      </c>
      <c r="AC3162" s="832">
        <v>0</v>
      </c>
      <c r="AD3162" s="832">
        <v>0</v>
      </c>
      <c r="AE3162" s="832">
        <v>0</v>
      </c>
      <c r="AF3162" s="832">
        <v>0</v>
      </c>
      <c r="AG3162" s="832">
        <v>0</v>
      </c>
      <c r="AH3162" s="832">
        <v>0</v>
      </c>
      <c r="AI3162" s="832">
        <v>0</v>
      </c>
    </row>
    <row r="3163" spans="1:35" ht="15" customHeight="1">
      <c r="A3163" s="832" t="s">
        <v>1150</v>
      </c>
      <c r="B3163" s="832">
        <v>2023</v>
      </c>
      <c r="C3163" s="832" t="s">
        <v>1789</v>
      </c>
      <c r="D3163" s="832" t="s">
        <v>1790</v>
      </c>
      <c r="E3163" s="832" t="s">
        <v>333</v>
      </c>
      <c r="F3163" s="832" t="s">
        <v>1119</v>
      </c>
      <c r="G3163" s="832">
        <v>0</v>
      </c>
      <c r="H3163" s="832">
        <v>0</v>
      </c>
      <c r="I3163" s="832">
        <v>0</v>
      </c>
      <c r="J3163" s="832">
        <v>0</v>
      </c>
      <c r="K3163" s="832">
        <v>0</v>
      </c>
      <c r="L3163" s="832">
        <v>0</v>
      </c>
      <c r="M3163" s="832">
        <v>0</v>
      </c>
      <c r="N3163" s="832">
        <v>0</v>
      </c>
      <c r="O3163" s="832">
        <v>0</v>
      </c>
      <c r="P3163" s="832">
        <v>0</v>
      </c>
      <c r="Q3163" s="832">
        <v>0</v>
      </c>
      <c r="R3163" s="832">
        <v>0</v>
      </c>
      <c r="S3163" s="832">
        <v>0</v>
      </c>
      <c r="T3163" s="832">
        <v>0</v>
      </c>
      <c r="U3163" s="832">
        <v>0</v>
      </c>
      <c r="V3163" s="832">
        <v>0</v>
      </c>
      <c r="W3163" s="832">
        <v>0</v>
      </c>
      <c r="X3163" s="832">
        <v>0</v>
      </c>
      <c r="Y3163" s="832">
        <v>0</v>
      </c>
      <c r="Z3163" s="832">
        <v>0</v>
      </c>
      <c r="AA3163" s="832">
        <v>0</v>
      </c>
      <c r="AB3163" s="832">
        <v>0</v>
      </c>
      <c r="AC3163" s="832">
        <v>0</v>
      </c>
      <c r="AD3163" s="832">
        <v>0</v>
      </c>
      <c r="AE3163" s="832">
        <v>0</v>
      </c>
      <c r="AF3163" s="832">
        <v>0</v>
      </c>
      <c r="AG3163" s="832">
        <v>0</v>
      </c>
      <c r="AH3163" s="832">
        <v>0</v>
      </c>
      <c r="AI3163" s="832">
        <v>0</v>
      </c>
    </row>
    <row r="3164" spans="1:35" ht="15" customHeight="1">
      <c r="A3164" s="832" t="s">
        <v>1150</v>
      </c>
      <c r="B3164" s="832">
        <v>2023</v>
      </c>
      <c r="C3164" s="832" t="s">
        <v>1791</v>
      </c>
      <c r="D3164" s="832" t="s">
        <v>647</v>
      </c>
      <c r="E3164" s="832" t="s">
        <v>333</v>
      </c>
      <c r="F3164" s="832" t="s">
        <v>1792</v>
      </c>
      <c r="G3164" s="832">
        <v>1200</v>
      </c>
      <c r="H3164" s="832">
        <v>1200</v>
      </c>
      <c r="I3164" s="832">
        <v>1200</v>
      </c>
      <c r="J3164" s="832">
        <v>1200</v>
      </c>
      <c r="K3164" s="832">
        <v>1200</v>
      </c>
      <c r="L3164" s="832">
        <v>1200</v>
      </c>
      <c r="M3164" s="832">
        <v>1200</v>
      </c>
      <c r="N3164" s="832">
        <v>1200</v>
      </c>
      <c r="O3164" s="832">
        <v>1200</v>
      </c>
      <c r="P3164" s="832">
        <v>1200</v>
      </c>
      <c r="Q3164" s="832">
        <v>1200</v>
      </c>
      <c r="R3164" s="832">
        <v>1200</v>
      </c>
      <c r="S3164" s="832">
        <v>0</v>
      </c>
      <c r="T3164" s="832">
        <v>0</v>
      </c>
      <c r="U3164" s="832">
        <v>0</v>
      </c>
      <c r="V3164" s="832">
        <v>0</v>
      </c>
      <c r="W3164" s="832">
        <v>0</v>
      </c>
      <c r="X3164" s="832">
        <v>0</v>
      </c>
      <c r="Y3164" s="832">
        <v>0</v>
      </c>
      <c r="Z3164" s="832">
        <v>0</v>
      </c>
      <c r="AA3164" s="832">
        <v>0</v>
      </c>
      <c r="AB3164" s="832">
        <v>0</v>
      </c>
      <c r="AC3164" s="832">
        <v>0</v>
      </c>
      <c r="AD3164" s="832">
        <v>0</v>
      </c>
      <c r="AE3164" s="832">
        <v>0</v>
      </c>
      <c r="AF3164" s="832">
        <v>0</v>
      </c>
      <c r="AG3164" s="832">
        <v>0</v>
      </c>
      <c r="AH3164" s="832">
        <v>0</v>
      </c>
      <c r="AI3164" s="832">
        <v>0</v>
      </c>
    </row>
    <row r="3165" spans="1:35" ht="15" customHeight="1">
      <c r="A3165" s="832" t="s">
        <v>1150</v>
      </c>
      <c r="B3165" s="832">
        <v>2023</v>
      </c>
      <c r="C3165" s="832" t="s">
        <v>1793</v>
      </c>
      <c r="D3165" s="832" t="s">
        <v>647</v>
      </c>
      <c r="E3165" s="832" t="s">
        <v>333</v>
      </c>
      <c r="F3165" s="832" t="s">
        <v>1792</v>
      </c>
      <c r="G3165" s="832">
        <v>0</v>
      </c>
      <c r="H3165" s="832">
        <v>0</v>
      </c>
      <c r="I3165" s="832">
        <v>0</v>
      </c>
      <c r="J3165" s="832">
        <v>0</v>
      </c>
      <c r="K3165" s="832">
        <v>0</v>
      </c>
      <c r="L3165" s="832">
        <v>0</v>
      </c>
      <c r="M3165" s="832">
        <v>0</v>
      </c>
      <c r="N3165" s="832">
        <v>0</v>
      </c>
      <c r="O3165" s="832">
        <v>0</v>
      </c>
      <c r="P3165" s="832">
        <v>0</v>
      </c>
      <c r="Q3165" s="832">
        <v>0</v>
      </c>
      <c r="R3165" s="832">
        <v>0</v>
      </c>
      <c r="S3165" s="832">
        <v>0</v>
      </c>
      <c r="T3165" s="832">
        <v>0</v>
      </c>
      <c r="U3165" s="832">
        <v>0</v>
      </c>
      <c r="V3165" s="832">
        <v>0</v>
      </c>
      <c r="W3165" s="832">
        <v>0</v>
      </c>
      <c r="X3165" s="832">
        <v>0</v>
      </c>
      <c r="Y3165" s="832">
        <v>0</v>
      </c>
      <c r="Z3165" s="832">
        <v>0</v>
      </c>
      <c r="AA3165" s="832">
        <v>0</v>
      </c>
      <c r="AB3165" s="832">
        <v>0</v>
      </c>
      <c r="AC3165" s="832">
        <v>0</v>
      </c>
      <c r="AD3165" s="832">
        <v>0</v>
      </c>
      <c r="AE3165" s="832">
        <v>0</v>
      </c>
      <c r="AF3165" s="832">
        <v>0</v>
      </c>
      <c r="AG3165" s="832">
        <v>0</v>
      </c>
      <c r="AH3165" s="832">
        <v>0</v>
      </c>
      <c r="AI3165" s="832">
        <v>0</v>
      </c>
    </row>
    <row r="3166" spans="1:35" ht="15" customHeight="1">
      <c r="A3166" s="832" t="s">
        <v>1150</v>
      </c>
      <c r="B3166" s="832">
        <v>2023</v>
      </c>
      <c r="C3166" s="832" t="s">
        <v>1794</v>
      </c>
      <c r="D3166" s="832" t="s">
        <v>1795</v>
      </c>
      <c r="E3166" s="832" t="s">
        <v>333</v>
      </c>
      <c r="F3166" s="832" t="s">
        <v>1792</v>
      </c>
      <c r="G3166" s="832">
        <v>0</v>
      </c>
      <c r="H3166" s="832">
        <v>0</v>
      </c>
      <c r="I3166" s="832">
        <v>0</v>
      </c>
      <c r="J3166" s="832">
        <v>0</v>
      </c>
      <c r="K3166" s="832">
        <v>0</v>
      </c>
      <c r="L3166" s="832">
        <v>0</v>
      </c>
      <c r="M3166" s="832">
        <v>0</v>
      </c>
      <c r="N3166" s="832">
        <v>0</v>
      </c>
      <c r="O3166" s="832">
        <v>0</v>
      </c>
      <c r="P3166" s="832">
        <v>0</v>
      </c>
      <c r="Q3166" s="832">
        <v>0</v>
      </c>
      <c r="R3166" s="832">
        <v>0</v>
      </c>
      <c r="S3166" s="832">
        <v>0</v>
      </c>
      <c r="T3166" s="832">
        <v>0</v>
      </c>
      <c r="U3166" s="832">
        <v>0</v>
      </c>
      <c r="V3166" s="832">
        <v>0</v>
      </c>
      <c r="W3166" s="832">
        <v>0</v>
      </c>
      <c r="X3166" s="832">
        <v>0</v>
      </c>
      <c r="Y3166" s="832">
        <v>0</v>
      </c>
      <c r="Z3166" s="832">
        <v>0</v>
      </c>
      <c r="AA3166" s="832">
        <v>0</v>
      </c>
      <c r="AB3166" s="832">
        <v>0</v>
      </c>
      <c r="AC3166" s="832">
        <v>0</v>
      </c>
      <c r="AD3166" s="832">
        <v>0</v>
      </c>
      <c r="AE3166" s="832">
        <v>0</v>
      </c>
      <c r="AF3166" s="832">
        <v>0</v>
      </c>
      <c r="AG3166" s="832">
        <v>0</v>
      </c>
      <c r="AH3166" s="832">
        <v>0</v>
      </c>
      <c r="AI3166" s="832">
        <v>0</v>
      </c>
    </row>
    <row r="3167" spans="1:35" ht="15" customHeight="1">
      <c r="A3167" s="832" t="s">
        <v>1150</v>
      </c>
      <c r="B3167" s="832">
        <v>2023</v>
      </c>
      <c r="C3167" s="832" t="s">
        <v>1796</v>
      </c>
      <c r="D3167" s="832" t="s">
        <v>1797</v>
      </c>
      <c r="E3167" s="832" t="s">
        <v>333</v>
      </c>
      <c r="F3167" s="832" t="s">
        <v>1792</v>
      </c>
      <c r="G3167" s="832">
        <v>0</v>
      </c>
      <c r="H3167" s="832">
        <v>0</v>
      </c>
      <c r="I3167" s="832">
        <v>0</v>
      </c>
      <c r="J3167" s="832">
        <v>0</v>
      </c>
      <c r="K3167" s="832">
        <v>0</v>
      </c>
      <c r="L3167" s="832">
        <v>0</v>
      </c>
      <c r="M3167" s="832">
        <v>0</v>
      </c>
      <c r="N3167" s="832">
        <v>0</v>
      </c>
      <c r="O3167" s="832">
        <v>0</v>
      </c>
      <c r="P3167" s="832">
        <v>0</v>
      </c>
      <c r="Q3167" s="832">
        <v>0</v>
      </c>
      <c r="R3167" s="832">
        <v>0</v>
      </c>
      <c r="S3167" s="832">
        <v>0</v>
      </c>
      <c r="T3167" s="832">
        <v>0</v>
      </c>
      <c r="U3167" s="832">
        <v>0</v>
      </c>
      <c r="V3167" s="832">
        <v>0</v>
      </c>
      <c r="W3167" s="832">
        <v>0</v>
      </c>
      <c r="X3167" s="832">
        <v>0</v>
      </c>
      <c r="Y3167" s="832">
        <v>0</v>
      </c>
      <c r="Z3167" s="832">
        <v>0</v>
      </c>
      <c r="AA3167" s="832">
        <v>0</v>
      </c>
      <c r="AB3167" s="832">
        <v>0</v>
      </c>
      <c r="AC3167" s="832">
        <v>0</v>
      </c>
      <c r="AD3167" s="832">
        <v>0</v>
      </c>
      <c r="AE3167" s="832">
        <v>0</v>
      </c>
      <c r="AF3167" s="832">
        <v>0</v>
      </c>
      <c r="AG3167" s="832">
        <v>0</v>
      </c>
      <c r="AH3167" s="832">
        <v>0</v>
      </c>
      <c r="AI3167" s="832">
        <v>0</v>
      </c>
    </row>
    <row r="3168" spans="1:35" ht="15" customHeight="1">
      <c r="A3168" s="832" t="s">
        <v>1150</v>
      </c>
      <c r="B3168" s="832">
        <v>2023</v>
      </c>
      <c r="C3168" s="832" t="s">
        <v>1798</v>
      </c>
      <c r="D3168" s="832" t="s">
        <v>1799</v>
      </c>
      <c r="E3168" s="832" t="s">
        <v>333</v>
      </c>
      <c r="F3168" s="832" t="s">
        <v>1792</v>
      </c>
      <c r="G3168" s="832">
        <v>0</v>
      </c>
      <c r="H3168" s="832">
        <v>0</v>
      </c>
      <c r="I3168" s="832">
        <v>0</v>
      </c>
      <c r="J3168" s="832">
        <v>0</v>
      </c>
      <c r="K3168" s="832">
        <v>0</v>
      </c>
      <c r="L3168" s="832">
        <v>0</v>
      </c>
      <c r="M3168" s="832">
        <v>0</v>
      </c>
      <c r="N3168" s="832">
        <v>0</v>
      </c>
      <c r="O3168" s="832">
        <v>0</v>
      </c>
      <c r="P3168" s="832">
        <v>0</v>
      </c>
      <c r="Q3168" s="832">
        <v>0</v>
      </c>
      <c r="R3168" s="832">
        <v>0</v>
      </c>
      <c r="S3168" s="832">
        <v>0</v>
      </c>
      <c r="T3168" s="832">
        <v>0</v>
      </c>
      <c r="U3168" s="832">
        <v>0</v>
      </c>
      <c r="V3168" s="832">
        <v>0</v>
      </c>
      <c r="W3168" s="832">
        <v>0</v>
      </c>
      <c r="X3168" s="832">
        <v>0</v>
      </c>
      <c r="Y3168" s="832">
        <v>0</v>
      </c>
      <c r="Z3168" s="832">
        <v>0</v>
      </c>
      <c r="AA3168" s="832">
        <v>0</v>
      </c>
      <c r="AB3168" s="832">
        <v>0</v>
      </c>
      <c r="AC3168" s="832">
        <v>0</v>
      </c>
      <c r="AD3168" s="832">
        <v>0</v>
      </c>
      <c r="AE3168" s="832">
        <v>0</v>
      </c>
      <c r="AF3168" s="832">
        <v>0</v>
      </c>
      <c r="AG3168" s="832">
        <v>0</v>
      </c>
      <c r="AH3168" s="832">
        <v>0</v>
      </c>
      <c r="AI3168" s="832">
        <v>0</v>
      </c>
    </row>
    <row r="3169" spans="1:35" ht="15" customHeight="1">
      <c r="A3169" s="832" t="s">
        <v>1150</v>
      </c>
      <c r="B3169" s="832">
        <v>2023</v>
      </c>
      <c r="C3169" s="832" t="s">
        <v>1800</v>
      </c>
      <c r="D3169" s="832" t="s">
        <v>1801</v>
      </c>
      <c r="E3169" s="832" t="s">
        <v>333</v>
      </c>
      <c r="F3169" s="832" t="s">
        <v>1792</v>
      </c>
      <c r="G3169" s="832">
        <v>0</v>
      </c>
      <c r="H3169" s="832">
        <v>0</v>
      </c>
      <c r="I3169" s="832">
        <v>0</v>
      </c>
      <c r="J3169" s="832">
        <v>0</v>
      </c>
      <c r="K3169" s="832">
        <v>0</v>
      </c>
      <c r="L3169" s="832">
        <v>0</v>
      </c>
      <c r="M3169" s="832">
        <v>0</v>
      </c>
      <c r="N3169" s="832">
        <v>0</v>
      </c>
      <c r="O3169" s="832">
        <v>0</v>
      </c>
      <c r="P3169" s="832">
        <v>0</v>
      </c>
      <c r="Q3169" s="832">
        <v>0</v>
      </c>
      <c r="R3169" s="832">
        <v>0</v>
      </c>
      <c r="S3169" s="832">
        <v>0</v>
      </c>
      <c r="T3169" s="832">
        <v>0</v>
      </c>
      <c r="U3169" s="832">
        <v>0</v>
      </c>
      <c r="V3169" s="832">
        <v>0</v>
      </c>
      <c r="W3169" s="832">
        <v>0</v>
      </c>
      <c r="X3169" s="832">
        <v>0</v>
      </c>
      <c r="Y3169" s="832">
        <v>0</v>
      </c>
      <c r="Z3169" s="832">
        <v>0</v>
      </c>
      <c r="AA3169" s="832">
        <v>0</v>
      </c>
      <c r="AB3169" s="832">
        <v>0</v>
      </c>
      <c r="AC3169" s="832">
        <v>0</v>
      </c>
      <c r="AD3169" s="832">
        <v>0</v>
      </c>
      <c r="AE3169" s="832">
        <v>0</v>
      </c>
      <c r="AF3169" s="832">
        <v>0</v>
      </c>
      <c r="AG3169" s="832">
        <v>0</v>
      </c>
      <c r="AH3169" s="832">
        <v>0</v>
      </c>
      <c r="AI3169" s="832">
        <v>0</v>
      </c>
    </row>
    <row r="3170" spans="1:35" ht="15" customHeight="1">
      <c r="A3170" s="832" t="s">
        <v>1150</v>
      </c>
      <c r="B3170" s="832">
        <v>2023</v>
      </c>
      <c r="C3170" s="832" t="s">
        <v>1805</v>
      </c>
      <c r="D3170" s="832" t="s">
        <v>2761</v>
      </c>
      <c r="E3170" s="832" t="s">
        <v>1804</v>
      </c>
      <c r="F3170" s="832" t="s">
        <v>1792</v>
      </c>
      <c r="G3170" s="832">
        <v>0</v>
      </c>
      <c r="H3170" s="832">
        <v>0</v>
      </c>
      <c r="I3170" s="832">
        <v>0</v>
      </c>
      <c r="J3170" s="832">
        <v>0</v>
      </c>
      <c r="K3170" s="832">
        <v>0</v>
      </c>
      <c r="L3170" s="832">
        <v>0</v>
      </c>
      <c r="M3170" s="832">
        <v>0</v>
      </c>
      <c r="N3170" s="832">
        <v>0</v>
      </c>
      <c r="O3170" s="832">
        <v>0</v>
      </c>
      <c r="P3170" s="832">
        <v>0</v>
      </c>
      <c r="Q3170" s="832">
        <v>0</v>
      </c>
      <c r="R3170" s="832">
        <v>0</v>
      </c>
      <c r="S3170" s="832">
        <v>0</v>
      </c>
      <c r="T3170" s="832">
        <v>0</v>
      </c>
      <c r="U3170" s="832">
        <v>0</v>
      </c>
      <c r="V3170" s="832">
        <v>0</v>
      </c>
      <c r="W3170" s="832">
        <v>0</v>
      </c>
      <c r="X3170" s="832">
        <v>0</v>
      </c>
      <c r="Y3170" s="832">
        <v>0</v>
      </c>
      <c r="Z3170" s="832">
        <v>0</v>
      </c>
      <c r="AA3170" s="832">
        <v>0</v>
      </c>
      <c r="AB3170" s="832">
        <v>0</v>
      </c>
      <c r="AC3170" s="832">
        <v>0</v>
      </c>
      <c r="AD3170" s="832">
        <v>0</v>
      </c>
      <c r="AE3170" s="832">
        <v>0</v>
      </c>
      <c r="AF3170" s="832">
        <v>0</v>
      </c>
      <c r="AG3170" s="832">
        <v>0</v>
      </c>
      <c r="AH3170" s="832">
        <v>0</v>
      </c>
      <c r="AI3170" s="832">
        <v>0</v>
      </c>
    </row>
    <row r="3171" spans="1:35" ht="15" customHeight="1">
      <c r="A3171" s="832" t="s">
        <v>1150</v>
      </c>
      <c r="B3171" s="832">
        <v>2023</v>
      </c>
      <c r="C3171" s="832" t="s">
        <v>1807</v>
      </c>
      <c r="D3171" s="832" t="s">
        <v>2762</v>
      </c>
      <c r="E3171" s="832" t="s">
        <v>1804</v>
      </c>
      <c r="F3171" s="832" t="s">
        <v>1792</v>
      </c>
      <c r="G3171" s="832">
        <v>1571042.91</v>
      </c>
      <c r="H3171" s="832">
        <v>64.97</v>
      </c>
      <c r="I3171" s="832">
        <v>13.98</v>
      </c>
      <c r="J3171" s="832">
        <v>64.97</v>
      </c>
      <c r="K3171" s="832">
        <v>64.97</v>
      </c>
      <c r="L3171" s="832">
        <v>64.97</v>
      </c>
      <c r="M3171" s="832">
        <v>64.97</v>
      </c>
      <c r="N3171" s="832">
        <v>64.97</v>
      </c>
      <c r="O3171" s="832">
        <v>64.97</v>
      </c>
      <c r="P3171" s="832">
        <v>64.97</v>
      </c>
      <c r="Q3171" s="832">
        <v>64.97</v>
      </c>
      <c r="R3171" s="832">
        <v>64.97</v>
      </c>
      <c r="S3171" s="832">
        <v>0</v>
      </c>
      <c r="T3171" s="832">
        <v>0</v>
      </c>
      <c r="U3171" s="832">
        <v>0</v>
      </c>
      <c r="V3171" s="832">
        <v>0</v>
      </c>
      <c r="W3171" s="832">
        <v>0</v>
      </c>
      <c r="X3171" s="832">
        <v>0</v>
      </c>
      <c r="Y3171" s="832">
        <v>0</v>
      </c>
      <c r="Z3171" s="832">
        <v>0</v>
      </c>
      <c r="AA3171" s="832">
        <v>0</v>
      </c>
      <c r="AB3171" s="832">
        <v>0</v>
      </c>
      <c r="AC3171" s="832">
        <v>0</v>
      </c>
      <c r="AD3171" s="832">
        <v>0</v>
      </c>
      <c r="AE3171" s="832">
        <v>0</v>
      </c>
      <c r="AF3171" s="832">
        <v>0</v>
      </c>
      <c r="AG3171" s="832">
        <v>0</v>
      </c>
      <c r="AH3171" s="832">
        <v>0</v>
      </c>
      <c r="AI3171" s="832">
        <v>0</v>
      </c>
    </row>
    <row r="3172" spans="1:35" ht="15" customHeight="1">
      <c r="A3172" s="832" t="s">
        <v>1150</v>
      </c>
      <c r="B3172" s="832">
        <v>2023</v>
      </c>
      <c r="C3172" s="832" t="s">
        <v>1809</v>
      </c>
      <c r="D3172" s="832" t="s">
        <v>2763</v>
      </c>
      <c r="E3172" s="832" t="s">
        <v>1804</v>
      </c>
      <c r="F3172" s="832" t="s">
        <v>1792</v>
      </c>
      <c r="G3172" s="832">
        <v>784455.3</v>
      </c>
      <c r="H3172" s="832">
        <v>2528056.84</v>
      </c>
      <c r="I3172" s="832">
        <v>4023871.08</v>
      </c>
      <c r="J3172" s="832">
        <v>3953263.2</v>
      </c>
      <c r="K3172" s="832">
        <v>2021506.62</v>
      </c>
      <c r="L3172" s="832">
        <v>3812198.01</v>
      </c>
      <c r="M3172" s="832">
        <v>1743523.25</v>
      </c>
      <c r="N3172" s="832">
        <v>1860461.52</v>
      </c>
      <c r="O3172" s="832">
        <v>1756424.14</v>
      </c>
      <c r="P3172" s="832">
        <v>1730836.85</v>
      </c>
      <c r="Q3172" s="832">
        <v>3900160.55</v>
      </c>
      <c r="R3172" s="832">
        <v>2171057.11</v>
      </c>
      <c r="S3172" s="832">
        <v>0</v>
      </c>
      <c r="T3172" s="832">
        <v>0</v>
      </c>
      <c r="U3172" s="832">
        <v>0</v>
      </c>
      <c r="V3172" s="832">
        <v>0</v>
      </c>
      <c r="W3172" s="832">
        <v>0</v>
      </c>
      <c r="X3172" s="832">
        <v>0</v>
      </c>
      <c r="Y3172" s="832">
        <v>0</v>
      </c>
      <c r="Z3172" s="832">
        <v>0</v>
      </c>
      <c r="AA3172" s="832">
        <v>0</v>
      </c>
      <c r="AB3172" s="832">
        <v>0</v>
      </c>
      <c r="AC3172" s="832">
        <v>0</v>
      </c>
      <c r="AD3172" s="832">
        <v>0</v>
      </c>
      <c r="AE3172" s="832">
        <v>0</v>
      </c>
      <c r="AF3172" s="832">
        <v>0</v>
      </c>
      <c r="AG3172" s="832">
        <v>0</v>
      </c>
      <c r="AH3172" s="832">
        <v>0</v>
      </c>
      <c r="AI3172" s="832">
        <v>0</v>
      </c>
    </row>
    <row r="3173" spans="1:35" ht="15" customHeight="1">
      <c r="A3173" s="832" t="s">
        <v>1150</v>
      </c>
      <c r="B3173" s="832">
        <v>2023</v>
      </c>
      <c r="C3173" s="832" t="s">
        <v>1811</v>
      </c>
      <c r="D3173" s="832" t="s">
        <v>1812</v>
      </c>
      <c r="E3173" s="832" t="s">
        <v>1813</v>
      </c>
      <c r="F3173" s="832" t="s">
        <v>1792</v>
      </c>
      <c r="G3173" s="832">
        <v>-41653.68</v>
      </c>
      <c r="H3173" s="832">
        <v>237.54</v>
      </c>
      <c r="I3173" s="832">
        <v>0</v>
      </c>
      <c r="J3173" s="832">
        <v>0</v>
      </c>
      <c r="K3173" s="832">
        <v>31487.21</v>
      </c>
      <c r="L3173" s="832">
        <v>0</v>
      </c>
      <c r="M3173" s="832">
        <v>26391.13</v>
      </c>
      <c r="N3173" s="832">
        <v>-41373.21</v>
      </c>
      <c r="O3173" s="832">
        <v>-32128.9</v>
      </c>
      <c r="P3173" s="832">
        <v>0</v>
      </c>
      <c r="Q3173" s="832">
        <v>105089.77</v>
      </c>
      <c r="R3173" s="832">
        <v>49596.639999999999</v>
      </c>
      <c r="S3173" s="832">
        <v>0</v>
      </c>
      <c r="T3173" s="832">
        <v>0</v>
      </c>
      <c r="U3173" s="832">
        <v>0</v>
      </c>
      <c r="V3173" s="832">
        <v>0</v>
      </c>
      <c r="W3173" s="832">
        <v>0</v>
      </c>
      <c r="X3173" s="832">
        <v>0</v>
      </c>
      <c r="Y3173" s="832">
        <v>0</v>
      </c>
      <c r="Z3173" s="832">
        <v>0</v>
      </c>
      <c r="AA3173" s="832">
        <v>0</v>
      </c>
      <c r="AB3173" s="832">
        <v>0</v>
      </c>
      <c r="AC3173" s="832">
        <v>0</v>
      </c>
      <c r="AD3173" s="832">
        <v>0</v>
      </c>
      <c r="AE3173" s="832">
        <v>0</v>
      </c>
      <c r="AF3173" s="832">
        <v>0</v>
      </c>
      <c r="AG3173" s="832">
        <v>0</v>
      </c>
      <c r="AH3173" s="832">
        <v>0</v>
      </c>
      <c r="AI3173" s="832">
        <v>0</v>
      </c>
    </row>
    <row r="3174" spans="1:35" ht="15" customHeight="1">
      <c r="A3174" s="832" t="s">
        <v>1150</v>
      </c>
      <c r="B3174" s="832">
        <v>2023</v>
      </c>
      <c r="C3174" s="832" t="s">
        <v>1814</v>
      </c>
      <c r="D3174" s="832" t="s">
        <v>1815</v>
      </c>
      <c r="E3174" s="832" t="s">
        <v>333</v>
      </c>
      <c r="F3174" s="832" t="s">
        <v>1792</v>
      </c>
      <c r="G3174" s="832">
        <v>0</v>
      </c>
      <c r="H3174" s="832">
        <v>0</v>
      </c>
      <c r="I3174" s="832">
        <v>0</v>
      </c>
      <c r="J3174" s="832">
        <v>0</v>
      </c>
      <c r="K3174" s="832">
        <v>0</v>
      </c>
      <c r="L3174" s="832">
        <v>0</v>
      </c>
      <c r="M3174" s="832">
        <v>0</v>
      </c>
      <c r="N3174" s="832">
        <v>0</v>
      </c>
      <c r="O3174" s="832">
        <v>0</v>
      </c>
      <c r="P3174" s="832">
        <v>0</v>
      </c>
      <c r="Q3174" s="832">
        <v>0</v>
      </c>
      <c r="R3174" s="832">
        <v>0</v>
      </c>
      <c r="S3174" s="832">
        <v>0</v>
      </c>
      <c r="T3174" s="832">
        <v>0</v>
      </c>
      <c r="U3174" s="832">
        <v>0</v>
      </c>
      <c r="V3174" s="832">
        <v>0</v>
      </c>
      <c r="W3174" s="832">
        <v>0</v>
      </c>
      <c r="X3174" s="832">
        <v>0</v>
      </c>
      <c r="Y3174" s="832">
        <v>0</v>
      </c>
      <c r="Z3174" s="832">
        <v>0</v>
      </c>
      <c r="AA3174" s="832">
        <v>0</v>
      </c>
      <c r="AB3174" s="832">
        <v>0</v>
      </c>
      <c r="AC3174" s="832">
        <v>0</v>
      </c>
      <c r="AD3174" s="832">
        <v>0</v>
      </c>
      <c r="AE3174" s="832">
        <v>0</v>
      </c>
      <c r="AF3174" s="832">
        <v>0</v>
      </c>
      <c r="AG3174" s="832">
        <v>0</v>
      </c>
      <c r="AH3174" s="832">
        <v>0</v>
      </c>
      <c r="AI3174" s="832">
        <v>0</v>
      </c>
    </row>
    <row r="3175" spans="1:35" ht="15" customHeight="1">
      <c r="A3175" s="832" t="s">
        <v>1150</v>
      </c>
      <c r="B3175" s="832">
        <v>2023</v>
      </c>
      <c r="C3175" s="832" t="s">
        <v>1816</v>
      </c>
      <c r="D3175" s="832" t="s">
        <v>1817</v>
      </c>
      <c r="E3175" s="832" t="s">
        <v>1792</v>
      </c>
      <c r="F3175" s="832" t="s">
        <v>1792</v>
      </c>
      <c r="G3175" s="832">
        <v>0</v>
      </c>
      <c r="H3175" s="832">
        <v>0</v>
      </c>
      <c r="I3175" s="832">
        <v>0</v>
      </c>
      <c r="J3175" s="832">
        <v>0</v>
      </c>
      <c r="K3175" s="832">
        <v>0</v>
      </c>
      <c r="L3175" s="832">
        <v>0</v>
      </c>
      <c r="M3175" s="832">
        <v>0</v>
      </c>
      <c r="N3175" s="832">
        <v>0</v>
      </c>
      <c r="O3175" s="832">
        <v>0</v>
      </c>
      <c r="P3175" s="832">
        <v>0</v>
      </c>
      <c r="Q3175" s="832">
        <v>0</v>
      </c>
      <c r="R3175" s="832">
        <v>0</v>
      </c>
      <c r="S3175" s="832">
        <v>0</v>
      </c>
      <c r="T3175" s="832">
        <v>0</v>
      </c>
      <c r="U3175" s="832">
        <v>0</v>
      </c>
      <c r="V3175" s="832">
        <v>0</v>
      </c>
      <c r="W3175" s="832">
        <v>0</v>
      </c>
      <c r="X3175" s="832">
        <v>0</v>
      </c>
      <c r="Y3175" s="832">
        <v>0</v>
      </c>
      <c r="Z3175" s="832">
        <v>0</v>
      </c>
      <c r="AA3175" s="832">
        <v>0</v>
      </c>
      <c r="AB3175" s="832">
        <v>0</v>
      </c>
      <c r="AC3175" s="832">
        <v>0</v>
      </c>
      <c r="AD3175" s="832">
        <v>0</v>
      </c>
      <c r="AE3175" s="832">
        <v>0</v>
      </c>
      <c r="AF3175" s="832">
        <v>0</v>
      </c>
      <c r="AG3175" s="832">
        <v>0</v>
      </c>
      <c r="AH3175" s="832">
        <v>0</v>
      </c>
      <c r="AI3175" s="832">
        <v>0</v>
      </c>
    </row>
    <row r="3176" spans="1:35" ht="15" customHeight="1">
      <c r="A3176" s="832" t="s">
        <v>1150</v>
      </c>
      <c r="B3176" s="832">
        <v>2023</v>
      </c>
      <c r="C3176" s="832" t="s">
        <v>1818</v>
      </c>
      <c r="D3176" s="832" t="s">
        <v>1819</v>
      </c>
      <c r="E3176" s="832" t="s">
        <v>333</v>
      </c>
      <c r="F3176" s="832" t="s">
        <v>1792</v>
      </c>
      <c r="G3176" s="832">
        <v>264.45</v>
      </c>
      <c r="H3176" s="832">
        <v>264.45</v>
      </c>
      <c r="I3176" s="832">
        <v>264.45</v>
      </c>
      <c r="J3176" s="832">
        <v>264.45</v>
      </c>
      <c r="K3176" s="832">
        <v>257.58999999999997</v>
      </c>
      <c r="L3176" s="832">
        <v>257.58999999999997</v>
      </c>
      <c r="M3176" s="832">
        <v>257.58999999999997</v>
      </c>
      <c r="N3176" s="832">
        <v>257.58999999999997</v>
      </c>
      <c r="O3176" s="832">
        <v>257.58999999999997</v>
      </c>
      <c r="P3176" s="832">
        <v>257.58999999999997</v>
      </c>
      <c r="Q3176" s="832">
        <v>257.58999999999997</v>
      </c>
      <c r="R3176" s="832">
        <v>257.58999999999997</v>
      </c>
      <c r="S3176" s="832">
        <v>0</v>
      </c>
      <c r="T3176" s="832">
        <v>0</v>
      </c>
      <c r="U3176" s="832">
        <v>0</v>
      </c>
      <c r="V3176" s="832">
        <v>0</v>
      </c>
      <c r="W3176" s="832">
        <v>0</v>
      </c>
      <c r="X3176" s="832">
        <v>0</v>
      </c>
      <c r="Y3176" s="832">
        <v>0</v>
      </c>
      <c r="Z3176" s="832">
        <v>0</v>
      </c>
      <c r="AA3176" s="832">
        <v>0</v>
      </c>
      <c r="AB3176" s="832">
        <v>0</v>
      </c>
      <c r="AC3176" s="832">
        <v>0</v>
      </c>
      <c r="AD3176" s="832">
        <v>0</v>
      </c>
      <c r="AE3176" s="832">
        <v>0</v>
      </c>
      <c r="AF3176" s="832">
        <v>0</v>
      </c>
      <c r="AG3176" s="832">
        <v>0</v>
      </c>
      <c r="AH3176" s="832">
        <v>0</v>
      </c>
      <c r="AI3176" s="832">
        <v>0</v>
      </c>
    </row>
    <row r="3177" spans="1:35" ht="15" customHeight="1">
      <c r="A3177" s="832" t="s">
        <v>1150</v>
      </c>
      <c r="B3177" s="832">
        <v>2023</v>
      </c>
      <c r="C3177" s="832" t="s">
        <v>1820</v>
      </c>
      <c r="D3177" s="832" t="s">
        <v>2764</v>
      </c>
      <c r="E3177" s="832" t="s">
        <v>333</v>
      </c>
      <c r="F3177" s="832" t="s">
        <v>1792</v>
      </c>
      <c r="G3177" s="832">
        <v>-600000</v>
      </c>
      <c r="H3177" s="832">
        <v>-600000</v>
      </c>
      <c r="I3177" s="832">
        <v>-597875.47</v>
      </c>
      <c r="J3177" s="832">
        <v>-574959.66</v>
      </c>
      <c r="K3177" s="832">
        <v>-471012.53</v>
      </c>
      <c r="L3177" s="832">
        <v>-466050.08</v>
      </c>
      <c r="M3177" s="832">
        <v>-460390.94</v>
      </c>
      <c r="N3177" s="832">
        <v>-458719.64</v>
      </c>
      <c r="O3177" s="832">
        <v>-455737.29</v>
      </c>
      <c r="P3177" s="832">
        <v>-455555.75</v>
      </c>
      <c r="Q3177" s="832">
        <v>466050.08</v>
      </c>
      <c r="R3177" s="832">
        <v>-17500</v>
      </c>
      <c r="S3177" s="832">
        <v>0</v>
      </c>
      <c r="T3177" s="832">
        <v>0</v>
      </c>
      <c r="U3177" s="832">
        <v>-17500</v>
      </c>
      <c r="V3177" s="832">
        <v>0</v>
      </c>
      <c r="W3177" s="832">
        <v>0</v>
      </c>
      <c r="X3177" s="832">
        <v>0</v>
      </c>
      <c r="Y3177" s="832">
        <v>0</v>
      </c>
      <c r="Z3177" s="832">
        <v>0</v>
      </c>
      <c r="AA3177" s="832">
        <v>0</v>
      </c>
      <c r="AB3177" s="832">
        <v>0</v>
      </c>
      <c r="AC3177" s="832">
        <v>0</v>
      </c>
      <c r="AD3177" s="832">
        <v>0</v>
      </c>
      <c r="AE3177" s="832">
        <v>0</v>
      </c>
      <c r="AF3177" s="832">
        <v>0</v>
      </c>
      <c r="AG3177" s="832">
        <v>0</v>
      </c>
      <c r="AH3177" s="832">
        <v>0</v>
      </c>
      <c r="AI3177" s="832">
        <v>0</v>
      </c>
    </row>
    <row r="3178" spans="1:35" ht="15" customHeight="1">
      <c r="A3178" s="832" t="s">
        <v>1150</v>
      </c>
      <c r="B3178" s="832">
        <v>2023</v>
      </c>
      <c r="C3178" s="832" t="s">
        <v>1822</v>
      </c>
      <c r="D3178" s="832" t="s">
        <v>1823</v>
      </c>
      <c r="E3178" s="832" t="s">
        <v>336</v>
      </c>
      <c r="F3178" s="832" t="s">
        <v>1792</v>
      </c>
      <c r="G3178" s="832">
        <v>0</v>
      </c>
      <c r="H3178" s="832">
        <v>0</v>
      </c>
      <c r="I3178" s="832">
        <v>0</v>
      </c>
      <c r="J3178" s="832">
        <v>0</v>
      </c>
      <c r="K3178" s="832">
        <v>0</v>
      </c>
      <c r="L3178" s="832">
        <v>0</v>
      </c>
      <c r="M3178" s="832">
        <v>0</v>
      </c>
      <c r="N3178" s="832">
        <v>0</v>
      </c>
      <c r="O3178" s="832">
        <v>0</v>
      </c>
      <c r="P3178" s="832">
        <v>0</v>
      </c>
      <c r="Q3178" s="832">
        <v>0</v>
      </c>
      <c r="R3178" s="832">
        <v>0</v>
      </c>
      <c r="S3178" s="832">
        <v>0</v>
      </c>
      <c r="T3178" s="832">
        <v>0</v>
      </c>
      <c r="U3178" s="832">
        <v>0</v>
      </c>
      <c r="V3178" s="832">
        <v>0</v>
      </c>
      <c r="W3178" s="832">
        <v>0</v>
      </c>
      <c r="X3178" s="832">
        <v>0</v>
      </c>
      <c r="Y3178" s="832">
        <v>0</v>
      </c>
      <c r="Z3178" s="832">
        <v>0</v>
      </c>
      <c r="AA3178" s="832">
        <v>0</v>
      </c>
      <c r="AB3178" s="832">
        <v>0</v>
      </c>
      <c r="AC3178" s="832">
        <v>0</v>
      </c>
      <c r="AD3178" s="832">
        <v>0</v>
      </c>
      <c r="AE3178" s="832">
        <v>0</v>
      </c>
      <c r="AF3178" s="832">
        <v>0</v>
      </c>
      <c r="AG3178" s="832">
        <v>0</v>
      </c>
      <c r="AH3178" s="832">
        <v>0</v>
      </c>
      <c r="AI3178" s="832">
        <v>0</v>
      </c>
    </row>
    <row r="3179" spans="1:35" ht="15" customHeight="1">
      <c r="A3179" s="832" t="s">
        <v>1150</v>
      </c>
      <c r="B3179" s="832">
        <v>2023</v>
      </c>
      <c r="C3179" s="832" t="s">
        <v>1824</v>
      </c>
      <c r="D3179" s="832" t="s">
        <v>1825</v>
      </c>
      <c r="E3179" s="832" t="s">
        <v>333</v>
      </c>
      <c r="F3179" s="832" t="s">
        <v>1792</v>
      </c>
      <c r="G3179" s="832">
        <v>0</v>
      </c>
      <c r="H3179" s="832">
        <v>0</v>
      </c>
      <c r="I3179" s="832">
        <v>0</v>
      </c>
      <c r="J3179" s="832">
        <v>0</v>
      </c>
      <c r="K3179" s="832">
        <v>0</v>
      </c>
      <c r="L3179" s="832">
        <v>0</v>
      </c>
      <c r="M3179" s="832">
        <v>0</v>
      </c>
      <c r="N3179" s="832">
        <v>0</v>
      </c>
      <c r="O3179" s="832">
        <v>0</v>
      </c>
      <c r="P3179" s="832">
        <v>0</v>
      </c>
      <c r="Q3179" s="832">
        <v>0</v>
      </c>
      <c r="R3179" s="832">
        <v>0</v>
      </c>
      <c r="S3179" s="832">
        <v>0</v>
      </c>
      <c r="T3179" s="832">
        <v>0</v>
      </c>
      <c r="U3179" s="832">
        <v>0</v>
      </c>
      <c r="V3179" s="832">
        <v>0</v>
      </c>
      <c r="W3179" s="832">
        <v>0</v>
      </c>
      <c r="X3179" s="832">
        <v>0</v>
      </c>
      <c r="Y3179" s="832">
        <v>0</v>
      </c>
      <c r="Z3179" s="832">
        <v>0</v>
      </c>
      <c r="AA3179" s="832">
        <v>0</v>
      </c>
      <c r="AB3179" s="832">
        <v>0</v>
      </c>
      <c r="AC3179" s="832">
        <v>0</v>
      </c>
      <c r="AD3179" s="832">
        <v>0</v>
      </c>
      <c r="AE3179" s="832">
        <v>0</v>
      </c>
      <c r="AF3179" s="832">
        <v>0</v>
      </c>
      <c r="AG3179" s="832">
        <v>0</v>
      </c>
      <c r="AH3179" s="832">
        <v>0</v>
      </c>
      <c r="AI3179" s="832">
        <v>0</v>
      </c>
    </row>
    <row r="3180" spans="1:35" ht="15" customHeight="1">
      <c r="A3180" s="832" t="s">
        <v>1150</v>
      </c>
      <c r="B3180" s="832">
        <v>2023</v>
      </c>
      <c r="C3180" s="832" t="s">
        <v>1826</v>
      </c>
      <c r="D3180" s="832" t="s">
        <v>2765</v>
      </c>
      <c r="E3180" s="832" t="s">
        <v>1792</v>
      </c>
      <c r="F3180" s="832" t="s">
        <v>1792</v>
      </c>
      <c r="G3180" s="832">
        <v>368365.98</v>
      </c>
      <c r="H3180" s="832">
        <v>445523.53</v>
      </c>
      <c r="I3180" s="832">
        <v>501562.96</v>
      </c>
      <c r="J3180" s="832">
        <v>413175.63</v>
      </c>
      <c r="K3180" s="832">
        <v>490167.3</v>
      </c>
      <c r="L3180" s="832">
        <v>441931.27</v>
      </c>
      <c r="M3180" s="832">
        <v>422062.27</v>
      </c>
      <c r="N3180" s="832">
        <v>442905.2</v>
      </c>
      <c r="O3180" s="832">
        <v>385652.38</v>
      </c>
      <c r="P3180" s="832">
        <v>434158.54</v>
      </c>
      <c r="Q3180" s="832">
        <v>461897.14</v>
      </c>
      <c r="R3180" s="832">
        <v>330677.93</v>
      </c>
      <c r="S3180" s="832">
        <v>0</v>
      </c>
      <c r="T3180" s="832">
        <v>0</v>
      </c>
      <c r="U3180" s="832">
        <v>0</v>
      </c>
      <c r="V3180" s="832">
        <v>0</v>
      </c>
      <c r="W3180" s="832">
        <v>0</v>
      </c>
      <c r="X3180" s="832">
        <v>0</v>
      </c>
      <c r="Y3180" s="832">
        <v>0</v>
      </c>
      <c r="Z3180" s="832">
        <v>0</v>
      </c>
      <c r="AA3180" s="832">
        <v>0</v>
      </c>
      <c r="AB3180" s="832">
        <v>0</v>
      </c>
      <c r="AC3180" s="832">
        <v>0</v>
      </c>
      <c r="AD3180" s="832">
        <v>0</v>
      </c>
      <c r="AE3180" s="832">
        <v>0</v>
      </c>
      <c r="AF3180" s="832">
        <v>0</v>
      </c>
      <c r="AG3180" s="832">
        <v>0</v>
      </c>
      <c r="AH3180" s="832">
        <v>0</v>
      </c>
      <c r="AI3180" s="832">
        <v>0</v>
      </c>
    </row>
    <row r="3181" spans="1:35" ht="15" customHeight="1">
      <c r="A3181" s="832" t="s">
        <v>1150</v>
      </c>
      <c r="B3181" s="832">
        <v>2023</v>
      </c>
      <c r="C3181" s="832" t="s">
        <v>1828</v>
      </c>
      <c r="D3181" s="832" t="s">
        <v>2766</v>
      </c>
      <c r="E3181" s="832" t="s">
        <v>1792</v>
      </c>
      <c r="F3181" s="832" t="s">
        <v>1792</v>
      </c>
      <c r="G3181" s="832">
        <v>0</v>
      </c>
      <c r="H3181" s="832">
        <v>0</v>
      </c>
      <c r="I3181" s="832">
        <v>0</v>
      </c>
      <c r="J3181" s="832">
        <v>0</v>
      </c>
      <c r="K3181" s="832">
        <v>0</v>
      </c>
      <c r="L3181" s="832">
        <v>0</v>
      </c>
      <c r="M3181" s="832">
        <v>0</v>
      </c>
      <c r="N3181" s="832">
        <v>0</v>
      </c>
      <c r="O3181" s="832">
        <v>0</v>
      </c>
      <c r="P3181" s="832">
        <v>0</v>
      </c>
      <c r="Q3181" s="832">
        <v>0</v>
      </c>
      <c r="R3181" s="832">
        <v>0</v>
      </c>
      <c r="S3181" s="832">
        <v>0</v>
      </c>
      <c r="T3181" s="832">
        <v>0</v>
      </c>
      <c r="U3181" s="832">
        <v>0</v>
      </c>
      <c r="V3181" s="832">
        <v>0</v>
      </c>
      <c r="W3181" s="832">
        <v>0</v>
      </c>
      <c r="X3181" s="832">
        <v>0</v>
      </c>
      <c r="Y3181" s="832">
        <v>0</v>
      </c>
      <c r="Z3181" s="832">
        <v>0</v>
      </c>
      <c r="AA3181" s="832">
        <v>0</v>
      </c>
      <c r="AB3181" s="832">
        <v>0</v>
      </c>
      <c r="AC3181" s="832">
        <v>0</v>
      </c>
      <c r="AD3181" s="832">
        <v>0</v>
      </c>
      <c r="AE3181" s="832">
        <v>0</v>
      </c>
      <c r="AF3181" s="832">
        <v>0</v>
      </c>
      <c r="AG3181" s="832">
        <v>0</v>
      </c>
      <c r="AH3181" s="832">
        <v>0</v>
      </c>
      <c r="AI3181" s="832">
        <v>0</v>
      </c>
    </row>
    <row r="3182" spans="1:35" ht="15" customHeight="1">
      <c r="A3182" s="832" t="s">
        <v>1150</v>
      </c>
      <c r="B3182" s="832">
        <v>2023</v>
      </c>
      <c r="C3182" s="832" t="s">
        <v>1830</v>
      </c>
      <c r="D3182" s="832" t="s">
        <v>1831</v>
      </c>
      <c r="E3182" s="832" t="s">
        <v>1792</v>
      </c>
      <c r="F3182" s="832" t="s">
        <v>1792</v>
      </c>
      <c r="G3182" s="832">
        <v>-37451.35</v>
      </c>
      <c r="H3182" s="832">
        <v>-37249.440000000002</v>
      </c>
      <c r="I3182" s="832">
        <v>-36722.120000000003</v>
      </c>
      <c r="J3182" s="832">
        <v>-36245.85</v>
      </c>
      <c r="K3182" s="832">
        <v>-35574.11</v>
      </c>
      <c r="L3182" s="832">
        <v>-35758.83</v>
      </c>
      <c r="M3182" s="832">
        <v>-35554.1</v>
      </c>
      <c r="N3182" s="832">
        <v>-34999.870000000003</v>
      </c>
      <c r="O3182" s="832">
        <v>-34346.94</v>
      </c>
      <c r="P3182" s="832">
        <v>-33853.870000000003</v>
      </c>
      <c r="Q3182" s="832">
        <v>-32985.39</v>
      </c>
      <c r="R3182" s="832">
        <v>-32420.43</v>
      </c>
      <c r="S3182" s="832">
        <v>0</v>
      </c>
      <c r="T3182" s="832">
        <v>0</v>
      </c>
      <c r="U3182" s="832">
        <v>0</v>
      </c>
      <c r="V3182" s="832">
        <v>0</v>
      </c>
      <c r="W3182" s="832">
        <v>0</v>
      </c>
      <c r="X3182" s="832">
        <v>0</v>
      </c>
      <c r="Y3182" s="832">
        <v>0</v>
      </c>
      <c r="Z3182" s="832">
        <v>0</v>
      </c>
      <c r="AA3182" s="832">
        <v>0</v>
      </c>
      <c r="AB3182" s="832">
        <v>0</v>
      </c>
      <c r="AC3182" s="832">
        <v>0</v>
      </c>
      <c r="AD3182" s="832">
        <v>0</v>
      </c>
      <c r="AE3182" s="832">
        <v>0</v>
      </c>
      <c r="AF3182" s="832">
        <v>0</v>
      </c>
      <c r="AG3182" s="832">
        <v>0</v>
      </c>
      <c r="AH3182" s="832">
        <v>0</v>
      </c>
      <c r="AI3182" s="832">
        <v>0</v>
      </c>
    </row>
    <row r="3183" spans="1:35" ht="15" customHeight="1">
      <c r="A3183" s="832" t="s">
        <v>1150</v>
      </c>
      <c r="B3183" s="832">
        <v>2023</v>
      </c>
      <c r="C3183" s="832" t="s">
        <v>1832</v>
      </c>
      <c r="D3183" s="832" t="s">
        <v>1833</v>
      </c>
      <c r="E3183" s="832" t="s">
        <v>1792</v>
      </c>
      <c r="F3183" s="832" t="s">
        <v>1792</v>
      </c>
      <c r="G3183" s="832">
        <v>-652.95000000000005</v>
      </c>
      <c r="H3183" s="832">
        <v>-652.95000000000005</v>
      </c>
      <c r="I3183" s="832">
        <v>-652.95000000000005</v>
      </c>
      <c r="J3183" s="832">
        <v>-652.95000000000005</v>
      </c>
      <c r="K3183" s="832">
        <v>-652.95000000000005</v>
      </c>
      <c r="L3183" s="832">
        <v>-652.95000000000005</v>
      </c>
      <c r="M3183" s="832">
        <v>-652.95000000000005</v>
      </c>
      <c r="N3183" s="832">
        <v>-652.95000000000005</v>
      </c>
      <c r="O3183" s="832">
        <v>-652.95000000000005</v>
      </c>
      <c r="P3183" s="832">
        <v>-652.95000000000005</v>
      </c>
      <c r="Q3183" s="832">
        <v>-652.95000000000005</v>
      </c>
      <c r="R3183" s="832">
        <v>-652.95000000000005</v>
      </c>
      <c r="S3183" s="832">
        <v>0</v>
      </c>
      <c r="T3183" s="832">
        <v>0</v>
      </c>
      <c r="U3183" s="832">
        <v>0</v>
      </c>
      <c r="V3183" s="832">
        <v>0</v>
      </c>
      <c r="W3183" s="832">
        <v>0</v>
      </c>
      <c r="X3183" s="832">
        <v>0</v>
      </c>
      <c r="Y3183" s="832">
        <v>0</v>
      </c>
      <c r="Z3183" s="832">
        <v>0</v>
      </c>
      <c r="AA3183" s="832">
        <v>0</v>
      </c>
      <c r="AB3183" s="832">
        <v>0</v>
      </c>
      <c r="AC3183" s="832">
        <v>0</v>
      </c>
      <c r="AD3183" s="832">
        <v>0</v>
      </c>
      <c r="AE3183" s="832">
        <v>0</v>
      </c>
      <c r="AF3183" s="832">
        <v>0</v>
      </c>
      <c r="AG3183" s="832">
        <v>0</v>
      </c>
      <c r="AH3183" s="832">
        <v>0</v>
      </c>
      <c r="AI3183" s="832">
        <v>0</v>
      </c>
    </row>
    <row r="3184" spans="1:35" ht="15" customHeight="1">
      <c r="A3184" s="832" t="s">
        <v>1150</v>
      </c>
      <c r="B3184" s="832">
        <v>2023</v>
      </c>
      <c r="C3184" s="832" t="s">
        <v>1834</v>
      </c>
      <c r="D3184" s="832" t="s">
        <v>1835</v>
      </c>
      <c r="E3184" s="832" t="s">
        <v>1792</v>
      </c>
      <c r="F3184" s="832" t="s">
        <v>1792</v>
      </c>
      <c r="G3184" s="832">
        <v>-15403.1</v>
      </c>
      <c r="H3184" s="832">
        <v>-15403.1</v>
      </c>
      <c r="I3184" s="832">
        <v>-15324.37</v>
      </c>
      <c r="J3184" s="832">
        <v>-14850.01</v>
      </c>
      <c r="K3184" s="832">
        <v>-14735.09</v>
      </c>
      <c r="L3184" s="832">
        <v>-15087.41</v>
      </c>
      <c r="M3184" s="832">
        <v>-15046.21</v>
      </c>
      <c r="N3184" s="832">
        <v>-14998.53</v>
      </c>
      <c r="O3184" s="832">
        <v>-15273.98</v>
      </c>
      <c r="P3184" s="832">
        <v>-15118.09</v>
      </c>
      <c r="Q3184" s="832">
        <v>-15048.09</v>
      </c>
      <c r="R3184" s="832">
        <v>-14461.83</v>
      </c>
      <c r="S3184" s="832">
        <v>0</v>
      </c>
      <c r="T3184" s="832">
        <v>0</v>
      </c>
      <c r="U3184" s="832">
        <v>0</v>
      </c>
      <c r="V3184" s="832">
        <v>0</v>
      </c>
      <c r="W3184" s="832">
        <v>0</v>
      </c>
      <c r="X3184" s="832">
        <v>0</v>
      </c>
      <c r="Y3184" s="832">
        <v>0</v>
      </c>
      <c r="Z3184" s="832">
        <v>0</v>
      </c>
      <c r="AA3184" s="832">
        <v>0</v>
      </c>
      <c r="AB3184" s="832">
        <v>0</v>
      </c>
      <c r="AC3184" s="832">
        <v>0</v>
      </c>
      <c r="AD3184" s="832">
        <v>0</v>
      </c>
      <c r="AE3184" s="832">
        <v>0</v>
      </c>
      <c r="AF3184" s="832">
        <v>0</v>
      </c>
      <c r="AG3184" s="832">
        <v>0</v>
      </c>
      <c r="AH3184" s="832">
        <v>0</v>
      </c>
      <c r="AI3184" s="832">
        <v>0</v>
      </c>
    </row>
    <row r="3185" spans="1:35" ht="15" customHeight="1">
      <c r="A3185" s="832" t="s">
        <v>1150</v>
      </c>
      <c r="B3185" s="832">
        <v>2023</v>
      </c>
      <c r="C3185" s="832" t="s">
        <v>1836</v>
      </c>
      <c r="D3185" s="832" t="s">
        <v>1837</v>
      </c>
      <c r="E3185" s="832" t="s">
        <v>1792</v>
      </c>
      <c r="F3185" s="832" t="s">
        <v>1792</v>
      </c>
      <c r="G3185" s="832">
        <v>0</v>
      </c>
      <c r="H3185" s="832">
        <v>0</v>
      </c>
      <c r="I3185" s="832">
        <v>0</v>
      </c>
      <c r="J3185" s="832">
        <v>0</v>
      </c>
      <c r="K3185" s="832">
        <v>0</v>
      </c>
      <c r="L3185" s="832">
        <v>0</v>
      </c>
      <c r="M3185" s="832">
        <v>0</v>
      </c>
      <c r="N3185" s="832">
        <v>0</v>
      </c>
      <c r="O3185" s="832">
        <v>0</v>
      </c>
      <c r="P3185" s="832">
        <v>0</v>
      </c>
      <c r="Q3185" s="832">
        <v>0</v>
      </c>
      <c r="R3185" s="832">
        <v>0</v>
      </c>
      <c r="S3185" s="832">
        <v>0</v>
      </c>
      <c r="T3185" s="832">
        <v>0</v>
      </c>
      <c r="U3185" s="832">
        <v>0</v>
      </c>
      <c r="V3185" s="832">
        <v>0</v>
      </c>
      <c r="W3185" s="832">
        <v>0</v>
      </c>
      <c r="X3185" s="832">
        <v>0</v>
      </c>
      <c r="Y3185" s="832">
        <v>0</v>
      </c>
      <c r="Z3185" s="832">
        <v>0</v>
      </c>
      <c r="AA3185" s="832">
        <v>0</v>
      </c>
      <c r="AB3185" s="832">
        <v>0</v>
      </c>
      <c r="AC3185" s="832">
        <v>0</v>
      </c>
      <c r="AD3185" s="832">
        <v>0</v>
      </c>
      <c r="AE3185" s="832">
        <v>0</v>
      </c>
      <c r="AF3185" s="832">
        <v>0</v>
      </c>
      <c r="AG3185" s="832">
        <v>0</v>
      </c>
      <c r="AH3185" s="832">
        <v>0</v>
      </c>
      <c r="AI3185" s="832">
        <v>0</v>
      </c>
    </row>
    <row r="3186" spans="1:35" ht="15" customHeight="1">
      <c r="A3186" s="832" t="s">
        <v>1150</v>
      </c>
      <c r="B3186" s="832">
        <v>2023</v>
      </c>
      <c r="C3186" s="832" t="s">
        <v>1838</v>
      </c>
      <c r="D3186" s="832" t="s">
        <v>1839</v>
      </c>
      <c r="E3186" s="832" t="s">
        <v>1813</v>
      </c>
      <c r="F3186" s="832" t="s">
        <v>1792</v>
      </c>
      <c r="G3186" s="832">
        <v>-270752.14</v>
      </c>
      <c r="H3186" s="832">
        <v>-271579.58</v>
      </c>
      <c r="I3186" s="832">
        <v>-277827.86</v>
      </c>
      <c r="J3186" s="832">
        <v>-219117.74</v>
      </c>
      <c r="K3186" s="832">
        <v>-228017.9</v>
      </c>
      <c r="L3186" s="832">
        <v>-232817.31</v>
      </c>
      <c r="M3186" s="832">
        <v>-226785.64</v>
      </c>
      <c r="N3186" s="832">
        <v>-250159.3</v>
      </c>
      <c r="O3186" s="832">
        <v>-130691.13</v>
      </c>
      <c r="P3186" s="832">
        <v>-57215.17</v>
      </c>
      <c r="Q3186" s="832">
        <v>-133746.22</v>
      </c>
      <c r="R3186" s="832">
        <v>-185859.62</v>
      </c>
      <c r="S3186" s="832">
        <v>0</v>
      </c>
      <c r="T3186" s="832">
        <v>0</v>
      </c>
      <c r="U3186" s="832">
        <v>0</v>
      </c>
      <c r="V3186" s="832">
        <v>0</v>
      </c>
      <c r="W3186" s="832">
        <v>0</v>
      </c>
      <c r="X3186" s="832">
        <v>0</v>
      </c>
      <c r="Y3186" s="832">
        <v>0</v>
      </c>
      <c r="Z3186" s="832">
        <v>0</v>
      </c>
      <c r="AA3186" s="832">
        <v>0</v>
      </c>
      <c r="AB3186" s="832">
        <v>0</v>
      </c>
      <c r="AC3186" s="832">
        <v>0</v>
      </c>
      <c r="AD3186" s="832">
        <v>0</v>
      </c>
      <c r="AE3186" s="832">
        <v>0</v>
      </c>
      <c r="AF3186" s="832">
        <v>0</v>
      </c>
      <c r="AG3186" s="832">
        <v>0</v>
      </c>
      <c r="AH3186" s="832">
        <v>0</v>
      </c>
      <c r="AI3186" s="832">
        <v>0</v>
      </c>
    </row>
    <row r="3187" spans="1:35" ht="15" customHeight="1">
      <c r="A3187" s="832" t="s">
        <v>1150</v>
      </c>
      <c r="B3187" s="832">
        <v>2023</v>
      </c>
      <c r="C3187" s="832" t="s">
        <v>1844</v>
      </c>
      <c r="D3187" s="832" t="s">
        <v>1845</v>
      </c>
      <c r="E3187" s="832" t="s">
        <v>1813</v>
      </c>
      <c r="F3187" s="832" t="s">
        <v>1792</v>
      </c>
      <c r="G3187" s="832">
        <v>200161.11</v>
      </c>
      <c r="H3187" s="832">
        <v>231562.82</v>
      </c>
      <c r="I3187" s="832">
        <v>211555.43</v>
      </c>
      <c r="J3187" s="832">
        <v>278518.59999999998</v>
      </c>
      <c r="K3187" s="832">
        <v>377989.98</v>
      </c>
      <c r="L3187" s="832">
        <v>245256.38</v>
      </c>
      <c r="M3187" s="832">
        <v>392031.57</v>
      </c>
      <c r="N3187" s="832">
        <v>523331.04</v>
      </c>
      <c r="O3187" s="832">
        <v>588970.77</v>
      </c>
      <c r="P3187" s="832">
        <v>574109.03</v>
      </c>
      <c r="Q3187" s="832">
        <v>978844.07</v>
      </c>
      <c r="R3187" s="832">
        <v>461046.47</v>
      </c>
      <c r="S3187" s="832">
        <v>0</v>
      </c>
      <c r="T3187" s="832">
        <v>0</v>
      </c>
      <c r="U3187" s="832">
        <v>230800</v>
      </c>
      <c r="V3187" s="832">
        <v>0</v>
      </c>
      <c r="W3187" s="832">
        <v>0</v>
      </c>
      <c r="X3187" s="832">
        <v>0</v>
      </c>
      <c r="Y3187" s="832">
        <v>0</v>
      </c>
      <c r="Z3187" s="832">
        <v>0</v>
      </c>
      <c r="AA3187" s="832">
        <v>0</v>
      </c>
      <c r="AB3187" s="832">
        <v>0</v>
      </c>
      <c r="AC3187" s="832">
        <v>0</v>
      </c>
      <c r="AD3187" s="832">
        <v>0</v>
      </c>
      <c r="AE3187" s="832">
        <v>0</v>
      </c>
      <c r="AF3187" s="832">
        <v>0</v>
      </c>
      <c r="AG3187" s="832">
        <v>0</v>
      </c>
      <c r="AH3187" s="832">
        <v>0</v>
      </c>
      <c r="AI3187" s="832">
        <v>0</v>
      </c>
    </row>
    <row r="3188" spans="1:35" ht="15" customHeight="1">
      <c r="A3188" s="832" t="s">
        <v>1150</v>
      </c>
      <c r="B3188" s="832">
        <v>2023</v>
      </c>
      <c r="C3188" s="832" t="s">
        <v>1850</v>
      </c>
      <c r="D3188" s="832" t="s">
        <v>2871</v>
      </c>
      <c r="E3188" s="832" t="s">
        <v>1813</v>
      </c>
      <c r="F3188" s="832" t="s">
        <v>1792</v>
      </c>
      <c r="G3188" s="832">
        <v>5600</v>
      </c>
      <c r="H3188" s="832">
        <v>3080</v>
      </c>
      <c r="I3188" s="832">
        <v>2240</v>
      </c>
      <c r="J3188" s="832">
        <v>6160</v>
      </c>
      <c r="K3188" s="832">
        <v>4760</v>
      </c>
      <c r="L3188" s="832">
        <v>840</v>
      </c>
      <c r="M3188" s="832">
        <v>5880</v>
      </c>
      <c r="N3188" s="832">
        <v>10080</v>
      </c>
      <c r="O3188" s="832">
        <v>2520</v>
      </c>
      <c r="P3188" s="832">
        <v>9800</v>
      </c>
      <c r="Q3188" s="832">
        <v>4200</v>
      </c>
      <c r="R3188" s="832">
        <v>5040</v>
      </c>
      <c r="S3188" s="832">
        <v>0</v>
      </c>
      <c r="T3188" s="832">
        <v>0</v>
      </c>
      <c r="U3188" s="832">
        <v>0</v>
      </c>
      <c r="V3188" s="832">
        <v>0</v>
      </c>
      <c r="W3188" s="832">
        <v>0</v>
      </c>
      <c r="X3188" s="832">
        <v>0</v>
      </c>
      <c r="Y3188" s="832">
        <v>0</v>
      </c>
      <c r="Z3188" s="832">
        <v>0</v>
      </c>
      <c r="AA3188" s="832">
        <v>0</v>
      </c>
      <c r="AB3188" s="832">
        <v>0</v>
      </c>
      <c r="AC3188" s="832">
        <v>0</v>
      </c>
      <c r="AD3188" s="832">
        <v>0</v>
      </c>
      <c r="AE3188" s="832">
        <v>0</v>
      </c>
      <c r="AF3188" s="832">
        <v>0</v>
      </c>
      <c r="AG3188" s="832">
        <v>0</v>
      </c>
      <c r="AH3188" s="832">
        <v>0</v>
      </c>
      <c r="AI3188" s="832">
        <v>0</v>
      </c>
    </row>
    <row r="3189" spans="1:35" ht="15" customHeight="1">
      <c r="A3189" s="832" t="s">
        <v>1150</v>
      </c>
      <c r="B3189" s="832">
        <v>2023</v>
      </c>
      <c r="C3189" s="832" t="s">
        <v>1852</v>
      </c>
      <c r="D3189" s="832" t="s">
        <v>2767</v>
      </c>
      <c r="E3189" s="832" t="s">
        <v>1854</v>
      </c>
      <c r="F3189" s="832" t="s">
        <v>1792</v>
      </c>
      <c r="G3189" s="832">
        <v>0</v>
      </c>
      <c r="H3189" s="832">
        <v>0</v>
      </c>
      <c r="I3189" s="832">
        <v>0</v>
      </c>
      <c r="J3189" s="832">
        <v>0</v>
      </c>
      <c r="K3189" s="832">
        <v>0</v>
      </c>
      <c r="L3189" s="832">
        <v>0</v>
      </c>
      <c r="M3189" s="832">
        <v>0</v>
      </c>
      <c r="N3189" s="832">
        <v>0</v>
      </c>
      <c r="O3189" s="832">
        <v>0</v>
      </c>
      <c r="P3189" s="832">
        <v>0</v>
      </c>
      <c r="Q3189" s="832">
        <v>0</v>
      </c>
      <c r="R3189" s="832">
        <v>0</v>
      </c>
      <c r="S3189" s="832">
        <v>0</v>
      </c>
      <c r="T3189" s="832">
        <v>0</v>
      </c>
      <c r="U3189" s="832">
        <v>0</v>
      </c>
      <c r="V3189" s="832">
        <v>0</v>
      </c>
      <c r="W3189" s="832">
        <v>0</v>
      </c>
      <c r="X3189" s="832">
        <v>0</v>
      </c>
      <c r="Y3189" s="832">
        <v>0</v>
      </c>
      <c r="Z3189" s="832">
        <v>0</v>
      </c>
      <c r="AA3189" s="832">
        <v>0</v>
      </c>
      <c r="AB3189" s="832">
        <v>0</v>
      </c>
      <c r="AC3189" s="832">
        <v>0</v>
      </c>
      <c r="AD3189" s="832">
        <v>0</v>
      </c>
      <c r="AE3189" s="832">
        <v>0</v>
      </c>
      <c r="AF3189" s="832">
        <v>0</v>
      </c>
      <c r="AG3189" s="832">
        <v>0</v>
      </c>
      <c r="AH3189" s="832">
        <v>0</v>
      </c>
      <c r="AI3189" s="832">
        <v>0</v>
      </c>
    </row>
    <row r="3190" spans="1:35" ht="15" customHeight="1">
      <c r="A3190" s="832" t="s">
        <v>1150</v>
      </c>
      <c r="B3190" s="832">
        <v>2023</v>
      </c>
      <c r="C3190" s="832" t="s">
        <v>1873</v>
      </c>
      <c r="D3190" s="832" t="s">
        <v>1874</v>
      </c>
      <c r="E3190" s="832" t="s">
        <v>1153</v>
      </c>
      <c r="F3190" s="832" t="s">
        <v>1792</v>
      </c>
      <c r="G3190" s="832">
        <v>24451.58</v>
      </c>
      <c r="H3190" s="832">
        <v>-8794.49</v>
      </c>
      <c r="I3190" s="832">
        <v>-304.94</v>
      </c>
      <c r="J3190" s="832">
        <v>7382.62</v>
      </c>
      <c r="K3190" s="832">
        <v>-5446.43</v>
      </c>
      <c r="L3190" s="832">
        <v>-1163.8399999999999</v>
      </c>
      <c r="M3190" s="832">
        <v>4611.63</v>
      </c>
      <c r="N3190" s="832">
        <v>-5714.06</v>
      </c>
      <c r="O3190" s="832">
        <v>4003.27</v>
      </c>
      <c r="P3190" s="832">
        <v>-21751.23</v>
      </c>
      <c r="Q3190" s="832">
        <v>-6454.7</v>
      </c>
      <c r="R3190" s="832">
        <v>-19264.47</v>
      </c>
      <c r="S3190" s="832">
        <v>0</v>
      </c>
      <c r="T3190" s="832">
        <v>0</v>
      </c>
      <c r="U3190" s="832">
        <v>0</v>
      </c>
      <c r="V3190" s="832">
        <v>0</v>
      </c>
      <c r="W3190" s="832">
        <v>0</v>
      </c>
      <c r="X3190" s="832">
        <v>0</v>
      </c>
      <c r="Y3190" s="832">
        <v>0</v>
      </c>
      <c r="Z3190" s="832">
        <v>0</v>
      </c>
      <c r="AA3190" s="832">
        <v>0</v>
      </c>
      <c r="AB3190" s="832">
        <v>0</v>
      </c>
      <c r="AC3190" s="832">
        <v>0</v>
      </c>
      <c r="AD3190" s="832">
        <v>0</v>
      </c>
      <c r="AE3190" s="832">
        <v>0</v>
      </c>
      <c r="AF3190" s="832">
        <v>0</v>
      </c>
      <c r="AG3190" s="832">
        <v>0</v>
      </c>
      <c r="AH3190" s="832">
        <v>0</v>
      </c>
      <c r="AI3190" s="832">
        <v>0</v>
      </c>
    </row>
    <row r="3191" spans="1:35" ht="15" customHeight="1">
      <c r="A3191" s="832" t="s">
        <v>1150</v>
      </c>
      <c r="B3191" s="832">
        <v>2023</v>
      </c>
      <c r="C3191" s="832" t="s">
        <v>1875</v>
      </c>
      <c r="D3191" s="832" t="s">
        <v>1876</v>
      </c>
      <c r="E3191" s="832" t="s">
        <v>1153</v>
      </c>
      <c r="F3191" s="832" t="s">
        <v>1792</v>
      </c>
      <c r="G3191" s="832">
        <v>0</v>
      </c>
      <c r="H3191" s="832">
        <v>0</v>
      </c>
      <c r="I3191" s="832">
        <v>0</v>
      </c>
      <c r="J3191" s="832">
        <v>0</v>
      </c>
      <c r="K3191" s="832">
        <v>0</v>
      </c>
      <c r="L3191" s="832">
        <v>0</v>
      </c>
      <c r="M3191" s="832">
        <v>0</v>
      </c>
      <c r="N3191" s="832">
        <v>0</v>
      </c>
      <c r="O3191" s="832">
        <v>0</v>
      </c>
      <c r="P3191" s="832">
        <v>0</v>
      </c>
      <c r="Q3191" s="832">
        <v>0</v>
      </c>
      <c r="R3191" s="832">
        <v>0</v>
      </c>
      <c r="S3191" s="832">
        <v>0</v>
      </c>
      <c r="T3191" s="832">
        <v>0</v>
      </c>
      <c r="U3191" s="832">
        <v>0</v>
      </c>
      <c r="V3191" s="832">
        <v>0</v>
      </c>
      <c r="W3191" s="832">
        <v>0</v>
      </c>
      <c r="X3191" s="832">
        <v>0</v>
      </c>
      <c r="Y3191" s="832">
        <v>0</v>
      </c>
      <c r="Z3191" s="832">
        <v>0</v>
      </c>
      <c r="AA3191" s="832">
        <v>0</v>
      </c>
      <c r="AB3191" s="832">
        <v>0</v>
      </c>
      <c r="AC3191" s="832">
        <v>0</v>
      </c>
      <c r="AD3191" s="832">
        <v>0</v>
      </c>
      <c r="AE3191" s="832">
        <v>0</v>
      </c>
      <c r="AF3191" s="832">
        <v>0</v>
      </c>
      <c r="AG3191" s="832">
        <v>0</v>
      </c>
      <c r="AH3191" s="832">
        <v>0</v>
      </c>
      <c r="AI3191" s="832">
        <v>0</v>
      </c>
    </row>
    <row r="3192" spans="1:35" ht="15" customHeight="1">
      <c r="A3192" s="832" t="s">
        <v>1150</v>
      </c>
      <c r="B3192" s="832">
        <v>2023</v>
      </c>
      <c r="C3192" s="832" t="s">
        <v>1877</v>
      </c>
      <c r="D3192" s="832" t="s">
        <v>1878</v>
      </c>
      <c r="E3192" s="832" t="s">
        <v>333</v>
      </c>
      <c r="F3192" s="832" t="s">
        <v>1792</v>
      </c>
      <c r="G3192" s="832">
        <v>0</v>
      </c>
      <c r="H3192" s="832">
        <v>0</v>
      </c>
      <c r="I3192" s="832">
        <v>0</v>
      </c>
      <c r="J3192" s="832">
        <v>0</v>
      </c>
      <c r="K3192" s="832">
        <v>0</v>
      </c>
      <c r="L3192" s="832">
        <v>0</v>
      </c>
      <c r="M3192" s="832">
        <v>0</v>
      </c>
      <c r="N3192" s="832">
        <v>0</v>
      </c>
      <c r="O3192" s="832">
        <v>0</v>
      </c>
      <c r="P3192" s="832">
        <v>0</v>
      </c>
      <c r="Q3192" s="832">
        <v>0</v>
      </c>
      <c r="R3192" s="832">
        <v>0</v>
      </c>
      <c r="S3192" s="832">
        <v>0</v>
      </c>
      <c r="T3192" s="832">
        <v>0</v>
      </c>
      <c r="U3192" s="832">
        <v>0</v>
      </c>
      <c r="V3192" s="832">
        <v>0</v>
      </c>
      <c r="W3192" s="832">
        <v>0</v>
      </c>
      <c r="X3192" s="832">
        <v>0</v>
      </c>
      <c r="Y3192" s="832">
        <v>0</v>
      </c>
      <c r="Z3192" s="832">
        <v>0</v>
      </c>
      <c r="AA3192" s="832">
        <v>0</v>
      </c>
      <c r="AB3192" s="832">
        <v>0</v>
      </c>
      <c r="AC3192" s="832">
        <v>0</v>
      </c>
      <c r="AD3192" s="832">
        <v>0</v>
      </c>
      <c r="AE3192" s="832">
        <v>0</v>
      </c>
      <c r="AF3192" s="832">
        <v>0</v>
      </c>
      <c r="AG3192" s="832">
        <v>0</v>
      </c>
      <c r="AH3192" s="832">
        <v>0</v>
      </c>
      <c r="AI3192" s="832">
        <v>0</v>
      </c>
    </row>
    <row r="3193" spans="1:35" ht="15" customHeight="1">
      <c r="A3193" s="832" t="s">
        <v>1150</v>
      </c>
      <c r="B3193" s="832">
        <v>2023</v>
      </c>
      <c r="C3193" s="832" t="s">
        <v>1879</v>
      </c>
      <c r="D3193" s="832" t="s">
        <v>1880</v>
      </c>
      <c r="E3193" s="832" t="s">
        <v>1792</v>
      </c>
      <c r="F3193" s="832" t="s">
        <v>1792</v>
      </c>
      <c r="G3193" s="832">
        <v>0</v>
      </c>
      <c r="H3193" s="832">
        <v>0</v>
      </c>
      <c r="I3193" s="832">
        <v>0</v>
      </c>
      <c r="J3193" s="832">
        <v>0</v>
      </c>
      <c r="K3193" s="832">
        <v>0</v>
      </c>
      <c r="L3193" s="832">
        <v>0</v>
      </c>
      <c r="M3193" s="832">
        <v>0</v>
      </c>
      <c r="N3193" s="832">
        <v>0</v>
      </c>
      <c r="O3193" s="832">
        <v>0</v>
      </c>
      <c r="P3193" s="832">
        <v>0</v>
      </c>
      <c r="Q3193" s="832">
        <v>0</v>
      </c>
      <c r="R3193" s="832">
        <v>0</v>
      </c>
      <c r="S3193" s="832">
        <v>0</v>
      </c>
      <c r="T3193" s="832">
        <v>0</v>
      </c>
      <c r="U3193" s="832">
        <v>0</v>
      </c>
      <c r="V3193" s="832">
        <v>0</v>
      </c>
      <c r="W3193" s="832">
        <v>0</v>
      </c>
      <c r="X3193" s="832">
        <v>0</v>
      </c>
      <c r="Y3193" s="832">
        <v>0</v>
      </c>
      <c r="Z3193" s="832">
        <v>0</v>
      </c>
      <c r="AA3193" s="832">
        <v>0</v>
      </c>
      <c r="AB3193" s="832">
        <v>0</v>
      </c>
      <c r="AC3193" s="832">
        <v>0</v>
      </c>
      <c r="AD3193" s="832">
        <v>0</v>
      </c>
      <c r="AE3193" s="832">
        <v>0</v>
      </c>
      <c r="AF3193" s="832">
        <v>0</v>
      </c>
      <c r="AG3193" s="832">
        <v>0</v>
      </c>
      <c r="AH3193" s="832">
        <v>0</v>
      </c>
      <c r="AI3193" s="832">
        <v>0</v>
      </c>
    </row>
    <row r="3194" spans="1:35" ht="15" customHeight="1">
      <c r="A3194" s="832" t="s">
        <v>1150</v>
      </c>
      <c r="B3194" s="832">
        <v>2023</v>
      </c>
      <c r="C3194" s="832" t="s">
        <v>1881</v>
      </c>
      <c r="D3194" s="832" t="s">
        <v>1882</v>
      </c>
      <c r="E3194" s="832" t="s">
        <v>333</v>
      </c>
      <c r="F3194" s="832" t="s">
        <v>1792</v>
      </c>
      <c r="G3194" s="832">
        <v>0</v>
      </c>
      <c r="H3194" s="832">
        <v>0</v>
      </c>
      <c r="I3194" s="832">
        <v>0</v>
      </c>
      <c r="J3194" s="832">
        <v>0</v>
      </c>
      <c r="K3194" s="832">
        <v>0</v>
      </c>
      <c r="L3194" s="832">
        <v>0</v>
      </c>
      <c r="M3194" s="832">
        <v>0</v>
      </c>
      <c r="N3194" s="832">
        <v>0</v>
      </c>
      <c r="O3194" s="832">
        <v>0</v>
      </c>
      <c r="P3194" s="832">
        <v>0</v>
      </c>
      <c r="Q3194" s="832">
        <v>0</v>
      </c>
      <c r="R3194" s="832">
        <v>0</v>
      </c>
      <c r="S3194" s="832">
        <v>0</v>
      </c>
      <c r="T3194" s="832">
        <v>0</v>
      </c>
      <c r="U3194" s="832">
        <v>0</v>
      </c>
      <c r="V3194" s="832">
        <v>0</v>
      </c>
      <c r="W3194" s="832">
        <v>0</v>
      </c>
      <c r="X3194" s="832">
        <v>0</v>
      </c>
      <c r="Y3194" s="832">
        <v>0</v>
      </c>
      <c r="Z3194" s="832">
        <v>0</v>
      </c>
      <c r="AA3194" s="832">
        <v>0</v>
      </c>
      <c r="AB3194" s="832">
        <v>0</v>
      </c>
      <c r="AC3194" s="832">
        <v>0</v>
      </c>
      <c r="AD3194" s="832">
        <v>0</v>
      </c>
      <c r="AE3194" s="832">
        <v>0</v>
      </c>
      <c r="AF3194" s="832">
        <v>0</v>
      </c>
      <c r="AG3194" s="832">
        <v>0</v>
      </c>
      <c r="AH3194" s="832">
        <v>0</v>
      </c>
      <c r="AI3194" s="832">
        <v>0</v>
      </c>
    </row>
    <row r="3195" spans="1:35" ht="15" customHeight="1">
      <c r="A3195" s="832" t="s">
        <v>1150</v>
      </c>
      <c r="B3195" s="832">
        <v>2023</v>
      </c>
      <c r="C3195" s="832" t="s">
        <v>1883</v>
      </c>
      <c r="D3195" s="832" t="s">
        <v>1884</v>
      </c>
      <c r="E3195" s="832" t="s">
        <v>336</v>
      </c>
      <c r="F3195" s="832" t="s">
        <v>1792</v>
      </c>
      <c r="G3195" s="832">
        <v>0</v>
      </c>
      <c r="H3195" s="832">
        <v>0</v>
      </c>
      <c r="I3195" s="832">
        <v>0</v>
      </c>
      <c r="J3195" s="832">
        <v>0</v>
      </c>
      <c r="K3195" s="832">
        <v>0</v>
      </c>
      <c r="L3195" s="832">
        <v>0</v>
      </c>
      <c r="M3195" s="832">
        <v>0</v>
      </c>
      <c r="N3195" s="832">
        <v>0</v>
      </c>
      <c r="O3195" s="832">
        <v>0</v>
      </c>
      <c r="P3195" s="832">
        <v>0</v>
      </c>
      <c r="Q3195" s="832">
        <v>0</v>
      </c>
      <c r="R3195" s="832">
        <v>0</v>
      </c>
      <c r="S3195" s="832">
        <v>0</v>
      </c>
      <c r="T3195" s="832">
        <v>0</v>
      </c>
      <c r="U3195" s="832">
        <v>0</v>
      </c>
      <c r="V3195" s="832">
        <v>0</v>
      </c>
      <c r="W3195" s="832">
        <v>0</v>
      </c>
      <c r="X3195" s="832">
        <v>0</v>
      </c>
      <c r="Y3195" s="832">
        <v>0</v>
      </c>
      <c r="Z3195" s="832">
        <v>0</v>
      </c>
      <c r="AA3195" s="832">
        <v>0</v>
      </c>
      <c r="AB3195" s="832">
        <v>0</v>
      </c>
      <c r="AC3195" s="832">
        <v>0</v>
      </c>
      <c r="AD3195" s="832">
        <v>0</v>
      </c>
      <c r="AE3195" s="832">
        <v>0</v>
      </c>
      <c r="AF3195" s="832">
        <v>0</v>
      </c>
      <c r="AG3195" s="832">
        <v>0</v>
      </c>
      <c r="AH3195" s="832">
        <v>0</v>
      </c>
      <c r="AI3195" s="832">
        <v>0</v>
      </c>
    </row>
    <row r="3196" spans="1:35" ht="15" customHeight="1">
      <c r="A3196" s="832" t="s">
        <v>1150</v>
      </c>
      <c r="B3196" s="832">
        <v>2023</v>
      </c>
      <c r="C3196" s="832" t="s">
        <v>1885</v>
      </c>
      <c r="D3196" s="832" t="s">
        <v>1886</v>
      </c>
      <c r="E3196" s="832" t="s">
        <v>333</v>
      </c>
      <c r="F3196" s="832" t="s">
        <v>1792</v>
      </c>
      <c r="G3196" s="832">
        <v>0</v>
      </c>
      <c r="H3196" s="832">
        <v>0</v>
      </c>
      <c r="I3196" s="832">
        <v>0</v>
      </c>
      <c r="J3196" s="832">
        <v>0</v>
      </c>
      <c r="K3196" s="832">
        <v>0</v>
      </c>
      <c r="L3196" s="832">
        <v>0</v>
      </c>
      <c r="M3196" s="832">
        <v>0</v>
      </c>
      <c r="N3196" s="832">
        <v>0</v>
      </c>
      <c r="O3196" s="832">
        <v>0</v>
      </c>
      <c r="P3196" s="832">
        <v>0</v>
      </c>
      <c r="Q3196" s="832">
        <v>0</v>
      </c>
      <c r="R3196" s="832">
        <v>0</v>
      </c>
      <c r="S3196" s="832">
        <v>0</v>
      </c>
      <c r="T3196" s="832">
        <v>0</v>
      </c>
      <c r="U3196" s="832">
        <v>0</v>
      </c>
      <c r="V3196" s="832">
        <v>0</v>
      </c>
      <c r="W3196" s="832">
        <v>0</v>
      </c>
      <c r="X3196" s="832">
        <v>0</v>
      </c>
      <c r="Y3196" s="832">
        <v>0</v>
      </c>
      <c r="Z3196" s="832">
        <v>0</v>
      </c>
      <c r="AA3196" s="832">
        <v>0</v>
      </c>
      <c r="AB3196" s="832">
        <v>0</v>
      </c>
      <c r="AC3196" s="832">
        <v>0</v>
      </c>
      <c r="AD3196" s="832">
        <v>0</v>
      </c>
      <c r="AE3196" s="832">
        <v>0</v>
      </c>
      <c r="AF3196" s="832">
        <v>0</v>
      </c>
      <c r="AG3196" s="832">
        <v>0</v>
      </c>
      <c r="AH3196" s="832">
        <v>0</v>
      </c>
      <c r="AI3196" s="832">
        <v>0</v>
      </c>
    </row>
    <row r="3197" spans="1:35" ht="15" customHeight="1">
      <c r="A3197" s="832" t="s">
        <v>1150</v>
      </c>
      <c r="B3197" s="832">
        <v>2023</v>
      </c>
      <c r="C3197" s="832" t="s">
        <v>1887</v>
      </c>
      <c r="D3197" s="832" t="s">
        <v>2768</v>
      </c>
      <c r="E3197" s="832" t="s">
        <v>336</v>
      </c>
      <c r="F3197" s="832" t="s">
        <v>1792</v>
      </c>
      <c r="G3197" s="832">
        <v>-365.89</v>
      </c>
      <c r="H3197" s="832">
        <v>0</v>
      </c>
      <c r="I3197" s="832">
        <v>0</v>
      </c>
      <c r="J3197" s="832">
        <v>0</v>
      </c>
      <c r="K3197" s="832">
        <v>0</v>
      </c>
      <c r="L3197" s="832">
        <v>0</v>
      </c>
      <c r="M3197" s="832">
        <v>320.05</v>
      </c>
      <c r="N3197" s="832">
        <v>320.05</v>
      </c>
      <c r="O3197" s="832">
        <v>320.05</v>
      </c>
      <c r="P3197" s="832">
        <v>320.05</v>
      </c>
      <c r="Q3197" s="832">
        <v>320.05</v>
      </c>
      <c r="R3197" s="832">
        <v>320.05</v>
      </c>
      <c r="S3197" s="832">
        <v>0</v>
      </c>
      <c r="T3197" s="832">
        <v>0</v>
      </c>
      <c r="U3197" s="832">
        <v>0</v>
      </c>
      <c r="V3197" s="832">
        <v>0</v>
      </c>
      <c r="W3197" s="832">
        <v>0</v>
      </c>
      <c r="X3197" s="832">
        <v>0</v>
      </c>
      <c r="Y3197" s="832">
        <v>0</v>
      </c>
      <c r="Z3197" s="832">
        <v>0</v>
      </c>
      <c r="AA3197" s="832">
        <v>0</v>
      </c>
      <c r="AB3197" s="832">
        <v>0</v>
      </c>
      <c r="AC3197" s="832">
        <v>0</v>
      </c>
      <c r="AD3197" s="832">
        <v>0</v>
      </c>
      <c r="AE3197" s="832">
        <v>0</v>
      </c>
      <c r="AF3197" s="832">
        <v>0</v>
      </c>
      <c r="AG3197" s="832">
        <v>0</v>
      </c>
      <c r="AH3197" s="832">
        <v>0</v>
      </c>
      <c r="AI3197" s="832">
        <v>0</v>
      </c>
    </row>
    <row r="3198" spans="1:35" ht="15" customHeight="1">
      <c r="A3198" s="832" t="s">
        <v>1150</v>
      </c>
      <c r="B3198" s="832">
        <v>2023</v>
      </c>
      <c r="C3198" s="832" t="s">
        <v>1889</v>
      </c>
      <c r="D3198" s="832" t="s">
        <v>1890</v>
      </c>
      <c r="E3198" s="832" t="s">
        <v>1891</v>
      </c>
      <c r="F3198" s="832" t="s">
        <v>1792</v>
      </c>
      <c r="G3198" s="832">
        <v>45860.27</v>
      </c>
      <c r="H3198" s="832">
        <v>49750</v>
      </c>
      <c r="I3198" s="832">
        <v>68039.009999999995</v>
      </c>
      <c r="J3198" s="832">
        <v>52024</v>
      </c>
      <c r="K3198" s="832">
        <v>96146</v>
      </c>
      <c r="L3198" s="832">
        <v>25065</v>
      </c>
      <c r="M3198" s="832">
        <v>25065</v>
      </c>
      <c r="N3198" s="832">
        <v>164184</v>
      </c>
      <c r="O3198" s="832">
        <v>50130</v>
      </c>
      <c r="P3198" s="832">
        <v>97646</v>
      </c>
      <c r="Q3198" s="832">
        <v>24401</v>
      </c>
      <c r="R3198" s="832">
        <v>52970</v>
      </c>
      <c r="S3198" s="832">
        <v>0</v>
      </c>
      <c r="T3198" s="832">
        <v>0</v>
      </c>
      <c r="U3198" s="832">
        <v>0</v>
      </c>
      <c r="V3198" s="832">
        <v>0</v>
      </c>
      <c r="W3198" s="832">
        <v>0</v>
      </c>
      <c r="X3198" s="832">
        <v>0</v>
      </c>
      <c r="Y3198" s="832">
        <v>0</v>
      </c>
      <c r="Z3198" s="832">
        <v>0</v>
      </c>
      <c r="AA3198" s="832">
        <v>0</v>
      </c>
      <c r="AB3198" s="832">
        <v>0</v>
      </c>
      <c r="AC3198" s="832">
        <v>0</v>
      </c>
      <c r="AD3198" s="832">
        <v>0</v>
      </c>
      <c r="AE3198" s="832">
        <v>0</v>
      </c>
      <c r="AF3198" s="832">
        <v>0</v>
      </c>
      <c r="AG3198" s="832">
        <v>0</v>
      </c>
      <c r="AH3198" s="832">
        <v>0</v>
      </c>
      <c r="AI3198" s="832">
        <v>0</v>
      </c>
    </row>
    <row r="3199" spans="1:35" ht="15" customHeight="1">
      <c r="A3199" s="832" t="s">
        <v>1150</v>
      </c>
      <c r="B3199" s="832">
        <v>2023</v>
      </c>
      <c r="C3199" s="832" t="s">
        <v>1892</v>
      </c>
      <c r="D3199" s="832" t="s">
        <v>2769</v>
      </c>
      <c r="E3199" s="832" t="s">
        <v>1891</v>
      </c>
      <c r="F3199" s="832" t="s">
        <v>1792</v>
      </c>
      <c r="G3199" s="832">
        <v>349168.28</v>
      </c>
      <c r="H3199" s="832">
        <v>496309.02</v>
      </c>
      <c r="I3199" s="832">
        <v>222351.28</v>
      </c>
      <c r="J3199" s="832">
        <v>579473.28</v>
      </c>
      <c r="K3199" s="832">
        <v>389648.26</v>
      </c>
      <c r="L3199" s="832">
        <v>199049.39</v>
      </c>
      <c r="M3199" s="832">
        <v>436636.96</v>
      </c>
      <c r="N3199" s="832">
        <v>870690.17</v>
      </c>
      <c r="O3199" s="832">
        <v>736297.87</v>
      </c>
      <c r="P3199" s="832">
        <v>1184038.07</v>
      </c>
      <c r="Q3199" s="832">
        <v>846261.78</v>
      </c>
      <c r="R3199" s="832">
        <v>1014856.58</v>
      </c>
      <c r="S3199" s="832">
        <v>0</v>
      </c>
      <c r="T3199" s="832">
        <v>0</v>
      </c>
      <c r="U3199" s="832">
        <v>0</v>
      </c>
      <c r="V3199" s="832">
        <v>0</v>
      </c>
      <c r="W3199" s="832">
        <v>0</v>
      </c>
      <c r="X3199" s="832">
        <v>0</v>
      </c>
      <c r="Y3199" s="832">
        <v>0</v>
      </c>
      <c r="Z3199" s="832">
        <v>0</v>
      </c>
      <c r="AA3199" s="832">
        <v>0</v>
      </c>
      <c r="AB3199" s="832">
        <v>0</v>
      </c>
      <c r="AC3199" s="832">
        <v>0</v>
      </c>
      <c r="AD3199" s="832">
        <v>0</v>
      </c>
      <c r="AE3199" s="832">
        <v>0</v>
      </c>
      <c r="AF3199" s="832">
        <v>0</v>
      </c>
      <c r="AG3199" s="832">
        <v>0</v>
      </c>
      <c r="AH3199" s="832">
        <v>0</v>
      </c>
      <c r="AI3199" s="832">
        <v>0</v>
      </c>
    </row>
    <row r="3200" spans="1:35" ht="15" customHeight="1">
      <c r="A3200" s="832" t="s">
        <v>1150</v>
      </c>
      <c r="B3200" s="832">
        <v>2023</v>
      </c>
      <c r="C3200" s="832" t="s">
        <v>1894</v>
      </c>
      <c r="D3200" s="832" t="s">
        <v>1895</v>
      </c>
      <c r="E3200" s="832" t="s">
        <v>1891</v>
      </c>
      <c r="F3200" s="832" t="s">
        <v>1792</v>
      </c>
      <c r="G3200" s="832">
        <v>74324</v>
      </c>
      <c r="H3200" s="832">
        <v>94159</v>
      </c>
      <c r="I3200" s="832">
        <v>301234.36</v>
      </c>
      <c r="J3200" s="832">
        <v>246250</v>
      </c>
      <c r="K3200" s="832">
        <v>237897.84</v>
      </c>
      <c r="L3200" s="832">
        <v>0</v>
      </c>
      <c r="M3200" s="832">
        <v>678052.52</v>
      </c>
      <c r="N3200" s="832">
        <v>816450</v>
      </c>
      <c r="O3200" s="832">
        <v>450437</v>
      </c>
      <c r="P3200" s="832">
        <v>1237907</v>
      </c>
      <c r="Q3200" s="832">
        <v>367160.71</v>
      </c>
      <c r="R3200" s="832">
        <v>652528.71</v>
      </c>
      <c r="S3200" s="832">
        <v>0</v>
      </c>
      <c r="T3200" s="832">
        <v>0</v>
      </c>
      <c r="U3200" s="832">
        <v>0</v>
      </c>
      <c r="V3200" s="832">
        <v>0</v>
      </c>
      <c r="W3200" s="832">
        <v>0</v>
      </c>
      <c r="X3200" s="832">
        <v>0</v>
      </c>
      <c r="Y3200" s="832">
        <v>0</v>
      </c>
      <c r="Z3200" s="832">
        <v>0</v>
      </c>
      <c r="AA3200" s="832">
        <v>0</v>
      </c>
      <c r="AB3200" s="832">
        <v>0</v>
      </c>
      <c r="AC3200" s="832">
        <v>0</v>
      </c>
      <c r="AD3200" s="832">
        <v>0</v>
      </c>
      <c r="AE3200" s="832">
        <v>0</v>
      </c>
      <c r="AF3200" s="832">
        <v>0</v>
      </c>
      <c r="AG3200" s="832">
        <v>0</v>
      </c>
      <c r="AH3200" s="832">
        <v>0</v>
      </c>
      <c r="AI3200" s="832">
        <v>0</v>
      </c>
    </row>
    <row r="3201" spans="1:35" ht="15" customHeight="1">
      <c r="A3201" s="832" t="s">
        <v>1150</v>
      </c>
      <c r="B3201" s="832">
        <v>2023</v>
      </c>
      <c r="C3201" s="832" t="s">
        <v>1896</v>
      </c>
      <c r="D3201" s="832" t="s">
        <v>1897</v>
      </c>
      <c r="E3201" s="832" t="s">
        <v>1891</v>
      </c>
      <c r="F3201" s="832" t="s">
        <v>1792</v>
      </c>
      <c r="G3201" s="832">
        <v>0</v>
      </c>
      <c r="H3201" s="832">
        <v>0</v>
      </c>
      <c r="I3201" s="832">
        <v>0</v>
      </c>
      <c r="J3201" s="832">
        <v>0</v>
      </c>
      <c r="K3201" s="832">
        <v>0</v>
      </c>
      <c r="L3201" s="832">
        <v>0</v>
      </c>
      <c r="M3201" s="832">
        <v>0</v>
      </c>
      <c r="N3201" s="832">
        <v>0</v>
      </c>
      <c r="O3201" s="832">
        <v>0</v>
      </c>
      <c r="P3201" s="832">
        <v>0</v>
      </c>
      <c r="Q3201" s="832">
        <v>0</v>
      </c>
      <c r="R3201" s="832">
        <v>0</v>
      </c>
      <c r="S3201" s="832">
        <v>0</v>
      </c>
      <c r="T3201" s="832">
        <v>0</v>
      </c>
      <c r="U3201" s="832">
        <v>0</v>
      </c>
      <c r="V3201" s="832">
        <v>0</v>
      </c>
      <c r="W3201" s="832">
        <v>0</v>
      </c>
      <c r="X3201" s="832">
        <v>0</v>
      </c>
      <c r="Y3201" s="832">
        <v>0</v>
      </c>
      <c r="Z3201" s="832">
        <v>0</v>
      </c>
      <c r="AA3201" s="832">
        <v>0</v>
      </c>
      <c r="AB3201" s="832">
        <v>0</v>
      </c>
      <c r="AC3201" s="832">
        <v>0</v>
      </c>
      <c r="AD3201" s="832">
        <v>0</v>
      </c>
      <c r="AE3201" s="832">
        <v>0</v>
      </c>
      <c r="AF3201" s="832">
        <v>0</v>
      </c>
      <c r="AG3201" s="832">
        <v>0</v>
      </c>
      <c r="AH3201" s="832">
        <v>0</v>
      </c>
      <c r="AI3201" s="832">
        <v>0</v>
      </c>
    </row>
    <row r="3202" spans="1:35" ht="15" customHeight="1">
      <c r="A3202" s="832" t="s">
        <v>1150</v>
      </c>
      <c r="B3202" s="832">
        <v>2023</v>
      </c>
      <c r="C3202" s="832" t="s">
        <v>1898</v>
      </c>
      <c r="D3202" s="832" t="s">
        <v>1899</v>
      </c>
      <c r="E3202" s="832" t="s">
        <v>1891</v>
      </c>
      <c r="F3202" s="832" t="s">
        <v>1792</v>
      </c>
      <c r="G3202" s="832">
        <v>179991.64</v>
      </c>
      <c r="H3202" s="832">
        <v>179870.48</v>
      </c>
      <c r="I3202" s="832">
        <v>142931.06</v>
      </c>
      <c r="J3202" s="832">
        <v>149677.44</v>
      </c>
      <c r="K3202" s="832">
        <v>148840.74</v>
      </c>
      <c r="L3202" s="832">
        <v>147709.37</v>
      </c>
      <c r="M3202" s="832">
        <v>95452.64</v>
      </c>
      <c r="N3202" s="832">
        <v>84084.95</v>
      </c>
      <c r="O3202" s="832">
        <v>63327</v>
      </c>
      <c r="P3202" s="832">
        <v>74725</v>
      </c>
      <c r="Q3202" s="832">
        <v>76129.2</v>
      </c>
      <c r="R3202" s="832">
        <v>108226.65</v>
      </c>
      <c r="S3202" s="832">
        <v>0</v>
      </c>
      <c r="T3202" s="832">
        <v>0</v>
      </c>
      <c r="U3202" s="832">
        <v>0</v>
      </c>
      <c r="V3202" s="832">
        <v>0</v>
      </c>
      <c r="W3202" s="832">
        <v>0</v>
      </c>
      <c r="X3202" s="832">
        <v>0</v>
      </c>
      <c r="Y3202" s="832">
        <v>0</v>
      </c>
      <c r="Z3202" s="832">
        <v>0</v>
      </c>
      <c r="AA3202" s="832">
        <v>0</v>
      </c>
      <c r="AB3202" s="832">
        <v>0</v>
      </c>
      <c r="AC3202" s="832">
        <v>0</v>
      </c>
      <c r="AD3202" s="832">
        <v>0</v>
      </c>
      <c r="AE3202" s="832">
        <v>0</v>
      </c>
      <c r="AF3202" s="832">
        <v>0</v>
      </c>
      <c r="AG3202" s="832">
        <v>0</v>
      </c>
      <c r="AH3202" s="832">
        <v>0</v>
      </c>
      <c r="AI3202" s="832">
        <v>0</v>
      </c>
    </row>
    <row r="3203" spans="1:35" ht="15" customHeight="1">
      <c r="A3203" s="832" t="s">
        <v>1150</v>
      </c>
      <c r="B3203" s="832">
        <v>2023</v>
      </c>
      <c r="C3203" s="832" t="s">
        <v>1900</v>
      </c>
      <c r="D3203" s="832" t="s">
        <v>1901</v>
      </c>
      <c r="E3203" s="832" t="s">
        <v>1891</v>
      </c>
      <c r="F3203" s="832" t="s">
        <v>1792</v>
      </c>
      <c r="G3203" s="832">
        <v>0</v>
      </c>
      <c r="H3203" s="832">
        <v>0</v>
      </c>
      <c r="I3203" s="832">
        <v>0</v>
      </c>
      <c r="J3203" s="832">
        <v>0</v>
      </c>
      <c r="K3203" s="832">
        <v>0</v>
      </c>
      <c r="L3203" s="832">
        <v>0</v>
      </c>
      <c r="M3203" s="832">
        <v>0</v>
      </c>
      <c r="N3203" s="832">
        <v>0</v>
      </c>
      <c r="O3203" s="832">
        <v>0</v>
      </c>
      <c r="P3203" s="832">
        <v>0</v>
      </c>
      <c r="Q3203" s="832">
        <v>0</v>
      </c>
      <c r="R3203" s="832">
        <v>0</v>
      </c>
      <c r="S3203" s="832">
        <v>0</v>
      </c>
      <c r="T3203" s="832">
        <v>0</v>
      </c>
      <c r="U3203" s="832">
        <v>0</v>
      </c>
      <c r="V3203" s="832">
        <v>0</v>
      </c>
      <c r="W3203" s="832">
        <v>0</v>
      </c>
      <c r="X3203" s="832">
        <v>0</v>
      </c>
      <c r="Y3203" s="832">
        <v>0</v>
      </c>
      <c r="Z3203" s="832">
        <v>0</v>
      </c>
      <c r="AA3203" s="832">
        <v>0</v>
      </c>
      <c r="AB3203" s="832">
        <v>0</v>
      </c>
      <c r="AC3203" s="832">
        <v>0</v>
      </c>
      <c r="AD3203" s="832">
        <v>0</v>
      </c>
      <c r="AE3203" s="832">
        <v>0</v>
      </c>
      <c r="AF3203" s="832">
        <v>0</v>
      </c>
      <c r="AG3203" s="832">
        <v>0</v>
      </c>
      <c r="AH3203" s="832">
        <v>0</v>
      </c>
      <c r="AI3203" s="832">
        <v>0</v>
      </c>
    </row>
    <row r="3204" spans="1:35" ht="15" customHeight="1">
      <c r="A3204" s="832" t="s">
        <v>1150</v>
      </c>
      <c r="B3204" s="832">
        <v>2023</v>
      </c>
      <c r="C3204" s="832" t="s">
        <v>1902</v>
      </c>
      <c r="D3204" s="832" t="s">
        <v>1903</v>
      </c>
      <c r="E3204" s="832" t="s">
        <v>1891</v>
      </c>
      <c r="F3204" s="832" t="s">
        <v>1792</v>
      </c>
      <c r="G3204" s="832">
        <v>166360.75</v>
      </c>
      <c r="H3204" s="832">
        <v>122977.36</v>
      </c>
      <c r="I3204" s="832">
        <v>97042.1</v>
      </c>
      <c r="J3204" s="832">
        <v>213270.3</v>
      </c>
      <c r="K3204" s="832">
        <v>116042.1</v>
      </c>
      <c r="L3204" s="832">
        <v>94792.1</v>
      </c>
      <c r="M3204" s="832">
        <v>104123.84</v>
      </c>
      <c r="N3204" s="832">
        <v>87842.1</v>
      </c>
      <c r="O3204" s="832">
        <v>21300</v>
      </c>
      <c r="P3204" s="832">
        <v>163150.6</v>
      </c>
      <c r="Q3204" s="832">
        <v>89400</v>
      </c>
      <c r="R3204" s="832">
        <v>87315</v>
      </c>
      <c r="S3204" s="832">
        <v>0</v>
      </c>
      <c r="T3204" s="832">
        <v>0</v>
      </c>
      <c r="U3204" s="832">
        <v>0</v>
      </c>
      <c r="V3204" s="832">
        <v>0</v>
      </c>
      <c r="W3204" s="832">
        <v>0</v>
      </c>
      <c r="X3204" s="832">
        <v>0</v>
      </c>
      <c r="Y3204" s="832">
        <v>0</v>
      </c>
      <c r="Z3204" s="832">
        <v>0</v>
      </c>
      <c r="AA3204" s="832">
        <v>0</v>
      </c>
      <c r="AB3204" s="832">
        <v>0</v>
      </c>
      <c r="AC3204" s="832">
        <v>0</v>
      </c>
      <c r="AD3204" s="832">
        <v>0</v>
      </c>
      <c r="AE3204" s="832">
        <v>0</v>
      </c>
      <c r="AF3204" s="832">
        <v>0</v>
      </c>
      <c r="AG3204" s="832">
        <v>0</v>
      </c>
      <c r="AH3204" s="832">
        <v>0</v>
      </c>
      <c r="AI3204" s="832">
        <v>0</v>
      </c>
    </row>
    <row r="3205" spans="1:35" ht="15" customHeight="1">
      <c r="A3205" s="832" t="s">
        <v>1150</v>
      </c>
      <c r="B3205" s="832">
        <v>2023</v>
      </c>
      <c r="C3205" s="832" t="s">
        <v>1904</v>
      </c>
      <c r="D3205" s="832" t="s">
        <v>2770</v>
      </c>
      <c r="E3205" s="832" t="s">
        <v>1891</v>
      </c>
      <c r="F3205" s="832" t="s">
        <v>1792</v>
      </c>
      <c r="G3205" s="832">
        <v>140436.25</v>
      </c>
      <c r="H3205" s="832">
        <v>97736.25</v>
      </c>
      <c r="I3205" s="832">
        <v>85636.25</v>
      </c>
      <c r="J3205" s="832">
        <v>117536.25</v>
      </c>
      <c r="K3205" s="832">
        <v>113794.66</v>
      </c>
      <c r="L3205" s="832">
        <v>68767.22</v>
      </c>
      <c r="M3205" s="832">
        <v>133559.73000000001</v>
      </c>
      <c r="N3205" s="832">
        <v>76432.12</v>
      </c>
      <c r="O3205" s="832">
        <v>50164.05</v>
      </c>
      <c r="P3205" s="832">
        <v>54364.05</v>
      </c>
      <c r="Q3205" s="832">
        <v>34364.050000000003</v>
      </c>
      <c r="R3205" s="832">
        <v>45164.05</v>
      </c>
      <c r="S3205" s="832">
        <v>0</v>
      </c>
      <c r="T3205" s="832">
        <v>0</v>
      </c>
      <c r="U3205" s="832">
        <v>0</v>
      </c>
      <c r="V3205" s="832">
        <v>0</v>
      </c>
      <c r="W3205" s="832">
        <v>0</v>
      </c>
      <c r="X3205" s="832">
        <v>0</v>
      </c>
      <c r="Y3205" s="832">
        <v>0</v>
      </c>
      <c r="Z3205" s="832">
        <v>0</v>
      </c>
      <c r="AA3205" s="832">
        <v>0</v>
      </c>
      <c r="AB3205" s="832">
        <v>0</v>
      </c>
      <c r="AC3205" s="832">
        <v>0</v>
      </c>
      <c r="AD3205" s="832">
        <v>0</v>
      </c>
      <c r="AE3205" s="832">
        <v>0</v>
      </c>
      <c r="AF3205" s="832">
        <v>0</v>
      </c>
      <c r="AG3205" s="832">
        <v>0</v>
      </c>
      <c r="AH3205" s="832">
        <v>0</v>
      </c>
      <c r="AI3205" s="832">
        <v>0</v>
      </c>
    </row>
    <row r="3206" spans="1:35" ht="15" customHeight="1">
      <c r="A3206" s="832" t="s">
        <v>1150</v>
      </c>
      <c r="B3206" s="832">
        <v>2023</v>
      </c>
      <c r="C3206" s="832" t="s">
        <v>1906</v>
      </c>
      <c r="D3206" s="832" t="s">
        <v>2872</v>
      </c>
      <c r="E3206" s="832" t="s">
        <v>1891</v>
      </c>
      <c r="F3206" s="832" t="s">
        <v>1792</v>
      </c>
      <c r="G3206" s="832">
        <v>0</v>
      </c>
      <c r="H3206" s="832">
        <v>0</v>
      </c>
      <c r="I3206" s="832">
        <v>0</v>
      </c>
      <c r="J3206" s="832">
        <v>0</v>
      </c>
      <c r="K3206" s="832">
        <v>0</v>
      </c>
      <c r="L3206" s="832">
        <v>0</v>
      </c>
      <c r="M3206" s="832">
        <v>0</v>
      </c>
      <c r="N3206" s="832">
        <v>0</v>
      </c>
      <c r="O3206" s="832">
        <v>0</v>
      </c>
      <c r="P3206" s="832">
        <v>0</v>
      </c>
      <c r="Q3206" s="832">
        <v>0</v>
      </c>
      <c r="R3206" s="832">
        <v>0</v>
      </c>
      <c r="S3206" s="832">
        <v>0</v>
      </c>
      <c r="T3206" s="832">
        <v>0</v>
      </c>
      <c r="U3206" s="832">
        <v>0</v>
      </c>
      <c r="V3206" s="832">
        <v>0</v>
      </c>
      <c r="W3206" s="832">
        <v>0</v>
      </c>
      <c r="X3206" s="832">
        <v>0</v>
      </c>
      <c r="Y3206" s="832">
        <v>0</v>
      </c>
      <c r="Z3206" s="832">
        <v>0</v>
      </c>
      <c r="AA3206" s="832">
        <v>0</v>
      </c>
      <c r="AB3206" s="832">
        <v>0</v>
      </c>
      <c r="AC3206" s="832">
        <v>0</v>
      </c>
      <c r="AD3206" s="832">
        <v>0</v>
      </c>
      <c r="AE3206" s="832">
        <v>0</v>
      </c>
      <c r="AF3206" s="832">
        <v>0</v>
      </c>
      <c r="AG3206" s="832">
        <v>0</v>
      </c>
      <c r="AH3206" s="832">
        <v>0</v>
      </c>
      <c r="AI3206" s="832">
        <v>0</v>
      </c>
    </row>
    <row r="3207" spans="1:35" ht="15" customHeight="1">
      <c r="A3207" s="832" t="s">
        <v>1150</v>
      </c>
      <c r="B3207" s="832">
        <v>2023</v>
      </c>
      <c r="C3207" s="832" t="s">
        <v>1908</v>
      </c>
      <c r="D3207" s="832" t="s">
        <v>2771</v>
      </c>
      <c r="E3207" s="832" t="s">
        <v>1891</v>
      </c>
      <c r="F3207" s="832" t="s">
        <v>1792</v>
      </c>
      <c r="G3207" s="832">
        <v>326758.55</v>
      </c>
      <c r="H3207" s="832">
        <v>299728.74</v>
      </c>
      <c r="I3207" s="832">
        <v>296140.36</v>
      </c>
      <c r="J3207" s="832">
        <v>264481.01</v>
      </c>
      <c r="K3207" s="832">
        <v>277051.62</v>
      </c>
      <c r="L3207" s="832">
        <v>218417.27</v>
      </c>
      <c r="M3207" s="832">
        <v>216417.27</v>
      </c>
      <c r="N3207" s="832">
        <v>270412.36</v>
      </c>
      <c r="O3207" s="832">
        <v>315178.15000000002</v>
      </c>
      <c r="P3207" s="832">
        <v>292353.18</v>
      </c>
      <c r="Q3207" s="832">
        <v>521269.85</v>
      </c>
      <c r="R3207" s="832">
        <v>424358.19</v>
      </c>
      <c r="S3207" s="832">
        <v>0</v>
      </c>
      <c r="T3207" s="832">
        <v>0</v>
      </c>
      <c r="U3207" s="832">
        <v>0</v>
      </c>
      <c r="V3207" s="832">
        <v>0</v>
      </c>
      <c r="W3207" s="832">
        <v>0</v>
      </c>
      <c r="X3207" s="832">
        <v>0</v>
      </c>
      <c r="Y3207" s="832">
        <v>0</v>
      </c>
      <c r="Z3207" s="832">
        <v>0</v>
      </c>
      <c r="AA3207" s="832">
        <v>0</v>
      </c>
      <c r="AB3207" s="832">
        <v>0</v>
      </c>
      <c r="AC3207" s="832">
        <v>0</v>
      </c>
      <c r="AD3207" s="832">
        <v>0</v>
      </c>
      <c r="AE3207" s="832">
        <v>0</v>
      </c>
      <c r="AF3207" s="832">
        <v>0</v>
      </c>
      <c r="AG3207" s="832">
        <v>0</v>
      </c>
      <c r="AH3207" s="832">
        <v>0</v>
      </c>
      <c r="AI3207" s="832">
        <v>0</v>
      </c>
    </row>
    <row r="3208" spans="1:35" ht="15" customHeight="1">
      <c r="A3208" s="832" t="s">
        <v>1150</v>
      </c>
      <c r="B3208" s="832">
        <v>2023</v>
      </c>
      <c r="C3208" s="832" t="s">
        <v>1910</v>
      </c>
      <c r="D3208" s="832" t="s">
        <v>1911</v>
      </c>
      <c r="E3208" s="832" t="s">
        <v>333</v>
      </c>
      <c r="F3208" s="832" t="s">
        <v>1792</v>
      </c>
      <c r="G3208" s="832">
        <v>15898.9</v>
      </c>
      <c r="H3208" s="832">
        <v>17480.45</v>
      </c>
      <c r="I3208" s="832">
        <v>18075.939999999999</v>
      </c>
      <c r="J3208" s="832">
        <v>20442.12</v>
      </c>
      <c r="K3208" s="832">
        <v>16671.07</v>
      </c>
      <c r="L3208" s="832">
        <v>17744.02</v>
      </c>
      <c r="M3208" s="832">
        <v>18067.34</v>
      </c>
      <c r="N3208" s="832">
        <v>16573.8</v>
      </c>
      <c r="O3208" s="832">
        <v>21047.27</v>
      </c>
      <c r="P3208" s="832">
        <v>18037.009999999998</v>
      </c>
      <c r="Q3208" s="832">
        <v>19098.89</v>
      </c>
      <c r="R3208" s="832">
        <v>19840.18</v>
      </c>
      <c r="S3208" s="832">
        <v>0</v>
      </c>
      <c r="T3208" s="832">
        <v>0</v>
      </c>
      <c r="U3208" s="832">
        <v>0</v>
      </c>
      <c r="V3208" s="832">
        <v>0</v>
      </c>
      <c r="W3208" s="832">
        <v>0</v>
      </c>
      <c r="X3208" s="832">
        <v>0</v>
      </c>
      <c r="Y3208" s="832">
        <v>0</v>
      </c>
      <c r="Z3208" s="832">
        <v>0</v>
      </c>
      <c r="AA3208" s="832">
        <v>0</v>
      </c>
      <c r="AB3208" s="832">
        <v>0</v>
      </c>
      <c r="AC3208" s="832">
        <v>0</v>
      </c>
      <c r="AD3208" s="832">
        <v>0</v>
      </c>
      <c r="AE3208" s="832">
        <v>0</v>
      </c>
      <c r="AF3208" s="832">
        <v>0</v>
      </c>
      <c r="AG3208" s="832">
        <v>0</v>
      </c>
      <c r="AH3208" s="832">
        <v>0</v>
      </c>
      <c r="AI3208" s="832">
        <v>0</v>
      </c>
    </row>
    <row r="3209" spans="1:35" ht="15" customHeight="1">
      <c r="A3209" s="832" t="s">
        <v>1150</v>
      </c>
      <c r="B3209" s="832">
        <v>2023</v>
      </c>
      <c r="C3209" s="832" t="s">
        <v>1912</v>
      </c>
      <c r="D3209" s="832" t="s">
        <v>1913</v>
      </c>
      <c r="E3209" s="832" t="s">
        <v>333</v>
      </c>
      <c r="F3209" s="832" t="s">
        <v>1792</v>
      </c>
      <c r="G3209" s="832">
        <v>173910.15</v>
      </c>
      <c r="H3209" s="832">
        <v>186133.95</v>
      </c>
      <c r="I3209" s="832">
        <v>167943.44</v>
      </c>
      <c r="J3209" s="832">
        <v>219248.36</v>
      </c>
      <c r="K3209" s="832">
        <v>212872.07</v>
      </c>
      <c r="L3209" s="832">
        <v>217868.04</v>
      </c>
      <c r="M3209" s="832">
        <v>223314.25</v>
      </c>
      <c r="N3209" s="832">
        <v>217744.4</v>
      </c>
      <c r="O3209" s="832">
        <v>218456.28</v>
      </c>
      <c r="P3209" s="832">
        <v>214129.05</v>
      </c>
      <c r="Q3209" s="832">
        <v>234101.45</v>
      </c>
      <c r="R3209" s="832">
        <v>200065.88</v>
      </c>
      <c r="S3209" s="832">
        <v>0</v>
      </c>
      <c r="T3209" s="832">
        <v>0</v>
      </c>
      <c r="U3209" s="832">
        <v>0</v>
      </c>
      <c r="V3209" s="832">
        <v>0</v>
      </c>
      <c r="W3209" s="832">
        <v>0</v>
      </c>
      <c r="X3209" s="832">
        <v>0</v>
      </c>
      <c r="Y3209" s="832">
        <v>0</v>
      </c>
      <c r="Z3209" s="832">
        <v>0</v>
      </c>
      <c r="AA3209" s="832">
        <v>0</v>
      </c>
      <c r="AB3209" s="832">
        <v>0</v>
      </c>
      <c r="AC3209" s="832">
        <v>0</v>
      </c>
      <c r="AD3209" s="832">
        <v>0</v>
      </c>
      <c r="AE3209" s="832">
        <v>0</v>
      </c>
      <c r="AF3209" s="832">
        <v>0</v>
      </c>
      <c r="AG3209" s="832">
        <v>0</v>
      </c>
      <c r="AH3209" s="832">
        <v>0</v>
      </c>
      <c r="AI3209" s="832">
        <v>0</v>
      </c>
    </row>
    <row r="3210" spans="1:35" ht="15" customHeight="1">
      <c r="A3210" s="832" t="s">
        <v>1150</v>
      </c>
      <c r="B3210" s="832">
        <v>2023</v>
      </c>
      <c r="C3210" s="832" t="s">
        <v>1914</v>
      </c>
      <c r="D3210" s="832" t="s">
        <v>2772</v>
      </c>
      <c r="E3210" s="832" t="s">
        <v>333</v>
      </c>
      <c r="F3210" s="832" t="s">
        <v>1792</v>
      </c>
      <c r="G3210" s="832">
        <v>11245.25</v>
      </c>
      <c r="H3210" s="832">
        <v>12012</v>
      </c>
      <c r="I3210" s="832">
        <v>8654.41</v>
      </c>
      <c r="J3210" s="832">
        <v>10397.84</v>
      </c>
      <c r="K3210" s="832">
        <v>7223.76</v>
      </c>
      <c r="L3210" s="832">
        <v>5839.2</v>
      </c>
      <c r="M3210" s="832">
        <v>4326.43</v>
      </c>
      <c r="N3210" s="832">
        <v>4861.82</v>
      </c>
      <c r="O3210" s="832">
        <v>2780.02</v>
      </c>
      <c r="P3210" s="832">
        <v>8490.41</v>
      </c>
      <c r="Q3210" s="832">
        <v>2107.0500000000002</v>
      </c>
      <c r="R3210" s="832">
        <v>4693.03</v>
      </c>
      <c r="S3210" s="832">
        <v>0</v>
      </c>
      <c r="T3210" s="832">
        <v>0</v>
      </c>
      <c r="U3210" s="832">
        <v>0</v>
      </c>
      <c r="V3210" s="832">
        <v>0</v>
      </c>
      <c r="W3210" s="832">
        <v>0</v>
      </c>
      <c r="X3210" s="832">
        <v>0</v>
      </c>
      <c r="Y3210" s="832">
        <v>0</v>
      </c>
      <c r="Z3210" s="832">
        <v>0</v>
      </c>
      <c r="AA3210" s="832">
        <v>0</v>
      </c>
      <c r="AB3210" s="832">
        <v>0</v>
      </c>
      <c r="AC3210" s="832">
        <v>0</v>
      </c>
      <c r="AD3210" s="832">
        <v>0</v>
      </c>
      <c r="AE3210" s="832">
        <v>0</v>
      </c>
      <c r="AF3210" s="832">
        <v>0</v>
      </c>
      <c r="AG3210" s="832">
        <v>0</v>
      </c>
      <c r="AH3210" s="832">
        <v>0</v>
      </c>
      <c r="AI3210" s="832">
        <v>0</v>
      </c>
    </row>
    <row r="3211" spans="1:35" ht="15" customHeight="1">
      <c r="A3211" s="832" t="s">
        <v>1150</v>
      </c>
      <c r="B3211" s="832">
        <v>2023</v>
      </c>
      <c r="C3211" s="832" t="s">
        <v>1916</v>
      </c>
      <c r="D3211" s="832" t="s">
        <v>1917</v>
      </c>
      <c r="E3211" s="832" t="s">
        <v>336</v>
      </c>
      <c r="F3211" s="832" t="s">
        <v>1792</v>
      </c>
      <c r="G3211" s="832">
        <v>0</v>
      </c>
      <c r="H3211" s="832">
        <v>0</v>
      </c>
      <c r="I3211" s="832">
        <v>0</v>
      </c>
      <c r="J3211" s="832">
        <v>0</v>
      </c>
      <c r="K3211" s="832">
        <v>0</v>
      </c>
      <c r="L3211" s="832">
        <v>0</v>
      </c>
      <c r="M3211" s="832">
        <v>0</v>
      </c>
      <c r="N3211" s="832">
        <v>0</v>
      </c>
      <c r="O3211" s="832">
        <v>0</v>
      </c>
      <c r="P3211" s="832">
        <v>0</v>
      </c>
      <c r="Q3211" s="832">
        <v>0</v>
      </c>
      <c r="R3211" s="832">
        <v>0</v>
      </c>
      <c r="S3211" s="832">
        <v>0</v>
      </c>
      <c r="T3211" s="832">
        <v>0</v>
      </c>
      <c r="U3211" s="832">
        <v>0</v>
      </c>
      <c r="V3211" s="832">
        <v>0</v>
      </c>
      <c r="W3211" s="832">
        <v>0</v>
      </c>
      <c r="X3211" s="832">
        <v>0</v>
      </c>
      <c r="Y3211" s="832">
        <v>0</v>
      </c>
      <c r="Z3211" s="832">
        <v>0</v>
      </c>
      <c r="AA3211" s="832">
        <v>0</v>
      </c>
      <c r="AB3211" s="832">
        <v>0</v>
      </c>
      <c r="AC3211" s="832">
        <v>0</v>
      </c>
      <c r="AD3211" s="832">
        <v>0</v>
      </c>
      <c r="AE3211" s="832">
        <v>0</v>
      </c>
      <c r="AF3211" s="832">
        <v>0</v>
      </c>
      <c r="AG3211" s="832">
        <v>0</v>
      </c>
      <c r="AH3211" s="832">
        <v>0</v>
      </c>
      <c r="AI3211" s="832">
        <v>0</v>
      </c>
    </row>
    <row r="3212" spans="1:35" ht="15" customHeight="1">
      <c r="A3212" s="832" t="s">
        <v>1150</v>
      </c>
      <c r="B3212" s="832">
        <v>2023</v>
      </c>
      <c r="C3212" s="832" t="s">
        <v>1918</v>
      </c>
      <c r="D3212" s="832" t="s">
        <v>1919</v>
      </c>
      <c r="E3212" s="832" t="s">
        <v>333</v>
      </c>
      <c r="F3212" s="832" t="s">
        <v>1792</v>
      </c>
      <c r="G3212" s="832">
        <v>0</v>
      </c>
      <c r="H3212" s="832">
        <v>0</v>
      </c>
      <c r="I3212" s="832">
        <v>0</v>
      </c>
      <c r="J3212" s="832">
        <v>0</v>
      </c>
      <c r="K3212" s="832">
        <v>0</v>
      </c>
      <c r="L3212" s="832">
        <v>0</v>
      </c>
      <c r="M3212" s="832">
        <v>0</v>
      </c>
      <c r="N3212" s="832">
        <v>0</v>
      </c>
      <c r="O3212" s="832">
        <v>0</v>
      </c>
      <c r="P3212" s="832">
        <v>0</v>
      </c>
      <c r="Q3212" s="832">
        <v>0</v>
      </c>
      <c r="R3212" s="832">
        <v>0</v>
      </c>
      <c r="S3212" s="832">
        <v>0</v>
      </c>
      <c r="T3212" s="832">
        <v>0</v>
      </c>
      <c r="U3212" s="832">
        <v>0</v>
      </c>
      <c r="V3212" s="832">
        <v>0</v>
      </c>
      <c r="W3212" s="832">
        <v>0</v>
      </c>
      <c r="X3212" s="832">
        <v>0</v>
      </c>
      <c r="Y3212" s="832">
        <v>0</v>
      </c>
      <c r="Z3212" s="832">
        <v>0</v>
      </c>
      <c r="AA3212" s="832">
        <v>0</v>
      </c>
      <c r="AB3212" s="832">
        <v>0</v>
      </c>
      <c r="AC3212" s="832">
        <v>0</v>
      </c>
      <c r="AD3212" s="832">
        <v>0</v>
      </c>
      <c r="AE3212" s="832">
        <v>0</v>
      </c>
      <c r="AF3212" s="832">
        <v>0</v>
      </c>
      <c r="AG3212" s="832">
        <v>0</v>
      </c>
      <c r="AH3212" s="832">
        <v>0</v>
      </c>
      <c r="AI3212" s="832">
        <v>0</v>
      </c>
    </row>
    <row r="3213" spans="1:35" ht="15" customHeight="1">
      <c r="A3213" s="832" t="s">
        <v>1150</v>
      </c>
      <c r="B3213" s="832">
        <v>2023</v>
      </c>
      <c r="C3213" s="832" t="s">
        <v>1920</v>
      </c>
      <c r="D3213" s="832" t="s">
        <v>650</v>
      </c>
      <c r="E3213" s="832" t="s">
        <v>333</v>
      </c>
      <c r="F3213" s="832" t="s">
        <v>1792</v>
      </c>
      <c r="G3213" s="832">
        <v>7535.87</v>
      </c>
      <c r="H3213" s="832">
        <v>7767.95</v>
      </c>
      <c r="I3213" s="832">
        <v>6987.73</v>
      </c>
      <c r="J3213" s="832">
        <v>10400.42</v>
      </c>
      <c r="K3213" s="832">
        <v>7427.33</v>
      </c>
      <c r="L3213" s="832">
        <v>4271.43</v>
      </c>
      <c r="M3213" s="832">
        <v>6369.31</v>
      </c>
      <c r="N3213" s="832">
        <v>6444.17</v>
      </c>
      <c r="O3213" s="832">
        <v>7286.73</v>
      </c>
      <c r="P3213" s="832">
        <v>20851.88</v>
      </c>
      <c r="Q3213" s="832">
        <v>16104.56</v>
      </c>
      <c r="R3213" s="832">
        <v>19595.29</v>
      </c>
      <c r="S3213" s="832">
        <v>0</v>
      </c>
      <c r="T3213" s="832">
        <v>0</v>
      </c>
      <c r="U3213" s="832">
        <v>0</v>
      </c>
      <c r="V3213" s="832">
        <v>0</v>
      </c>
      <c r="W3213" s="832">
        <v>0</v>
      </c>
      <c r="X3213" s="832">
        <v>0</v>
      </c>
      <c r="Y3213" s="832">
        <v>0</v>
      </c>
      <c r="Z3213" s="832">
        <v>0</v>
      </c>
      <c r="AA3213" s="832">
        <v>0</v>
      </c>
      <c r="AB3213" s="832">
        <v>0</v>
      </c>
      <c r="AC3213" s="832">
        <v>0</v>
      </c>
      <c r="AD3213" s="832">
        <v>0</v>
      </c>
      <c r="AE3213" s="832">
        <v>0</v>
      </c>
      <c r="AF3213" s="832">
        <v>0</v>
      </c>
      <c r="AG3213" s="832">
        <v>0</v>
      </c>
      <c r="AH3213" s="832">
        <v>0</v>
      </c>
      <c r="AI3213" s="832">
        <v>0</v>
      </c>
    </row>
    <row r="3214" spans="1:35" ht="15" customHeight="1">
      <c r="A3214" s="832" t="s">
        <v>1150</v>
      </c>
      <c r="B3214" s="832">
        <v>2023</v>
      </c>
      <c r="C3214" s="832" t="s">
        <v>1921</v>
      </c>
      <c r="D3214" s="832" t="s">
        <v>2773</v>
      </c>
      <c r="E3214" s="832" t="s">
        <v>1842</v>
      </c>
      <c r="F3214" s="832" t="s">
        <v>1792</v>
      </c>
      <c r="G3214" s="832">
        <v>6601.14</v>
      </c>
      <c r="H3214" s="832">
        <v>1614.02</v>
      </c>
      <c r="I3214" s="832">
        <v>-1497.04</v>
      </c>
      <c r="J3214" s="832">
        <v>-1534.08</v>
      </c>
      <c r="K3214" s="832">
        <v>2947.14</v>
      </c>
      <c r="L3214" s="832">
        <v>2043.85</v>
      </c>
      <c r="M3214" s="832">
        <v>14289.67</v>
      </c>
      <c r="N3214" s="832">
        <v>18695.939999999999</v>
      </c>
      <c r="O3214" s="832">
        <v>17779.38</v>
      </c>
      <c r="P3214" s="832">
        <v>12027.24</v>
      </c>
      <c r="Q3214" s="832">
        <v>28339.32</v>
      </c>
      <c r="R3214" s="832">
        <v>2052.54</v>
      </c>
      <c r="S3214" s="832">
        <v>0</v>
      </c>
      <c r="T3214" s="832">
        <v>0</v>
      </c>
      <c r="U3214" s="832">
        <v>0</v>
      </c>
      <c r="V3214" s="832">
        <v>0</v>
      </c>
      <c r="W3214" s="832">
        <v>0</v>
      </c>
      <c r="X3214" s="832">
        <v>0</v>
      </c>
      <c r="Y3214" s="832">
        <v>0</v>
      </c>
      <c r="Z3214" s="832">
        <v>0</v>
      </c>
      <c r="AA3214" s="832">
        <v>0</v>
      </c>
      <c r="AB3214" s="832">
        <v>0</v>
      </c>
      <c r="AC3214" s="832">
        <v>0</v>
      </c>
      <c r="AD3214" s="832">
        <v>0</v>
      </c>
      <c r="AE3214" s="832">
        <v>0</v>
      </c>
      <c r="AF3214" s="832">
        <v>0</v>
      </c>
      <c r="AG3214" s="832">
        <v>0</v>
      </c>
      <c r="AH3214" s="832">
        <v>0</v>
      </c>
      <c r="AI3214" s="832">
        <v>0</v>
      </c>
    </row>
    <row r="3215" spans="1:35" ht="15" customHeight="1">
      <c r="A3215" s="832" t="s">
        <v>1150</v>
      </c>
      <c r="B3215" s="832">
        <v>2023</v>
      </c>
      <c r="C3215" s="832" t="s">
        <v>1923</v>
      </c>
      <c r="D3215" s="832" t="s">
        <v>2774</v>
      </c>
      <c r="E3215" s="832" t="s">
        <v>333</v>
      </c>
      <c r="F3215" s="832" t="s">
        <v>1792</v>
      </c>
      <c r="G3215" s="832">
        <v>14346.6</v>
      </c>
      <c r="H3215" s="832">
        <v>16518.810000000001</v>
      </c>
      <c r="I3215" s="832">
        <v>12270.92</v>
      </c>
      <c r="J3215" s="832">
        <v>9175.7900000000009</v>
      </c>
      <c r="K3215" s="832">
        <v>3799.65</v>
      </c>
      <c r="L3215" s="832">
        <v>3919.11</v>
      </c>
      <c r="M3215" s="832">
        <v>6177.53</v>
      </c>
      <c r="N3215" s="832">
        <v>7785.06</v>
      </c>
      <c r="O3215" s="832">
        <v>7698.2</v>
      </c>
      <c r="P3215" s="832">
        <v>5383.36</v>
      </c>
      <c r="Q3215" s="832">
        <v>3053.67</v>
      </c>
      <c r="R3215" s="832">
        <v>7339.94</v>
      </c>
      <c r="S3215" s="832">
        <v>0</v>
      </c>
      <c r="T3215" s="832">
        <v>0</v>
      </c>
      <c r="U3215" s="832">
        <v>0</v>
      </c>
      <c r="V3215" s="832">
        <v>0</v>
      </c>
      <c r="W3215" s="832">
        <v>0</v>
      </c>
      <c r="X3215" s="832">
        <v>0</v>
      </c>
      <c r="Y3215" s="832">
        <v>0</v>
      </c>
      <c r="Z3215" s="832">
        <v>0</v>
      </c>
      <c r="AA3215" s="832">
        <v>0</v>
      </c>
      <c r="AB3215" s="832">
        <v>0</v>
      </c>
      <c r="AC3215" s="832">
        <v>0</v>
      </c>
      <c r="AD3215" s="832">
        <v>0</v>
      </c>
      <c r="AE3215" s="832">
        <v>0</v>
      </c>
      <c r="AF3215" s="832">
        <v>0</v>
      </c>
      <c r="AG3215" s="832">
        <v>0</v>
      </c>
      <c r="AH3215" s="832">
        <v>0</v>
      </c>
      <c r="AI3215" s="832">
        <v>0</v>
      </c>
    </row>
    <row r="3216" spans="1:35" ht="15" customHeight="1">
      <c r="A3216" s="832" t="s">
        <v>1150</v>
      </c>
      <c r="B3216" s="832">
        <v>2023</v>
      </c>
      <c r="C3216" s="832" t="s">
        <v>1925</v>
      </c>
      <c r="D3216" s="832" t="s">
        <v>1926</v>
      </c>
      <c r="E3216" s="832" t="s">
        <v>333</v>
      </c>
      <c r="F3216" s="832" t="s">
        <v>1792</v>
      </c>
      <c r="G3216" s="832">
        <v>9330.43</v>
      </c>
      <c r="H3216" s="832">
        <v>2949.86</v>
      </c>
      <c r="I3216" s="832">
        <v>9034.5400000000009</v>
      </c>
      <c r="J3216" s="832">
        <v>5948.67</v>
      </c>
      <c r="K3216" s="832">
        <v>6627.93</v>
      </c>
      <c r="L3216" s="832">
        <v>10009.23</v>
      </c>
      <c r="M3216" s="832">
        <v>15142.86</v>
      </c>
      <c r="N3216" s="832">
        <v>9317.7000000000007</v>
      </c>
      <c r="O3216" s="832">
        <v>12145.15</v>
      </c>
      <c r="P3216" s="832">
        <v>9965.39</v>
      </c>
      <c r="Q3216" s="832">
        <v>5653.69</v>
      </c>
      <c r="R3216" s="832">
        <v>6631.8</v>
      </c>
      <c r="S3216" s="832">
        <v>0</v>
      </c>
      <c r="T3216" s="832">
        <v>0</v>
      </c>
      <c r="U3216" s="832">
        <v>0</v>
      </c>
      <c r="V3216" s="832">
        <v>0</v>
      </c>
      <c r="W3216" s="832">
        <v>0</v>
      </c>
      <c r="X3216" s="832">
        <v>0</v>
      </c>
      <c r="Y3216" s="832">
        <v>0</v>
      </c>
      <c r="Z3216" s="832">
        <v>0</v>
      </c>
      <c r="AA3216" s="832">
        <v>0</v>
      </c>
      <c r="AB3216" s="832">
        <v>0</v>
      </c>
      <c r="AC3216" s="832">
        <v>0</v>
      </c>
      <c r="AD3216" s="832">
        <v>0</v>
      </c>
      <c r="AE3216" s="832">
        <v>0</v>
      </c>
      <c r="AF3216" s="832">
        <v>0</v>
      </c>
      <c r="AG3216" s="832">
        <v>0</v>
      </c>
      <c r="AH3216" s="832">
        <v>0</v>
      </c>
      <c r="AI3216" s="832">
        <v>0</v>
      </c>
    </row>
    <row r="3217" spans="1:35" ht="15" customHeight="1">
      <c r="A3217" s="832" t="s">
        <v>1150</v>
      </c>
      <c r="B3217" s="832">
        <v>2023</v>
      </c>
      <c r="C3217" s="832" t="s">
        <v>1927</v>
      </c>
      <c r="D3217" s="832" t="s">
        <v>1928</v>
      </c>
      <c r="E3217" s="832" t="s">
        <v>333</v>
      </c>
      <c r="F3217" s="832" t="s">
        <v>1792</v>
      </c>
      <c r="G3217" s="832">
        <v>0</v>
      </c>
      <c r="H3217" s="832">
        <v>0</v>
      </c>
      <c r="I3217" s="832">
        <v>0</v>
      </c>
      <c r="J3217" s="832">
        <v>0</v>
      </c>
      <c r="K3217" s="832">
        <v>0</v>
      </c>
      <c r="L3217" s="832">
        <v>0</v>
      </c>
      <c r="M3217" s="832">
        <v>0</v>
      </c>
      <c r="N3217" s="832">
        <v>0</v>
      </c>
      <c r="O3217" s="832">
        <v>0</v>
      </c>
      <c r="P3217" s="832">
        <v>0</v>
      </c>
      <c r="Q3217" s="832">
        <v>0</v>
      </c>
      <c r="R3217" s="832">
        <v>0</v>
      </c>
      <c r="S3217" s="832">
        <v>0</v>
      </c>
      <c r="T3217" s="832">
        <v>0</v>
      </c>
      <c r="U3217" s="832">
        <v>0</v>
      </c>
      <c r="V3217" s="832">
        <v>0</v>
      </c>
      <c r="W3217" s="832">
        <v>0</v>
      </c>
      <c r="X3217" s="832">
        <v>0</v>
      </c>
      <c r="Y3217" s="832">
        <v>0</v>
      </c>
      <c r="Z3217" s="832">
        <v>0</v>
      </c>
      <c r="AA3217" s="832">
        <v>0</v>
      </c>
      <c r="AB3217" s="832">
        <v>0</v>
      </c>
      <c r="AC3217" s="832">
        <v>0</v>
      </c>
      <c r="AD3217" s="832">
        <v>0</v>
      </c>
      <c r="AE3217" s="832">
        <v>0</v>
      </c>
      <c r="AF3217" s="832">
        <v>0</v>
      </c>
      <c r="AG3217" s="832">
        <v>0</v>
      </c>
      <c r="AH3217" s="832">
        <v>0</v>
      </c>
      <c r="AI3217" s="832">
        <v>0</v>
      </c>
    </row>
    <row r="3218" spans="1:35" ht="15" customHeight="1">
      <c r="A3218" s="832" t="s">
        <v>1150</v>
      </c>
      <c r="B3218" s="832">
        <v>2023</v>
      </c>
      <c r="C3218" s="832" t="s">
        <v>1929</v>
      </c>
      <c r="D3218" s="832" t="s">
        <v>2775</v>
      </c>
      <c r="E3218" s="832" t="s">
        <v>333</v>
      </c>
      <c r="F3218" s="832" t="s">
        <v>1792</v>
      </c>
      <c r="G3218" s="832">
        <v>0</v>
      </c>
      <c r="H3218" s="832">
        <v>0</v>
      </c>
      <c r="I3218" s="832">
        <v>0</v>
      </c>
      <c r="J3218" s="832">
        <v>0</v>
      </c>
      <c r="K3218" s="832">
        <v>0</v>
      </c>
      <c r="L3218" s="832">
        <v>0</v>
      </c>
      <c r="M3218" s="832">
        <v>0</v>
      </c>
      <c r="N3218" s="832">
        <v>0</v>
      </c>
      <c r="O3218" s="832">
        <v>0</v>
      </c>
      <c r="P3218" s="832">
        <v>0</v>
      </c>
      <c r="Q3218" s="832">
        <v>0</v>
      </c>
      <c r="R3218" s="832">
        <v>0</v>
      </c>
      <c r="S3218" s="832">
        <v>0</v>
      </c>
      <c r="T3218" s="832">
        <v>0</v>
      </c>
      <c r="U3218" s="832">
        <v>0</v>
      </c>
      <c r="V3218" s="832">
        <v>0</v>
      </c>
      <c r="W3218" s="832">
        <v>0</v>
      </c>
      <c r="X3218" s="832">
        <v>0</v>
      </c>
      <c r="Y3218" s="832">
        <v>0</v>
      </c>
      <c r="Z3218" s="832">
        <v>0</v>
      </c>
      <c r="AA3218" s="832">
        <v>0</v>
      </c>
      <c r="AB3218" s="832">
        <v>0</v>
      </c>
      <c r="AC3218" s="832">
        <v>0</v>
      </c>
      <c r="AD3218" s="832">
        <v>0</v>
      </c>
      <c r="AE3218" s="832">
        <v>0</v>
      </c>
      <c r="AF3218" s="832">
        <v>0</v>
      </c>
      <c r="AG3218" s="832">
        <v>0</v>
      </c>
      <c r="AH3218" s="832">
        <v>0</v>
      </c>
      <c r="AI3218" s="832">
        <v>0</v>
      </c>
    </row>
    <row r="3219" spans="1:35" ht="15" customHeight="1">
      <c r="A3219" s="832" t="s">
        <v>1150</v>
      </c>
      <c r="B3219" s="832">
        <v>2023</v>
      </c>
      <c r="C3219" s="832" t="s">
        <v>1931</v>
      </c>
      <c r="D3219" s="832" t="s">
        <v>2776</v>
      </c>
      <c r="E3219" s="832" t="s">
        <v>333</v>
      </c>
      <c r="F3219" s="832" t="s">
        <v>1792</v>
      </c>
      <c r="G3219" s="832">
        <v>-127425.69</v>
      </c>
      <c r="H3219" s="832">
        <v>-67178.320000000007</v>
      </c>
      <c r="I3219" s="832">
        <v>-105899.33</v>
      </c>
      <c r="J3219" s="832">
        <v>-32131.96</v>
      </c>
      <c r="K3219" s="832">
        <v>-70852.97</v>
      </c>
      <c r="L3219" s="832">
        <v>2914.4</v>
      </c>
      <c r="M3219" s="832">
        <v>-28587.18</v>
      </c>
      <c r="N3219" s="832">
        <v>45628.12</v>
      </c>
      <c r="O3219" s="832">
        <v>7355.08</v>
      </c>
      <c r="P3219" s="832">
        <v>-23571.19</v>
      </c>
      <c r="Q3219" s="832">
        <v>-56713.57</v>
      </c>
      <c r="R3219" s="832">
        <v>-94986.61</v>
      </c>
      <c r="S3219" s="832">
        <v>0</v>
      </c>
      <c r="T3219" s="832">
        <v>0</v>
      </c>
      <c r="U3219" s="832">
        <v>5130.66</v>
      </c>
      <c r="V3219" s="832">
        <v>0</v>
      </c>
      <c r="W3219" s="832">
        <v>0</v>
      </c>
      <c r="X3219" s="832">
        <v>0</v>
      </c>
      <c r="Y3219" s="832">
        <v>0</v>
      </c>
      <c r="Z3219" s="832">
        <v>0</v>
      </c>
      <c r="AA3219" s="832">
        <v>0</v>
      </c>
      <c r="AB3219" s="832">
        <v>0</v>
      </c>
      <c r="AC3219" s="832">
        <v>0</v>
      </c>
      <c r="AD3219" s="832">
        <v>0</v>
      </c>
      <c r="AE3219" s="832">
        <v>0</v>
      </c>
      <c r="AF3219" s="832">
        <v>0</v>
      </c>
      <c r="AG3219" s="832">
        <v>0</v>
      </c>
      <c r="AH3219" s="832">
        <v>0</v>
      </c>
      <c r="AI3219" s="832">
        <v>0</v>
      </c>
    </row>
    <row r="3220" spans="1:35" ht="15" customHeight="1">
      <c r="A3220" s="832" t="s">
        <v>1150</v>
      </c>
      <c r="B3220" s="832">
        <v>2023</v>
      </c>
      <c r="C3220" s="832" t="s">
        <v>1933</v>
      </c>
      <c r="D3220" s="832" t="s">
        <v>2103</v>
      </c>
      <c r="E3220" s="832" t="s">
        <v>333</v>
      </c>
      <c r="F3220" s="832" t="s">
        <v>1153</v>
      </c>
      <c r="G3220" s="832">
        <v>-104442.98</v>
      </c>
      <c r="H3220" s="832">
        <v>-104442.98</v>
      </c>
      <c r="I3220" s="832">
        <v>-104442.98</v>
      </c>
      <c r="J3220" s="832">
        <v>-104442.98</v>
      </c>
      <c r="K3220" s="832">
        <v>-104442.98</v>
      </c>
      <c r="L3220" s="832">
        <v>-104442.98</v>
      </c>
      <c r="M3220" s="832">
        <v>-104442.98</v>
      </c>
      <c r="N3220" s="832">
        <v>-104442.98</v>
      </c>
      <c r="O3220" s="832">
        <v>-104442.98</v>
      </c>
      <c r="P3220" s="832">
        <v>-104442.98</v>
      </c>
      <c r="Q3220" s="832">
        <v>-104442.98</v>
      </c>
      <c r="R3220" s="832">
        <v>-104442.98</v>
      </c>
      <c r="S3220" s="832">
        <v>0</v>
      </c>
      <c r="T3220" s="832">
        <v>0</v>
      </c>
      <c r="U3220" s="832">
        <v>0</v>
      </c>
      <c r="V3220" s="832">
        <v>0</v>
      </c>
      <c r="W3220" s="832">
        <v>0</v>
      </c>
      <c r="X3220" s="832">
        <v>0</v>
      </c>
      <c r="Y3220" s="832">
        <v>0</v>
      </c>
      <c r="Z3220" s="832">
        <v>0</v>
      </c>
      <c r="AA3220" s="832">
        <v>0</v>
      </c>
      <c r="AB3220" s="832">
        <v>0</v>
      </c>
      <c r="AC3220" s="832">
        <v>0</v>
      </c>
      <c r="AD3220" s="832">
        <v>0</v>
      </c>
      <c r="AE3220" s="832">
        <v>0</v>
      </c>
      <c r="AF3220" s="832">
        <v>0</v>
      </c>
      <c r="AG3220" s="832">
        <v>0</v>
      </c>
      <c r="AH3220" s="832">
        <v>0</v>
      </c>
      <c r="AI3220" s="832">
        <v>0</v>
      </c>
    </row>
    <row r="3221" spans="1:35" ht="15" customHeight="1">
      <c r="A3221" s="832" t="s">
        <v>1150</v>
      </c>
      <c r="B3221" s="832">
        <v>2023</v>
      </c>
      <c r="C3221" s="832" t="s">
        <v>1935</v>
      </c>
      <c r="D3221" s="832" t="s">
        <v>2777</v>
      </c>
      <c r="E3221" s="832" t="s">
        <v>333</v>
      </c>
      <c r="F3221" s="832" t="s">
        <v>1792</v>
      </c>
      <c r="G3221" s="832">
        <v>22264</v>
      </c>
      <c r="H3221" s="832">
        <v>18052.5</v>
      </c>
      <c r="I3221" s="832">
        <v>13841</v>
      </c>
      <c r="J3221" s="832">
        <v>9629.5</v>
      </c>
      <c r="K3221" s="832">
        <v>5418</v>
      </c>
      <c r="L3221" s="832">
        <v>1206.5</v>
      </c>
      <c r="M3221" s="832">
        <v>-3005</v>
      </c>
      <c r="N3221" s="832">
        <v>37760.080000000002</v>
      </c>
      <c r="O3221" s="832">
        <v>34054.160000000003</v>
      </c>
      <c r="P3221" s="832">
        <v>37716.239999999998</v>
      </c>
      <c r="Q3221" s="832">
        <v>42836.43</v>
      </c>
      <c r="R3221" s="832">
        <v>39130.51</v>
      </c>
      <c r="S3221" s="832">
        <v>0</v>
      </c>
      <c r="T3221" s="832">
        <v>0</v>
      </c>
      <c r="U3221" s="832">
        <v>4553</v>
      </c>
      <c r="V3221" s="832">
        <v>0</v>
      </c>
      <c r="W3221" s="832">
        <v>0</v>
      </c>
      <c r="X3221" s="832">
        <v>0</v>
      </c>
      <c r="Y3221" s="832">
        <v>0</v>
      </c>
      <c r="Z3221" s="832">
        <v>0</v>
      </c>
      <c r="AA3221" s="832">
        <v>0</v>
      </c>
      <c r="AB3221" s="832">
        <v>0</v>
      </c>
      <c r="AC3221" s="832">
        <v>0</v>
      </c>
      <c r="AD3221" s="832">
        <v>0</v>
      </c>
      <c r="AE3221" s="832">
        <v>0</v>
      </c>
      <c r="AF3221" s="832">
        <v>0</v>
      </c>
      <c r="AG3221" s="832">
        <v>0</v>
      </c>
      <c r="AH3221" s="832">
        <v>0</v>
      </c>
      <c r="AI3221" s="832">
        <v>0</v>
      </c>
    </row>
    <row r="3222" spans="1:35" ht="15" customHeight="1">
      <c r="A3222" s="832" t="s">
        <v>1150</v>
      </c>
      <c r="B3222" s="832">
        <v>2023</v>
      </c>
      <c r="C3222" s="832" t="s">
        <v>1937</v>
      </c>
      <c r="D3222" s="832" t="s">
        <v>1938</v>
      </c>
      <c r="E3222" s="832" t="s">
        <v>333</v>
      </c>
      <c r="F3222" s="832" t="s">
        <v>1153</v>
      </c>
      <c r="G3222" s="832">
        <v>0</v>
      </c>
      <c r="H3222" s="832">
        <v>0</v>
      </c>
      <c r="I3222" s="832">
        <v>0</v>
      </c>
      <c r="J3222" s="832">
        <v>0</v>
      </c>
      <c r="K3222" s="832">
        <v>0</v>
      </c>
      <c r="L3222" s="832">
        <v>0</v>
      </c>
      <c r="M3222" s="832">
        <v>0</v>
      </c>
      <c r="N3222" s="832">
        <v>0</v>
      </c>
      <c r="O3222" s="832">
        <v>0</v>
      </c>
      <c r="P3222" s="832">
        <v>0</v>
      </c>
      <c r="Q3222" s="832">
        <v>0</v>
      </c>
      <c r="R3222" s="832">
        <v>0</v>
      </c>
      <c r="S3222" s="832">
        <v>0</v>
      </c>
      <c r="T3222" s="832">
        <v>0</v>
      </c>
      <c r="U3222" s="832">
        <v>0</v>
      </c>
      <c r="V3222" s="832">
        <v>0</v>
      </c>
      <c r="W3222" s="832">
        <v>0</v>
      </c>
      <c r="X3222" s="832">
        <v>0</v>
      </c>
      <c r="Y3222" s="832">
        <v>0</v>
      </c>
      <c r="Z3222" s="832">
        <v>0</v>
      </c>
      <c r="AA3222" s="832">
        <v>0</v>
      </c>
      <c r="AB3222" s="832">
        <v>0</v>
      </c>
      <c r="AC3222" s="832">
        <v>0</v>
      </c>
      <c r="AD3222" s="832">
        <v>0</v>
      </c>
      <c r="AE3222" s="832">
        <v>0</v>
      </c>
      <c r="AF3222" s="832">
        <v>0</v>
      </c>
      <c r="AG3222" s="832">
        <v>0</v>
      </c>
      <c r="AH3222" s="832">
        <v>0</v>
      </c>
      <c r="AI3222" s="832">
        <v>0</v>
      </c>
    </row>
    <row r="3223" spans="1:35" ht="15" customHeight="1">
      <c r="A3223" s="832" t="s">
        <v>1150</v>
      </c>
      <c r="B3223" s="832">
        <v>2023</v>
      </c>
      <c r="C3223" s="832" t="s">
        <v>1939</v>
      </c>
      <c r="D3223" s="832" t="s">
        <v>1940</v>
      </c>
      <c r="E3223" s="832" t="s">
        <v>333</v>
      </c>
      <c r="F3223" s="832" t="s">
        <v>1792</v>
      </c>
      <c r="G3223" s="832">
        <v>0</v>
      </c>
      <c r="H3223" s="832">
        <v>0</v>
      </c>
      <c r="I3223" s="832">
        <v>0</v>
      </c>
      <c r="J3223" s="832">
        <v>0</v>
      </c>
      <c r="K3223" s="832">
        <v>0</v>
      </c>
      <c r="L3223" s="832">
        <v>0</v>
      </c>
      <c r="M3223" s="832">
        <v>0</v>
      </c>
      <c r="N3223" s="832">
        <v>0</v>
      </c>
      <c r="O3223" s="832">
        <v>0</v>
      </c>
      <c r="P3223" s="832">
        <v>0</v>
      </c>
      <c r="Q3223" s="832">
        <v>0</v>
      </c>
      <c r="R3223" s="832">
        <v>0</v>
      </c>
      <c r="S3223" s="832">
        <v>0</v>
      </c>
      <c r="T3223" s="832">
        <v>0</v>
      </c>
      <c r="U3223" s="832">
        <v>0</v>
      </c>
      <c r="V3223" s="832">
        <v>0</v>
      </c>
      <c r="W3223" s="832">
        <v>0</v>
      </c>
      <c r="X3223" s="832">
        <v>0</v>
      </c>
      <c r="Y3223" s="832">
        <v>0</v>
      </c>
      <c r="Z3223" s="832">
        <v>0</v>
      </c>
      <c r="AA3223" s="832">
        <v>0</v>
      </c>
      <c r="AB3223" s="832">
        <v>0</v>
      </c>
      <c r="AC3223" s="832">
        <v>0</v>
      </c>
      <c r="AD3223" s="832">
        <v>0</v>
      </c>
      <c r="AE3223" s="832">
        <v>0</v>
      </c>
      <c r="AF3223" s="832">
        <v>0</v>
      </c>
      <c r="AG3223" s="832">
        <v>0</v>
      </c>
      <c r="AH3223" s="832">
        <v>0</v>
      </c>
      <c r="AI3223" s="832">
        <v>0</v>
      </c>
    </row>
    <row r="3224" spans="1:35" ht="15" customHeight="1">
      <c r="A3224" s="832" t="s">
        <v>1150</v>
      </c>
      <c r="B3224" s="832">
        <v>2023</v>
      </c>
      <c r="C3224" s="832" t="s">
        <v>1941</v>
      </c>
      <c r="D3224" s="832" t="s">
        <v>2778</v>
      </c>
      <c r="E3224" s="832" t="s">
        <v>333</v>
      </c>
      <c r="F3224" s="832" t="s">
        <v>1792</v>
      </c>
      <c r="G3224" s="832">
        <v>-4574.97</v>
      </c>
      <c r="H3224" s="832">
        <v>-4926.8900000000003</v>
      </c>
      <c r="I3224" s="832">
        <v>-5278.81</v>
      </c>
      <c r="J3224" s="832">
        <v>-5630.73</v>
      </c>
      <c r="K3224" s="832">
        <v>-5982.65</v>
      </c>
      <c r="L3224" s="832">
        <v>-6334.57</v>
      </c>
      <c r="M3224" s="832">
        <v>-6686.49</v>
      </c>
      <c r="N3224" s="832">
        <v>0</v>
      </c>
      <c r="O3224" s="832">
        <v>0</v>
      </c>
      <c r="P3224" s="832">
        <v>-611.95000000000005</v>
      </c>
      <c r="Q3224" s="832">
        <v>-1223.9000000000001</v>
      </c>
      <c r="R3224" s="832">
        <v>-1223.9000000000001</v>
      </c>
      <c r="S3224" s="832">
        <v>0</v>
      </c>
      <c r="T3224" s="832">
        <v>0</v>
      </c>
      <c r="U3224" s="832">
        <v>0</v>
      </c>
      <c r="V3224" s="832">
        <v>0</v>
      </c>
      <c r="W3224" s="832">
        <v>0</v>
      </c>
      <c r="X3224" s="832">
        <v>0</v>
      </c>
      <c r="Y3224" s="832">
        <v>0</v>
      </c>
      <c r="Z3224" s="832">
        <v>0</v>
      </c>
      <c r="AA3224" s="832">
        <v>0</v>
      </c>
      <c r="AB3224" s="832">
        <v>0</v>
      </c>
      <c r="AC3224" s="832">
        <v>0</v>
      </c>
      <c r="AD3224" s="832">
        <v>0</v>
      </c>
      <c r="AE3224" s="832">
        <v>0</v>
      </c>
      <c r="AF3224" s="832">
        <v>0</v>
      </c>
      <c r="AG3224" s="832">
        <v>0</v>
      </c>
      <c r="AH3224" s="832">
        <v>0</v>
      </c>
      <c r="AI3224" s="832">
        <v>0</v>
      </c>
    </row>
    <row r="3225" spans="1:35" ht="15" customHeight="1">
      <c r="A3225" s="832" t="s">
        <v>1150</v>
      </c>
      <c r="B3225" s="832">
        <v>2023</v>
      </c>
      <c r="C3225" s="832" t="s">
        <v>1949</v>
      </c>
      <c r="D3225" s="832" t="s">
        <v>1950</v>
      </c>
      <c r="E3225" s="832" t="s">
        <v>333</v>
      </c>
      <c r="F3225" s="832" t="s">
        <v>1792</v>
      </c>
      <c r="G3225" s="832">
        <v>0</v>
      </c>
      <c r="H3225" s="832">
        <v>0</v>
      </c>
      <c r="I3225" s="832">
        <v>0</v>
      </c>
      <c r="J3225" s="832">
        <v>0</v>
      </c>
      <c r="K3225" s="832">
        <v>0</v>
      </c>
      <c r="L3225" s="832">
        <v>0</v>
      </c>
      <c r="M3225" s="832">
        <v>0</v>
      </c>
      <c r="N3225" s="832">
        <v>0</v>
      </c>
      <c r="O3225" s="832">
        <v>0</v>
      </c>
      <c r="P3225" s="832">
        <v>0</v>
      </c>
      <c r="Q3225" s="832">
        <v>0</v>
      </c>
      <c r="R3225" s="832">
        <v>0</v>
      </c>
      <c r="S3225" s="832">
        <v>0</v>
      </c>
      <c r="T3225" s="832">
        <v>0</v>
      </c>
      <c r="U3225" s="832">
        <v>0</v>
      </c>
      <c r="V3225" s="832">
        <v>0</v>
      </c>
      <c r="W3225" s="832">
        <v>0</v>
      </c>
      <c r="X3225" s="832">
        <v>0</v>
      </c>
      <c r="Y3225" s="832">
        <v>0</v>
      </c>
      <c r="Z3225" s="832">
        <v>0</v>
      </c>
      <c r="AA3225" s="832">
        <v>0</v>
      </c>
      <c r="AB3225" s="832">
        <v>0</v>
      </c>
      <c r="AC3225" s="832">
        <v>0</v>
      </c>
      <c r="AD3225" s="832">
        <v>0</v>
      </c>
      <c r="AE3225" s="832">
        <v>0</v>
      </c>
      <c r="AF3225" s="832">
        <v>0</v>
      </c>
      <c r="AG3225" s="832">
        <v>0</v>
      </c>
      <c r="AH3225" s="832">
        <v>0</v>
      </c>
      <c r="AI3225" s="832">
        <v>0</v>
      </c>
    </row>
    <row r="3226" spans="1:35" ht="15" customHeight="1">
      <c r="A3226" s="832" t="s">
        <v>1150</v>
      </c>
      <c r="B3226" s="832">
        <v>2023</v>
      </c>
      <c r="C3226" s="832" t="s">
        <v>1951</v>
      </c>
      <c r="D3226" s="832" t="s">
        <v>1952</v>
      </c>
      <c r="E3226" s="832" t="s">
        <v>333</v>
      </c>
      <c r="F3226" s="832" t="s">
        <v>1792</v>
      </c>
      <c r="G3226" s="832">
        <v>0</v>
      </c>
      <c r="H3226" s="832">
        <v>0</v>
      </c>
      <c r="I3226" s="832">
        <v>0</v>
      </c>
      <c r="J3226" s="832">
        <v>0</v>
      </c>
      <c r="K3226" s="832">
        <v>0</v>
      </c>
      <c r="L3226" s="832">
        <v>0</v>
      </c>
      <c r="M3226" s="832">
        <v>0</v>
      </c>
      <c r="N3226" s="832">
        <v>0</v>
      </c>
      <c r="O3226" s="832">
        <v>0</v>
      </c>
      <c r="P3226" s="832">
        <v>0</v>
      </c>
      <c r="Q3226" s="832">
        <v>0</v>
      </c>
      <c r="R3226" s="832">
        <v>0</v>
      </c>
      <c r="S3226" s="832">
        <v>0</v>
      </c>
      <c r="T3226" s="832">
        <v>0</v>
      </c>
      <c r="U3226" s="832">
        <v>0</v>
      </c>
      <c r="V3226" s="832">
        <v>0</v>
      </c>
      <c r="W3226" s="832">
        <v>0</v>
      </c>
      <c r="X3226" s="832">
        <v>0</v>
      </c>
      <c r="Y3226" s="832">
        <v>0</v>
      </c>
      <c r="Z3226" s="832">
        <v>0</v>
      </c>
      <c r="AA3226" s="832">
        <v>0</v>
      </c>
      <c r="AB3226" s="832">
        <v>0</v>
      </c>
      <c r="AC3226" s="832">
        <v>0</v>
      </c>
      <c r="AD3226" s="832">
        <v>0</v>
      </c>
      <c r="AE3226" s="832">
        <v>0</v>
      </c>
      <c r="AF3226" s="832">
        <v>0</v>
      </c>
      <c r="AG3226" s="832">
        <v>0</v>
      </c>
      <c r="AH3226" s="832">
        <v>0</v>
      </c>
      <c r="AI3226" s="832">
        <v>0</v>
      </c>
    </row>
    <row r="3227" spans="1:35" ht="15" customHeight="1">
      <c r="A3227" s="832" t="s">
        <v>1150</v>
      </c>
      <c r="B3227" s="832">
        <v>2023</v>
      </c>
      <c r="C3227" s="832" t="s">
        <v>1953</v>
      </c>
      <c r="D3227" s="832" t="s">
        <v>1954</v>
      </c>
      <c r="E3227" s="832" t="s">
        <v>333</v>
      </c>
      <c r="F3227" s="832" t="s">
        <v>1792</v>
      </c>
      <c r="G3227" s="832">
        <v>0</v>
      </c>
      <c r="H3227" s="832">
        <v>0</v>
      </c>
      <c r="I3227" s="832">
        <v>0</v>
      </c>
      <c r="J3227" s="832">
        <v>0</v>
      </c>
      <c r="K3227" s="832">
        <v>0</v>
      </c>
      <c r="L3227" s="832">
        <v>0</v>
      </c>
      <c r="M3227" s="832">
        <v>0</v>
      </c>
      <c r="N3227" s="832">
        <v>0</v>
      </c>
      <c r="O3227" s="832">
        <v>0</v>
      </c>
      <c r="P3227" s="832">
        <v>0</v>
      </c>
      <c r="Q3227" s="832">
        <v>0</v>
      </c>
      <c r="R3227" s="832">
        <v>0</v>
      </c>
      <c r="S3227" s="832">
        <v>0</v>
      </c>
      <c r="T3227" s="832">
        <v>0</v>
      </c>
      <c r="U3227" s="832">
        <v>0</v>
      </c>
      <c r="V3227" s="832">
        <v>0</v>
      </c>
      <c r="W3227" s="832">
        <v>0</v>
      </c>
      <c r="X3227" s="832">
        <v>0</v>
      </c>
      <c r="Y3227" s="832">
        <v>0</v>
      </c>
      <c r="Z3227" s="832">
        <v>0</v>
      </c>
      <c r="AA3227" s="832">
        <v>0</v>
      </c>
      <c r="AB3227" s="832">
        <v>0</v>
      </c>
      <c r="AC3227" s="832">
        <v>0</v>
      </c>
      <c r="AD3227" s="832">
        <v>0</v>
      </c>
      <c r="AE3227" s="832">
        <v>0</v>
      </c>
      <c r="AF3227" s="832">
        <v>0</v>
      </c>
      <c r="AG3227" s="832">
        <v>0</v>
      </c>
      <c r="AH3227" s="832">
        <v>0</v>
      </c>
      <c r="AI3227" s="832">
        <v>0</v>
      </c>
    </row>
    <row r="3228" spans="1:35" ht="15" customHeight="1">
      <c r="A3228" s="832" t="s">
        <v>1150</v>
      </c>
      <c r="B3228" s="832">
        <v>2023</v>
      </c>
      <c r="C3228" s="832" t="s">
        <v>1955</v>
      </c>
      <c r="D3228" s="832" t="s">
        <v>1956</v>
      </c>
      <c r="E3228" s="832" t="s">
        <v>333</v>
      </c>
      <c r="F3228" s="832" t="s">
        <v>1792</v>
      </c>
      <c r="G3228" s="832">
        <v>0</v>
      </c>
      <c r="H3228" s="832">
        <v>0</v>
      </c>
      <c r="I3228" s="832">
        <v>0</v>
      </c>
      <c r="J3228" s="832">
        <v>0</v>
      </c>
      <c r="K3228" s="832">
        <v>0</v>
      </c>
      <c r="L3228" s="832">
        <v>0</v>
      </c>
      <c r="M3228" s="832">
        <v>0</v>
      </c>
      <c r="N3228" s="832">
        <v>0</v>
      </c>
      <c r="O3228" s="832">
        <v>0</v>
      </c>
      <c r="P3228" s="832">
        <v>0</v>
      </c>
      <c r="Q3228" s="832">
        <v>0</v>
      </c>
      <c r="R3228" s="832">
        <v>0</v>
      </c>
      <c r="S3228" s="832">
        <v>0</v>
      </c>
      <c r="T3228" s="832">
        <v>0</v>
      </c>
      <c r="U3228" s="832">
        <v>0</v>
      </c>
      <c r="V3228" s="832">
        <v>0</v>
      </c>
      <c r="W3228" s="832">
        <v>0</v>
      </c>
      <c r="X3228" s="832">
        <v>0</v>
      </c>
      <c r="Y3228" s="832">
        <v>0</v>
      </c>
      <c r="Z3228" s="832">
        <v>0</v>
      </c>
      <c r="AA3228" s="832">
        <v>0</v>
      </c>
      <c r="AB3228" s="832">
        <v>0</v>
      </c>
      <c r="AC3228" s="832">
        <v>0</v>
      </c>
      <c r="AD3228" s="832">
        <v>0</v>
      </c>
      <c r="AE3228" s="832">
        <v>0</v>
      </c>
      <c r="AF3228" s="832">
        <v>0</v>
      </c>
      <c r="AG3228" s="832">
        <v>0</v>
      </c>
      <c r="AH3228" s="832">
        <v>0</v>
      </c>
      <c r="AI3228" s="832">
        <v>0</v>
      </c>
    </row>
    <row r="3229" spans="1:35" ht="15" customHeight="1">
      <c r="A3229" s="832" t="s">
        <v>1150</v>
      </c>
      <c r="B3229" s="832">
        <v>2023</v>
      </c>
      <c r="C3229" s="832" t="s">
        <v>1957</v>
      </c>
      <c r="D3229" s="832" t="s">
        <v>1958</v>
      </c>
      <c r="E3229" s="832" t="s">
        <v>333</v>
      </c>
      <c r="F3229" s="832" t="s">
        <v>1792</v>
      </c>
      <c r="G3229" s="832">
        <v>0</v>
      </c>
      <c r="H3229" s="832">
        <v>0</v>
      </c>
      <c r="I3229" s="832">
        <v>0</v>
      </c>
      <c r="J3229" s="832">
        <v>0</v>
      </c>
      <c r="K3229" s="832">
        <v>0</v>
      </c>
      <c r="L3229" s="832">
        <v>0</v>
      </c>
      <c r="M3229" s="832">
        <v>0</v>
      </c>
      <c r="N3229" s="832">
        <v>0</v>
      </c>
      <c r="O3229" s="832">
        <v>0</v>
      </c>
      <c r="P3229" s="832">
        <v>0</v>
      </c>
      <c r="Q3229" s="832">
        <v>0</v>
      </c>
      <c r="R3229" s="832">
        <v>0</v>
      </c>
      <c r="S3229" s="832">
        <v>0</v>
      </c>
      <c r="T3229" s="832">
        <v>0</v>
      </c>
      <c r="U3229" s="832">
        <v>0</v>
      </c>
      <c r="V3229" s="832">
        <v>0</v>
      </c>
      <c r="W3229" s="832">
        <v>0</v>
      </c>
      <c r="X3229" s="832">
        <v>0</v>
      </c>
      <c r="Y3229" s="832">
        <v>0</v>
      </c>
      <c r="Z3229" s="832">
        <v>0</v>
      </c>
      <c r="AA3229" s="832">
        <v>0</v>
      </c>
      <c r="AB3229" s="832">
        <v>0</v>
      </c>
      <c r="AC3229" s="832">
        <v>0</v>
      </c>
      <c r="AD3229" s="832">
        <v>0</v>
      </c>
      <c r="AE3229" s="832">
        <v>0</v>
      </c>
      <c r="AF3229" s="832">
        <v>0</v>
      </c>
      <c r="AG3229" s="832">
        <v>0</v>
      </c>
      <c r="AH3229" s="832">
        <v>0</v>
      </c>
      <c r="AI3229" s="832">
        <v>0</v>
      </c>
    </row>
    <row r="3230" spans="1:35" ht="15" customHeight="1">
      <c r="A3230" s="832" t="s">
        <v>1150</v>
      </c>
      <c r="B3230" s="832">
        <v>2023</v>
      </c>
      <c r="C3230" s="832" t="s">
        <v>1959</v>
      </c>
      <c r="D3230" s="832" t="s">
        <v>1960</v>
      </c>
      <c r="E3230" s="832" t="s">
        <v>333</v>
      </c>
      <c r="F3230" s="832" t="s">
        <v>1792</v>
      </c>
      <c r="G3230" s="832">
        <v>0</v>
      </c>
      <c r="H3230" s="832">
        <v>0</v>
      </c>
      <c r="I3230" s="832">
        <v>0</v>
      </c>
      <c r="J3230" s="832">
        <v>0</v>
      </c>
      <c r="K3230" s="832">
        <v>0</v>
      </c>
      <c r="L3230" s="832">
        <v>0</v>
      </c>
      <c r="M3230" s="832">
        <v>0</v>
      </c>
      <c r="N3230" s="832">
        <v>0</v>
      </c>
      <c r="O3230" s="832">
        <v>0</v>
      </c>
      <c r="P3230" s="832">
        <v>0</v>
      </c>
      <c r="Q3230" s="832">
        <v>0</v>
      </c>
      <c r="R3230" s="832">
        <v>0</v>
      </c>
      <c r="S3230" s="832">
        <v>0</v>
      </c>
      <c r="T3230" s="832">
        <v>0</v>
      </c>
      <c r="U3230" s="832">
        <v>0</v>
      </c>
      <c r="V3230" s="832">
        <v>0</v>
      </c>
      <c r="W3230" s="832">
        <v>0</v>
      </c>
      <c r="X3230" s="832">
        <v>0</v>
      </c>
      <c r="Y3230" s="832">
        <v>0</v>
      </c>
      <c r="Z3230" s="832">
        <v>0</v>
      </c>
      <c r="AA3230" s="832">
        <v>0</v>
      </c>
      <c r="AB3230" s="832">
        <v>0</v>
      </c>
      <c r="AC3230" s="832">
        <v>0</v>
      </c>
      <c r="AD3230" s="832">
        <v>0</v>
      </c>
      <c r="AE3230" s="832">
        <v>0</v>
      </c>
      <c r="AF3230" s="832">
        <v>0</v>
      </c>
      <c r="AG3230" s="832">
        <v>0</v>
      </c>
      <c r="AH3230" s="832">
        <v>0</v>
      </c>
      <c r="AI3230" s="832">
        <v>0</v>
      </c>
    </row>
    <row r="3231" spans="1:35" ht="15" customHeight="1">
      <c r="A3231" s="832" t="s">
        <v>1150</v>
      </c>
      <c r="B3231" s="832">
        <v>2023</v>
      </c>
      <c r="C3231" s="832" t="s">
        <v>1961</v>
      </c>
      <c r="D3231" s="832" t="s">
        <v>1962</v>
      </c>
      <c r="E3231" s="832" t="s">
        <v>333</v>
      </c>
      <c r="F3231" s="832" t="s">
        <v>1792</v>
      </c>
      <c r="G3231" s="832">
        <v>85177.7</v>
      </c>
      <c r="H3231" s="832">
        <v>114177.7</v>
      </c>
      <c r="I3231" s="832">
        <v>114177.7</v>
      </c>
      <c r="J3231" s="832">
        <v>114177.7</v>
      </c>
      <c r="K3231" s="832">
        <v>114177.7</v>
      </c>
      <c r="L3231" s="832">
        <v>114177.7</v>
      </c>
      <c r="M3231" s="832">
        <v>114177.7</v>
      </c>
      <c r="N3231" s="832">
        <v>114177.7</v>
      </c>
      <c r="O3231" s="832">
        <v>114177.7</v>
      </c>
      <c r="P3231" s="832">
        <v>114177.7</v>
      </c>
      <c r="Q3231" s="832">
        <v>124188.74</v>
      </c>
      <c r="R3231" s="832">
        <v>124188.74</v>
      </c>
      <c r="S3231" s="832">
        <v>0</v>
      </c>
      <c r="T3231" s="832">
        <v>0</v>
      </c>
      <c r="U3231" s="832">
        <v>10011.040000000001</v>
      </c>
      <c r="V3231" s="832">
        <v>0</v>
      </c>
      <c r="W3231" s="832">
        <v>0</v>
      </c>
      <c r="X3231" s="832">
        <v>0</v>
      </c>
      <c r="Y3231" s="832">
        <v>0</v>
      </c>
      <c r="Z3231" s="832">
        <v>0</v>
      </c>
      <c r="AA3231" s="832">
        <v>0</v>
      </c>
      <c r="AB3231" s="832">
        <v>0</v>
      </c>
      <c r="AC3231" s="832">
        <v>0</v>
      </c>
      <c r="AD3231" s="832">
        <v>0</v>
      </c>
      <c r="AE3231" s="832">
        <v>0</v>
      </c>
      <c r="AF3231" s="832">
        <v>0</v>
      </c>
      <c r="AG3231" s="832">
        <v>0</v>
      </c>
      <c r="AH3231" s="832">
        <v>0</v>
      </c>
      <c r="AI3231" s="832">
        <v>0</v>
      </c>
    </row>
    <row r="3232" spans="1:35" ht="15" customHeight="1">
      <c r="A3232" s="832" t="s">
        <v>1150</v>
      </c>
      <c r="B3232" s="832">
        <v>2023</v>
      </c>
      <c r="C3232" s="832" t="s">
        <v>1963</v>
      </c>
      <c r="D3232" s="832" t="s">
        <v>2779</v>
      </c>
      <c r="E3232" s="832" t="s">
        <v>333</v>
      </c>
      <c r="F3232" s="832" t="s">
        <v>1792</v>
      </c>
      <c r="G3232" s="832">
        <v>-54447.17</v>
      </c>
      <c r="H3232" s="832">
        <v>-84206.17</v>
      </c>
      <c r="I3232" s="832">
        <v>-84965.17</v>
      </c>
      <c r="J3232" s="832">
        <v>-75879.98</v>
      </c>
      <c r="K3232" s="832">
        <v>-76805.83</v>
      </c>
      <c r="L3232" s="832">
        <v>-77731.679999999993</v>
      </c>
      <c r="M3232" s="832">
        <v>-78657.53</v>
      </c>
      <c r="N3232" s="832">
        <v>-79583.38</v>
      </c>
      <c r="O3232" s="832">
        <v>-80509.23</v>
      </c>
      <c r="P3232" s="832">
        <v>-81435.08</v>
      </c>
      <c r="Q3232" s="832">
        <v>-92371.97</v>
      </c>
      <c r="R3232" s="832">
        <v>-93297.82</v>
      </c>
      <c r="S3232" s="832">
        <v>0</v>
      </c>
      <c r="T3232" s="832">
        <v>0</v>
      </c>
      <c r="U3232" s="832">
        <v>-10011.040000000001</v>
      </c>
      <c r="V3232" s="832">
        <v>0</v>
      </c>
      <c r="W3232" s="832">
        <v>0</v>
      </c>
      <c r="X3232" s="832">
        <v>0</v>
      </c>
      <c r="Y3232" s="832">
        <v>0</v>
      </c>
      <c r="Z3232" s="832">
        <v>0</v>
      </c>
      <c r="AA3232" s="832">
        <v>0</v>
      </c>
      <c r="AB3232" s="832">
        <v>0</v>
      </c>
      <c r="AC3232" s="832">
        <v>0</v>
      </c>
      <c r="AD3232" s="832">
        <v>0</v>
      </c>
      <c r="AE3232" s="832">
        <v>0</v>
      </c>
      <c r="AF3232" s="832">
        <v>0</v>
      </c>
      <c r="AG3232" s="832">
        <v>0</v>
      </c>
      <c r="AH3232" s="832">
        <v>0</v>
      </c>
      <c r="AI3232" s="832">
        <v>0</v>
      </c>
    </row>
    <row r="3233" spans="1:35" ht="15" customHeight="1">
      <c r="A3233" s="832" t="s">
        <v>1150</v>
      </c>
      <c r="B3233" s="832">
        <v>2023</v>
      </c>
      <c r="C3233" s="832" t="s">
        <v>1965</v>
      </c>
      <c r="D3233" s="832" t="s">
        <v>1966</v>
      </c>
      <c r="E3233" s="832" t="s">
        <v>333</v>
      </c>
      <c r="F3233" s="832" t="s">
        <v>1792</v>
      </c>
      <c r="G3233" s="832">
        <v>285052.28999999998</v>
      </c>
      <c r="H3233" s="832">
        <v>285052.28999999998</v>
      </c>
      <c r="I3233" s="832">
        <v>285052.28999999998</v>
      </c>
      <c r="J3233" s="832">
        <v>285052.28999999998</v>
      </c>
      <c r="K3233" s="832">
        <v>285052.28999999998</v>
      </c>
      <c r="L3233" s="832">
        <v>285052.28999999998</v>
      </c>
      <c r="M3233" s="832">
        <v>285052.28999999998</v>
      </c>
      <c r="N3233" s="832">
        <v>285052.28999999998</v>
      </c>
      <c r="O3233" s="832">
        <v>285052.28999999998</v>
      </c>
      <c r="P3233" s="832">
        <v>285052.28999999998</v>
      </c>
      <c r="Q3233" s="832">
        <v>285052.28999999998</v>
      </c>
      <c r="R3233" s="832">
        <v>285052.28999999998</v>
      </c>
      <c r="S3233" s="832">
        <v>0</v>
      </c>
      <c r="T3233" s="832">
        <v>0</v>
      </c>
      <c r="U3233" s="832">
        <v>0</v>
      </c>
      <c r="V3233" s="832">
        <v>0</v>
      </c>
      <c r="W3233" s="832">
        <v>0</v>
      </c>
      <c r="X3233" s="832">
        <v>0</v>
      </c>
      <c r="Y3233" s="832">
        <v>0</v>
      </c>
      <c r="Z3233" s="832">
        <v>0</v>
      </c>
      <c r="AA3233" s="832">
        <v>0</v>
      </c>
      <c r="AB3233" s="832">
        <v>0</v>
      </c>
      <c r="AC3233" s="832">
        <v>0</v>
      </c>
      <c r="AD3233" s="832">
        <v>0</v>
      </c>
      <c r="AE3233" s="832">
        <v>0</v>
      </c>
      <c r="AF3233" s="832">
        <v>0</v>
      </c>
      <c r="AG3233" s="832">
        <v>0</v>
      </c>
      <c r="AH3233" s="832">
        <v>0</v>
      </c>
      <c r="AI3233" s="832">
        <v>0</v>
      </c>
    </row>
    <row r="3234" spans="1:35" ht="15" customHeight="1">
      <c r="A3234" s="832" t="s">
        <v>1150</v>
      </c>
      <c r="B3234" s="832">
        <v>2023</v>
      </c>
      <c r="C3234" s="832" t="s">
        <v>1967</v>
      </c>
      <c r="D3234" s="832" t="s">
        <v>2780</v>
      </c>
      <c r="E3234" s="832" t="s">
        <v>333</v>
      </c>
      <c r="F3234" s="832" t="s">
        <v>1792</v>
      </c>
      <c r="G3234" s="832">
        <v>-235910.74</v>
      </c>
      <c r="H3234" s="832">
        <v>-236837.74</v>
      </c>
      <c r="I3234" s="832">
        <v>-237764.74</v>
      </c>
      <c r="J3234" s="832">
        <v>-238691.74</v>
      </c>
      <c r="K3234" s="832">
        <v>-239618.74</v>
      </c>
      <c r="L3234" s="832">
        <v>-240545.74</v>
      </c>
      <c r="M3234" s="832">
        <v>-240555.01</v>
      </c>
      <c r="N3234" s="832">
        <v>-240564.28</v>
      </c>
      <c r="O3234" s="832">
        <v>-240573.55</v>
      </c>
      <c r="P3234" s="832">
        <v>-240582.82</v>
      </c>
      <c r="Q3234" s="832">
        <v>-240592.09</v>
      </c>
      <c r="R3234" s="832">
        <v>-240601.36</v>
      </c>
      <c r="S3234" s="832">
        <v>0</v>
      </c>
      <c r="T3234" s="832">
        <v>0</v>
      </c>
      <c r="U3234" s="832">
        <v>0</v>
      </c>
      <c r="V3234" s="832">
        <v>0</v>
      </c>
      <c r="W3234" s="832">
        <v>0</v>
      </c>
      <c r="X3234" s="832">
        <v>0</v>
      </c>
      <c r="Y3234" s="832">
        <v>0</v>
      </c>
      <c r="Z3234" s="832">
        <v>0</v>
      </c>
      <c r="AA3234" s="832">
        <v>0</v>
      </c>
      <c r="AB3234" s="832">
        <v>0</v>
      </c>
      <c r="AC3234" s="832">
        <v>0</v>
      </c>
      <c r="AD3234" s="832">
        <v>0</v>
      </c>
      <c r="AE3234" s="832">
        <v>0</v>
      </c>
      <c r="AF3234" s="832">
        <v>0</v>
      </c>
      <c r="AG3234" s="832">
        <v>0</v>
      </c>
      <c r="AH3234" s="832">
        <v>0</v>
      </c>
      <c r="AI3234" s="832">
        <v>0</v>
      </c>
    </row>
    <row r="3235" spans="1:35" ht="15" customHeight="1">
      <c r="A3235" s="832" t="s">
        <v>1150</v>
      </c>
      <c r="B3235" s="832">
        <v>2023</v>
      </c>
      <c r="C3235" s="832" t="s">
        <v>1969</v>
      </c>
      <c r="D3235" s="832" t="s">
        <v>1970</v>
      </c>
      <c r="E3235" s="832" t="s">
        <v>333</v>
      </c>
      <c r="F3235" s="832" t="s">
        <v>1792</v>
      </c>
      <c r="G3235" s="832">
        <v>12656.55</v>
      </c>
      <c r="H3235" s="832">
        <v>12656.55</v>
      </c>
      <c r="I3235" s="832">
        <v>12656.55</v>
      </c>
      <c r="J3235" s="832">
        <v>12656.55</v>
      </c>
      <c r="K3235" s="832">
        <v>12656.55</v>
      </c>
      <c r="L3235" s="832">
        <v>12656.55</v>
      </c>
      <c r="M3235" s="832">
        <v>12656.55</v>
      </c>
      <c r="N3235" s="832">
        <v>12656.55</v>
      </c>
      <c r="O3235" s="832">
        <v>12656.55</v>
      </c>
      <c r="P3235" s="832">
        <v>12656.55</v>
      </c>
      <c r="Q3235" s="832">
        <v>12656.55</v>
      </c>
      <c r="R3235" s="832">
        <v>12656.55</v>
      </c>
      <c r="S3235" s="832">
        <v>0</v>
      </c>
      <c r="T3235" s="832">
        <v>0</v>
      </c>
      <c r="U3235" s="832">
        <v>0</v>
      </c>
      <c r="V3235" s="832">
        <v>0</v>
      </c>
      <c r="W3235" s="832">
        <v>0</v>
      </c>
      <c r="X3235" s="832">
        <v>0</v>
      </c>
      <c r="Y3235" s="832">
        <v>0</v>
      </c>
      <c r="Z3235" s="832">
        <v>0</v>
      </c>
      <c r="AA3235" s="832">
        <v>0</v>
      </c>
      <c r="AB3235" s="832">
        <v>0</v>
      </c>
      <c r="AC3235" s="832">
        <v>0</v>
      </c>
      <c r="AD3235" s="832">
        <v>0</v>
      </c>
      <c r="AE3235" s="832">
        <v>0</v>
      </c>
      <c r="AF3235" s="832">
        <v>0</v>
      </c>
      <c r="AG3235" s="832">
        <v>0</v>
      </c>
      <c r="AH3235" s="832">
        <v>0</v>
      </c>
      <c r="AI3235" s="832">
        <v>0</v>
      </c>
    </row>
    <row r="3236" spans="1:35" ht="15" customHeight="1">
      <c r="A3236" s="832" t="s">
        <v>1150</v>
      </c>
      <c r="B3236" s="832">
        <v>2023</v>
      </c>
      <c r="C3236" s="832" t="s">
        <v>1971</v>
      </c>
      <c r="D3236" s="832" t="s">
        <v>1972</v>
      </c>
      <c r="E3236" s="832" t="s">
        <v>333</v>
      </c>
      <c r="F3236" s="832" t="s">
        <v>1792</v>
      </c>
      <c r="G3236" s="832">
        <v>-12626.54</v>
      </c>
      <c r="H3236" s="832">
        <v>-12627.61</v>
      </c>
      <c r="I3236" s="832">
        <v>-12628.68</v>
      </c>
      <c r="J3236" s="832">
        <v>-12629.75</v>
      </c>
      <c r="K3236" s="832">
        <v>-12630.82</v>
      </c>
      <c r="L3236" s="832">
        <v>-12631.89</v>
      </c>
      <c r="M3236" s="832">
        <v>-12632.96</v>
      </c>
      <c r="N3236" s="832">
        <v>-12634.03</v>
      </c>
      <c r="O3236" s="832">
        <v>-12635.1</v>
      </c>
      <c r="P3236" s="832">
        <v>-12636.17</v>
      </c>
      <c r="Q3236" s="832">
        <v>-12637.24</v>
      </c>
      <c r="R3236" s="832">
        <v>-12638.31</v>
      </c>
      <c r="S3236" s="832">
        <v>0</v>
      </c>
      <c r="T3236" s="832">
        <v>0</v>
      </c>
      <c r="U3236" s="832">
        <v>0</v>
      </c>
      <c r="V3236" s="832">
        <v>0</v>
      </c>
      <c r="W3236" s="832">
        <v>0</v>
      </c>
      <c r="X3236" s="832">
        <v>0</v>
      </c>
      <c r="Y3236" s="832">
        <v>0</v>
      </c>
      <c r="Z3236" s="832">
        <v>0</v>
      </c>
      <c r="AA3236" s="832">
        <v>0</v>
      </c>
      <c r="AB3236" s="832">
        <v>0</v>
      </c>
      <c r="AC3236" s="832">
        <v>0</v>
      </c>
      <c r="AD3236" s="832">
        <v>0</v>
      </c>
      <c r="AE3236" s="832">
        <v>0</v>
      </c>
      <c r="AF3236" s="832">
        <v>0</v>
      </c>
      <c r="AG3236" s="832">
        <v>0</v>
      </c>
      <c r="AH3236" s="832">
        <v>0</v>
      </c>
      <c r="AI3236" s="832">
        <v>0</v>
      </c>
    </row>
    <row r="3237" spans="1:35" ht="15" customHeight="1">
      <c r="A3237" s="832" t="s">
        <v>1150</v>
      </c>
      <c r="B3237" s="832">
        <v>2023</v>
      </c>
      <c r="C3237" s="832" t="s">
        <v>1973</v>
      </c>
      <c r="D3237" s="832" t="s">
        <v>1974</v>
      </c>
      <c r="E3237" s="832" t="s">
        <v>333</v>
      </c>
      <c r="F3237" s="832" t="s">
        <v>1792</v>
      </c>
      <c r="G3237" s="832">
        <v>656543.23</v>
      </c>
      <c r="H3237" s="832">
        <v>656543.23</v>
      </c>
      <c r="I3237" s="832">
        <v>656543.23</v>
      </c>
      <c r="J3237" s="832">
        <v>656543.23</v>
      </c>
      <c r="K3237" s="832">
        <v>656543.23</v>
      </c>
      <c r="L3237" s="832">
        <v>656543.23</v>
      </c>
      <c r="M3237" s="832">
        <v>656543.23</v>
      </c>
      <c r="N3237" s="832">
        <v>656543.23</v>
      </c>
      <c r="O3237" s="832">
        <v>656543.23</v>
      </c>
      <c r="P3237" s="832">
        <v>656543.23</v>
      </c>
      <c r="Q3237" s="832">
        <v>683493.23</v>
      </c>
      <c r="R3237" s="832">
        <v>683493.23</v>
      </c>
      <c r="S3237" s="832">
        <v>0</v>
      </c>
      <c r="T3237" s="832">
        <v>0</v>
      </c>
      <c r="U3237" s="832">
        <v>26950</v>
      </c>
      <c r="V3237" s="832">
        <v>0</v>
      </c>
      <c r="W3237" s="832">
        <v>0</v>
      </c>
      <c r="X3237" s="832">
        <v>0</v>
      </c>
      <c r="Y3237" s="832">
        <v>0</v>
      </c>
      <c r="Z3237" s="832">
        <v>0</v>
      </c>
      <c r="AA3237" s="832">
        <v>0</v>
      </c>
      <c r="AB3237" s="832">
        <v>0</v>
      </c>
      <c r="AC3237" s="832">
        <v>0</v>
      </c>
      <c r="AD3237" s="832">
        <v>0</v>
      </c>
      <c r="AE3237" s="832">
        <v>0</v>
      </c>
      <c r="AF3237" s="832">
        <v>0</v>
      </c>
      <c r="AG3237" s="832">
        <v>0</v>
      </c>
      <c r="AH3237" s="832">
        <v>0</v>
      </c>
      <c r="AI3237" s="832">
        <v>0</v>
      </c>
    </row>
    <row r="3238" spans="1:35" ht="15" customHeight="1">
      <c r="A3238" s="832" t="s">
        <v>1150</v>
      </c>
      <c r="B3238" s="832">
        <v>2023</v>
      </c>
      <c r="C3238" s="832" t="s">
        <v>1975</v>
      </c>
      <c r="D3238" s="832" t="s">
        <v>2781</v>
      </c>
      <c r="E3238" s="832" t="s">
        <v>333</v>
      </c>
      <c r="F3238" s="832" t="s">
        <v>1792</v>
      </c>
      <c r="G3238" s="832">
        <v>-584201.9</v>
      </c>
      <c r="H3238" s="832">
        <v>-586056.85</v>
      </c>
      <c r="I3238" s="832">
        <v>-587911.80000000005</v>
      </c>
      <c r="J3238" s="832">
        <v>-589766.75</v>
      </c>
      <c r="K3238" s="832">
        <v>-591942.69999999995</v>
      </c>
      <c r="L3238" s="832">
        <v>-593797.65</v>
      </c>
      <c r="M3238" s="832">
        <v>-595652.6</v>
      </c>
      <c r="N3238" s="832">
        <v>-597507.55000000005</v>
      </c>
      <c r="O3238" s="832">
        <v>-599362.5</v>
      </c>
      <c r="P3238" s="832">
        <v>-601217.44999999995</v>
      </c>
      <c r="Q3238" s="832">
        <v>-603072.4</v>
      </c>
      <c r="R3238" s="832">
        <v>-604927.35</v>
      </c>
      <c r="S3238" s="832">
        <v>0</v>
      </c>
      <c r="T3238" s="832">
        <v>0</v>
      </c>
      <c r="U3238" s="832">
        <v>0</v>
      </c>
      <c r="V3238" s="832">
        <v>0</v>
      </c>
      <c r="W3238" s="832">
        <v>0</v>
      </c>
      <c r="X3238" s="832">
        <v>0</v>
      </c>
      <c r="Y3238" s="832">
        <v>0</v>
      </c>
      <c r="Z3238" s="832">
        <v>0</v>
      </c>
      <c r="AA3238" s="832">
        <v>0</v>
      </c>
      <c r="AB3238" s="832">
        <v>0</v>
      </c>
      <c r="AC3238" s="832">
        <v>0</v>
      </c>
      <c r="AD3238" s="832">
        <v>0</v>
      </c>
      <c r="AE3238" s="832">
        <v>0</v>
      </c>
      <c r="AF3238" s="832">
        <v>0</v>
      </c>
      <c r="AG3238" s="832">
        <v>0</v>
      </c>
      <c r="AH3238" s="832">
        <v>0</v>
      </c>
      <c r="AI3238" s="832">
        <v>0</v>
      </c>
    </row>
    <row r="3239" spans="1:35" ht="15" customHeight="1">
      <c r="A3239" s="832" t="s">
        <v>1150</v>
      </c>
      <c r="B3239" s="832">
        <v>2023</v>
      </c>
      <c r="C3239" s="832" t="s">
        <v>1977</v>
      </c>
      <c r="D3239" s="832" t="s">
        <v>652</v>
      </c>
      <c r="E3239" s="832" t="s">
        <v>333</v>
      </c>
      <c r="F3239" s="832" t="s">
        <v>1792</v>
      </c>
      <c r="G3239" s="832">
        <v>77476.800000000003</v>
      </c>
      <c r="H3239" s="832">
        <v>77476.800000000003</v>
      </c>
      <c r="I3239" s="832">
        <v>77476.800000000003</v>
      </c>
      <c r="J3239" s="832">
        <v>77476.800000000003</v>
      </c>
      <c r="K3239" s="832">
        <v>77476.800000000003</v>
      </c>
      <c r="L3239" s="832">
        <v>77476.800000000003</v>
      </c>
      <c r="M3239" s="832">
        <v>77476.800000000003</v>
      </c>
      <c r="N3239" s="832">
        <v>77476.800000000003</v>
      </c>
      <c r="O3239" s="832">
        <v>77476.800000000003</v>
      </c>
      <c r="P3239" s="832">
        <v>77476.800000000003</v>
      </c>
      <c r="Q3239" s="832">
        <v>77476.800000000003</v>
      </c>
      <c r="R3239" s="832">
        <v>77476.800000000003</v>
      </c>
      <c r="S3239" s="832">
        <v>0</v>
      </c>
      <c r="T3239" s="832">
        <v>0</v>
      </c>
      <c r="U3239" s="832">
        <v>0</v>
      </c>
      <c r="V3239" s="832">
        <v>0</v>
      </c>
      <c r="W3239" s="832">
        <v>0</v>
      </c>
      <c r="X3239" s="832">
        <v>0</v>
      </c>
      <c r="Y3239" s="832">
        <v>0</v>
      </c>
      <c r="Z3239" s="832">
        <v>0</v>
      </c>
      <c r="AA3239" s="832">
        <v>0</v>
      </c>
      <c r="AB3239" s="832">
        <v>0</v>
      </c>
      <c r="AC3239" s="832">
        <v>0</v>
      </c>
      <c r="AD3239" s="832">
        <v>0</v>
      </c>
      <c r="AE3239" s="832">
        <v>0</v>
      </c>
      <c r="AF3239" s="832">
        <v>0</v>
      </c>
      <c r="AG3239" s="832">
        <v>0</v>
      </c>
      <c r="AH3239" s="832">
        <v>0</v>
      </c>
      <c r="AI3239" s="832">
        <v>0</v>
      </c>
    </row>
    <row r="3240" spans="1:35" ht="15" customHeight="1">
      <c r="A3240" s="832" t="s">
        <v>1150</v>
      </c>
      <c r="B3240" s="832">
        <v>2023</v>
      </c>
      <c r="C3240" s="832" t="s">
        <v>1978</v>
      </c>
      <c r="D3240" s="832" t="s">
        <v>2782</v>
      </c>
      <c r="E3240" s="832" t="s">
        <v>333</v>
      </c>
      <c r="F3240" s="832" t="s">
        <v>1792</v>
      </c>
      <c r="G3240" s="832">
        <v>-60417.63</v>
      </c>
      <c r="H3240" s="832">
        <v>-60738.63</v>
      </c>
      <c r="I3240" s="832">
        <v>-61059.63</v>
      </c>
      <c r="J3240" s="832">
        <v>-61380.63</v>
      </c>
      <c r="K3240" s="832">
        <v>-61380.63</v>
      </c>
      <c r="L3240" s="832">
        <v>-61701.63</v>
      </c>
      <c r="M3240" s="832">
        <v>-62022.63</v>
      </c>
      <c r="N3240" s="832">
        <v>-62343.63</v>
      </c>
      <c r="O3240" s="832">
        <v>-62664.63</v>
      </c>
      <c r="P3240" s="832">
        <v>-62985.63</v>
      </c>
      <c r="Q3240" s="832">
        <v>-63306.63</v>
      </c>
      <c r="R3240" s="832">
        <v>-63627.63</v>
      </c>
      <c r="S3240" s="832">
        <v>0</v>
      </c>
      <c r="T3240" s="832">
        <v>0</v>
      </c>
      <c r="U3240" s="832">
        <v>0</v>
      </c>
      <c r="V3240" s="832">
        <v>0</v>
      </c>
      <c r="W3240" s="832">
        <v>0</v>
      </c>
      <c r="X3240" s="832">
        <v>0</v>
      </c>
      <c r="Y3240" s="832">
        <v>0</v>
      </c>
      <c r="Z3240" s="832">
        <v>0</v>
      </c>
      <c r="AA3240" s="832">
        <v>0</v>
      </c>
      <c r="AB3240" s="832">
        <v>0</v>
      </c>
      <c r="AC3240" s="832">
        <v>0</v>
      </c>
      <c r="AD3240" s="832">
        <v>0</v>
      </c>
      <c r="AE3240" s="832">
        <v>0</v>
      </c>
      <c r="AF3240" s="832">
        <v>0</v>
      </c>
      <c r="AG3240" s="832">
        <v>0</v>
      </c>
      <c r="AH3240" s="832">
        <v>0</v>
      </c>
      <c r="AI3240" s="832">
        <v>0</v>
      </c>
    </row>
    <row r="3241" spans="1:35" ht="15" customHeight="1">
      <c r="A3241" s="832" t="s">
        <v>1150</v>
      </c>
      <c r="B3241" s="832">
        <v>2023</v>
      </c>
      <c r="C3241" s="832" t="s">
        <v>1980</v>
      </c>
      <c r="D3241" s="832" t="s">
        <v>1981</v>
      </c>
      <c r="E3241" s="832" t="s">
        <v>333</v>
      </c>
      <c r="F3241" s="832" t="s">
        <v>1792</v>
      </c>
      <c r="G3241" s="832">
        <v>0</v>
      </c>
      <c r="H3241" s="832">
        <v>0</v>
      </c>
      <c r="I3241" s="832">
        <v>0</v>
      </c>
      <c r="J3241" s="832">
        <v>0</v>
      </c>
      <c r="K3241" s="832">
        <v>0</v>
      </c>
      <c r="L3241" s="832">
        <v>0</v>
      </c>
      <c r="M3241" s="832">
        <v>0</v>
      </c>
      <c r="N3241" s="832">
        <v>0</v>
      </c>
      <c r="O3241" s="832">
        <v>0</v>
      </c>
      <c r="P3241" s="832">
        <v>0</v>
      </c>
      <c r="Q3241" s="832">
        <v>0</v>
      </c>
      <c r="R3241" s="832">
        <v>0</v>
      </c>
      <c r="S3241" s="832">
        <v>0</v>
      </c>
      <c r="T3241" s="832">
        <v>0</v>
      </c>
      <c r="U3241" s="832">
        <v>0</v>
      </c>
      <c r="V3241" s="832">
        <v>0</v>
      </c>
      <c r="W3241" s="832">
        <v>0</v>
      </c>
      <c r="X3241" s="832">
        <v>0</v>
      </c>
      <c r="Y3241" s="832">
        <v>0</v>
      </c>
      <c r="Z3241" s="832">
        <v>0</v>
      </c>
      <c r="AA3241" s="832">
        <v>0</v>
      </c>
      <c r="AB3241" s="832">
        <v>0</v>
      </c>
      <c r="AC3241" s="832">
        <v>0</v>
      </c>
      <c r="AD3241" s="832">
        <v>0</v>
      </c>
      <c r="AE3241" s="832">
        <v>0</v>
      </c>
      <c r="AF3241" s="832">
        <v>0</v>
      </c>
      <c r="AG3241" s="832">
        <v>0</v>
      </c>
      <c r="AH3241" s="832">
        <v>0</v>
      </c>
      <c r="AI3241" s="832">
        <v>0</v>
      </c>
    </row>
    <row r="3242" spans="1:35" ht="15" customHeight="1">
      <c r="A3242" s="832" t="s">
        <v>1150</v>
      </c>
      <c r="B3242" s="832">
        <v>2023</v>
      </c>
      <c r="C3242" s="832" t="s">
        <v>1982</v>
      </c>
      <c r="D3242" s="832" t="s">
        <v>1983</v>
      </c>
      <c r="E3242" s="832" t="s">
        <v>333</v>
      </c>
      <c r="F3242" s="832" t="s">
        <v>1792</v>
      </c>
      <c r="G3242" s="832">
        <v>0</v>
      </c>
      <c r="H3242" s="832">
        <v>0</v>
      </c>
      <c r="I3242" s="832">
        <v>0</v>
      </c>
      <c r="J3242" s="832">
        <v>0</v>
      </c>
      <c r="K3242" s="832">
        <v>0</v>
      </c>
      <c r="L3242" s="832">
        <v>0</v>
      </c>
      <c r="M3242" s="832">
        <v>0</v>
      </c>
      <c r="N3242" s="832">
        <v>0</v>
      </c>
      <c r="O3242" s="832">
        <v>0</v>
      </c>
      <c r="P3242" s="832">
        <v>0</v>
      </c>
      <c r="Q3242" s="832">
        <v>0</v>
      </c>
      <c r="R3242" s="832">
        <v>0</v>
      </c>
      <c r="S3242" s="832">
        <v>0</v>
      </c>
      <c r="T3242" s="832">
        <v>0</v>
      </c>
      <c r="U3242" s="832">
        <v>0</v>
      </c>
      <c r="V3242" s="832">
        <v>0</v>
      </c>
      <c r="W3242" s="832">
        <v>0</v>
      </c>
      <c r="X3242" s="832">
        <v>0</v>
      </c>
      <c r="Y3242" s="832">
        <v>0</v>
      </c>
      <c r="Z3242" s="832">
        <v>0</v>
      </c>
      <c r="AA3242" s="832">
        <v>0</v>
      </c>
      <c r="AB3242" s="832">
        <v>0</v>
      </c>
      <c r="AC3242" s="832">
        <v>0</v>
      </c>
      <c r="AD3242" s="832">
        <v>0</v>
      </c>
      <c r="AE3242" s="832">
        <v>0</v>
      </c>
      <c r="AF3242" s="832">
        <v>0</v>
      </c>
      <c r="AG3242" s="832">
        <v>0</v>
      </c>
      <c r="AH3242" s="832">
        <v>0</v>
      </c>
      <c r="AI3242" s="832">
        <v>0</v>
      </c>
    </row>
    <row r="3243" spans="1:35" ht="15" customHeight="1">
      <c r="A3243" s="832" t="s">
        <v>1150</v>
      </c>
      <c r="B3243" s="832">
        <v>2023</v>
      </c>
      <c r="C3243" s="832" t="s">
        <v>1984</v>
      </c>
      <c r="D3243" s="832" t="s">
        <v>651</v>
      </c>
      <c r="E3243" s="832" t="s">
        <v>333</v>
      </c>
      <c r="F3243" s="832" t="s">
        <v>1792</v>
      </c>
      <c r="G3243" s="832">
        <v>209715.93</v>
      </c>
      <c r="H3243" s="832">
        <v>209715.93</v>
      </c>
      <c r="I3243" s="832">
        <v>209715.93</v>
      </c>
      <c r="J3243" s="832">
        <v>209715.93</v>
      </c>
      <c r="K3243" s="832">
        <v>209715.93</v>
      </c>
      <c r="L3243" s="832">
        <v>209715.93</v>
      </c>
      <c r="M3243" s="832">
        <v>209715.93</v>
      </c>
      <c r="N3243" s="832">
        <v>209715.93</v>
      </c>
      <c r="O3243" s="832">
        <v>209715.93</v>
      </c>
      <c r="P3243" s="832">
        <v>209715.93</v>
      </c>
      <c r="Q3243" s="832">
        <v>209715.93</v>
      </c>
      <c r="R3243" s="832">
        <v>209715.93</v>
      </c>
      <c r="S3243" s="832">
        <v>0</v>
      </c>
      <c r="T3243" s="832">
        <v>0</v>
      </c>
      <c r="U3243" s="832">
        <v>0</v>
      </c>
      <c r="V3243" s="832">
        <v>0</v>
      </c>
      <c r="W3243" s="832">
        <v>0</v>
      </c>
      <c r="X3243" s="832">
        <v>0</v>
      </c>
      <c r="Y3243" s="832">
        <v>0</v>
      </c>
      <c r="Z3243" s="832">
        <v>0</v>
      </c>
      <c r="AA3243" s="832">
        <v>0</v>
      </c>
      <c r="AB3243" s="832">
        <v>0</v>
      </c>
      <c r="AC3243" s="832">
        <v>0</v>
      </c>
      <c r="AD3243" s="832">
        <v>0</v>
      </c>
      <c r="AE3243" s="832">
        <v>0</v>
      </c>
      <c r="AF3243" s="832">
        <v>0</v>
      </c>
      <c r="AG3243" s="832">
        <v>0</v>
      </c>
      <c r="AH3243" s="832">
        <v>0</v>
      </c>
      <c r="AI3243" s="832">
        <v>0</v>
      </c>
    </row>
    <row r="3244" spans="1:35" ht="15" customHeight="1">
      <c r="A3244" s="832" t="s">
        <v>1150</v>
      </c>
      <c r="B3244" s="832">
        <v>2023</v>
      </c>
      <c r="C3244" s="832" t="s">
        <v>1985</v>
      </c>
      <c r="D3244" s="832" t="s">
        <v>2783</v>
      </c>
      <c r="E3244" s="832" t="s">
        <v>333</v>
      </c>
      <c r="F3244" s="832" t="s">
        <v>1792</v>
      </c>
      <c r="G3244" s="832">
        <v>-185248.24</v>
      </c>
      <c r="H3244" s="832">
        <v>-185989.24</v>
      </c>
      <c r="I3244" s="832">
        <v>-186730.23999999999</v>
      </c>
      <c r="J3244" s="832">
        <v>-187471.24</v>
      </c>
      <c r="K3244" s="832">
        <v>-188212.24</v>
      </c>
      <c r="L3244" s="832">
        <v>-188953.24</v>
      </c>
      <c r="M3244" s="832">
        <v>-189694.24</v>
      </c>
      <c r="N3244" s="832">
        <v>-190435.24</v>
      </c>
      <c r="O3244" s="832">
        <v>-191176.24</v>
      </c>
      <c r="P3244" s="832">
        <v>-191917.24</v>
      </c>
      <c r="Q3244" s="832">
        <v>-192658.24</v>
      </c>
      <c r="R3244" s="832">
        <v>-193399.24</v>
      </c>
      <c r="S3244" s="832">
        <v>0</v>
      </c>
      <c r="T3244" s="832">
        <v>0</v>
      </c>
      <c r="U3244" s="832">
        <v>0</v>
      </c>
      <c r="V3244" s="832">
        <v>0</v>
      </c>
      <c r="W3244" s="832">
        <v>0</v>
      </c>
      <c r="X3244" s="832">
        <v>0</v>
      </c>
      <c r="Y3244" s="832">
        <v>0</v>
      </c>
      <c r="Z3244" s="832">
        <v>0</v>
      </c>
      <c r="AA3244" s="832">
        <v>0</v>
      </c>
      <c r="AB3244" s="832">
        <v>0</v>
      </c>
      <c r="AC3244" s="832">
        <v>0</v>
      </c>
      <c r="AD3244" s="832">
        <v>0</v>
      </c>
      <c r="AE3244" s="832">
        <v>0</v>
      </c>
      <c r="AF3244" s="832">
        <v>0</v>
      </c>
      <c r="AG3244" s="832">
        <v>0</v>
      </c>
      <c r="AH3244" s="832">
        <v>0</v>
      </c>
      <c r="AI3244" s="832">
        <v>0</v>
      </c>
    </row>
    <row r="3245" spans="1:35" ht="15" customHeight="1">
      <c r="A3245" s="832" t="s">
        <v>1150</v>
      </c>
      <c r="B3245" s="832">
        <v>2023</v>
      </c>
      <c r="C3245" s="832" t="s">
        <v>1987</v>
      </c>
      <c r="D3245" s="832" t="s">
        <v>1988</v>
      </c>
      <c r="E3245" s="832" t="s">
        <v>333</v>
      </c>
      <c r="F3245" s="832" t="s">
        <v>1792</v>
      </c>
      <c r="G3245" s="832">
        <v>0</v>
      </c>
      <c r="H3245" s="832">
        <v>0</v>
      </c>
      <c r="I3245" s="832">
        <v>0</v>
      </c>
      <c r="J3245" s="832">
        <v>0</v>
      </c>
      <c r="K3245" s="832">
        <v>0</v>
      </c>
      <c r="L3245" s="832">
        <v>0</v>
      </c>
      <c r="M3245" s="832">
        <v>0</v>
      </c>
      <c r="N3245" s="832">
        <v>0</v>
      </c>
      <c r="O3245" s="832">
        <v>0</v>
      </c>
      <c r="P3245" s="832">
        <v>0</v>
      </c>
      <c r="Q3245" s="832">
        <v>0</v>
      </c>
      <c r="R3245" s="832">
        <v>0</v>
      </c>
      <c r="S3245" s="832">
        <v>0</v>
      </c>
      <c r="T3245" s="832">
        <v>0</v>
      </c>
      <c r="U3245" s="832">
        <v>0</v>
      </c>
      <c r="V3245" s="832">
        <v>0</v>
      </c>
      <c r="W3245" s="832">
        <v>0</v>
      </c>
      <c r="X3245" s="832">
        <v>0</v>
      </c>
      <c r="Y3245" s="832">
        <v>0</v>
      </c>
      <c r="Z3245" s="832">
        <v>0</v>
      </c>
      <c r="AA3245" s="832">
        <v>0</v>
      </c>
      <c r="AB3245" s="832">
        <v>0</v>
      </c>
      <c r="AC3245" s="832">
        <v>0</v>
      </c>
      <c r="AD3245" s="832">
        <v>0</v>
      </c>
      <c r="AE3245" s="832">
        <v>0</v>
      </c>
      <c r="AF3245" s="832">
        <v>0</v>
      </c>
      <c r="AG3245" s="832">
        <v>0</v>
      </c>
      <c r="AH3245" s="832">
        <v>0</v>
      </c>
      <c r="AI3245" s="832">
        <v>0</v>
      </c>
    </row>
    <row r="3246" spans="1:35" ht="15" customHeight="1">
      <c r="A3246" s="832" t="s">
        <v>1150</v>
      </c>
      <c r="B3246" s="832">
        <v>2023</v>
      </c>
      <c r="C3246" s="832" t="s">
        <v>1989</v>
      </c>
      <c r="D3246" s="832" t="s">
        <v>2784</v>
      </c>
      <c r="E3246" s="832" t="s">
        <v>333</v>
      </c>
      <c r="F3246" s="832" t="s">
        <v>1792</v>
      </c>
      <c r="G3246" s="832">
        <v>0</v>
      </c>
      <c r="H3246" s="832">
        <v>0</v>
      </c>
      <c r="I3246" s="832">
        <v>0</v>
      </c>
      <c r="J3246" s="832">
        <v>0</v>
      </c>
      <c r="K3246" s="832">
        <v>0</v>
      </c>
      <c r="L3246" s="832">
        <v>0</v>
      </c>
      <c r="M3246" s="832">
        <v>0</v>
      </c>
      <c r="N3246" s="832">
        <v>0</v>
      </c>
      <c r="O3246" s="832">
        <v>0</v>
      </c>
      <c r="P3246" s="832">
        <v>0</v>
      </c>
      <c r="Q3246" s="832">
        <v>0</v>
      </c>
      <c r="R3246" s="832">
        <v>0</v>
      </c>
      <c r="S3246" s="832">
        <v>0</v>
      </c>
      <c r="T3246" s="832">
        <v>0</v>
      </c>
      <c r="U3246" s="832">
        <v>0</v>
      </c>
      <c r="V3246" s="832">
        <v>0</v>
      </c>
      <c r="W3246" s="832">
        <v>0</v>
      </c>
      <c r="X3246" s="832">
        <v>0</v>
      </c>
      <c r="Y3246" s="832">
        <v>0</v>
      </c>
      <c r="Z3246" s="832">
        <v>0</v>
      </c>
      <c r="AA3246" s="832">
        <v>0</v>
      </c>
      <c r="AB3246" s="832">
        <v>0</v>
      </c>
      <c r="AC3246" s="832">
        <v>0</v>
      </c>
      <c r="AD3246" s="832">
        <v>0</v>
      </c>
      <c r="AE3246" s="832">
        <v>0</v>
      </c>
      <c r="AF3246" s="832">
        <v>0</v>
      </c>
      <c r="AG3246" s="832">
        <v>0</v>
      </c>
      <c r="AH3246" s="832">
        <v>0</v>
      </c>
      <c r="AI3246" s="832">
        <v>0</v>
      </c>
    </row>
    <row r="3247" spans="1:35" ht="15" customHeight="1">
      <c r="A3247" s="832" t="s">
        <v>1150</v>
      </c>
      <c r="B3247" s="832">
        <v>2023</v>
      </c>
      <c r="C3247" s="832" t="s">
        <v>1991</v>
      </c>
      <c r="D3247" s="832" t="s">
        <v>1992</v>
      </c>
      <c r="E3247" s="832" t="s">
        <v>333</v>
      </c>
      <c r="F3247" s="832" t="s">
        <v>1792</v>
      </c>
      <c r="G3247" s="832">
        <v>0</v>
      </c>
      <c r="H3247" s="832">
        <v>0</v>
      </c>
      <c r="I3247" s="832">
        <v>0</v>
      </c>
      <c r="J3247" s="832">
        <v>0</v>
      </c>
      <c r="K3247" s="832">
        <v>0</v>
      </c>
      <c r="L3247" s="832">
        <v>0</v>
      </c>
      <c r="M3247" s="832">
        <v>0</v>
      </c>
      <c r="N3247" s="832">
        <v>0</v>
      </c>
      <c r="O3247" s="832">
        <v>0</v>
      </c>
      <c r="P3247" s="832">
        <v>0</v>
      </c>
      <c r="Q3247" s="832">
        <v>0</v>
      </c>
      <c r="R3247" s="832">
        <v>0</v>
      </c>
      <c r="S3247" s="832">
        <v>0</v>
      </c>
      <c r="T3247" s="832">
        <v>0</v>
      </c>
      <c r="U3247" s="832">
        <v>0</v>
      </c>
      <c r="V3247" s="832">
        <v>0</v>
      </c>
      <c r="W3247" s="832">
        <v>0</v>
      </c>
      <c r="X3247" s="832">
        <v>0</v>
      </c>
      <c r="Y3247" s="832">
        <v>0</v>
      </c>
      <c r="Z3247" s="832">
        <v>0</v>
      </c>
      <c r="AA3247" s="832">
        <v>0</v>
      </c>
      <c r="AB3247" s="832">
        <v>0</v>
      </c>
      <c r="AC3247" s="832">
        <v>0</v>
      </c>
      <c r="AD3247" s="832">
        <v>0</v>
      </c>
      <c r="AE3247" s="832">
        <v>0</v>
      </c>
      <c r="AF3247" s="832">
        <v>0</v>
      </c>
      <c r="AG3247" s="832">
        <v>0</v>
      </c>
      <c r="AH3247" s="832">
        <v>0</v>
      </c>
      <c r="AI3247" s="832">
        <v>0</v>
      </c>
    </row>
    <row r="3248" spans="1:35" ht="15" customHeight="1">
      <c r="A3248" s="832" t="s">
        <v>1150</v>
      </c>
      <c r="B3248" s="832">
        <v>2023</v>
      </c>
      <c r="C3248" s="832" t="s">
        <v>1993</v>
      </c>
      <c r="D3248" s="832" t="s">
        <v>1994</v>
      </c>
      <c r="E3248" s="832" t="s">
        <v>333</v>
      </c>
      <c r="F3248" s="832" t="s">
        <v>1792</v>
      </c>
      <c r="G3248" s="832">
        <v>1500000</v>
      </c>
      <c r="H3248" s="832">
        <v>1500000</v>
      </c>
      <c r="I3248" s="832">
        <v>0</v>
      </c>
      <c r="J3248" s="832">
        <v>0</v>
      </c>
      <c r="K3248" s="832">
        <v>2000000</v>
      </c>
      <c r="L3248" s="832">
        <v>0</v>
      </c>
      <c r="M3248" s="832">
        <v>2000000</v>
      </c>
      <c r="N3248" s="832">
        <v>2000000</v>
      </c>
      <c r="O3248" s="832">
        <v>2300000</v>
      </c>
      <c r="P3248" s="832">
        <v>2300000</v>
      </c>
      <c r="Q3248" s="832">
        <v>0</v>
      </c>
      <c r="R3248" s="832">
        <v>2000000</v>
      </c>
      <c r="S3248" s="832">
        <v>0</v>
      </c>
      <c r="T3248" s="832">
        <v>0</v>
      </c>
      <c r="U3248" s="832">
        <v>0</v>
      </c>
      <c r="V3248" s="832">
        <v>0</v>
      </c>
      <c r="W3248" s="832">
        <v>0</v>
      </c>
      <c r="X3248" s="832">
        <v>0</v>
      </c>
      <c r="Y3248" s="832">
        <v>0</v>
      </c>
      <c r="Z3248" s="832">
        <v>0</v>
      </c>
      <c r="AA3248" s="832">
        <v>0</v>
      </c>
      <c r="AB3248" s="832">
        <v>0</v>
      </c>
      <c r="AC3248" s="832">
        <v>0</v>
      </c>
      <c r="AD3248" s="832">
        <v>0</v>
      </c>
      <c r="AE3248" s="832">
        <v>0</v>
      </c>
      <c r="AF3248" s="832">
        <v>0</v>
      </c>
      <c r="AG3248" s="832">
        <v>0</v>
      </c>
      <c r="AH3248" s="832">
        <v>0</v>
      </c>
      <c r="AI3248" s="832">
        <v>0</v>
      </c>
    </row>
    <row r="3249" spans="1:35" ht="15" customHeight="1">
      <c r="A3249" s="832" t="s">
        <v>1150</v>
      </c>
      <c r="B3249" s="832">
        <v>2023</v>
      </c>
      <c r="C3249" s="832" t="s">
        <v>1995</v>
      </c>
      <c r="D3249" s="832" t="s">
        <v>1996</v>
      </c>
      <c r="E3249" s="832" t="s">
        <v>333</v>
      </c>
      <c r="F3249" s="832" t="s">
        <v>1792</v>
      </c>
      <c r="G3249" s="832">
        <v>0</v>
      </c>
      <c r="H3249" s="832">
        <v>0</v>
      </c>
      <c r="I3249" s="832">
        <v>0</v>
      </c>
      <c r="J3249" s="832">
        <v>0</v>
      </c>
      <c r="K3249" s="832">
        <v>0</v>
      </c>
      <c r="L3249" s="832">
        <v>0</v>
      </c>
      <c r="M3249" s="832">
        <v>0</v>
      </c>
      <c r="N3249" s="832">
        <v>0</v>
      </c>
      <c r="O3249" s="832">
        <v>0</v>
      </c>
      <c r="P3249" s="832">
        <v>0</v>
      </c>
      <c r="Q3249" s="832">
        <v>0</v>
      </c>
      <c r="R3249" s="832">
        <v>0</v>
      </c>
      <c r="S3249" s="832">
        <v>0</v>
      </c>
      <c r="T3249" s="832">
        <v>0</v>
      </c>
      <c r="U3249" s="832">
        <v>0</v>
      </c>
      <c r="V3249" s="832">
        <v>0</v>
      </c>
      <c r="W3249" s="832">
        <v>0</v>
      </c>
      <c r="X3249" s="832">
        <v>0</v>
      </c>
      <c r="Y3249" s="832">
        <v>0</v>
      </c>
      <c r="Z3249" s="832">
        <v>0</v>
      </c>
      <c r="AA3249" s="832">
        <v>0</v>
      </c>
      <c r="AB3249" s="832">
        <v>0</v>
      </c>
      <c r="AC3249" s="832">
        <v>0</v>
      </c>
      <c r="AD3249" s="832">
        <v>0</v>
      </c>
      <c r="AE3249" s="832">
        <v>0</v>
      </c>
      <c r="AF3249" s="832">
        <v>0</v>
      </c>
      <c r="AG3249" s="832">
        <v>0</v>
      </c>
      <c r="AH3249" s="832">
        <v>0</v>
      </c>
      <c r="AI3249" s="832">
        <v>0</v>
      </c>
    </row>
    <row r="3250" spans="1:35" ht="15" customHeight="1">
      <c r="A3250" s="832" t="s">
        <v>1150</v>
      </c>
      <c r="B3250" s="832">
        <v>2023</v>
      </c>
      <c r="C3250" s="832" t="s">
        <v>1997</v>
      </c>
      <c r="D3250" s="832" t="s">
        <v>1998</v>
      </c>
      <c r="E3250" s="832" t="s">
        <v>333</v>
      </c>
      <c r="F3250" s="832" t="s">
        <v>1792</v>
      </c>
      <c r="G3250" s="832">
        <v>0</v>
      </c>
      <c r="H3250" s="832">
        <v>0</v>
      </c>
      <c r="I3250" s="832">
        <v>0</v>
      </c>
      <c r="J3250" s="832">
        <v>0</v>
      </c>
      <c r="K3250" s="832">
        <v>0</v>
      </c>
      <c r="L3250" s="832">
        <v>0</v>
      </c>
      <c r="M3250" s="832">
        <v>0</v>
      </c>
      <c r="N3250" s="832">
        <v>0</v>
      </c>
      <c r="O3250" s="832">
        <v>0</v>
      </c>
      <c r="P3250" s="832">
        <v>0</v>
      </c>
      <c r="Q3250" s="832">
        <v>0</v>
      </c>
      <c r="R3250" s="832">
        <v>0</v>
      </c>
      <c r="S3250" s="832">
        <v>0</v>
      </c>
      <c r="T3250" s="832">
        <v>0</v>
      </c>
      <c r="U3250" s="832">
        <v>0</v>
      </c>
      <c r="V3250" s="832">
        <v>0</v>
      </c>
      <c r="W3250" s="832">
        <v>0</v>
      </c>
      <c r="X3250" s="832">
        <v>0</v>
      </c>
      <c r="Y3250" s="832">
        <v>0</v>
      </c>
      <c r="Z3250" s="832">
        <v>0</v>
      </c>
      <c r="AA3250" s="832">
        <v>0</v>
      </c>
      <c r="AB3250" s="832">
        <v>0</v>
      </c>
      <c r="AC3250" s="832">
        <v>0</v>
      </c>
      <c r="AD3250" s="832">
        <v>0</v>
      </c>
      <c r="AE3250" s="832">
        <v>0</v>
      </c>
      <c r="AF3250" s="832">
        <v>0</v>
      </c>
      <c r="AG3250" s="832">
        <v>0</v>
      </c>
      <c r="AH3250" s="832">
        <v>0</v>
      </c>
      <c r="AI3250" s="832">
        <v>0</v>
      </c>
    </row>
    <row r="3251" spans="1:35" ht="15" customHeight="1">
      <c r="A3251" s="832" t="s">
        <v>1150</v>
      </c>
      <c r="B3251" s="832">
        <v>2023</v>
      </c>
      <c r="C3251" s="832" t="s">
        <v>1999</v>
      </c>
      <c r="D3251" s="832" t="s">
        <v>1115</v>
      </c>
      <c r="E3251" s="832" t="s">
        <v>333</v>
      </c>
      <c r="F3251" s="832" t="s">
        <v>1792</v>
      </c>
      <c r="G3251" s="832">
        <v>0</v>
      </c>
      <c r="H3251" s="832">
        <v>0</v>
      </c>
      <c r="I3251" s="832">
        <v>0</v>
      </c>
      <c r="J3251" s="832">
        <v>0</v>
      </c>
      <c r="K3251" s="832">
        <v>0</v>
      </c>
      <c r="L3251" s="832">
        <v>0</v>
      </c>
      <c r="M3251" s="832">
        <v>0</v>
      </c>
      <c r="N3251" s="832">
        <v>0</v>
      </c>
      <c r="O3251" s="832">
        <v>0</v>
      </c>
      <c r="P3251" s="832">
        <v>0</v>
      </c>
      <c r="Q3251" s="832">
        <v>0</v>
      </c>
      <c r="R3251" s="832">
        <v>0</v>
      </c>
      <c r="S3251" s="832">
        <v>0</v>
      </c>
      <c r="T3251" s="832">
        <v>0</v>
      </c>
      <c r="U3251" s="832">
        <v>0</v>
      </c>
      <c r="V3251" s="832">
        <v>0</v>
      </c>
      <c r="W3251" s="832">
        <v>0</v>
      </c>
      <c r="X3251" s="832">
        <v>0</v>
      </c>
      <c r="Y3251" s="832">
        <v>0</v>
      </c>
      <c r="Z3251" s="832">
        <v>0</v>
      </c>
      <c r="AA3251" s="832">
        <v>0</v>
      </c>
      <c r="AB3251" s="832">
        <v>0</v>
      </c>
      <c r="AC3251" s="832">
        <v>0</v>
      </c>
      <c r="AD3251" s="832">
        <v>0</v>
      </c>
      <c r="AE3251" s="832">
        <v>0</v>
      </c>
      <c r="AF3251" s="832">
        <v>0</v>
      </c>
      <c r="AG3251" s="832">
        <v>0</v>
      </c>
      <c r="AH3251" s="832">
        <v>0</v>
      </c>
      <c r="AI3251" s="832">
        <v>0</v>
      </c>
    </row>
    <row r="3252" spans="1:35" ht="15" customHeight="1">
      <c r="A3252" s="832" t="s">
        <v>1150</v>
      </c>
      <c r="B3252" s="832">
        <v>2023</v>
      </c>
      <c r="C3252" s="832" t="s">
        <v>2000</v>
      </c>
      <c r="D3252" s="832" t="s">
        <v>2001</v>
      </c>
      <c r="E3252" s="832" t="s">
        <v>333</v>
      </c>
      <c r="F3252" s="832" t="s">
        <v>1792</v>
      </c>
      <c r="G3252" s="832">
        <v>0</v>
      </c>
      <c r="H3252" s="832">
        <v>0</v>
      </c>
      <c r="I3252" s="832">
        <v>0</v>
      </c>
      <c r="J3252" s="832">
        <v>0</v>
      </c>
      <c r="K3252" s="832">
        <v>0</v>
      </c>
      <c r="L3252" s="832">
        <v>0</v>
      </c>
      <c r="M3252" s="832">
        <v>0</v>
      </c>
      <c r="N3252" s="832">
        <v>0</v>
      </c>
      <c r="O3252" s="832">
        <v>0</v>
      </c>
      <c r="P3252" s="832">
        <v>0</v>
      </c>
      <c r="Q3252" s="832">
        <v>0</v>
      </c>
      <c r="R3252" s="832">
        <v>0</v>
      </c>
      <c r="S3252" s="832">
        <v>0</v>
      </c>
      <c r="T3252" s="832">
        <v>0</v>
      </c>
      <c r="U3252" s="832">
        <v>0</v>
      </c>
      <c r="V3252" s="832">
        <v>0</v>
      </c>
      <c r="W3252" s="832">
        <v>0</v>
      </c>
      <c r="X3252" s="832">
        <v>0</v>
      </c>
      <c r="Y3252" s="832">
        <v>0</v>
      </c>
      <c r="Z3252" s="832">
        <v>0</v>
      </c>
      <c r="AA3252" s="832">
        <v>0</v>
      </c>
      <c r="AB3252" s="832">
        <v>0</v>
      </c>
      <c r="AC3252" s="832">
        <v>0</v>
      </c>
      <c r="AD3252" s="832">
        <v>0</v>
      </c>
      <c r="AE3252" s="832">
        <v>0</v>
      </c>
      <c r="AF3252" s="832">
        <v>0</v>
      </c>
      <c r="AG3252" s="832">
        <v>0</v>
      </c>
      <c r="AH3252" s="832">
        <v>0</v>
      </c>
      <c r="AI3252" s="832">
        <v>0</v>
      </c>
    </row>
    <row r="3253" spans="1:35" ht="15" customHeight="1">
      <c r="A3253" s="832" t="s">
        <v>1150</v>
      </c>
      <c r="B3253" s="832">
        <v>2023</v>
      </c>
      <c r="C3253" s="832" t="s">
        <v>2002</v>
      </c>
      <c r="D3253" s="832" t="s">
        <v>2003</v>
      </c>
      <c r="E3253" s="832" t="s">
        <v>333</v>
      </c>
      <c r="F3253" s="832" t="s">
        <v>1792</v>
      </c>
      <c r="G3253" s="832">
        <v>1516500</v>
      </c>
      <c r="H3253" s="832">
        <v>1642084.39</v>
      </c>
      <c r="I3253" s="832">
        <v>1642084.39</v>
      </c>
      <c r="J3253" s="832">
        <v>1642084.39</v>
      </c>
      <c r="K3253" s="832">
        <v>1642084.39</v>
      </c>
      <c r="L3253" s="832">
        <v>1642084.39</v>
      </c>
      <c r="M3253" s="832">
        <v>1642084.39</v>
      </c>
      <c r="N3253" s="832">
        <v>1642084.39</v>
      </c>
      <c r="O3253" s="832">
        <v>1535734.39</v>
      </c>
      <c r="P3253" s="832">
        <v>1535734.39</v>
      </c>
      <c r="Q3253" s="832">
        <v>-106350</v>
      </c>
      <c r="R3253" s="832">
        <v>0</v>
      </c>
      <c r="S3253" s="832">
        <v>0</v>
      </c>
      <c r="T3253" s="832">
        <v>0</v>
      </c>
      <c r="U3253" s="832">
        <v>-1642084.39</v>
      </c>
      <c r="V3253" s="832">
        <v>0</v>
      </c>
      <c r="W3253" s="832">
        <v>0</v>
      </c>
      <c r="X3253" s="832">
        <v>0</v>
      </c>
      <c r="Y3253" s="832">
        <v>0</v>
      </c>
      <c r="Z3253" s="832">
        <v>0</v>
      </c>
      <c r="AA3253" s="832">
        <v>0</v>
      </c>
      <c r="AB3253" s="832">
        <v>0</v>
      </c>
      <c r="AC3253" s="832">
        <v>0</v>
      </c>
      <c r="AD3253" s="832">
        <v>0</v>
      </c>
      <c r="AE3253" s="832">
        <v>0</v>
      </c>
      <c r="AF3253" s="832">
        <v>0</v>
      </c>
      <c r="AG3253" s="832">
        <v>0</v>
      </c>
      <c r="AH3253" s="832">
        <v>0</v>
      </c>
      <c r="AI3253" s="832">
        <v>0</v>
      </c>
    </row>
    <row r="3254" spans="1:35" ht="15" customHeight="1">
      <c r="A3254" s="832" t="s">
        <v>1150</v>
      </c>
      <c r="B3254" s="832">
        <v>2023</v>
      </c>
      <c r="C3254" s="832" t="s">
        <v>2006</v>
      </c>
      <c r="D3254" s="832" t="s">
        <v>2007</v>
      </c>
      <c r="E3254" s="832" t="s">
        <v>333</v>
      </c>
      <c r="F3254" s="832" t="s">
        <v>1153</v>
      </c>
      <c r="G3254" s="832">
        <v>0</v>
      </c>
      <c r="H3254" s="832">
        <v>0</v>
      </c>
      <c r="I3254" s="832">
        <v>0</v>
      </c>
      <c r="J3254" s="832">
        <v>0</v>
      </c>
      <c r="K3254" s="832">
        <v>0</v>
      </c>
      <c r="L3254" s="832">
        <v>0</v>
      </c>
      <c r="M3254" s="832">
        <v>0</v>
      </c>
      <c r="N3254" s="832">
        <v>0</v>
      </c>
      <c r="O3254" s="832">
        <v>0</v>
      </c>
      <c r="P3254" s="832">
        <v>0</v>
      </c>
      <c r="Q3254" s="832">
        <v>0</v>
      </c>
      <c r="R3254" s="832">
        <v>0</v>
      </c>
      <c r="S3254" s="832">
        <v>0</v>
      </c>
      <c r="T3254" s="832">
        <v>0</v>
      </c>
      <c r="U3254" s="832">
        <v>0</v>
      </c>
      <c r="V3254" s="832">
        <v>0</v>
      </c>
      <c r="W3254" s="832">
        <v>0</v>
      </c>
      <c r="X3254" s="832">
        <v>0</v>
      </c>
      <c r="Y3254" s="832">
        <v>0</v>
      </c>
      <c r="Z3254" s="832">
        <v>0</v>
      </c>
      <c r="AA3254" s="832">
        <v>0</v>
      </c>
      <c r="AB3254" s="832">
        <v>0</v>
      </c>
      <c r="AC3254" s="832">
        <v>0</v>
      </c>
      <c r="AD3254" s="832">
        <v>0</v>
      </c>
      <c r="AE3254" s="832">
        <v>0</v>
      </c>
      <c r="AF3254" s="832">
        <v>0</v>
      </c>
      <c r="AG3254" s="832">
        <v>0</v>
      </c>
      <c r="AH3254" s="832">
        <v>0</v>
      </c>
      <c r="AI3254" s="832">
        <v>0</v>
      </c>
    </row>
    <row r="3255" spans="1:35" ht="15" customHeight="1">
      <c r="A3255" s="832" t="s">
        <v>1150</v>
      </c>
      <c r="B3255" s="832">
        <v>2023</v>
      </c>
      <c r="C3255" s="832" t="s">
        <v>2008</v>
      </c>
      <c r="D3255" s="832" t="s">
        <v>2764</v>
      </c>
      <c r="E3255" s="832" t="s">
        <v>333</v>
      </c>
      <c r="F3255" s="832" t="s">
        <v>1153</v>
      </c>
      <c r="G3255" s="832">
        <v>0</v>
      </c>
      <c r="H3255" s="832">
        <v>0</v>
      </c>
      <c r="I3255" s="832">
        <v>0</v>
      </c>
      <c r="J3255" s="832">
        <v>0</v>
      </c>
      <c r="K3255" s="832">
        <v>0</v>
      </c>
      <c r="L3255" s="832">
        <v>0</v>
      </c>
      <c r="M3255" s="832">
        <v>0</v>
      </c>
      <c r="N3255" s="832">
        <v>0</v>
      </c>
      <c r="O3255" s="832">
        <v>0</v>
      </c>
      <c r="P3255" s="832">
        <v>0</v>
      </c>
      <c r="Q3255" s="832">
        <v>0</v>
      </c>
      <c r="R3255" s="832">
        <v>0</v>
      </c>
      <c r="S3255" s="832">
        <v>0</v>
      </c>
      <c r="T3255" s="832">
        <v>0</v>
      </c>
      <c r="U3255" s="832">
        <v>0</v>
      </c>
      <c r="V3255" s="832">
        <v>0</v>
      </c>
      <c r="W3255" s="832">
        <v>0</v>
      </c>
      <c r="X3255" s="832">
        <v>0</v>
      </c>
      <c r="Y3255" s="832">
        <v>0</v>
      </c>
      <c r="Z3255" s="832">
        <v>0</v>
      </c>
      <c r="AA3255" s="832">
        <v>0</v>
      </c>
      <c r="AB3255" s="832">
        <v>0</v>
      </c>
      <c r="AC3255" s="832">
        <v>0</v>
      </c>
      <c r="AD3255" s="832">
        <v>0</v>
      </c>
      <c r="AE3255" s="832">
        <v>0</v>
      </c>
      <c r="AF3255" s="832">
        <v>0</v>
      </c>
      <c r="AG3255" s="832">
        <v>0</v>
      </c>
      <c r="AH3255" s="832">
        <v>0</v>
      </c>
      <c r="AI3255" s="832">
        <v>0</v>
      </c>
    </row>
    <row r="3256" spans="1:35" ht="15" customHeight="1">
      <c r="A3256" s="832" t="s">
        <v>1150</v>
      </c>
      <c r="B3256" s="832">
        <v>2023</v>
      </c>
      <c r="C3256" s="832" t="s">
        <v>2011</v>
      </c>
      <c r="D3256" s="832" t="s">
        <v>2785</v>
      </c>
      <c r="E3256" s="832" t="s">
        <v>2013</v>
      </c>
      <c r="F3256" s="832" t="s">
        <v>1153</v>
      </c>
      <c r="G3256" s="832">
        <v>-1201372.3999999999</v>
      </c>
      <c r="H3256" s="832">
        <v>-820185.96</v>
      </c>
      <c r="I3256" s="832">
        <v>-1374480.29</v>
      </c>
      <c r="J3256" s="832">
        <v>-1068836.81</v>
      </c>
      <c r="K3256" s="832">
        <v>-1231294.79</v>
      </c>
      <c r="L3256" s="832">
        <v>-1764041.09</v>
      </c>
      <c r="M3256" s="832">
        <v>-791107.19</v>
      </c>
      <c r="N3256" s="832">
        <v>-40787.9</v>
      </c>
      <c r="O3256" s="832">
        <v>-648403.13</v>
      </c>
      <c r="P3256" s="832">
        <v>665376.01</v>
      </c>
      <c r="Q3256" s="832">
        <v>-692362.43</v>
      </c>
      <c r="R3256" s="832">
        <v>-180440.9</v>
      </c>
      <c r="S3256" s="832">
        <v>0</v>
      </c>
      <c r="T3256" s="832">
        <v>0</v>
      </c>
      <c r="U3256" s="832">
        <v>0</v>
      </c>
      <c r="V3256" s="832">
        <v>0</v>
      </c>
      <c r="W3256" s="832">
        <v>0</v>
      </c>
      <c r="X3256" s="832">
        <v>0</v>
      </c>
      <c r="Y3256" s="832">
        <v>0</v>
      </c>
      <c r="Z3256" s="832">
        <v>0</v>
      </c>
      <c r="AA3256" s="832">
        <v>0</v>
      </c>
      <c r="AB3256" s="832">
        <v>0</v>
      </c>
      <c r="AC3256" s="832">
        <v>0</v>
      </c>
      <c r="AD3256" s="832">
        <v>0</v>
      </c>
      <c r="AE3256" s="832">
        <v>0</v>
      </c>
      <c r="AF3256" s="832">
        <v>0</v>
      </c>
      <c r="AG3256" s="832">
        <v>0</v>
      </c>
      <c r="AH3256" s="832">
        <v>0</v>
      </c>
      <c r="AI3256" s="832">
        <v>0</v>
      </c>
    </row>
    <row r="3257" spans="1:35" ht="15" customHeight="1">
      <c r="A3257" s="832" t="s">
        <v>1150</v>
      </c>
      <c r="B3257" s="832">
        <v>2023</v>
      </c>
      <c r="C3257" s="832" t="s">
        <v>2014</v>
      </c>
      <c r="D3257" s="832" t="s">
        <v>2786</v>
      </c>
      <c r="E3257" s="832" t="s">
        <v>2013</v>
      </c>
      <c r="F3257" s="832" t="s">
        <v>1153</v>
      </c>
      <c r="G3257" s="832">
        <v>0</v>
      </c>
      <c r="H3257" s="832">
        <v>0</v>
      </c>
      <c r="I3257" s="832">
        <v>0</v>
      </c>
      <c r="J3257" s="832">
        <v>0</v>
      </c>
      <c r="K3257" s="832">
        <v>0</v>
      </c>
      <c r="L3257" s="832">
        <v>0</v>
      </c>
      <c r="M3257" s="832">
        <v>0</v>
      </c>
      <c r="N3257" s="832">
        <v>0</v>
      </c>
      <c r="O3257" s="832">
        <v>0</v>
      </c>
      <c r="P3257" s="832">
        <v>0</v>
      </c>
      <c r="Q3257" s="832">
        <v>0</v>
      </c>
      <c r="R3257" s="832">
        <v>0</v>
      </c>
      <c r="S3257" s="832">
        <v>0</v>
      </c>
      <c r="T3257" s="832">
        <v>0</v>
      </c>
      <c r="U3257" s="832">
        <v>0</v>
      </c>
      <c r="V3257" s="832">
        <v>0</v>
      </c>
      <c r="W3257" s="832">
        <v>0</v>
      </c>
      <c r="X3257" s="832">
        <v>0</v>
      </c>
      <c r="Y3257" s="832">
        <v>0</v>
      </c>
      <c r="Z3257" s="832">
        <v>0</v>
      </c>
      <c r="AA3257" s="832">
        <v>0</v>
      </c>
      <c r="AB3257" s="832">
        <v>0</v>
      </c>
      <c r="AC3257" s="832">
        <v>0</v>
      </c>
      <c r="AD3257" s="832">
        <v>0</v>
      </c>
      <c r="AE3257" s="832">
        <v>0</v>
      </c>
      <c r="AF3257" s="832">
        <v>0</v>
      </c>
      <c r="AG3257" s="832">
        <v>0</v>
      </c>
      <c r="AH3257" s="832">
        <v>0</v>
      </c>
      <c r="AI3257" s="832">
        <v>0</v>
      </c>
    </row>
    <row r="3258" spans="1:35" ht="15" customHeight="1">
      <c r="A3258" s="832" t="s">
        <v>1150</v>
      </c>
      <c r="B3258" s="832">
        <v>2023</v>
      </c>
      <c r="C3258" s="832" t="s">
        <v>2016</v>
      </c>
      <c r="D3258" s="832" t="s">
        <v>2787</v>
      </c>
      <c r="E3258" s="832" t="s">
        <v>2013</v>
      </c>
      <c r="F3258" s="832" t="s">
        <v>1153</v>
      </c>
      <c r="G3258" s="832">
        <v>545882.06999999995</v>
      </c>
      <c r="H3258" s="832">
        <v>515055.51</v>
      </c>
      <c r="I3258" s="832">
        <v>473511.6</v>
      </c>
      <c r="J3258" s="832">
        <v>445033.89</v>
      </c>
      <c r="K3258" s="832">
        <v>460538.85</v>
      </c>
      <c r="L3258" s="832">
        <v>401689.89</v>
      </c>
      <c r="M3258" s="832">
        <v>345959.43</v>
      </c>
      <c r="N3258" s="832">
        <v>391535.34</v>
      </c>
      <c r="O3258" s="832">
        <v>416134.74</v>
      </c>
      <c r="P3258" s="832">
        <v>402232.08</v>
      </c>
      <c r="Q3258" s="832">
        <v>646232.93999999994</v>
      </c>
      <c r="R3258" s="832">
        <v>570403.5</v>
      </c>
      <c r="S3258" s="832">
        <v>0</v>
      </c>
      <c r="T3258" s="832">
        <v>0</v>
      </c>
      <c r="U3258" s="832">
        <v>0</v>
      </c>
      <c r="V3258" s="832">
        <v>0</v>
      </c>
      <c r="W3258" s="832">
        <v>0</v>
      </c>
      <c r="X3258" s="832">
        <v>0</v>
      </c>
      <c r="Y3258" s="832">
        <v>0</v>
      </c>
      <c r="Z3258" s="832">
        <v>0</v>
      </c>
      <c r="AA3258" s="832">
        <v>0</v>
      </c>
      <c r="AB3258" s="832">
        <v>0</v>
      </c>
      <c r="AC3258" s="832">
        <v>0</v>
      </c>
      <c r="AD3258" s="832">
        <v>0</v>
      </c>
      <c r="AE3258" s="832">
        <v>0</v>
      </c>
      <c r="AF3258" s="832">
        <v>0</v>
      </c>
      <c r="AG3258" s="832">
        <v>0</v>
      </c>
      <c r="AH3258" s="832">
        <v>0</v>
      </c>
      <c r="AI3258" s="832">
        <v>0</v>
      </c>
    </row>
    <row r="3259" spans="1:35" ht="15" customHeight="1">
      <c r="A3259" s="832" t="s">
        <v>1150</v>
      </c>
      <c r="B3259" s="832">
        <v>2023</v>
      </c>
      <c r="C3259" s="832" t="s">
        <v>2018</v>
      </c>
      <c r="D3259" s="832" t="s">
        <v>2788</v>
      </c>
      <c r="E3259" s="832" t="s">
        <v>2013</v>
      </c>
      <c r="F3259" s="832" t="s">
        <v>1153</v>
      </c>
      <c r="G3259" s="832">
        <v>0</v>
      </c>
      <c r="H3259" s="832">
        <v>0</v>
      </c>
      <c r="I3259" s="832">
        <v>0</v>
      </c>
      <c r="J3259" s="832">
        <v>0</v>
      </c>
      <c r="K3259" s="832">
        <v>0</v>
      </c>
      <c r="L3259" s="832">
        <v>0</v>
      </c>
      <c r="M3259" s="832">
        <v>0</v>
      </c>
      <c r="N3259" s="832">
        <v>0</v>
      </c>
      <c r="O3259" s="832">
        <v>0</v>
      </c>
      <c r="P3259" s="832">
        <v>0</v>
      </c>
      <c r="Q3259" s="832">
        <v>0</v>
      </c>
      <c r="R3259" s="832">
        <v>0</v>
      </c>
      <c r="S3259" s="832">
        <v>0</v>
      </c>
      <c r="T3259" s="832">
        <v>0</v>
      </c>
      <c r="U3259" s="832">
        <v>0</v>
      </c>
      <c r="V3259" s="832">
        <v>0</v>
      </c>
      <c r="W3259" s="832">
        <v>0</v>
      </c>
      <c r="X3259" s="832">
        <v>0</v>
      </c>
      <c r="Y3259" s="832">
        <v>0</v>
      </c>
      <c r="Z3259" s="832">
        <v>0</v>
      </c>
      <c r="AA3259" s="832">
        <v>0</v>
      </c>
      <c r="AB3259" s="832">
        <v>0</v>
      </c>
      <c r="AC3259" s="832">
        <v>0</v>
      </c>
      <c r="AD3259" s="832">
        <v>0</v>
      </c>
      <c r="AE3259" s="832">
        <v>0</v>
      </c>
      <c r="AF3259" s="832">
        <v>0</v>
      </c>
      <c r="AG3259" s="832">
        <v>0</v>
      </c>
      <c r="AH3259" s="832">
        <v>0</v>
      </c>
      <c r="AI3259" s="832">
        <v>0</v>
      </c>
    </row>
    <row r="3260" spans="1:35" ht="15" customHeight="1">
      <c r="A3260" s="832" t="s">
        <v>1150</v>
      </c>
      <c r="B3260" s="832">
        <v>2023</v>
      </c>
      <c r="C3260" s="832" t="s">
        <v>2020</v>
      </c>
      <c r="D3260" s="832" t="s">
        <v>2021</v>
      </c>
      <c r="E3260" s="832" t="s">
        <v>333</v>
      </c>
      <c r="F3260" s="832" t="s">
        <v>1153</v>
      </c>
      <c r="G3260" s="832">
        <v>0</v>
      </c>
      <c r="H3260" s="832">
        <v>0</v>
      </c>
      <c r="I3260" s="832">
        <v>0</v>
      </c>
      <c r="J3260" s="832">
        <v>0</v>
      </c>
      <c r="K3260" s="832">
        <v>0</v>
      </c>
      <c r="L3260" s="832">
        <v>0</v>
      </c>
      <c r="M3260" s="832">
        <v>0</v>
      </c>
      <c r="N3260" s="832">
        <v>0</v>
      </c>
      <c r="O3260" s="832">
        <v>0</v>
      </c>
      <c r="P3260" s="832">
        <v>0</v>
      </c>
      <c r="Q3260" s="832">
        <v>0</v>
      </c>
      <c r="R3260" s="832">
        <v>0</v>
      </c>
      <c r="S3260" s="832">
        <v>0</v>
      </c>
      <c r="T3260" s="832">
        <v>0</v>
      </c>
      <c r="U3260" s="832">
        <v>0</v>
      </c>
      <c r="V3260" s="832">
        <v>0</v>
      </c>
      <c r="W3260" s="832">
        <v>0</v>
      </c>
      <c r="X3260" s="832">
        <v>0</v>
      </c>
      <c r="Y3260" s="832">
        <v>0</v>
      </c>
      <c r="Z3260" s="832">
        <v>0</v>
      </c>
      <c r="AA3260" s="832">
        <v>0</v>
      </c>
      <c r="AB3260" s="832">
        <v>0</v>
      </c>
      <c r="AC3260" s="832">
        <v>0</v>
      </c>
      <c r="AD3260" s="832">
        <v>0</v>
      </c>
      <c r="AE3260" s="832">
        <v>0</v>
      </c>
      <c r="AF3260" s="832">
        <v>0</v>
      </c>
      <c r="AG3260" s="832">
        <v>0</v>
      </c>
      <c r="AH3260" s="832">
        <v>0</v>
      </c>
      <c r="AI3260" s="832">
        <v>0</v>
      </c>
    </row>
    <row r="3261" spans="1:35" ht="15" customHeight="1">
      <c r="A3261" s="832" t="s">
        <v>1150</v>
      </c>
      <c r="B3261" s="832">
        <v>2023</v>
      </c>
      <c r="C3261" s="832" t="s">
        <v>2022</v>
      </c>
      <c r="D3261" s="832" t="s">
        <v>2023</v>
      </c>
      <c r="E3261" s="832" t="s">
        <v>333</v>
      </c>
      <c r="F3261" s="832" t="s">
        <v>1153</v>
      </c>
      <c r="G3261" s="832">
        <v>0</v>
      </c>
      <c r="H3261" s="832">
        <v>0</v>
      </c>
      <c r="I3261" s="832">
        <v>0</v>
      </c>
      <c r="J3261" s="832">
        <v>0</v>
      </c>
      <c r="K3261" s="832">
        <v>0</v>
      </c>
      <c r="L3261" s="832">
        <v>0</v>
      </c>
      <c r="M3261" s="832">
        <v>0</v>
      </c>
      <c r="N3261" s="832">
        <v>0</v>
      </c>
      <c r="O3261" s="832">
        <v>0</v>
      </c>
      <c r="P3261" s="832">
        <v>0</v>
      </c>
      <c r="Q3261" s="832">
        <v>0</v>
      </c>
      <c r="R3261" s="832">
        <v>0</v>
      </c>
      <c r="S3261" s="832">
        <v>0</v>
      </c>
      <c r="T3261" s="832">
        <v>0</v>
      </c>
      <c r="U3261" s="832">
        <v>0</v>
      </c>
      <c r="V3261" s="832">
        <v>0</v>
      </c>
      <c r="W3261" s="832">
        <v>0</v>
      </c>
      <c r="X3261" s="832">
        <v>0</v>
      </c>
      <c r="Y3261" s="832">
        <v>0</v>
      </c>
      <c r="Z3261" s="832">
        <v>0</v>
      </c>
      <c r="AA3261" s="832">
        <v>0</v>
      </c>
      <c r="AB3261" s="832">
        <v>0</v>
      </c>
      <c r="AC3261" s="832">
        <v>0</v>
      </c>
      <c r="AD3261" s="832">
        <v>0</v>
      </c>
      <c r="AE3261" s="832">
        <v>0</v>
      </c>
      <c r="AF3261" s="832">
        <v>0</v>
      </c>
      <c r="AG3261" s="832">
        <v>0</v>
      </c>
      <c r="AH3261" s="832">
        <v>0</v>
      </c>
      <c r="AI3261" s="832">
        <v>0</v>
      </c>
    </row>
    <row r="3262" spans="1:35" ht="15" customHeight="1">
      <c r="A3262" s="832" t="s">
        <v>1150</v>
      </c>
      <c r="B3262" s="832">
        <v>2023</v>
      </c>
      <c r="C3262" s="832" t="s">
        <v>2024</v>
      </c>
      <c r="D3262" s="832" t="s">
        <v>2025</v>
      </c>
      <c r="E3262" s="832" t="s">
        <v>333</v>
      </c>
      <c r="F3262" s="832" t="s">
        <v>1153</v>
      </c>
      <c r="G3262" s="832">
        <v>0</v>
      </c>
      <c r="H3262" s="832">
        <v>0</v>
      </c>
      <c r="I3262" s="832">
        <v>0</v>
      </c>
      <c r="J3262" s="832">
        <v>0</v>
      </c>
      <c r="K3262" s="832">
        <v>0</v>
      </c>
      <c r="L3262" s="832">
        <v>0</v>
      </c>
      <c r="M3262" s="832">
        <v>0</v>
      </c>
      <c r="N3262" s="832">
        <v>0</v>
      </c>
      <c r="O3262" s="832">
        <v>0</v>
      </c>
      <c r="P3262" s="832">
        <v>0</v>
      </c>
      <c r="Q3262" s="832">
        <v>0</v>
      </c>
      <c r="R3262" s="832">
        <v>0</v>
      </c>
      <c r="S3262" s="832">
        <v>0</v>
      </c>
      <c r="T3262" s="832">
        <v>0</v>
      </c>
      <c r="U3262" s="832">
        <v>0</v>
      </c>
      <c r="V3262" s="832">
        <v>0</v>
      </c>
      <c r="W3262" s="832">
        <v>0</v>
      </c>
      <c r="X3262" s="832">
        <v>0</v>
      </c>
      <c r="Y3262" s="832">
        <v>0</v>
      </c>
      <c r="Z3262" s="832">
        <v>0</v>
      </c>
      <c r="AA3262" s="832">
        <v>0</v>
      </c>
      <c r="AB3262" s="832">
        <v>0</v>
      </c>
      <c r="AC3262" s="832">
        <v>0</v>
      </c>
      <c r="AD3262" s="832">
        <v>0</v>
      </c>
      <c r="AE3262" s="832">
        <v>0</v>
      </c>
      <c r="AF3262" s="832">
        <v>0</v>
      </c>
      <c r="AG3262" s="832">
        <v>0</v>
      </c>
      <c r="AH3262" s="832">
        <v>0</v>
      </c>
      <c r="AI3262" s="832">
        <v>0</v>
      </c>
    </row>
    <row r="3263" spans="1:35" ht="15" customHeight="1">
      <c r="A3263" s="832" t="s">
        <v>1150</v>
      </c>
      <c r="B3263" s="832">
        <v>2023</v>
      </c>
      <c r="C3263" s="832" t="s">
        <v>2026</v>
      </c>
      <c r="D3263" s="832" t="s">
        <v>2027</v>
      </c>
      <c r="E3263" s="832" t="s">
        <v>1813</v>
      </c>
      <c r="F3263" s="832" t="s">
        <v>1153</v>
      </c>
      <c r="G3263" s="832">
        <v>0</v>
      </c>
      <c r="H3263" s="832">
        <v>0</v>
      </c>
      <c r="I3263" s="832">
        <v>0</v>
      </c>
      <c r="J3263" s="832">
        <v>0</v>
      </c>
      <c r="K3263" s="832">
        <v>0</v>
      </c>
      <c r="L3263" s="832">
        <v>0</v>
      </c>
      <c r="M3263" s="832">
        <v>0</v>
      </c>
      <c r="N3263" s="832">
        <v>0</v>
      </c>
      <c r="O3263" s="832">
        <v>0</v>
      </c>
      <c r="P3263" s="832">
        <v>0</v>
      </c>
      <c r="Q3263" s="832">
        <v>0</v>
      </c>
      <c r="R3263" s="832">
        <v>0</v>
      </c>
      <c r="S3263" s="832">
        <v>0</v>
      </c>
      <c r="T3263" s="832">
        <v>0</v>
      </c>
      <c r="U3263" s="832">
        <v>0</v>
      </c>
      <c r="V3263" s="832">
        <v>0</v>
      </c>
      <c r="W3263" s="832">
        <v>0</v>
      </c>
      <c r="X3263" s="832">
        <v>0</v>
      </c>
      <c r="Y3263" s="832">
        <v>0</v>
      </c>
      <c r="Z3263" s="832">
        <v>0</v>
      </c>
      <c r="AA3263" s="832">
        <v>0</v>
      </c>
      <c r="AB3263" s="832">
        <v>0</v>
      </c>
      <c r="AC3263" s="832">
        <v>0</v>
      </c>
      <c r="AD3263" s="832">
        <v>0</v>
      </c>
      <c r="AE3263" s="832">
        <v>0</v>
      </c>
      <c r="AF3263" s="832">
        <v>0</v>
      </c>
      <c r="AG3263" s="832">
        <v>0</v>
      </c>
      <c r="AH3263" s="832">
        <v>0</v>
      </c>
      <c r="AI3263" s="832">
        <v>0</v>
      </c>
    </row>
    <row r="3264" spans="1:35" ht="15" customHeight="1">
      <c r="A3264" s="832" t="s">
        <v>1150</v>
      </c>
      <c r="B3264" s="832">
        <v>2023</v>
      </c>
      <c r="C3264" s="832" t="s">
        <v>2028</v>
      </c>
      <c r="D3264" s="832" t="s">
        <v>2029</v>
      </c>
      <c r="E3264" s="832" t="s">
        <v>333</v>
      </c>
      <c r="F3264" s="832" t="s">
        <v>1153</v>
      </c>
      <c r="G3264" s="832">
        <v>0</v>
      </c>
      <c r="H3264" s="832">
        <v>0</v>
      </c>
      <c r="I3264" s="832">
        <v>0</v>
      </c>
      <c r="J3264" s="832">
        <v>0</v>
      </c>
      <c r="K3264" s="832">
        <v>0</v>
      </c>
      <c r="L3264" s="832">
        <v>0</v>
      </c>
      <c r="M3264" s="832">
        <v>0</v>
      </c>
      <c r="N3264" s="832">
        <v>0</v>
      </c>
      <c r="O3264" s="832">
        <v>0</v>
      </c>
      <c r="P3264" s="832">
        <v>0</v>
      </c>
      <c r="Q3264" s="832">
        <v>0</v>
      </c>
      <c r="R3264" s="832">
        <v>0</v>
      </c>
      <c r="S3264" s="832">
        <v>0</v>
      </c>
      <c r="T3264" s="832">
        <v>0</v>
      </c>
      <c r="U3264" s="832">
        <v>0</v>
      </c>
      <c r="V3264" s="832">
        <v>0</v>
      </c>
      <c r="W3264" s="832">
        <v>0</v>
      </c>
      <c r="X3264" s="832">
        <v>0</v>
      </c>
      <c r="Y3264" s="832">
        <v>0</v>
      </c>
      <c r="Z3264" s="832">
        <v>0</v>
      </c>
      <c r="AA3264" s="832">
        <v>0</v>
      </c>
      <c r="AB3264" s="832">
        <v>0</v>
      </c>
      <c r="AC3264" s="832">
        <v>0</v>
      </c>
      <c r="AD3264" s="832">
        <v>0</v>
      </c>
      <c r="AE3264" s="832">
        <v>0</v>
      </c>
      <c r="AF3264" s="832">
        <v>0</v>
      </c>
      <c r="AG3264" s="832">
        <v>0</v>
      </c>
      <c r="AH3264" s="832">
        <v>0</v>
      </c>
      <c r="AI3264" s="832">
        <v>0</v>
      </c>
    </row>
    <row r="3265" spans="1:35" ht="15" customHeight="1">
      <c r="A3265" s="832" t="s">
        <v>1150</v>
      </c>
      <c r="B3265" s="832">
        <v>2023</v>
      </c>
      <c r="C3265" s="832" t="s">
        <v>2030</v>
      </c>
      <c r="D3265" s="832" t="s">
        <v>2789</v>
      </c>
      <c r="E3265" s="832" t="s">
        <v>2032</v>
      </c>
      <c r="F3265" s="832" t="s">
        <v>1153</v>
      </c>
      <c r="G3265" s="832">
        <v>84614.03</v>
      </c>
      <c r="H3265" s="832">
        <v>90884.55</v>
      </c>
      <c r="I3265" s="832">
        <v>118101</v>
      </c>
      <c r="J3265" s="832">
        <v>137858.67000000001</v>
      </c>
      <c r="K3265" s="832">
        <v>127337.59</v>
      </c>
      <c r="L3265" s="832">
        <v>69252.759999999995</v>
      </c>
      <c r="M3265" s="832">
        <v>96149.93</v>
      </c>
      <c r="N3265" s="832">
        <v>84371.37</v>
      </c>
      <c r="O3265" s="832">
        <v>126800.84</v>
      </c>
      <c r="P3265" s="832">
        <v>139271.45000000001</v>
      </c>
      <c r="Q3265" s="832">
        <v>193203.96</v>
      </c>
      <c r="R3265" s="832">
        <v>99952.55</v>
      </c>
      <c r="S3265" s="832">
        <v>0</v>
      </c>
      <c r="T3265" s="832">
        <v>0</v>
      </c>
      <c r="U3265" s="832">
        <v>0</v>
      </c>
      <c r="V3265" s="832">
        <v>0</v>
      </c>
      <c r="W3265" s="832">
        <v>0</v>
      </c>
      <c r="X3265" s="832">
        <v>0</v>
      </c>
      <c r="Y3265" s="832">
        <v>0</v>
      </c>
      <c r="Z3265" s="832">
        <v>0</v>
      </c>
      <c r="AA3265" s="832">
        <v>0</v>
      </c>
      <c r="AB3265" s="832">
        <v>0</v>
      </c>
      <c r="AC3265" s="832">
        <v>0</v>
      </c>
      <c r="AD3265" s="832">
        <v>0</v>
      </c>
      <c r="AE3265" s="832">
        <v>0</v>
      </c>
      <c r="AF3265" s="832">
        <v>0</v>
      </c>
      <c r="AG3265" s="832">
        <v>0</v>
      </c>
      <c r="AH3265" s="832">
        <v>0</v>
      </c>
      <c r="AI3265" s="832">
        <v>0</v>
      </c>
    </row>
    <row r="3266" spans="1:35" ht="15" customHeight="1">
      <c r="A3266" s="832" t="s">
        <v>1150</v>
      </c>
      <c r="B3266" s="832">
        <v>2023</v>
      </c>
      <c r="C3266" s="832" t="s">
        <v>2033</v>
      </c>
      <c r="D3266" s="832" t="s">
        <v>2790</v>
      </c>
      <c r="E3266" s="832" t="s">
        <v>2032</v>
      </c>
      <c r="F3266" s="832" t="s">
        <v>1153</v>
      </c>
      <c r="G3266" s="832">
        <v>0</v>
      </c>
      <c r="H3266" s="832">
        <v>8062.34</v>
      </c>
      <c r="I3266" s="832">
        <v>18261.96</v>
      </c>
      <c r="J3266" s="832">
        <v>20299.830000000002</v>
      </c>
      <c r="K3266" s="832">
        <v>24603.52</v>
      </c>
      <c r="L3266" s="832">
        <v>15150.99</v>
      </c>
      <c r="M3266" s="832">
        <v>11411.55</v>
      </c>
      <c r="N3266" s="832">
        <v>11321.13</v>
      </c>
      <c r="O3266" s="832">
        <v>571.05999999999995</v>
      </c>
      <c r="P3266" s="832">
        <v>861.15</v>
      </c>
      <c r="Q3266" s="832">
        <v>861.15</v>
      </c>
      <c r="R3266" s="832">
        <v>661.06</v>
      </c>
      <c r="S3266" s="832">
        <v>0</v>
      </c>
      <c r="T3266" s="832">
        <v>0</v>
      </c>
      <c r="U3266" s="832">
        <v>0</v>
      </c>
      <c r="V3266" s="832">
        <v>0</v>
      </c>
      <c r="W3266" s="832">
        <v>0</v>
      </c>
      <c r="X3266" s="832">
        <v>0</v>
      </c>
      <c r="Y3266" s="832">
        <v>0</v>
      </c>
      <c r="Z3266" s="832">
        <v>0</v>
      </c>
      <c r="AA3266" s="832">
        <v>0</v>
      </c>
      <c r="AB3266" s="832">
        <v>0</v>
      </c>
      <c r="AC3266" s="832">
        <v>0</v>
      </c>
      <c r="AD3266" s="832">
        <v>0</v>
      </c>
      <c r="AE3266" s="832">
        <v>0</v>
      </c>
      <c r="AF3266" s="832">
        <v>0</v>
      </c>
      <c r="AG3266" s="832">
        <v>0</v>
      </c>
      <c r="AH3266" s="832">
        <v>0</v>
      </c>
      <c r="AI3266" s="832">
        <v>0</v>
      </c>
    </row>
    <row r="3267" spans="1:35" ht="15" customHeight="1">
      <c r="A3267" s="832" t="s">
        <v>1150</v>
      </c>
      <c r="B3267" s="832">
        <v>2023</v>
      </c>
      <c r="C3267" s="832" t="s">
        <v>2039</v>
      </c>
      <c r="D3267" s="832" t="s">
        <v>2791</v>
      </c>
      <c r="E3267" s="832" t="s">
        <v>2032</v>
      </c>
      <c r="F3267" s="832" t="s">
        <v>1153</v>
      </c>
      <c r="G3267" s="832">
        <v>109860.52</v>
      </c>
      <c r="H3267" s="832">
        <v>63555.05</v>
      </c>
      <c r="I3267" s="832">
        <v>172265.5</v>
      </c>
      <c r="J3267" s="832">
        <v>209312.34</v>
      </c>
      <c r="K3267" s="832">
        <v>69277.070000000007</v>
      </c>
      <c r="L3267" s="832">
        <v>111966.55</v>
      </c>
      <c r="M3267" s="832">
        <v>91768.58</v>
      </c>
      <c r="N3267" s="832">
        <v>36933.75</v>
      </c>
      <c r="O3267" s="832">
        <v>12702.5</v>
      </c>
      <c r="P3267" s="832">
        <v>73341.820000000007</v>
      </c>
      <c r="Q3267" s="832">
        <v>225130.12</v>
      </c>
      <c r="R3267" s="832">
        <v>20267.03</v>
      </c>
      <c r="S3267" s="832">
        <v>0</v>
      </c>
      <c r="T3267" s="832">
        <v>0</v>
      </c>
      <c r="U3267" s="832">
        <v>0</v>
      </c>
      <c r="V3267" s="832">
        <v>0</v>
      </c>
      <c r="W3267" s="832">
        <v>0</v>
      </c>
      <c r="X3267" s="832">
        <v>0</v>
      </c>
      <c r="Y3267" s="832">
        <v>0</v>
      </c>
      <c r="Z3267" s="832">
        <v>0</v>
      </c>
      <c r="AA3267" s="832">
        <v>0</v>
      </c>
      <c r="AB3267" s="832">
        <v>0</v>
      </c>
      <c r="AC3267" s="832">
        <v>0</v>
      </c>
      <c r="AD3267" s="832">
        <v>0</v>
      </c>
      <c r="AE3267" s="832">
        <v>0</v>
      </c>
      <c r="AF3267" s="832">
        <v>0</v>
      </c>
      <c r="AG3267" s="832">
        <v>0</v>
      </c>
      <c r="AH3267" s="832">
        <v>0</v>
      </c>
      <c r="AI3267" s="832">
        <v>0</v>
      </c>
    </row>
    <row r="3268" spans="1:35" ht="15" customHeight="1">
      <c r="A3268" s="832" t="s">
        <v>1150</v>
      </c>
      <c r="B3268" s="832">
        <v>2023</v>
      </c>
      <c r="C3268" s="832" t="s">
        <v>2041</v>
      </c>
      <c r="D3268" s="832" t="s">
        <v>2792</v>
      </c>
      <c r="E3268" s="832" t="s">
        <v>2032</v>
      </c>
      <c r="F3268" s="832" t="s">
        <v>1153</v>
      </c>
      <c r="G3268" s="832">
        <v>0</v>
      </c>
      <c r="H3268" s="832">
        <v>0</v>
      </c>
      <c r="I3268" s="832">
        <v>0</v>
      </c>
      <c r="J3268" s="832">
        <v>0</v>
      </c>
      <c r="K3268" s="832">
        <v>0</v>
      </c>
      <c r="L3268" s="832">
        <v>0</v>
      </c>
      <c r="M3268" s="832">
        <v>0</v>
      </c>
      <c r="N3268" s="832">
        <v>0</v>
      </c>
      <c r="O3268" s="832">
        <v>0</v>
      </c>
      <c r="P3268" s="832">
        <v>0</v>
      </c>
      <c r="Q3268" s="832">
        <v>0</v>
      </c>
      <c r="R3268" s="832">
        <v>0</v>
      </c>
      <c r="S3268" s="832">
        <v>0</v>
      </c>
      <c r="T3268" s="832">
        <v>0</v>
      </c>
      <c r="U3268" s="832">
        <v>0</v>
      </c>
      <c r="V3268" s="832">
        <v>0</v>
      </c>
      <c r="W3268" s="832">
        <v>0</v>
      </c>
      <c r="X3268" s="832">
        <v>0</v>
      </c>
      <c r="Y3268" s="832">
        <v>0</v>
      </c>
      <c r="Z3268" s="832">
        <v>0</v>
      </c>
      <c r="AA3268" s="832">
        <v>0</v>
      </c>
      <c r="AB3268" s="832">
        <v>0</v>
      </c>
      <c r="AC3268" s="832">
        <v>0</v>
      </c>
      <c r="AD3268" s="832">
        <v>0</v>
      </c>
      <c r="AE3268" s="832">
        <v>0</v>
      </c>
      <c r="AF3268" s="832">
        <v>0</v>
      </c>
      <c r="AG3268" s="832">
        <v>0</v>
      </c>
      <c r="AH3268" s="832">
        <v>0</v>
      </c>
      <c r="AI3268" s="832">
        <v>0</v>
      </c>
    </row>
    <row r="3269" spans="1:35" ht="15" customHeight="1">
      <c r="A3269" s="832" t="s">
        <v>1150</v>
      </c>
      <c r="B3269" s="832">
        <v>2023</v>
      </c>
      <c r="C3269" s="832" t="s">
        <v>2043</v>
      </c>
      <c r="D3269" s="832" t="s">
        <v>2793</v>
      </c>
      <c r="E3269" s="832" t="s">
        <v>333</v>
      </c>
      <c r="F3269" s="832" t="s">
        <v>1153</v>
      </c>
      <c r="G3269" s="832">
        <v>-81122.97</v>
      </c>
      <c r="H3269" s="832">
        <v>-34005.17</v>
      </c>
      <c r="I3269" s="832">
        <v>-29933.98</v>
      </c>
      <c r="J3269" s="832">
        <v>-28207.06</v>
      </c>
      <c r="K3269" s="832">
        <v>-28207.06</v>
      </c>
      <c r="L3269" s="832">
        <v>-27834.86</v>
      </c>
      <c r="M3269" s="832">
        <v>-27834.86</v>
      </c>
      <c r="N3269" s="832">
        <v>-27834.86</v>
      </c>
      <c r="O3269" s="832">
        <v>-28134.86</v>
      </c>
      <c r="P3269" s="832">
        <v>-25040.03</v>
      </c>
      <c r="Q3269" s="832">
        <v>-36537.94</v>
      </c>
      <c r="R3269" s="832">
        <v>-38587.300000000003</v>
      </c>
      <c r="S3269" s="832">
        <v>0</v>
      </c>
      <c r="T3269" s="832">
        <v>0</v>
      </c>
      <c r="U3269" s="832">
        <v>-10364.18</v>
      </c>
      <c r="V3269" s="832">
        <v>0</v>
      </c>
      <c r="W3269" s="832">
        <v>0</v>
      </c>
      <c r="X3269" s="832">
        <v>0</v>
      </c>
      <c r="Y3269" s="832">
        <v>0</v>
      </c>
      <c r="Z3269" s="832">
        <v>0</v>
      </c>
      <c r="AA3269" s="832">
        <v>0</v>
      </c>
      <c r="AB3269" s="832">
        <v>0</v>
      </c>
      <c r="AC3269" s="832">
        <v>0</v>
      </c>
      <c r="AD3269" s="832">
        <v>0</v>
      </c>
      <c r="AE3269" s="832">
        <v>0</v>
      </c>
      <c r="AF3269" s="832">
        <v>0</v>
      </c>
      <c r="AG3269" s="832">
        <v>0</v>
      </c>
      <c r="AH3269" s="832">
        <v>0</v>
      </c>
      <c r="AI3269" s="832">
        <v>0</v>
      </c>
    </row>
    <row r="3270" spans="1:35" ht="15" customHeight="1">
      <c r="A3270" s="832" t="s">
        <v>1150</v>
      </c>
      <c r="B3270" s="832">
        <v>2023</v>
      </c>
      <c r="C3270" s="832" t="s">
        <v>2045</v>
      </c>
      <c r="D3270" s="832" t="s">
        <v>2046</v>
      </c>
      <c r="E3270" s="832" t="s">
        <v>333</v>
      </c>
      <c r="F3270" s="832" t="s">
        <v>1153</v>
      </c>
      <c r="G3270" s="832">
        <v>-147.06</v>
      </c>
      <c r="H3270" s="832">
        <v>-147.06</v>
      </c>
      <c r="I3270" s="832">
        <v>-147.06</v>
      </c>
      <c r="J3270" s="832">
        <v>-147.06</v>
      </c>
      <c r="K3270" s="832">
        <v>-147.06</v>
      </c>
      <c r="L3270" s="832">
        <v>-147.06</v>
      </c>
      <c r="M3270" s="832">
        <v>-147.06</v>
      </c>
      <c r="N3270" s="832">
        <v>-147.06</v>
      </c>
      <c r="O3270" s="832">
        <v>-147.06</v>
      </c>
      <c r="P3270" s="832">
        <v>-147.06</v>
      </c>
      <c r="Q3270" s="832">
        <v>-147.06</v>
      </c>
      <c r="R3270" s="832">
        <v>-147.06</v>
      </c>
      <c r="S3270" s="832">
        <v>0</v>
      </c>
      <c r="T3270" s="832">
        <v>0</v>
      </c>
      <c r="U3270" s="832">
        <v>0</v>
      </c>
      <c r="V3270" s="832">
        <v>0</v>
      </c>
      <c r="W3270" s="832">
        <v>0</v>
      </c>
      <c r="X3270" s="832">
        <v>0</v>
      </c>
      <c r="Y3270" s="832">
        <v>0</v>
      </c>
      <c r="Z3270" s="832">
        <v>0</v>
      </c>
      <c r="AA3270" s="832">
        <v>0</v>
      </c>
      <c r="AB3270" s="832">
        <v>0</v>
      </c>
      <c r="AC3270" s="832">
        <v>0</v>
      </c>
      <c r="AD3270" s="832">
        <v>0</v>
      </c>
      <c r="AE3270" s="832">
        <v>0</v>
      </c>
      <c r="AF3270" s="832">
        <v>0</v>
      </c>
      <c r="AG3270" s="832">
        <v>0</v>
      </c>
      <c r="AH3270" s="832">
        <v>0</v>
      </c>
      <c r="AI3270" s="832">
        <v>0</v>
      </c>
    </row>
    <row r="3271" spans="1:35" ht="15" customHeight="1">
      <c r="A3271" s="832" t="s">
        <v>1150</v>
      </c>
      <c r="B3271" s="832">
        <v>2023</v>
      </c>
      <c r="C3271" s="832" t="s">
        <v>2047</v>
      </c>
      <c r="D3271" s="832" t="s">
        <v>2048</v>
      </c>
      <c r="E3271" s="832" t="s">
        <v>333</v>
      </c>
      <c r="F3271" s="832" t="s">
        <v>1153</v>
      </c>
      <c r="G3271" s="832">
        <v>2333.8200000000002</v>
      </c>
      <c r="H3271" s="832">
        <v>2333.8200000000002</v>
      </c>
      <c r="I3271" s="832">
        <v>2757.22</v>
      </c>
      <c r="J3271" s="832">
        <v>2333.8200000000002</v>
      </c>
      <c r="K3271" s="832">
        <v>4579.32</v>
      </c>
      <c r="L3271" s="832">
        <v>4188.62</v>
      </c>
      <c r="M3271" s="832">
        <v>4369.22</v>
      </c>
      <c r="N3271" s="832">
        <v>4183.5200000000004</v>
      </c>
      <c r="O3271" s="832">
        <v>4253.12</v>
      </c>
      <c r="P3271" s="832">
        <v>4353.62</v>
      </c>
      <c r="Q3271" s="832">
        <v>4971.5200000000004</v>
      </c>
      <c r="R3271" s="832">
        <v>2775.82</v>
      </c>
      <c r="S3271" s="832">
        <v>0</v>
      </c>
      <c r="T3271" s="832">
        <v>0</v>
      </c>
      <c r="U3271" s="832">
        <v>0</v>
      </c>
      <c r="V3271" s="832">
        <v>0</v>
      </c>
      <c r="W3271" s="832">
        <v>0</v>
      </c>
      <c r="X3271" s="832">
        <v>0</v>
      </c>
      <c r="Y3271" s="832">
        <v>0</v>
      </c>
      <c r="Z3271" s="832">
        <v>0</v>
      </c>
      <c r="AA3271" s="832">
        <v>0</v>
      </c>
      <c r="AB3271" s="832">
        <v>0</v>
      </c>
      <c r="AC3271" s="832">
        <v>0</v>
      </c>
      <c r="AD3271" s="832">
        <v>0</v>
      </c>
      <c r="AE3271" s="832">
        <v>0</v>
      </c>
      <c r="AF3271" s="832">
        <v>0</v>
      </c>
      <c r="AG3271" s="832">
        <v>0</v>
      </c>
      <c r="AH3271" s="832">
        <v>0</v>
      </c>
      <c r="AI3271" s="832">
        <v>0</v>
      </c>
    </row>
    <row r="3272" spans="1:35" ht="15" customHeight="1">
      <c r="A3272" s="832" t="s">
        <v>1150</v>
      </c>
      <c r="B3272" s="832">
        <v>2023</v>
      </c>
      <c r="C3272" s="832" t="s">
        <v>2049</v>
      </c>
      <c r="D3272" s="832" t="s">
        <v>2050</v>
      </c>
      <c r="E3272" s="832" t="s">
        <v>333</v>
      </c>
      <c r="F3272" s="832" t="s">
        <v>1153</v>
      </c>
      <c r="G3272" s="832">
        <v>4808.54</v>
      </c>
      <c r="H3272" s="832">
        <v>5166.26</v>
      </c>
      <c r="I3272" s="832">
        <v>5707.16</v>
      </c>
      <c r="J3272" s="832">
        <v>6139.88</v>
      </c>
      <c r="K3272" s="832">
        <v>6680.78</v>
      </c>
      <c r="L3272" s="832">
        <v>7113.5</v>
      </c>
      <c r="M3272" s="832">
        <v>7579.4</v>
      </c>
      <c r="N3272" s="832">
        <v>8087.12</v>
      </c>
      <c r="O3272" s="832">
        <v>8519.84</v>
      </c>
      <c r="P3272" s="832">
        <v>8952.56</v>
      </c>
      <c r="Q3272" s="832">
        <v>9493.4599999999991</v>
      </c>
      <c r="R3272" s="832">
        <v>9926.18</v>
      </c>
      <c r="S3272" s="832">
        <v>0</v>
      </c>
      <c r="T3272" s="832">
        <v>0</v>
      </c>
      <c r="U3272" s="832">
        <v>0</v>
      </c>
      <c r="V3272" s="832">
        <v>0</v>
      </c>
      <c r="W3272" s="832">
        <v>0</v>
      </c>
      <c r="X3272" s="832">
        <v>0</v>
      </c>
      <c r="Y3272" s="832">
        <v>0</v>
      </c>
      <c r="Z3272" s="832">
        <v>0</v>
      </c>
      <c r="AA3272" s="832">
        <v>0</v>
      </c>
      <c r="AB3272" s="832">
        <v>0</v>
      </c>
      <c r="AC3272" s="832">
        <v>0</v>
      </c>
      <c r="AD3272" s="832">
        <v>0</v>
      </c>
      <c r="AE3272" s="832">
        <v>0</v>
      </c>
      <c r="AF3272" s="832">
        <v>0</v>
      </c>
      <c r="AG3272" s="832">
        <v>0</v>
      </c>
      <c r="AH3272" s="832">
        <v>0</v>
      </c>
      <c r="AI3272" s="832">
        <v>0</v>
      </c>
    </row>
    <row r="3273" spans="1:35" ht="15" customHeight="1">
      <c r="A3273" s="832" t="s">
        <v>1150</v>
      </c>
      <c r="B3273" s="832">
        <v>2023</v>
      </c>
      <c r="C3273" s="832" t="s">
        <v>2051</v>
      </c>
      <c r="D3273" s="832" t="s">
        <v>2052</v>
      </c>
      <c r="E3273" s="832" t="s">
        <v>333</v>
      </c>
      <c r="F3273" s="832" t="s">
        <v>1153</v>
      </c>
      <c r="G3273" s="832">
        <v>-1851.46</v>
      </c>
      <c r="H3273" s="832">
        <v>-1983.67</v>
      </c>
      <c r="I3273" s="832">
        <v>-2430.1799999999998</v>
      </c>
      <c r="J3273" s="832">
        <v>-2602.9499999999998</v>
      </c>
      <c r="K3273" s="832">
        <v>-2810.99</v>
      </c>
      <c r="L3273" s="832">
        <v>-2977.01</v>
      </c>
      <c r="M3273" s="832">
        <v>-3203.65</v>
      </c>
      <c r="N3273" s="832">
        <v>-3530.34</v>
      </c>
      <c r="O3273" s="832">
        <v>-3687.86</v>
      </c>
      <c r="P3273" s="832">
        <v>-3943.83</v>
      </c>
      <c r="Q3273" s="832">
        <v>-4080.32</v>
      </c>
      <c r="R3273" s="832">
        <v>-4327.4799999999996</v>
      </c>
      <c r="S3273" s="832">
        <v>0</v>
      </c>
      <c r="T3273" s="832">
        <v>0</v>
      </c>
      <c r="U3273" s="832">
        <v>0</v>
      </c>
      <c r="V3273" s="832">
        <v>0</v>
      </c>
      <c r="W3273" s="832">
        <v>0</v>
      </c>
      <c r="X3273" s="832">
        <v>0</v>
      </c>
      <c r="Y3273" s="832">
        <v>0</v>
      </c>
      <c r="Z3273" s="832">
        <v>0</v>
      </c>
      <c r="AA3273" s="832">
        <v>0</v>
      </c>
      <c r="AB3273" s="832">
        <v>0</v>
      </c>
      <c r="AC3273" s="832">
        <v>0</v>
      </c>
      <c r="AD3273" s="832">
        <v>0</v>
      </c>
      <c r="AE3273" s="832">
        <v>0</v>
      </c>
      <c r="AF3273" s="832">
        <v>0</v>
      </c>
      <c r="AG3273" s="832">
        <v>0</v>
      </c>
      <c r="AH3273" s="832">
        <v>0</v>
      </c>
      <c r="AI3273" s="832">
        <v>0</v>
      </c>
    </row>
    <row r="3274" spans="1:35" ht="15" customHeight="1">
      <c r="A3274" s="832" t="s">
        <v>1150</v>
      </c>
      <c r="B3274" s="832">
        <v>2023</v>
      </c>
      <c r="C3274" s="832" t="s">
        <v>2053</v>
      </c>
      <c r="D3274" s="832" t="s">
        <v>2794</v>
      </c>
      <c r="E3274" s="832" t="s">
        <v>333</v>
      </c>
      <c r="F3274" s="832" t="s">
        <v>1153</v>
      </c>
      <c r="G3274" s="832">
        <v>-10433.92</v>
      </c>
      <c r="H3274" s="832">
        <v>-12236.44</v>
      </c>
      <c r="I3274" s="832">
        <v>-11778.44</v>
      </c>
      <c r="J3274" s="832">
        <v>-14329.62</v>
      </c>
      <c r="K3274" s="832">
        <v>-14783.76</v>
      </c>
      <c r="L3274" s="832">
        <v>-5918.85</v>
      </c>
      <c r="M3274" s="832">
        <v>-6080.24</v>
      </c>
      <c r="N3274" s="832">
        <v>-5517.32</v>
      </c>
      <c r="O3274" s="832">
        <v>-5689.63</v>
      </c>
      <c r="P3274" s="832">
        <v>-6758.02</v>
      </c>
      <c r="Q3274" s="832">
        <v>-5244.86</v>
      </c>
      <c r="R3274" s="832">
        <v>-6529.11</v>
      </c>
      <c r="S3274" s="832">
        <v>0</v>
      </c>
      <c r="T3274" s="832">
        <v>0</v>
      </c>
      <c r="U3274" s="832">
        <v>0</v>
      </c>
      <c r="V3274" s="832">
        <v>0</v>
      </c>
      <c r="W3274" s="832">
        <v>0</v>
      </c>
      <c r="X3274" s="832">
        <v>0</v>
      </c>
      <c r="Y3274" s="832">
        <v>0</v>
      </c>
      <c r="Z3274" s="832">
        <v>0</v>
      </c>
      <c r="AA3274" s="832">
        <v>0</v>
      </c>
      <c r="AB3274" s="832">
        <v>0</v>
      </c>
      <c r="AC3274" s="832">
        <v>0</v>
      </c>
      <c r="AD3274" s="832">
        <v>0</v>
      </c>
      <c r="AE3274" s="832">
        <v>0</v>
      </c>
      <c r="AF3274" s="832">
        <v>0</v>
      </c>
      <c r="AG3274" s="832">
        <v>0</v>
      </c>
      <c r="AH3274" s="832">
        <v>0</v>
      </c>
      <c r="AI3274" s="832">
        <v>0</v>
      </c>
    </row>
    <row r="3275" spans="1:35" ht="15" customHeight="1">
      <c r="A3275" s="832" t="s">
        <v>1150</v>
      </c>
      <c r="B3275" s="832">
        <v>2023</v>
      </c>
      <c r="C3275" s="832" t="s">
        <v>2054</v>
      </c>
      <c r="D3275" s="832" t="s">
        <v>2795</v>
      </c>
      <c r="E3275" s="832" t="s">
        <v>333</v>
      </c>
      <c r="F3275" s="832" t="s">
        <v>1153</v>
      </c>
      <c r="G3275" s="832">
        <v>167318.18</v>
      </c>
      <c r="H3275" s="832">
        <v>167318.18</v>
      </c>
      <c r="I3275" s="832">
        <v>167318.18</v>
      </c>
      <c r="J3275" s="832">
        <v>167318.18</v>
      </c>
      <c r="K3275" s="832">
        <v>167318.18</v>
      </c>
      <c r="L3275" s="832">
        <v>0</v>
      </c>
      <c r="M3275" s="832">
        <v>0</v>
      </c>
      <c r="N3275" s="832">
        <v>0</v>
      </c>
      <c r="O3275" s="832">
        <v>0</v>
      </c>
      <c r="P3275" s="832">
        <v>0</v>
      </c>
      <c r="Q3275" s="832">
        <v>0</v>
      </c>
      <c r="R3275" s="832">
        <v>0</v>
      </c>
      <c r="S3275" s="832">
        <v>0</v>
      </c>
      <c r="T3275" s="832">
        <v>0</v>
      </c>
      <c r="U3275" s="832">
        <v>0</v>
      </c>
      <c r="V3275" s="832">
        <v>0</v>
      </c>
      <c r="W3275" s="832">
        <v>0</v>
      </c>
      <c r="X3275" s="832">
        <v>0</v>
      </c>
      <c r="Y3275" s="832">
        <v>0</v>
      </c>
      <c r="Z3275" s="832">
        <v>0</v>
      </c>
      <c r="AA3275" s="832">
        <v>0</v>
      </c>
      <c r="AB3275" s="832">
        <v>0</v>
      </c>
      <c r="AC3275" s="832">
        <v>0</v>
      </c>
      <c r="AD3275" s="832">
        <v>0</v>
      </c>
      <c r="AE3275" s="832">
        <v>0</v>
      </c>
      <c r="AF3275" s="832">
        <v>0</v>
      </c>
      <c r="AG3275" s="832">
        <v>0</v>
      </c>
      <c r="AH3275" s="832">
        <v>0</v>
      </c>
      <c r="AI3275" s="832">
        <v>0</v>
      </c>
    </row>
    <row r="3276" spans="1:35" ht="15" customHeight="1">
      <c r="A3276" s="832" t="s">
        <v>1150</v>
      </c>
      <c r="B3276" s="832">
        <v>2023</v>
      </c>
      <c r="C3276" s="832" t="s">
        <v>2055</v>
      </c>
      <c r="D3276" s="832" t="s">
        <v>2796</v>
      </c>
      <c r="E3276" s="832" t="s">
        <v>333</v>
      </c>
      <c r="F3276" s="832" t="s">
        <v>1153</v>
      </c>
      <c r="G3276" s="832">
        <v>-183014.58</v>
      </c>
      <c r="H3276" s="832">
        <v>-183014.58</v>
      </c>
      <c r="I3276" s="832">
        <v>-183014.58</v>
      </c>
      <c r="J3276" s="832">
        <v>-183014.58</v>
      </c>
      <c r="K3276" s="832">
        <v>-183014.58</v>
      </c>
      <c r="L3276" s="832">
        <v>0</v>
      </c>
      <c r="M3276" s="832">
        <v>0</v>
      </c>
      <c r="N3276" s="832">
        <v>0</v>
      </c>
      <c r="O3276" s="832">
        <v>0</v>
      </c>
      <c r="P3276" s="832">
        <v>0</v>
      </c>
      <c r="Q3276" s="832">
        <v>0</v>
      </c>
      <c r="R3276" s="832">
        <v>0</v>
      </c>
      <c r="S3276" s="832">
        <v>0</v>
      </c>
      <c r="T3276" s="832">
        <v>0</v>
      </c>
      <c r="U3276" s="832">
        <v>0</v>
      </c>
      <c r="V3276" s="832">
        <v>0</v>
      </c>
      <c r="W3276" s="832">
        <v>0</v>
      </c>
      <c r="X3276" s="832">
        <v>0</v>
      </c>
      <c r="Y3276" s="832">
        <v>0</v>
      </c>
      <c r="Z3276" s="832">
        <v>0</v>
      </c>
      <c r="AA3276" s="832">
        <v>0</v>
      </c>
      <c r="AB3276" s="832">
        <v>0</v>
      </c>
      <c r="AC3276" s="832">
        <v>0</v>
      </c>
      <c r="AD3276" s="832">
        <v>0</v>
      </c>
      <c r="AE3276" s="832">
        <v>0</v>
      </c>
      <c r="AF3276" s="832">
        <v>0</v>
      </c>
      <c r="AG3276" s="832">
        <v>0</v>
      </c>
      <c r="AH3276" s="832">
        <v>0</v>
      </c>
      <c r="AI3276" s="832">
        <v>0</v>
      </c>
    </row>
    <row r="3277" spans="1:35" ht="15" customHeight="1">
      <c r="A3277" s="832" t="s">
        <v>1150</v>
      </c>
      <c r="B3277" s="832">
        <v>2023</v>
      </c>
      <c r="C3277" s="832" t="s">
        <v>2057</v>
      </c>
      <c r="D3277" s="832" t="s">
        <v>2797</v>
      </c>
      <c r="E3277" s="832" t="s">
        <v>333</v>
      </c>
      <c r="F3277" s="832" t="s">
        <v>1153</v>
      </c>
      <c r="G3277" s="832">
        <v>3351</v>
      </c>
      <c r="H3277" s="832">
        <v>3846</v>
      </c>
      <c r="I3277" s="832">
        <v>4689</v>
      </c>
      <c r="J3277" s="832">
        <v>3678</v>
      </c>
      <c r="K3277" s="832">
        <v>2451</v>
      </c>
      <c r="L3277" s="832">
        <v>837</v>
      </c>
      <c r="M3277" s="832">
        <v>1806</v>
      </c>
      <c r="N3277" s="832">
        <v>2596.5</v>
      </c>
      <c r="O3277" s="832">
        <v>2466</v>
      </c>
      <c r="P3277" s="832">
        <v>2304</v>
      </c>
      <c r="Q3277" s="832">
        <v>3519</v>
      </c>
      <c r="R3277" s="832">
        <v>1993.5</v>
      </c>
      <c r="S3277" s="832">
        <v>0</v>
      </c>
      <c r="T3277" s="832">
        <v>0</v>
      </c>
      <c r="U3277" s="832">
        <v>0</v>
      </c>
      <c r="V3277" s="832">
        <v>0</v>
      </c>
      <c r="W3277" s="832">
        <v>0</v>
      </c>
      <c r="X3277" s="832">
        <v>0</v>
      </c>
      <c r="Y3277" s="832">
        <v>0</v>
      </c>
      <c r="Z3277" s="832">
        <v>0</v>
      </c>
      <c r="AA3277" s="832">
        <v>0</v>
      </c>
      <c r="AB3277" s="832">
        <v>0</v>
      </c>
      <c r="AC3277" s="832">
        <v>0</v>
      </c>
      <c r="AD3277" s="832">
        <v>0</v>
      </c>
      <c r="AE3277" s="832">
        <v>0</v>
      </c>
      <c r="AF3277" s="832">
        <v>0</v>
      </c>
      <c r="AG3277" s="832">
        <v>0</v>
      </c>
      <c r="AH3277" s="832">
        <v>0</v>
      </c>
      <c r="AI3277" s="832">
        <v>0</v>
      </c>
    </row>
    <row r="3278" spans="1:35" ht="15" customHeight="1">
      <c r="A3278" s="832" t="s">
        <v>1150</v>
      </c>
      <c r="B3278" s="832">
        <v>2023</v>
      </c>
      <c r="C3278" s="832" t="s">
        <v>2059</v>
      </c>
      <c r="D3278" s="832" t="s">
        <v>2798</v>
      </c>
      <c r="E3278" s="832" t="s">
        <v>333</v>
      </c>
      <c r="F3278" s="832" t="s">
        <v>1153</v>
      </c>
      <c r="G3278" s="832">
        <v>34960.129999999997</v>
      </c>
      <c r="H3278" s="832">
        <v>34960.129999999997</v>
      </c>
      <c r="I3278" s="832">
        <v>34960.129999999997</v>
      </c>
      <c r="J3278" s="832">
        <v>34960.129999999997</v>
      </c>
      <c r="K3278" s="832">
        <v>34960.129999999997</v>
      </c>
      <c r="L3278" s="832">
        <v>35292.32</v>
      </c>
      <c r="M3278" s="832">
        <v>35292.32</v>
      </c>
      <c r="N3278" s="832">
        <v>35292.32</v>
      </c>
      <c r="O3278" s="832">
        <v>35292.32</v>
      </c>
      <c r="P3278" s="832">
        <v>42526.49</v>
      </c>
      <c r="Q3278" s="832">
        <v>43166.89</v>
      </c>
      <c r="R3278" s="832">
        <v>43166.89</v>
      </c>
      <c r="S3278" s="832">
        <v>0</v>
      </c>
      <c r="T3278" s="832">
        <v>0</v>
      </c>
      <c r="U3278" s="832">
        <v>640.4</v>
      </c>
      <c r="V3278" s="832">
        <v>0</v>
      </c>
      <c r="W3278" s="832">
        <v>0</v>
      </c>
      <c r="X3278" s="832">
        <v>0</v>
      </c>
      <c r="Y3278" s="832">
        <v>0</v>
      </c>
      <c r="Z3278" s="832">
        <v>0</v>
      </c>
      <c r="AA3278" s="832">
        <v>0</v>
      </c>
      <c r="AB3278" s="832">
        <v>0</v>
      </c>
      <c r="AC3278" s="832">
        <v>0</v>
      </c>
      <c r="AD3278" s="832">
        <v>0</v>
      </c>
      <c r="AE3278" s="832">
        <v>0</v>
      </c>
      <c r="AF3278" s="832">
        <v>0</v>
      </c>
      <c r="AG3278" s="832">
        <v>0</v>
      </c>
      <c r="AH3278" s="832">
        <v>0</v>
      </c>
      <c r="AI3278" s="832">
        <v>0</v>
      </c>
    </row>
    <row r="3279" spans="1:35" ht="15" customHeight="1">
      <c r="A3279" s="832" t="s">
        <v>1150</v>
      </c>
      <c r="B3279" s="832">
        <v>2023</v>
      </c>
      <c r="C3279" s="832" t="s">
        <v>2061</v>
      </c>
      <c r="D3279" s="832" t="s">
        <v>655</v>
      </c>
      <c r="E3279" s="832" t="s">
        <v>333</v>
      </c>
      <c r="F3279" s="832" t="s">
        <v>1153</v>
      </c>
      <c r="G3279" s="832">
        <v>11864.52</v>
      </c>
      <c r="H3279" s="832">
        <v>4146.04</v>
      </c>
      <c r="I3279" s="832">
        <v>17641.939999999999</v>
      </c>
      <c r="J3279" s="832">
        <v>5114.78</v>
      </c>
      <c r="K3279" s="832">
        <v>23042.2</v>
      </c>
      <c r="L3279" s="832">
        <v>0</v>
      </c>
      <c r="M3279" s="832">
        <v>-5954.43</v>
      </c>
      <c r="N3279" s="832">
        <v>13481.96</v>
      </c>
      <c r="O3279" s="832">
        <v>16097.83</v>
      </c>
      <c r="P3279" s="832">
        <v>23027.88</v>
      </c>
      <c r="Q3279" s="832">
        <v>50270.7</v>
      </c>
      <c r="R3279" s="832">
        <v>10877.17</v>
      </c>
      <c r="S3279" s="832">
        <v>0</v>
      </c>
      <c r="T3279" s="832">
        <v>0</v>
      </c>
      <c r="U3279" s="832">
        <v>0</v>
      </c>
      <c r="V3279" s="832">
        <v>0</v>
      </c>
      <c r="W3279" s="832">
        <v>0</v>
      </c>
      <c r="X3279" s="832">
        <v>0</v>
      </c>
      <c r="Y3279" s="832">
        <v>0</v>
      </c>
      <c r="Z3279" s="832">
        <v>0</v>
      </c>
      <c r="AA3279" s="832">
        <v>0</v>
      </c>
      <c r="AB3279" s="832">
        <v>0</v>
      </c>
      <c r="AC3279" s="832">
        <v>0</v>
      </c>
      <c r="AD3279" s="832">
        <v>0</v>
      </c>
      <c r="AE3279" s="832">
        <v>0</v>
      </c>
      <c r="AF3279" s="832">
        <v>0</v>
      </c>
      <c r="AG3279" s="832">
        <v>0</v>
      </c>
      <c r="AH3279" s="832">
        <v>0</v>
      </c>
      <c r="AI3279" s="832">
        <v>0</v>
      </c>
    </row>
    <row r="3280" spans="1:35" ht="15" customHeight="1">
      <c r="A3280" s="832" t="s">
        <v>1150</v>
      </c>
      <c r="B3280" s="832">
        <v>2023</v>
      </c>
      <c r="C3280" s="832" t="s">
        <v>2063</v>
      </c>
      <c r="D3280" s="832" t="s">
        <v>2799</v>
      </c>
      <c r="E3280" s="832" t="s">
        <v>333</v>
      </c>
      <c r="F3280" s="832" t="s">
        <v>1153</v>
      </c>
      <c r="G3280" s="832">
        <v>791.86</v>
      </c>
      <c r="H3280" s="832">
        <v>704.43</v>
      </c>
      <c r="I3280" s="832">
        <v>1062.06</v>
      </c>
      <c r="J3280" s="832">
        <v>1438.92</v>
      </c>
      <c r="K3280" s="832">
        <v>194.19</v>
      </c>
      <c r="L3280" s="832">
        <v>0</v>
      </c>
      <c r="M3280" s="832">
        <v>1453.07</v>
      </c>
      <c r="N3280" s="832">
        <v>1506.08</v>
      </c>
      <c r="O3280" s="832">
        <v>2644.64</v>
      </c>
      <c r="P3280" s="832">
        <v>1420.4</v>
      </c>
      <c r="Q3280" s="832">
        <v>1564.28</v>
      </c>
      <c r="R3280" s="832">
        <v>1522.23</v>
      </c>
      <c r="S3280" s="832">
        <v>0</v>
      </c>
      <c r="T3280" s="832">
        <v>0</v>
      </c>
      <c r="U3280" s="832">
        <v>0</v>
      </c>
      <c r="V3280" s="832">
        <v>0</v>
      </c>
      <c r="W3280" s="832">
        <v>0</v>
      </c>
      <c r="X3280" s="832">
        <v>0</v>
      </c>
      <c r="Y3280" s="832">
        <v>0</v>
      </c>
      <c r="Z3280" s="832">
        <v>0</v>
      </c>
      <c r="AA3280" s="832">
        <v>0</v>
      </c>
      <c r="AB3280" s="832">
        <v>0</v>
      </c>
      <c r="AC3280" s="832">
        <v>0</v>
      </c>
      <c r="AD3280" s="832">
        <v>0</v>
      </c>
      <c r="AE3280" s="832">
        <v>0</v>
      </c>
      <c r="AF3280" s="832">
        <v>0</v>
      </c>
      <c r="AG3280" s="832">
        <v>0</v>
      </c>
      <c r="AH3280" s="832">
        <v>0</v>
      </c>
      <c r="AI3280" s="832">
        <v>0</v>
      </c>
    </row>
    <row r="3281" spans="1:35" ht="15" customHeight="1">
      <c r="A3281" s="832" t="s">
        <v>1150</v>
      </c>
      <c r="B3281" s="832">
        <v>2023</v>
      </c>
      <c r="C3281" s="832" t="s">
        <v>2065</v>
      </c>
      <c r="D3281" s="832" t="s">
        <v>2800</v>
      </c>
      <c r="E3281" s="832" t="s">
        <v>336</v>
      </c>
      <c r="F3281" s="832" t="s">
        <v>1153</v>
      </c>
      <c r="G3281" s="832">
        <v>64706.94</v>
      </c>
      <c r="H3281" s="832">
        <v>165429.91</v>
      </c>
      <c r="I3281" s="832">
        <v>328578.34000000003</v>
      </c>
      <c r="J3281" s="832">
        <v>457182.18</v>
      </c>
      <c r="K3281" s="832">
        <v>569639.16</v>
      </c>
      <c r="L3281" s="832">
        <v>304933.65000000002</v>
      </c>
      <c r="M3281" s="832">
        <v>230987.55</v>
      </c>
      <c r="N3281" s="832">
        <v>228731.84</v>
      </c>
      <c r="O3281" s="832">
        <v>23057.49</v>
      </c>
      <c r="P3281" s="832">
        <v>-3878.8</v>
      </c>
      <c r="Q3281" s="832">
        <v>-3878.8</v>
      </c>
      <c r="R3281" s="832">
        <v>-7589.5</v>
      </c>
      <c r="S3281" s="832">
        <v>0</v>
      </c>
      <c r="T3281" s="832">
        <v>0</v>
      </c>
      <c r="U3281" s="832">
        <v>0</v>
      </c>
      <c r="V3281" s="832">
        <v>0</v>
      </c>
      <c r="W3281" s="832">
        <v>0</v>
      </c>
      <c r="X3281" s="832">
        <v>0</v>
      </c>
      <c r="Y3281" s="832">
        <v>0</v>
      </c>
      <c r="Z3281" s="832">
        <v>0</v>
      </c>
      <c r="AA3281" s="832">
        <v>0</v>
      </c>
      <c r="AB3281" s="832">
        <v>0</v>
      </c>
      <c r="AC3281" s="832">
        <v>0</v>
      </c>
      <c r="AD3281" s="832">
        <v>0</v>
      </c>
      <c r="AE3281" s="832">
        <v>0</v>
      </c>
      <c r="AF3281" s="832">
        <v>0</v>
      </c>
      <c r="AG3281" s="832">
        <v>0</v>
      </c>
      <c r="AH3281" s="832">
        <v>0</v>
      </c>
      <c r="AI3281" s="832">
        <v>0</v>
      </c>
    </row>
    <row r="3282" spans="1:35" ht="15" customHeight="1">
      <c r="A3282" s="832" t="s">
        <v>1150</v>
      </c>
      <c r="B3282" s="832">
        <v>2023</v>
      </c>
      <c r="C3282" s="832" t="s">
        <v>2067</v>
      </c>
      <c r="D3282" s="832" t="s">
        <v>2068</v>
      </c>
      <c r="E3282" s="832" t="s">
        <v>2032</v>
      </c>
      <c r="F3282" s="832" t="s">
        <v>1153</v>
      </c>
      <c r="G3282" s="832">
        <v>31954.66</v>
      </c>
      <c r="H3282" s="832">
        <v>25383.13</v>
      </c>
      <c r="I3282" s="832">
        <v>16407.580000000002</v>
      </c>
      <c r="J3282" s="832">
        <v>24391.07</v>
      </c>
      <c r="K3282" s="832">
        <v>24433.96</v>
      </c>
      <c r="L3282" s="832">
        <v>18266.080000000002</v>
      </c>
      <c r="M3282" s="832">
        <v>37463.65</v>
      </c>
      <c r="N3282" s="832">
        <v>31210.84</v>
      </c>
      <c r="O3282" s="832">
        <v>31096.3</v>
      </c>
      <c r="P3282" s="832">
        <v>31182.98</v>
      </c>
      <c r="Q3282" s="832">
        <v>25252.53</v>
      </c>
      <c r="R3282" s="832">
        <v>23127.69</v>
      </c>
      <c r="S3282" s="832">
        <v>0</v>
      </c>
      <c r="T3282" s="832">
        <v>0</v>
      </c>
      <c r="U3282" s="832">
        <v>0</v>
      </c>
      <c r="V3282" s="832">
        <v>0</v>
      </c>
      <c r="W3282" s="832">
        <v>0</v>
      </c>
      <c r="X3282" s="832">
        <v>0</v>
      </c>
      <c r="Y3282" s="832">
        <v>0</v>
      </c>
      <c r="Z3282" s="832">
        <v>0</v>
      </c>
      <c r="AA3282" s="832">
        <v>0</v>
      </c>
      <c r="AB3282" s="832">
        <v>0</v>
      </c>
      <c r="AC3282" s="832">
        <v>0</v>
      </c>
      <c r="AD3282" s="832">
        <v>0</v>
      </c>
      <c r="AE3282" s="832">
        <v>0</v>
      </c>
      <c r="AF3282" s="832">
        <v>0</v>
      </c>
      <c r="AG3282" s="832">
        <v>0</v>
      </c>
      <c r="AH3282" s="832">
        <v>0</v>
      </c>
      <c r="AI3282" s="832">
        <v>0</v>
      </c>
    </row>
    <row r="3283" spans="1:35" ht="15" customHeight="1">
      <c r="A3283" s="832" t="s">
        <v>1150</v>
      </c>
      <c r="B3283" s="832">
        <v>2023</v>
      </c>
      <c r="C3283" s="832" t="s">
        <v>2071</v>
      </c>
      <c r="D3283" s="832" t="s">
        <v>2801</v>
      </c>
      <c r="E3283" s="832" t="s">
        <v>2032</v>
      </c>
      <c r="F3283" s="832" t="s">
        <v>1153</v>
      </c>
      <c r="G3283" s="832">
        <v>6298.14</v>
      </c>
      <c r="H3283" s="832">
        <v>4870.8</v>
      </c>
      <c r="I3283" s="832">
        <v>2968.82</v>
      </c>
      <c r="J3283" s="832">
        <v>4758.37</v>
      </c>
      <c r="K3283" s="832">
        <v>3022.63</v>
      </c>
      <c r="L3283" s="832">
        <v>2825.62</v>
      </c>
      <c r="M3283" s="832">
        <v>9323.73</v>
      </c>
      <c r="N3283" s="832">
        <v>5905.53</v>
      </c>
      <c r="O3283" s="832">
        <v>3661.36</v>
      </c>
      <c r="P3283" s="832">
        <v>3209.44</v>
      </c>
      <c r="Q3283" s="832">
        <v>2736.79</v>
      </c>
      <c r="R3283" s="832">
        <v>3611.92</v>
      </c>
      <c r="S3283" s="832">
        <v>0</v>
      </c>
      <c r="T3283" s="832">
        <v>0</v>
      </c>
      <c r="U3283" s="832">
        <v>0</v>
      </c>
      <c r="V3283" s="832">
        <v>0</v>
      </c>
      <c r="W3283" s="832">
        <v>0</v>
      </c>
      <c r="X3283" s="832">
        <v>0</v>
      </c>
      <c r="Y3283" s="832">
        <v>0</v>
      </c>
      <c r="Z3283" s="832">
        <v>0</v>
      </c>
      <c r="AA3283" s="832">
        <v>0</v>
      </c>
      <c r="AB3283" s="832">
        <v>0</v>
      </c>
      <c r="AC3283" s="832">
        <v>0</v>
      </c>
      <c r="AD3283" s="832">
        <v>0</v>
      </c>
      <c r="AE3283" s="832">
        <v>0</v>
      </c>
      <c r="AF3283" s="832">
        <v>0</v>
      </c>
      <c r="AG3283" s="832">
        <v>0</v>
      </c>
      <c r="AH3283" s="832">
        <v>0</v>
      </c>
      <c r="AI3283" s="832">
        <v>0</v>
      </c>
    </row>
    <row r="3284" spans="1:35" ht="15" customHeight="1">
      <c r="A3284" s="832" t="s">
        <v>1150</v>
      </c>
      <c r="B3284" s="832">
        <v>2023</v>
      </c>
      <c r="C3284" s="832" t="s">
        <v>2073</v>
      </c>
      <c r="D3284" s="832" t="s">
        <v>2074</v>
      </c>
      <c r="E3284" s="832" t="s">
        <v>2032</v>
      </c>
      <c r="F3284" s="832" t="s">
        <v>1153</v>
      </c>
      <c r="G3284" s="832">
        <v>0</v>
      </c>
      <c r="H3284" s="832">
        <v>0</v>
      </c>
      <c r="I3284" s="832">
        <v>0</v>
      </c>
      <c r="J3284" s="832">
        <v>0</v>
      </c>
      <c r="K3284" s="832">
        <v>0</v>
      </c>
      <c r="L3284" s="832">
        <v>0</v>
      </c>
      <c r="M3284" s="832">
        <v>0</v>
      </c>
      <c r="N3284" s="832">
        <v>0</v>
      </c>
      <c r="O3284" s="832">
        <v>0</v>
      </c>
      <c r="P3284" s="832">
        <v>0</v>
      </c>
      <c r="Q3284" s="832">
        <v>0</v>
      </c>
      <c r="R3284" s="832">
        <v>0</v>
      </c>
      <c r="S3284" s="832">
        <v>0</v>
      </c>
      <c r="T3284" s="832">
        <v>0</v>
      </c>
      <c r="U3284" s="832">
        <v>0</v>
      </c>
      <c r="V3284" s="832">
        <v>0</v>
      </c>
      <c r="W3284" s="832">
        <v>0</v>
      </c>
      <c r="X3284" s="832">
        <v>0</v>
      </c>
      <c r="Y3284" s="832">
        <v>0</v>
      </c>
      <c r="Z3284" s="832">
        <v>0</v>
      </c>
      <c r="AA3284" s="832">
        <v>0</v>
      </c>
      <c r="AB3284" s="832">
        <v>0</v>
      </c>
      <c r="AC3284" s="832">
        <v>0</v>
      </c>
      <c r="AD3284" s="832">
        <v>0</v>
      </c>
      <c r="AE3284" s="832">
        <v>0</v>
      </c>
      <c r="AF3284" s="832">
        <v>0</v>
      </c>
      <c r="AG3284" s="832">
        <v>0</v>
      </c>
      <c r="AH3284" s="832">
        <v>0</v>
      </c>
      <c r="AI3284" s="832">
        <v>0</v>
      </c>
    </row>
    <row r="3285" spans="1:35" ht="15" customHeight="1">
      <c r="A3285" s="832" t="s">
        <v>1150</v>
      </c>
      <c r="B3285" s="832">
        <v>2023</v>
      </c>
      <c r="C3285" s="832" t="s">
        <v>2075</v>
      </c>
      <c r="D3285" s="832" t="s">
        <v>2076</v>
      </c>
      <c r="E3285" s="832" t="s">
        <v>1854</v>
      </c>
      <c r="F3285" s="832" t="s">
        <v>1153</v>
      </c>
      <c r="G3285" s="832">
        <v>0</v>
      </c>
      <c r="H3285" s="832">
        <v>0</v>
      </c>
      <c r="I3285" s="832">
        <v>0</v>
      </c>
      <c r="J3285" s="832">
        <v>0</v>
      </c>
      <c r="K3285" s="832">
        <v>0</v>
      </c>
      <c r="L3285" s="832">
        <v>0</v>
      </c>
      <c r="M3285" s="832">
        <v>0</v>
      </c>
      <c r="N3285" s="832">
        <v>0</v>
      </c>
      <c r="O3285" s="832">
        <v>0</v>
      </c>
      <c r="P3285" s="832">
        <v>0</v>
      </c>
      <c r="Q3285" s="832">
        <v>0</v>
      </c>
      <c r="R3285" s="832">
        <v>0</v>
      </c>
      <c r="S3285" s="832">
        <v>0</v>
      </c>
      <c r="T3285" s="832">
        <v>0</v>
      </c>
      <c r="U3285" s="832">
        <v>0</v>
      </c>
      <c r="V3285" s="832">
        <v>0</v>
      </c>
      <c r="W3285" s="832">
        <v>0</v>
      </c>
      <c r="X3285" s="832">
        <v>0</v>
      </c>
      <c r="Y3285" s="832">
        <v>0</v>
      </c>
      <c r="Z3285" s="832">
        <v>0</v>
      </c>
      <c r="AA3285" s="832">
        <v>0</v>
      </c>
      <c r="AB3285" s="832">
        <v>0</v>
      </c>
      <c r="AC3285" s="832">
        <v>0</v>
      </c>
      <c r="AD3285" s="832">
        <v>0</v>
      </c>
      <c r="AE3285" s="832">
        <v>0</v>
      </c>
      <c r="AF3285" s="832">
        <v>0</v>
      </c>
      <c r="AG3285" s="832">
        <v>0</v>
      </c>
      <c r="AH3285" s="832">
        <v>0</v>
      </c>
      <c r="AI3285" s="832">
        <v>0</v>
      </c>
    </row>
    <row r="3286" spans="1:35" ht="15" customHeight="1">
      <c r="A3286" s="832" t="s">
        <v>1150</v>
      </c>
      <c r="B3286" s="832">
        <v>2023</v>
      </c>
      <c r="C3286" s="832" t="s">
        <v>2077</v>
      </c>
      <c r="D3286" s="832" t="s">
        <v>656</v>
      </c>
      <c r="E3286" s="832" t="s">
        <v>333</v>
      </c>
      <c r="F3286" s="832" t="s">
        <v>1153</v>
      </c>
      <c r="G3286" s="832">
        <v>459681.84</v>
      </c>
      <c r="H3286" s="832">
        <v>459681.84</v>
      </c>
      <c r="I3286" s="832">
        <v>459681.84</v>
      </c>
      <c r="J3286" s="832">
        <v>459681.84</v>
      </c>
      <c r="K3286" s="832">
        <v>459681.84</v>
      </c>
      <c r="L3286" s="832">
        <v>0</v>
      </c>
      <c r="M3286" s="832">
        <v>0</v>
      </c>
      <c r="N3286" s="832">
        <v>0</v>
      </c>
      <c r="O3286" s="832">
        <v>0</v>
      </c>
      <c r="P3286" s="832">
        <v>0</v>
      </c>
      <c r="Q3286" s="832">
        <v>-7502</v>
      </c>
      <c r="R3286" s="832">
        <v>0</v>
      </c>
      <c r="S3286" s="832">
        <v>0</v>
      </c>
      <c r="T3286" s="832">
        <v>0</v>
      </c>
      <c r="U3286" s="832">
        <v>-7502</v>
      </c>
      <c r="V3286" s="832">
        <v>0</v>
      </c>
      <c r="W3286" s="832">
        <v>0</v>
      </c>
      <c r="X3286" s="832">
        <v>0</v>
      </c>
      <c r="Y3286" s="832">
        <v>0</v>
      </c>
      <c r="Z3286" s="832">
        <v>0</v>
      </c>
      <c r="AA3286" s="832">
        <v>0</v>
      </c>
      <c r="AB3286" s="832">
        <v>0</v>
      </c>
      <c r="AC3286" s="832">
        <v>0</v>
      </c>
      <c r="AD3286" s="832">
        <v>0</v>
      </c>
      <c r="AE3286" s="832">
        <v>0</v>
      </c>
      <c r="AF3286" s="832">
        <v>0</v>
      </c>
      <c r="AG3286" s="832">
        <v>0</v>
      </c>
      <c r="AH3286" s="832">
        <v>0</v>
      </c>
      <c r="AI3286" s="832">
        <v>0</v>
      </c>
    </row>
    <row r="3287" spans="1:35" ht="15" customHeight="1">
      <c r="A3287" s="832" t="s">
        <v>1150</v>
      </c>
      <c r="B3287" s="832">
        <v>2023</v>
      </c>
      <c r="C3287" s="832" t="s">
        <v>2078</v>
      </c>
      <c r="D3287" s="832" t="s">
        <v>2802</v>
      </c>
      <c r="E3287" s="832" t="s">
        <v>333</v>
      </c>
      <c r="F3287" s="832" t="s">
        <v>1153</v>
      </c>
      <c r="G3287" s="832">
        <v>-551463.76</v>
      </c>
      <c r="H3287" s="832">
        <v>-551463.76</v>
      </c>
      <c r="I3287" s="832">
        <v>-551463.76</v>
      </c>
      <c r="J3287" s="832">
        <v>-551463.76</v>
      </c>
      <c r="K3287" s="832">
        <v>-551463.76</v>
      </c>
      <c r="L3287" s="832">
        <v>0</v>
      </c>
      <c r="M3287" s="832">
        <v>0</v>
      </c>
      <c r="N3287" s="832">
        <v>0</v>
      </c>
      <c r="O3287" s="832">
        <v>0</v>
      </c>
      <c r="P3287" s="832">
        <v>0</v>
      </c>
      <c r="Q3287" s="832">
        <v>0</v>
      </c>
      <c r="R3287" s="832">
        <v>0</v>
      </c>
      <c r="S3287" s="832">
        <v>0</v>
      </c>
      <c r="T3287" s="832">
        <v>0</v>
      </c>
      <c r="U3287" s="832">
        <v>0</v>
      </c>
      <c r="V3287" s="832">
        <v>0</v>
      </c>
      <c r="W3287" s="832">
        <v>0</v>
      </c>
      <c r="X3287" s="832">
        <v>0</v>
      </c>
      <c r="Y3287" s="832">
        <v>0</v>
      </c>
      <c r="Z3287" s="832">
        <v>0</v>
      </c>
      <c r="AA3287" s="832">
        <v>0</v>
      </c>
      <c r="AB3287" s="832">
        <v>0</v>
      </c>
      <c r="AC3287" s="832">
        <v>0</v>
      </c>
      <c r="AD3287" s="832">
        <v>0</v>
      </c>
      <c r="AE3287" s="832">
        <v>0</v>
      </c>
      <c r="AF3287" s="832">
        <v>0</v>
      </c>
      <c r="AG3287" s="832">
        <v>0</v>
      </c>
      <c r="AH3287" s="832">
        <v>0</v>
      </c>
      <c r="AI3287" s="832">
        <v>0</v>
      </c>
    </row>
    <row r="3288" spans="1:35" ht="15" customHeight="1">
      <c r="A3288" s="832" t="s">
        <v>1150</v>
      </c>
      <c r="B3288" s="832">
        <v>2023</v>
      </c>
      <c r="C3288" s="832" t="s">
        <v>2082</v>
      </c>
      <c r="D3288" s="832" t="s">
        <v>657</v>
      </c>
      <c r="E3288" s="832" t="s">
        <v>333</v>
      </c>
      <c r="F3288" s="832" t="s">
        <v>1153</v>
      </c>
      <c r="G3288" s="832">
        <v>104793.02</v>
      </c>
      <c r="H3288" s="832">
        <v>104793.02</v>
      </c>
      <c r="I3288" s="832">
        <v>104793.02</v>
      </c>
      <c r="J3288" s="832">
        <v>104793.02</v>
      </c>
      <c r="K3288" s="832">
        <v>104793.02</v>
      </c>
      <c r="L3288" s="832">
        <v>29035.25</v>
      </c>
      <c r="M3288" s="832">
        <v>10627.78</v>
      </c>
      <c r="N3288" s="832">
        <v>10627.78</v>
      </c>
      <c r="O3288" s="832">
        <v>29035.25</v>
      </c>
      <c r="P3288" s="832">
        <v>-14876.33</v>
      </c>
      <c r="Q3288" s="832">
        <v>-16055.16</v>
      </c>
      <c r="R3288" s="832">
        <v>23146.51</v>
      </c>
      <c r="S3288" s="832">
        <v>0</v>
      </c>
      <c r="T3288" s="832">
        <v>0</v>
      </c>
      <c r="U3288" s="832">
        <v>-1178.83</v>
      </c>
      <c r="V3288" s="832">
        <v>0</v>
      </c>
      <c r="W3288" s="832">
        <v>0</v>
      </c>
      <c r="X3288" s="832">
        <v>0</v>
      </c>
      <c r="Y3288" s="832">
        <v>0</v>
      </c>
      <c r="Z3288" s="832">
        <v>0</v>
      </c>
      <c r="AA3288" s="832">
        <v>0</v>
      </c>
      <c r="AB3288" s="832">
        <v>0</v>
      </c>
      <c r="AC3288" s="832">
        <v>0</v>
      </c>
      <c r="AD3288" s="832">
        <v>0</v>
      </c>
      <c r="AE3288" s="832">
        <v>0</v>
      </c>
      <c r="AF3288" s="832">
        <v>0</v>
      </c>
      <c r="AG3288" s="832">
        <v>0</v>
      </c>
      <c r="AH3288" s="832">
        <v>0</v>
      </c>
      <c r="AI3288" s="832">
        <v>0</v>
      </c>
    </row>
    <row r="3289" spans="1:35" ht="15" customHeight="1">
      <c r="A3289" s="832" t="s">
        <v>1150</v>
      </c>
      <c r="B3289" s="832">
        <v>2023</v>
      </c>
      <c r="C3289" s="832" t="s">
        <v>2083</v>
      </c>
      <c r="D3289" s="832" t="s">
        <v>656</v>
      </c>
      <c r="E3289" s="832" t="s">
        <v>333</v>
      </c>
      <c r="F3289" s="832" t="s">
        <v>1153</v>
      </c>
      <c r="G3289" s="832">
        <v>-22463.15</v>
      </c>
      <c r="H3289" s="832">
        <v>-22299.040000000001</v>
      </c>
      <c r="I3289" s="832">
        <v>-5762.82</v>
      </c>
      <c r="J3289" s="832">
        <v>-27164.63</v>
      </c>
      <c r="K3289" s="832">
        <v>18676.22</v>
      </c>
      <c r="L3289" s="832">
        <v>0</v>
      </c>
      <c r="M3289" s="832">
        <v>-44761.27</v>
      </c>
      <c r="N3289" s="832">
        <v>-44697.4</v>
      </c>
      <c r="O3289" s="832">
        <v>27186.49</v>
      </c>
      <c r="P3289" s="832">
        <v>-44761.27</v>
      </c>
      <c r="Q3289" s="832">
        <v>46286.23</v>
      </c>
      <c r="R3289" s="832">
        <v>-44761.27</v>
      </c>
      <c r="S3289" s="832">
        <v>0</v>
      </c>
      <c r="T3289" s="832">
        <v>0</v>
      </c>
      <c r="U3289" s="832">
        <v>0</v>
      </c>
      <c r="V3289" s="832">
        <v>0</v>
      </c>
      <c r="W3289" s="832">
        <v>0</v>
      </c>
      <c r="X3289" s="832">
        <v>0</v>
      </c>
      <c r="Y3289" s="832">
        <v>0</v>
      </c>
      <c r="Z3289" s="832">
        <v>0</v>
      </c>
      <c r="AA3289" s="832">
        <v>0</v>
      </c>
      <c r="AB3289" s="832">
        <v>0</v>
      </c>
      <c r="AC3289" s="832">
        <v>0</v>
      </c>
      <c r="AD3289" s="832">
        <v>0</v>
      </c>
      <c r="AE3289" s="832">
        <v>0</v>
      </c>
      <c r="AF3289" s="832">
        <v>0</v>
      </c>
      <c r="AG3289" s="832">
        <v>0</v>
      </c>
      <c r="AH3289" s="832">
        <v>0</v>
      </c>
      <c r="AI3289" s="832">
        <v>0</v>
      </c>
    </row>
    <row r="3290" spans="1:35" ht="15" customHeight="1">
      <c r="A3290" s="832" t="s">
        <v>1150</v>
      </c>
      <c r="B3290" s="832">
        <v>2023</v>
      </c>
      <c r="C3290" s="832" t="s">
        <v>2084</v>
      </c>
      <c r="D3290" s="832" t="s">
        <v>2803</v>
      </c>
      <c r="E3290" s="832" t="s">
        <v>333</v>
      </c>
      <c r="F3290" s="832" t="s">
        <v>1153</v>
      </c>
      <c r="G3290" s="832">
        <v>-41.72</v>
      </c>
      <c r="H3290" s="832">
        <v>-41.72</v>
      </c>
      <c r="I3290" s="832">
        <v>-41.72</v>
      </c>
      <c r="J3290" s="832">
        <v>-41.72</v>
      </c>
      <c r="K3290" s="832">
        <v>-41.72</v>
      </c>
      <c r="L3290" s="832">
        <v>-41.72</v>
      </c>
      <c r="M3290" s="832">
        <v>-41.72</v>
      </c>
      <c r="N3290" s="832">
        <v>-41.72</v>
      </c>
      <c r="O3290" s="832">
        <v>-41.72</v>
      </c>
      <c r="P3290" s="832">
        <v>-41.72</v>
      </c>
      <c r="Q3290" s="832">
        <v>-41.72</v>
      </c>
      <c r="R3290" s="832">
        <v>-41.72</v>
      </c>
      <c r="S3290" s="832">
        <v>0</v>
      </c>
      <c r="T3290" s="832">
        <v>0</v>
      </c>
      <c r="U3290" s="832">
        <v>0</v>
      </c>
      <c r="V3290" s="832">
        <v>0</v>
      </c>
      <c r="W3290" s="832">
        <v>0</v>
      </c>
      <c r="X3290" s="832">
        <v>0</v>
      </c>
      <c r="Y3290" s="832">
        <v>0</v>
      </c>
      <c r="Z3290" s="832">
        <v>0</v>
      </c>
      <c r="AA3290" s="832">
        <v>0</v>
      </c>
      <c r="AB3290" s="832">
        <v>0</v>
      </c>
      <c r="AC3290" s="832">
        <v>0</v>
      </c>
      <c r="AD3290" s="832">
        <v>0</v>
      </c>
      <c r="AE3290" s="832">
        <v>0</v>
      </c>
      <c r="AF3290" s="832">
        <v>0</v>
      </c>
      <c r="AG3290" s="832">
        <v>0</v>
      </c>
      <c r="AH3290" s="832">
        <v>0</v>
      </c>
      <c r="AI3290" s="832">
        <v>0</v>
      </c>
    </row>
    <row r="3291" spans="1:35" ht="15" customHeight="1">
      <c r="A3291" s="832" t="s">
        <v>1150</v>
      </c>
      <c r="B3291" s="832">
        <v>2023</v>
      </c>
      <c r="C3291" s="832" t="s">
        <v>2086</v>
      </c>
      <c r="D3291" s="832" t="s">
        <v>2087</v>
      </c>
      <c r="E3291" s="832" t="s">
        <v>1813</v>
      </c>
      <c r="F3291" s="832" t="s">
        <v>1153</v>
      </c>
      <c r="G3291" s="832">
        <v>2858.66</v>
      </c>
      <c r="H3291" s="832">
        <v>-2022.42</v>
      </c>
      <c r="I3291" s="832">
        <v>9840.24</v>
      </c>
      <c r="J3291" s="832">
        <v>-5932.26</v>
      </c>
      <c r="K3291" s="832">
        <v>-8865.68</v>
      </c>
      <c r="L3291" s="832">
        <v>-9025.68</v>
      </c>
      <c r="M3291" s="832">
        <v>-7775.68</v>
      </c>
      <c r="N3291" s="832">
        <v>-11894.65</v>
      </c>
      <c r="O3291" s="832">
        <v>-9175.5</v>
      </c>
      <c r="P3291" s="832">
        <v>-9095.5</v>
      </c>
      <c r="Q3291" s="832">
        <v>-8641.5</v>
      </c>
      <c r="R3291" s="832">
        <v>-7842.31</v>
      </c>
      <c r="S3291" s="832">
        <v>0</v>
      </c>
      <c r="T3291" s="832">
        <v>0</v>
      </c>
      <c r="U3291" s="832">
        <v>0</v>
      </c>
      <c r="V3291" s="832">
        <v>0</v>
      </c>
      <c r="W3291" s="832">
        <v>0</v>
      </c>
      <c r="X3291" s="832">
        <v>0</v>
      </c>
      <c r="Y3291" s="832">
        <v>0</v>
      </c>
      <c r="Z3291" s="832">
        <v>0</v>
      </c>
      <c r="AA3291" s="832">
        <v>0</v>
      </c>
      <c r="AB3291" s="832">
        <v>0</v>
      </c>
      <c r="AC3291" s="832">
        <v>0</v>
      </c>
      <c r="AD3291" s="832">
        <v>0</v>
      </c>
      <c r="AE3291" s="832">
        <v>0</v>
      </c>
      <c r="AF3291" s="832">
        <v>0</v>
      </c>
      <c r="AG3291" s="832">
        <v>0</v>
      </c>
      <c r="AH3291" s="832">
        <v>0</v>
      </c>
      <c r="AI3291" s="832">
        <v>0</v>
      </c>
    </row>
    <row r="3292" spans="1:35" ht="15" customHeight="1">
      <c r="A3292" s="832" t="s">
        <v>1150</v>
      </c>
      <c r="B3292" s="832">
        <v>2023</v>
      </c>
      <c r="C3292" s="832" t="s">
        <v>2096</v>
      </c>
      <c r="D3292" s="832" t="s">
        <v>2097</v>
      </c>
      <c r="E3292" s="832" t="s">
        <v>1813</v>
      </c>
      <c r="F3292" s="832" t="s">
        <v>1153</v>
      </c>
      <c r="G3292" s="832">
        <v>1376.38</v>
      </c>
      <c r="H3292" s="832">
        <v>1376.38</v>
      </c>
      <c r="I3292" s="832">
        <v>1376.38</v>
      </c>
      <c r="J3292" s="832">
        <v>1376.38</v>
      </c>
      <c r="K3292" s="832">
        <v>1376.38</v>
      </c>
      <c r="L3292" s="832">
        <v>1376.38</v>
      </c>
      <c r="M3292" s="832">
        <v>1376.38</v>
      </c>
      <c r="N3292" s="832">
        <v>1376.38</v>
      </c>
      <c r="O3292" s="832">
        <v>1376.38</v>
      </c>
      <c r="P3292" s="832">
        <v>1376.38</v>
      </c>
      <c r="Q3292" s="832">
        <v>1376.38</v>
      </c>
      <c r="R3292" s="832">
        <v>1376.38</v>
      </c>
      <c r="S3292" s="832">
        <v>0</v>
      </c>
      <c r="T3292" s="832">
        <v>0</v>
      </c>
      <c r="U3292" s="832">
        <v>0</v>
      </c>
      <c r="V3292" s="832">
        <v>0</v>
      </c>
      <c r="W3292" s="832">
        <v>0</v>
      </c>
      <c r="X3292" s="832">
        <v>0</v>
      </c>
      <c r="Y3292" s="832">
        <v>0</v>
      </c>
      <c r="Z3292" s="832">
        <v>0</v>
      </c>
      <c r="AA3292" s="832">
        <v>0</v>
      </c>
      <c r="AB3292" s="832">
        <v>0</v>
      </c>
      <c r="AC3292" s="832">
        <v>0</v>
      </c>
      <c r="AD3292" s="832">
        <v>0</v>
      </c>
      <c r="AE3292" s="832">
        <v>0</v>
      </c>
      <c r="AF3292" s="832">
        <v>0</v>
      </c>
      <c r="AG3292" s="832">
        <v>0</v>
      </c>
      <c r="AH3292" s="832">
        <v>0</v>
      </c>
      <c r="AI3292" s="832">
        <v>0</v>
      </c>
    </row>
    <row r="3293" spans="1:35" ht="15" customHeight="1">
      <c r="A3293" s="832" t="s">
        <v>1150</v>
      </c>
      <c r="B3293" s="832">
        <v>2023</v>
      </c>
      <c r="C3293" s="832" t="s">
        <v>2098</v>
      </c>
      <c r="D3293" s="832" t="s">
        <v>2099</v>
      </c>
      <c r="E3293" s="832" t="s">
        <v>333</v>
      </c>
      <c r="F3293" s="832" t="s">
        <v>1153</v>
      </c>
      <c r="G3293" s="832">
        <v>0</v>
      </c>
      <c r="H3293" s="832">
        <v>0</v>
      </c>
      <c r="I3293" s="832">
        <v>0</v>
      </c>
      <c r="J3293" s="832">
        <v>0</v>
      </c>
      <c r="K3293" s="832">
        <v>0</v>
      </c>
      <c r="L3293" s="832">
        <v>0</v>
      </c>
      <c r="M3293" s="832">
        <v>0</v>
      </c>
      <c r="N3293" s="832">
        <v>0</v>
      </c>
      <c r="O3293" s="832">
        <v>0</v>
      </c>
      <c r="P3293" s="832">
        <v>0</v>
      </c>
      <c r="Q3293" s="832">
        <v>0</v>
      </c>
      <c r="R3293" s="832">
        <v>0</v>
      </c>
      <c r="S3293" s="832">
        <v>0</v>
      </c>
      <c r="T3293" s="832">
        <v>0</v>
      </c>
      <c r="U3293" s="832">
        <v>0</v>
      </c>
      <c r="V3293" s="832">
        <v>0</v>
      </c>
      <c r="W3293" s="832">
        <v>0</v>
      </c>
      <c r="X3293" s="832">
        <v>0</v>
      </c>
      <c r="Y3293" s="832">
        <v>0</v>
      </c>
      <c r="Z3293" s="832">
        <v>0</v>
      </c>
      <c r="AA3293" s="832">
        <v>0</v>
      </c>
      <c r="AB3293" s="832">
        <v>0</v>
      </c>
      <c r="AC3293" s="832">
        <v>0</v>
      </c>
      <c r="AD3293" s="832">
        <v>0</v>
      </c>
      <c r="AE3293" s="832">
        <v>0</v>
      </c>
      <c r="AF3293" s="832">
        <v>0</v>
      </c>
      <c r="AG3293" s="832">
        <v>0</v>
      </c>
      <c r="AH3293" s="832">
        <v>0</v>
      </c>
      <c r="AI3293" s="832">
        <v>0</v>
      </c>
    </row>
    <row r="3294" spans="1:35" ht="15" customHeight="1">
      <c r="A3294" s="832" t="s">
        <v>1150</v>
      </c>
      <c r="B3294" s="832">
        <v>2023</v>
      </c>
      <c r="C3294" s="832" t="s">
        <v>2100</v>
      </c>
      <c r="D3294" s="832" t="s">
        <v>2804</v>
      </c>
      <c r="E3294" s="832" t="s">
        <v>1854</v>
      </c>
      <c r="F3294" s="832" t="s">
        <v>1153</v>
      </c>
      <c r="G3294" s="832">
        <v>10915.42</v>
      </c>
      <c r="H3294" s="832">
        <v>10915.42</v>
      </c>
      <c r="I3294" s="832">
        <v>11008.14</v>
      </c>
      <c r="J3294" s="832">
        <v>11077.68</v>
      </c>
      <c r="K3294" s="832">
        <v>11077.68</v>
      </c>
      <c r="L3294" s="832">
        <v>11077.68</v>
      </c>
      <c r="M3294" s="832">
        <v>11077.68</v>
      </c>
      <c r="N3294" s="832">
        <v>11077.68</v>
      </c>
      <c r="O3294" s="832">
        <v>11077.68</v>
      </c>
      <c r="P3294" s="832">
        <v>11077.68</v>
      </c>
      <c r="Q3294" s="832">
        <v>11077.68</v>
      </c>
      <c r="R3294" s="832">
        <v>11077.68</v>
      </c>
      <c r="S3294" s="832">
        <v>0</v>
      </c>
      <c r="T3294" s="832">
        <v>0</v>
      </c>
      <c r="U3294" s="832">
        <v>0</v>
      </c>
      <c r="V3294" s="832">
        <v>0</v>
      </c>
      <c r="W3294" s="832">
        <v>0</v>
      </c>
      <c r="X3294" s="832">
        <v>0</v>
      </c>
      <c r="Y3294" s="832">
        <v>0</v>
      </c>
      <c r="Z3294" s="832">
        <v>0</v>
      </c>
      <c r="AA3294" s="832">
        <v>0</v>
      </c>
      <c r="AB3294" s="832">
        <v>0</v>
      </c>
      <c r="AC3294" s="832">
        <v>0</v>
      </c>
      <c r="AD3294" s="832">
        <v>0</v>
      </c>
      <c r="AE3294" s="832">
        <v>0</v>
      </c>
      <c r="AF3294" s="832">
        <v>0</v>
      </c>
      <c r="AG3294" s="832">
        <v>0</v>
      </c>
      <c r="AH3294" s="832">
        <v>0</v>
      </c>
      <c r="AI3294" s="832">
        <v>0</v>
      </c>
    </row>
    <row r="3295" spans="1:35" ht="15" customHeight="1">
      <c r="A3295" s="832" t="s">
        <v>1150</v>
      </c>
      <c r="B3295" s="832">
        <v>2023</v>
      </c>
      <c r="C3295" s="832" t="s">
        <v>2102</v>
      </c>
      <c r="D3295" s="832" t="s">
        <v>2103</v>
      </c>
      <c r="E3295" s="832" t="s">
        <v>333</v>
      </c>
      <c r="F3295" s="832" t="s">
        <v>1153</v>
      </c>
      <c r="G3295" s="832">
        <v>0</v>
      </c>
      <c r="H3295" s="832">
        <v>0</v>
      </c>
      <c r="I3295" s="832">
        <v>0</v>
      </c>
      <c r="J3295" s="832">
        <v>0</v>
      </c>
      <c r="K3295" s="832">
        <v>0</v>
      </c>
      <c r="L3295" s="832">
        <v>0</v>
      </c>
      <c r="M3295" s="832">
        <v>0</v>
      </c>
      <c r="N3295" s="832">
        <v>0</v>
      </c>
      <c r="O3295" s="832">
        <v>0</v>
      </c>
      <c r="P3295" s="832">
        <v>0</v>
      </c>
      <c r="Q3295" s="832">
        <v>0</v>
      </c>
      <c r="R3295" s="832">
        <v>0</v>
      </c>
      <c r="S3295" s="832">
        <v>0</v>
      </c>
      <c r="T3295" s="832">
        <v>0</v>
      </c>
      <c r="U3295" s="832">
        <v>0</v>
      </c>
      <c r="V3295" s="832">
        <v>0</v>
      </c>
      <c r="W3295" s="832">
        <v>0</v>
      </c>
      <c r="X3295" s="832">
        <v>0</v>
      </c>
      <c r="Y3295" s="832">
        <v>0</v>
      </c>
      <c r="Z3295" s="832">
        <v>0</v>
      </c>
      <c r="AA3295" s="832">
        <v>0</v>
      </c>
      <c r="AB3295" s="832">
        <v>0</v>
      </c>
      <c r="AC3295" s="832">
        <v>0</v>
      </c>
      <c r="AD3295" s="832">
        <v>0</v>
      </c>
      <c r="AE3295" s="832">
        <v>0</v>
      </c>
      <c r="AF3295" s="832">
        <v>0</v>
      </c>
      <c r="AG3295" s="832">
        <v>0</v>
      </c>
      <c r="AH3295" s="832">
        <v>0</v>
      </c>
      <c r="AI3295" s="832">
        <v>0</v>
      </c>
    </row>
    <row r="3296" spans="1:35" ht="15" customHeight="1">
      <c r="A3296" s="832" t="s">
        <v>1150</v>
      </c>
      <c r="B3296" s="832">
        <v>2023</v>
      </c>
      <c r="C3296" s="832" t="s">
        <v>2104</v>
      </c>
      <c r="D3296" s="832" t="s">
        <v>2105</v>
      </c>
      <c r="E3296" s="832" t="s">
        <v>333</v>
      </c>
      <c r="F3296" s="832" t="s">
        <v>1153</v>
      </c>
      <c r="G3296" s="832">
        <v>0</v>
      </c>
      <c r="H3296" s="832">
        <v>0</v>
      </c>
      <c r="I3296" s="832">
        <v>0</v>
      </c>
      <c r="J3296" s="832">
        <v>0</v>
      </c>
      <c r="K3296" s="832">
        <v>0</v>
      </c>
      <c r="L3296" s="832">
        <v>0</v>
      </c>
      <c r="M3296" s="832">
        <v>0</v>
      </c>
      <c r="N3296" s="832">
        <v>0</v>
      </c>
      <c r="O3296" s="832">
        <v>0</v>
      </c>
      <c r="P3296" s="832">
        <v>0</v>
      </c>
      <c r="Q3296" s="832">
        <v>0</v>
      </c>
      <c r="R3296" s="832">
        <v>0</v>
      </c>
      <c r="S3296" s="832">
        <v>0</v>
      </c>
      <c r="T3296" s="832">
        <v>0</v>
      </c>
      <c r="U3296" s="832">
        <v>0</v>
      </c>
      <c r="V3296" s="832">
        <v>0</v>
      </c>
      <c r="W3296" s="832">
        <v>0</v>
      </c>
      <c r="X3296" s="832">
        <v>0</v>
      </c>
      <c r="Y3296" s="832">
        <v>0</v>
      </c>
      <c r="Z3296" s="832">
        <v>0</v>
      </c>
      <c r="AA3296" s="832">
        <v>0</v>
      </c>
      <c r="AB3296" s="832">
        <v>0</v>
      </c>
      <c r="AC3296" s="832">
        <v>0</v>
      </c>
      <c r="AD3296" s="832">
        <v>0</v>
      </c>
      <c r="AE3296" s="832">
        <v>0</v>
      </c>
      <c r="AF3296" s="832">
        <v>0</v>
      </c>
      <c r="AG3296" s="832">
        <v>0</v>
      </c>
      <c r="AH3296" s="832">
        <v>0</v>
      </c>
      <c r="AI3296" s="832">
        <v>0</v>
      </c>
    </row>
    <row r="3297" spans="1:35" ht="15" customHeight="1">
      <c r="A3297" s="832" t="s">
        <v>1150</v>
      </c>
      <c r="B3297" s="832">
        <v>2023</v>
      </c>
      <c r="C3297" s="832" t="s">
        <v>2106</v>
      </c>
      <c r="D3297" s="832" t="s">
        <v>2805</v>
      </c>
      <c r="E3297" s="832" t="s">
        <v>1813</v>
      </c>
      <c r="F3297" s="832" t="s">
        <v>1153</v>
      </c>
      <c r="G3297" s="832">
        <v>22167.16</v>
      </c>
      <c r="H3297" s="832">
        <v>13100.35</v>
      </c>
      <c r="I3297" s="832">
        <v>9071.42</v>
      </c>
      <c r="J3297" s="832">
        <v>12418.32</v>
      </c>
      <c r="K3297" s="832">
        <v>10738.28</v>
      </c>
      <c r="L3297" s="832">
        <v>6734.08</v>
      </c>
      <c r="M3297" s="832">
        <v>6877.39</v>
      </c>
      <c r="N3297" s="832">
        <v>11387.09</v>
      </c>
      <c r="O3297" s="832">
        <v>14925.86</v>
      </c>
      <c r="P3297" s="832">
        <v>17032.55</v>
      </c>
      <c r="Q3297" s="832">
        <v>12201.36</v>
      </c>
      <c r="R3297" s="832">
        <v>9725.36</v>
      </c>
      <c r="S3297" s="832">
        <v>0</v>
      </c>
      <c r="T3297" s="832">
        <v>0</v>
      </c>
      <c r="U3297" s="832">
        <v>0</v>
      </c>
      <c r="V3297" s="832">
        <v>0</v>
      </c>
      <c r="W3297" s="832">
        <v>0</v>
      </c>
      <c r="X3297" s="832">
        <v>0</v>
      </c>
      <c r="Y3297" s="832">
        <v>0</v>
      </c>
      <c r="Z3297" s="832">
        <v>0</v>
      </c>
      <c r="AA3297" s="832">
        <v>0</v>
      </c>
      <c r="AB3297" s="832">
        <v>0</v>
      </c>
      <c r="AC3297" s="832">
        <v>0</v>
      </c>
      <c r="AD3297" s="832">
        <v>0</v>
      </c>
      <c r="AE3297" s="832">
        <v>0</v>
      </c>
      <c r="AF3297" s="832">
        <v>0</v>
      </c>
      <c r="AG3297" s="832">
        <v>0</v>
      </c>
      <c r="AH3297" s="832">
        <v>0</v>
      </c>
      <c r="AI3297" s="832">
        <v>0</v>
      </c>
    </row>
    <row r="3298" spans="1:35" ht="15" customHeight="1">
      <c r="A3298" s="832" t="s">
        <v>1150</v>
      </c>
      <c r="B3298" s="832">
        <v>2023</v>
      </c>
      <c r="C3298" s="832" t="s">
        <v>2108</v>
      </c>
      <c r="D3298" s="832" t="s">
        <v>2109</v>
      </c>
      <c r="E3298" s="832" t="s">
        <v>333</v>
      </c>
      <c r="F3298" s="832" t="s">
        <v>1153</v>
      </c>
      <c r="G3298" s="832">
        <v>5142.22</v>
      </c>
      <c r="H3298" s="832">
        <v>4880.67</v>
      </c>
      <c r="I3298" s="832">
        <v>5128.76</v>
      </c>
      <c r="J3298" s="832">
        <v>4123.1000000000004</v>
      </c>
      <c r="K3298" s="832">
        <v>-2868.34</v>
      </c>
      <c r="L3298" s="832">
        <v>-4434.05</v>
      </c>
      <c r="M3298" s="832">
        <v>-6383.74</v>
      </c>
      <c r="N3298" s="832">
        <v>-10734.66</v>
      </c>
      <c r="O3298" s="832">
        <v>-13409.61</v>
      </c>
      <c r="P3298" s="832">
        <v>-13082.94</v>
      </c>
      <c r="Q3298" s="832">
        <v>14807.72</v>
      </c>
      <c r="R3298" s="832">
        <v>6891.29</v>
      </c>
      <c r="S3298" s="832">
        <v>0</v>
      </c>
      <c r="T3298" s="832">
        <v>0</v>
      </c>
      <c r="U3298" s="832">
        <v>35900.19</v>
      </c>
      <c r="V3298" s="832">
        <v>0</v>
      </c>
      <c r="W3298" s="832">
        <v>0</v>
      </c>
      <c r="X3298" s="832">
        <v>0</v>
      </c>
      <c r="Y3298" s="832">
        <v>0</v>
      </c>
      <c r="Z3298" s="832">
        <v>0</v>
      </c>
      <c r="AA3298" s="832">
        <v>0</v>
      </c>
      <c r="AB3298" s="832">
        <v>0</v>
      </c>
      <c r="AC3298" s="832">
        <v>0</v>
      </c>
      <c r="AD3298" s="832">
        <v>0</v>
      </c>
      <c r="AE3298" s="832">
        <v>0</v>
      </c>
      <c r="AF3298" s="832">
        <v>0</v>
      </c>
      <c r="AG3298" s="832">
        <v>0</v>
      </c>
      <c r="AH3298" s="832">
        <v>0</v>
      </c>
      <c r="AI3298" s="832">
        <v>0</v>
      </c>
    </row>
    <row r="3299" spans="1:35" ht="15" customHeight="1">
      <c r="A3299" s="832" t="s">
        <v>1150</v>
      </c>
      <c r="B3299" s="832">
        <v>2023</v>
      </c>
      <c r="C3299" s="832" t="s">
        <v>2110</v>
      </c>
      <c r="D3299" s="832" t="s">
        <v>2111</v>
      </c>
      <c r="E3299" s="832" t="s">
        <v>1119</v>
      </c>
      <c r="F3299" s="832" t="s">
        <v>1153</v>
      </c>
      <c r="G3299" s="832">
        <v>0</v>
      </c>
      <c r="H3299" s="832">
        <v>0</v>
      </c>
      <c r="I3299" s="832">
        <v>0</v>
      </c>
      <c r="J3299" s="832">
        <v>0</v>
      </c>
      <c r="K3299" s="832">
        <v>0</v>
      </c>
      <c r="L3299" s="832">
        <v>0</v>
      </c>
      <c r="M3299" s="832">
        <v>0</v>
      </c>
      <c r="N3299" s="832">
        <v>0</v>
      </c>
      <c r="O3299" s="832">
        <v>0</v>
      </c>
      <c r="P3299" s="832">
        <v>0</v>
      </c>
      <c r="Q3299" s="832">
        <v>0</v>
      </c>
      <c r="R3299" s="832">
        <v>0</v>
      </c>
      <c r="S3299" s="832">
        <v>0</v>
      </c>
      <c r="T3299" s="832">
        <v>0</v>
      </c>
      <c r="U3299" s="832">
        <v>0</v>
      </c>
      <c r="V3299" s="832">
        <v>0</v>
      </c>
      <c r="W3299" s="832">
        <v>0</v>
      </c>
      <c r="X3299" s="832">
        <v>0</v>
      </c>
      <c r="Y3299" s="832">
        <v>0</v>
      </c>
      <c r="Z3299" s="832">
        <v>0</v>
      </c>
      <c r="AA3299" s="832">
        <v>0</v>
      </c>
      <c r="AB3299" s="832">
        <v>0</v>
      </c>
      <c r="AC3299" s="832">
        <v>0</v>
      </c>
      <c r="AD3299" s="832">
        <v>0</v>
      </c>
      <c r="AE3299" s="832">
        <v>0</v>
      </c>
      <c r="AF3299" s="832">
        <v>0</v>
      </c>
      <c r="AG3299" s="832">
        <v>0</v>
      </c>
      <c r="AH3299" s="832">
        <v>0</v>
      </c>
      <c r="AI3299" s="832">
        <v>0</v>
      </c>
    </row>
    <row r="3300" spans="1:35" ht="15" customHeight="1">
      <c r="A3300" s="832" t="s">
        <v>1150</v>
      </c>
      <c r="B3300" s="832">
        <v>2023</v>
      </c>
      <c r="C3300" s="832" t="s">
        <v>2112</v>
      </c>
      <c r="D3300" s="832" t="s">
        <v>2113</v>
      </c>
      <c r="E3300" s="832" t="s">
        <v>2114</v>
      </c>
      <c r="F3300" s="832" t="s">
        <v>1153</v>
      </c>
      <c r="G3300" s="832">
        <v>0</v>
      </c>
      <c r="H3300" s="832">
        <v>0</v>
      </c>
      <c r="I3300" s="832">
        <v>0</v>
      </c>
      <c r="J3300" s="832">
        <v>0</v>
      </c>
      <c r="K3300" s="832">
        <v>0</v>
      </c>
      <c r="L3300" s="832">
        <v>0</v>
      </c>
      <c r="M3300" s="832">
        <v>0</v>
      </c>
      <c r="N3300" s="832">
        <v>0</v>
      </c>
      <c r="O3300" s="832">
        <v>0</v>
      </c>
      <c r="P3300" s="832">
        <v>0</v>
      </c>
      <c r="Q3300" s="832">
        <v>0</v>
      </c>
      <c r="R3300" s="832">
        <v>0</v>
      </c>
      <c r="S3300" s="832">
        <v>0</v>
      </c>
      <c r="T3300" s="832">
        <v>0</v>
      </c>
      <c r="U3300" s="832">
        <v>0</v>
      </c>
      <c r="V3300" s="832">
        <v>0</v>
      </c>
      <c r="W3300" s="832">
        <v>0</v>
      </c>
      <c r="X3300" s="832">
        <v>0</v>
      </c>
      <c r="Y3300" s="832">
        <v>0</v>
      </c>
      <c r="Z3300" s="832">
        <v>0</v>
      </c>
      <c r="AA3300" s="832">
        <v>0</v>
      </c>
      <c r="AB3300" s="832">
        <v>0</v>
      </c>
      <c r="AC3300" s="832">
        <v>0</v>
      </c>
      <c r="AD3300" s="832">
        <v>0</v>
      </c>
      <c r="AE3300" s="832">
        <v>0</v>
      </c>
      <c r="AF3300" s="832">
        <v>0</v>
      </c>
      <c r="AG3300" s="832">
        <v>0</v>
      </c>
      <c r="AH3300" s="832">
        <v>0</v>
      </c>
      <c r="AI3300" s="832">
        <v>0</v>
      </c>
    </row>
    <row r="3301" spans="1:35" ht="15" customHeight="1">
      <c r="A3301" s="832" t="s">
        <v>1150</v>
      </c>
      <c r="B3301" s="832">
        <v>2023</v>
      </c>
      <c r="C3301" s="832" t="s">
        <v>2115</v>
      </c>
      <c r="D3301" s="832" t="s">
        <v>2116</v>
      </c>
      <c r="E3301" s="832" t="s">
        <v>1854</v>
      </c>
      <c r="F3301" s="832" t="s">
        <v>1153</v>
      </c>
      <c r="G3301" s="832">
        <v>134496.24</v>
      </c>
      <c r="H3301" s="832">
        <v>135993.51</v>
      </c>
      <c r="I3301" s="832">
        <v>142591.85</v>
      </c>
      <c r="J3301" s="832">
        <v>144278.89000000001</v>
      </c>
      <c r="K3301" s="832">
        <v>153198.54999999999</v>
      </c>
      <c r="L3301" s="832">
        <v>154900.35999999999</v>
      </c>
      <c r="M3301" s="832">
        <v>122216.49</v>
      </c>
      <c r="N3301" s="832">
        <v>113902.54</v>
      </c>
      <c r="O3301" s="832">
        <v>125858.08</v>
      </c>
      <c r="P3301" s="832">
        <v>138428.18</v>
      </c>
      <c r="Q3301" s="832">
        <v>148330.64000000001</v>
      </c>
      <c r="R3301" s="832">
        <v>144114.78</v>
      </c>
      <c r="S3301" s="832">
        <v>0</v>
      </c>
      <c r="T3301" s="832">
        <v>0</v>
      </c>
      <c r="U3301" s="832">
        <v>3673.21</v>
      </c>
      <c r="V3301" s="832">
        <v>0</v>
      </c>
      <c r="W3301" s="832">
        <v>0</v>
      </c>
      <c r="X3301" s="832">
        <v>0</v>
      </c>
      <c r="Y3301" s="832">
        <v>0</v>
      </c>
      <c r="Z3301" s="832">
        <v>0</v>
      </c>
      <c r="AA3301" s="832">
        <v>0</v>
      </c>
      <c r="AB3301" s="832">
        <v>0</v>
      </c>
      <c r="AC3301" s="832">
        <v>0</v>
      </c>
      <c r="AD3301" s="832">
        <v>0</v>
      </c>
      <c r="AE3301" s="832">
        <v>0</v>
      </c>
      <c r="AF3301" s="832">
        <v>0</v>
      </c>
      <c r="AG3301" s="832">
        <v>0</v>
      </c>
      <c r="AH3301" s="832">
        <v>0</v>
      </c>
      <c r="AI3301" s="832">
        <v>0</v>
      </c>
    </row>
    <row r="3302" spans="1:35" ht="15" customHeight="1">
      <c r="A3302" s="832" t="s">
        <v>1150</v>
      </c>
      <c r="B3302" s="832">
        <v>2023</v>
      </c>
      <c r="C3302" s="832" t="s">
        <v>2117</v>
      </c>
      <c r="D3302" s="832" t="s">
        <v>2118</v>
      </c>
      <c r="E3302" s="832" t="s">
        <v>333</v>
      </c>
      <c r="F3302" s="832" t="s">
        <v>1153</v>
      </c>
      <c r="G3302" s="832">
        <v>-675.73</v>
      </c>
      <c r="H3302" s="832">
        <v>-92.14</v>
      </c>
      <c r="I3302" s="832">
        <v>-127.16</v>
      </c>
      <c r="J3302" s="832">
        <v>-127.16</v>
      </c>
      <c r="K3302" s="832">
        <v>-127.16</v>
      </c>
      <c r="L3302" s="832">
        <v>-127.16</v>
      </c>
      <c r="M3302" s="832">
        <v>-127.16</v>
      </c>
      <c r="N3302" s="832">
        <v>-127.16</v>
      </c>
      <c r="O3302" s="832">
        <v>-127.16</v>
      </c>
      <c r="P3302" s="832">
        <v>-152.86000000000001</v>
      </c>
      <c r="Q3302" s="832">
        <v>-152.86000000000001</v>
      </c>
      <c r="R3302" s="832">
        <v>-152.86000000000001</v>
      </c>
      <c r="S3302" s="832">
        <v>0</v>
      </c>
      <c r="T3302" s="832">
        <v>0</v>
      </c>
      <c r="U3302" s="832">
        <v>0</v>
      </c>
      <c r="V3302" s="832">
        <v>0</v>
      </c>
      <c r="W3302" s="832">
        <v>0</v>
      </c>
      <c r="X3302" s="832">
        <v>0</v>
      </c>
      <c r="Y3302" s="832">
        <v>0</v>
      </c>
      <c r="Z3302" s="832">
        <v>0</v>
      </c>
      <c r="AA3302" s="832">
        <v>0</v>
      </c>
      <c r="AB3302" s="832">
        <v>0</v>
      </c>
      <c r="AC3302" s="832">
        <v>0</v>
      </c>
      <c r="AD3302" s="832">
        <v>0</v>
      </c>
      <c r="AE3302" s="832">
        <v>0</v>
      </c>
      <c r="AF3302" s="832">
        <v>0</v>
      </c>
      <c r="AG3302" s="832">
        <v>0</v>
      </c>
      <c r="AH3302" s="832">
        <v>0</v>
      </c>
      <c r="AI3302" s="832">
        <v>0</v>
      </c>
    </row>
    <row r="3303" spans="1:35" ht="15" customHeight="1">
      <c r="A3303" s="832" t="s">
        <v>1150</v>
      </c>
      <c r="B3303" s="832">
        <v>2023</v>
      </c>
      <c r="C3303" s="832" t="s">
        <v>2119</v>
      </c>
      <c r="D3303" s="832" t="s">
        <v>2806</v>
      </c>
      <c r="E3303" s="832" t="s">
        <v>333</v>
      </c>
      <c r="F3303" s="832" t="s">
        <v>1153</v>
      </c>
      <c r="G3303" s="832">
        <v>150997.75</v>
      </c>
      <c r="H3303" s="832">
        <v>296716.06</v>
      </c>
      <c r="I3303" s="832">
        <v>302091.86</v>
      </c>
      <c r="J3303" s="832">
        <v>307745.07</v>
      </c>
      <c r="K3303" s="832">
        <v>315257.24</v>
      </c>
      <c r="L3303" s="832">
        <v>302349.56</v>
      </c>
      <c r="M3303" s="832">
        <v>307123.59000000003</v>
      </c>
      <c r="N3303" s="832">
        <v>315506.89</v>
      </c>
      <c r="O3303" s="832">
        <v>297853.65000000002</v>
      </c>
      <c r="P3303" s="832">
        <v>314117.58</v>
      </c>
      <c r="Q3303" s="832">
        <v>215810.42</v>
      </c>
      <c r="R3303" s="832">
        <v>151736.10999999999</v>
      </c>
      <c r="S3303" s="832">
        <v>0</v>
      </c>
      <c r="T3303" s="832">
        <v>0</v>
      </c>
      <c r="U3303" s="832">
        <v>-81375.58</v>
      </c>
      <c r="V3303" s="832">
        <v>0</v>
      </c>
      <c r="W3303" s="832">
        <v>0</v>
      </c>
      <c r="X3303" s="832">
        <v>0</v>
      </c>
      <c r="Y3303" s="832">
        <v>0</v>
      </c>
      <c r="Z3303" s="832">
        <v>0</v>
      </c>
      <c r="AA3303" s="832">
        <v>0</v>
      </c>
      <c r="AB3303" s="832">
        <v>0</v>
      </c>
      <c r="AC3303" s="832">
        <v>0</v>
      </c>
      <c r="AD3303" s="832">
        <v>0</v>
      </c>
      <c r="AE3303" s="832">
        <v>0</v>
      </c>
      <c r="AF3303" s="832">
        <v>0</v>
      </c>
      <c r="AG3303" s="832">
        <v>0</v>
      </c>
      <c r="AH3303" s="832">
        <v>0</v>
      </c>
      <c r="AI3303" s="832">
        <v>0</v>
      </c>
    </row>
    <row r="3304" spans="1:35" ht="15" customHeight="1">
      <c r="A3304" s="832" t="s">
        <v>1150</v>
      </c>
      <c r="B3304" s="832">
        <v>2023</v>
      </c>
      <c r="C3304" s="832" t="s">
        <v>2121</v>
      </c>
      <c r="D3304" s="832" t="s">
        <v>2807</v>
      </c>
      <c r="E3304" s="832" t="s">
        <v>1813</v>
      </c>
      <c r="F3304" s="832" t="s">
        <v>1153</v>
      </c>
      <c r="G3304" s="832">
        <v>98200</v>
      </c>
      <c r="H3304" s="832">
        <v>98200</v>
      </c>
      <c r="I3304" s="832">
        <v>98200</v>
      </c>
      <c r="J3304" s="832">
        <v>98200</v>
      </c>
      <c r="K3304" s="832">
        <v>98200</v>
      </c>
      <c r="L3304" s="832">
        <v>67350</v>
      </c>
      <c r="M3304" s="832">
        <v>67350</v>
      </c>
      <c r="N3304" s="832">
        <v>67350</v>
      </c>
      <c r="O3304" s="832">
        <v>67350</v>
      </c>
      <c r="P3304" s="832">
        <v>42350</v>
      </c>
      <c r="Q3304" s="832">
        <v>-24550</v>
      </c>
      <c r="R3304" s="832">
        <v>0</v>
      </c>
      <c r="S3304" s="832">
        <v>0</v>
      </c>
      <c r="T3304" s="832">
        <v>0</v>
      </c>
      <c r="U3304" s="832">
        <v>-24550</v>
      </c>
      <c r="V3304" s="832">
        <v>0</v>
      </c>
      <c r="W3304" s="832">
        <v>0</v>
      </c>
      <c r="X3304" s="832">
        <v>0</v>
      </c>
      <c r="Y3304" s="832">
        <v>0</v>
      </c>
      <c r="Z3304" s="832">
        <v>0</v>
      </c>
      <c r="AA3304" s="832">
        <v>0</v>
      </c>
      <c r="AB3304" s="832">
        <v>0</v>
      </c>
      <c r="AC3304" s="832">
        <v>0</v>
      </c>
      <c r="AD3304" s="832">
        <v>0</v>
      </c>
      <c r="AE3304" s="832">
        <v>0</v>
      </c>
      <c r="AF3304" s="832">
        <v>0</v>
      </c>
      <c r="AG3304" s="832">
        <v>0</v>
      </c>
      <c r="AH3304" s="832">
        <v>0</v>
      </c>
      <c r="AI3304" s="832">
        <v>0</v>
      </c>
    </row>
    <row r="3305" spans="1:35" ht="15" customHeight="1">
      <c r="A3305" s="832" t="s">
        <v>1150</v>
      </c>
      <c r="B3305" s="832">
        <v>2023</v>
      </c>
      <c r="C3305" s="832" t="s">
        <v>2123</v>
      </c>
      <c r="D3305" s="832" t="s">
        <v>2808</v>
      </c>
      <c r="E3305" s="832" t="s">
        <v>1813</v>
      </c>
      <c r="F3305" s="832" t="s">
        <v>1153</v>
      </c>
      <c r="G3305" s="832">
        <v>1942.25</v>
      </c>
      <c r="H3305" s="832">
        <v>1942.25</v>
      </c>
      <c r="I3305" s="832">
        <v>1942.25</v>
      </c>
      <c r="J3305" s="832">
        <v>1942.25</v>
      </c>
      <c r="K3305" s="832">
        <v>1942.25</v>
      </c>
      <c r="L3305" s="832">
        <v>0</v>
      </c>
      <c r="M3305" s="832">
        <v>0</v>
      </c>
      <c r="N3305" s="832">
        <v>0</v>
      </c>
      <c r="O3305" s="832">
        <v>0</v>
      </c>
      <c r="P3305" s="832">
        <v>0</v>
      </c>
      <c r="Q3305" s="832">
        <v>0</v>
      </c>
      <c r="R3305" s="832">
        <v>0</v>
      </c>
      <c r="S3305" s="832">
        <v>0</v>
      </c>
      <c r="T3305" s="832">
        <v>0</v>
      </c>
      <c r="U3305" s="832">
        <v>0</v>
      </c>
      <c r="V3305" s="832">
        <v>0</v>
      </c>
      <c r="W3305" s="832">
        <v>0</v>
      </c>
      <c r="X3305" s="832">
        <v>0</v>
      </c>
      <c r="Y3305" s="832">
        <v>0</v>
      </c>
      <c r="Z3305" s="832">
        <v>0</v>
      </c>
      <c r="AA3305" s="832">
        <v>0</v>
      </c>
      <c r="AB3305" s="832">
        <v>0</v>
      </c>
      <c r="AC3305" s="832">
        <v>0</v>
      </c>
      <c r="AD3305" s="832">
        <v>0</v>
      </c>
      <c r="AE3305" s="832">
        <v>0</v>
      </c>
      <c r="AF3305" s="832">
        <v>0</v>
      </c>
      <c r="AG3305" s="832">
        <v>0</v>
      </c>
      <c r="AH3305" s="832">
        <v>0</v>
      </c>
      <c r="AI3305" s="832">
        <v>0</v>
      </c>
    </row>
    <row r="3306" spans="1:35" ht="15" customHeight="1">
      <c r="A3306" s="832" t="s">
        <v>1150</v>
      </c>
      <c r="B3306" s="832">
        <v>2023</v>
      </c>
      <c r="C3306" s="832" t="s">
        <v>2125</v>
      </c>
      <c r="D3306" s="832" t="s">
        <v>2809</v>
      </c>
      <c r="E3306" s="832" t="s">
        <v>336</v>
      </c>
      <c r="F3306" s="832" t="s">
        <v>1153</v>
      </c>
      <c r="G3306" s="832">
        <v>0</v>
      </c>
      <c r="H3306" s="832">
        <v>0</v>
      </c>
      <c r="I3306" s="832">
        <v>0</v>
      </c>
      <c r="J3306" s="832">
        <v>0</v>
      </c>
      <c r="K3306" s="832">
        <v>0</v>
      </c>
      <c r="L3306" s="832">
        <v>0</v>
      </c>
      <c r="M3306" s="832">
        <v>0</v>
      </c>
      <c r="N3306" s="832">
        <v>0</v>
      </c>
      <c r="O3306" s="832">
        <v>0</v>
      </c>
      <c r="P3306" s="832">
        <v>0</v>
      </c>
      <c r="Q3306" s="832">
        <v>0</v>
      </c>
      <c r="R3306" s="832">
        <v>0</v>
      </c>
      <c r="S3306" s="832">
        <v>0</v>
      </c>
      <c r="T3306" s="832">
        <v>0</v>
      </c>
      <c r="U3306" s="832">
        <v>0</v>
      </c>
      <c r="V3306" s="832">
        <v>0</v>
      </c>
      <c r="W3306" s="832">
        <v>0</v>
      </c>
      <c r="X3306" s="832">
        <v>0</v>
      </c>
      <c r="Y3306" s="832">
        <v>0</v>
      </c>
      <c r="Z3306" s="832">
        <v>0</v>
      </c>
      <c r="AA3306" s="832">
        <v>0</v>
      </c>
      <c r="AB3306" s="832">
        <v>0</v>
      </c>
      <c r="AC3306" s="832">
        <v>0</v>
      </c>
      <c r="AD3306" s="832">
        <v>0</v>
      </c>
      <c r="AE3306" s="832">
        <v>0</v>
      </c>
      <c r="AF3306" s="832">
        <v>0</v>
      </c>
      <c r="AG3306" s="832">
        <v>0</v>
      </c>
      <c r="AH3306" s="832">
        <v>0</v>
      </c>
      <c r="AI3306" s="832">
        <v>0</v>
      </c>
    </row>
    <row r="3307" spans="1:35" ht="15" customHeight="1">
      <c r="A3307" s="832" t="s">
        <v>1150</v>
      </c>
      <c r="B3307" s="832">
        <v>2023</v>
      </c>
      <c r="C3307" s="832" t="s">
        <v>2127</v>
      </c>
      <c r="D3307" s="832" t="s">
        <v>2810</v>
      </c>
      <c r="E3307" s="832" t="s">
        <v>1813</v>
      </c>
      <c r="F3307" s="832" t="s">
        <v>1153</v>
      </c>
      <c r="G3307" s="832">
        <v>6650</v>
      </c>
      <c r="H3307" s="832">
        <v>6650</v>
      </c>
      <c r="I3307" s="832">
        <v>6650</v>
      </c>
      <c r="J3307" s="832">
        <v>6650</v>
      </c>
      <c r="K3307" s="832">
        <v>6650</v>
      </c>
      <c r="L3307" s="832">
        <v>0</v>
      </c>
      <c r="M3307" s="832">
        <v>0</v>
      </c>
      <c r="N3307" s="832">
        <v>0</v>
      </c>
      <c r="O3307" s="832">
        <v>0</v>
      </c>
      <c r="P3307" s="832">
        <v>0</v>
      </c>
      <c r="Q3307" s="832">
        <v>0</v>
      </c>
      <c r="R3307" s="832">
        <v>0</v>
      </c>
      <c r="S3307" s="832">
        <v>0</v>
      </c>
      <c r="T3307" s="832">
        <v>0</v>
      </c>
      <c r="U3307" s="832">
        <v>0</v>
      </c>
      <c r="V3307" s="832">
        <v>0</v>
      </c>
      <c r="W3307" s="832">
        <v>0</v>
      </c>
      <c r="X3307" s="832">
        <v>0</v>
      </c>
      <c r="Y3307" s="832">
        <v>0</v>
      </c>
      <c r="Z3307" s="832">
        <v>0</v>
      </c>
      <c r="AA3307" s="832">
        <v>0</v>
      </c>
      <c r="AB3307" s="832">
        <v>0</v>
      </c>
      <c r="AC3307" s="832">
        <v>0</v>
      </c>
      <c r="AD3307" s="832">
        <v>0</v>
      </c>
      <c r="AE3307" s="832">
        <v>0</v>
      </c>
      <c r="AF3307" s="832">
        <v>0</v>
      </c>
      <c r="AG3307" s="832">
        <v>0</v>
      </c>
      <c r="AH3307" s="832">
        <v>0</v>
      </c>
      <c r="AI3307" s="832">
        <v>0</v>
      </c>
    </row>
    <row r="3308" spans="1:35" ht="15" customHeight="1">
      <c r="A3308" s="832" t="s">
        <v>1150</v>
      </c>
      <c r="B3308" s="832">
        <v>2023</v>
      </c>
      <c r="C3308" s="832" t="s">
        <v>2129</v>
      </c>
      <c r="D3308" s="832" t="s">
        <v>2811</v>
      </c>
      <c r="E3308" s="832" t="s">
        <v>1813</v>
      </c>
      <c r="F3308" s="832" t="s">
        <v>1153</v>
      </c>
      <c r="G3308" s="832">
        <v>935.05</v>
      </c>
      <c r="H3308" s="832">
        <v>935.05</v>
      </c>
      <c r="I3308" s="832">
        <v>935.05</v>
      </c>
      <c r="J3308" s="832">
        <v>935.05</v>
      </c>
      <c r="K3308" s="832">
        <v>935.05</v>
      </c>
      <c r="L3308" s="832">
        <v>145.80000000000001</v>
      </c>
      <c r="M3308" s="832">
        <v>145.80000000000001</v>
      </c>
      <c r="N3308" s="832">
        <v>145.80000000000001</v>
      </c>
      <c r="O3308" s="832">
        <v>145.80000000000001</v>
      </c>
      <c r="P3308" s="832">
        <v>145.80000000000001</v>
      </c>
      <c r="Q3308" s="832">
        <v>0</v>
      </c>
      <c r="R3308" s="832">
        <v>0</v>
      </c>
      <c r="S3308" s="832">
        <v>0</v>
      </c>
      <c r="T3308" s="832">
        <v>0</v>
      </c>
      <c r="U3308" s="832">
        <v>0</v>
      </c>
      <c r="V3308" s="832">
        <v>0</v>
      </c>
      <c r="W3308" s="832">
        <v>0</v>
      </c>
      <c r="X3308" s="832">
        <v>0</v>
      </c>
      <c r="Y3308" s="832">
        <v>0</v>
      </c>
      <c r="Z3308" s="832">
        <v>0</v>
      </c>
      <c r="AA3308" s="832">
        <v>0</v>
      </c>
      <c r="AB3308" s="832">
        <v>0</v>
      </c>
      <c r="AC3308" s="832">
        <v>0</v>
      </c>
      <c r="AD3308" s="832">
        <v>0</v>
      </c>
      <c r="AE3308" s="832">
        <v>0</v>
      </c>
      <c r="AF3308" s="832">
        <v>0</v>
      </c>
      <c r="AG3308" s="832">
        <v>0</v>
      </c>
      <c r="AH3308" s="832">
        <v>0</v>
      </c>
      <c r="AI3308" s="832">
        <v>0</v>
      </c>
    </row>
    <row r="3309" spans="1:35" ht="15" customHeight="1">
      <c r="A3309" s="832" t="s">
        <v>1150</v>
      </c>
      <c r="B3309" s="832">
        <v>2023</v>
      </c>
      <c r="C3309" s="832" t="s">
        <v>2131</v>
      </c>
      <c r="D3309" s="832" t="s">
        <v>2812</v>
      </c>
      <c r="E3309" s="832" t="s">
        <v>333</v>
      </c>
      <c r="F3309" s="832" t="s">
        <v>1153</v>
      </c>
      <c r="G3309" s="832">
        <v>-1475</v>
      </c>
      <c r="H3309" s="832">
        <v>-6975</v>
      </c>
      <c r="I3309" s="832">
        <v>-10125</v>
      </c>
      <c r="J3309" s="832">
        <v>0</v>
      </c>
      <c r="K3309" s="832">
        <v>0</v>
      </c>
      <c r="L3309" s="832">
        <v>0</v>
      </c>
      <c r="M3309" s="832">
        <v>0</v>
      </c>
      <c r="N3309" s="832">
        <v>0</v>
      </c>
      <c r="O3309" s="832">
        <v>0</v>
      </c>
      <c r="P3309" s="832">
        <v>0</v>
      </c>
      <c r="Q3309" s="832">
        <v>0</v>
      </c>
      <c r="R3309" s="832">
        <v>0</v>
      </c>
      <c r="S3309" s="832">
        <v>0</v>
      </c>
      <c r="T3309" s="832">
        <v>0</v>
      </c>
      <c r="U3309" s="832">
        <v>0</v>
      </c>
      <c r="V3309" s="832">
        <v>0</v>
      </c>
      <c r="W3309" s="832">
        <v>0</v>
      </c>
      <c r="X3309" s="832">
        <v>0</v>
      </c>
      <c r="Y3309" s="832">
        <v>0</v>
      </c>
      <c r="Z3309" s="832">
        <v>0</v>
      </c>
      <c r="AA3309" s="832">
        <v>0</v>
      </c>
      <c r="AB3309" s="832">
        <v>0</v>
      </c>
      <c r="AC3309" s="832">
        <v>0</v>
      </c>
      <c r="AD3309" s="832">
        <v>0</v>
      </c>
      <c r="AE3309" s="832">
        <v>0</v>
      </c>
      <c r="AF3309" s="832">
        <v>0</v>
      </c>
      <c r="AG3309" s="832">
        <v>0</v>
      </c>
      <c r="AH3309" s="832">
        <v>0</v>
      </c>
      <c r="AI3309" s="832">
        <v>0</v>
      </c>
    </row>
    <row r="3310" spans="1:35" ht="15" customHeight="1">
      <c r="A3310" s="832" t="s">
        <v>1150</v>
      </c>
      <c r="B3310" s="832">
        <v>2023</v>
      </c>
      <c r="C3310" s="832" t="s">
        <v>2133</v>
      </c>
      <c r="D3310" s="832" t="s">
        <v>2813</v>
      </c>
      <c r="E3310" s="832" t="s">
        <v>1813</v>
      </c>
      <c r="F3310" s="832" t="s">
        <v>1153</v>
      </c>
      <c r="G3310" s="832">
        <v>1000</v>
      </c>
      <c r="H3310" s="832">
        <v>1000</v>
      </c>
      <c r="I3310" s="832">
        <v>1000</v>
      </c>
      <c r="J3310" s="832">
        <v>1000</v>
      </c>
      <c r="K3310" s="832">
        <v>1000</v>
      </c>
      <c r="L3310" s="832">
        <v>0</v>
      </c>
      <c r="M3310" s="832">
        <v>0</v>
      </c>
      <c r="N3310" s="832">
        <v>0</v>
      </c>
      <c r="O3310" s="832">
        <v>0</v>
      </c>
      <c r="P3310" s="832">
        <v>0</v>
      </c>
      <c r="Q3310" s="832">
        <v>0</v>
      </c>
      <c r="R3310" s="832">
        <v>0</v>
      </c>
      <c r="S3310" s="832">
        <v>0</v>
      </c>
      <c r="T3310" s="832">
        <v>0</v>
      </c>
      <c r="U3310" s="832">
        <v>0</v>
      </c>
      <c r="V3310" s="832">
        <v>0</v>
      </c>
      <c r="W3310" s="832">
        <v>0</v>
      </c>
      <c r="X3310" s="832">
        <v>0</v>
      </c>
      <c r="Y3310" s="832">
        <v>0</v>
      </c>
      <c r="Z3310" s="832">
        <v>0</v>
      </c>
      <c r="AA3310" s="832">
        <v>0</v>
      </c>
      <c r="AB3310" s="832">
        <v>0</v>
      </c>
      <c r="AC3310" s="832">
        <v>0</v>
      </c>
      <c r="AD3310" s="832">
        <v>0</v>
      </c>
      <c r="AE3310" s="832">
        <v>0</v>
      </c>
      <c r="AF3310" s="832">
        <v>0</v>
      </c>
      <c r="AG3310" s="832">
        <v>0</v>
      </c>
      <c r="AH3310" s="832">
        <v>0</v>
      </c>
      <c r="AI3310" s="832">
        <v>0</v>
      </c>
    </row>
    <row r="3311" spans="1:35" ht="15" customHeight="1">
      <c r="A3311" s="832" t="s">
        <v>1150</v>
      </c>
      <c r="B3311" s="832">
        <v>2023</v>
      </c>
      <c r="C3311" s="832" t="s">
        <v>2135</v>
      </c>
      <c r="D3311" s="832" t="s">
        <v>2814</v>
      </c>
      <c r="E3311" s="832" t="s">
        <v>333</v>
      </c>
      <c r="F3311" s="832" t="s">
        <v>1153</v>
      </c>
      <c r="G3311" s="832">
        <v>-18186.240000000002</v>
      </c>
      <c r="H3311" s="832">
        <v>-18205.52</v>
      </c>
      <c r="I3311" s="832">
        <v>-18252.060000000001</v>
      </c>
      <c r="J3311" s="832">
        <v>-18384.86</v>
      </c>
      <c r="K3311" s="832">
        <v>-19193.79</v>
      </c>
      <c r="L3311" s="832">
        <v>-19094.509999999998</v>
      </c>
      <c r="M3311" s="832">
        <v>-19605.169999999998</v>
      </c>
      <c r="N3311" s="832">
        <v>-20178.259999999998</v>
      </c>
      <c r="O3311" s="832">
        <v>-20735.150000000001</v>
      </c>
      <c r="P3311" s="832">
        <v>-21318</v>
      </c>
      <c r="Q3311" s="832">
        <v>-3162.29</v>
      </c>
      <c r="R3311" s="832">
        <v>-3783.84</v>
      </c>
      <c r="S3311" s="832">
        <v>0</v>
      </c>
      <c r="T3311" s="832">
        <v>0</v>
      </c>
      <c r="U3311" s="832">
        <v>19094.509999999998</v>
      </c>
      <c r="V3311" s="832">
        <v>0</v>
      </c>
      <c r="W3311" s="832">
        <v>0</v>
      </c>
      <c r="X3311" s="832">
        <v>0</v>
      </c>
      <c r="Y3311" s="832">
        <v>0</v>
      </c>
      <c r="Z3311" s="832">
        <v>0</v>
      </c>
      <c r="AA3311" s="832">
        <v>0</v>
      </c>
      <c r="AB3311" s="832">
        <v>0</v>
      </c>
      <c r="AC3311" s="832">
        <v>0</v>
      </c>
      <c r="AD3311" s="832">
        <v>0</v>
      </c>
      <c r="AE3311" s="832">
        <v>0</v>
      </c>
      <c r="AF3311" s="832">
        <v>0</v>
      </c>
      <c r="AG3311" s="832">
        <v>0</v>
      </c>
      <c r="AH3311" s="832">
        <v>0</v>
      </c>
      <c r="AI3311" s="832">
        <v>0</v>
      </c>
    </row>
    <row r="3312" spans="1:35" ht="15" customHeight="1">
      <c r="A3312" s="832" t="s">
        <v>1150</v>
      </c>
      <c r="B3312" s="832">
        <v>2023</v>
      </c>
      <c r="C3312" s="832" t="s">
        <v>2139</v>
      </c>
      <c r="D3312" s="832" t="s">
        <v>2815</v>
      </c>
      <c r="E3312" s="832" t="s">
        <v>333</v>
      </c>
      <c r="F3312" s="832" t="s">
        <v>1153</v>
      </c>
      <c r="G3312" s="832">
        <v>17152</v>
      </c>
      <c r="H3312" s="832">
        <v>27672</v>
      </c>
      <c r="I3312" s="832">
        <v>27672</v>
      </c>
      <c r="J3312" s="832">
        <v>27672</v>
      </c>
      <c r="K3312" s="832">
        <v>27672</v>
      </c>
      <c r="L3312" s="832">
        <v>27672</v>
      </c>
      <c r="M3312" s="832">
        <v>27672</v>
      </c>
      <c r="N3312" s="832">
        <v>27672</v>
      </c>
      <c r="O3312" s="832">
        <v>27672</v>
      </c>
      <c r="P3312" s="832">
        <v>27672</v>
      </c>
      <c r="Q3312" s="832">
        <v>29890</v>
      </c>
      <c r="R3312" s="832">
        <v>29890</v>
      </c>
      <c r="S3312" s="832">
        <v>0</v>
      </c>
      <c r="T3312" s="832">
        <v>0</v>
      </c>
      <c r="U3312" s="832">
        <v>2218</v>
      </c>
      <c r="V3312" s="832">
        <v>0</v>
      </c>
      <c r="W3312" s="832">
        <v>0</v>
      </c>
      <c r="X3312" s="832">
        <v>0</v>
      </c>
      <c r="Y3312" s="832">
        <v>0</v>
      </c>
      <c r="Z3312" s="832">
        <v>0</v>
      </c>
      <c r="AA3312" s="832">
        <v>0</v>
      </c>
      <c r="AB3312" s="832">
        <v>0</v>
      </c>
      <c r="AC3312" s="832">
        <v>0</v>
      </c>
      <c r="AD3312" s="832">
        <v>0</v>
      </c>
      <c r="AE3312" s="832">
        <v>0</v>
      </c>
      <c r="AF3312" s="832">
        <v>0</v>
      </c>
      <c r="AG3312" s="832">
        <v>0</v>
      </c>
      <c r="AH3312" s="832">
        <v>0</v>
      </c>
      <c r="AI3312" s="832">
        <v>0</v>
      </c>
    </row>
    <row r="3313" spans="1:35" ht="15" customHeight="1">
      <c r="A3313" s="832" t="s">
        <v>1150</v>
      </c>
      <c r="B3313" s="832">
        <v>2023</v>
      </c>
      <c r="C3313" s="832" t="s">
        <v>2145</v>
      </c>
      <c r="D3313" s="832" t="s">
        <v>2146</v>
      </c>
      <c r="E3313" s="832" t="s">
        <v>333</v>
      </c>
      <c r="F3313" s="832" t="s">
        <v>1153</v>
      </c>
      <c r="G3313" s="832">
        <v>236157.98</v>
      </c>
      <c r="H3313" s="832">
        <v>3853.94</v>
      </c>
      <c r="I3313" s="832">
        <v>3853.94</v>
      </c>
      <c r="J3313" s="832">
        <v>3853.94</v>
      </c>
      <c r="K3313" s="832">
        <v>3853.94</v>
      </c>
      <c r="L3313" s="832">
        <v>3853.94</v>
      </c>
      <c r="M3313" s="832">
        <v>3853.94</v>
      </c>
      <c r="N3313" s="832">
        <v>3853.94</v>
      </c>
      <c r="O3313" s="832">
        <v>3853.94</v>
      </c>
      <c r="P3313" s="832">
        <v>3853.94</v>
      </c>
      <c r="Q3313" s="832">
        <v>0</v>
      </c>
      <c r="R3313" s="832">
        <v>0</v>
      </c>
      <c r="S3313" s="832">
        <v>0</v>
      </c>
      <c r="T3313" s="832">
        <v>0</v>
      </c>
      <c r="U3313" s="832">
        <v>-3853.94</v>
      </c>
      <c r="V3313" s="832">
        <v>0</v>
      </c>
      <c r="W3313" s="832">
        <v>0</v>
      </c>
      <c r="X3313" s="832">
        <v>0</v>
      </c>
      <c r="Y3313" s="832">
        <v>0</v>
      </c>
      <c r="Z3313" s="832">
        <v>0</v>
      </c>
      <c r="AA3313" s="832">
        <v>0</v>
      </c>
      <c r="AB3313" s="832">
        <v>0</v>
      </c>
      <c r="AC3313" s="832">
        <v>0</v>
      </c>
      <c r="AD3313" s="832">
        <v>0</v>
      </c>
      <c r="AE3313" s="832">
        <v>0</v>
      </c>
      <c r="AF3313" s="832">
        <v>0</v>
      </c>
      <c r="AG3313" s="832">
        <v>0</v>
      </c>
      <c r="AH3313" s="832">
        <v>0</v>
      </c>
      <c r="AI3313" s="832">
        <v>0</v>
      </c>
    </row>
    <row r="3314" spans="1:35" ht="15" customHeight="1">
      <c r="A3314" s="832" t="s">
        <v>1150</v>
      </c>
      <c r="B3314" s="832">
        <v>2023</v>
      </c>
      <c r="C3314" s="832" t="s">
        <v>2147</v>
      </c>
      <c r="D3314" s="832" t="s">
        <v>2148</v>
      </c>
      <c r="E3314" s="832" t="s">
        <v>333</v>
      </c>
      <c r="F3314" s="832" t="s">
        <v>1153</v>
      </c>
      <c r="G3314" s="832">
        <v>-217442</v>
      </c>
      <c r="H3314" s="832">
        <v>-40495</v>
      </c>
      <c r="I3314" s="832">
        <v>-47869</v>
      </c>
      <c r="J3314" s="832">
        <v>-55243</v>
      </c>
      <c r="K3314" s="832">
        <v>-62617</v>
      </c>
      <c r="L3314" s="832">
        <v>-69982</v>
      </c>
      <c r="M3314" s="832">
        <v>-77212</v>
      </c>
      <c r="N3314" s="832">
        <v>-84442</v>
      </c>
      <c r="O3314" s="832">
        <v>-91672</v>
      </c>
      <c r="P3314" s="832">
        <v>-98902</v>
      </c>
      <c r="Q3314" s="832">
        <v>-69009</v>
      </c>
      <c r="R3314" s="832">
        <v>-76239</v>
      </c>
      <c r="S3314" s="832">
        <v>0</v>
      </c>
      <c r="T3314" s="832">
        <v>0</v>
      </c>
      <c r="U3314" s="832">
        <v>37123</v>
      </c>
      <c r="V3314" s="832">
        <v>0</v>
      </c>
      <c r="W3314" s="832">
        <v>0</v>
      </c>
      <c r="X3314" s="832">
        <v>0</v>
      </c>
      <c r="Y3314" s="832">
        <v>0</v>
      </c>
      <c r="Z3314" s="832">
        <v>0</v>
      </c>
      <c r="AA3314" s="832">
        <v>0</v>
      </c>
      <c r="AB3314" s="832">
        <v>0</v>
      </c>
      <c r="AC3314" s="832">
        <v>0</v>
      </c>
      <c r="AD3314" s="832">
        <v>0</v>
      </c>
      <c r="AE3314" s="832">
        <v>0</v>
      </c>
      <c r="AF3314" s="832">
        <v>0</v>
      </c>
      <c r="AG3314" s="832">
        <v>0</v>
      </c>
      <c r="AH3314" s="832">
        <v>0</v>
      </c>
      <c r="AI3314" s="832">
        <v>0</v>
      </c>
    </row>
    <row r="3315" spans="1:35" ht="15" customHeight="1">
      <c r="A3315" s="832" t="s">
        <v>1150</v>
      </c>
      <c r="B3315" s="832">
        <v>2023</v>
      </c>
      <c r="C3315" s="832" t="s">
        <v>2149</v>
      </c>
      <c r="D3315" s="832" t="s">
        <v>2150</v>
      </c>
      <c r="E3315" s="832" t="s">
        <v>333</v>
      </c>
      <c r="F3315" s="832" t="s">
        <v>1153</v>
      </c>
      <c r="G3315" s="832">
        <v>-348542.34</v>
      </c>
      <c r="H3315" s="832">
        <v>-112005</v>
      </c>
      <c r="I3315" s="832">
        <v>-122018.41</v>
      </c>
      <c r="J3315" s="832">
        <v>-131925.41</v>
      </c>
      <c r="K3315" s="832">
        <v>-141832.41</v>
      </c>
      <c r="L3315" s="832">
        <v>-151737.41</v>
      </c>
      <c r="M3315" s="832">
        <v>-161436.41</v>
      </c>
      <c r="N3315" s="832">
        <v>-171135.41</v>
      </c>
      <c r="O3315" s="832">
        <v>-180834.41</v>
      </c>
      <c r="P3315" s="832">
        <v>-190533.41</v>
      </c>
      <c r="Q3315" s="832">
        <v>-61657</v>
      </c>
      <c r="R3315" s="832">
        <v>-91877</v>
      </c>
      <c r="S3315" s="832">
        <v>0</v>
      </c>
      <c r="T3315" s="832">
        <v>0</v>
      </c>
      <c r="U3315" s="832">
        <v>118054.41</v>
      </c>
      <c r="V3315" s="832">
        <v>0</v>
      </c>
      <c r="W3315" s="832">
        <v>0</v>
      </c>
      <c r="X3315" s="832">
        <v>0</v>
      </c>
      <c r="Y3315" s="832">
        <v>0</v>
      </c>
      <c r="Z3315" s="832">
        <v>0</v>
      </c>
      <c r="AA3315" s="832">
        <v>0</v>
      </c>
      <c r="AB3315" s="832">
        <v>0</v>
      </c>
      <c r="AC3315" s="832">
        <v>0</v>
      </c>
      <c r="AD3315" s="832">
        <v>0</v>
      </c>
      <c r="AE3315" s="832">
        <v>0</v>
      </c>
      <c r="AF3315" s="832">
        <v>0</v>
      </c>
      <c r="AG3315" s="832">
        <v>0</v>
      </c>
      <c r="AH3315" s="832">
        <v>0</v>
      </c>
      <c r="AI3315" s="832">
        <v>0</v>
      </c>
    </row>
    <row r="3316" spans="1:35" ht="15" customHeight="1">
      <c r="A3316" s="832" t="s">
        <v>1150</v>
      </c>
      <c r="B3316" s="832">
        <v>2023</v>
      </c>
      <c r="C3316" s="832" t="s">
        <v>2153</v>
      </c>
      <c r="D3316" s="832" t="s">
        <v>2154</v>
      </c>
      <c r="E3316" s="832" t="s">
        <v>333</v>
      </c>
      <c r="F3316" s="832" t="s">
        <v>1153</v>
      </c>
      <c r="G3316" s="832">
        <v>0</v>
      </c>
      <c r="H3316" s="832">
        <v>0</v>
      </c>
      <c r="I3316" s="832">
        <v>0</v>
      </c>
      <c r="J3316" s="832">
        <v>0</v>
      </c>
      <c r="K3316" s="832">
        <v>0</v>
      </c>
      <c r="L3316" s="832">
        <v>0</v>
      </c>
      <c r="M3316" s="832">
        <v>0</v>
      </c>
      <c r="N3316" s="832">
        <v>0</v>
      </c>
      <c r="O3316" s="832">
        <v>0</v>
      </c>
      <c r="P3316" s="832">
        <v>0</v>
      </c>
      <c r="Q3316" s="832">
        <v>0</v>
      </c>
      <c r="R3316" s="832">
        <v>0</v>
      </c>
      <c r="S3316" s="832">
        <v>0</v>
      </c>
      <c r="T3316" s="832">
        <v>0</v>
      </c>
      <c r="U3316" s="832">
        <v>0</v>
      </c>
      <c r="V3316" s="832">
        <v>0</v>
      </c>
      <c r="W3316" s="832">
        <v>0</v>
      </c>
      <c r="X3316" s="832">
        <v>0</v>
      </c>
      <c r="Y3316" s="832">
        <v>0</v>
      </c>
      <c r="Z3316" s="832">
        <v>0</v>
      </c>
      <c r="AA3316" s="832">
        <v>0</v>
      </c>
      <c r="AB3316" s="832">
        <v>0</v>
      </c>
      <c r="AC3316" s="832">
        <v>0</v>
      </c>
      <c r="AD3316" s="832">
        <v>0</v>
      </c>
      <c r="AE3316" s="832">
        <v>0</v>
      </c>
      <c r="AF3316" s="832">
        <v>0</v>
      </c>
      <c r="AG3316" s="832">
        <v>0</v>
      </c>
      <c r="AH3316" s="832">
        <v>0</v>
      </c>
      <c r="AI3316" s="832">
        <v>0</v>
      </c>
    </row>
    <row r="3317" spans="1:35" ht="15" customHeight="1">
      <c r="A3317" s="832" t="s">
        <v>1150</v>
      </c>
      <c r="B3317" s="832">
        <v>2023</v>
      </c>
      <c r="C3317" s="832" t="s">
        <v>2155</v>
      </c>
      <c r="D3317" s="832" t="s">
        <v>2156</v>
      </c>
      <c r="E3317" s="832" t="s">
        <v>333</v>
      </c>
      <c r="F3317" s="832" t="s">
        <v>1153</v>
      </c>
      <c r="G3317" s="832">
        <v>0</v>
      </c>
      <c r="H3317" s="832">
        <v>0</v>
      </c>
      <c r="I3317" s="832">
        <v>0</v>
      </c>
      <c r="J3317" s="832">
        <v>0</v>
      </c>
      <c r="K3317" s="832">
        <v>0</v>
      </c>
      <c r="L3317" s="832">
        <v>0</v>
      </c>
      <c r="M3317" s="832">
        <v>0</v>
      </c>
      <c r="N3317" s="832">
        <v>0</v>
      </c>
      <c r="O3317" s="832">
        <v>0</v>
      </c>
      <c r="P3317" s="832">
        <v>0</v>
      </c>
      <c r="Q3317" s="832">
        <v>0</v>
      </c>
      <c r="R3317" s="832">
        <v>0</v>
      </c>
      <c r="S3317" s="832">
        <v>0</v>
      </c>
      <c r="T3317" s="832">
        <v>0</v>
      </c>
      <c r="U3317" s="832">
        <v>0</v>
      </c>
      <c r="V3317" s="832">
        <v>0</v>
      </c>
      <c r="W3317" s="832">
        <v>0</v>
      </c>
      <c r="X3317" s="832">
        <v>0</v>
      </c>
      <c r="Y3317" s="832">
        <v>0</v>
      </c>
      <c r="Z3317" s="832">
        <v>0</v>
      </c>
      <c r="AA3317" s="832">
        <v>0</v>
      </c>
      <c r="AB3317" s="832">
        <v>0</v>
      </c>
      <c r="AC3317" s="832">
        <v>0</v>
      </c>
      <c r="AD3317" s="832">
        <v>0</v>
      </c>
      <c r="AE3317" s="832">
        <v>0</v>
      </c>
      <c r="AF3317" s="832">
        <v>0</v>
      </c>
      <c r="AG3317" s="832">
        <v>0</v>
      </c>
      <c r="AH3317" s="832">
        <v>0</v>
      </c>
      <c r="AI3317" s="832">
        <v>0</v>
      </c>
    </row>
    <row r="3318" spans="1:35" ht="15" customHeight="1">
      <c r="A3318" s="832" t="s">
        <v>1150</v>
      </c>
      <c r="B3318" s="832">
        <v>2023</v>
      </c>
      <c r="C3318" s="832" t="s">
        <v>2157</v>
      </c>
      <c r="D3318" s="832" t="s">
        <v>2158</v>
      </c>
      <c r="E3318" s="832" t="s">
        <v>333</v>
      </c>
      <c r="F3318" s="832" t="s">
        <v>1153</v>
      </c>
      <c r="G3318" s="832">
        <v>0</v>
      </c>
      <c r="H3318" s="832">
        <v>0</v>
      </c>
      <c r="I3318" s="832">
        <v>0</v>
      </c>
      <c r="J3318" s="832">
        <v>0</v>
      </c>
      <c r="K3318" s="832">
        <v>0</v>
      </c>
      <c r="L3318" s="832">
        <v>0</v>
      </c>
      <c r="M3318" s="832">
        <v>0</v>
      </c>
      <c r="N3318" s="832">
        <v>0</v>
      </c>
      <c r="O3318" s="832">
        <v>0</v>
      </c>
      <c r="P3318" s="832">
        <v>0</v>
      </c>
      <c r="Q3318" s="832">
        <v>0</v>
      </c>
      <c r="R3318" s="832">
        <v>0</v>
      </c>
      <c r="S3318" s="832">
        <v>0</v>
      </c>
      <c r="T3318" s="832">
        <v>0</v>
      </c>
      <c r="U3318" s="832">
        <v>0</v>
      </c>
      <c r="V3318" s="832">
        <v>0</v>
      </c>
      <c r="W3318" s="832">
        <v>0</v>
      </c>
      <c r="X3318" s="832">
        <v>0</v>
      </c>
      <c r="Y3318" s="832">
        <v>0</v>
      </c>
      <c r="Z3318" s="832">
        <v>0</v>
      </c>
      <c r="AA3318" s="832">
        <v>0</v>
      </c>
      <c r="AB3318" s="832">
        <v>0</v>
      </c>
      <c r="AC3318" s="832">
        <v>0</v>
      </c>
      <c r="AD3318" s="832">
        <v>0</v>
      </c>
      <c r="AE3318" s="832">
        <v>0</v>
      </c>
      <c r="AF3318" s="832">
        <v>0</v>
      </c>
      <c r="AG3318" s="832">
        <v>0</v>
      </c>
      <c r="AH3318" s="832">
        <v>0</v>
      </c>
      <c r="AI3318" s="832">
        <v>0</v>
      </c>
    </row>
    <row r="3319" spans="1:35" ht="15" customHeight="1">
      <c r="A3319" s="832" t="s">
        <v>1150</v>
      </c>
      <c r="B3319" s="832">
        <v>2023</v>
      </c>
      <c r="C3319" s="832" t="s">
        <v>2159</v>
      </c>
      <c r="D3319" s="832" t="s">
        <v>2160</v>
      </c>
      <c r="E3319" s="832" t="s">
        <v>333</v>
      </c>
      <c r="F3319" s="832" t="s">
        <v>1153</v>
      </c>
      <c r="G3319" s="832">
        <v>0</v>
      </c>
      <c r="H3319" s="832">
        <v>0</v>
      </c>
      <c r="I3319" s="832">
        <v>0</v>
      </c>
      <c r="J3319" s="832">
        <v>0</v>
      </c>
      <c r="K3319" s="832">
        <v>0</v>
      </c>
      <c r="L3319" s="832">
        <v>0</v>
      </c>
      <c r="M3319" s="832">
        <v>0</v>
      </c>
      <c r="N3319" s="832">
        <v>0</v>
      </c>
      <c r="O3319" s="832">
        <v>0</v>
      </c>
      <c r="P3319" s="832">
        <v>0</v>
      </c>
      <c r="Q3319" s="832">
        <v>0</v>
      </c>
      <c r="R3319" s="832">
        <v>0</v>
      </c>
      <c r="S3319" s="832">
        <v>0</v>
      </c>
      <c r="T3319" s="832">
        <v>0</v>
      </c>
      <c r="U3319" s="832">
        <v>0</v>
      </c>
      <c r="V3319" s="832">
        <v>0</v>
      </c>
      <c r="W3319" s="832">
        <v>0</v>
      </c>
      <c r="X3319" s="832">
        <v>0</v>
      </c>
      <c r="Y3319" s="832">
        <v>0</v>
      </c>
      <c r="Z3319" s="832">
        <v>0</v>
      </c>
      <c r="AA3319" s="832">
        <v>0</v>
      </c>
      <c r="AB3319" s="832">
        <v>0</v>
      </c>
      <c r="AC3319" s="832">
        <v>0</v>
      </c>
      <c r="AD3319" s="832">
        <v>0</v>
      </c>
      <c r="AE3319" s="832">
        <v>0</v>
      </c>
      <c r="AF3319" s="832">
        <v>0</v>
      </c>
      <c r="AG3319" s="832">
        <v>0</v>
      </c>
      <c r="AH3319" s="832">
        <v>0</v>
      </c>
      <c r="AI3319" s="832">
        <v>0</v>
      </c>
    </row>
    <row r="3320" spans="1:35" ht="15" customHeight="1">
      <c r="A3320" s="832" t="s">
        <v>1150</v>
      </c>
      <c r="B3320" s="832">
        <v>2023</v>
      </c>
      <c r="C3320" s="832" t="s">
        <v>2161</v>
      </c>
      <c r="D3320" s="832" t="s">
        <v>2162</v>
      </c>
      <c r="E3320" s="832" t="s">
        <v>333</v>
      </c>
      <c r="F3320" s="832" t="s">
        <v>1153</v>
      </c>
      <c r="G3320" s="832">
        <v>0</v>
      </c>
      <c r="H3320" s="832">
        <v>0</v>
      </c>
      <c r="I3320" s="832">
        <v>0</v>
      </c>
      <c r="J3320" s="832">
        <v>0</v>
      </c>
      <c r="K3320" s="832">
        <v>0</v>
      </c>
      <c r="L3320" s="832">
        <v>0</v>
      </c>
      <c r="M3320" s="832">
        <v>0</v>
      </c>
      <c r="N3320" s="832">
        <v>0</v>
      </c>
      <c r="O3320" s="832">
        <v>0</v>
      </c>
      <c r="P3320" s="832">
        <v>0</v>
      </c>
      <c r="Q3320" s="832">
        <v>0</v>
      </c>
      <c r="R3320" s="832">
        <v>0</v>
      </c>
      <c r="S3320" s="832">
        <v>0</v>
      </c>
      <c r="T3320" s="832">
        <v>0</v>
      </c>
      <c r="U3320" s="832">
        <v>0</v>
      </c>
      <c r="V3320" s="832">
        <v>0</v>
      </c>
      <c r="W3320" s="832">
        <v>0</v>
      </c>
      <c r="X3320" s="832">
        <v>0</v>
      </c>
      <c r="Y3320" s="832">
        <v>0</v>
      </c>
      <c r="Z3320" s="832">
        <v>0</v>
      </c>
      <c r="AA3320" s="832">
        <v>0</v>
      </c>
      <c r="AB3320" s="832">
        <v>0</v>
      </c>
      <c r="AC3320" s="832">
        <v>0</v>
      </c>
      <c r="AD3320" s="832">
        <v>0</v>
      </c>
      <c r="AE3320" s="832">
        <v>0</v>
      </c>
      <c r="AF3320" s="832">
        <v>0</v>
      </c>
      <c r="AG3320" s="832">
        <v>0</v>
      </c>
      <c r="AH3320" s="832">
        <v>0</v>
      </c>
      <c r="AI3320" s="832">
        <v>0</v>
      </c>
    </row>
    <row r="3321" spans="1:35" ht="15" customHeight="1">
      <c r="A3321" s="832" t="s">
        <v>1150</v>
      </c>
      <c r="B3321" s="832">
        <v>2023</v>
      </c>
      <c r="C3321" s="832" t="s">
        <v>2163</v>
      </c>
      <c r="D3321" s="832" t="s">
        <v>2164</v>
      </c>
      <c r="E3321" s="832" t="s">
        <v>333</v>
      </c>
      <c r="F3321" s="832" t="s">
        <v>1153</v>
      </c>
      <c r="G3321" s="832">
        <v>0</v>
      </c>
      <c r="H3321" s="832">
        <v>0</v>
      </c>
      <c r="I3321" s="832">
        <v>0</v>
      </c>
      <c r="J3321" s="832">
        <v>0</v>
      </c>
      <c r="K3321" s="832">
        <v>0</v>
      </c>
      <c r="L3321" s="832">
        <v>0</v>
      </c>
      <c r="M3321" s="832">
        <v>0</v>
      </c>
      <c r="N3321" s="832">
        <v>0</v>
      </c>
      <c r="O3321" s="832">
        <v>0</v>
      </c>
      <c r="P3321" s="832">
        <v>0</v>
      </c>
      <c r="Q3321" s="832">
        <v>0</v>
      </c>
      <c r="R3321" s="832">
        <v>0</v>
      </c>
      <c r="S3321" s="832">
        <v>0</v>
      </c>
      <c r="T3321" s="832">
        <v>0</v>
      </c>
      <c r="U3321" s="832">
        <v>0</v>
      </c>
      <c r="V3321" s="832">
        <v>0</v>
      </c>
      <c r="W3321" s="832">
        <v>0</v>
      </c>
      <c r="X3321" s="832">
        <v>0</v>
      </c>
      <c r="Y3321" s="832">
        <v>0</v>
      </c>
      <c r="Z3321" s="832">
        <v>0</v>
      </c>
      <c r="AA3321" s="832">
        <v>0</v>
      </c>
      <c r="AB3321" s="832">
        <v>0</v>
      </c>
      <c r="AC3321" s="832">
        <v>0</v>
      </c>
      <c r="AD3321" s="832">
        <v>0</v>
      </c>
      <c r="AE3321" s="832">
        <v>0</v>
      </c>
      <c r="AF3321" s="832">
        <v>0</v>
      </c>
      <c r="AG3321" s="832">
        <v>0</v>
      </c>
      <c r="AH3321" s="832">
        <v>0</v>
      </c>
      <c r="AI3321" s="832">
        <v>0</v>
      </c>
    </row>
    <row r="3322" spans="1:35" ht="15" customHeight="1">
      <c r="A3322" s="832" t="s">
        <v>1150</v>
      </c>
      <c r="B3322" s="832">
        <v>2023</v>
      </c>
      <c r="C3322" s="832" t="s">
        <v>2165</v>
      </c>
      <c r="D3322" s="832" t="s">
        <v>2166</v>
      </c>
      <c r="E3322" s="832" t="s">
        <v>333</v>
      </c>
      <c r="F3322" s="832" t="s">
        <v>1153</v>
      </c>
      <c r="G3322" s="832">
        <v>0</v>
      </c>
      <c r="H3322" s="832">
        <v>0</v>
      </c>
      <c r="I3322" s="832">
        <v>0</v>
      </c>
      <c r="J3322" s="832">
        <v>0</v>
      </c>
      <c r="K3322" s="832">
        <v>0</v>
      </c>
      <c r="L3322" s="832">
        <v>0</v>
      </c>
      <c r="M3322" s="832">
        <v>0</v>
      </c>
      <c r="N3322" s="832">
        <v>0</v>
      </c>
      <c r="O3322" s="832">
        <v>0</v>
      </c>
      <c r="P3322" s="832">
        <v>0</v>
      </c>
      <c r="Q3322" s="832">
        <v>0</v>
      </c>
      <c r="R3322" s="832">
        <v>0</v>
      </c>
      <c r="S3322" s="832">
        <v>0</v>
      </c>
      <c r="T3322" s="832">
        <v>0</v>
      </c>
      <c r="U3322" s="832">
        <v>0</v>
      </c>
      <c r="V3322" s="832">
        <v>0</v>
      </c>
      <c r="W3322" s="832">
        <v>0</v>
      </c>
      <c r="X3322" s="832">
        <v>0</v>
      </c>
      <c r="Y3322" s="832">
        <v>0</v>
      </c>
      <c r="Z3322" s="832">
        <v>0</v>
      </c>
      <c r="AA3322" s="832">
        <v>0</v>
      </c>
      <c r="AB3322" s="832">
        <v>0</v>
      </c>
      <c r="AC3322" s="832">
        <v>0</v>
      </c>
      <c r="AD3322" s="832">
        <v>0</v>
      </c>
      <c r="AE3322" s="832">
        <v>0</v>
      </c>
      <c r="AF3322" s="832">
        <v>0</v>
      </c>
      <c r="AG3322" s="832">
        <v>0</v>
      </c>
      <c r="AH3322" s="832">
        <v>0</v>
      </c>
      <c r="AI3322" s="832">
        <v>0</v>
      </c>
    </row>
    <row r="3323" spans="1:35" ht="15" customHeight="1">
      <c r="A3323" s="832" t="s">
        <v>1150</v>
      </c>
      <c r="B3323" s="832">
        <v>2023</v>
      </c>
      <c r="C3323" s="832" t="s">
        <v>2167</v>
      </c>
      <c r="D3323" s="832" t="s">
        <v>2168</v>
      </c>
      <c r="E3323" s="832" t="s">
        <v>333</v>
      </c>
      <c r="F3323" s="832" t="s">
        <v>1153</v>
      </c>
      <c r="G3323" s="832">
        <v>-42091.14</v>
      </c>
      <c r="H3323" s="832">
        <v>-4250</v>
      </c>
      <c r="I3323" s="832">
        <v>-7150</v>
      </c>
      <c r="J3323" s="832">
        <v>-9325</v>
      </c>
      <c r="K3323" s="832">
        <v>-9325</v>
      </c>
      <c r="L3323" s="832">
        <v>-9325</v>
      </c>
      <c r="M3323" s="832">
        <v>-9325</v>
      </c>
      <c r="N3323" s="832">
        <v>-9325</v>
      </c>
      <c r="O3323" s="832">
        <v>-9325</v>
      </c>
      <c r="P3323" s="832">
        <v>-9325</v>
      </c>
      <c r="Q3323" s="832">
        <v>0</v>
      </c>
      <c r="R3323" s="832">
        <v>0</v>
      </c>
      <c r="S3323" s="832">
        <v>0</v>
      </c>
      <c r="T3323" s="832">
        <v>0</v>
      </c>
      <c r="U3323" s="832">
        <v>9325</v>
      </c>
      <c r="V3323" s="832">
        <v>0</v>
      </c>
      <c r="W3323" s="832">
        <v>0</v>
      </c>
      <c r="X3323" s="832">
        <v>0</v>
      </c>
      <c r="Y3323" s="832">
        <v>0</v>
      </c>
      <c r="Z3323" s="832">
        <v>0</v>
      </c>
      <c r="AA3323" s="832">
        <v>0</v>
      </c>
      <c r="AB3323" s="832">
        <v>0</v>
      </c>
      <c r="AC3323" s="832">
        <v>0</v>
      </c>
      <c r="AD3323" s="832">
        <v>0</v>
      </c>
      <c r="AE3323" s="832">
        <v>0</v>
      </c>
      <c r="AF3323" s="832">
        <v>0</v>
      </c>
      <c r="AG3323" s="832">
        <v>0</v>
      </c>
      <c r="AH3323" s="832">
        <v>0</v>
      </c>
      <c r="AI3323" s="832">
        <v>0</v>
      </c>
    </row>
    <row r="3324" spans="1:35" ht="15" customHeight="1">
      <c r="A3324" s="832" t="s">
        <v>1150</v>
      </c>
      <c r="B3324" s="832">
        <v>2023</v>
      </c>
      <c r="C3324" s="832" t="s">
        <v>2169</v>
      </c>
      <c r="D3324" s="832" t="s">
        <v>2170</v>
      </c>
      <c r="E3324" s="832" t="s">
        <v>333</v>
      </c>
      <c r="F3324" s="832" t="s">
        <v>1153</v>
      </c>
      <c r="G3324" s="832">
        <v>1015139.21</v>
      </c>
      <c r="H3324" s="832">
        <v>1343224.83</v>
      </c>
      <c r="I3324" s="832">
        <v>1343224.83</v>
      </c>
      <c r="J3324" s="832">
        <v>1343224.83</v>
      </c>
      <c r="K3324" s="832">
        <v>1343224.83</v>
      </c>
      <c r="L3324" s="832">
        <v>1343224.83</v>
      </c>
      <c r="M3324" s="832">
        <v>1343224.83</v>
      </c>
      <c r="N3324" s="832">
        <v>1343224.83</v>
      </c>
      <c r="O3324" s="832">
        <v>1343224.83</v>
      </c>
      <c r="P3324" s="832">
        <v>1343224.83</v>
      </c>
      <c r="Q3324" s="832">
        <v>187757.34</v>
      </c>
      <c r="R3324" s="832">
        <v>187757.34</v>
      </c>
      <c r="S3324" s="832">
        <v>0</v>
      </c>
      <c r="T3324" s="832">
        <v>0</v>
      </c>
      <c r="U3324" s="832">
        <v>-1155467.49</v>
      </c>
      <c r="V3324" s="832">
        <v>0</v>
      </c>
      <c r="W3324" s="832">
        <v>0</v>
      </c>
      <c r="X3324" s="832">
        <v>0</v>
      </c>
      <c r="Y3324" s="832">
        <v>0</v>
      </c>
      <c r="Z3324" s="832">
        <v>0</v>
      </c>
      <c r="AA3324" s="832">
        <v>0</v>
      </c>
      <c r="AB3324" s="832">
        <v>0</v>
      </c>
      <c r="AC3324" s="832">
        <v>0</v>
      </c>
      <c r="AD3324" s="832">
        <v>0</v>
      </c>
      <c r="AE3324" s="832">
        <v>0</v>
      </c>
      <c r="AF3324" s="832">
        <v>0</v>
      </c>
      <c r="AG3324" s="832">
        <v>0</v>
      </c>
      <c r="AH3324" s="832">
        <v>0</v>
      </c>
      <c r="AI3324" s="832">
        <v>0</v>
      </c>
    </row>
    <row r="3325" spans="1:35" ht="15" customHeight="1">
      <c r="A3325" s="832" t="s">
        <v>1150</v>
      </c>
      <c r="B3325" s="832">
        <v>2023</v>
      </c>
      <c r="C3325" s="832" t="s">
        <v>2173</v>
      </c>
      <c r="D3325" s="832" t="s">
        <v>2174</v>
      </c>
      <c r="E3325" s="832" t="s">
        <v>333</v>
      </c>
      <c r="F3325" s="832" t="s">
        <v>1153</v>
      </c>
      <c r="G3325" s="832">
        <v>61200</v>
      </c>
      <c r="H3325" s="832">
        <v>61200</v>
      </c>
      <c r="I3325" s="832">
        <v>61200</v>
      </c>
      <c r="J3325" s="832">
        <v>61200</v>
      </c>
      <c r="K3325" s="832">
        <v>61200</v>
      </c>
      <c r="L3325" s="832">
        <v>61200</v>
      </c>
      <c r="M3325" s="832">
        <v>61200</v>
      </c>
      <c r="N3325" s="832">
        <v>61200</v>
      </c>
      <c r="O3325" s="832">
        <v>61200</v>
      </c>
      <c r="P3325" s="832">
        <v>61200</v>
      </c>
      <c r="Q3325" s="832">
        <v>61200</v>
      </c>
      <c r="R3325" s="832">
        <v>61200</v>
      </c>
      <c r="S3325" s="832">
        <v>0</v>
      </c>
      <c r="T3325" s="832">
        <v>0</v>
      </c>
      <c r="U3325" s="832">
        <v>0</v>
      </c>
      <c r="V3325" s="832">
        <v>0</v>
      </c>
      <c r="W3325" s="832">
        <v>0</v>
      </c>
      <c r="X3325" s="832">
        <v>0</v>
      </c>
      <c r="Y3325" s="832">
        <v>0</v>
      </c>
      <c r="Z3325" s="832">
        <v>0</v>
      </c>
      <c r="AA3325" s="832">
        <v>0</v>
      </c>
      <c r="AB3325" s="832">
        <v>0</v>
      </c>
      <c r="AC3325" s="832">
        <v>0</v>
      </c>
      <c r="AD3325" s="832">
        <v>0</v>
      </c>
      <c r="AE3325" s="832">
        <v>0</v>
      </c>
      <c r="AF3325" s="832">
        <v>0</v>
      </c>
      <c r="AG3325" s="832">
        <v>0</v>
      </c>
      <c r="AH3325" s="832">
        <v>0</v>
      </c>
      <c r="AI3325" s="832">
        <v>0</v>
      </c>
    </row>
    <row r="3326" spans="1:35" ht="15" customHeight="1">
      <c r="A3326" s="832" t="s">
        <v>1150</v>
      </c>
      <c r="B3326" s="832">
        <v>2023</v>
      </c>
      <c r="C3326" s="832" t="s">
        <v>2177</v>
      </c>
      <c r="D3326" s="832" t="s">
        <v>2178</v>
      </c>
      <c r="E3326" s="832" t="s">
        <v>333</v>
      </c>
      <c r="F3326" s="832" t="s">
        <v>1153</v>
      </c>
      <c r="G3326" s="832">
        <v>0</v>
      </c>
      <c r="H3326" s="832">
        <v>0</v>
      </c>
      <c r="I3326" s="832">
        <v>0</v>
      </c>
      <c r="J3326" s="832">
        <v>0</v>
      </c>
      <c r="K3326" s="832">
        <v>0</v>
      </c>
      <c r="L3326" s="832">
        <v>0</v>
      </c>
      <c r="M3326" s="832">
        <v>0</v>
      </c>
      <c r="N3326" s="832">
        <v>0</v>
      </c>
      <c r="O3326" s="832">
        <v>0</v>
      </c>
      <c r="P3326" s="832">
        <v>0</v>
      </c>
      <c r="Q3326" s="832">
        <v>0</v>
      </c>
      <c r="R3326" s="832">
        <v>0</v>
      </c>
      <c r="S3326" s="832">
        <v>0</v>
      </c>
      <c r="T3326" s="832">
        <v>0</v>
      </c>
      <c r="U3326" s="832">
        <v>0</v>
      </c>
      <c r="V3326" s="832">
        <v>0</v>
      </c>
      <c r="W3326" s="832">
        <v>0</v>
      </c>
      <c r="X3326" s="832">
        <v>0</v>
      </c>
      <c r="Y3326" s="832">
        <v>0</v>
      </c>
      <c r="Z3326" s="832">
        <v>0</v>
      </c>
      <c r="AA3326" s="832">
        <v>0</v>
      </c>
      <c r="AB3326" s="832">
        <v>0</v>
      </c>
      <c r="AC3326" s="832">
        <v>0</v>
      </c>
      <c r="AD3326" s="832">
        <v>0</v>
      </c>
      <c r="AE3326" s="832">
        <v>0</v>
      </c>
      <c r="AF3326" s="832">
        <v>0</v>
      </c>
      <c r="AG3326" s="832">
        <v>0</v>
      </c>
      <c r="AH3326" s="832">
        <v>0</v>
      </c>
      <c r="AI3326" s="832">
        <v>0</v>
      </c>
    </row>
    <row r="3327" spans="1:35" ht="15" customHeight="1">
      <c r="A3327" s="832" t="s">
        <v>1150</v>
      </c>
      <c r="B3327" s="832">
        <v>2023</v>
      </c>
      <c r="C3327" s="832" t="s">
        <v>2179</v>
      </c>
      <c r="D3327" s="832" t="s">
        <v>2180</v>
      </c>
      <c r="E3327" s="832" t="s">
        <v>333</v>
      </c>
      <c r="F3327" s="832" t="s">
        <v>1153</v>
      </c>
      <c r="G3327" s="832">
        <v>0</v>
      </c>
      <c r="H3327" s="832">
        <v>0</v>
      </c>
      <c r="I3327" s="832">
        <v>0</v>
      </c>
      <c r="J3327" s="832">
        <v>0</v>
      </c>
      <c r="K3327" s="832">
        <v>0</v>
      </c>
      <c r="L3327" s="832">
        <v>0</v>
      </c>
      <c r="M3327" s="832">
        <v>0</v>
      </c>
      <c r="N3327" s="832">
        <v>0</v>
      </c>
      <c r="O3327" s="832">
        <v>0</v>
      </c>
      <c r="P3327" s="832">
        <v>0</v>
      </c>
      <c r="Q3327" s="832">
        <v>0</v>
      </c>
      <c r="R3327" s="832">
        <v>0</v>
      </c>
      <c r="S3327" s="832">
        <v>0</v>
      </c>
      <c r="T3327" s="832">
        <v>0</v>
      </c>
      <c r="U3327" s="832">
        <v>0</v>
      </c>
      <c r="V3327" s="832">
        <v>0</v>
      </c>
      <c r="W3327" s="832">
        <v>0</v>
      </c>
      <c r="X3327" s="832">
        <v>0</v>
      </c>
      <c r="Y3327" s="832">
        <v>0</v>
      </c>
      <c r="Z3327" s="832">
        <v>0</v>
      </c>
      <c r="AA3327" s="832">
        <v>0</v>
      </c>
      <c r="AB3327" s="832">
        <v>0</v>
      </c>
      <c r="AC3327" s="832">
        <v>0</v>
      </c>
      <c r="AD3327" s="832">
        <v>0</v>
      </c>
      <c r="AE3327" s="832">
        <v>0</v>
      </c>
      <c r="AF3327" s="832">
        <v>0</v>
      </c>
      <c r="AG3327" s="832">
        <v>0</v>
      </c>
      <c r="AH3327" s="832">
        <v>0</v>
      </c>
      <c r="AI3327" s="832">
        <v>0</v>
      </c>
    </row>
    <row r="3328" spans="1:35" ht="15" customHeight="1">
      <c r="A3328" s="832" t="s">
        <v>1150</v>
      </c>
      <c r="B3328" s="832">
        <v>2023</v>
      </c>
      <c r="C3328" s="832" t="s">
        <v>2181</v>
      </c>
      <c r="D3328" s="832" t="s">
        <v>2182</v>
      </c>
      <c r="E3328" s="832" t="s">
        <v>333</v>
      </c>
      <c r="F3328" s="832" t="s">
        <v>1153</v>
      </c>
      <c r="G3328" s="832">
        <v>33</v>
      </c>
      <c r="H3328" s="832">
        <v>33</v>
      </c>
      <c r="I3328" s="832">
        <v>33</v>
      </c>
      <c r="J3328" s="832">
        <v>33</v>
      </c>
      <c r="K3328" s="832">
        <v>33</v>
      </c>
      <c r="L3328" s="832">
        <v>33</v>
      </c>
      <c r="M3328" s="832">
        <v>33</v>
      </c>
      <c r="N3328" s="832">
        <v>33</v>
      </c>
      <c r="O3328" s="832">
        <v>33</v>
      </c>
      <c r="P3328" s="832">
        <v>33</v>
      </c>
      <c r="Q3328" s="832">
        <v>33</v>
      </c>
      <c r="R3328" s="832">
        <v>33</v>
      </c>
      <c r="S3328" s="832">
        <v>0</v>
      </c>
      <c r="T3328" s="832">
        <v>0</v>
      </c>
      <c r="U3328" s="832">
        <v>0</v>
      </c>
      <c r="V3328" s="832">
        <v>0</v>
      </c>
      <c r="W3328" s="832">
        <v>0</v>
      </c>
      <c r="X3328" s="832">
        <v>0</v>
      </c>
      <c r="Y3328" s="832">
        <v>0</v>
      </c>
      <c r="Z3328" s="832">
        <v>0</v>
      </c>
      <c r="AA3328" s="832">
        <v>0</v>
      </c>
      <c r="AB3328" s="832">
        <v>0</v>
      </c>
      <c r="AC3328" s="832">
        <v>0</v>
      </c>
      <c r="AD3328" s="832">
        <v>0</v>
      </c>
      <c r="AE3328" s="832">
        <v>0</v>
      </c>
      <c r="AF3328" s="832">
        <v>0</v>
      </c>
      <c r="AG3328" s="832">
        <v>0</v>
      </c>
      <c r="AH3328" s="832">
        <v>0</v>
      </c>
      <c r="AI3328" s="832">
        <v>0</v>
      </c>
    </row>
    <row r="3329" spans="1:35" ht="15" customHeight="1">
      <c r="A3329" s="832" t="s">
        <v>1150</v>
      </c>
      <c r="B3329" s="832">
        <v>2023</v>
      </c>
      <c r="C3329" s="832" t="s">
        <v>2187</v>
      </c>
      <c r="D3329" s="832" t="s">
        <v>2188</v>
      </c>
      <c r="E3329" s="832" t="s">
        <v>333</v>
      </c>
      <c r="F3329" s="832" t="s">
        <v>1153</v>
      </c>
      <c r="G3329" s="832">
        <v>0</v>
      </c>
      <c r="H3329" s="832">
        <v>0</v>
      </c>
      <c r="I3329" s="832">
        <v>0</v>
      </c>
      <c r="J3329" s="832">
        <v>0</v>
      </c>
      <c r="K3329" s="832">
        <v>0</v>
      </c>
      <c r="L3329" s="832">
        <v>0</v>
      </c>
      <c r="M3329" s="832">
        <v>0</v>
      </c>
      <c r="N3329" s="832">
        <v>0</v>
      </c>
      <c r="O3329" s="832">
        <v>0</v>
      </c>
      <c r="P3329" s="832">
        <v>0</v>
      </c>
      <c r="Q3329" s="832">
        <v>0</v>
      </c>
      <c r="R3329" s="832">
        <v>0</v>
      </c>
      <c r="S3329" s="832">
        <v>0</v>
      </c>
      <c r="T3329" s="832">
        <v>0</v>
      </c>
      <c r="U3329" s="832">
        <v>0</v>
      </c>
      <c r="V3329" s="832">
        <v>0</v>
      </c>
      <c r="W3329" s="832">
        <v>0</v>
      </c>
      <c r="X3329" s="832">
        <v>0</v>
      </c>
      <c r="Y3329" s="832">
        <v>0</v>
      </c>
      <c r="Z3329" s="832">
        <v>0</v>
      </c>
      <c r="AA3329" s="832">
        <v>0</v>
      </c>
      <c r="AB3329" s="832">
        <v>0</v>
      </c>
      <c r="AC3329" s="832">
        <v>0</v>
      </c>
      <c r="AD3329" s="832">
        <v>0</v>
      </c>
      <c r="AE3329" s="832">
        <v>0</v>
      </c>
      <c r="AF3329" s="832">
        <v>0</v>
      </c>
      <c r="AG3329" s="832">
        <v>0</v>
      </c>
      <c r="AH3329" s="832">
        <v>0</v>
      </c>
      <c r="AI3329" s="832">
        <v>0</v>
      </c>
    </row>
    <row r="3330" spans="1:35" ht="15" customHeight="1">
      <c r="A3330" s="832" t="s">
        <v>1150</v>
      </c>
      <c r="B3330" s="832">
        <v>2023</v>
      </c>
      <c r="C3330" s="832" t="s">
        <v>2189</v>
      </c>
      <c r="D3330" s="832" t="s">
        <v>2190</v>
      </c>
      <c r="E3330" s="832" t="s">
        <v>333</v>
      </c>
      <c r="F3330" s="832" t="s">
        <v>1153</v>
      </c>
      <c r="G3330" s="832">
        <v>7</v>
      </c>
      <c r="H3330" s="832">
        <v>7</v>
      </c>
      <c r="I3330" s="832">
        <v>7</v>
      </c>
      <c r="J3330" s="832">
        <v>7</v>
      </c>
      <c r="K3330" s="832">
        <v>7</v>
      </c>
      <c r="L3330" s="832">
        <v>7</v>
      </c>
      <c r="M3330" s="832">
        <v>7</v>
      </c>
      <c r="N3330" s="832">
        <v>7</v>
      </c>
      <c r="O3330" s="832">
        <v>7</v>
      </c>
      <c r="P3330" s="832">
        <v>7</v>
      </c>
      <c r="Q3330" s="832">
        <v>7</v>
      </c>
      <c r="R3330" s="832">
        <v>7</v>
      </c>
      <c r="S3330" s="832">
        <v>0</v>
      </c>
      <c r="T3330" s="832">
        <v>0</v>
      </c>
      <c r="U3330" s="832">
        <v>0</v>
      </c>
      <c r="V3330" s="832">
        <v>0</v>
      </c>
      <c r="W3330" s="832">
        <v>0</v>
      </c>
      <c r="X3330" s="832">
        <v>0</v>
      </c>
      <c r="Y3330" s="832">
        <v>0</v>
      </c>
      <c r="Z3330" s="832">
        <v>0</v>
      </c>
      <c r="AA3330" s="832">
        <v>0</v>
      </c>
      <c r="AB3330" s="832">
        <v>0</v>
      </c>
      <c r="AC3330" s="832">
        <v>0</v>
      </c>
      <c r="AD3330" s="832">
        <v>0</v>
      </c>
      <c r="AE3330" s="832">
        <v>0</v>
      </c>
      <c r="AF3330" s="832">
        <v>0</v>
      </c>
      <c r="AG3330" s="832">
        <v>0</v>
      </c>
      <c r="AH3330" s="832">
        <v>0</v>
      </c>
      <c r="AI3330" s="832">
        <v>0</v>
      </c>
    </row>
    <row r="3331" spans="1:35" ht="15" customHeight="1">
      <c r="A3331" s="832" t="s">
        <v>1150</v>
      </c>
      <c r="B3331" s="832">
        <v>2023</v>
      </c>
      <c r="C3331" s="832" t="s">
        <v>2191</v>
      </c>
      <c r="D3331" s="832" t="s">
        <v>2192</v>
      </c>
      <c r="E3331" s="832" t="s">
        <v>333</v>
      </c>
      <c r="F3331" s="832" t="s">
        <v>1153</v>
      </c>
      <c r="G3331" s="832">
        <v>67</v>
      </c>
      <c r="H3331" s="832">
        <v>67</v>
      </c>
      <c r="I3331" s="832">
        <v>67</v>
      </c>
      <c r="J3331" s="832">
        <v>67</v>
      </c>
      <c r="K3331" s="832">
        <v>67</v>
      </c>
      <c r="L3331" s="832">
        <v>67</v>
      </c>
      <c r="M3331" s="832">
        <v>67</v>
      </c>
      <c r="N3331" s="832">
        <v>67</v>
      </c>
      <c r="O3331" s="832">
        <v>67</v>
      </c>
      <c r="P3331" s="832">
        <v>67</v>
      </c>
      <c r="Q3331" s="832">
        <v>67</v>
      </c>
      <c r="R3331" s="832">
        <v>67</v>
      </c>
      <c r="S3331" s="832">
        <v>0</v>
      </c>
      <c r="T3331" s="832">
        <v>0</v>
      </c>
      <c r="U3331" s="832">
        <v>0</v>
      </c>
      <c r="V3331" s="832">
        <v>0</v>
      </c>
      <c r="W3331" s="832">
        <v>0</v>
      </c>
      <c r="X3331" s="832">
        <v>0</v>
      </c>
      <c r="Y3331" s="832">
        <v>0</v>
      </c>
      <c r="Z3331" s="832">
        <v>0</v>
      </c>
      <c r="AA3331" s="832">
        <v>0</v>
      </c>
      <c r="AB3331" s="832">
        <v>0</v>
      </c>
      <c r="AC3331" s="832">
        <v>0</v>
      </c>
      <c r="AD3331" s="832">
        <v>0</v>
      </c>
      <c r="AE3331" s="832">
        <v>0</v>
      </c>
      <c r="AF3331" s="832">
        <v>0</v>
      </c>
      <c r="AG3331" s="832">
        <v>0</v>
      </c>
      <c r="AH3331" s="832">
        <v>0</v>
      </c>
      <c r="AI3331" s="832">
        <v>0</v>
      </c>
    </row>
    <row r="3332" spans="1:35" ht="15" customHeight="1">
      <c r="A3332" s="832" t="s">
        <v>1150</v>
      </c>
      <c r="B3332" s="832">
        <v>2023</v>
      </c>
      <c r="C3332" s="832" t="s">
        <v>2193</v>
      </c>
      <c r="D3332" s="832" t="s">
        <v>2194</v>
      </c>
      <c r="E3332" s="832" t="s">
        <v>333</v>
      </c>
      <c r="F3332" s="832" t="s">
        <v>1153</v>
      </c>
      <c r="G3332" s="832">
        <v>0</v>
      </c>
      <c r="H3332" s="832">
        <v>0</v>
      </c>
      <c r="I3332" s="832">
        <v>0</v>
      </c>
      <c r="J3332" s="832">
        <v>0</v>
      </c>
      <c r="K3332" s="832">
        <v>0</v>
      </c>
      <c r="L3332" s="832">
        <v>0</v>
      </c>
      <c r="M3332" s="832">
        <v>0</v>
      </c>
      <c r="N3332" s="832">
        <v>0</v>
      </c>
      <c r="O3332" s="832">
        <v>0</v>
      </c>
      <c r="P3332" s="832">
        <v>0</v>
      </c>
      <c r="Q3332" s="832">
        <v>0</v>
      </c>
      <c r="R3332" s="832">
        <v>0</v>
      </c>
      <c r="S3332" s="832">
        <v>0</v>
      </c>
      <c r="T3332" s="832">
        <v>0</v>
      </c>
      <c r="U3332" s="832">
        <v>0</v>
      </c>
      <c r="V3332" s="832">
        <v>0</v>
      </c>
      <c r="W3332" s="832">
        <v>0</v>
      </c>
      <c r="X3332" s="832">
        <v>0</v>
      </c>
      <c r="Y3332" s="832">
        <v>0</v>
      </c>
      <c r="Z3332" s="832">
        <v>0</v>
      </c>
      <c r="AA3332" s="832">
        <v>0</v>
      </c>
      <c r="AB3332" s="832">
        <v>0</v>
      </c>
      <c r="AC3332" s="832">
        <v>0</v>
      </c>
      <c r="AD3332" s="832">
        <v>0</v>
      </c>
      <c r="AE3332" s="832">
        <v>0</v>
      </c>
      <c r="AF3332" s="832">
        <v>0</v>
      </c>
      <c r="AG3332" s="832">
        <v>0</v>
      </c>
      <c r="AH3332" s="832">
        <v>0</v>
      </c>
      <c r="AI3332" s="832">
        <v>0</v>
      </c>
    </row>
    <row r="3333" spans="1:35" ht="15" customHeight="1">
      <c r="A3333" s="832" t="s">
        <v>1150</v>
      </c>
      <c r="B3333" s="832">
        <v>2023</v>
      </c>
      <c r="C3333" s="832" t="s">
        <v>2195</v>
      </c>
      <c r="D3333" s="832" t="s">
        <v>2196</v>
      </c>
      <c r="E3333" s="832" t="s">
        <v>333</v>
      </c>
      <c r="F3333" s="832" t="s">
        <v>1153</v>
      </c>
      <c r="G3333" s="832">
        <v>475388</v>
      </c>
      <c r="H3333" s="832">
        <v>475388</v>
      </c>
      <c r="I3333" s="832">
        <v>475388</v>
      </c>
      <c r="J3333" s="832">
        <v>475388</v>
      </c>
      <c r="K3333" s="832">
        <v>475388</v>
      </c>
      <c r="L3333" s="832">
        <v>475388</v>
      </c>
      <c r="M3333" s="832">
        <v>475388</v>
      </c>
      <c r="N3333" s="832">
        <v>475388</v>
      </c>
      <c r="O3333" s="832">
        <v>475388</v>
      </c>
      <c r="P3333" s="832">
        <v>475388</v>
      </c>
      <c r="Q3333" s="832">
        <v>475388</v>
      </c>
      <c r="R3333" s="832">
        <v>475388</v>
      </c>
      <c r="S3333" s="832">
        <v>0</v>
      </c>
      <c r="T3333" s="832">
        <v>0</v>
      </c>
      <c r="U3333" s="832">
        <v>0</v>
      </c>
      <c r="V3333" s="832">
        <v>0</v>
      </c>
      <c r="W3333" s="832">
        <v>0</v>
      </c>
      <c r="X3333" s="832">
        <v>0</v>
      </c>
      <c r="Y3333" s="832">
        <v>0</v>
      </c>
      <c r="Z3333" s="832">
        <v>0</v>
      </c>
      <c r="AA3333" s="832">
        <v>0</v>
      </c>
      <c r="AB3333" s="832">
        <v>0</v>
      </c>
      <c r="AC3333" s="832">
        <v>0</v>
      </c>
      <c r="AD3333" s="832">
        <v>0</v>
      </c>
      <c r="AE3333" s="832">
        <v>0</v>
      </c>
      <c r="AF3333" s="832">
        <v>0</v>
      </c>
      <c r="AG3333" s="832">
        <v>0</v>
      </c>
      <c r="AH3333" s="832">
        <v>0</v>
      </c>
      <c r="AI3333" s="832">
        <v>0</v>
      </c>
    </row>
    <row r="3334" spans="1:35" ht="15" customHeight="1">
      <c r="A3334" s="832" t="s">
        <v>1150</v>
      </c>
      <c r="B3334" s="832">
        <v>2023</v>
      </c>
      <c r="C3334" s="832" t="s">
        <v>2197</v>
      </c>
      <c r="D3334" s="832" t="s">
        <v>2816</v>
      </c>
      <c r="E3334" s="832" t="s">
        <v>333</v>
      </c>
      <c r="F3334" s="832" t="s">
        <v>1153</v>
      </c>
      <c r="G3334" s="832">
        <v>2</v>
      </c>
      <c r="H3334" s="832">
        <v>2</v>
      </c>
      <c r="I3334" s="832">
        <v>2</v>
      </c>
      <c r="J3334" s="832">
        <v>2</v>
      </c>
      <c r="K3334" s="832">
        <v>2</v>
      </c>
      <c r="L3334" s="832">
        <v>2</v>
      </c>
      <c r="M3334" s="832">
        <v>2</v>
      </c>
      <c r="N3334" s="832">
        <v>2</v>
      </c>
      <c r="O3334" s="832">
        <v>2</v>
      </c>
      <c r="P3334" s="832">
        <v>2</v>
      </c>
      <c r="Q3334" s="832">
        <v>2</v>
      </c>
      <c r="R3334" s="832">
        <v>2</v>
      </c>
      <c r="S3334" s="832">
        <v>0</v>
      </c>
      <c r="T3334" s="832">
        <v>0</v>
      </c>
      <c r="U3334" s="832">
        <v>0</v>
      </c>
      <c r="V3334" s="832">
        <v>0</v>
      </c>
      <c r="W3334" s="832">
        <v>0</v>
      </c>
      <c r="X3334" s="832">
        <v>0</v>
      </c>
      <c r="Y3334" s="832">
        <v>0</v>
      </c>
      <c r="Z3334" s="832">
        <v>0</v>
      </c>
      <c r="AA3334" s="832">
        <v>0</v>
      </c>
      <c r="AB3334" s="832">
        <v>0</v>
      </c>
      <c r="AC3334" s="832">
        <v>0</v>
      </c>
      <c r="AD3334" s="832">
        <v>0</v>
      </c>
      <c r="AE3334" s="832">
        <v>0</v>
      </c>
      <c r="AF3334" s="832">
        <v>0</v>
      </c>
      <c r="AG3334" s="832">
        <v>0</v>
      </c>
      <c r="AH3334" s="832">
        <v>0</v>
      </c>
      <c r="AI3334" s="832">
        <v>0</v>
      </c>
    </row>
    <row r="3335" spans="1:35" ht="15" customHeight="1">
      <c r="A3335" s="832" t="s">
        <v>1150</v>
      </c>
      <c r="B3335" s="832">
        <v>2023</v>
      </c>
      <c r="C3335" s="832" t="s">
        <v>2199</v>
      </c>
      <c r="D3335" s="832" t="s">
        <v>2200</v>
      </c>
      <c r="E3335" s="832" t="s">
        <v>333</v>
      </c>
      <c r="F3335" s="832" t="s">
        <v>1153</v>
      </c>
      <c r="G3335" s="832">
        <v>238128</v>
      </c>
      <c r="H3335" s="832">
        <v>238128</v>
      </c>
      <c r="I3335" s="832">
        <v>238128</v>
      </c>
      <c r="J3335" s="832">
        <v>238128</v>
      </c>
      <c r="K3335" s="832">
        <v>238128</v>
      </c>
      <c r="L3335" s="832">
        <v>238128</v>
      </c>
      <c r="M3335" s="832">
        <v>238128</v>
      </c>
      <c r="N3335" s="832">
        <v>238128</v>
      </c>
      <c r="O3335" s="832">
        <v>238128</v>
      </c>
      <c r="P3335" s="832">
        <v>238128</v>
      </c>
      <c r="Q3335" s="832">
        <v>238128</v>
      </c>
      <c r="R3335" s="832">
        <v>238128</v>
      </c>
      <c r="S3335" s="832">
        <v>0</v>
      </c>
      <c r="T3335" s="832">
        <v>0</v>
      </c>
      <c r="U3335" s="832">
        <v>0</v>
      </c>
      <c r="V3335" s="832">
        <v>0</v>
      </c>
      <c r="W3335" s="832">
        <v>0</v>
      </c>
      <c r="X3335" s="832">
        <v>0</v>
      </c>
      <c r="Y3335" s="832">
        <v>0</v>
      </c>
      <c r="Z3335" s="832">
        <v>0</v>
      </c>
      <c r="AA3335" s="832">
        <v>0</v>
      </c>
      <c r="AB3335" s="832">
        <v>0</v>
      </c>
      <c r="AC3335" s="832">
        <v>0</v>
      </c>
      <c r="AD3335" s="832">
        <v>0</v>
      </c>
      <c r="AE3335" s="832">
        <v>0</v>
      </c>
      <c r="AF3335" s="832">
        <v>0</v>
      </c>
      <c r="AG3335" s="832">
        <v>0</v>
      </c>
      <c r="AH3335" s="832">
        <v>0</v>
      </c>
      <c r="AI3335" s="832">
        <v>0</v>
      </c>
    </row>
    <row r="3336" spans="1:35" ht="15" customHeight="1">
      <c r="A3336" s="832" t="s">
        <v>1150</v>
      </c>
      <c r="B3336" s="832">
        <v>2023</v>
      </c>
      <c r="C3336" s="832" t="s">
        <v>2201</v>
      </c>
      <c r="D3336" s="832" t="s">
        <v>2817</v>
      </c>
      <c r="E3336" s="832" t="s">
        <v>333</v>
      </c>
      <c r="F3336" s="832" t="s">
        <v>1153</v>
      </c>
      <c r="G3336" s="832">
        <v>998</v>
      </c>
      <c r="H3336" s="832">
        <v>998</v>
      </c>
      <c r="I3336" s="832">
        <v>998</v>
      </c>
      <c r="J3336" s="832">
        <v>998</v>
      </c>
      <c r="K3336" s="832">
        <v>998</v>
      </c>
      <c r="L3336" s="832">
        <v>998</v>
      </c>
      <c r="M3336" s="832">
        <v>998</v>
      </c>
      <c r="N3336" s="832">
        <v>998</v>
      </c>
      <c r="O3336" s="832">
        <v>998</v>
      </c>
      <c r="P3336" s="832">
        <v>998</v>
      </c>
      <c r="Q3336" s="832">
        <v>998</v>
      </c>
      <c r="R3336" s="832">
        <v>998</v>
      </c>
      <c r="S3336" s="832">
        <v>0</v>
      </c>
      <c r="T3336" s="832">
        <v>0</v>
      </c>
      <c r="U3336" s="832">
        <v>0</v>
      </c>
      <c r="V3336" s="832">
        <v>0</v>
      </c>
      <c r="W3336" s="832">
        <v>0</v>
      </c>
      <c r="X3336" s="832">
        <v>0</v>
      </c>
      <c r="Y3336" s="832">
        <v>0</v>
      </c>
      <c r="Z3336" s="832">
        <v>0</v>
      </c>
      <c r="AA3336" s="832">
        <v>0</v>
      </c>
      <c r="AB3336" s="832">
        <v>0</v>
      </c>
      <c r="AC3336" s="832">
        <v>0</v>
      </c>
      <c r="AD3336" s="832">
        <v>0</v>
      </c>
      <c r="AE3336" s="832">
        <v>0</v>
      </c>
      <c r="AF3336" s="832">
        <v>0</v>
      </c>
      <c r="AG3336" s="832">
        <v>0</v>
      </c>
      <c r="AH3336" s="832">
        <v>0</v>
      </c>
      <c r="AI3336" s="832">
        <v>0</v>
      </c>
    </row>
    <row r="3337" spans="1:35" ht="15" customHeight="1">
      <c r="A3337" s="832" t="s">
        <v>1150</v>
      </c>
      <c r="B3337" s="832">
        <v>2023</v>
      </c>
      <c r="C3337" s="832" t="s">
        <v>2203</v>
      </c>
      <c r="D3337" s="832" t="s">
        <v>2204</v>
      </c>
      <c r="E3337" s="832" t="s">
        <v>333</v>
      </c>
      <c r="F3337" s="832" t="s">
        <v>1153</v>
      </c>
      <c r="G3337" s="832">
        <v>1214919</v>
      </c>
      <c r="H3337" s="832">
        <v>1214919</v>
      </c>
      <c r="I3337" s="832">
        <v>1214919</v>
      </c>
      <c r="J3337" s="832">
        <v>1214919</v>
      </c>
      <c r="K3337" s="832">
        <v>1214919</v>
      </c>
      <c r="L3337" s="832">
        <v>1214919</v>
      </c>
      <c r="M3337" s="832">
        <v>1214919</v>
      </c>
      <c r="N3337" s="832">
        <v>1214919</v>
      </c>
      <c r="O3337" s="832">
        <v>1214919</v>
      </c>
      <c r="P3337" s="832">
        <v>1214919</v>
      </c>
      <c r="Q3337" s="832">
        <v>1214919</v>
      </c>
      <c r="R3337" s="832">
        <v>1214919</v>
      </c>
      <c r="S3337" s="832">
        <v>0</v>
      </c>
      <c r="T3337" s="832">
        <v>0</v>
      </c>
      <c r="U3337" s="832">
        <v>0</v>
      </c>
      <c r="V3337" s="832">
        <v>0</v>
      </c>
      <c r="W3337" s="832">
        <v>0</v>
      </c>
      <c r="X3337" s="832">
        <v>0</v>
      </c>
      <c r="Y3337" s="832">
        <v>0</v>
      </c>
      <c r="Z3337" s="832">
        <v>0</v>
      </c>
      <c r="AA3337" s="832">
        <v>0</v>
      </c>
      <c r="AB3337" s="832">
        <v>0</v>
      </c>
      <c r="AC3337" s="832">
        <v>0</v>
      </c>
      <c r="AD3337" s="832">
        <v>0</v>
      </c>
      <c r="AE3337" s="832">
        <v>0</v>
      </c>
      <c r="AF3337" s="832">
        <v>0</v>
      </c>
      <c r="AG3337" s="832">
        <v>0</v>
      </c>
      <c r="AH3337" s="832">
        <v>0</v>
      </c>
      <c r="AI3337" s="832">
        <v>0</v>
      </c>
    </row>
    <row r="3338" spans="1:35" ht="15" customHeight="1">
      <c r="A3338" s="832" t="s">
        <v>1150</v>
      </c>
      <c r="B3338" s="832">
        <v>2023</v>
      </c>
      <c r="C3338" s="832" t="s">
        <v>2205</v>
      </c>
      <c r="D3338" s="832" t="s">
        <v>2206</v>
      </c>
      <c r="E3338" s="832" t="s">
        <v>333</v>
      </c>
      <c r="F3338" s="832" t="s">
        <v>1153</v>
      </c>
      <c r="G3338" s="832">
        <v>0</v>
      </c>
      <c r="H3338" s="832">
        <v>0</v>
      </c>
      <c r="I3338" s="832">
        <v>0</v>
      </c>
      <c r="J3338" s="832">
        <v>0</v>
      </c>
      <c r="K3338" s="832">
        <v>0</v>
      </c>
      <c r="L3338" s="832">
        <v>0</v>
      </c>
      <c r="M3338" s="832">
        <v>0</v>
      </c>
      <c r="N3338" s="832">
        <v>0</v>
      </c>
      <c r="O3338" s="832">
        <v>0</v>
      </c>
      <c r="P3338" s="832">
        <v>0</v>
      </c>
      <c r="Q3338" s="832">
        <v>0</v>
      </c>
      <c r="R3338" s="832">
        <v>0</v>
      </c>
      <c r="S3338" s="832">
        <v>0</v>
      </c>
      <c r="T3338" s="832">
        <v>0</v>
      </c>
      <c r="U3338" s="832">
        <v>0</v>
      </c>
      <c r="V3338" s="832">
        <v>0</v>
      </c>
      <c r="W3338" s="832">
        <v>0</v>
      </c>
      <c r="X3338" s="832">
        <v>0</v>
      </c>
      <c r="Y3338" s="832">
        <v>0</v>
      </c>
      <c r="Z3338" s="832">
        <v>0</v>
      </c>
      <c r="AA3338" s="832">
        <v>0</v>
      </c>
      <c r="AB3338" s="832">
        <v>0</v>
      </c>
      <c r="AC3338" s="832">
        <v>0</v>
      </c>
      <c r="AD3338" s="832">
        <v>0</v>
      </c>
      <c r="AE3338" s="832">
        <v>0</v>
      </c>
      <c r="AF3338" s="832">
        <v>0</v>
      </c>
      <c r="AG3338" s="832">
        <v>0</v>
      </c>
      <c r="AH3338" s="832">
        <v>0</v>
      </c>
      <c r="AI3338" s="832">
        <v>0</v>
      </c>
    </row>
    <row r="3339" spans="1:35" ht="15" customHeight="1">
      <c r="A3339" s="832" t="s">
        <v>1150</v>
      </c>
      <c r="B3339" s="832">
        <v>2023</v>
      </c>
      <c r="C3339" s="832" t="s">
        <v>2207</v>
      </c>
      <c r="D3339" s="832" t="s">
        <v>2202</v>
      </c>
      <c r="E3339" s="832" t="s">
        <v>333</v>
      </c>
      <c r="F3339" s="832" t="s">
        <v>1153</v>
      </c>
      <c r="G3339" s="832">
        <v>0</v>
      </c>
      <c r="H3339" s="832">
        <v>0</v>
      </c>
      <c r="I3339" s="832">
        <v>0</v>
      </c>
      <c r="J3339" s="832">
        <v>0</v>
      </c>
      <c r="K3339" s="832">
        <v>0</v>
      </c>
      <c r="L3339" s="832">
        <v>0</v>
      </c>
      <c r="M3339" s="832">
        <v>0</v>
      </c>
      <c r="N3339" s="832">
        <v>0</v>
      </c>
      <c r="O3339" s="832">
        <v>0</v>
      </c>
      <c r="P3339" s="832">
        <v>0</v>
      </c>
      <c r="Q3339" s="832">
        <v>0</v>
      </c>
      <c r="R3339" s="832">
        <v>0</v>
      </c>
      <c r="S3339" s="832">
        <v>0</v>
      </c>
      <c r="T3339" s="832">
        <v>0</v>
      </c>
      <c r="U3339" s="832">
        <v>0</v>
      </c>
      <c r="V3339" s="832">
        <v>0</v>
      </c>
      <c r="W3339" s="832">
        <v>0</v>
      </c>
      <c r="X3339" s="832">
        <v>0</v>
      </c>
      <c r="Y3339" s="832">
        <v>0</v>
      </c>
      <c r="Z3339" s="832">
        <v>0</v>
      </c>
      <c r="AA3339" s="832">
        <v>0</v>
      </c>
      <c r="AB3339" s="832">
        <v>0</v>
      </c>
      <c r="AC3339" s="832">
        <v>0</v>
      </c>
      <c r="AD3339" s="832">
        <v>0</v>
      </c>
      <c r="AE3339" s="832">
        <v>0</v>
      </c>
      <c r="AF3339" s="832">
        <v>0</v>
      </c>
      <c r="AG3339" s="832">
        <v>0</v>
      </c>
      <c r="AH3339" s="832">
        <v>0</v>
      </c>
      <c r="AI3339" s="832">
        <v>0</v>
      </c>
    </row>
    <row r="3340" spans="1:35" ht="15" customHeight="1">
      <c r="A3340" s="832" t="s">
        <v>1150</v>
      </c>
      <c r="B3340" s="832">
        <v>2023</v>
      </c>
      <c r="C3340" s="832" t="s">
        <v>2208</v>
      </c>
      <c r="D3340" s="832" t="s">
        <v>2818</v>
      </c>
      <c r="E3340" s="832" t="s">
        <v>333</v>
      </c>
      <c r="F3340" s="832" t="s">
        <v>1153</v>
      </c>
      <c r="G3340" s="832">
        <v>3935855.47</v>
      </c>
      <c r="H3340" s="832">
        <v>3503437.55</v>
      </c>
      <c r="I3340" s="832">
        <v>3503437.55</v>
      </c>
      <c r="J3340" s="832">
        <v>3503437.55</v>
      </c>
      <c r="K3340" s="832">
        <v>3503437.55</v>
      </c>
      <c r="L3340" s="832">
        <v>3503437.55</v>
      </c>
      <c r="M3340" s="832">
        <v>4282694.9400000004</v>
      </c>
      <c r="N3340" s="832">
        <v>4282694.9400000004</v>
      </c>
      <c r="O3340" s="832">
        <v>4282694.9400000004</v>
      </c>
      <c r="P3340" s="832">
        <v>4282694.9400000004</v>
      </c>
      <c r="Q3340" s="832">
        <v>3928286.51</v>
      </c>
      <c r="R3340" s="832">
        <v>3735807.51</v>
      </c>
      <c r="S3340" s="832">
        <v>0</v>
      </c>
      <c r="T3340" s="832">
        <v>0</v>
      </c>
      <c r="U3340" s="832">
        <v>-653237.43000000005</v>
      </c>
      <c r="V3340" s="832">
        <v>0</v>
      </c>
      <c r="W3340" s="832">
        <v>0</v>
      </c>
      <c r="X3340" s="832">
        <v>0</v>
      </c>
      <c r="Y3340" s="832">
        <v>0</v>
      </c>
      <c r="Z3340" s="832">
        <v>0</v>
      </c>
      <c r="AA3340" s="832">
        <v>0</v>
      </c>
      <c r="AB3340" s="832">
        <v>0</v>
      </c>
      <c r="AC3340" s="832">
        <v>0</v>
      </c>
      <c r="AD3340" s="832">
        <v>0</v>
      </c>
      <c r="AE3340" s="832">
        <v>0</v>
      </c>
      <c r="AF3340" s="832">
        <v>0</v>
      </c>
      <c r="AG3340" s="832">
        <v>0</v>
      </c>
      <c r="AH3340" s="832">
        <v>0</v>
      </c>
      <c r="AI3340" s="832">
        <v>0</v>
      </c>
    </row>
    <row r="3341" spans="1:35" ht="15" customHeight="1">
      <c r="A3341" s="832" t="s">
        <v>1150</v>
      </c>
      <c r="B3341" s="832">
        <v>2023</v>
      </c>
      <c r="C3341" s="832" t="s">
        <v>2210</v>
      </c>
      <c r="D3341" s="832" t="s">
        <v>2211</v>
      </c>
      <c r="E3341" s="832" t="s">
        <v>333</v>
      </c>
      <c r="F3341" s="832" t="s">
        <v>1153</v>
      </c>
      <c r="G3341" s="832">
        <v>0</v>
      </c>
      <c r="H3341" s="832">
        <v>0</v>
      </c>
      <c r="I3341" s="832">
        <v>0</v>
      </c>
      <c r="J3341" s="832">
        <v>0</v>
      </c>
      <c r="K3341" s="832">
        <v>0</v>
      </c>
      <c r="L3341" s="832">
        <v>0</v>
      </c>
      <c r="M3341" s="832">
        <v>0</v>
      </c>
      <c r="N3341" s="832">
        <v>0</v>
      </c>
      <c r="O3341" s="832">
        <v>0</v>
      </c>
      <c r="P3341" s="832">
        <v>0</v>
      </c>
      <c r="Q3341" s="832">
        <v>0</v>
      </c>
      <c r="R3341" s="832">
        <v>0</v>
      </c>
      <c r="S3341" s="832">
        <v>0</v>
      </c>
      <c r="T3341" s="832">
        <v>0</v>
      </c>
      <c r="U3341" s="832">
        <v>0</v>
      </c>
      <c r="V3341" s="832">
        <v>0</v>
      </c>
      <c r="W3341" s="832">
        <v>0</v>
      </c>
      <c r="X3341" s="832">
        <v>0</v>
      </c>
      <c r="Y3341" s="832">
        <v>0</v>
      </c>
      <c r="Z3341" s="832">
        <v>0</v>
      </c>
      <c r="AA3341" s="832">
        <v>0</v>
      </c>
      <c r="AB3341" s="832">
        <v>0</v>
      </c>
      <c r="AC3341" s="832">
        <v>0</v>
      </c>
      <c r="AD3341" s="832">
        <v>0</v>
      </c>
      <c r="AE3341" s="832">
        <v>0</v>
      </c>
      <c r="AF3341" s="832">
        <v>0</v>
      </c>
      <c r="AG3341" s="832">
        <v>0</v>
      </c>
      <c r="AH3341" s="832">
        <v>0</v>
      </c>
      <c r="AI3341" s="832">
        <v>0</v>
      </c>
    </row>
    <row r="3342" spans="1:35" ht="15" customHeight="1">
      <c r="A3342" s="832" t="s">
        <v>1150</v>
      </c>
      <c r="B3342" s="832">
        <v>2023</v>
      </c>
      <c r="C3342" s="832" t="s">
        <v>2212</v>
      </c>
      <c r="D3342" s="832" t="s">
        <v>2213</v>
      </c>
      <c r="E3342" s="832" t="s">
        <v>333</v>
      </c>
      <c r="F3342" s="832" t="s">
        <v>1153</v>
      </c>
      <c r="G3342" s="832">
        <v>-224700</v>
      </c>
      <c r="H3342" s="832">
        <v>0</v>
      </c>
      <c r="I3342" s="832">
        <v>0</v>
      </c>
      <c r="J3342" s="832">
        <v>0</v>
      </c>
      <c r="K3342" s="832">
        <v>0</v>
      </c>
      <c r="L3342" s="832">
        <v>0</v>
      </c>
      <c r="M3342" s="832">
        <v>0</v>
      </c>
      <c r="N3342" s="832">
        <v>0</v>
      </c>
      <c r="O3342" s="832">
        <v>0</v>
      </c>
      <c r="P3342" s="832">
        <v>0</v>
      </c>
      <c r="Q3342" s="832">
        <v>0</v>
      </c>
      <c r="R3342" s="832">
        <v>0</v>
      </c>
      <c r="S3342" s="832">
        <v>0</v>
      </c>
      <c r="T3342" s="832">
        <v>0</v>
      </c>
      <c r="U3342" s="832">
        <v>0</v>
      </c>
      <c r="V3342" s="832">
        <v>0</v>
      </c>
      <c r="W3342" s="832">
        <v>0</v>
      </c>
      <c r="X3342" s="832">
        <v>0</v>
      </c>
      <c r="Y3342" s="832">
        <v>0</v>
      </c>
      <c r="Z3342" s="832">
        <v>0</v>
      </c>
      <c r="AA3342" s="832">
        <v>0</v>
      </c>
      <c r="AB3342" s="832">
        <v>0</v>
      </c>
      <c r="AC3342" s="832">
        <v>0</v>
      </c>
      <c r="AD3342" s="832">
        <v>0</v>
      </c>
      <c r="AE3342" s="832">
        <v>0</v>
      </c>
      <c r="AF3342" s="832">
        <v>0</v>
      </c>
      <c r="AG3342" s="832">
        <v>0</v>
      </c>
      <c r="AH3342" s="832">
        <v>0</v>
      </c>
      <c r="AI3342" s="832">
        <v>0</v>
      </c>
    </row>
    <row r="3343" spans="1:35" ht="15" customHeight="1">
      <c r="A3343" s="832" t="s">
        <v>1150</v>
      </c>
      <c r="B3343" s="832">
        <v>2023</v>
      </c>
      <c r="C3343" s="832" t="s">
        <v>2214</v>
      </c>
      <c r="D3343" s="832" t="s">
        <v>2215</v>
      </c>
      <c r="E3343" s="832" t="s">
        <v>333</v>
      </c>
      <c r="F3343" s="832" t="s">
        <v>1153</v>
      </c>
      <c r="G3343" s="832">
        <v>0</v>
      </c>
      <c r="H3343" s="832">
        <v>-17500</v>
      </c>
      <c r="I3343" s="832">
        <v>-17500</v>
      </c>
      <c r="J3343" s="832">
        <v>-17500</v>
      </c>
      <c r="K3343" s="832">
        <v>-17500</v>
      </c>
      <c r="L3343" s="832">
        <v>-17500</v>
      </c>
      <c r="M3343" s="832">
        <v>-17500</v>
      </c>
      <c r="N3343" s="832">
        <v>-17500</v>
      </c>
      <c r="O3343" s="832">
        <v>-17500</v>
      </c>
      <c r="P3343" s="832">
        <v>-17500</v>
      </c>
      <c r="Q3343" s="832">
        <v>-17500</v>
      </c>
      <c r="R3343" s="832">
        <v>-17500</v>
      </c>
      <c r="S3343" s="832">
        <v>0</v>
      </c>
      <c r="T3343" s="832">
        <v>0</v>
      </c>
      <c r="U3343" s="832">
        <v>0</v>
      </c>
      <c r="V3343" s="832">
        <v>0</v>
      </c>
      <c r="W3343" s="832">
        <v>0</v>
      </c>
      <c r="X3343" s="832">
        <v>0</v>
      </c>
      <c r="Y3343" s="832">
        <v>0</v>
      </c>
      <c r="Z3343" s="832">
        <v>0</v>
      </c>
      <c r="AA3343" s="832">
        <v>0</v>
      </c>
      <c r="AB3343" s="832">
        <v>0</v>
      </c>
      <c r="AC3343" s="832">
        <v>0</v>
      </c>
      <c r="AD3343" s="832">
        <v>0</v>
      </c>
      <c r="AE3343" s="832">
        <v>0</v>
      </c>
      <c r="AF3343" s="832">
        <v>0</v>
      </c>
      <c r="AG3343" s="832">
        <v>0</v>
      </c>
      <c r="AH3343" s="832">
        <v>0</v>
      </c>
      <c r="AI3343" s="832">
        <v>0</v>
      </c>
    </row>
    <row r="3344" spans="1:35" ht="15" customHeight="1">
      <c r="A3344" s="832" t="s">
        <v>1150</v>
      </c>
      <c r="B3344" s="832">
        <v>2023</v>
      </c>
      <c r="C3344" s="832" t="s">
        <v>2216</v>
      </c>
      <c r="D3344" s="832" t="s">
        <v>2217</v>
      </c>
      <c r="E3344" s="832" t="s">
        <v>333</v>
      </c>
      <c r="F3344" s="832" t="s">
        <v>1153</v>
      </c>
      <c r="G3344" s="832">
        <v>0</v>
      </c>
      <c r="H3344" s="832">
        <v>-146500</v>
      </c>
      <c r="I3344" s="832">
        <v>-146500</v>
      </c>
      <c r="J3344" s="832">
        <v>-146500</v>
      </c>
      <c r="K3344" s="832">
        <v>-146500</v>
      </c>
      <c r="L3344" s="832">
        <v>-146500</v>
      </c>
      <c r="M3344" s="832">
        <v>-146500</v>
      </c>
      <c r="N3344" s="832">
        <v>-146500</v>
      </c>
      <c r="O3344" s="832">
        <v>-146500</v>
      </c>
      <c r="P3344" s="832">
        <v>-146500</v>
      </c>
      <c r="Q3344" s="832">
        <v>-146500</v>
      </c>
      <c r="R3344" s="832">
        <v>-146500</v>
      </c>
      <c r="S3344" s="832">
        <v>0</v>
      </c>
      <c r="T3344" s="832">
        <v>0</v>
      </c>
      <c r="U3344" s="832">
        <v>0</v>
      </c>
      <c r="V3344" s="832">
        <v>0</v>
      </c>
      <c r="W3344" s="832">
        <v>0</v>
      </c>
      <c r="X3344" s="832">
        <v>0</v>
      </c>
      <c r="Y3344" s="832">
        <v>0</v>
      </c>
      <c r="Z3344" s="832">
        <v>0</v>
      </c>
      <c r="AA3344" s="832">
        <v>0</v>
      </c>
      <c r="AB3344" s="832">
        <v>0</v>
      </c>
      <c r="AC3344" s="832">
        <v>0</v>
      </c>
      <c r="AD3344" s="832">
        <v>0</v>
      </c>
      <c r="AE3344" s="832">
        <v>0</v>
      </c>
      <c r="AF3344" s="832">
        <v>0</v>
      </c>
      <c r="AG3344" s="832">
        <v>0</v>
      </c>
      <c r="AH3344" s="832">
        <v>0</v>
      </c>
      <c r="AI3344" s="832">
        <v>0</v>
      </c>
    </row>
    <row r="3345" spans="1:35" ht="15" customHeight="1">
      <c r="A3345" s="832" t="s">
        <v>1150</v>
      </c>
      <c r="B3345" s="832">
        <v>2023</v>
      </c>
      <c r="C3345" s="832" t="s">
        <v>2218</v>
      </c>
      <c r="D3345" s="832" t="s">
        <v>2219</v>
      </c>
      <c r="E3345" s="832" t="s">
        <v>333</v>
      </c>
      <c r="F3345" s="832" t="s">
        <v>1153</v>
      </c>
      <c r="G3345" s="832">
        <v>0</v>
      </c>
      <c r="H3345" s="832">
        <v>-60700</v>
      </c>
      <c r="I3345" s="832">
        <v>-60700</v>
      </c>
      <c r="J3345" s="832">
        <v>-60700</v>
      </c>
      <c r="K3345" s="832">
        <v>-60700</v>
      </c>
      <c r="L3345" s="832">
        <v>-60700</v>
      </c>
      <c r="M3345" s="832">
        <v>-60700</v>
      </c>
      <c r="N3345" s="832">
        <v>-60700</v>
      </c>
      <c r="O3345" s="832">
        <v>-60700</v>
      </c>
      <c r="P3345" s="832">
        <v>-60700</v>
      </c>
      <c r="Q3345" s="832">
        <v>-60700</v>
      </c>
      <c r="R3345" s="832">
        <v>-60700</v>
      </c>
      <c r="S3345" s="832">
        <v>0</v>
      </c>
      <c r="T3345" s="832">
        <v>0</v>
      </c>
      <c r="U3345" s="832">
        <v>0</v>
      </c>
      <c r="V3345" s="832">
        <v>0</v>
      </c>
      <c r="W3345" s="832">
        <v>0</v>
      </c>
      <c r="X3345" s="832">
        <v>0</v>
      </c>
      <c r="Y3345" s="832">
        <v>0</v>
      </c>
      <c r="Z3345" s="832">
        <v>0</v>
      </c>
      <c r="AA3345" s="832">
        <v>0</v>
      </c>
      <c r="AB3345" s="832">
        <v>0</v>
      </c>
      <c r="AC3345" s="832">
        <v>0</v>
      </c>
      <c r="AD3345" s="832">
        <v>0</v>
      </c>
      <c r="AE3345" s="832">
        <v>0</v>
      </c>
      <c r="AF3345" s="832">
        <v>0</v>
      </c>
      <c r="AG3345" s="832">
        <v>0</v>
      </c>
      <c r="AH3345" s="832">
        <v>0</v>
      </c>
      <c r="AI3345" s="832">
        <v>0</v>
      </c>
    </row>
    <row r="3346" spans="1:35" ht="15" customHeight="1">
      <c r="A3346" s="832" t="s">
        <v>1150</v>
      </c>
      <c r="B3346" s="832">
        <v>2023</v>
      </c>
      <c r="C3346" s="832" t="s">
        <v>2220</v>
      </c>
      <c r="D3346" s="832" t="s">
        <v>2221</v>
      </c>
      <c r="E3346" s="832" t="s">
        <v>333</v>
      </c>
      <c r="F3346" s="832" t="s">
        <v>1153</v>
      </c>
      <c r="G3346" s="832">
        <v>0</v>
      </c>
      <c r="H3346" s="832">
        <v>0</v>
      </c>
      <c r="I3346" s="832">
        <v>0</v>
      </c>
      <c r="J3346" s="832">
        <v>0</v>
      </c>
      <c r="K3346" s="832">
        <v>0</v>
      </c>
      <c r="L3346" s="832">
        <v>0</v>
      </c>
      <c r="M3346" s="832">
        <v>0</v>
      </c>
      <c r="N3346" s="832">
        <v>0</v>
      </c>
      <c r="O3346" s="832">
        <v>0</v>
      </c>
      <c r="P3346" s="832">
        <v>0</v>
      </c>
      <c r="Q3346" s="832">
        <v>0</v>
      </c>
      <c r="R3346" s="832">
        <v>0</v>
      </c>
      <c r="S3346" s="832">
        <v>0</v>
      </c>
      <c r="T3346" s="832">
        <v>0</v>
      </c>
      <c r="U3346" s="832">
        <v>0</v>
      </c>
      <c r="V3346" s="832">
        <v>0</v>
      </c>
      <c r="W3346" s="832">
        <v>0</v>
      </c>
      <c r="X3346" s="832">
        <v>0</v>
      </c>
      <c r="Y3346" s="832">
        <v>0</v>
      </c>
      <c r="Z3346" s="832">
        <v>0</v>
      </c>
      <c r="AA3346" s="832">
        <v>0</v>
      </c>
      <c r="AB3346" s="832">
        <v>0</v>
      </c>
      <c r="AC3346" s="832">
        <v>0</v>
      </c>
      <c r="AD3346" s="832">
        <v>0</v>
      </c>
      <c r="AE3346" s="832">
        <v>0</v>
      </c>
      <c r="AF3346" s="832">
        <v>0</v>
      </c>
      <c r="AG3346" s="832">
        <v>0</v>
      </c>
      <c r="AH3346" s="832">
        <v>0</v>
      </c>
      <c r="AI3346" s="832">
        <v>0</v>
      </c>
    </row>
    <row r="3347" spans="1:35" ht="15" customHeight="1">
      <c r="A3347" s="832" t="s">
        <v>1150</v>
      </c>
      <c r="B3347" s="832">
        <v>2023</v>
      </c>
      <c r="C3347" s="832" t="s">
        <v>2222</v>
      </c>
      <c r="D3347" s="832" t="s">
        <v>2223</v>
      </c>
      <c r="E3347" s="832" t="s">
        <v>333</v>
      </c>
      <c r="F3347" s="832" t="s">
        <v>1153</v>
      </c>
      <c r="G3347" s="832">
        <v>0</v>
      </c>
      <c r="H3347" s="832">
        <v>0</v>
      </c>
      <c r="I3347" s="832">
        <v>0</v>
      </c>
      <c r="J3347" s="832">
        <v>0</v>
      </c>
      <c r="K3347" s="832">
        <v>0</v>
      </c>
      <c r="L3347" s="832">
        <v>0</v>
      </c>
      <c r="M3347" s="832">
        <v>0</v>
      </c>
      <c r="N3347" s="832">
        <v>0</v>
      </c>
      <c r="O3347" s="832">
        <v>0</v>
      </c>
      <c r="P3347" s="832">
        <v>0</v>
      </c>
      <c r="Q3347" s="832">
        <v>0</v>
      </c>
      <c r="R3347" s="832">
        <v>0</v>
      </c>
      <c r="S3347" s="832">
        <v>0</v>
      </c>
      <c r="T3347" s="832">
        <v>0</v>
      </c>
      <c r="U3347" s="832">
        <v>0</v>
      </c>
      <c r="V3347" s="832">
        <v>0</v>
      </c>
      <c r="W3347" s="832">
        <v>0</v>
      </c>
      <c r="X3347" s="832">
        <v>0</v>
      </c>
      <c r="Y3347" s="832">
        <v>0</v>
      </c>
      <c r="Z3347" s="832">
        <v>0</v>
      </c>
      <c r="AA3347" s="832">
        <v>0</v>
      </c>
      <c r="AB3347" s="832">
        <v>0</v>
      </c>
      <c r="AC3347" s="832">
        <v>0</v>
      </c>
      <c r="AD3347" s="832">
        <v>0</v>
      </c>
      <c r="AE3347" s="832">
        <v>0</v>
      </c>
      <c r="AF3347" s="832">
        <v>0</v>
      </c>
      <c r="AG3347" s="832">
        <v>0</v>
      </c>
      <c r="AH3347" s="832">
        <v>0</v>
      </c>
      <c r="AI3347" s="832">
        <v>0</v>
      </c>
    </row>
    <row r="3348" spans="1:35" ht="15" customHeight="1">
      <c r="A3348" s="832" t="s">
        <v>1150</v>
      </c>
      <c r="B3348" s="832">
        <v>2023</v>
      </c>
      <c r="C3348" s="832" t="s">
        <v>2224</v>
      </c>
      <c r="D3348" s="832" t="s">
        <v>2225</v>
      </c>
      <c r="E3348" s="832" t="s">
        <v>2226</v>
      </c>
      <c r="F3348" s="832" t="s">
        <v>2226</v>
      </c>
      <c r="G3348" s="832">
        <v>0</v>
      </c>
      <c r="H3348" s="832">
        <v>0</v>
      </c>
      <c r="I3348" s="832">
        <v>0</v>
      </c>
      <c r="J3348" s="832">
        <v>0</v>
      </c>
      <c r="K3348" s="832">
        <v>0</v>
      </c>
      <c r="L3348" s="832">
        <v>0</v>
      </c>
      <c r="M3348" s="832">
        <v>0</v>
      </c>
      <c r="N3348" s="832">
        <v>0</v>
      </c>
      <c r="O3348" s="832">
        <v>0</v>
      </c>
      <c r="P3348" s="832">
        <v>0</v>
      </c>
      <c r="Q3348" s="832">
        <v>0</v>
      </c>
      <c r="R3348" s="832">
        <v>0</v>
      </c>
      <c r="S3348" s="832">
        <v>0</v>
      </c>
      <c r="T3348" s="832">
        <v>0</v>
      </c>
      <c r="U3348" s="832">
        <v>0</v>
      </c>
      <c r="V3348" s="832">
        <v>0</v>
      </c>
      <c r="W3348" s="832">
        <v>0</v>
      </c>
      <c r="X3348" s="832">
        <v>0</v>
      </c>
      <c r="Y3348" s="832">
        <v>0</v>
      </c>
      <c r="Z3348" s="832">
        <v>0</v>
      </c>
      <c r="AA3348" s="832">
        <v>0</v>
      </c>
      <c r="AB3348" s="832">
        <v>0</v>
      </c>
      <c r="AC3348" s="832">
        <v>0</v>
      </c>
      <c r="AD3348" s="832">
        <v>0</v>
      </c>
      <c r="AE3348" s="832">
        <v>0</v>
      </c>
      <c r="AF3348" s="832">
        <v>0</v>
      </c>
      <c r="AG3348" s="832">
        <v>0</v>
      </c>
      <c r="AH3348" s="832">
        <v>0</v>
      </c>
      <c r="AI3348" s="832">
        <v>0</v>
      </c>
    </row>
    <row r="3349" spans="1:35" ht="15" customHeight="1">
      <c r="A3349" s="832" t="s">
        <v>1150</v>
      </c>
      <c r="B3349" s="832">
        <v>2023</v>
      </c>
      <c r="C3349" s="832" t="s">
        <v>2227</v>
      </c>
      <c r="D3349" s="832" t="s">
        <v>2228</v>
      </c>
      <c r="E3349" s="832" t="s">
        <v>2226</v>
      </c>
      <c r="F3349" s="832" t="s">
        <v>2226</v>
      </c>
      <c r="G3349" s="832">
        <v>0</v>
      </c>
      <c r="H3349" s="832">
        <v>0</v>
      </c>
      <c r="I3349" s="832">
        <v>0</v>
      </c>
      <c r="J3349" s="832">
        <v>0</v>
      </c>
      <c r="K3349" s="832">
        <v>0</v>
      </c>
      <c r="L3349" s="832">
        <v>0</v>
      </c>
      <c r="M3349" s="832">
        <v>0</v>
      </c>
      <c r="N3349" s="832">
        <v>0</v>
      </c>
      <c r="O3349" s="832">
        <v>0</v>
      </c>
      <c r="P3349" s="832">
        <v>0</v>
      </c>
      <c r="Q3349" s="832">
        <v>0</v>
      </c>
      <c r="R3349" s="832">
        <v>0</v>
      </c>
      <c r="S3349" s="832">
        <v>0</v>
      </c>
      <c r="T3349" s="832">
        <v>0</v>
      </c>
      <c r="U3349" s="832">
        <v>0</v>
      </c>
      <c r="V3349" s="832">
        <v>0</v>
      </c>
      <c r="W3349" s="832">
        <v>0</v>
      </c>
      <c r="X3349" s="832">
        <v>0</v>
      </c>
      <c r="Y3349" s="832">
        <v>0</v>
      </c>
      <c r="Z3349" s="832">
        <v>0</v>
      </c>
      <c r="AA3349" s="832">
        <v>0</v>
      </c>
      <c r="AB3349" s="832">
        <v>0</v>
      </c>
      <c r="AC3349" s="832">
        <v>0</v>
      </c>
      <c r="AD3349" s="832">
        <v>0</v>
      </c>
      <c r="AE3349" s="832">
        <v>0</v>
      </c>
      <c r="AF3349" s="832">
        <v>0</v>
      </c>
      <c r="AG3349" s="832">
        <v>0</v>
      </c>
      <c r="AH3349" s="832">
        <v>0</v>
      </c>
      <c r="AI3349" s="832">
        <v>0</v>
      </c>
    </row>
    <row r="3350" spans="1:35" ht="15" customHeight="1">
      <c r="A3350" s="832" t="s">
        <v>1150</v>
      </c>
      <c r="B3350" s="832">
        <v>2023</v>
      </c>
      <c r="C3350" s="832" t="s">
        <v>2229</v>
      </c>
      <c r="D3350" s="832" t="s">
        <v>2230</v>
      </c>
      <c r="E3350" s="832" t="s">
        <v>2226</v>
      </c>
      <c r="F3350" s="832" t="s">
        <v>2226</v>
      </c>
      <c r="G3350" s="832">
        <v>0</v>
      </c>
      <c r="H3350" s="832">
        <v>0</v>
      </c>
      <c r="I3350" s="832">
        <v>0</v>
      </c>
      <c r="J3350" s="832">
        <v>0</v>
      </c>
      <c r="K3350" s="832">
        <v>0</v>
      </c>
      <c r="L3350" s="832">
        <v>0</v>
      </c>
      <c r="M3350" s="832">
        <v>0</v>
      </c>
      <c r="N3350" s="832">
        <v>0</v>
      </c>
      <c r="O3350" s="832">
        <v>0</v>
      </c>
      <c r="P3350" s="832">
        <v>0</v>
      </c>
      <c r="Q3350" s="832">
        <v>0</v>
      </c>
      <c r="R3350" s="832">
        <v>0</v>
      </c>
      <c r="S3350" s="832">
        <v>0</v>
      </c>
      <c r="T3350" s="832">
        <v>0</v>
      </c>
      <c r="U3350" s="832">
        <v>0</v>
      </c>
      <c r="V3350" s="832">
        <v>0</v>
      </c>
      <c r="W3350" s="832">
        <v>0</v>
      </c>
      <c r="X3350" s="832">
        <v>0</v>
      </c>
      <c r="Y3350" s="832">
        <v>0</v>
      </c>
      <c r="Z3350" s="832">
        <v>0</v>
      </c>
      <c r="AA3350" s="832">
        <v>0</v>
      </c>
      <c r="AB3350" s="832">
        <v>0</v>
      </c>
      <c r="AC3350" s="832">
        <v>0</v>
      </c>
      <c r="AD3350" s="832">
        <v>0</v>
      </c>
      <c r="AE3350" s="832">
        <v>0</v>
      </c>
      <c r="AF3350" s="832">
        <v>0</v>
      </c>
      <c r="AG3350" s="832">
        <v>0</v>
      </c>
      <c r="AH3350" s="832">
        <v>0</v>
      </c>
      <c r="AI3350" s="832">
        <v>0</v>
      </c>
    </row>
    <row r="3351" spans="1:35" ht="15" customHeight="1">
      <c r="A3351" s="832" t="s">
        <v>1150</v>
      </c>
      <c r="B3351" s="832">
        <v>2023</v>
      </c>
      <c r="C3351" s="832" t="s">
        <v>2231</v>
      </c>
      <c r="D3351" s="832" t="s">
        <v>2232</v>
      </c>
      <c r="E3351" s="832" t="s">
        <v>2226</v>
      </c>
      <c r="F3351" s="832" t="s">
        <v>2226</v>
      </c>
      <c r="G3351" s="832">
        <v>0</v>
      </c>
      <c r="H3351" s="832">
        <v>0</v>
      </c>
      <c r="I3351" s="832">
        <v>0</v>
      </c>
      <c r="J3351" s="832">
        <v>0</v>
      </c>
      <c r="K3351" s="832">
        <v>0</v>
      </c>
      <c r="L3351" s="832">
        <v>0</v>
      </c>
      <c r="M3351" s="832">
        <v>0</v>
      </c>
      <c r="N3351" s="832">
        <v>0</v>
      </c>
      <c r="O3351" s="832">
        <v>0</v>
      </c>
      <c r="P3351" s="832">
        <v>0</v>
      </c>
      <c r="Q3351" s="832">
        <v>0</v>
      </c>
      <c r="R3351" s="832">
        <v>0</v>
      </c>
      <c r="S3351" s="832">
        <v>0</v>
      </c>
      <c r="T3351" s="832">
        <v>0</v>
      </c>
      <c r="U3351" s="832">
        <v>0</v>
      </c>
      <c r="V3351" s="832">
        <v>0</v>
      </c>
      <c r="W3351" s="832">
        <v>0</v>
      </c>
      <c r="X3351" s="832">
        <v>0</v>
      </c>
      <c r="Y3351" s="832">
        <v>0</v>
      </c>
      <c r="Z3351" s="832">
        <v>0</v>
      </c>
      <c r="AA3351" s="832">
        <v>0</v>
      </c>
      <c r="AB3351" s="832">
        <v>0</v>
      </c>
      <c r="AC3351" s="832">
        <v>0</v>
      </c>
      <c r="AD3351" s="832">
        <v>0</v>
      </c>
      <c r="AE3351" s="832">
        <v>0</v>
      </c>
      <c r="AF3351" s="832">
        <v>0</v>
      </c>
      <c r="AG3351" s="832">
        <v>0</v>
      </c>
      <c r="AH3351" s="832">
        <v>0</v>
      </c>
      <c r="AI3351" s="832">
        <v>0</v>
      </c>
    </row>
    <row r="3352" spans="1:35" ht="15" customHeight="1">
      <c r="A3352" s="832" t="s">
        <v>1150</v>
      </c>
      <c r="B3352" s="832">
        <v>2023</v>
      </c>
      <c r="C3352" s="832" t="s">
        <v>2233</v>
      </c>
      <c r="D3352" s="832" t="s">
        <v>2234</v>
      </c>
      <c r="E3352" s="832" t="s">
        <v>2226</v>
      </c>
      <c r="F3352" s="832" t="s">
        <v>2226</v>
      </c>
      <c r="G3352" s="832">
        <v>1042797.7</v>
      </c>
      <c r="H3352" s="832">
        <v>1139384.06</v>
      </c>
      <c r="I3352" s="832">
        <v>1227796.82</v>
      </c>
      <c r="J3352" s="832">
        <v>1471223.06</v>
      </c>
      <c r="K3352" s="832">
        <v>1732586.59</v>
      </c>
      <c r="L3352" s="832">
        <v>1815562.59</v>
      </c>
      <c r="M3352" s="832">
        <v>143601</v>
      </c>
      <c r="N3352" s="832">
        <v>196937</v>
      </c>
      <c r="O3352" s="832">
        <v>332912.36</v>
      </c>
      <c r="P3352" s="832">
        <v>471888.88</v>
      </c>
      <c r="Q3352" s="832">
        <v>567548.48</v>
      </c>
      <c r="R3352" s="832">
        <v>567548.48</v>
      </c>
      <c r="S3352" s="832">
        <v>151296.88</v>
      </c>
      <c r="T3352" s="832">
        <v>134943.57999999999</v>
      </c>
      <c r="U3352" s="832">
        <v>0</v>
      </c>
      <c r="V3352" s="832">
        <v>23</v>
      </c>
      <c r="W3352" s="832">
        <v>25</v>
      </c>
      <c r="X3352" s="832">
        <v>27</v>
      </c>
      <c r="Y3352" s="832">
        <v>32</v>
      </c>
      <c r="Z3352" s="832">
        <v>38</v>
      </c>
      <c r="AA3352" s="832">
        <v>40</v>
      </c>
      <c r="AB3352" s="832">
        <v>3</v>
      </c>
      <c r="AC3352" s="832">
        <v>4</v>
      </c>
      <c r="AD3352" s="832">
        <v>7</v>
      </c>
      <c r="AE3352" s="832">
        <v>10</v>
      </c>
      <c r="AF3352" s="832">
        <v>12</v>
      </c>
      <c r="AG3352" s="832">
        <v>12</v>
      </c>
      <c r="AH3352" s="832">
        <v>3</v>
      </c>
      <c r="AI3352" s="832">
        <v>3</v>
      </c>
    </row>
    <row r="3353" spans="1:35" ht="15" customHeight="1">
      <c r="A3353" s="832" t="s">
        <v>1150</v>
      </c>
      <c r="B3353" s="832">
        <v>2023</v>
      </c>
      <c r="C3353" s="832" t="s">
        <v>2235</v>
      </c>
      <c r="D3353" s="832" t="s">
        <v>2236</v>
      </c>
      <c r="E3353" s="832" t="s">
        <v>2226</v>
      </c>
      <c r="F3353" s="832" t="s">
        <v>2226</v>
      </c>
      <c r="G3353" s="832">
        <v>0</v>
      </c>
      <c r="H3353" s="832">
        <v>0</v>
      </c>
      <c r="I3353" s="832">
        <v>0</v>
      </c>
      <c r="J3353" s="832">
        <v>0</v>
      </c>
      <c r="K3353" s="832">
        <v>0</v>
      </c>
      <c r="L3353" s="832">
        <v>0</v>
      </c>
      <c r="M3353" s="832">
        <v>0</v>
      </c>
      <c r="N3353" s="832">
        <v>0</v>
      </c>
      <c r="O3353" s="832">
        <v>0</v>
      </c>
      <c r="P3353" s="832">
        <v>0</v>
      </c>
      <c r="Q3353" s="832">
        <v>0</v>
      </c>
      <c r="R3353" s="832">
        <v>0</v>
      </c>
      <c r="S3353" s="832">
        <v>0</v>
      </c>
      <c r="T3353" s="832">
        <v>0</v>
      </c>
      <c r="U3353" s="832">
        <v>0</v>
      </c>
      <c r="V3353" s="832">
        <v>0</v>
      </c>
      <c r="W3353" s="832">
        <v>0</v>
      </c>
      <c r="X3353" s="832">
        <v>0</v>
      </c>
      <c r="Y3353" s="832">
        <v>0</v>
      </c>
      <c r="Z3353" s="832">
        <v>0</v>
      </c>
      <c r="AA3353" s="832">
        <v>0</v>
      </c>
      <c r="AB3353" s="832">
        <v>0</v>
      </c>
      <c r="AC3353" s="832">
        <v>0</v>
      </c>
      <c r="AD3353" s="832">
        <v>0</v>
      </c>
      <c r="AE3353" s="832">
        <v>0</v>
      </c>
      <c r="AF3353" s="832">
        <v>0</v>
      </c>
      <c r="AG3353" s="832">
        <v>0</v>
      </c>
      <c r="AH3353" s="832">
        <v>0</v>
      </c>
      <c r="AI3353" s="832">
        <v>0</v>
      </c>
    </row>
    <row r="3354" spans="1:35" ht="15" customHeight="1">
      <c r="A3354" s="832" t="s">
        <v>1150</v>
      </c>
      <c r="B3354" s="832">
        <v>2023</v>
      </c>
      <c r="C3354" s="832" t="s">
        <v>2237</v>
      </c>
      <c r="D3354" s="832" t="s">
        <v>2238</v>
      </c>
      <c r="E3354" s="832" t="s">
        <v>2226</v>
      </c>
      <c r="F3354" s="832" t="s">
        <v>2226</v>
      </c>
      <c r="G3354" s="832">
        <v>299201.68</v>
      </c>
      <c r="H3354" s="832">
        <v>299201.68</v>
      </c>
      <c r="I3354" s="832">
        <v>299201.68</v>
      </c>
      <c r="J3354" s="832">
        <v>397198.68</v>
      </c>
      <c r="K3354" s="832">
        <v>548221.19999999995</v>
      </c>
      <c r="L3354" s="832">
        <v>548221.19999999995</v>
      </c>
      <c r="M3354" s="832">
        <v>52270.15</v>
      </c>
      <c r="N3354" s="832">
        <v>152222.15</v>
      </c>
      <c r="O3354" s="832">
        <v>208178.15</v>
      </c>
      <c r="P3354" s="832">
        <v>208178.15</v>
      </c>
      <c r="Q3354" s="832">
        <v>364085.03</v>
      </c>
      <c r="R3354" s="832">
        <v>364085.03</v>
      </c>
      <c r="S3354" s="832">
        <v>45685.1</v>
      </c>
      <c r="T3354" s="832">
        <v>60522.239999999998</v>
      </c>
      <c r="U3354" s="832">
        <v>0</v>
      </c>
      <c r="V3354" s="832">
        <v>6</v>
      </c>
      <c r="W3354" s="832">
        <v>6</v>
      </c>
      <c r="X3354" s="832">
        <v>6</v>
      </c>
      <c r="Y3354" s="832">
        <v>8</v>
      </c>
      <c r="Z3354" s="832">
        <v>11</v>
      </c>
      <c r="AA3354" s="832">
        <v>11</v>
      </c>
      <c r="AB3354" s="832">
        <v>1</v>
      </c>
      <c r="AC3354" s="832">
        <v>3</v>
      </c>
      <c r="AD3354" s="832">
        <v>4</v>
      </c>
      <c r="AE3354" s="832">
        <v>4</v>
      </c>
      <c r="AF3354" s="832">
        <v>7</v>
      </c>
      <c r="AG3354" s="832">
        <v>7</v>
      </c>
      <c r="AH3354" s="832">
        <v>1</v>
      </c>
      <c r="AI3354" s="832">
        <v>1</v>
      </c>
    </row>
    <row r="3355" spans="1:35" ht="15" customHeight="1">
      <c r="A3355" s="832" t="s">
        <v>1150</v>
      </c>
      <c r="B3355" s="832">
        <v>2023</v>
      </c>
      <c r="C3355" s="832" t="s">
        <v>2239</v>
      </c>
      <c r="D3355" s="832" t="s">
        <v>2240</v>
      </c>
      <c r="E3355" s="832" t="s">
        <v>2226</v>
      </c>
      <c r="F3355" s="832" t="s">
        <v>2226</v>
      </c>
      <c r="G3355" s="832">
        <v>0</v>
      </c>
      <c r="H3355" s="832">
        <v>0</v>
      </c>
      <c r="I3355" s="832">
        <v>47673</v>
      </c>
      <c r="J3355" s="832">
        <v>47673</v>
      </c>
      <c r="K3355" s="832">
        <v>47673</v>
      </c>
      <c r="L3355" s="832">
        <v>104332.2</v>
      </c>
      <c r="M3355" s="832">
        <v>0</v>
      </c>
      <c r="N3355" s="832">
        <v>53953</v>
      </c>
      <c r="O3355" s="832">
        <v>110905.17</v>
      </c>
      <c r="P3355" s="832">
        <v>110905.17</v>
      </c>
      <c r="Q3355" s="832">
        <v>165633.65</v>
      </c>
      <c r="R3355" s="832">
        <v>165633.65</v>
      </c>
      <c r="S3355" s="832">
        <v>8694.35</v>
      </c>
      <c r="T3355" s="832">
        <v>24542.35</v>
      </c>
      <c r="U3355" s="832">
        <v>0</v>
      </c>
      <c r="V3355" s="832">
        <v>0</v>
      </c>
      <c r="W3355" s="832">
        <v>0</v>
      </c>
      <c r="X3355" s="832">
        <v>1</v>
      </c>
      <c r="Y3355" s="832">
        <v>1</v>
      </c>
      <c r="Z3355" s="832">
        <v>1</v>
      </c>
      <c r="AA3355" s="832">
        <v>2</v>
      </c>
      <c r="AB3355" s="832">
        <v>0</v>
      </c>
      <c r="AC3355" s="832">
        <v>1</v>
      </c>
      <c r="AD3355" s="832">
        <v>2</v>
      </c>
      <c r="AE3355" s="832">
        <v>2</v>
      </c>
      <c r="AF3355" s="832">
        <v>3</v>
      </c>
      <c r="AG3355" s="832">
        <v>3</v>
      </c>
      <c r="AH3355" s="832">
        <v>0</v>
      </c>
      <c r="AI3355" s="832">
        <v>0</v>
      </c>
    </row>
    <row r="3356" spans="1:35" ht="15" customHeight="1">
      <c r="A3356" s="832" t="s">
        <v>1150</v>
      </c>
      <c r="B3356" s="832">
        <v>2023</v>
      </c>
      <c r="C3356" s="832" t="s">
        <v>2241</v>
      </c>
      <c r="D3356" s="832" t="s">
        <v>2242</v>
      </c>
      <c r="E3356" s="832" t="s">
        <v>2226</v>
      </c>
      <c r="F3356" s="832" t="s">
        <v>2226</v>
      </c>
      <c r="G3356" s="832">
        <v>0</v>
      </c>
      <c r="H3356" s="832">
        <v>0</v>
      </c>
      <c r="I3356" s="832">
        <v>0</v>
      </c>
      <c r="J3356" s="832">
        <v>0</v>
      </c>
      <c r="K3356" s="832">
        <v>0</v>
      </c>
      <c r="L3356" s="832">
        <v>0</v>
      </c>
      <c r="M3356" s="832">
        <v>0</v>
      </c>
      <c r="N3356" s="832">
        <v>0</v>
      </c>
      <c r="O3356" s="832">
        <v>0</v>
      </c>
      <c r="P3356" s="832">
        <v>0</v>
      </c>
      <c r="Q3356" s="832">
        <v>0</v>
      </c>
      <c r="R3356" s="832">
        <v>0</v>
      </c>
      <c r="S3356" s="832">
        <v>0</v>
      </c>
      <c r="T3356" s="832">
        <v>0</v>
      </c>
      <c r="U3356" s="832">
        <v>0</v>
      </c>
      <c r="V3356" s="832">
        <v>0</v>
      </c>
      <c r="W3356" s="832">
        <v>0</v>
      </c>
      <c r="X3356" s="832">
        <v>0</v>
      </c>
      <c r="Y3356" s="832">
        <v>0</v>
      </c>
      <c r="Z3356" s="832">
        <v>0</v>
      </c>
      <c r="AA3356" s="832">
        <v>0</v>
      </c>
      <c r="AB3356" s="832">
        <v>0</v>
      </c>
      <c r="AC3356" s="832">
        <v>0</v>
      </c>
      <c r="AD3356" s="832">
        <v>0</v>
      </c>
      <c r="AE3356" s="832">
        <v>0</v>
      </c>
      <c r="AF3356" s="832">
        <v>0</v>
      </c>
      <c r="AG3356" s="832">
        <v>0</v>
      </c>
      <c r="AH3356" s="832">
        <v>0</v>
      </c>
      <c r="AI3356" s="832">
        <v>0</v>
      </c>
    </row>
    <row r="3357" spans="1:35" ht="15" customHeight="1">
      <c r="A3357" s="832" t="s">
        <v>1150</v>
      </c>
      <c r="B3357" s="832">
        <v>2023</v>
      </c>
      <c r="C3357" s="832" t="s">
        <v>2243</v>
      </c>
      <c r="D3357" s="832" t="s">
        <v>2244</v>
      </c>
      <c r="E3357" s="832" t="s">
        <v>2226</v>
      </c>
      <c r="F3357" s="832" t="s">
        <v>2226</v>
      </c>
      <c r="G3357" s="832">
        <v>85755.64</v>
      </c>
      <c r="H3357" s="832">
        <v>85755.64</v>
      </c>
      <c r="I3357" s="832">
        <v>85755.64</v>
      </c>
      <c r="J3357" s="832">
        <v>85755.64</v>
      </c>
      <c r="K3357" s="832">
        <v>85755.64</v>
      </c>
      <c r="L3357" s="832">
        <v>85755.64</v>
      </c>
      <c r="M3357" s="832">
        <v>0</v>
      </c>
      <c r="N3357" s="832">
        <v>0</v>
      </c>
      <c r="O3357" s="832">
        <v>0</v>
      </c>
      <c r="P3357" s="832">
        <v>0</v>
      </c>
      <c r="Q3357" s="832">
        <v>0</v>
      </c>
      <c r="R3357" s="832">
        <v>0</v>
      </c>
      <c r="S3357" s="832">
        <v>7146.3</v>
      </c>
      <c r="T3357" s="832">
        <v>0</v>
      </c>
      <c r="U3357" s="832">
        <v>0</v>
      </c>
      <c r="V3357" s="832">
        <v>2</v>
      </c>
      <c r="W3357" s="832">
        <v>2</v>
      </c>
      <c r="X3357" s="832">
        <v>2</v>
      </c>
      <c r="Y3357" s="832">
        <v>2</v>
      </c>
      <c r="Z3357" s="832">
        <v>2</v>
      </c>
      <c r="AA3357" s="832">
        <v>2</v>
      </c>
      <c r="AB3357" s="832">
        <v>0</v>
      </c>
      <c r="AC3357" s="832">
        <v>0</v>
      </c>
      <c r="AD3357" s="832">
        <v>0</v>
      </c>
      <c r="AE3357" s="832">
        <v>0</v>
      </c>
      <c r="AF3357" s="832">
        <v>0</v>
      </c>
      <c r="AG3357" s="832">
        <v>0</v>
      </c>
      <c r="AH3357" s="832">
        <v>0</v>
      </c>
      <c r="AI3357" s="832">
        <v>0</v>
      </c>
    </row>
    <row r="3358" spans="1:35" ht="15" customHeight="1">
      <c r="A3358" s="832" t="s">
        <v>1150</v>
      </c>
      <c r="B3358" s="832">
        <v>2023</v>
      </c>
      <c r="C3358" s="832" t="s">
        <v>2245</v>
      </c>
      <c r="D3358" s="832" t="s">
        <v>2246</v>
      </c>
      <c r="E3358" s="832" t="s">
        <v>2226</v>
      </c>
      <c r="F3358" s="832" t="s">
        <v>2226</v>
      </c>
      <c r="G3358" s="832">
        <v>0</v>
      </c>
      <c r="H3358" s="832">
        <v>0</v>
      </c>
      <c r="I3358" s="832">
        <v>0</v>
      </c>
      <c r="J3358" s="832">
        <v>0</v>
      </c>
      <c r="K3358" s="832">
        <v>0</v>
      </c>
      <c r="L3358" s="832">
        <v>0</v>
      </c>
      <c r="M3358" s="832">
        <v>0</v>
      </c>
      <c r="N3358" s="832">
        <v>0</v>
      </c>
      <c r="O3358" s="832">
        <v>0</v>
      </c>
      <c r="P3358" s="832">
        <v>0</v>
      </c>
      <c r="Q3358" s="832">
        <v>0</v>
      </c>
      <c r="R3358" s="832">
        <v>0</v>
      </c>
      <c r="S3358" s="832">
        <v>0</v>
      </c>
      <c r="T3358" s="832">
        <v>0</v>
      </c>
      <c r="U3358" s="832">
        <v>0</v>
      </c>
      <c r="V3358" s="832">
        <v>0</v>
      </c>
      <c r="W3358" s="832">
        <v>0</v>
      </c>
      <c r="X3358" s="832">
        <v>0</v>
      </c>
      <c r="Y3358" s="832">
        <v>0</v>
      </c>
      <c r="Z3358" s="832">
        <v>0</v>
      </c>
      <c r="AA3358" s="832">
        <v>0</v>
      </c>
      <c r="AB3358" s="832">
        <v>0</v>
      </c>
      <c r="AC3358" s="832">
        <v>0</v>
      </c>
      <c r="AD3358" s="832">
        <v>0</v>
      </c>
      <c r="AE3358" s="832">
        <v>0</v>
      </c>
      <c r="AF3358" s="832">
        <v>0</v>
      </c>
      <c r="AG3358" s="832">
        <v>0</v>
      </c>
      <c r="AH3358" s="832">
        <v>0</v>
      </c>
      <c r="AI3358" s="832">
        <v>0</v>
      </c>
    </row>
    <row r="3359" spans="1:35" ht="15" customHeight="1">
      <c r="A3359" s="832" t="s">
        <v>1150</v>
      </c>
      <c r="B3359" s="832">
        <v>2023</v>
      </c>
      <c r="C3359" s="832" t="s">
        <v>2247</v>
      </c>
      <c r="D3359" s="832" t="s">
        <v>2819</v>
      </c>
      <c r="E3359" s="832" t="s">
        <v>2226</v>
      </c>
      <c r="F3359" s="832" t="s">
        <v>2226</v>
      </c>
      <c r="G3359" s="832">
        <v>1651752.86</v>
      </c>
      <c r="H3359" s="832">
        <v>1858731.86</v>
      </c>
      <c r="I3359" s="832">
        <v>2074858.74</v>
      </c>
      <c r="J3359" s="832">
        <v>2231529.7400000002</v>
      </c>
      <c r="K3359" s="832">
        <v>2496939.38</v>
      </c>
      <c r="L3359" s="832">
        <v>2656652.38</v>
      </c>
      <c r="M3359" s="832">
        <v>177845.64</v>
      </c>
      <c r="N3359" s="832">
        <v>389208.98</v>
      </c>
      <c r="O3359" s="832">
        <v>844686.64</v>
      </c>
      <c r="P3359" s="832">
        <v>1099426.1200000001</v>
      </c>
      <c r="Q3359" s="832">
        <v>1240644.8799999999</v>
      </c>
      <c r="R3359" s="832">
        <v>1402904.88</v>
      </c>
      <c r="S3359" s="832">
        <v>221387.7</v>
      </c>
      <c r="T3359" s="832">
        <v>232238.92</v>
      </c>
      <c r="U3359" s="832">
        <v>0</v>
      </c>
      <c r="V3359" s="832">
        <v>62</v>
      </c>
      <c r="W3359" s="832">
        <v>70</v>
      </c>
      <c r="X3359" s="832">
        <v>77</v>
      </c>
      <c r="Y3359" s="832">
        <v>83</v>
      </c>
      <c r="Z3359" s="832">
        <v>93</v>
      </c>
      <c r="AA3359" s="832">
        <v>99</v>
      </c>
      <c r="AB3359" s="832">
        <v>7</v>
      </c>
      <c r="AC3359" s="832">
        <v>15</v>
      </c>
      <c r="AD3359" s="832">
        <v>30</v>
      </c>
      <c r="AE3359" s="832">
        <v>39</v>
      </c>
      <c r="AF3359" s="832">
        <v>44</v>
      </c>
      <c r="AG3359" s="832">
        <v>50</v>
      </c>
      <c r="AH3359" s="832">
        <v>8</v>
      </c>
      <c r="AI3359" s="832">
        <v>8</v>
      </c>
    </row>
    <row r="3360" spans="1:35" ht="15" customHeight="1">
      <c r="A3360" s="832" t="s">
        <v>1150</v>
      </c>
      <c r="B3360" s="832">
        <v>2023</v>
      </c>
      <c r="C3360" s="832" t="s">
        <v>2249</v>
      </c>
      <c r="D3360" s="832" t="s">
        <v>2250</v>
      </c>
      <c r="E3360" s="832" t="s">
        <v>2226</v>
      </c>
      <c r="F3360" s="832" t="s">
        <v>2226</v>
      </c>
      <c r="G3360" s="832">
        <v>0</v>
      </c>
      <c r="H3360" s="832">
        <v>0</v>
      </c>
      <c r="I3360" s="832">
        <v>0</v>
      </c>
      <c r="J3360" s="832">
        <v>0</v>
      </c>
      <c r="K3360" s="832">
        <v>0</v>
      </c>
      <c r="L3360" s="832">
        <v>0</v>
      </c>
      <c r="M3360" s="832">
        <v>0</v>
      </c>
      <c r="N3360" s="832">
        <v>0</v>
      </c>
      <c r="O3360" s="832">
        <v>0</v>
      </c>
      <c r="P3360" s="832">
        <v>0</v>
      </c>
      <c r="Q3360" s="832">
        <v>0</v>
      </c>
      <c r="R3360" s="832">
        <v>0</v>
      </c>
      <c r="S3360" s="832">
        <v>0</v>
      </c>
      <c r="T3360" s="832">
        <v>0</v>
      </c>
      <c r="U3360" s="832">
        <v>0</v>
      </c>
      <c r="V3360" s="832">
        <v>0</v>
      </c>
      <c r="W3360" s="832">
        <v>0</v>
      </c>
      <c r="X3360" s="832">
        <v>0</v>
      </c>
      <c r="Y3360" s="832">
        <v>0</v>
      </c>
      <c r="Z3360" s="832">
        <v>0</v>
      </c>
      <c r="AA3360" s="832">
        <v>0</v>
      </c>
      <c r="AB3360" s="832">
        <v>0</v>
      </c>
      <c r="AC3360" s="832">
        <v>0</v>
      </c>
      <c r="AD3360" s="832">
        <v>0</v>
      </c>
      <c r="AE3360" s="832">
        <v>0</v>
      </c>
      <c r="AF3360" s="832">
        <v>0</v>
      </c>
      <c r="AG3360" s="832">
        <v>0</v>
      </c>
      <c r="AH3360" s="832">
        <v>0</v>
      </c>
      <c r="AI3360" s="832">
        <v>0</v>
      </c>
    </row>
    <row r="3361" spans="1:35" ht="15" customHeight="1">
      <c r="A3361" s="832" t="s">
        <v>1150</v>
      </c>
      <c r="B3361" s="832">
        <v>2023</v>
      </c>
      <c r="C3361" s="832" t="s">
        <v>2251</v>
      </c>
      <c r="D3361" s="832" t="s">
        <v>2252</v>
      </c>
      <c r="E3361" s="832" t="s">
        <v>2226</v>
      </c>
      <c r="F3361" s="832" t="s">
        <v>2226</v>
      </c>
      <c r="G3361" s="832">
        <v>0</v>
      </c>
      <c r="H3361" s="832">
        <v>0</v>
      </c>
      <c r="I3361" s="832">
        <v>0</v>
      </c>
      <c r="J3361" s="832">
        <v>0</v>
      </c>
      <c r="K3361" s="832">
        <v>0</v>
      </c>
      <c r="L3361" s="832">
        <v>0</v>
      </c>
      <c r="M3361" s="832">
        <v>0</v>
      </c>
      <c r="N3361" s="832">
        <v>0</v>
      </c>
      <c r="O3361" s="832">
        <v>0</v>
      </c>
      <c r="P3361" s="832">
        <v>0</v>
      </c>
      <c r="Q3361" s="832">
        <v>0</v>
      </c>
      <c r="R3361" s="832">
        <v>0</v>
      </c>
      <c r="S3361" s="832">
        <v>0</v>
      </c>
      <c r="T3361" s="832">
        <v>0</v>
      </c>
      <c r="U3361" s="832">
        <v>0</v>
      </c>
      <c r="V3361" s="832">
        <v>0</v>
      </c>
      <c r="W3361" s="832">
        <v>0</v>
      </c>
      <c r="X3361" s="832">
        <v>0</v>
      </c>
      <c r="Y3361" s="832">
        <v>0</v>
      </c>
      <c r="Z3361" s="832">
        <v>0</v>
      </c>
      <c r="AA3361" s="832">
        <v>0</v>
      </c>
      <c r="AB3361" s="832">
        <v>0</v>
      </c>
      <c r="AC3361" s="832">
        <v>0</v>
      </c>
      <c r="AD3361" s="832">
        <v>0</v>
      </c>
      <c r="AE3361" s="832">
        <v>0</v>
      </c>
      <c r="AF3361" s="832">
        <v>0</v>
      </c>
      <c r="AG3361" s="832">
        <v>0</v>
      </c>
      <c r="AH3361" s="832">
        <v>0</v>
      </c>
      <c r="AI3361" s="832">
        <v>0</v>
      </c>
    </row>
    <row r="3362" spans="1:35" ht="15" customHeight="1">
      <c r="A3362" s="832" t="s">
        <v>1150</v>
      </c>
      <c r="B3362" s="832">
        <v>2023</v>
      </c>
      <c r="C3362" s="832" t="s">
        <v>2253</v>
      </c>
      <c r="D3362" s="832" t="s">
        <v>2254</v>
      </c>
      <c r="E3362" s="832" t="s">
        <v>2226</v>
      </c>
      <c r="F3362" s="832" t="s">
        <v>2226</v>
      </c>
      <c r="G3362" s="832">
        <v>193489.76</v>
      </c>
      <c r="H3362" s="832">
        <v>227058.08</v>
      </c>
      <c r="I3362" s="832">
        <v>259081.08</v>
      </c>
      <c r="J3362" s="832">
        <v>292703.08</v>
      </c>
      <c r="K3362" s="832">
        <v>392153.08</v>
      </c>
      <c r="L3362" s="832">
        <v>392153.08</v>
      </c>
      <c r="M3362" s="832">
        <v>66734.559999999998</v>
      </c>
      <c r="N3362" s="832">
        <v>163153.56</v>
      </c>
      <c r="O3362" s="832">
        <v>163153.56</v>
      </c>
      <c r="P3362" s="832">
        <v>163153.56</v>
      </c>
      <c r="Q3362" s="832">
        <v>229151.04</v>
      </c>
      <c r="R3362" s="832">
        <v>294215.92</v>
      </c>
      <c r="S3362" s="832">
        <v>32679.42</v>
      </c>
      <c r="T3362" s="832">
        <v>38892.21</v>
      </c>
      <c r="U3362" s="832">
        <v>0</v>
      </c>
      <c r="V3362" s="832">
        <v>6</v>
      </c>
      <c r="W3362" s="832">
        <v>7</v>
      </c>
      <c r="X3362" s="832">
        <v>8</v>
      </c>
      <c r="Y3362" s="832">
        <v>9</v>
      </c>
      <c r="Z3362" s="832">
        <v>12</v>
      </c>
      <c r="AA3362" s="832">
        <v>12</v>
      </c>
      <c r="AB3362" s="832">
        <v>2</v>
      </c>
      <c r="AC3362" s="832">
        <v>5</v>
      </c>
      <c r="AD3362" s="832">
        <v>5</v>
      </c>
      <c r="AE3362" s="832">
        <v>5</v>
      </c>
      <c r="AF3362" s="832">
        <v>7</v>
      </c>
      <c r="AG3362" s="832">
        <v>9</v>
      </c>
      <c r="AH3362" s="832">
        <v>1</v>
      </c>
      <c r="AI3362" s="832">
        <v>1</v>
      </c>
    </row>
    <row r="3363" spans="1:35" ht="15" customHeight="1">
      <c r="A3363" s="832" t="s">
        <v>1150</v>
      </c>
      <c r="B3363" s="832">
        <v>2023</v>
      </c>
      <c r="C3363" s="832" t="s">
        <v>2255</v>
      </c>
      <c r="D3363" s="832" t="s">
        <v>2250</v>
      </c>
      <c r="E3363" s="832" t="s">
        <v>2226</v>
      </c>
      <c r="F3363" s="832" t="s">
        <v>2226</v>
      </c>
      <c r="G3363" s="832">
        <v>0</v>
      </c>
      <c r="H3363" s="832">
        <v>0</v>
      </c>
      <c r="I3363" s="832">
        <v>0</v>
      </c>
      <c r="J3363" s="832">
        <v>0</v>
      </c>
      <c r="K3363" s="832">
        <v>0</v>
      </c>
      <c r="L3363" s="832">
        <v>0</v>
      </c>
      <c r="M3363" s="832">
        <v>0</v>
      </c>
      <c r="N3363" s="832">
        <v>0</v>
      </c>
      <c r="O3363" s="832">
        <v>0</v>
      </c>
      <c r="P3363" s="832">
        <v>0</v>
      </c>
      <c r="Q3363" s="832">
        <v>0</v>
      </c>
      <c r="R3363" s="832">
        <v>0</v>
      </c>
      <c r="S3363" s="832">
        <v>0</v>
      </c>
      <c r="T3363" s="832">
        <v>0</v>
      </c>
      <c r="U3363" s="832">
        <v>0</v>
      </c>
      <c r="V3363" s="832">
        <v>0</v>
      </c>
      <c r="W3363" s="832">
        <v>0</v>
      </c>
      <c r="X3363" s="832">
        <v>0</v>
      </c>
      <c r="Y3363" s="832">
        <v>0</v>
      </c>
      <c r="Z3363" s="832">
        <v>0</v>
      </c>
      <c r="AA3363" s="832">
        <v>0</v>
      </c>
      <c r="AB3363" s="832">
        <v>0</v>
      </c>
      <c r="AC3363" s="832">
        <v>0</v>
      </c>
      <c r="AD3363" s="832">
        <v>0</v>
      </c>
      <c r="AE3363" s="832">
        <v>0</v>
      </c>
      <c r="AF3363" s="832">
        <v>0</v>
      </c>
      <c r="AG3363" s="832">
        <v>0</v>
      </c>
      <c r="AH3363" s="832">
        <v>0</v>
      </c>
      <c r="AI3363" s="832">
        <v>0</v>
      </c>
    </row>
    <row r="3364" spans="1:35" ht="15" customHeight="1">
      <c r="A3364" s="832" t="s">
        <v>1150</v>
      </c>
      <c r="B3364" s="832">
        <v>2023</v>
      </c>
      <c r="C3364" s="832" t="s">
        <v>2256</v>
      </c>
      <c r="D3364" s="832" t="s">
        <v>2257</v>
      </c>
      <c r="E3364" s="832" t="s">
        <v>2226</v>
      </c>
      <c r="F3364" s="832" t="s">
        <v>2226</v>
      </c>
      <c r="G3364" s="832">
        <v>0</v>
      </c>
      <c r="H3364" s="832">
        <v>0</v>
      </c>
      <c r="I3364" s="832">
        <v>0</v>
      </c>
      <c r="J3364" s="832">
        <v>0</v>
      </c>
      <c r="K3364" s="832">
        <v>0</v>
      </c>
      <c r="L3364" s="832">
        <v>0</v>
      </c>
      <c r="M3364" s="832">
        <v>0</v>
      </c>
      <c r="N3364" s="832">
        <v>0</v>
      </c>
      <c r="O3364" s="832">
        <v>0</v>
      </c>
      <c r="P3364" s="832">
        <v>0</v>
      </c>
      <c r="Q3364" s="832">
        <v>0</v>
      </c>
      <c r="R3364" s="832">
        <v>0</v>
      </c>
      <c r="S3364" s="832">
        <v>0</v>
      </c>
      <c r="T3364" s="832">
        <v>0</v>
      </c>
      <c r="U3364" s="832">
        <v>0</v>
      </c>
      <c r="V3364" s="832">
        <v>0</v>
      </c>
      <c r="W3364" s="832">
        <v>0</v>
      </c>
      <c r="X3364" s="832">
        <v>0</v>
      </c>
      <c r="Y3364" s="832">
        <v>0</v>
      </c>
      <c r="Z3364" s="832">
        <v>0</v>
      </c>
      <c r="AA3364" s="832">
        <v>0</v>
      </c>
      <c r="AB3364" s="832">
        <v>0</v>
      </c>
      <c r="AC3364" s="832">
        <v>0</v>
      </c>
      <c r="AD3364" s="832">
        <v>0</v>
      </c>
      <c r="AE3364" s="832">
        <v>0</v>
      </c>
      <c r="AF3364" s="832">
        <v>0</v>
      </c>
      <c r="AG3364" s="832">
        <v>0</v>
      </c>
      <c r="AH3364" s="832">
        <v>0</v>
      </c>
      <c r="AI3364" s="832">
        <v>0</v>
      </c>
    </row>
    <row r="3365" spans="1:35" ht="15" customHeight="1">
      <c r="A3365" s="832" t="s">
        <v>1150</v>
      </c>
      <c r="B3365" s="832">
        <v>2023</v>
      </c>
      <c r="C3365" s="832" t="s">
        <v>2258</v>
      </c>
      <c r="D3365" s="832" t="s">
        <v>2820</v>
      </c>
      <c r="E3365" s="832" t="s">
        <v>2226</v>
      </c>
      <c r="F3365" s="832" t="s">
        <v>2226</v>
      </c>
      <c r="G3365" s="832">
        <v>0</v>
      </c>
      <c r="H3365" s="832">
        <v>0</v>
      </c>
      <c r="I3365" s="832">
        <v>0</v>
      </c>
      <c r="J3365" s="832">
        <v>0</v>
      </c>
      <c r="K3365" s="832">
        <v>0</v>
      </c>
      <c r="L3365" s="832">
        <v>0</v>
      </c>
      <c r="M3365" s="832">
        <v>0</v>
      </c>
      <c r="N3365" s="832">
        <v>0</v>
      </c>
      <c r="O3365" s="832">
        <v>0</v>
      </c>
      <c r="P3365" s="832">
        <v>0</v>
      </c>
      <c r="Q3365" s="832">
        <v>0</v>
      </c>
      <c r="R3365" s="832">
        <v>0</v>
      </c>
      <c r="S3365" s="832">
        <v>0</v>
      </c>
      <c r="T3365" s="832">
        <v>0</v>
      </c>
      <c r="U3365" s="832">
        <v>0</v>
      </c>
      <c r="V3365" s="832">
        <v>0</v>
      </c>
      <c r="W3365" s="832">
        <v>0</v>
      </c>
      <c r="X3365" s="832">
        <v>0</v>
      </c>
      <c r="Y3365" s="832">
        <v>0</v>
      </c>
      <c r="Z3365" s="832">
        <v>0</v>
      </c>
      <c r="AA3365" s="832">
        <v>0</v>
      </c>
      <c r="AB3365" s="832">
        <v>0</v>
      </c>
      <c r="AC3365" s="832">
        <v>0</v>
      </c>
      <c r="AD3365" s="832">
        <v>0</v>
      </c>
      <c r="AE3365" s="832">
        <v>0</v>
      </c>
      <c r="AF3365" s="832">
        <v>0</v>
      </c>
      <c r="AG3365" s="832">
        <v>0</v>
      </c>
      <c r="AH3365" s="832">
        <v>0</v>
      </c>
      <c r="AI3365" s="832">
        <v>0</v>
      </c>
    </row>
    <row r="3366" spans="1:35" ht="15" customHeight="1">
      <c r="A3366" s="832" t="s">
        <v>1150</v>
      </c>
      <c r="B3366" s="832">
        <v>2023</v>
      </c>
      <c r="C3366" s="832" t="s">
        <v>2260</v>
      </c>
      <c r="D3366" s="832" t="s">
        <v>2821</v>
      </c>
      <c r="E3366" s="832" t="s">
        <v>2226</v>
      </c>
      <c r="F3366" s="832" t="s">
        <v>2226</v>
      </c>
      <c r="G3366" s="832">
        <v>0</v>
      </c>
      <c r="H3366" s="832">
        <v>0</v>
      </c>
      <c r="I3366" s="832">
        <v>0</v>
      </c>
      <c r="J3366" s="832">
        <v>0</v>
      </c>
      <c r="K3366" s="832">
        <v>0</v>
      </c>
      <c r="L3366" s="832">
        <v>0</v>
      </c>
      <c r="M3366" s="832">
        <v>0</v>
      </c>
      <c r="N3366" s="832">
        <v>0</v>
      </c>
      <c r="O3366" s="832">
        <v>0</v>
      </c>
      <c r="P3366" s="832">
        <v>0</v>
      </c>
      <c r="Q3366" s="832">
        <v>0</v>
      </c>
      <c r="R3366" s="832">
        <v>0</v>
      </c>
      <c r="S3366" s="832">
        <v>0</v>
      </c>
      <c r="T3366" s="832">
        <v>0</v>
      </c>
      <c r="U3366" s="832">
        <v>0</v>
      </c>
      <c r="V3366" s="832">
        <v>0</v>
      </c>
      <c r="W3366" s="832">
        <v>0</v>
      </c>
      <c r="X3366" s="832">
        <v>0</v>
      </c>
      <c r="Y3366" s="832">
        <v>0</v>
      </c>
      <c r="Z3366" s="832">
        <v>0</v>
      </c>
      <c r="AA3366" s="832">
        <v>0</v>
      </c>
      <c r="AB3366" s="832">
        <v>0</v>
      </c>
      <c r="AC3366" s="832">
        <v>0</v>
      </c>
      <c r="AD3366" s="832">
        <v>0</v>
      </c>
      <c r="AE3366" s="832">
        <v>0</v>
      </c>
      <c r="AF3366" s="832">
        <v>0</v>
      </c>
      <c r="AG3366" s="832">
        <v>0</v>
      </c>
      <c r="AH3366" s="832">
        <v>0</v>
      </c>
      <c r="AI3366" s="832">
        <v>0</v>
      </c>
    </row>
    <row r="3367" spans="1:35" ht="15" customHeight="1">
      <c r="A3367" s="832" t="s">
        <v>1150</v>
      </c>
      <c r="B3367" s="832">
        <v>2023</v>
      </c>
      <c r="C3367" s="832" t="s">
        <v>2262</v>
      </c>
      <c r="D3367" s="832" t="s">
        <v>2263</v>
      </c>
      <c r="E3367" s="832" t="s">
        <v>2226</v>
      </c>
      <c r="F3367" s="832" t="s">
        <v>2226</v>
      </c>
      <c r="G3367" s="832">
        <v>1689175.86</v>
      </c>
      <c r="H3367" s="832">
        <v>1953829.09</v>
      </c>
      <c r="I3367" s="832">
        <v>2368909.09</v>
      </c>
      <c r="J3367" s="832">
        <v>2456081.09</v>
      </c>
      <c r="K3367" s="832">
        <v>2745297.92</v>
      </c>
      <c r="L3367" s="832">
        <v>2834163.48</v>
      </c>
      <c r="M3367" s="832">
        <v>267035.37</v>
      </c>
      <c r="N3367" s="832">
        <v>844407.24</v>
      </c>
      <c r="O3367" s="832">
        <v>1233848.75</v>
      </c>
      <c r="P3367" s="832">
        <v>1554734.95</v>
      </c>
      <c r="Q3367" s="832">
        <v>1926179.19</v>
      </c>
      <c r="R3367" s="832">
        <v>2417947.75</v>
      </c>
      <c r="S3367" s="832">
        <v>236180.29</v>
      </c>
      <c r="T3367" s="832">
        <v>289900.63</v>
      </c>
      <c r="U3367" s="832">
        <v>0</v>
      </c>
      <c r="V3367" s="832">
        <v>57</v>
      </c>
      <c r="W3367" s="832">
        <v>66</v>
      </c>
      <c r="X3367" s="832">
        <v>80</v>
      </c>
      <c r="Y3367" s="832">
        <v>83</v>
      </c>
      <c r="Z3367" s="832">
        <v>92</v>
      </c>
      <c r="AA3367" s="832">
        <v>95</v>
      </c>
      <c r="AB3367" s="832">
        <v>9</v>
      </c>
      <c r="AC3367" s="832">
        <v>28</v>
      </c>
      <c r="AD3367" s="832">
        <v>40</v>
      </c>
      <c r="AE3367" s="832">
        <v>50</v>
      </c>
      <c r="AF3367" s="832">
        <v>61</v>
      </c>
      <c r="AG3367" s="832">
        <v>75</v>
      </c>
      <c r="AH3367" s="832">
        <v>8</v>
      </c>
      <c r="AI3367" s="832">
        <v>9</v>
      </c>
    </row>
    <row r="3368" spans="1:35" ht="15" customHeight="1">
      <c r="A3368" s="832" t="s">
        <v>1150</v>
      </c>
      <c r="B3368" s="832">
        <v>2023</v>
      </c>
      <c r="C3368" s="832" t="s">
        <v>2264</v>
      </c>
      <c r="D3368" s="832" t="s">
        <v>2265</v>
      </c>
      <c r="E3368" s="832" t="s">
        <v>2226</v>
      </c>
      <c r="F3368" s="832" t="s">
        <v>2226</v>
      </c>
      <c r="G3368" s="832">
        <v>2929055.21</v>
      </c>
      <c r="H3368" s="832">
        <v>3126757.29</v>
      </c>
      <c r="I3368" s="832">
        <v>3387866.69</v>
      </c>
      <c r="J3368" s="832">
        <v>3950375.19</v>
      </c>
      <c r="K3368" s="832">
        <v>4649208.54</v>
      </c>
      <c r="L3368" s="832">
        <v>4991467.9400000004</v>
      </c>
      <c r="M3368" s="832">
        <v>363993.01</v>
      </c>
      <c r="N3368" s="832">
        <v>1021130.5</v>
      </c>
      <c r="O3368" s="832">
        <v>1745624.39</v>
      </c>
      <c r="P3368" s="832">
        <v>2235762.79</v>
      </c>
      <c r="Q3368" s="832">
        <v>2451480.4700000002</v>
      </c>
      <c r="R3368" s="832">
        <v>2668011.25</v>
      </c>
      <c r="S3368" s="832">
        <v>415955.66</v>
      </c>
      <c r="T3368" s="832">
        <v>451988.99</v>
      </c>
      <c r="U3368" s="832">
        <v>0</v>
      </c>
      <c r="V3368" s="832">
        <v>58</v>
      </c>
      <c r="W3368" s="832">
        <v>62</v>
      </c>
      <c r="X3368" s="832">
        <v>67</v>
      </c>
      <c r="Y3368" s="832">
        <v>78</v>
      </c>
      <c r="Z3368" s="832">
        <v>92</v>
      </c>
      <c r="AA3368" s="832">
        <v>99</v>
      </c>
      <c r="AB3368" s="832">
        <v>7</v>
      </c>
      <c r="AC3368" s="832">
        <v>20</v>
      </c>
      <c r="AD3368" s="832">
        <v>34</v>
      </c>
      <c r="AE3368" s="832">
        <v>44</v>
      </c>
      <c r="AF3368" s="832">
        <v>48</v>
      </c>
      <c r="AG3368" s="832">
        <v>52</v>
      </c>
      <c r="AH3368" s="832">
        <v>8</v>
      </c>
      <c r="AI3368" s="832">
        <v>9</v>
      </c>
    </row>
    <row r="3369" spans="1:35" ht="15" customHeight="1">
      <c r="A3369" s="832" t="s">
        <v>1150</v>
      </c>
      <c r="B3369" s="832">
        <v>2023</v>
      </c>
      <c r="C3369" s="832" t="s">
        <v>2266</v>
      </c>
      <c r="D3369" s="832" t="s">
        <v>2267</v>
      </c>
      <c r="E3369" s="832" t="s">
        <v>2226</v>
      </c>
      <c r="F3369" s="832" t="s">
        <v>2226</v>
      </c>
      <c r="G3369" s="832">
        <v>101905.42</v>
      </c>
      <c r="H3369" s="832">
        <v>179191.22</v>
      </c>
      <c r="I3369" s="832">
        <v>179191.22</v>
      </c>
      <c r="J3369" s="832">
        <v>179191.22</v>
      </c>
      <c r="K3369" s="832">
        <v>179191.22</v>
      </c>
      <c r="L3369" s="832">
        <v>179191.22</v>
      </c>
      <c r="M3369" s="832">
        <v>36373</v>
      </c>
      <c r="N3369" s="832">
        <v>68546</v>
      </c>
      <c r="O3369" s="832">
        <v>68546</v>
      </c>
      <c r="P3369" s="832">
        <v>68546</v>
      </c>
      <c r="Q3369" s="832">
        <v>68546</v>
      </c>
      <c r="R3369" s="832">
        <v>68546</v>
      </c>
      <c r="S3369" s="832">
        <v>14932.6</v>
      </c>
      <c r="T3369" s="832">
        <v>13257.44</v>
      </c>
      <c r="U3369" s="832">
        <v>0</v>
      </c>
      <c r="V3369" s="832">
        <v>3</v>
      </c>
      <c r="W3369" s="832">
        <v>5</v>
      </c>
      <c r="X3369" s="832">
        <v>5</v>
      </c>
      <c r="Y3369" s="832">
        <v>5</v>
      </c>
      <c r="Z3369" s="832">
        <v>5</v>
      </c>
      <c r="AA3369" s="832">
        <v>5</v>
      </c>
      <c r="AB3369" s="832">
        <v>1</v>
      </c>
      <c r="AC3369" s="832">
        <v>2</v>
      </c>
      <c r="AD3369" s="832">
        <v>2</v>
      </c>
      <c r="AE3369" s="832">
        <v>2</v>
      </c>
      <c r="AF3369" s="832">
        <v>2</v>
      </c>
      <c r="AG3369" s="832">
        <v>2</v>
      </c>
      <c r="AH3369" s="832">
        <v>0</v>
      </c>
      <c r="AI3369" s="832">
        <v>0</v>
      </c>
    </row>
    <row r="3370" spans="1:35" ht="15" customHeight="1">
      <c r="A3370" s="832" t="s">
        <v>1150</v>
      </c>
      <c r="B3370" s="832">
        <v>2023</v>
      </c>
      <c r="C3370" s="832" t="s">
        <v>2268</v>
      </c>
      <c r="D3370" s="832" t="s">
        <v>2269</v>
      </c>
      <c r="E3370" s="832" t="s">
        <v>2226</v>
      </c>
      <c r="F3370" s="832" t="s">
        <v>2226</v>
      </c>
      <c r="G3370" s="832">
        <v>0</v>
      </c>
      <c r="H3370" s="832">
        <v>0</v>
      </c>
      <c r="I3370" s="832">
        <v>0</v>
      </c>
      <c r="J3370" s="832">
        <v>0</v>
      </c>
      <c r="K3370" s="832">
        <v>0</v>
      </c>
      <c r="L3370" s="832">
        <v>0</v>
      </c>
      <c r="M3370" s="832">
        <v>0</v>
      </c>
      <c r="N3370" s="832">
        <v>0</v>
      </c>
      <c r="O3370" s="832">
        <v>0</v>
      </c>
      <c r="P3370" s="832">
        <v>0</v>
      </c>
      <c r="Q3370" s="832">
        <v>0</v>
      </c>
      <c r="R3370" s="832">
        <v>0</v>
      </c>
      <c r="S3370" s="832">
        <v>0</v>
      </c>
      <c r="T3370" s="832">
        <v>0</v>
      </c>
      <c r="U3370" s="832">
        <v>0</v>
      </c>
      <c r="V3370" s="832">
        <v>0</v>
      </c>
      <c r="W3370" s="832">
        <v>0</v>
      </c>
      <c r="X3370" s="832">
        <v>0</v>
      </c>
      <c r="Y3370" s="832">
        <v>0</v>
      </c>
      <c r="Z3370" s="832">
        <v>0</v>
      </c>
      <c r="AA3370" s="832">
        <v>0</v>
      </c>
      <c r="AB3370" s="832">
        <v>0</v>
      </c>
      <c r="AC3370" s="832">
        <v>0</v>
      </c>
      <c r="AD3370" s="832">
        <v>0</v>
      </c>
      <c r="AE3370" s="832">
        <v>0</v>
      </c>
      <c r="AF3370" s="832">
        <v>0</v>
      </c>
      <c r="AG3370" s="832">
        <v>0</v>
      </c>
      <c r="AH3370" s="832">
        <v>0</v>
      </c>
      <c r="AI3370" s="832">
        <v>0</v>
      </c>
    </row>
    <row r="3371" spans="1:35" ht="15" customHeight="1">
      <c r="A3371" s="832" t="s">
        <v>1150</v>
      </c>
      <c r="B3371" s="832">
        <v>2023</v>
      </c>
      <c r="C3371" s="832" t="s">
        <v>2270</v>
      </c>
      <c r="D3371" s="832" t="s">
        <v>2271</v>
      </c>
      <c r="E3371" s="832" t="s">
        <v>2226</v>
      </c>
      <c r="F3371" s="832" t="s">
        <v>2226</v>
      </c>
      <c r="G3371" s="832">
        <v>0</v>
      </c>
      <c r="H3371" s="832">
        <v>0</v>
      </c>
      <c r="I3371" s="832">
        <v>0</v>
      </c>
      <c r="J3371" s="832">
        <v>0</v>
      </c>
      <c r="K3371" s="832">
        <v>0</v>
      </c>
      <c r="L3371" s="832">
        <v>0</v>
      </c>
      <c r="M3371" s="832">
        <v>0</v>
      </c>
      <c r="N3371" s="832">
        <v>0</v>
      </c>
      <c r="O3371" s="832">
        <v>0</v>
      </c>
      <c r="P3371" s="832">
        <v>0</v>
      </c>
      <c r="Q3371" s="832">
        <v>0</v>
      </c>
      <c r="R3371" s="832">
        <v>0</v>
      </c>
      <c r="S3371" s="832">
        <v>0</v>
      </c>
      <c r="T3371" s="832">
        <v>0</v>
      </c>
      <c r="U3371" s="832">
        <v>0</v>
      </c>
      <c r="V3371" s="832">
        <v>0</v>
      </c>
      <c r="W3371" s="832">
        <v>0</v>
      </c>
      <c r="X3371" s="832">
        <v>0</v>
      </c>
      <c r="Y3371" s="832">
        <v>0</v>
      </c>
      <c r="Z3371" s="832">
        <v>0</v>
      </c>
      <c r="AA3371" s="832">
        <v>0</v>
      </c>
      <c r="AB3371" s="832">
        <v>0</v>
      </c>
      <c r="AC3371" s="832">
        <v>0</v>
      </c>
      <c r="AD3371" s="832">
        <v>0</v>
      </c>
      <c r="AE3371" s="832">
        <v>0</v>
      </c>
      <c r="AF3371" s="832">
        <v>0</v>
      </c>
      <c r="AG3371" s="832">
        <v>0</v>
      </c>
      <c r="AH3371" s="832">
        <v>0</v>
      </c>
      <c r="AI3371" s="832">
        <v>0</v>
      </c>
    </row>
    <row r="3372" spans="1:35" ht="15" customHeight="1">
      <c r="A3372" s="832" t="s">
        <v>1150</v>
      </c>
      <c r="B3372" s="832">
        <v>2023</v>
      </c>
      <c r="C3372" s="832" t="s">
        <v>2272</v>
      </c>
      <c r="D3372" s="832" t="s">
        <v>2822</v>
      </c>
      <c r="E3372" s="832" t="s">
        <v>2226</v>
      </c>
      <c r="F3372" s="832" t="s">
        <v>2226</v>
      </c>
      <c r="G3372" s="832">
        <v>1728535.6</v>
      </c>
      <c r="H3372" s="832">
        <v>1870285.44</v>
      </c>
      <c r="I3372" s="832">
        <v>2052837.89</v>
      </c>
      <c r="J3372" s="832">
        <v>2285377.89</v>
      </c>
      <c r="K3372" s="832">
        <v>2564543.85</v>
      </c>
      <c r="L3372" s="832">
        <v>2858849.85</v>
      </c>
      <c r="M3372" s="832">
        <v>215391.87</v>
      </c>
      <c r="N3372" s="832">
        <v>476500.87</v>
      </c>
      <c r="O3372" s="832">
        <v>888941.18</v>
      </c>
      <c r="P3372" s="832">
        <v>970971.75</v>
      </c>
      <c r="Q3372" s="832">
        <v>1203176.6299999999</v>
      </c>
      <c r="R3372" s="832">
        <v>1281762.55</v>
      </c>
      <c r="S3372" s="832">
        <v>238237.49</v>
      </c>
      <c r="T3372" s="832">
        <v>212135.53</v>
      </c>
      <c r="U3372" s="832">
        <v>0</v>
      </c>
      <c r="V3372" s="832">
        <v>46</v>
      </c>
      <c r="W3372" s="832">
        <v>50</v>
      </c>
      <c r="X3372" s="832">
        <v>55</v>
      </c>
      <c r="Y3372" s="832">
        <v>61</v>
      </c>
      <c r="Z3372" s="832">
        <v>68</v>
      </c>
      <c r="AA3372" s="832">
        <v>76</v>
      </c>
      <c r="AB3372" s="832">
        <v>6</v>
      </c>
      <c r="AC3372" s="832">
        <v>13</v>
      </c>
      <c r="AD3372" s="832">
        <v>23</v>
      </c>
      <c r="AE3372" s="832">
        <v>25</v>
      </c>
      <c r="AF3372" s="832">
        <v>31</v>
      </c>
      <c r="AG3372" s="832">
        <v>33</v>
      </c>
      <c r="AH3372" s="832">
        <v>6</v>
      </c>
      <c r="AI3372" s="832">
        <v>6</v>
      </c>
    </row>
    <row r="3373" spans="1:35" ht="15" customHeight="1">
      <c r="A3373" s="832" t="s">
        <v>1150</v>
      </c>
      <c r="B3373" s="832">
        <v>2023</v>
      </c>
      <c r="C3373" s="832" t="s">
        <v>2274</v>
      </c>
      <c r="D3373" s="832" t="s">
        <v>2275</v>
      </c>
      <c r="E3373" s="832" t="s">
        <v>2226</v>
      </c>
      <c r="F3373" s="832" t="s">
        <v>2226</v>
      </c>
      <c r="G3373" s="832">
        <v>1318477.92</v>
      </c>
      <c r="H3373" s="832">
        <v>1446846.92</v>
      </c>
      <c r="I3373" s="832">
        <v>1776046.76</v>
      </c>
      <c r="J3373" s="832">
        <v>2041284.76</v>
      </c>
      <c r="K3373" s="832">
        <v>2217570.2000000002</v>
      </c>
      <c r="L3373" s="832">
        <v>2309543.9300000002</v>
      </c>
      <c r="M3373" s="832">
        <v>545614.93000000005</v>
      </c>
      <c r="N3373" s="832">
        <v>952867.7</v>
      </c>
      <c r="O3373" s="832">
        <v>1356825.82</v>
      </c>
      <c r="P3373" s="832">
        <v>1493327.58</v>
      </c>
      <c r="Q3373" s="832">
        <v>1721962.3</v>
      </c>
      <c r="R3373" s="832">
        <v>1857462.34</v>
      </c>
      <c r="S3373" s="832">
        <v>192461.99</v>
      </c>
      <c r="T3373" s="832">
        <v>258813.89</v>
      </c>
      <c r="U3373" s="832">
        <v>0</v>
      </c>
      <c r="V3373" s="832">
        <v>29</v>
      </c>
      <c r="W3373" s="832">
        <v>32</v>
      </c>
      <c r="X3373" s="832">
        <v>39</v>
      </c>
      <c r="Y3373" s="832">
        <v>45</v>
      </c>
      <c r="Z3373" s="832">
        <v>49</v>
      </c>
      <c r="AA3373" s="832">
        <v>51</v>
      </c>
      <c r="AB3373" s="832">
        <v>12</v>
      </c>
      <c r="AC3373" s="832">
        <v>21</v>
      </c>
      <c r="AD3373" s="832">
        <v>30</v>
      </c>
      <c r="AE3373" s="832">
        <v>33</v>
      </c>
      <c r="AF3373" s="832">
        <v>38</v>
      </c>
      <c r="AG3373" s="832">
        <v>41</v>
      </c>
      <c r="AH3373" s="832">
        <v>4</v>
      </c>
      <c r="AI3373" s="832">
        <v>6</v>
      </c>
    </row>
    <row r="3374" spans="1:35" ht="15" customHeight="1">
      <c r="A3374" s="832" t="s">
        <v>1150</v>
      </c>
      <c r="B3374" s="832">
        <v>2023</v>
      </c>
      <c r="C3374" s="832" t="s">
        <v>2276</v>
      </c>
      <c r="D3374" s="832" t="s">
        <v>2277</v>
      </c>
      <c r="E3374" s="832" t="s">
        <v>2226</v>
      </c>
      <c r="F3374" s="832" t="s">
        <v>2226</v>
      </c>
      <c r="G3374" s="832">
        <v>0</v>
      </c>
      <c r="H3374" s="832">
        <v>0</v>
      </c>
      <c r="I3374" s="832">
        <v>0</v>
      </c>
      <c r="J3374" s="832">
        <v>285400.77</v>
      </c>
      <c r="K3374" s="832">
        <v>379949.23</v>
      </c>
      <c r="L3374" s="832">
        <v>429540.07</v>
      </c>
      <c r="M3374" s="832">
        <v>100188</v>
      </c>
      <c r="N3374" s="832">
        <v>249229</v>
      </c>
      <c r="O3374" s="832">
        <v>410338.85</v>
      </c>
      <c r="P3374" s="832">
        <v>629191.61</v>
      </c>
      <c r="Q3374" s="832">
        <v>681314.61</v>
      </c>
      <c r="R3374" s="832">
        <v>681314.61</v>
      </c>
      <c r="S3374" s="832">
        <v>35795.01</v>
      </c>
      <c r="T3374" s="832">
        <v>100986.79</v>
      </c>
      <c r="U3374" s="832">
        <v>0</v>
      </c>
      <c r="V3374" s="832">
        <v>0</v>
      </c>
      <c r="W3374" s="832">
        <v>0</v>
      </c>
      <c r="X3374" s="832">
        <v>0</v>
      </c>
      <c r="Y3374" s="832">
        <v>6</v>
      </c>
      <c r="Z3374" s="832">
        <v>8</v>
      </c>
      <c r="AA3374" s="832">
        <v>9</v>
      </c>
      <c r="AB3374" s="832">
        <v>2</v>
      </c>
      <c r="AC3374" s="832">
        <v>5</v>
      </c>
      <c r="AD3374" s="832">
        <v>8</v>
      </c>
      <c r="AE3374" s="832">
        <v>12</v>
      </c>
      <c r="AF3374" s="832">
        <v>13</v>
      </c>
      <c r="AG3374" s="832">
        <v>13</v>
      </c>
      <c r="AH3374" s="832">
        <v>1</v>
      </c>
      <c r="AI3374" s="832">
        <v>2</v>
      </c>
    </row>
    <row r="3375" spans="1:35" ht="15" customHeight="1">
      <c r="A3375" s="832" t="s">
        <v>1150</v>
      </c>
      <c r="B3375" s="832">
        <v>2023</v>
      </c>
      <c r="C3375" s="832" t="s">
        <v>2278</v>
      </c>
      <c r="D3375" s="832" t="s">
        <v>2279</v>
      </c>
      <c r="E3375" s="832" t="s">
        <v>333</v>
      </c>
      <c r="F3375" s="832" t="s">
        <v>2226</v>
      </c>
      <c r="G3375" s="832">
        <v>0</v>
      </c>
      <c r="H3375" s="832">
        <v>0</v>
      </c>
      <c r="I3375" s="832">
        <v>0</v>
      </c>
      <c r="J3375" s="832">
        <v>0</v>
      </c>
      <c r="K3375" s="832">
        <v>0</v>
      </c>
      <c r="L3375" s="832">
        <v>0</v>
      </c>
      <c r="M3375" s="832">
        <v>0</v>
      </c>
      <c r="N3375" s="832">
        <v>0</v>
      </c>
      <c r="O3375" s="832">
        <v>0</v>
      </c>
      <c r="P3375" s="832">
        <v>0</v>
      </c>
      <c r="Q3375" s="832">
        <v>0</v>
      </c>
      <c r="R3375" s="832">
        <v>0</v>
      </c>
      <c r="S3375" s="832">
        <v>0</v>
      </c>
      <c r="T3375" s="832">
        <v>0</v>
      </c>
      <c r="U3375" s="832">
        <v>0</v>
      </c>
      <c r="V3375" s="832">
        <v>0</v>
      </c>
      <c r="W3375" s="832">
        <v>0</v>
      </c>
      <c r="X3375" s="832">
        <v>0</v>
      </c>
      <c r="Y3375" s="832">
        <v>0</v>
      </c>
      <c r="Z3375" s="832">
        <v>0</v>
      </c>
      <c r="AA3375" s="832">
        <v>0</v>
      </c>
      <c r="AB3375" s="832">
        <v>0</v>
      </c>
      <c r="AC3375" s="832">
        <v>0</v>
      </c>
      <c r="AD3375" s="832">
        <v>0</v>
      </c>
      <c r="AE3375" s="832">
        <v>0</v>
      </c>
      <c r="AF3375" s="832">
        <v>0</v>
      </c>
      <c r="AG3375" s="832">
        <v>0</v>
      </c>
      <c r="AH3375" s="832">
        <v>0</v>
      </c>
      <c r="AI3375" s="832">
        <v>0</v>
      </c>
    </row>
    <row r="3376" spans="1:35" ht="15" customHeight="1">
      <c r="A3376" s="832" t="s">
        <v>1150</v>
      </c>
      <c r="B3376" s="832">
        <v>2023</v>
      </c>
      <c r="C3376" s="832" t="s">
        <v>2280</v>
      </c>
      <c r="D3376" s="832" t="s">
        <v>2281</v>
      </c>
      <c r="E3376" s="832" t="s">
        <v>333</v>
      </c>
      <c r="F3376" s="832" t="s">
        <v>2226</v>
      </c>
      <c r="G3376" s="832">
        <v>364620</v>
      </c>
      <c r="H3376" s="832">
        <v>402723</v>
      </c>
      <c r="I3376" s="832">
        <v>474520</v>
      </c>
      <c r="J3376" s="832">
        <v>539299</v>
      </c>
      <c r="K3376" s="832">
        <v>605073</v>
      </c>
      <c r="L3376" s="832">
        <v>631367</v>
      </c>
      <c r="M3376" s="832">
        <v>99447</v>
      </c>
      <c r="N3376" s="832">
        <v>182570</v>
      </c>
      <c r="O3376" s="832">
        <v>239611</v>
      </c>
      <c r="P3376" s="832">
        <v>310138</v>
      </c>
      <c r="Q3376" s="832">
        <v>394402</v>
      </c>
      <c r="R3376" s="832">
        <v>457566</v>
      </c>
      <c r="S3376" s="832">
        <v>52613.919999999998</v>
      </c>
      <c r="T3376" s="832">
        <v>64169.45</v>
      </c>
      <c r="U3376" s="832">
        <v>0</v>
      </c>
      <c r="V3376" s="832">
        <v>154</v>
      </c>
      <c r="W3376" s="832">
        <v>172</v>
      </c>
      <c r="X3376" s="832">
        <v>204</v>
      </c>
      <c r="Y3376" s="832">
        <v>230</v>
      </c>
      <c r="Z3376" s="832">
        <v>258</v>
      </c>
      <c r="AA3376" s="832">
        <v>271</v>
      </c>
      <c r="AB3376" s="832">
        <v>39</v>
      </c>
      <c r="AC3376" s="832">
        <v>72</v>
      </c>
      <c r="AD3376" s="832">
        <v>97</v>
      </c>
      <c r="AE3376" s="832">
        <v>127</v>
      </c>
      <c r="AF3376" s="832">
        <v>163</v>
      </c>
      <c r="AG3376" s="832">
        <v>186</v>
      </c>
      <c r="AH3376" s="832">
        <v>23</v>
      </c>
      <c r="AI3376" s="832">
        <v>27</v>
      </c>
    </row>
    <row r="3377" spans="1:35" ht="15" customHeight="1">
      <c r="A3377" s="832" t="s">
        <v>1150</v>
      </c>
      <c r="B3377" s="832">
        <v>2023</v>
      </c>
      <c r="C3377" s="832" t="s">
        <v>2282</v>
      </c>
      <c r="D3377" s="832" t="s">
        <v>2283</v>
      </c>
      <c r="E3377" s="832" t="s">
        <v>333</v>
      </c>
      <c r="F3377" s="832" t="s">
        <v>2226</v>
      </c>
      <c r="G3377" s="832">
        <v>23619.88</v>
      </c>
      <c r="H3377" s="832">
        <v>24137.14</v>
      </c>
      <c r="I3377" s="832">
        <v>24137.14</v>
      </c>
      <c r="J3377" s="832">
        <v>25426.32</v>
      </c>
      <c r="K3377" s="832">
        <v>25939.69</v>
      </c>
      <c r="L3377" s="832">
        <v>25939.69</v>
      </c>
      <c r="M3377" s="832">
        <v>0</v>
      </c>
      <c r="N3377" s="832">
        <v>0</v>
      </c>
      <c r="O3377" s="832">
        <v>0</v>
      </c>
      <c r="P3377" s="832">
        <v>0</v>
      </c>
      <c r="Q3377" s="832">
        <v>0</v>
      </c>
      <c r="R3377" s="832">
        <v>0</v>
      </c>
      <c r="S3377" s="832">
        <v>2161.64</v>
      </c>
      <c r="T3377" s="832">
        <v>210.89</v>
      </c>
      <c r="U3377" s="832">
        <v>0</v>
      </c>
      <c r="V3377" s="832">
        <v>16</v>
      </c>
      <c r="W3377" s="832">
        <v>17</v>
      </c>
      <c r="X3377" s="832">
        <v>17</v>
      </c>
      <c r="Y3377" s="832">
        <v>18</v>
      </c>
      <c r="Z3377" s="832">
        <v>19</v>
      </c>
      <c r="AA3377" s="832">
        <v>19</v>
      </c>
      <c r="AB3377" s="832">
        <v>0</v>
      </c>
      <c r="AC3377" s="832">
        <v>0</v>
      </c>
      <c r="AD3377" s="832">
        <v>0</v>
      </c>
      <c r="AE3377" s="832">
        <v>0</v>
      </c>
      <c r="AF3377" s="832">
        <v>0</v>
      </c>
      <c r="AG3377" s="832">
        <v>0</v>
      </c>
      <c r="AH3377" s="832">
        <v>2</v>
      </c>
      <c r="AI3377" s="832">
        <v>0</v>
      </c>
    </row>
    <row r="3378" spans="1:35" ht="15" customHeight="1">
      <c r="A3378" s="832" t="s">
        <v>1150</v>
      </c>
      <c r="B3378" s="832">
        <v>2023</v>
      </c>
      <c r="C3378" s="832" t="s">
        <v>2284</v>
      </c>
      <c r="D3378" s="832" t="s">
        <v>2285</v>
      </c>
      <c r="E3378" s="832" t="s">
        <v>333</v>
      </c>
      <c r="F3378" s="832" t="s">
        <v>2226</v>
      </c>
      <c r="G3378" s="832">
        <v>0</v>
      </c>
      <c r="H3378" s="832">
        <v>0</v>
      </c>
      <c r="I3378" s="832">
        <v>0</v>
      </c>
      <c r="J3378" s="832">
        <v>0</v>
      </c>
      <c r="K3378" s="832">
        <v>0</v>
      </c>
      <c r="L3378" s="832">
        <v>0</v>
      </c>
      <c r="M3378" s="832">
        <v>0</v>
      </c>
      <c r="N3378" s="832">
        <v>0</v>
      </c>
      <c r="O3378" s="832">
        <v>0</v>
      </c>
      <c r="P3378" s="832">
        <v>0</v>
      </c>
      <c r="Q3378" s="832">
        <v>0</v>
      </c>
      <c r="R3378" s="832">
        <v>0</v>
      </c>
      <c r="S3378" s="832">
        <v>0</v>
      </c>
      <c r="T3378" s="832">
        <v>0</v>
      </c>
      <c r="U3378" s="832">
        <v>0</v>
      </c>
      <c r="V3378" s="832">
        <v>0</v>
      </c>
      <c r="W3378" s="832">
        <v>0</v>
      </c>
      <c r="X3378" s="832">
        <v>0</v>
      </c>
      <c r="Y3378" s="832">
        <v>0</v>
      </c>
      <c r="Z3378" s="832">
        <v>0</v>
      </c>
      <c r="AA3378" s="832">
        <v>0</v>
      </c>
      <c r="AB3378" s="832">
        <v>0</v>
      </c>
      <c r="AC3378" s="832">
        <v>0</v>
      </c>
      <c r="AD3378" s="832">
        <v>0</v>
      </c>
      <c r="AE3378" s="832">
        <v>0</v>
      </c>
      <c r="AF3378" s="832">
        <v>0</v>
      </c>
      <c r="AG3378" s="832">
        <v>0</v>
      </c>
      <c r="AH3378" s="832">
        <v>0</v>
      </c>
      <c r="AI3378" s="832">
        <v>0</v>
      </c>
    </row>
    <row r="3379" spans="1:35" ht="15" customHeight="1">
      <c r="A3379" s="832" t="s">
        <v>1150</v>
      </c>
      <c r="B3379" s="832">
        <v>2023</v>
      </c>
      <c r="C3379" s="832" t="s">
        <v>2286</v>
      </c>
      <c r="D3379" s="832" t="s">
        <v>2285</v>
      </c>
      <c r="E3379" s="832" t="s">
        <v>333</v>
      </c>
      <c r="F3379" s="832" t="s">
        <v>2226</v>
      </c>
      <c r="G3379" s="832">
        <v>6037.5</v>
      </c>
      <c r="H3379" s="832">
        <v>6037.5</v>
      </c>
      <c r="I3379" s="832">
        <v>6037.5</v>
      </c>
      <c r="J3379" s="832">
        <v>6037.5</v>
      </c>
      <c r="K3379" s="832">
        <v>6037.5</v>
      </c>
      <c r="L3379" s="832">
        <v>6037.5</v>
      </c>
      <c r="M3379" s="832">
        <v>0</v>
      </c>
      <c r="N3379" s="832">
        <v>0</v>
      </c>
      <c r="O3379" s="832">
        <v>0</v>
      </c>
      <c r="P3379" s="832">
        <v>0</v>
      </c>
      <c r="Q3379" s="832">
        <v>0</v>
      </c>
      <c r="R3379" s="832">
        <v>0</v>
      </c>
      <c r="S3379" s="832">
        <v>503.13</v>
      </c>
      <c r="T3379" s="832">
        <v>0</v>
      </c>
      <c r="U3379" s="832">
        <v>0</v>
      </c>
      <c r="V3379" s="832">
        <v>6</v>
      </c>
      <c r="W3379" s="832">
        <v>6</v>
      </c>
      <c r="X3379" s="832">
        <v>6</v>
      </c>
      <c r="Y3379" s="832">
        <v>6</v>
      </c>
      <c r="Z3379" s="832">
        <v>6</v>
      </c>
      <c r="AA3379" s="832">
        <v>6</v>
      </c>
      <c r="AB3379" s="832">
        <v>0</v>
      </c>
      <c r="AC3379" s="832">
        <v>0</v>
      </c>
      <c r="AD3379" s="832">
        <v>0</v>
      </c>
      <c r="AE3379" s="832">
        <v>0</v>
      </c>
      <c r="AF3379" s="832">
        <v>0</v>
      </c>
      <c r="AG3379" s="832">
        <v>0</v>
      </c>
      <c r="AH3379" s="832">
        <v>1</v>
      </c>
      <c r="AI3379" s="832">
        <v>0</v>
      </c>
    </row>
    <row r="3380" spans="1:35" ht="15" customHeight="1">
      <c r="A3380" s="832" t="s">
        <v>1150</v>
      </c>
      <c r="B3380" s="832">
        <v>2023</v>
      </c>
      <c r="C3380" s="832" t="s">
        <v>2287</v>
      </c>
      <c r="D3380" s="832" t="s">
        <v>2288</v>
      </c>
      <c r="E3380" s="832" t="s">
        <v>333</v>
      </c>
      <c r="F3380" s="832" t="s">
        <v>2226</v>
      </c>
      <c r="G3380" s="832">
        <v>10135.61</v>
      </c>
      <c r="H3380" s="832">
        <v>10135.61</v>
      </c>
      <c r="I3380" s="832">
        <v>12171.08</v>
      </c>
      <c r="J3380" s="832">
        <v>13334.57</v>
      </c>
      <c r="K3380" s="832">
        <v>15050.15</v>
      </c>
      <c r="L3380" s="832">
        <v>15050.15</v>
      </c>
      <c r="M3380" s="832">
        <v>1646.41</v>
      </c>
      <c r="N3380" s="832">
        <v>1646.41</v>
      </c>
      <c r="O3380" s="832">
        <v>1646.41</v>
      </c>
      <c r="P3380" s="832">
        <v>1646.41</v>
      </c>
      <c r="Q3380" s="832">
        <v>1646.41</v>
      </c>
      <c r="R3380" s="832">
        <v>1646.41</v>
      </c>
      <c r="S3380" s="832">
        <v>1254.18</v>
      </c>
      <c r="T3380" s="832">
        <v>688.92</v>
      </c>
      <c r="U3380" s="832">
        <v>0</v>
      </c>
      <c r="V3380" s="832">
        <v>10</v>
      </c>
      <c r="W3380" s="832">
        <v>10</v>
      </c>
      <c r="X3380" s="832">
        <v>11</v>
      </c>
      <c r="Y3380" s="832">
        <v>14</v>
      </c>
      <c r="Z3380" s="832">
        <v>17</v>
      </c>
      <c r="AA3380" s="832">
        <v>17</v>
      </c>
      <c r="AB3380" s="832">
        <v>0</v>
      </c>
      <c r="AC3380" s="832">
        <v>0</v>
      </c>
      <c r="AD3380" s="832">
        <v>0</v>
      </c>
      <c r="AE3380" s="832">
        <v>0</v>
      </c>
      <c r="AF3380" s="832">
        <v>0</v>
      </c>
      <c r="AG3380" s="832">
        <v>0</v>
      </c>
      <c r="AH3380" s="832">
        <v>1</v>
      </c>
      <c r="AI3380" s="832">
        <v>1</v>
      </c>
    </row>
    <row r="3381" spans="1:35" ht="15" customHeight="1">
      <c r="A3381" s="832" t="s">
        <v>1150</v>
      </c>
      <c r="B3381" s="832">
        <v>2023</v>
      </c>
      <c r="C3381" s="832" t="s">
        <v>2289</v>
      </c>
      <c r="D3381" s="832" t="s">
        <v>2290</v>
      </c>
      <c r="E3381" s="832" t="s">
        <v>333</v>
      </c>
      <c r="F3381" s="832" t="s">
        <v>2226</v>
      </c>
      <c r="G3381" s="832">
        <v>218858.34</v>
      </c>
      <c r="H3381" s="832">
        <v>243237.35</v>
      </c>
      <c r="I3381" s="832">
        <v>274606.09000000003</v>
      </c>
      <c r="J3381" s="832">
        <v>310024.96000000002</v>
      </c>
      <c r="K3381" s="832">
        <v>330945.62</v>
      </c>
      <c r="L3381" s="832">
        <v>337354.04</v>
      </c>
      <c r="M3381" s="832">
        <v>42878.239999999998</v>
      </c>
      <c r="N3381" s="832">
        <v>90018.47</v>
      </c>
      <c r="O3381" s="832">
        <v>144588.63</v>
      </c>
      <c r="P3381" s="832">
        <v>189819.77</v>
      </c>
      <c r="Q3381" s="832">
        <v>228407.53</v>
      </c>
      <c r="R3381" s="832">
        <v>263024.09999999998</v>
      </c>
      <c r="S3381" s="832">
        <v>28112.84</v>
      </c>
      <c r="T3381" s="832">
        <v>33162.79</v>
      </c>
      <c r="U3381" s="832">
        <v>0</v>
      </c>
      <c r="V3381" s="832">
        <v>232</v>
      </c>
      <c r="W3381" s="832">
        <v>257</v>
      </c>
      <c r="X3381" s="832">
        <v>294</v>
      </c>
      <c r="Y3381" s="832">
        <v>326</v>
      </c>
      <c r="Z3381" s="832">
        <v>355</v>
      </c>
      <c r="AA3381" s="832">
        <v>364</v>
      </c>
      <c r="AB3381" s="832">
        <v>46</v>
      </c>
      <c r="AC3381" s="832">
        <v>99</v>
      </c>
      <c r="AD3381" s="832">
        <v>154</v>
      </c>
      <c r="AE3381" s="832">
        <v>199</v>
      </c>
      <c r="AF3381" s="832">
        <v>239</v>
      </c>
      <c r="AG3381" s="832">
        <v>273</v>
      </c>
      <c r="AH3381" s="832">
        <v>30</v>
      </c>
      <c r="AI3381" s="832">
        <v>35</v>
      </c>
    </row>
    <row r="3382" spans="1:35" ht="15" customHeight="1">
      <c r="A3382" s="832" t="s">
        <v>1150</v>
      </c>
      <c r="B3382" s="832">
        <v>2023</v>
      </c>
      <c r="C3382" s="832" t="s">
        <v>2291</v>
      </c>
      <c r="D3382" s="832" t="s">
        <v>2823</v>
      </c>
      <c r="E3382" s="832" t="s">
        <v>333</v>
      </c>
      <c r="F3382" s="832" t="s">
        <v>2226</v>
      </c>
      <c r="G3382" s="832">
        <v>0</v>
      </c>
      <c r="H3382" s="832">
        <v>0</v>
      </c>
      <c r="I3382" s="832">
        <v>0</v>
      </c>
      <c r="J3382" s="832">
        <v>0</v>
      </c>
      <c r="K3382" s="832">
        <v>0</v>
      </c>
      <c r="L3382" s="832">
        <v>0</v>
      </c>
      <c r="M3382" s="832">
        <v>0</v>
      </c>
      <c r="N3382" s="832">
        <v>0</v>
      </c>
      <c r="O3382" s="832">
        <v>0</v>
      </c>
      <c r="P3382" s="832">
        <v>0</v>
      </c>
      <c r="Q3382" s="832">
        <v>0</v>
      </c>
      <c r="R3382" s="832">
        <v>0</v>
      </c>
      <c r="S3382" s="832">
        <v>0</v>
      </c>
      <c r="T3382" s="832">
        <v>0</v>
      </c>
      <c r="U3382" s="832">
        <v>0</v>
      </c>
      <c r="V3382" s="832">
        <v>0</v>
      </c>
      <c r="W3382" s="832">
        <v>0</v>
      </c>
      <c r="X3382" s="832">
        <v>0</v>
      </c>
      <c r="Y3382" s="832">
        <v>0</v>
      </c>
      <c r="Z3382" s="832">
        <v>0</v>
      </c>
      <c r="AA3382" s="832">
        <v>0</v>
      </c>
      <c r="AB3382" s="832">
        <v>0</v>
      </c>
      <c r="AC3382" s="832">
        <v>0</v>
      </c>
      <c r="AD3382" s="832">
        <v>0</v>
      </c>
      <c r="AE3382" s="832">
        <v>0</v>
      </c>
      <c r="AF3382" s="832">
        <v>0</v>
      </c>
      <c r="AG3382" s="832">
        <v>0</v>
      </c>
      <c r="AH3382" s="832">
        <v>0</v>
      </c>
      <c r="AI3382" s="832">
        <v>0</v>
      </c>
    </row>
    <row r="3383" spans="1:35" ht="15" customHeight="1">
      <c r="A3383" s="832" t="s">
        <v>1150</v>
      </c>
      <c r="B3383" s="832">
        <v>2023</v>
      </c>
      <c r="C3383" s="832" t="s">
        <v>2293</v>
      </c>
      <c r="D3383" s="832" t="s">
        <v>2824</v>
      </c>
      <c r="E3383" s="832" t="s">
        <v>333</v>
      </c>
      <c r="F3383" s="832" t="s">
        <v>2226</v>
      </c>
      <c r="G3383" s="832">
        <v>0</v>
      </c>
      <c r="H3383" s="832">
        <v>0</v>
      </c>
      <c r="I3383" s="832">
        <v>0</v>
      </c>
      <c r="J3383" s="832">
        <v>0</v>
      </c>
      <c r="K3383" s="832">
        <v>0</v>
      </c>
      <c r="L3383" s="832">
        <v>0</v>
      </c>
      <c r="M3383" s="832">
        <v>0</v>
      </c>
      <c r="N3383" s="832">
        <v>0</v>
      </c>
      <c r="O3383" s="832">
        <v>0</v>
      </c>
      <c r="P3383" s="832">
        <v>0</v>
      </c>
      <c r="Q3383" s="832">
        <v>0</v>
      </c>
      <c r="R3383" s="832">
        <v>0</v>
      </c>
      <c r="S3383" s="832">
        <v>0</v>
      </c>
      <c r="T3383" s="832">
        <v>0</v>
      </c>
      <c r="U3383" s="832">
        <v>0</v>
      </c>
      <c r="V3383" s="832">
        <v>0</v>
      </c>
      <c r="W3383" s="832">
        <v>0</v>
      </c>
      <c r="X3383" s="832">
        <v>0</v>
      </c>
      <c r="Y3383" s="832">
        <v>0</v>
      </c>
      <c r="Z3383" s="832">
        <v>0</v>
      </c>
      <c r="AA3383" s="832">
        <v>0</v>
      </c>
      <c r="AB3383" s="832">
        <v>0</v>
      </c>
      <c r="AC3383" s="832">
        <v>0</v>
      </c>
      <c r="AD3383" s="832">
        <v>0</v>
      </c>
      <c r="AE3383" s="832">
        <v>0</v>
      </c>
      <c r="AF3383" s="832">
        <v>0</v>
      </c>
      <c r="AG3383" s="832">
        <v>0</v>
      </c>
      <c r="AH3383" s="832">
        <v>0</v>
      </c>
      <c r="AI3383" s="832">
        <v>0</v>
      </c>
    </row>
    <row r="3384" spans="1:35" ht="15" customHeight="1">
      <c r="A3384" s="832" t="s">
        <v>1150</v>
      </c>
      <c r="B3384" s="832">
        <v>2023</v>
      </c>
      <c r="C3384" s="832" t="s">
        <v>2295</v>
      </c>
      <c r="D3384" s="832" t="s">
        <v>2296</v>
      </c>
      <c r="E3384" s="832" t="s">
        <v>2226</v>
      </c>
      <c r="F3384" s="832" t="s">
        <v>2226</v>
      </c>
      <c r="G3384" s="832">
        <v>0</v>
      </c>
      <c r="H3384" s="832">
        <v>32528.799999999999</v>
      </c>
      <c r="I3384" s="832">
        <v>228462.71</v>
      </c>
      <c r="J3384" s="832">
        <v>265163.71000000002</v>
      </c>
      <c r="K3384" s="832">
        <v>265163.71000000002</v>
      </c>
      <c r="L3384" s="832">
        <v>265163.71000000002</v>
      </c>
      <c r="M3384" s="832">
        <v>35503.5</v>
      </c>
      <c r="N3384" s="832">
        <v>35503.5</v>
      </c>
      <c r="O3384" s="832">
        <v>35503.5</v>
      </c>
      <c r="P3384" s="832">
        <v>35503.5</v>
      </c>
      <c r="Q3384" s="832">
        <v>35503.5</v>
      </c>
      <c r="R3384" s="832">
        <v>35503.5</v>
      </c>
      <c r="S3384" s="832">
        <v>22096.98</v>
      </c>
      <c r="T3384" s="832">
        <v>27333.38</v>
      </c>
      <c r="U3384" s="832">
        <v>0</v>
      </c>
      <c r="V3384" s="832">
        <v>0</v>
      </c>
      <c r="W3384" s="832">
        <v>1</v>
      </c>
      <c r="X3384" s="832">
        <v>8</v>
      </c>
      <c r="Y3384" s="832">
        <v>9</v>
      </c>
      <c r="Z3384" s="832">
        <v>9</v>
      </c>
      <c r="AA3384" s="832">
        <v>9</v>
      </c>
      <c r="AB3384" s="832">
        <v>1</v>
      </c>
      <c r="AC3384" s="832">
        <v>1</v>
      </c>
      <c r="AD3384" s="832">
        <v>1</v>
      </c>
      <c r="AE3384" s="832">
        <v>1</v>
      </c>
      <c r="AF3384" s="832">
        <v>1</v>
      </c>
      <c r="AG3384" s="832">
        <v>1</v>
      </c>
      <c r="AH3384" s="832">
        <v>1</v>
      </c>
      <c r="AI3384" s="832">
        <v>1</v>
      </c>
    </row>
    <row r="3385" spans="1:35" ht="15" customHeight="1">
      <c r="A3385" s="832" t="s">
        <v>1150</v>
      </c>
      <c r="B3385" s="832">
        <v>2023</v>
      </c>
      <c r="C3385" s="832" t="s">
        <v>2297</v>
      </c>
      <c r="D3385" s="832" t="s">
        <v>2825</v>
      </c>
      <c r="E3385" s="832" t="s">
        <v>2226</v>
      </c>
      <c r="F3385" s="832" t="s">
        <v>2226</v>
      </c>
      <c r="G3385" s="832">
        <v>0</v>
      </c>
      <c r="H3385" s="832">
        <v>0</v>
      </c>
      <c r="I3385" s="832">
        <v>0</v>
      </c>
      <c r="J3385" s="832">
        <v>0</v>
      </c>
      <c r="K3385" s="832">
        <v>0</v>
      </c>
      <c r="L3385" s="832">
        <v>0</v>
      </c>
      <c r="M3385" s="832">
        <v>0</v>
      </c>
      <c r="N3385" s="832">
        <v>0</v>
      </c>
      <c r="O3385" s="832">
        <v>0</v>
      </c>
      <c r="P3385" s="832">
        <v>0</v>
      </c>
      <c r="Q3385" s="832">
        <v>0</v>
      </c>
      <c r="R3385" s="832">
        <v>0</v>
      </c>
      <c r="S3385" s="832">
        <v>0</v>
      </c>
      <c r="T3385" s="832">
        <v>0</v>
      </c>
      <c r="U3385" s="832">
        <v>0</v>
      </c>
      <c r="V3385" s="832">
        <v>0</v>
      </c>
      <c r="W3385" s="832">
        <v>0</v>
      </c>
      <c r="X3385" s="832">
        <v>0</v>
      </c>
      <c r="Y3385" s="832">
        <v>0</v>
      </c>
      <c r="Z3385" s="832">
        <v>0</v>
      </c>
      <c r="AA3385" s="832">
        <v>0</v>
      </c>
      <c r="AB3385" s="832">
        <v>0</v>
      </c>
      <c r="AC3385" s="832">
        <v>0</v>
      </c>
      <c r="AD3385" s="832">
        <v>0</v>
      </c>
      <c r="AE3385" s="832">
        <v>0</v>
      </c>
      <c r="AF3385" s="832">
        <v>0</v>
      </c>
      <c r="AG3385" s="832">
        <v>0</v>
      </c>
      <c r="AH3385" s="832">
        <v>0</v>
      </c>
      <c r="AI3385" s="832">
        <v>0</v>
      </c>
    </row>
    <row r="3386" spans="1:35" ht="15" customHeight="1">
      <c r="A3386" s="832" t="s">
        <v>1150</v>
      </c>
      <c r="B3386" s="832">
        <v>2023</v>
      </c>
      <c r="C3386" s="832" t="s">
        <v>2299</v>
      </c>
      <c r="D3386" s="832" t="s">
        <v>2826</v>
      </c>
      <c r="E3386" s="832" t="s">
        <v>2226</v>
      </c>
      <c r="F3386" s="832" t="s">
        <v>2226</v>
      </c>
      <c r="G3386" s="832">
        <v>795056.94</v>
      </c>
      <c r="H3386" s="832">
        <v>795056.94</v>
      </c>
      <c r="I3386" s="832">
        <v>914220.65</v>
      </c>
      <c r="J3386" s="832">
        <v>963495.65</v>
      </c>
      <c r="K3386" s="832">
        <v>1034858.65</v>
      </c>
      <c r="L3386" s="832">
        <v>1154762.6499999999</v>
      </c>
      <c r="M3386" s="832">
        <v>77684</v>
      </c>
      <c r="N3386" s="832">
        <v>128191.41</v>
      </c>
      <c r="O3386" s="832">
        <v>266537.40999999997</v>
      </c>
      <c r="P3386" s="832">
        <v>421439.71</v>
      </c>
      <c r="Q3386" s="832">
        <v>466173.71</v>
      </c>
      <c r="R3386" s="832">
        <v>551087.38</v>
      </c>
      <c r="S3386" s="832">
        <v>96230.22</v>
      </c>
      <c r="T3386" s="832">
        <v>84318.49</v>
      </c>
      <c r="U3386" s="832">
        <v>0</v>
      </c>
      <c r="V3386" s="832">
        <v>54</v>
      </c>
      <c r="W3386" s="832">
        <v>54</v>
      </c>
      <c r="X3386" s="832">
        <v>63</v>
      </c>
      <c r="Y3386" s="832">
        <v>67</v>
      </c>
      <c r="Z3386" s="832">
        <v>74</v>
      </c>
      <c r="AA3386" s="832">
        <v>82</v>
      </c>
      <c r="AB3386" s="832">
        <v>7</v>
      </c>
      <c r="AC3386" s="832">
        <v>12</v>
      </c>
      <c r="AD3386" s="832">
        <v>22</v>
      </c>
      <c r="AE3386" s="832">
        <v>33</v>
      </c>
      <c r="AF3386" s="832">
        <v>36</v>
      </c>
      <c r="AG3386" s="832">
        <v>43</v>
      </c>
      <c r="AH3386" s="832">
        <v>7</v>
      </c>
      <c r="AI3386" s="832">
        <v>6</v>
      </c>
    </row>
    <row r="3387" spans="1:35" ht="15" customHeight="1">
      <c r="A3387" s="832" t="s">
        <v>1150</v>
      </c>
      <c r="B3387" s="832">
        <v>2023</v>
      </c>
      <c r="C3387" s="832" t="s">
        <v>2301</v>
      </c>
      <c r="D3387" s="832" t="s">
        <v>2302</v>
      </c>
      <c r="E3387" s="832" t="s">
        <v>2226</v>
      </c>
      <c r="F3387" s="832" t="s">
        <v>2226</v>
      </c>
      <c r="G3387" s="832">
        <v>812839.62</v>
      </c>
      <c r="H3387" s="832">
        <v>962009.31</v>
      </c>
      <c r="I3387" s="832">
        <v>1180676.31</v>
      </c>
      <c r="J3387" s="832">
        <v>1299090.31</v>
      </c>
      <c r="K3387" s="832">
        <v>1647856.31</v>
      </c>
      <c r="L3387" s="832">
        <v>1766824.31</v>
      </c>
      <c r="M3387" s="832">
        <v>168864.98</v>
      </c>
      <c r="N3387" s="832">
        <v>168864.98</v>
      </c>
      <c r="O3387" s="832">
        <v>404156.98</v>
      </c>
      <c r="P3387" s="832">
        <v>460165.98</v>
      </c>
      <c r="Q3387" s="832">
        <v>460165.98</v>
      </c>
      <c r="R3387" s="832">
        <v>586369.07999999996</v>
      </c>
      <c r="S3387" s="832">
        <v>147235.35999999999</v>
      </c>
      <c r="T3387" s="832">
        <v>144616.89000000001</v>
      </c>
      <c r="U3387" s="832">
        <v>0</v>
      </c>
      <c r="V3387" s="832">
        <v>14</v>
      </c>
      <c r="W3387" s="832">
        <v>17</v>
      </c>
      <c r="X3387" s="832">
        <v>21</v>
      </c>
      <c r="Y3387" s="832">
        <v>23</v>
      </c>
      <c r="Z3387" s="832">
        <v>29</v>
      </c>
      <c r="AA3387" s="832">
        <v>31</v>
      </c>
      <c r="AB3387" s="832">
        <v>3</v>
      </c>
      <c r="AC3387" s="832">
        <v>3</v>
      </c>
      <c r="AD3387" s="832">
        <v>7</v>
      </c>
      <c r="AE3387" s="832">
        <v>8</v>
      </c>
      <c r="AF3387" s="832">
        <v>8</v>
      </c>
      <c r="AG3387" s="832">
        <v>10</v>
      </c>
      <c r="AH3387" s="832">
        <v>3</v>
      </c>
      <c r="AI3387" s="832">
        <v>3</v>
      </c>
    </row>
    <row r="3388" spans="1:35" ht="15" customHeight="1">
      <c r="A3388" s="832" t="s">
        <v>1150</v>
      </c>
      <c r="B3388" s="832">
        <v>2023</v>
      </c>
      <c r="C3388" s="832" t="s">
        <v>2303</v>
      </c>
      <c r="D3388" s="832" t="s">
        <v>2304</v>
      </c>
      <c r="E3388" s="832" t="s">
        <v>2226</v>
      </c>
      <c r="F3388" s="832" t="s">
        <v>2226</v>
      </c>
      <c r="G3388" s="832">
        <v>1828575.16</v>
      </c>
      <c r="H3388" s="832">
        <v>1935959.35</v>
      </c>
      <c r="I3388" s="832">
        <v>2136570.39</v>
      </c>
      <c r="J3388" s="832">
        <v>2390237.19</v>
      </c>
      <c r="K3388" s="832">
        <v>2414060.19</v>
      </c>
      <c r="L3388" s="832">
        <v>2547452.19</v>
      </c>
      <c r="M3388" s="832">
        <v>123360.24</v>
      </c>
      <c r="N3388" s="832">
        <v>678924.7</v>
      </c>
      <c r="O3388" s="832">
        <v>994748.44</v>
      </c>
      <c r="P3388" s="832">
        <v>1357943.64</v>
      </c>
      <c r="Q3388" s="832">
        <v>1512229.64</v>
      </c>
      <c r="R3388" s="832">
        <v>1765907.98</v>
      </c>
      <c r="S3388" s="832">
        <v>212287.68</v>
      </c>
      <c r="T3388" s="832">
        <v>212194.26</v>
      </c>
      <c r="U3388" s="832">
        <v>0</v>
      </c>
      <c r="V3388" s="832">
        <v>75</v>
      </c>
      <c r="W3388" s="832">
        <v>79</v>
      </c>
      <c r="X3388" s="832">
        <v>87</v>
      </c>
      <c r="Y3388" s="832">
        <v>97</v>
      </c>
      <c r="Z3388" s="832">
        <v>98</v>
      </c>
      <c r="AA3388" s="832">
        <v>103</v>
      </c>
      <c r="AB3388" s="832">
        <v>5</v>
      </c>
      <c r="AC3388" s="832">
        <v>26</v>
      </c>
      <c r="AD3388" s="832">
        <v>38</v>
      </c>
      <c r="AE3388" s="832">
        <v>52</v>
      </c>
      <c r="AF3388" s="832">
        <v>58</v>
      </c>
      <c r="AG3388" s="832">
        <v>68</v>
      </c>
      <c r="AH3388" s="832">
        <v>9</v>
      </c>
      <c r="AI3388" s="832">
        <v>8</v>
      </c>
    </row>
    <row r="3389" spans="1:35" ht="15" customHeight="1">
      <c r="A3389" s="832" t="s">
        <v>1150</v>
      </c>
      <c r="B3389" s="832">
        <v>2023</v>
      </c>
      <c r="C3389" s="832" t="s">
        <v>2305</v>
      </c>
      <c r="D3389" s="832" t="s">
        <v>2827</v>
      </c>
      <c r="E3389" s="832" t="s">
        <v>2226</v>
      </c>
      <c r="F3389" s="832" t="s">
        <v>2226</v>
      </c>
      <c r="G3389" s="832">
        <v>0</v>
      </c>
      <c r="H3389" s="832">
        <v>24773.13</v>
      </c>
      <c r="I3389" s="832">
        <v>49673.13</v>
      </c>
      <c r="J3389" s="832">
        <v>49673.13</v>
      </c>
      <c r="K3389" s="832">
        <v>49673.13</v>
      </c>
      <c r="L3389" s="832">
        <v>49673.13</v>
      </c>
      <c r="M3389" s="832">
        <v>0</v>
      </c>
      <c r="N3389" s="832">
        <v>0</v>
      </c>
      <c r="O3389" s="832">
        <v>0</v>
      </c>
      <c r="P3389" s="832">
        <v>0</v>
      </c>
      <c r="Q3389" s="832">
        <v>33464.65</v>
      </c>
      <c r="R3389" s="832">
        <v>33464.65</v>
      </c>
      <c r="S3389" s="832">
        <v>4139.43</v>
      </c>
      <c r="T3389" s="832">
        <v>7557.98</v>
      </c>
      <c r="U3389" s="832">
        <v>0</v>
      </c>
      <c r="V3389" s="832">
        <v>0</v>
      </c>
      <c r="W3389" s="832">
        <v>1</v>
      </c>
      <c r="X3389" s="832">
        <v>2</v>
      </c>
      <c r="Y3389" s="832">
        <v>2</v>
      </c>
      <c r="Z3389" s="832">
        <v>2</v>
      </c>
      <c r="AA3389" s="832">
        <v>2</v>
      </c>
      <c r="AB3389" s="832">
        <v>0</v>
      </c>
      <c r="AC3389" s="832">
        <v>0</v>
      </c>
      <c r="AD3389" s="832">
        <v>0</v>
      </c>
      <c r="AE3389" s="832">
        <v>0</v>
      </c>
      <c r="AF3389" s="832">
        <v>1</v>
      </c>
      <c r="AG3389" s="832">
        <v>1</v>
      </c>
      <c r="AH3389" s="832">
        <v>0</v>
      </c>
      <c r="AI3389" s="832">
        <v>0</v>
      </c>
    </row>
    <row r="3390" spans="1:35" ht="15" customHeight="1">
      <c r="A3390" s="832" t="s">
        <v>1150</v>
      </c>
      <c r="B3390" s="832">
        <v>2023</v>
      </c>
      <c r="C3390" s="832" t="s">
        <v>2307</v>
      </c>
      <c r="D3390" s="832" t="s">
        <v>2828</v>
      </c>
      <c r="E3390" s="832" t="s">
        <v>333</v>
      </c>
      <c r="F3390" s="832" t="s">
        <v>2226</v>
      </c>
      <c r="G3390" s="832">
        <v>0</v>
      </c>
      <c r="H3390" s="832">
        <v>0</v>
      </c>
      <c r="I3390" s="832">
        <v>0</v>
      </c>
      <c r="J3390" s="832">
        <v>0</v>
      </c>
      <c r="K3390" s="832">
        <v>0</v>
      </c>
      <c r="L3390" s="832">
        <v>0</v>
      </c>
      <c r="M3390" s="832">
        <v>0</v>
      </c>
      <c r="N3390" s="832">
        <v>0</v>
      </c>
      <c r="O3390" s="832">
        <v>0</v>
      </c>
      <c r="P3390" s="832">
        <v>0</v>
      </c>
      <c r="Q3390" s="832">
        <v>0</v>
      </c>
      <c r="R3390" s="832">
        <v>0</v>
      </c>
      <c r="S3390" s="832">
        <v>0</v>
      </c>
      <c r="T3390" s="832">
        <v>0</v>
      </c>
      <c r="U3390" s="832">
        <v>0</v>
      </c>
      <c r="V3390" s="832">
        <v>0</v>
      </c>
      <c r="W3390" s="832">
        <v>0</v>
      </c>
      <c r="X3390" s="832">
        <v>0</v>
      </c>
      <c r="Y3390" s="832">
        <v>0</v>
      </c>
      <c r="Z3390" s="832">
        <v>0</v>
      </c>
      <c r="AA3390" s="832">
        <v>0</v>
      </c>
      <c r="AB3390" s="832">
        <v>0</v>
      </c>
      <c r="AC3390" s="832">
        <v>0</v>
      </c>
      <c r="AD3390" s="832">
        <v>0</v>
      </c>
      <c r="AE3390" s="832">
        <v>0</v>
      </c>
      <c r="AF3390" s="832">
        <v>0</v>
      </c>
      <c r="AG3390" s="832">
        <v>0</v>
      </c>
      <c r="AH3390" s="832">
        <v>0</v>
      </c>
      <c r="AI3390" s="832">
        <v>0</v>
      </c>
    </row>
    <row r="3391" spans="1:35" ht="15" customHeight="1">
      <c r="A3391" s="832" t="s">
        <v>1150</v>
      </c>
      <c r="B3391" s="832">
        <v>2023</v>
      </c>
      <c r="C3391" s="832" t="s">
        <v>2309</v>
      </c>
      <c r="D3391" s="832" t="s">
        <v>2829</v>
      </c>
      <c r="E3391" s="832" t="s">
        <v>2226</v>
      </c>
      <c r="F3391" s="832" t="s">
        <v>2226</v>
      </c>
      <c r="G3391" s="832">
        <v>29192</v>
      </c>
      <c r="H3391" s="832">
        <v>29192</v>
      </c>
      <c r="I3391" s="832">
        <v>29192</v>
      </c>
      <c r="J3391" s="832">
        <v>29192</v>
      </c>
      <c r="K3391" s="832">
        <v>29192</v>
      </c>
      <c r="L3391" s="832">
        <v>29192</v>
      </c>
      <c r="M3391" s="832">
        <v>0</v>
      </c>
      <c r="N3391" s="832">
        <v>0</v>
      </c>
      <c r="O3391" s="832">
        <v>0</v>
      </c>
      <c r="P3391" s="832">
        <v>0</v>
      </c>
      <c r="Q3391" s="832">
        <v>56836.44</v>
      </c>
      <c r="R3391" s="832">
        <v>64536.45</v>
      </c>
      <c r="S3391" s="832">
        <v>2432.67</v>
      </c>
      <c r="T3391" s="832">
        <v>7820.77</v>
      </c>
      <c r="U3391" s="832">
        <v>0</v>
      </c>
      <c r="V3391" s="832">
        <v>1</v>
      </c>
      <c r="W3391" s="832">
        <v>1</v>
      </c>
      <c r="X3391" s="832">
        <v>1</v>
      </c>
      <c r="Y3391" s="832">
        <v>1</v>
      </c>
      <c r="Z3391" s="832">
        <v>1</v>
      </c>
      <c r="AA3391" s="832">
        <v>1</v>
      </c>
      <c r="AB3391" s="832">
        <v>0</v>
      </c>
      <c r="AC3391" s="832">
        <v>0</v>
      </c>
      <c r="AD3391" s="832">
        <v>0</v>
      </c>
      <c r="AE3391" s="832">
        <v>0</v>
      </c>
      <c r="AF3391" s="832">
        <v>2</v>
      </c>
      <c r="AG3391" s="832">
        <v>3</v>
      </c>
      <c r="AH3391" s="832">
        <v>0</v>
      </c>
      <c r="AI3391" s="832">
        <v>0</v>
      </c>
    </row>
    <row r="3392" spans="1:35" ht="15" customHeight="1">
      <c r="A3392" s="832" t="s">
        <v>1150</v>
      </c>
      <c r="B3392" s="832">
        <v>2023</v>
      </c>
      <c r="C3392" s="832" t="s">
        <v>2311</v>
      </c>
      <c r="D3392" s="832" t="s">
        <v>2312</v>
      </c>
      <c r="E3392" s="832" t="s">
        <v>333</v>
      </c>
      <c r="F3392" s="832" t="s">
        <v>2226</v>
      </c>
      <c r="G3392" s="832">
        <v>0</v>
      </c>
      <c r="H3392" s="832">
        <v>0</v>
      </c>
      <c r="I3392" s="832">
        <v>0</v>
      </c>
      <c r="J3392" s="832">
        <v>0</v>
      </c>
      <c r="K3392" s="832">
        <v>0</v>
      </c>
      <c r="L3392" s="832">
        <v>0</v>
      </c>
      <c r="M3392" s="832">
        <v>0</v>
      </c>
      <c r="N3392" s="832">
        <v>0</v>
      </c>
      <c r="O3392" s="832">
        <v>0</v>
      </c>
      <c r="P3392" s="832">
        <v>0</v>
      </c>
      <c r="Q3392" s="832">
        <v>0</v>
      </c>
      <c r="R3392" s="832">
        <v>0</v>
      </c>
      <c r="S3392" s="832">
        <v>0</v>
      </c>
      <c r="T3392" s="832">
        <v>0</v>
      </c>
      <c r="U3392" s="832">
        <v>0</v>
      </c>
      <c r="V3392" s="832">
        <v>0</v>
      </c>
      <c r="W3392" s="832">
        <v>0</v>
      </c>
      <c r="X3392" s="832">
        <v>0</v>
      </c>
      <c r="Y3392" s="832">
        <v>0</v>
      </c>
      <c r="Z3392" s="832">
        <v>0</v>
      </c>
      <c r="AA3392" s="832">
        <v>0</v>
      </c>
      <c r="AB3392" s="832">
        <v>0</v>
      </c>
      <c r="AC3392" s="832">
        <v>0</v>
      </c>
      <c r="AD3392" s="832">
        <v>0</v>
      </c>
      <c r="AE3392" s="832">
        <v>0</v>
      </c>
      <c r="AF3392" s="832">
        <v>0</v>
      </c>
      <c r="AG3392" s="832">
        <v>0</v>
      </c>
      <c r="AH3392" s="832">
        <v>0</v>
      </c>
      <c r="AI3392" s="832">
        <v>0</v>
      </c>
    </row>
    <row r="3393" spans="1:35" ht="15" customHeight="1">
      <c r="A3393" s="832" t="s">
        <v>1150</v>
      </c>
      <c r="B3393" s="832">
        <v>2023</v>
      </c>
      <c r="C3393" s="832" t="s">
        <v>2313</v>
      </c>
      <c r="D3393" s="832" t="s">
        <v>2830</v>
      </c>
      <c r="E3393" s="832" t="s">
        <v>2226</v>
      </c>
      <c r="F3393" s="832" t="s">
        <v>2226</v>
      </c>
      <c r="G3393" s="832">
        <v>259702.8</v>
      </c>
      <c r="H3393" s="832">
        <v>259702.8</v>
      </c>
      <c r="I3393" s="832">
        <v>259702.8</v>
      </c>
      <c r="J3393" s="832">
        <v>264702.8</v>
      </c>
      <c r="K3393" s="832">
        <v>294202.8</v>
      </c>
      <c r="L3393" s="832">
        <v>363160.84</v>
      </c>
      <c r="M3393" s="832">
        <v>163423</v>
      </c>
      <c r="N3393" s="832">
        <v>198073</v>
      </c>
      <c r="O3393" s="832">
        <v>328286.62</v>
      </c>
      <c r="P3393" s="832">
        <v>338286.62</v>
      </c>
      <c r="Q3393" s="832">
        <v>519706.94</v>
      </c>
      <c r="R3393" s="832">
        <v>538306.93999999994</v>
      </c>
      <c r="S3393" s="832">
        <v>30263.4</v>
      </c>
      <c r="T3393" s="832">
        <v>56651.360000000001</v>
      </c>
      <c r="U3393" s="832">
        <v>0</v>
      </c>
      <c r="V3393" s="832">
        <v>13</v>
      </c>
      <c r="W3393" s="832">
        <v>13</v>
      </c>
      <c r="X3393" s="832">
        <v>13</v>
      </c>
      <c r="Y3393" s="832">
        <v>14</v>
      </c>
      <c r="Z3393" s="832">
        <v>15</v>
      </c>
      <c r="AA3393" s="832">
        <v>17</v>
      </c>
      <c r="AB3393" s="832">
        <v>6</v>
      </c>
      <c r="AC3393" s="832">
        <v>8</v>
      </c>
      <c r="AD3393" s="832">
        <v>14</v>
      </c>
      <c r="AE3393" s="832">
        <v>15</v>
      </c>
      <c r="AF3393" s="832">
        <v>23</v>
      </c>
      <c r="AG3393" s="832">
        <v>25</v>
      </c>
      <c r="AH3393" s="832">
        <v>1</v>
      </c>
      <c r="AI3393" s="832">
        <v>2</v>
      </c>
    </row>
    <row r="3394" spans="1:35" ht="15" customHeight="1">
      <c r="A3394" s="832" t="s">
        <v>1150</v>
      </c>
      <c r="B3394" s="832">
        <v>2023</v>
      </c>
      <c r="C3394" s="832" t="s">
        <v>2315</v>
      </c>
      <c r="D3394" s="832" t="s">
        <v>2316</v>
      </c>
      <c r="E3394" s="832" t="s">
        <v>333</v>
      </c>
      <c r="F3394" s="832" t="s">
        <v>2226</v>
      </c>
      <c r="G3394" s="832">
        <v>0</v>
      </c>
      <c r="H3394" s="832">
        <v>0</v>
      </c>
      <c r="I3394" s="832">
        <v>0</v>
      </c>
      <c r="J3394" s="832">
        <v>0</v>
      </c>
      <c r="K3394" s="832">
        <v>0</v>
      </c>
      <c r="L3394" s="832">
        <v>0</v>
      </c>
      <c r="M3394" s="832">
        <v>0</v>
      </c>
      <c r="N3394" s="832">
        <v>0</v>
      </c>
      <c r="O3394" s="832">
        <v>0</v>
      </c>
      <c r="P3394" s="832">
        <v>0</v>
      </c>
      <c r="Q3394" s="832">
        <v>0</v>
      </c>
      <c r="R3394" s="832">
        <v>0</v>
      </c>
      <c r="S3394" s="832">
        <v>0</v>
      </c>
      <c r="T3394" s="832">
        <v>0</v>
      </c>
      <c r="U3394" s="832">
        <v>0</v>
      </c>
      <c r="V3394" s="832">
        <v>0</v>
      </c>
      <c r="W3394" s="832">
        <v>0</v>
      </c>
      <c r="X3394" s="832">
        <v>0</v>
      </c>
      <c r="Y3394" s="832">
        <v>0</v>
      </c>
      <c r="Z3394" s="832">
        <v>0</v>
      </c>
      <c r="AA3394" s="832">
        <v>0</v>
      </c>
      <c r="AB3394" s="832">
        <v>0</v>
      </c>
      <c r="AC3394" s="832">
        <v>0</v>
      </c>
      <c r="AD3394" s="832">
        <v>0</v>
      </c>
      <c r="AE3394" s="832">
        <v>0</v>
      </c>
      <c r="AF3394" s="832">
        <v>0</v>
      </c>
      <c r="AG3394" s="832">
        <v>0</v>
      </c>
      <c r="AH3394" s="832">
        <v>0</v>
      </c>
      <c r="AI3394" s="832">
        <v>0</v>
      </c>
    </row>
    <row r="3395" spans="1:35" ht="15" customHeight="1">
      <c r="A3395" s="832" t="s">
        <v>1150</v>
      </c>
      <c r="B3395" s="832">
        <v>2023</v>
      </c>
      <c r="C3395" s="832" t="s">
        <v>2319</v>
      </c>
      <c r="D3395" s="832" t="s">
        <v>2320</v>
      </c>
      <c r="E3395" s="832" t="s">
        <v>333</v>
      </c>
      <c r="F3395" s="832" t="s">
        <v>2321</v>
      </c>
      <c r="G3395" s="832">
        <v>0</v>
      </c>
      <c r="H3395" s="832">
        <v>0</v>
      </c>
      <c r="I3395" s="832">
        <v>0</v>
      </c>
      <c r="J3395" s="832">
        <v>0</v>
      </c>
      <c r="K3395" s="832">
        <v>0</v>
      </c>
      <c r="L3395" s="832">
        <v>0</v>
      </c>
      <c r="M3395" s="832">
        <v>0</v>
      </c>
      <c r="N3395" s="832">
        <v>0</v>
      </c>
      <c r="O3395" s="832">
        <v>0</v>
      </c>
      <c r="P3395" s="832">
        <v>0</v>
      </c>
      <c r="Q3395" s="832">
        <v>0</v>
      </c>
      <c r="R3395" s="832">
        <v>0</v>
      </c>
      <c r="S3395" s="832">
        <v>0</v>
      </c>
      <c r="T3395" s="832">
        <v>0</v>
      </c>
      <c r="U3395" s="832">
        <v>0</v>
      </c>
      <c r="V3395" s="832">
        <v>0</v>
      </c>
      <c r="W3395" s="832">
        <v>0</v>
      </c>
      <c r="X3395" s="832">
        <v>0</v>
      </c>
      <c r="Y3395" s="832">
        <v>0</v>
      </c>
      <c r="Z3395" s="832">
        <v>0</v>
      </c>
      <c r="AA3395" s="832">
        <v>0</v>
      </c>
      <c r="AB3395" s="832">
        <v>0</v>
      </c>
      <c r="AC3395" s="832">
        <v>0</v>
      </c>
      <c r="AD3395" s="832">
        <v>0</v>
      </c>
      <c r="AE3395" s="832">
        <v>0</v>
      </c>
      <c r="AF3395" s="832">
        <v>0</v>
      </c>
      <c r="AG3395" s="832">
        <v>0</v>
      </c>
      <c r="AH3395" s="832">
        <v>0</v>
      </c>
      <c r="AI3395" s="832">
        <v>0</v>
      </c>
    </row>
    <row r="3396" spans="1:35" ht="15" customHeight="1">
      <c r="A3396" s="832" t="s">
        <v>1150</v>
      </c>
      <c r="B3396" s="832">
        <v>2023</v>
      </c>
      <c r="C3396" s="832" t="s">
        <v>2322</v>
      </c>
      <c r="D3396" s="832" t="s">
        <v>2323</v>
      </c>
      <c r="E3396" s="832" t="s">
        <v>2226</v>
      </c>
      <c r="F3396" s="832" t="s">
        <v>2226</v>
      </c>
      <c r="G3396" s="832">
        <v>0</v>
      </c>
      <c r="H3396" s="832">
        <v>0</v>
      </c>
      <c r="I3396" s="832">
        <v>0</v>
      </c>
      <c r="J3396" s="832">
        <v>0</v>
      </c>
      <c r="K3396" s="832">
        <v>0</v>
      </c>
      <c r="L3396" s="832">
        <v>0</v>
      </c>
      <c r="M3396" s="832">
        <v>0</v>
      </c>
      <c r="N3396" s="832">
        <v>0</v>
      </c>
      <c r="O3396" s="832">
        <v>0</v>
      </c>
      <c r="P3396" s="832">
        <v>0</v>
      </c>
      <c r="Q3396" s="832">
        <v>0</v>
      </c>
      <c r="R3396" s="832">
        <v>0</v>
      </c>
      <c r="S3396" s="832">
        <v>0</v>
      </c>
      <c r="T3396" s="832">
        <v>0</v>
      </c>
      <c r="U3396" s="832">
        <v>0</v>
      </c>
      <c r="V3396" s="832">
        <v>0</v>
      </c>
      <c r="W3396" s="832">
        <v>0</v>
      </c>
      <c r="X3396" s="832">
        <v>0</v>
      </c>
      <c r="Y3396" s="832">
        <v>0</v>
      </c>
      <c r="Z3396" s="832">
        <v>0</v>
      </c>
      <c r="AA3396" s="832">
        <v>0</v>
      </c>
      <c r="AB3396" s="832">
        <v>0</v>
      </c>
      <c r="AC3396" s="832">
        <v>0</v>
      </c>
      <c r="AD3396" s="832">
        <v>0</v>
      </c>
      <c r="AE3396" s="832">
        <v>0</v>
      </c>
      <c r="AF3396" s="832">
        <v>0</v>
      </c>
      <c r="AG3396" s="832">
        <v>0</v>
      </c>
      <c r="AH3396" s="832">
        <v>0</v>
      </c>
      <c r="AI3396" s="832">
        <v>0</v>
      </c>
    </row>
    <row r="3397" spans="1:35" ht="15" customHeight="1">
      <c r="A3397" s="832" t="s">
        <v>1150</v>
      </c>
      <c r="B3397" s="832">
        <v>2023</v>
      </c>
      <c r="C3397" s="832" t="s">
        <v>2324</v>
      </c>
      <c r="D3397" s="832" t="s">
        <v>2868</v>
      </c>
      <c r="E3397" s="832" t="s">
        <v>2226</v>
      </c>
      <c r="F3397" s="832" t="s">
        <v>2226</v>
      </c>
      <c r="G3397" s="832">
        <v>0</v>
      </c>
      <c r="H3397" s="832">
        <v>0</v>
      </c>
      <c r="I3397" s="832">
        <v>0</v>
      </c>
      <c r="J3397" s="832">
        <v>0</v>
      </c>
      <c r="K3397" s="832">
        <v>0</v>
      </c>
      <c r="L3397" s="832">
        <v>0</v>
      </c>
      <c r="M3397" s="832">
        <v>0</v>
      </c>
      <c r="N3397" s="832">
        <v>0</v>
      </c>
      <c r="O3397" s="832">
        <v>0</v>
      </c>
      <c r="P3397" s="832">
        <v>0</v>
      </c>
      <c r="Q3397" s="832">
        <v>0</v>
      </c>
      <c r="R3397" s="832">
        <v>0</v>
      </c>
      <c r="S3397" s="832">
        <v>0</v>
      </c>
      <c r="T3397" s="832">
        <v>0</v>
      </c>
      <c r="U3397" s="832">
        <v>0</v>
      </c>
      <c r="V3397" s="832">
        <v>0</v>
      </c>
      <c r="W3397" s="832">
        <v>0</v>
      </c>
      <c r="X3397" s="832">
        <v>0</v>
      </c>
      <c r="Y3397" s="832">
        <v>0</v>
      </c>
      <c r="Z3397" s="832">
        <v>0</v>
      </c>
      <c r="AA3397" s="832">
        <v>0</v>
      </c>
      <c r="AB3397" s="832">
        <v>0</v>
      </c>
      <c r="AC3397" s="832">
        <v>0</v>
      </c>
      <c r="AD3397" s="832">
        <v>0</v>
      </c>
      <c r="AE3397" s="832">
        <v>0</v>
      </c>
      <c r="AF3397" s="832">
        <v>0</v>
      </c>
      <c r="AG3397" s="832">
        <v>0</v>
      </c>
      <c r="AH3397" s="832">
        <v>0</v>
      </c>
      <c r="AI3397" s="832">
        <v>0</v>
      </c>
    </row>
    <row r="3398" spans="1:35" ht="15" customHeight="1">
      <c r="A3398" s="832" t="s">
        <v>1150</v>
      </c>
      <c r="B3398" s="832">
        <v>2023</v>
      </c>
      <c r="C3398" s="832" t="s">
        <v>2325</v>
      </c>
      <c r="D3398" s="832" t="s">
        <v>2831</v>
      </c>
      <c r="E3398" s="832" t="s">
        <v>2226</v>
      </c>
      <c r="F3398" s="832" t="s">
        <v>2226</v>
      </c>
      <c r="G3398" s="832">
        <v>3204232</v>
      </c>
      <c r="H3398" s="832">
        <v>3651532</v>
      </c>
      <c r="I3398" s="832">
        <v>4239518</v>
      </c>
      <c r="J3398" s="832">
        <v>4639818</v>
      </c>
      <c r="K3398" s="832">
        <v>5470018</v>
      </c>
      <c r="L3398" s="832">
        <v>5862534.9400000004</v>
      </c>
      <c r="M3398" s="832">
        <v>812246</v>
      </c>
      <c r="N3398" s="832">
        <v>1555196</v>
      </c>
      <c r="O3398" s="832">
        <v>2547896</v>
      </c>
      <c r="P3398" s="832">
        <v>2941145</v>
      </c>
      <c r="Q3398" s="832">
        <v>3568145</v>
      </c>
      <c r="R3398" s="832">
        <v>3849045</v>
      </c>
      <c r="S3398" s="832">
        <v>488544.58</v>
      </c>
      <c r="T3398" s="832">
        <v>589286.18000000005</v>
      </c>
      <c r="U3398" s="832">
        <v>0</v>
      </c>
      <c r="V3398" s="832">
        <v>192</v>
      </c>
      <c r="W3398" s="832">
        <v>217</v>
      </c>
      <c r="X3398" s="832">
        <v>252</v>
      </c>
      <c r="Y3398" s="832">
        <v>279</v>
      </c>
      <c r="Z3398" s="832">
        <v>322</v>
      </c>
      <c r="AA3398" s="832">
        <v>343</v>
      </c>
      <c r="AB3398" s="832">
        <v>46</v>
      </c>
      <c r="AC3398" s="832">
        <v>94</v>
      </c>
      <c r="AD3398" s="832">
        <v>139</v>
      </c>
      <c r="AE3398" s="832">
        <v>164</v>
      </c>
      <c r="AF3398" s="832">
        <v>202</v>
      </c>
      <c r="AG3398" s="832">
        <v>222</v>
      </c>
      <c r="AH3398" s="832">
        <v>29</v>
      </c>
      <c r="AI3398" s="832">
        <v>34</v>
      </c>
    </row>
    <row r="3399" spans="1:35" ht="15" customHeight="1">
      <c r="A3399" s="832" t="s">
        <v>1150</v>
      </c>
      <c r="B3399" s="832">
        <v>2023</v>
      </c>
      <c r="C3399" s="832" t="s">
        <v>2331</v>
      </c>
      <c r="D3399" s="832" t="s">
        <v>2832</v>
      </c>
      <c r="E3399" s="832" t="s">
        <v>2226</v>
      </c>
      <c r="F3399" s="832" t="s">
        <v>2226</v>
      </c>
      <c r="G3399" s="832">
        <v>0</v>
      </c>
      <c r="H3399" s="832">
        <v>0</v>
      </c>
      <c r="I3399" s="832">
        <v>0</v>
      </c>
      <c r="J3399" s="832">
        <v>0</v>
      </c>
      <c r="K3399" s="832">
        <v>0</v>
      </c>
      <c r="L3399" s="832">
        <v>0</v>
      </c>
      <c r="M3399" s="832">
        <v>0</v>
      </c>
      <c r="N3399" s="832">
        <v>0</v>
      </c>
      <c r="O3399" s="832">
        <v>0</v>
      </c>
      <c r="P3399" s="832">
        <v>0</v>
      </c>
      <c r="Q3399" s="832">
        <v>0</v>
      </c>
      <c r="R3399" s="832">
        <v>0</v>
      </c>
      <c r="S3399" s="832">
        <v>0</v>
      </c>
      <c r="T3399" s="832">
        <v>0</v>
      </c>
      <c r="U3399" s="832">
        <v>0</v>
      </c>
      <c r="V3399" s="832">
        <v>0</v>
      </c>
      <c r="W3399" s="832">
        <v>0</v>
      </c>
      <c r="X3399" s="832">
        <v>0</v>
      </c>
      <c r="Y3399" s="832">
        <v>0</v>
      </c>
      <c r="Z3399" s="832">
        <v>0</v>
      </c>
      <c r="AA3399" s="832">
        <v>0</v>
      </c>
      <c r="AB3399" s="832">
        <v>0</v>
      </c>
      <c r="AC3399" s="832">
        <v>0</v>
      </c>
      <c r="AD3399" s="832">
        <v>0</v>
      </c>
      <c r="AE3399" s="832">
        <v>0</v>
      </c>
      <c r="AF3399" s="832">
        <v>0</v>
      </c>
      <c r="AG3399" s="832">
        <v>0</v>
      </c>
      <c r="AH3399" s="832">
        <v>0</v>
      </c>
      <c r="AI3399" s="832">
        <v>0</v>
      </c>
    </row>
    <row r="3400" spans="1:35" ht="15" customHeight="1">
      <c r="A3400" s="832" t="s">
        <v>1150</v>
      </c>
      <c r="B3400" s="832">
        <v>2023</v>
      </c>
      <c r="C3400" s="832" t="s">
        <v>2333</v>
      </c>
      <c r="D3400" s="832" t="s">
        <v>2334</v>
      </c>
      <c r="E3400" s="832" t="s">
        <v>333</v>
      </c>
      <c r="F3400" s="832" t="s">
        <v>2226</v>
      </c>
      <c r="G3400" s="832">
        <v>0</v>
      </c>
      <c r="H3400" s="832">
        <v>0</v>
      </c>
      <c r="I3400" s="832">
        <v>0</v>
      </c>
      <c r="J3400" s="832">
        <v>0</v>
      </c>
      <c r="K3400" s="832">
        <v>0</v>
      </c>
      <c r="L3400" s="832">
        <v>0</v>
      </c>
      <c r="M3400" s="832">
        <v>0</v>
      </c>
      <c r="N3400" s="832">
        <v>0</v>
      </c>
      <c r="O3400" s="832">
        <v>0</v>
      </c>
      <c r="P3400" s="832">
        <v>0</v>
      </c>
      <c r="Q3400" s="832">
        <v>0</v>
      </c>
      <c r="R3400" s="832">
        <v>0</v>
      </c>
      <c r="S3400" s="832">
        <v>0</v>
      </c>
      <c r="T3400" s="832">
        <v>0</v>
      </c>
      <c r="U3400" s="832">
        <v>0</v>
      </c>
      <c r="V3400" s="832">
        <v>0</v>
      </c>
      <c r="W3400" s="832">
        <v>0</v>
      </c>
      <c r="X3400" s="832">
        <v>0</v>
      </c>
      <c r="Y3400" s="832">
        <v>0</v>
      </c>
      <c r="Z3400" s="832">
        <v>0</v>
      </c>
      <c r="AA3400" s="832">
        <v>0</v>
      </c>
      <c r="AB3400" s="832">
        <v>0</v>
      </c>
      <c r="AC3400" s="832">
        <v>0</v>
      </c>
      <c r="AD3400" s="832">
        <v>0</v>
      </c>
      <c r="AE3400" s="832">
        <v>0</v>
      </c>
      <c r="AF3400" s="832">
        <v>0</v>
      </c>
      <c r="AG3400" s="832">
        <v>0</v>
      </c>
      <c r="AH3400" s="832">
        <v>0</v>
      </c>
      <c r="AI3400" s="832">
        <v>0</v>
      </c>
    </row>
    <row r="3401" spans="1:35" ht="15" customHeight="1">
      <c r="A3401" s="832" t="s">
        <v>1150</v>
      </c>
      <c r="B3401" s="832">
        <v>2023</v>
      </c>
      <c r="C3401" s="832" t="s">
        <v>2335</v>
      </c>
      <c r="D3401" s="832" t="s">
        <v>2336</v>
      </c>
      <c r="E3401" s="832" t="s">
        <v>333</v>
      </c>
      <c r="F3401" s="832" t="s">
        <v>2226</v>
      </c>
      <c r="G3401" s="832">
        <v>0</v>
      </c>
      <c r="H3401" s="832">
        <v>0</v>
      </c>
      <c r="I3401" s="832">
        <v>0</v>
      </c>
      <c r="J3401" s="832">
        <v>0</v>
      </c>
      <c r="K3401" s="832">
        <v>0</v>
      </c>
      <c r="L3401" s="832">
        <v>0</v>
      </c>
      <c r="M3401" s="832">
        <v>0</v>
      </c>
      <c r="N3401" s="832">
        <v>0</v>
      </c>
      <c r="O3401" s="832">
        <v>0</v>
      </c>
      <c r="P3401" s="832">
        <v>0</v>
      </c>
      <c r="Q3401" s="832">
        <v>0</v>
      </c>
      <c r="R3401" s="832">
        <v>0</v>
      </c>
      <c r="S3401" s="832">
        <v>0</v>
      </c>
      <c r="T3401" s="832">
        <v>0</v>
      </c>
      <c r="U3401" s="832">
        <v>0</v>
      </c>
      <c r="V3401" s="832">
        <v>0</v>
      </c>
      <c r="W3401" s="832">
        <v>0</v>
      </c>
      <c r="X3401" s="832">
        <v>0</v>
      </c>
      <c r="Y3401" s="832">
        <v>0</v>
      </c>
      <c r="Z3401" s="832">
        <v>0</v>
      </c>
      <c r="AA3401" s="832">
        <v>0</v>
      </c>
      <c r="AB3401" s="832">
        <v>0</v>
      </c>
      <c r="AC3401" s="832">
        <v>0</v>
      </c>
      <c r="AD3401" s="832">
        <v>0</v>
      </c>
      <c r="AE3401" s="832">
        <v>0</v>
      </c>
      <c r="AF3401" s="832">
        <v>0</v>
      </c>
      <c r="AG3401" s="832">
        <v>0</v>
      </c>
      <c r="AH3401" s="832">
        <v>0</v>
      </c>
      <c r="AI3401" s="832">
        <v>0</v>
      </c>
    </row>
    <row r="3402" spans="1:35" ht="15" customHeight="1">
      <c r="A3402" s="832" t="s">
        <v>1150</v>
      </c>
      <c r="B3402" s="832">
        <v>2023</v>
      </c>
      <c r="C3402" s="832" t="s">
        <v>2337</v>
      </c>
      <c r="D3402" s="832" t="s">
        <v>2833</v>
      </c>
      <c r="E3402" s="832" t="s">
        <v>333</v>
      </c>
      <c r="F3402" s="832" t="s">
        <v>2226</v>
      </c>
      <c r="G3402" s="832">
        <v>0</v>
      </c>
      <c r="H3402" s="832">
        <v>0</v>
      </c>
      <c r="I3402" s="832">
        <v>0</v>
      </c>
      <c r="J3402" s="832">
        <v>0</v>
      </c>
      <c r="K3402" s="832">
        <v>0</v>
      </c>
      <c r="L3402" s="832">
        <v>0</v>
      </c>
      <c r="M3402" s="832">
        <v>0</v>
      </c>
      <c r="N3402" s="832">
        <v>0</v>
      </c>
      <c r="O3402" s="832">
        <v>0</v>
      </c>
      <c r="P3402" s="832">
        <v>0</v>
      </c>
      <c r="Q3402" s="832">
        <v>0</v>
      </c>
      <c r="R3402" s="832">
        <v>0</v>
      </c>
      <c r="S3402" s="832">
        <v>0</v>
      </c>
      <c r="T3402" s="832">
        <v>0</v>
      </c>
      <c r="U3402" s="832">
        <v>0</v>
      </c>
      <c r="V3402" s="832">
        <v>0</v>
      </c>
      <c r="W3402" s="832">
        <v>0</v>
      </c>
      <c r="X3402" s="832">
        <v>0</v>
      </c>
      <c r="Y3402" s="832">
        <v>0</v>
      </c>
      <c r="Z3402" s="832">
        <v>0</v>
      </c>
      <c r="AA3402" s="832">
        <v>0</v>
      </c>
      <c r="AB3402" s="832">
        <v>0</v>
      </c>
      <c r="AC3402" s="832">
        <v>0</v>
      </c>
      <c r="AD3402" s="832">
        <v>0</v>
      </c>
      <c r="AE3402" s="832">
        <v>0</v>
      </c>
      <c r="AF3402" s="832">
        <v>0</v>
      </c>
      <c r="AG3402" s="832">
        <v>0</v>
      </c>
      <c r="AH3402" s="832">
        <v>0</v>
      </c>
      <c r="AI3402" s="832">
        <v>0</v>
      </c>
    </row>
    <row r="3403" spans="1:35" ht="15" customHeight="1">
      <c r="A3403" s="832" t="s">
        <v>1150</v>
      </c>
      <c r="B3403" s="832">
        <v>2023</v>
      </c>
      <c r="C3403" s="832" t="s">
        <v>2339</v>
      </c>
      <c r="D3403" s="832" t="s">
        <v>2834</v>
      </c>
      <c r="E3403" s="832" t="s">
        <v>333</v>
      </c>
      <c r="F3403" s="832" t="s">
        <v>2226</v>
      </c>
      <c r="G3403" s="832">
        <v>0</v>
      </c>
      <c r="H3403" s="832">
        <v>0</v>
      </c>
      <c r="I3403" s="832">
        <v>0</v>
      </c>
      <c r="J3403" s="832">
        <v>0</v>
      </c>
      <c r="K3403" s="832">
        <v>0</v>
      </c>
      <c r="L3403" s="832">
        <v>0</v>
      </c>
      <c r="M3403" s="832">
        <v>0</v>
      </c>
      <c r="N3403" s="832">
        <v>0</v>
      </c>
      <c r="O3403" s="832">
        <v>0</v>
      </c>
      <c r="P3403" s="832">
        <v>0</v>
      </c>
      <c r="Q3403" s="832">
        <v>0</v>
      </c>
      <c r="R3403" s="832">
        <v>0</v>
      </c>
      <c r="S3403" s="832">
        <v>0</v>
      </c>
      <c r="T3403" s="832">
        <v>0</v>
      </c>
      <c r="U3403" s="832">
        <v>0</v>
      </c>
      <c r="V3403" s="832">
        <v>0</v>
      </c>
      <c r="W3403" s="832">
        <v>0</v>
      </c>
      <c r="X3403" s="832">
        <v>0</v>
      </c>
      <c r="Y3403" s="832">
        <v>0</v>
      </c>
      <c r="Z3403" s="832">
        <v>0</v>
      </c>
      <c r="AA3403" s="832">
        <v>0</v>
      </c>
      <c r="AB3403" s="832">
        <v>0</v>
      </c>
      <c r="AC3403" s="832">
        <v>0</v>
      </c>
      <c r="AD3403" s="832">
        <v>0</v>
      </c>
      <c r="AE3403" s="832">
        <v>0</v>
      </c>
      <c r="AF3403" s="832">
        <v>0</v>
      </c>
      <c r="AG3403" s="832">
        <v>0</v>
      </c>
      <c r="AH3403" s="832">
        <v>0</v>
      </c>
      <c r="AI3403" s="832">
        <v>0</v>
      </c>
    </row>
    <row r="3404" spans="1:35" ht="15" customHeight="1">
      <c r="A3404" s="832" t="s">
        <v>1150</v>
      </c>
      <c r="B3404" s="832">
        <v>2023</v>
      </c>
      <c r="C3404" s="832" t="s">
        <v>2341</v>
      </c>
      <c r="D3404" s="832" t="s">
        <v>2835</v>
      </c>
      <c r="E3404" s="832" t="s">
        <v>333</v>
      </c>
      <c r="F3404" s="832" t="s">
        <v>2226</v>
      </c>
      <c r="G3404" s="832">
        <v>0</v>
      </c>
      <c r="H3404" s="832">
        <v>0</v>
      </c>
      <c r="I3404" s="832">
        <v>0</v>
      </c>
      <c r="J3404" s="832">
        <v>0</v>
      </c>
      <c r="K3404" s="832">
        <v>0</v>
      </c>
      <c r="L3404" s="832">
        <v>0</v>
      </c>
      <c r="M3404" s="832">
        <v>0</v>
      </c>
      <c r="N3404" s="832">
        <v>0</v>
      </c>
      <c r="O3404" s="832">
        <v>0</v>
      </c>
      <c r="P3404" s="832">
        <v>0</v>
      </c>
      <c r="Q3404" s="832">
        <v>0</v>
      </c>
      <c r="R3404" s="832">
        <v>0</v>
      </c>
      <c r="S3404" s="832">
        <v>0</v>
      </c>
      <c r="T3404" s="832">
        <v>0</v>
      </c>
      <c r="U3404" s="832">
        <v>0</v>
      </c>
      <c r="V3404" s="832">
        <v>0</v>
      </c>
      <c r="W3404" s="832">
        <v>0</v>
      </c>
      <c r="X3404" s="832">
        <v>0</v>
      </c>
      <c r="Y3404" s="832">
        <v>0</v>
      </c>
      <c r="Z3404" s="832">
        <v>0</v>
      </c>
      <c r="AA3404" s="832">
        <v>0</v>
      </c>
      <c r="AB3404" s="832">
        <v>0</v>
      </c>
      <c r="AC3404" s="832">
        <v>0</v>
      </c>
      <c r="AD3404" s="832">
        <v>0</v>
      </c>
      <c r="AE3404" s="832">
        <v>0</v>
      </c>
      <c r="AF3404" s="832">
        <v>0</v>
      </c>
      <c r="AG3404" s="832">
        <v>0</v>
      </c>
      <c r="AH3404" s="832">
        <v>0</v>
      </c>
      <c r="AI3404" s="832">
        <v>0</v>
      </c>
    </row>
    <row r="3405" spans="1:35" ht="15" customHeight="1">
      <c r="A3405" s="832" t="s">
        <v>1150</v>
      </c>
      <c r="B3405" s="832">
        <v>2023</v>
      </c>
      <c r="C3405" s="832" t="s">
        <v>2343</v>
      </c>
      <c r="D3405" s="832" t="s">
        <v>2836</v>
      </c>
      <c r="E3405" s="832" t="s">
        <v>333</v>
      </c>
      <c r="F3405" s="832" t="s">
        <v>2226</v>
      </c>
      <c r="G3405" s="832">
        <v>0</v>
      </c>
      <c r="H3405" s="832">
        <v>0</v>
      </c>
      <c r="I3405" s="832">
        <v>0</v>
      </c>
      <c r="J3405" s="832">
        <v>0</v>
      </c>
      <c r="K3405" s="832">
        <v>0</v>
      </c>
      <c r="L3405" s="832">
        <v>0</v>
      </c>
      <c r="M3405" s="832">
        <v>0</v>
      </c>
      <c r="N3405" s="832">
        <v>0</v>
      </c>
      <c r="O3405" s="832">
        <v>0</v>
      </c>
      <c r="P3405" s="832">
        <v>0</v>
      </c>
      <c r="Q3405" s="832">
        <v>0</v>
      </c>
      <c r="R3405" s="832">
        <v>0</v>
      </c>
      <c r="S3405" s="832">
        <v>0</v>
      </c>
      <c r="T3405" s="832">
        <v>0</v>
      </c>
      <c r="U3405" s="832">
        <v>0</v>
      </c>
      <c r="V3405" s="832">
        <v>0</v>
      </c>
      <c r="W3405" s="832">
        <v>0</v>
      </c>
      <c r="X3405" s="832">
        <v>0</v>
      </c>
      <c r="Y3405" s="832">
        <v>0</v>
      </c>
      <c r="Z3405" s="832">
        <v>0</v>
      </c>
      <c r="AA3405" s="832">
        <v>0</v>
      </c>
      <c r="AB3405" s="832">
        <v>0</v>
      </c>
      <c r="AC3405" s="832">
        <v>0</v>
      </c>
      <c r="AD3405" s="832">
        <v>0</v>
      </c>
      <c r="AE3405" s="832">
        <v>0</v>
      </c>
      <c r="AF3405" s="832">
        <v>0</v>
      </c>
      <c r="AG3405" s="832">
        <v>0</v>
      </c>
      <c r="AH3405" s="832">
        <v>0</v>
      </c>
      <c r="AI3405" s="832">
        <v>0</v>
      </c>
    </row>
    <row r="3406" spans="1:35" ht="15" customHeight="1">
      <c r="A3406" s="832" t="s">
        <v>1150</v>
      </c>
      <c r="B3406" s="832">
        <v>2023</v>
      </c>
      <c r="C3406" s="832" t="s">
        <v>2345</v>
      </c>
      <c r="D3406" s="832" t="s">
        <v>2837</v>
      </c>
      <c r="E3406" s="832" t="s">
        <v>2226</v>
      </c>
      <c r="F3406" s="832" t="s">
        <v>2226</v>
      </c>
      <c r="G3406" s="832">
        <v>0</v>
      </c>
      <c r="H3406" s="832">
        <v>0</v>
      </c>
      <c r="I3406" s="832">
        <v>0</v>
      </c>
      <c r="J3406" s="832">
        <v>0</v>
      </c>
      <c r="K3406" s="832">
        <v>0</v>
      </c>
      <c r="L3406" s="832">
        <v>0</v>
      </c>
      <c r="M3406" s="832">
        <v>0</v>
      </c>
      <c r="N3406" s="832">
        <v>0</v>
      </c>
      <c r="O3406" s="832">
        <v>0</v>
      </c>
      <c r="P3406" s="832">
        <v>0</v>
      </c>
      <c r="Q3406" s="832">
        <v>0</v>
      </c>
      <c r="R3406" s="832">
        <v>0</v>
      </c>
      <c r="S3406" s="832">
        <v>0</v>
      </c>
      <c r="T3406" s="832">
        <v>0</v>
      </c>
      <c r="U3406" s="832">
        <v>0</v>
      </c>
      <c r="V3406" s="832">
        <v>0</v>
      </c>
      <c r="W3406" s="832">
        <v>0</v>
      </c>
      <c r="X3406" s="832">
        <v>0</v>
      </c>
      <c r="Y3406" s="832">
        <v>0</v>
      </c>
      <c r="Z3406" s="832">
        <v>0</v>
      </c>
      <c r="AA3406" s="832">
        <v>0</v>
      </c>
      <c r="AB3406" s="832">
        <v>0</v>
      </c>
      <c r="AC3406" s="832">
        <v>0</v>
      </c>
      <c r="AD3406" s="832">
        <v>0</v>
      </c>
      <c r="AE3406" s="832">
        <v>0</v>
      </c>
      <c r="AF3406" s="832">
        <v>0</v>
      </c>
      <c r="AG3406" s="832">
        <v>0</v>
      </c>
      <c r="AH3406" s="832">
        <v>0</v>
      </c>
      <c r="AI3406" s="832">
        <v>0</v>
      </c>
    </row>
    <row r="3407" spans="1:35" ht="15" customHeight="1">
      <c r="A3407" s="832" t="s">
        <v>1150</v>
      </c>
      <c r="B3407" s="832">
        <v>2023</v>
      </c>
      <c r="C3407" s="832" t="s">
        <v>2347</v>
      </c>
      <c r="D3407" s="832" t="s">
        <v>2838</v>
      </c>
      <c r="E3407" s="832" t="s">
        <v>333</v>
      </c>
      <c r="F3407" s="832" t="s">
        <v>2226</v>
      </c>
      <c r="G3407" s="832">
        <v>0</v>
      </c>
      <c r="H3407" s="832">
        <v>0</v>
      </c>
      <c r="I3407" s="832">
        <v>0</v>
      </c>
      <c r="J3407" s="832">
        <v>0</v>
      </c>
      <c r="K3407" s="832">
        <v>0</v>
      </c>
      <c r="L3407" s="832">
        <v>0</v>
      </c>
      <c r="M3407" s="832">
        <v>0</v>
      </c>
      <c r="N3407" s="832">
        <v>0</v>
      </c>
      <c r="O3407" s="832">
        <v>0</v>
      </c>
      <c r="P3407" s="832">
        <v>0</v>
      </c>
      <c r="Q3407" s="832">
        <v>0</v>
      </c>
      <c r="R3407" s="832">
        <v>0</v>
      </c>
      <c r="S3407" s="832">
        <v>0</v>
      </c>
      <c r="T3407" s="832">
        <v>0</v>
      </c>
      <c r="U3407" s="832">
        <v>0</v>
      </c>
      <c r="V3407" s="832">
        <v>0</v>
      </c>
      <c r="W3407" s="832">
        <v>0</v>
      </c>
      <c r="X3407" s="832">
        <v>0</v>
      </c>
      <c r="Y3407" s="832">
        <v>0</v>
      </c>
      <c r="Z3407" s="832">
        <v>0</v>
      </c>
      <c r="AA3407" s="832">
        <v>0</v>
      </c>
      <c r="AB3407" s="832">
        <v>0</v>
      </c>
      <c r="AC3407" s="832">
        <v>0</v>
      </c>
      <c r="AD3407" s="832">
        <v>0</v>
      </c>
      <c r="AE3407" s="832">
        <v>0</v>
      </c>
      <c r="AF3407" s="832">
        <v>0</v>
      </c>
      <c r="AG3407" s="832">
        <v>0</v>
      </c>
      <c r="AH3407" s="832">
        <v>0</v>
      </c>
      <c r="AI3407" s="832">
        <v>0</v>
      </c>
    </row>
    <row r="3408" spans="1:35" ht="15" customHeight="1">
      <c r="A3408" s="832" t="s">
        <v>1150</v>
      </c>
      <c r="B3408" s="832">
        <v>2023</v>
      </c>
      <c r="C3408" s="832" t="s">
        <v>2349</v>
      </c>
      <c r="D3408" s="832" t="s">
        <v>2839</v>
      </c>
      <c r="E3408" s="832" t="s">
        <v>333</v>
      </c>
      <c r="F3408" s="832" t="s">
        <v>2226</v>
      </c>
      <c r="G3408" s="832">
        <v>940.77</v>
      </c>
      <c r="H3408" s="832">
        <v>940.77</v>
      </c>
      <c r="I3408" s="832">
        <v>940.77</v>
      </c>
      <c r="J3408" s="832">
        <v>940.77</v>
      </c>
      <c r="K3408" s="832">
        <v>940.77</v>
      </c>
      <c r="L3408" s="832">
        <v>940.77</v>
      </c>
      <c r="M3408" s="832">
        <v>0</v>
      </c>
      <c r="N3408" s="832">
        <v>0</v>
      </c>
      <c r="O3408" s="832">
        <v>0</v>
      </c>
      <c r="P3408" s="832">
        <v>0</v>
      </c>
      <c r="Q3408" s="832">
        <v>1073.08</v>
      </c>
      <c r="R3408" s="832">
        <v>1073.08</v>
      </c>
      <c r="S3408" s="832">
        <v>78.400000000000006</v>
      </c>
      <c r="T3408" s="832">
        <v>97.55</v>
      </c>
      <c r="U3408" s="832">
        <v>0</v>
      </c>
      <c r="V3408" s="832">
        <v>1</v>
      </c>
      <c r="W3408" s="832">
        <v>1</v>
      </c>
      <c r="X3408" s="832">
        <v>1</v>
      </c>
      <c r="Y3408" s="832">
        <v>1</v>
      </c>
      <c r="Z3408" s="832">
        <v>1</v>
      </c>
      <c r="AA3408" s="832">
        <v>1</v>
      </c>
      <c r="AB3408" s="832">
        <v>0</v>
      </c>
      <c r="AC3408" s="832">
        <v>0</v>
      </c>
      <c r="AD3408" s="832">
        <v>0</v>
      </c>
      <c r="AE3408" s="832">
        <v>0</v>
      </c>
      <c r="AF3408" s="832">
        <v>1</v>
      </c>
      <c r="AG3408" s="832">
        <v>1</v>
      </c>
      <c r="AH3408" s="832">
        <v>0</v>
      </c>
      <c r="AI3408" s="832">
        <v>0</v>
      </c>
    </row>
    <row r="3409" spans="1:35" ht="15" customHeight="1">
      <c r="A3409" s="832" t="s">
        <v>1150</v>
      </c>
      <c r="B3409" s="832">
        <v>2023</v>
      </c>
      <c r="C3409" s="832" t="s">
        <v>2351</v>
      </c>
      <c r="D3409" s="832" t="s">
        <v>2840</v>
      </c>
      <c r="E3409" s="832" t="s">
        <v>333</v>
      </c>
      <c r="F3409" s="832" t="s">
        <v>2226</v>
      </c>
      <c r="G3409" s="832">
        <v>10276.629999999999</v>
      </c>
      <c r="H3409" s="832">
        <v>10900.26</v>
      </c>
      <c r="I3409" s="832">
        <v>12397.86</v>
      </c>
      <c r="J3409" s="832">
        <v>12397.86</v>
      </c>
      <c r="K3409" s="832">
        <v>12397.86</v>
      </c>
      <c r="L3409" s="832">
        <v>13746.74</v>
      </c>
      <c r="M3409" s="832">
        <v>867.65</v>
      </c>
      <c r="N3409" s="832">
        <v>867.65</v>
      </c>
      <c r="O3409" s="832">
        <v>867.65</v>
      </c>
      <c r="P3409" s="832">
        <v>4127.04</v>
      </c>
      <c r="Q3409" s="832">
        <v>5213.6499999999996</v>
      </c>
      <c r="R3409" s="832">
        <v>5476.16</v>
      </c>
      <c r="S3409" s="832">
        <v>1145.56</v>
      </c>
      <c r="T3409" s="832">
        <v>1012.47</v>
      </c>
      <c r="U3409" s="832">
        <v>0</v>
      </c>
      <c r="V3409" s="832">
        <v>10</v>
      </c>
      <c r="W3409" s="832">
        <v>11</v>
      </c>
      <c r="X3409" s="832">
        <v>13</v>
      </c>
      <c r="Y3409" s="832">
        <v>13</v>
      </c>
      <c r="Z3409" s="832">
        <v>13</v>
      </c>
      <c r="AA3409" s="832">
        <v>14</v>
      </c>
      <c r="AB3409" s="832">
        <v>1</v>
      </c>
      <c r="AC3409" s="832">
        <v>1</v>
      </c>
      <c r="AD3409" s="832">
        <v>1</v>
      </c>
      <c r="AE3409" s="832">
        <v>5</v>
      </c>
      <c r="AF3409" s="832">
        <v>6</v>
      </c>
      <c r="AG3409" s="832">
        <v>7</v>
      </c>
      <c r="AH3409" s="832">
        <v>1</v>
      </c>
      <c r="AI3409" s="832">
        <v>1</v>
      </c>
    </row>
    <row r="3410" spans="1:35" ht="15" customHeight="1">
      <c r="A3410" s="832" t="s">
        <v>1150</v>
      </c>
      <c r="B3410" s="832">
        <v>2023</v>
      </c>
      <c r="C3410" s="832" t="s">
        <v>2352</v>
      </c>
      <c r="D3410" s="832" t="s">
        <v>2841</v>
      </c>
      <c r="E3410" s="832" t="s">
        <v>333</v>
      </c>
      <c r="F3410" s="832" t="s">
        <v>2226</v>
      </c>
      <c r="G3410" s="832">
        <v>0</v>
      </c>
      <c r="H3410" s="832">
        <v>0</v>
      </c>
      <c r="I3410" s="832">
        <v>0</v>
      </c>
      <c r="J3410" s="832">
        <v>0</v>
      </c>
      <c r="K3410" s="832">
        <v>0</v>
      </c>
      <c r="L3410" s="832">
        <v>0</v>
      </c>
      <c r="M3410" s="832">
        <v>0</v>
      </c>
      <c r="N3410" s="832">
        <v>0</v>
      </c>
      <c r="O3410" s="832">
        <v>0</v>
      </c>
      <c r="P3410" s="832">
        <v>0</v>
      </c>
      <c r="Q3410" s="832">
        <v>1733</v>
      </c>
      <c r="R3410" s="832">
        <v>1733</v>
      </c>
      <c r="S3410" s="832">
        <v>0</v>
      </c>
      <c r="T3410" s="832">
        <v>157.55000000000001</v>
      </c>
      <c r="U3410" s="832">
        <v>0</v>
      </c>
      <c r="V3410" s="832">
        <v>0</v>
      </c>
      <c r="W3410" s="832">
        <v>0</v>
      </c>
      <c r="X3410" s="832">
        <v>0</v>
      </c>
      <c r="Y3410" s="832">
        <v>0</v>
      </c>
      <c r="Z3410" s="832">
        <v>0</v>
      </c>
      <c r="AA3410" s="832">
        <v>0</v>
      </c>
      <c r="AB3410" s="832">
        <v>0</v>
      </c>
      <c r="AC3410" s="832">
        <v>0</v>
      </c>
      <c r="AD3410" s="832">
        <v>0</v>
      </c>
      <c r="AE3410" s="832">
        <v>0</v>
      </c>
      <c r="AF3410" s="832">
        <v>3</v>
      </c>
      <c r="AG3410" s="832">
        <v>3</v>
      </c>
      <c r="AH3410" s="832">
        <v>0</v>
      </c>
      <c r="AI3410" s="832">
        <v>0</v>
      </c>
    </row>
    <row r="3411" spans="1:35" ht="15" customHeight="1">
      <c r="A3411" s="832" t="s">
        <v>1150</v>
      </c>
      <c r="B3411" s="832">
        <v>2023</v>
      </c>
      <c r="C3411" s="832" t="s">
        <v>2354</v>
      </c>
      <c r="D3411" s="832" t="s">
        <v>2285</v>
      </c>
      <c r="E3411" s="832" t="s">
        <v>333</v>
      </c>
      <c r="F3411" s="832" t="s">
        <v>2226</v>
      </c>
      <c r="G3411" s="832">
        <v>650</v>
      </c>
      <c r="H3411" s="832">
        <v>650</v>
      </c>
      <c r="I3411" s="832">
        <v>1300</v>
      </c>
      <c r="J3411" s="832">
        <v>1300</v>
      </c>
      <c r="K3411" s="832">
        <v>1885.19</v>
      </c>
      <c r="L3411" s="832">
        <v>2535.19</v>
      </c>
      <c r="M3411" s="832">
        <v>975</v>
      </c>
      <c r="N3411" s="832">
        <v>1300</v>
      </c>
      <c r="O3411" s="832">
        <v>2600</v>
      </c>
      <c r="P3411" s="832">
        <v>3900</v>
      </c>
      <c r="Q3411" s="832">
        <v>5200</v>
      </c>
      <c r="R3411" s="832">
        <v>6175</v>
      </c>
      <c r="S3411" s="832">
        <v>211.27</v>
      </c>
      <c r="T3411" s="832">
        <v>703.2</v>
      </c>
      <c r="U3411" s="832">
        <v>0</v>
      </c>
      <c r="V3411" s="832">
        <v>2</v>
      </c>
      <c r="W3411" s="832">
        <v>2</v>
      </c>
      <c r="X3411" s="832">
        <v>4</v>
      </c>
      <c r="Y3411" s="832">
        <v>4</v>
      </c>
      <c r="Z3411" s="832">
        <v>5</v>
      </c>
      <c r="AA3411" s="832">
        <v>7</v>
      </c>
      <c r="AB3411" s="832">
        <v>3</v>
      </c>
      <c r="AC3411" s="832">
        <v>4</v>
      </c>
      <c r="AD3411" s="832">
        <v>8</v>
      </c>
      <c r="AE3411" s="832">
        <v>12</v>
      </c>
      <c r="AF3411" s="832">
        <v>15</v>
      </c>
      <c r="AG3411" s="832">
        <v>18</v>
      </c>
      <c r="AH3411" s="832">
        <v>1</v>
      </c>
      <c r="AI3411" s="832">
        <v>2</v>
      </c>
    </row>
    <row r="3412" spans="1:35" ht="15" customHeight="1">
      <c r="A3412" s="832" t="s">
        <v>1150</v>
      </c>
      <c r="B3412" s="832">
        <v>2023</v>
      </c>
      <c r="C3412" s="832" t="s">
        <v>2355</v>
      </c>
      <c r="D3412" s="832" t="s">
        <v>2356</v>
      </c>
      <c r="E3412" s="832" t="s">
        <v>333</v>
      </c>
      <c r="F3412" s="832" t="s">
        <v>2226</v>
      </c>
      <c r="G3412" s="832">
        <v>0</v>
      </c>
      <c r="H3412" s="832">
        <v>0</v>
      </c>
      <c r="I3412" s="832">
        <v>0</v>
      </c>
      <c r="J3412" s="832">
        <v>0</v>
      </c>
      <c r="K3412" s="832">
        <v>0</v>
      </c>
      <c r="L3412" s="832">
        <v>0</v>
      </c>
      <c r="M3412" s="832">
        <v>0</v>
      </c>
      <c r="N3412" s="832">
        <v>0</v>
      </c>
      <c r="O3412" s="832">
        <v>0</v>
      </c>
      <c r="P3412" s="832">
        <v>0</v>
      </c>
      <c r="Q3412" s="832">
        <v>0</v>
      </c>
      <c r="R3412" s="832">
        <v>0</v>
      </c>
      <c r="S3412" s="832">
        <v>0</v>
      </c>
      <c r="T3412" s="832">
        <v>0</v>
      </c>
      <c r="U3412" s="832">
        <v>0</v>
      </c>
      <c r="V3412" s="832">
        <v>0</v>
      </c>
      <c r="W3412" s="832">
        <v>0</v>
      </c>
      <c r="X3412" s="832">
        <v>0</v>
      </c>
      <c r="Y3412" s="832">
        <v>0</v>
      </c>
      <c r="Z3412" s="832">
        <v>0</v>
      </c>
      <c r="AA3412" s="832">
        <v>0</v>
      </c>
      <c r="AB3412" s="832">
        <v>0</v>
      </c>
      <c r="AC3412" s="832">
        <v>0</v>
      </c>
      <c r="AD3412" s="832">
        <v>0</v>
      </c>
      <c r="AE3412" s="832">
        <v>0</v>
      </c>
      <c r="AF3412" s="832">
        <v>0</v>
      </c>
      <c r="AG3412" s="832">
        <v>0</v>
      </c>
      <c r="AH3412" s="832">
        <v>0</v>
      </c>
      <c r="AI3412" s="832">
        <v>0</v>
      </c>
    </row>
    <row r="3413" spans="1:35" ht="15" customHeight="1">
      <c r="A3413" s="832" t="s">
        <v>1150</v>
      </c>
      <c r="B3413" s="832">
        <v>2023</v>
      </c>
      <c r="C3413" s="832" t="s">
        <v>2357</v>
      </c>
      <c r="D3413" s="832" t="s">
        <v>2358</v>
      </c>
      <c r="E3413" s="832" t="s">
        <v>2226</v>
      </c>
      <c r="F3413" s="832" t="s">
        <v>2226</v>
      </c>
      <c r="G3413" s="832">
        <v>386898.82</v>
      </c>
      <c r="H3413" s="832">
        <v>386898.82</v>
      </c>
      <c r="I3413" s="832">
        <v>524638.1</v>
      </c>
      <c r="J3413" s="832">
        <v>524638.1</v>
      </c>
      <c r="K3413" s="832">
        <v>612415.1</v>
      </c>
      <c r="L3413" s="832">
        <v>655588.1</v>
      </c>
      <c r="M3413" s="832">
        <v>43423</v>
      </c>
      <c r="N3413" s="832">
        <v>43423</v>
      </c>
      <c r="O3413" s="832">
        <v>88341.78</v>
      </c>
      <c r="P3413" s="832">
        <v>139194.39000000001</v>
      </c>
      <c r="Q3413" s="832">
        <v>235365.07</v>
      </c>
      <c r="R3413" s="832">
        <v>235365.07</v>
      </c>
      <c r="S3413" s="832">
        <v>54632.34</v>
      </c>
      <c r="T3413" s="832">
        <v>55306.5</v>
      </c>
      <c r="U3413" s="832">
        <v>0</v>
      </c>
      <c r="V3413" s="832">
        <v>8</v>
      </c>
      <c r="W3413" s="832">
        <v>8</v>
      </c>
      <c r="X3413" s="832">
        <v>11</v>
      </c>
      <c r="Y3413" s="832">
        <v>11</v>
      </c>
      <c r="Z3413" s="832">
        <v>13</v>
      </c>
      <c r="AA3413" s="832">
        <v>14</v>
      </c>
      <c r="AB3413" s="832">
        <v>1</v>
      </c>
      <c r="AC3413" s="832">
        <v>1</v>
      </c>
      <c r="AD3413" s="832">
        <v>2</v>
      </c>
      <c r="AE3413" s="832">
        <v>3</v>
      </c>
      <c r="AF3413" s="832">
        <v>5</v>
      </c>
      <c r="AG3413" s="832">
        <v>5</v>
      </c>
      <c r="AH3413" s="832">
        <v>1</v>
      </c>
      <c r="AI3413" s="832">
        <v>1</v>
      </c>
    </row>
    <row r="3414" spans="1:35" ht="15" customHeight="1">
      <c r="A3414" s="832" t="s">
        <v>1150</v>
      </c>
      <c r="B3414" s="832">
        <v>2023</v>
      </c>
      <c r="C3414" s="832" t="s">
        <v>2359</v>
      </c>
      <c r="D3414" s="832" t="s">
        <v>2360</v>
      </c>
      <c r="E3414" s="832" t="s">
        <v>2226</v>
      </c>
      <c r="F3414" s="832" t="s">
        <v>2226</v>
      </c>
      <c r="G3414" s="832">
        <v>1154594.28</v>
      </c>
      <c r="H3414" s="832">
        <v>1592964.36</v>
      </c>
      <c r="I3414" s="832">
        <v>1898274.01</v>
      </c>
      <c r="J3414" s="832">
        <v>2150825.0099999998</v>
      </c>
      <c r="K3414" s="832">
        <v>2437665.0099999998</v>
      </c>
      <c r="L3414" s="832">
        <v>2612992.0099999998</v>
      </c>
      <c r="M3414" s="832">
        <v>470037.57</v>
      </c>
      <c r="N3414" s="832">
        <v>527910.56999999995</v>
      </c>
      <c r="O3414" s="832">
        <v>966955.01</v>
      </c>
      <c r="P3414" s="832">
        <v>1018282.85</v>
      </c>
      <c r="Q3414" s="832">
        <v>2519379.33</v>
      </c>
      <c r="R3414" s="832">
        <v>2584222.33</v>
      </c>
      <c r="S3414" s="832">
        <v>217749.33</v>
      </c>
      <c r="T3414" s="832">
        <v>377611.98</v>
      </c>
      <c r="U3414" s="832">
        <v>0</v>
      </c>
      <c r="V3414" s="832">
        <v>20</v>
      </c>
      <c r="W3414" s="832">
        <v>27</v>
      </c>
      <c r="X3414" s="832">
        <v>32</v>
      </c>
      <c r="Y3414" s="832">
        <v>36</v>
      </c>
      <c r="Z3414" s="832">
        <v>41</v>
      </c>
      <c r="AA3414" s="832">
        <v>44</v>
      </c>
      <c r="AB3414" s="832">
        <v>8</v>
      </c>
      <c r="AC3414" s="832">
        <v>9</v>
      </c>
      <c r="AD3414" s="832">
        <v>16</v>
      </c>
      <c r="AE3414" s="832">
        <v>17</v>
      </c>
      <c r="AF3414" s="832">
        <v>41</v>
      </c>
      <c r="AG3414" s="832">
        <v>42</v>
      </c>
      <c r="AH3414" s="832">
        <v>4</v>
      </c>
      <c r="AI3414" s="832">
        <v>6</v>
      </c>
    </row>
    <row r="3415" spans="1:35" ht="15" customHeight="1">
      <c r="A3415" s="832" t="s">
        <v>1150</v>
      </c>
      <c r="B3415" s="832">
        <v>2023</v>
      </c>
      <c r="C3415" s="832" t="s">
        <v>2361</v>
      </c>
      <c r="D3415" s="832" t="s">
        <v>2873</v>
      </c>
      <c r="E3415" s="832" t="s">
        <v>2226</v>
      </c>
      <c r="F3415" s="832" t="s">
        <v>2226</v>
      </c>
      <c r="G3415" s="832">
        <v>0</v>
      </c>
      <c r="H3415" s="832">
        <v>0</v>
      </c>
      <c r="I3415" s="832">
        <v>0</v>
      </c>
      <c r="J3415" s="832">
        <v>0</v>
      </c>
      <c r="K3415" s="832">
        <v>248997.23</v>
      </c>
      <c r="L3415" s="832">
        <v>248997.23</v>
      </c>
      <c r="M3415" s="832">
        <v>312355</v>
      </c>
      <c r="N3415" s="832">
        <v>798092</v>
      </c>
      <c r="O3415" s="832">
        <v>798092</v>
      </c>
      <c r="P3415" s="832">
        <v>1323753.01</v>
      </c>
      <c r="Q3415" s="832">
        <v>1869758.5</v>
      </c>
      <c r="R3415" s="832">
        <v>2077710.06</v>
      </c>
      <c r="S3415" s="832">
        <v>20749.77</v>
      </c>
      <c r="T3415" s="832">
        <v>192614.16</v>
      </c>
      <c r="U3415" s="832">
        <v>0</v>
      </c>
      <c r="V3415" s="832">
        <v>0</v>
      </c>
      <c r="W3415" s="832">
        <v>0</v>
      </c>
      <c r="X3415" s="832">
        <v>0</v>
      </c>
      <c r="Y3415" s="832">
        <v>0</v>
      </c>
      <c r="Z3415" s="832">
        <v>4</v>
      </c>
      <c r="AA3415" s="832">
        <v>4</v>
      </c>
      <c r="AB3415" s="832">
        <v>5</v>
      </c>
      <c r="AC3415" s="832">
        <v>13</v>
      </c>
      <c r="AD3415" s="832">
        <v>13</v>
      </c>
      <c r="AE3415" s="832">
        <v>21</v>
      </c>
      <c r="AF3415" s="832">
        <v>29</v>
      </c>
      <c r="AG3415" s="832">
        <v>32</v>
      </c>
      <c r="AH3415" s="832">
        <v>0</v>
      </c>
      <c r="AI3415" s="832">
        <v>3</v>
      </c>
    </row>
    <row r="3416" spans="1:35" ht="15" customHeight="1">
      <c r="A3416" s="832" t="s">
        <v>1150</v>
      </c>
      <c r="B3416" s="832">
        <v>2023</v>
      </c>
      <c r="C3416" s="832" t="s">
        <v>2366</v>
      </c>
      <c r="D3416" s="832" t="s">
        <v>2367</v>
      </c>
      <c r="E3416" s="832" t="s">
        <v>2368</v>
      </c>
      <c r="F3416" s="832" t="s">
        <v>2226</v>
      </c>
      <c r="G3416" s="832">
        <v>1373428.42</v>
      </c>
      <c r="H3416" s="832">
        <v>1602037.03</v>
      </c>
      <c r="I3416" s="832">
        <v>1905162.12</v>
      </c>
      <c r="J3416" s="832">
        <v>2103642.7799999998</v>
      </c>
      <c r="K3416" s="832">
        <v>2325102.6</v>
      </c>
      <c r="L3416" s="832">
        <v>2546377.61</v>
      </c>
      <c r="M3416" s="832">
        <v>218538.91</v>
      </c>
      <c r="N3416" s="832">
        <v>444881.96</v>
      </c>
      <c r="O3416" s="832">
        <v>651893.56000000006</v>
      </c>
      <c r="P3416" s="832">
        <v>914968.04</v>
      </c>
      <c r="Q3416" s="832">
        <v>1150059.03</v>
      </c>
      <c r="R3416" s="832">
        <v>1331239.28</v>
      </c>
      <c r="S3416" s="832">
        <v>212198.13</v>
      </c>
      <c r="T3416" s="832">
        <v>231044.3</v>
      </c>
      <c r="U3416" s="832">
        <v>0</v>
      </c>
      <c r="V3416" s="832">
        <v>4521</v>
      </c>
      <c r="W3416" s="832">
        <v>5131</v>
      </c>
      <c r="X3416" s="832">
        <v>5899</v>
      </c>
      <c r="Y3416" s="832">
        <v>6631</v>
      </c>
      <c r="Z3416" s="832">
        <v>7319</v>
      </c>
      <c r="AA3416" s="832">
        <v>7965</v>
      </c>
      <c r="AB3416" s="832">
        <v>615</v>
      </c>
      <c r="AC3416" s="832">
        <v>1238</v>
      </c>
      <c r="AD3416" s="832">
        <v>1838</v>
      </c>
      <c r="AE3416" s="832">
        <v>2482</v>
      </c>
      <c r="AF3416" s="832">
        <v>3145</v>
      </c>
      <c r="AG3416" s="832">
        <v>3652</v>
      </c>
      <c r="AH3416" s="832">
        <v>664</v>
      </c>
      <c r="AI3416" s="832">
        <v>660</v>
      </c>
    </row>
    <row r="3417" spans="1:35" ht="15" customHeight="1">
      <c r="A3417" s="832" t="s">
        <v>1150</v>
      </c>
      <c r="B3417" s="832">
        <v>2023</v>
      </c>
      <c r="C3417" s="832" t="s">
        <v>2369</v>
      </c>
      <c r="D3417" s="832" t="s">
        <v>2370</v>
      </c>
      <c r="E3417" s="832" t="s">
        <v>2368</v>
      </c>
      <c r="F3417" s="832" t="s">
        <v>2226</v>
      </c>
      <c r="G3417" s="832">
        <v>53223.24</v>
      </c>
      <c r="H3417" s="832">
        <v>57115.58</v>
      </c>
      <c r="I3417" s="832">
        <v>63290.35</v>
      </c>
      <c r="J3417" s="832">
        <v>71083.289999999994</v>
      </c>
      <c r="K3417" s="832">
        <v>76584.460000000006</v>
      </c>
      <c r="L3417" s="832">
        <v>83738.820000000007</v>
      </c>
      <c r="M3417" s="832">
        <v>9990.9699999999993</v>
      </c>
      <c r="N3417" s="832">
        <v>14551.84</v>
      </c>
      <c r="O3417" s="832">
        <v>17711.849999999999</v>
      </c>
      <c r="P3417" s="832">
        <v>23592.12</v>
      </c>
      <c r="Q3417" s="832">
        <v>30550.49</v>
      </c>
      <c r="R3417" s="832">
        <v>34257.99</v>
      </c>
      <c r="S3417" s="832">
        <v>6978.24</v>
      </c>
      <c r="T3417" s="832">
        <v>6128.6</v>
      </c>
      <c r="U3417" s="832">
        <v>0</v>
      </c>
      <c r="V3417" s="832">
        <v>611</v>
      </c>
      <c r="W3417" s="832">
        <v>678</v>
      </c>
      <c r="X3417" s="832">
        <v>752</v>
      </c>
      <c r="Y3417" s="832">
        <v>849</v>
      </c>
      <c r="Z3417" s="832">
        <v>958</v>
      </c>
      <c r="AA3417" s="832">
        <v>1024</v>
      </c>
      <c r="AB3417" s="832">
        <v>101</v>
      </c>
      <c r="AC3417" s="832">
        <v>167</v>
      </c>
      <c r="AD3417" s="832">
        <v>244</v>
      </c>
      <c r="AE3417" s="832">
        <v>327</v>
      </c>
      <c r="AF3417" s="832">
        <v>446</v>
      </c>
      <c r="AG3417" s="832">
        <v>506</v>
      </c>
      <c r="AH3417" s="832">
        <v>85</v>
      </c>
      <c r="AI3417" s="832">
        <v>85</v>
      </c>
    </row>
    <row r="3418" spans="1:35" ht="15" customHeight="1">
      <c r="A3418" s="832" t="s">
        <v>1150</v>
      </c>
      <c r="B3418" s="832">
        <v>2023</v>
      </c>
      <c r="C3418" s="832" t="s">
        <v>2371</v>
      </c>
      <c r="D3418" s="832" t="s">
        <v>2372</v>
      </c>
      <c r="E3418" s="832" t="s">
        <v>2368</v>
      </c>
      <c r="F3418" s="832" t="s">
        <v>2226</v>
      </c>
      <c r="G3418" s="832">
        <v>82177.399999999994</v>
      </c>
      <c r="H3418" s="832">
        <v>95305.46</v>
      </c>
      <c r="I3418" s="832">
        <v>116410.64</v>
      </c>
      <c r="J3418" s="832">
        <v>131362.72</v>
      </c>
      <c r="K3418" s="832">
        <v>145680.01</v>
      </c>
      <c r="L3418" s="832">
        <v>157334.01</v>
      </c>
      <c r="M3418" s="832">
        <v>13547.21</v>
      </c>
      <c r="N3418" s="832">
        <v>23119.22</v>
      </c>
      <c r="O3418" s="832">
        <v>39482.86</v>
      </c>
      <c r="P3418" s="832">
        <v>55803.4</v>
      </c>
      <c r="Q3418" s="832">
        <v>91379.08</v>
      </c>
      <c r="R3418" s="832">
        <v>104395.92</v>
      </c>
      <c r="S3418" s="832">
        <v>13111.17</v>
      </c>
      <c r="T3418" s="832">
        <v>16139.39</v>
      </c>
      <c r="U3418" s="832">
        <v>0</v>
      </c>
      <c r="V3418" s="832">
        <v>711</v>
      </c>
      <c r="W3418" s="832">
        <v>789</v>
      </c>
      <c r="X3418" s="832">
        <v>909</v>
      </c>
      <c r="Y3418" s="832">
        <v>1038</v>
      </c>
      <c r="Z3418" s="832">
        <v>1179</v>
      </c>
      <c r="AA3418" s="832">
        <v>1269</v>
      </c>
      <c r="AB3418" s="832">
        <v>108</v>
      </c>
      <c r="AC3418" s="832">
        <v>204</v>
      </c>
      <c r="AD3418" s="832">
        <v>321</v>
      </c>
      <c r="AE3418" s="832">
        <v>443</v>
      </c>
      <c r="AF3418" s="832">
        <v>631</v>
      </c>
      <c r="AG3418" s="832">
        <v>747</v>
      </c>
      <c r="AH3418" s="832">
        <v>106</v>
      </c>
      <c r="AI3418" s="832">
        <v>116</v>
      </c>
    </row>
    <row r="3419" spans="1:35" ht="15" customHeight="1">
      <c r="A3419" s="832" t="s">
        <v>1150</v>
      </c>
      <c r="B3419" s="832">
        <v>2023</v>
      </c>
      <c r="C3419" s="832" t="s">
        <v>2373</v>
      </c>
      <c r="D3419" s="832" t="s">
        <v>2374</v>
      </c>
      <c r="E3419" s="832" t="s">
        <v>2368</v>
      </c>
      <c r="F3419" s="832" t="s">
        <v>2226</v>
      </c>
      <c r="G3419" s="832">
        <v>487048.5</v>
      </c>
      <c r="H3419" s="832">
        <v>534506.29</v>
      </c>
      <c r="I3419" s="832">
        <v>602948.62</v>
      </c>
      <c r="J3419" s="832">
        <v>674767.05</v>
      </c>
      <c r="K3419" s="832">
        <v>764686.03</v>
      </c>
      <c r="L3419" s="832">
        <v>835037.1</v>
      </c>
      <c r="M3419" s="832">
        <v>55913.61</v>
      </c>
      <c r="N3419" s="832">
        <v>126206.57</v>
      </c>
      <c r="O3419" s="832">
        <v>205415.53</v>
      </c>
      <c r="P3419" s="832">
        <v>303390.59000000003</v>
      </c>
      <c r="Q3419" s="832">
        <v>411958.03</v>
      </c>
      <c r="R3419" s="832">
        <v>498474.88</v>
      </c>
      <c r="S3419" s="832">
        <v>69586.429999999993</v>
      </c>
      <c r="T3419" s="832">
        <v>75408.33</v>
      </c>
      <c r="U3419" s="832">
        <v>0</v>
      </c>
      <c r="V3419" s="832">
        <v>3950</v>
      </c>
      <c r="W3419" s="832">
        <v>4334</v>
      </c>
      <c r="X3419" s="832">
        <v>4808</v>
      </c>
      <c r="Y3419" s="832">
        <v>5510</v>
      </c>
      <c r="Z3419" s="832">
        <v>6264</v>
      </c>
      <c r="AA3419" s="832">
        <v>6796</v>
      </c>
      <c r="AB3419" s="832">
        <v>415</v>
      </c>
      <c r="AC3419" s="832">
        <v>874</v>
      </c>
      <c r="AD3419" s="832">
        <v>1417</v>
      </c>
      <c r="AE3419" s="832">
        <v>2093</v>
      </c>
      <c r="AF3419" s="832">
        <v>2951</v>
      </c>
      <c r="AG3419" s="832">
        <v>3508</v>
      </c>
      <c r="AH3419" s="832">
        <v>566</v>
      </c>
      <c r="AI3419" s="832">
        <v>567</v>
      </c>
    </row>
    <row r="3420" spans="1:35" ht="15" customHeight="1">
      <c r="A3420" s="832" t="s">
        <v>1150</v>
      </c>
      <c r="B3420" s="832">
        <v>2023</v>
      </c>
      <c r="C3420" s="832" t="s">
        <v>2375</v>
      </c>
      <c r="D3420" s="832" t="s">
        <v>2842</v>
      </c>
      <c r="E3420" s="832" t="s">
        <v>2368</v>
      </c>
      <c r="F3420" s="832" t="s">
        <v>2226</v>
      </c>
      <c r="G3420" s="832">
        <v>0</v>
      </c>
      <c r="H3420" s="832">
        <v>0</v>
      </c>
      <c r="I3420" s="832">
        <v>0</v>
      </c>
      <c r="J3420" s="832">
        <v>0</v>
      </c>
      <c r="K3420" s="832">
        <v>0</v>
      </c>
      <c r="L3420" s="832">
        <v>0</v>
      </c>
      <c r="M3420" s="832">
        <v>0</v>
      </c>
      <c r="N3420" s="832">
        <v>0</v>
      </c>
      <c r="O3420" s="832">
        <v>0</v>
      </c>
      <c r="P3420" s="832">
        <v>0</v>
      </c>
      <c r="Q3420" s="832">
        <v>0</v>
      </c>
      <c r="R3420" s="832">
        <v>0</v>
      </c>
      <c r="S3420" s="832">
        <v>0</v>
      </c>
      <c r="T3420" s="832">
        <v>0</v>
      </c>
      <c r="U3420" s="832">
        <v>0</v>
      </c>
      <c r="V3420" s="832">
        <v>0</v>
      </c>
      <c r="W3420" s="832">
        <v>0</v>
      </c>
      <c r="X3420" s="832">
        <v>0</v>
      </c>
      <c r="Y3420" s="832">
        <v>0</v>
      </c>
      <c r="Z3420" s="832">
        <v>0</v>
      </c>
      <c r="AA3420" s="832">
        <v>0</v>
      </c>
      <c r="AB3420" s="832">
        <v>0</v>
      </c>
      <c r="AC3420" s="832">
        <v>0</v>
      </c>
      <c r="AD3420" s="832">
        <v>0</v>
      </c>
      <c r="AE3420" s="832">
        <v>0</v>
      </c>
      <c r="AF3420" s="832">
        <v>0</v>
      </c>
      <c r="AG3420" s="832">
        <v>0</v>
      </c>
      <c r="AH3420" s="832">
        <v>0</v>
      </c>
      <c r="AI3420" s="832">
        <v>0</v>
      </c>
    </row>
    <row r="3421" spans="1:35" ht="15" customHeight="1">
      <c r="A3421" s="832" t="s">
        <v>1150</v>
      </c>
      <c r="B3421" s="832">
        <v>2023</v>
      </c>
      <c r="C3421" s="832" t="s">
        <v>2377</v>
      </c>
      <c r="D3421" s="832" t="s">
        <v>2378</v>
      </c>
      <c r="E3421" s="832" t="s">
        <v>2368</v>
      </c>
      <c r="F3421" s="832" t="s">
        <v>2226</v>
      </c>
      <c r="G3421" s="832">
        <v>0</v>
      </c>
      <c r="H3421" s="832">
        <v>0</v>
      </c>
      <c r="I3421" s="832">
        <v>0</v>
      </c>
      <c r="J3421" s="832">
        <v>0</v>
      </c>
      <c r="K3421" s="832">
        <v>0</v>
      </c>
      <c r="L3421" s="832">
        <v>0</v>
      </c>
      <c r="M3421" s="832">
        <v>0</v>
      </c>
      <c r="N3421" s="832">
        <v>0</v>
      </c>
      <c r="O3421" s="832">
        <v>0</v>
      </c>
      <c r="P3421" s="832">
        <v>0</v>
      </c>
      <c r="Q3421" s="832">
        <v>0</v>
      </c>
      <c r="R3421" s="832">
        <v>0</v>
      </c>
      <c r="S3421" s="832">
        <v>0</v>
      </c>
      <c r="T3421" s="832">
        <v>0</v>
      </c>
      <c r="U3421" s="832">
        <v>0</v>
      </c>
      <c r="V3421" s="832">
        <v>0</v>
      </c>
      <c r="W3421" s="832">
        <v>0</v>
      </c>
      <c r="X3421" s="832">
        <v>0</v>
      </c>
      <c r="Y3421" s="832">
        <v>0</v>
      </c>
      <c r="Z3421" s="832">
        <v>0</v>
      </c>
      <c r="AA3421" s="832">
        <v>0</v>
      </c>
      <c r="AB3421" s="832">
        <v>0</v>
      </c>
      <c r="AC3421" s="832">
        <v>0</v>
      </c>
      <c r="AD3421" s="832">
        <v>0</v>
      </c>
      <c r="AE3421" s="832">
        <v>0</v>
      </c>
      <c r="AF3421" s="832">
        <v>0</v>
      </c>
      <c r="AG3421" s="832">
        <v>0</v>
      </c>
      <c r="AH3421" s="832">
        <v>0</v>
      </c>
      <c r="AI3421" s="832">
        <v>0</v>
      </c>
    </row>
    <row r="3422" spans="1:35" ht="15" customHeight="1">
      <c r="A3422" s="832" t="s">
        <v>1150</v>
      </c>
      <c r="B3422" s="832">
        <v>2023</v>
      </c>
      <c r="C3422" s="832" t="s">
        <v>2379</v>
      </c>
      <c r="D3422" s="832" t="s">
        <v>2380</v>
      </c>
      <c r="E3422" s="832" t="s">
        <v>2368</v>
      </c>
      <c r="F3422" s="832" t="s">
        <v>2226</v>
      </c>
      <c r="G3422" s="832">
        <v>614527.15</v>
      </c>
      <c r="H3422" s="832">
        <v>711231.98</v>
      </c>
      <c r="I3422" s="832">
        <v>813524.23</v>
      </c>
      <c r="J3422" s="832">
        <v>854886.59</v>
      </c>
      <c r="K3422" s="832">
        <v>947180.87</v>
      </c>
      <c r="L3422" s="832">
        <v>1069247.99</v>
      </c>
      <c r="M3422" s="832">
        <v>93149.22</v>
      </c>
      <c r="N3422" s="832">
        <v>151117.04999999999</v>
      </c>
      <c r="O3422" s="832">
        <v>277543.48</v>
      </c>
      <c r="P3422" s="832">
        <v>377808.58</v>
      </c>
      <c r="Q3422" s="832">
        <v>446106.49</v>
      </c>
      <c r="R3422" s="832">
        <v>521342.47</v>
      </c>
      <c r="S3422" s="832">
        <v>89104</v>
      </c>
      <c r="T3422" s="832">
        <v>89803.76</v>
      </c>
      <c r="U3422" s="832">
        <v>0</v>
      </c>
      <c r="V3422" s="832">
        <v>1247</v>
      </c>
      <c r="W3422" s="832">
        <v>1422</v>
      </c>
      <c r="X3422" s="832">
        <v>1619</v>
      </c>
      <c r="Y3422" s="832">
        <v>1741</v>
      </c>
      <c r="Z3422" s="832">
        <v>1946</v>
      </c>
      <c r="AA3422" s="832">
        <v>2229</v>
      </c>
      <c r="AB3422" s="832">
        <v>247</v>
      </c>
      <c r="AC3422" s="832">
        <v>492</v>
      </c>
      <c r="AD3422" s="832">
        <v>728</v>
      </c>
      <c r="AE3422" s="832">
        <v>948</v>
      </c>
      <c r="AF3422" s="832">
        <v>1079</v>
      </c>
      <c r="AG3422" s="832">
        <v>1256</v>
      </c>
      <c r="AH3422" s="832">
        <v>186</v>
      </c>
      <c r="AI3422" s="832">
        <v>208</v>
      </c>
    </row>
    <row r="3423" spans="1:35" ht="15" customHeight="1">
      <c r="A3423" s="832" t="s">
        <v>1150</v>
      </c>
      <c r="B3423" s="832">
        <v>2023</v>
      </c>
      <c r="C3423" s="832" t="s">
        <v>2381</v>
      </c>
      <c r="D3423" s="832" t="s">
        <v>2382</v>
      </c>
      <c r="E3423" s="832" t="s">
        <v>2368</v>
      </c>
      <c r="F3423" s="832" t="s">
        <v>2226</v>
      </c>
      <c r="G3423" s="832">
        <v>36983.17</v>
      </c>
      <c r="H3423" s="832">
        <v>41942.47</v>
      </c>
      <c r="I3423" s="832">
        <v>50869.77</v>
      </c>
      <c r="J3423" s="832">
        <v>56120.38</v>
      </c>
      <c r="K3423" s="832">
        <v>59861.81</v>
      </c>
      <c r="L3423" s="832">
        <v>63859.839999999997</v>
      </c>
      <c r="M3423" s="832">
        <v>3038.27</v>
      </c>
      <c r="N3423" s="832">
        <v>6088.39</v>
      </c>
      <c r="O3423" s="832">
        <v>12614.33</v>
      </c>
      <c r="P3423" s="832">
        <v>20754.189999999999</v>
      </c>
      <c r="Q3423" s="832">
        <v>32636.39</v>
      </c>
      <c r="R3423" s="832">
        <v>39143.089999999997</v>
      </c>
      <c r="S3423" s="832">
        <v>5321.65</v>
      </c>
      <c r="T3423" s="832">
        <v>5791.23</v>
      </c>
      <c r="U3423" s="832">
        <v>0</v>
      </c>
      <c r="V3423" s="832">
        <v>491</v>
      </c>
      <c r="W3423" s="832">
        <v>569</v>
      </c>
      <c r="X3423" s="832">
        <v>668</v>
      </c>
      <c r="Y3423" s="832">
        <v>731</v>
      </c>
      <c r="Z3423" s="832">
        <v>819</v>
      </c>
      <c r="AA3423" s="832">
        <v>871</v>
      </c>
      <c r="AB3423" s="832">
        <v>81</v>
      </c>
      <c r="AC3423" s="832">
        <v>189</v>
      </c>
      <c r="AD3423" s="832">
        <v>301</v>
      </c>
      <c r="AE3423" s="832">
        <v>381</v>
      </c>
      <c r="AF3423" s="832">
        <v>488</v>
      </c>
      <c r="AG3423" s="832">
        <v>574</v>
      </c>
      <c r="AH3423" s="832">
        <v>73</v>
      </c>
      <c r="AI3423" s="832">
        <v>84</v>
      </c>
    </row>
    <row r="3424" spans="1:35" ht="15" customHeight="1">
      <c r="A3424" s="832" t="s">
        <v>1150</v>
      </c>
      <c r="B3424" s="832">
        <v>2023</v>
      </c>
      <c r="C3424" s="832" t="s">
        <v>2383</v>
      </c>
      <c r="D3424" s="832" t="s">
        <v>2384</v>
      </c>
      <c r="E3424" s="832" t="s">
        <v>2368</v>
      </c>
      <c r="F3424" s="832" t="s">
        <v>2226</v>
      </c>
      <c r="G3424" s="832">
        <v>0</v>
      </c>
      <c r="H3424" s="832">
        <v>0</v>
      </c>
      <c r="I3424" s="832">
        <v>0</v>
      </c>
      <c r="J3424" s="832">
        <v>0</v>
      </c>
      <c r="K3424" s="832">
        <v>0</v>
      </c>
      <c r="L3424" s="832">
        <v>0</v>
      </c>
      <c r="M3424" s="832">
        <v>0</v>
      </c>
      <c r="N3424" s="832">
        <v>0</v>
      </c>
      <c r="O3424" s="832">
        <v>0</v>
      </c>
      <c r="P3424" s="832">
        <v>0</v>
      </c>
      <c r="Q3424" s="832">
        <v>0</v>
      </c>
      <c r="R3424" s="832">
        <v>0</v>
      </c>
      <c r="S3424" s="832">
        <v>0</v>
      </c>
      <c r="T3424" s="832">
        <v>0</v>
      </c>
      <c r="U3424" s="832">
        <v>0</v>
      </c>
      <c r="V3424" s="832">
        <v>0</v>
      </c>
      <c r="W3424" s="832">
        <v>0</v>
      </c>
      <c r="X3424" s="832">
        <v>0</v>
      </c>
      <c r="Y3424" s="832">
        <v>0</v>
      </c>
      <c r="Z3424" s="832">
        <v>0</v>
      </c>
      <c r="AA3424" s="832">
        <v>0</v>
      </c>
      <c r="AB3424" s="832">
        <v>0</v>
      </c>
      <c r="AC3424" s="832">
        <v>0</v>
      </c>
      <c r="AD3424" s="832">
        <v>0</v>
      </c>
      <c r="AE3424" s="832">
        <v>0</v>
      </c>
      <c r="AF3424" s="832">
        <v>0</v>
      </c>
      <c r="AG3424" s="832">
        <v>0</v>
      </c>
      <c r="AH3424" s="832">
        <v>0</v>
      </c>
      <c r="AI3424" s="832">
        <v>0</v>
      </c>
    </row>
    <row r="3425" spans="1:35" ht="15" customHeight="1">
      <c r="A3425" s="832" t="s">
        <v>1150</v>
      </c>
      <c r="B3425" s="832">
        <v>2023</v>
      </c>
      <c r="C3425" s="832" t="s">
        <v>2385</v>
      </c>
      <c r="D3425" s="832" t="s">
        <v>2386</v>
      </c>
      <c r="E3425" s="832" t="s">
        <v>2368</v>
      </c>
      <c r="F3425" s="832" t="s">
        <v>2226</v>
      </c>
      <c r="G3425" s="832">
        <v>217629.89</v>
      </c>
      <c r="H3425" s="832">
        <v>248200.17</v>
      </c>
      <c r="I3425" s="832">
        <v>269409.11</v>
      </c>
      <c r="J3425" s="832">
        <v>294716.46999999997</v>
      </c>
      <c r="K3425" s="832">
        <v>317945.81</v>
      </c>
      <c r="L3425" s="832">
        <v>328419.53999999998</v>
      </c>
      <c r="M3425" s="832">
        <v>9848.93</v>
      </c>
      <c r="N3425" s="832">
        <v>22701.84</v>
      </c>
      <c r="O3425" s="832">
        <v>38931.96</v>
      </c>
      <c r="P3425" s="832">
        <v>85529.9</v>
      </c>
      <c r="Q3425" s="832">
        <v>178179.72</v>
      </c>
      <c r="R3425" s="832">
        <v>223732.6</v>
      </c>
      <c r="S3425" s="832">
        <v>27368.3</v>
      </c>
      <c r="T3425" s="832">
        <v>28293.62</v>
      </c>
      <c r="U3425" s="832">
        <v>0</v>
      </c>
      <c r="V3425" s="832">
        <v>285</v>
      </c>
      <c r="W3425" s="832">
        <v>322</v>
      </c>
      <c r="X3425" s="832">
        <v>351</v>
      </c>
      <c r="Y3425" s="832">
        <v>390</v>
      </c>
      <c r="Z3425" s="832">
        <v>428</v>
      </c>
      <c r="AA3425" s="832">
        <v>444</v>
      </c>
      <c r="AB3425" s="832">
        <v>13</v>
      </c>
      <c r="AC3425" s="832">
        <v>36</v>
      </c>
      <c r="AD3425" s="832">
        <v>59</v>
      </c>
      <c r="AE3425" s="832">
        <v>114</v>
      </c>
      <c r="AF3425" s="832">
        <v>219</v>
      </c>
      <c r="AG3425" s="832">
        <v>276</v>
      </c>
      <c r="AH3425" s="832">
        <v>37</v>
      </c>
      <c r="AI3425" s="832">
        <v>37</v>
      </c>
    </row>
    <row r="3426" spans="1:35" ht="15" customHeight="1">
      <c r="A3426" s="832" t="s">
        <v>1150</v>
      </c>
      <c r="B3426" s="832">
        <v>2023</v>
      </c>
      <c r="C3426" s="832" t="s">
        <v>2387</v>
      </c>
      <c r="D3426" s="832" t="s">
        <v>2388</v>
      </c>
      <c r="E3426" s="832" t="s">
        <v>333</v>
      </c>
      <c r="F3426" s="832" t="s">
        <v>2226</v>
      </c>
      <c r="G3426" s="832">
        <v>0</v>
      </c>
      <c r="H3426" s="832">
        <v>0</v>
      </c>
      <c r="I3426" s="832">
        <v>0</v>
      </c>
      <c r="J3426" s="832">
        <v>0</v>
      </c>
      <c r="K3426" s="832">
        <v>0</v>
      </c>
      <c r="L3426" s="832">
        <v>0</v>
      </c>
      <c r="M3426" s="832">
        <v>0</v>
      </c>
      <c r="N3426" s="832">
        <v>0</v>
      </c>
      <c r="O3426" s="832">
        <v>0</v>
      </c>
      <c r="P3426" s="832">
        <v>0</v>
      </c>
      <c r="Q3426" s="832">
        <v>0</v>
      </c>
      <c r="R3426" s="832">
        <v>0</v>
      </c>
      <c r="S3426" s="832">
        <v>0</v>
      </c>
      <c r="T3426" s="832">
        <v>0</v>
      </c>
      <c r="U3426" s="832">
        <v>0</v>
      </c>
      <c r="V3426" s="832">
        <v>0</v>
      </c>
      <c r="W3426" s="832">
        <v>0</v>
      </c>
      <c r="X3426" s="832">
        <v>0</v>
      </c>
      <c r="Y3426" s="832">
        <v>0</v>
      </c>
      <c r="Z3426" s="832">
        <v>0</v>
      </c>
      <c r="AA3426" s="832">
        <v>0</v>
      </c>
      <c r="AB3426" s="832">
        <v>0</v>
      </c>
      <c r="AC3426" s="832">
        <v>0</v>
      </c>
      <c r="AD3426" s="832">
        <v>0</v>
      </c>
      <c r="AE3426" s="832">
        <v>0</v>
      </c>
      <c r="AF3426" s="832">
        <v>0</v>
      </c>
      <c r="AG3426" s="832">
        <v>0</v>
      </c>
      <c r="AH3426" s="832">
        <v>0</v>
      </c>
      <c r="AI3426" s="832">
        <v>0</v>
      </c>
    </row>
    <row r="3427" spans="1:35" ht="15" customHeight="1">
      <c r="A3427" s="832" t="s">
        <v>1150</v>
      </c>
      <c r="B3427" s="832">
        <v>2023</v>
      </c>
      <c r="C3427" s="832" t="s">
        <v>2389</v>
      </c>
      <c r="D3427" s="832" t="s">
        <v>2390</v>
      </c>
      <c r="E3427" s="832" t="s">
        <v>333</v>
      </c>
      <c r="F3427" s="832" t="s">
        <v>2226</v>
      </c>
      <c r="G3427" s="832">
        <v>0</v>
      </c>
      <c r="H3427" s="832">
        <v>0</v>
      </c>
      <c r="I3427" s="832">
        <v>0</v>
      </c>
      <c r="J3427" s="832">
        <v>0</v>
      </c>
      <c r="K3427" s="832">
        <v>0</v>
      </c>
      <c r="L3427" s="832">
        <v>0</v>
      </c>
      <c r="M3427" s="832">
        <v>0</v>
      </c>
      <c r="N3427" s="832">
        <v>0</v>
      </c>
      <c r="O3427" s="832">
        <v>0</v>
      </c>
      <c r="P3427" s="832">
        <v>0</v>
      </c>
      <c r="Q3427" s="832">
        <v>0</v>
      </c>
      <c r="R3427" s="832">
        <v>0</v>
      </c>
      <c r="S3427" s="832">
        <v>0</v>
      </c>
      <c r="T3427" s="832">
        <v>0</v>
      </c>
      <c r="U3427" s="832">
        <v>0</v>
      </c>
      <c r="V3427" s="832">
        <v>0</v>
      </c>
      <c r="W3427" s="832">
        <v>0</v>
      </c>
      <c r="X3427" s="832">
        <v>0</v>
      </c>
      <c r="Y3427" s="832">
        <v>0</v>
      </c>
      <c r="Z3427" s="832">
        <v>0</v>
      </c>
      <c r="AA3427" s="832">
        <v>0</v>
      </c>
      <c r="AB3427" s="832">
        <v>0</v>
      </c>
      <c r="AC3427" s="832">
        <v>0</v>
      </c>
      <c r="AD3427" s="832">
        <v>0</v>
      </c>
      <c r="AE3427" s="832">
        <v>0</v>
      </c>
      <c r="AF3427" s="832">
        <v>0</v>
      </c>
      <c r="AG3427" s="832">
        <v>0</v>
      </c>
      <c r="AH3427" s="832">
        <v>0</v>
      </c>
      <c r="AI3427" s="832">
        <v>0</v>
      </c>
    </row>
    <row r="3428" spans="1:35" ht="15" customHeight="1">
      <c r="A3428" s="832" t="s">
        <v>1150</v>
      </c>
      <c r="B3428" s="832">
        <v>2023</v>
      </c>
      <c r="C3428" s="832" t="s">
        <v>2391</v>
      </c>
      <c r="D3428" s="832" t="s">
        <v>2392</v>
      </c>
      <c r="E3428" s="832" t="s">
        <v>2368</v>
      </c>
      <c r="F3428" s="832" t="s">
        <v>2226</v>
      </c>
      <c r="G3428" s="832">
        <v>0</v>
      </c>
      <c r="H3428" s="832">
        <v>0</v>
      </c>
      <c r="I3428" s="832">
        <v>0</v>
      </c>
      <c r="J3428" s="832">
        <v>0</v>
      </c>
      <c r="K3428" s="832">
        <v>0</v>
      </c>
      <c r="L3428" s="832">
        <v>0</v>
      </c>
      <c r="M3428" s="832">
        <v>0</v>
      </c>
      <c r="N3428" s="832">
        <v>0</v>
      </c>
      <c r="O3428" s="832">
        <v>0</v>
      </c>
      <c r="P3428" s="832">
        <v>0</v>
      </c>
      <c r="Q3428" s="832">
        <v>0</v>
      </c>
      <c r="R3428" s="832">
        <v>0</v>
      </c>
      <c r="S3428" s="832">
        <v>0</v>
      </c>
      <c r="T3428" s="832">
        <v>0</v>
      </c>
      <c r="U3428" s="832">
        <v>0</v>
      </c>
      <c r="V3428" s="832">
        <v>0</v>
      </c>
      <c r="W3428" s="832">
        <v>0</v>
      </c>
      <c r="X3428" s="832">
        <v>0</v>
      </c>
      <c r="Y3428" s="832">
        <v>0</v>
      </c>
      <c r="Z3428" s="832">
        <v>0</v>
      </c>
      <c r="AA3428" s="832">
        <v>0</v>
      </c>
      <c r="AB3428" s="832">
        <v>0</v>
      </c>
      <c r="AC3428" s="832">
        <v>0</v>
      </c>
      <c r="AD3428" s="832">
        <v>0</v>
      </c>
      <c r="AE3428" s="832">
        <v>0</v>
      </c>
      <c r="AF3428" s="832">
        <v>0</v>
      </c>
      <c r="AG3428" s="832">
        <v>0</v>
      </c>
      <c r="AH3428" s="832">
        <v>0</v>
      </c>
      <c r="AI3428" s="832">
        <v>0</v>
      </c>
    </row>
    <row r="3429" spans="1:35" ht="15" customHeight="1">
      <c r="A3429" s="832" t="s">
        <v>1150</v>
      </c>
      <c r="B3429" s="832">
        <v>2023</v>
      </c>
      <c r="C3429" s="832" t="s">
        <v>2393</v>
      </c>
      <c r="D3429" s="832" t="s">
        <v>2394</v>
      </c>
      <c r="E3429" s="832" t="s">
        <v>2368</v>
      </c>
      <c r="F3429" s="832" t="s">
        <v>2226</v>
      </c>
      <c r="G3429" s="832">
        <v>505127.19</v>
      </c>
      <c r="H3429" s="832">
        <v>551676.69999999995</v>
      </c>
      <c r="I3429" s="832">
        <v>619682.11</v>
      </c>
      <c r="J3429" s="832">
        <v>729946.84</v>
      </c>
      <c r="K3429" s="832">
        <v>846811.56</v>
      </c>
      <c r="L3429" s="832">
        <v>919822.2</v>
      </c>
      <c r="M3429" s="832">
        <v>61626.81</v>
      </c>
      <c r="N3429" s="832">
        <v>132840.07</v>
      </c>
      <c r="O3429" s="832">
        <v>195121.46</v>
      </c>
      <c r="P3429" s="832">
        <v>307292.75</v>
      </c>
      <c r="Q3429" s="832">
        <v>453754.57</v>
      </c>
      <c r="R3429" s="832">
        <v>537842.82999999996</v>
      </c>
      <c r="S3429" s="832">
        <v>76651.850000000006</v>
      </c>
      <c r="T3429" s="832">
        <v>83990.51</v>
      </c>
      <c r="U3429" s="832">
        <v>0</v>
      </c>
      <c r="V3429" s="832">
        <v>5140</v>
      </c>
      <c r="W3429" s="832">
        <v>5625</v>
      </c>
      <c r="X3429" s="832">
        <v>6240</v>
      </c>
      <c r="Y3429" s="832">
        <v>7188</v>
      </c>
      <c r="Z3429" s="832">
        <v>8161</v>
      </c>
      <c r="AA3429" s="832">
        <v>8827</v>
      </c>
      <c r="AB3429" s="832">
        <v>536</v>
      </c>
      <c r="AC3429" s="832">
        <v>1122</v>
      </c>
      <c r="AD3429" s="832">
        <v>1810</v>
      </c>
      <c r="AE3429" s="832">
        <v>2703</v>
      </c>
      <c r="AF3429" s="832">
        <v>3888</v>
      </c>
      <c r="AG3429" s="832">
        <v>4609</v>
      </c>
      <c r="AH3429" s="832">
        <v>736</v>
      </c>
      <c r="AI3429" s="832">
        <v>742</v>
      </c>
    </row>
    <row r="3430" spans="1:35" ht="15" customHeight="1">
      <c r="A3430" s="832" t="s">
        <v>1150</v>
      </c>
      <c r="B3430" s="832">
        <v>2023</v>
      </c>
      <c r="C3430" s="832" t="s">
        <v>2395</v>
      </c>
      <c r="D3430" s="832" t="s">
        <v>2843</v>
      </c>
      <c r="E3430" s="832" t="s">
        <v>2368</v>
      </c>
      <c r="F3430" s="832" t="s">
        <v>2226</v>
      </c>
      <c r="G3430" s="832">
        <v>0</v>
      </c>
      <c r="H3430" s="832">
        <v>0</v>
      </c>
      <c r="I3430" s="832">
        <v>0</v>
      </c>
      <c r="J3430" s="832">
        <v>0</v>
      </c>
      <c r="K3430" s="832">
        <v>0</v>
      </c>
      <c r="L3430" s="832">
        <v>0</v>
      </c>
      <c r="M3430" s="832">
        <v>0</v>
      </c>
      <c r="N3430" s="832">
        <v>0</v>
      </c>
      <c r="O3430" s="832">
        <v>0</v>
      </c>
      <c r="P3430" s="832">
        <v>0</v>
      </c>
      <c r="Q3430" s="832">
        <v>0</v>
      </c>
      <c r="R3430" s="832">
        <v>0</v>
      </c>
      <c r="S3430" s="832">
        <v>0</v>
      </c>
      <c r="T3430" s="832">
        <v>0</v>
      </c>
      <c r="U3430" s="832">
        <v>0</v>
      </c>
      <c r="V3430" s="832">
        <v>0</v>
      </c>
      <c r="W3430" s="832">
        <v>0</v>
      </c>
      <c r="X3430" s="832">
        <v>0</v>
      </c>
      <c r="Y3430" s="832">
        <v>0</v>
      </c>
      <c r="Z3430" s="832">
        <v>0</v>
      </c>
      <c r="AA3430" s="832">
        <v>0</v>
      </c>
      <c r="AB3430" s="832">
        <v>0</v>
      </c>
      <c r="AC3430" s="832">
        <v>0</v>
      </c>
      <c r="AD3430" s="832">
        <v>0</v>
      </c>
      <c r="AE3430" s="832">
        <v>0</v>
      </c>
      <c r="AF3430" s="832">
        <v>0</v>
      </c>
      <c r="AG3430" s="832">
        <v>0</v>
      </c>
      <c r="AH3430" s="832">
        <v>0</v>
      </c>
      <c r="AI3430" s="832">
        <v>0</v>
      </c>
    </row>
    <row r="3431" spans="1:35" ht="15" customHeight="1">
      <c r="A3431" s="832" t="s">
        <v>1150</v>
      </c>
      <c r="B3431" s="832">
        <v>2023</v>
      </c>
      <c r="C3431" s="832" t="s">
        <v>2397</v>
      </c>
      <c r="D3431" s="832" t="s">
        <v>2398</v>
      </c>
      <c r="E3431" s="832" t="s">
        <v>2368</v>
      </c>
      <c r="F3431" s="832" t="s">
        <v>2226</v>
      </c>
      <c r="G3431" s="832">
        <v>0</v>
      </c>
      <c r="H3431" s="832">
        <v>0</v>
      </c>
      <c r="I3431" s="832">
        <v>0</v>
      </c>
      <c r="J3431" s="832">
        <v>0</v>
      </c>
      <c r="K3431" s="832">
        <v>0</v>
      </c>
      <c r="L3431" s="832">
        <v>0</v>
      </c>
      <c r="M3431" s="832">
        <v>0</v>
      </c>
      <c r="N3431" s="832">
        <v>0</v>
      </c>
      <c r="O3431" s="832">
        <v>0</v>
      </c>
      <c r="P3431" s="832">
        <v>0</v>
      </c>
      <c r="Q3431" s="832">
        <v>0</v>
      </c>
      <c r="R3431" s="832">
        <v>0</v>
      </c>
      <c r="S3431" s="832">
        <v>0</v>
      </c>
      <c r="T3431" s="832">
        <v>0</v>
      </c>
      <c r="U3431" s="832">
        <v>0</v>
      </c>
      <c r="V3431" s="832">
        <v>0</v>
      </c>
      <c r="W3431" s="832">
        <v>0</v>
      </c>
      <c r="X3431" s="832">
        <v>0</v>
      </c>
      <c r="Y3431" s="832">
        <v>0</v>
      </c>
      <c r="Z3431" s="832">
        <v>0</v>
      </c>
      <c r="AA3431" s="832">
        <v>0</v>
      </c>
      <c r="AB3431" s="832">
        <v>0</v>
      </c>
      <c r="AC3431" s="832">
        <v>0</v>
      </c>
      <c r="AD3431" s="832">
        <v>0</v>
      </c>
      <c r="AE3431" s="832">
        <v>0</v>
      </c>
      <c r="AF3431" s="832">
        <v>0</v>
      </c>
      <c r="AG3431" s="832">
        <v>0</v>
      </c>
      <c r="AH3431" s="832">
        <v>0</v>
      </c>
      <c r="AI3431" s="832">
        <v>0</v>
      </c>
    </row>
    <row r="3432" spans="1:35" ht="15" customHeight="1">
      <c r="A3432" s="832" t="s">
        <v>1150</v>
      </c>
      <c r="B3432" s="832">
        <v>2023</v>
      </c>
      <c r="C3432" s="832" t="s">
        <v>2399</v>
      </c>
      <c r="D3432" s="832" t="s">
        <v>2400</v>
      </c>
      <c r="E3432" s="832" t="s">
        <v>2368</v>
      </c>
      <c r="F3432" s="832" t="s">
        <v>2226</v>
      </c>
      <c r="G3432" s="832">
        <v>214025.08</v>
      </c>
      <c r="H3432" s="832">
        <v>247604.68</v>
      </c>
      <c r="I3432" s="832">
        <v>285638.55</v>
      </c>
      <c r="J3432" s="832">
        <v>304261.03999999998</v>
      </c>
      <c r="K3432" s="832">
        <v>335114.18</v>
      </c>
      <c r="L3432" s="832">
        <v>381132.71</v>
      </c>
      <c r="M3432" s="832">
        <v>33280.43</v>
      </c>
      <c r="N3432" s="832">
        <v>70015.429999999993</v>
      </c>
      <c r="O3432" s="832">
        <v>113999.82</v>
      </c>
      <c r="P3432" s="832">
        <v>146353.60000000001</v>
      </c>
      <c r="Q3432" s="832">
        <v>169729.04</v>
      </c>
      <c r="R3432" s="832">
        <v>198232.75</v>
      </c>
      <c r="S3432" s="832">
        <v>31761.06</v>
      </c>
      <c r="T3432" s="832">
        <v>33601.46</v>
      </c>
      <c r="U3432" s="832">
        <v>0</v>
      </c>
      <c r="V3432" s="832">
        <v>1890</v>
      </c>
      <c r="W3432" s="832">
        <v>2154</v>
      </c>
      <c r="X3432" s="832">
        <v>2439</v>
      </c>
      <c r="Y3432" s="832">
        <v>2620</v>
      </c>
      <c r="Z3432" s="832">
        <v>2904</v>
      </c>
      <c r="AA3432" s="832">
        <v>3265</v>
      </c>
      <c r="AB3432" s="832">
        <v>288</v>
      </c>
      <c r="AC3432" s="832">
        <v>633</v>
      </c>
      <c r="AD3432" s="832">
        <v>973</v>
      </c>
      <c r="AE3432" s="832">
        <v>1261</v>
      </c>
      <c r="AF3432" s="832">
        <v>1447</v>
      </c>
      <c r="AG3432" s="832">
        <v>1668</v>
      </c>
      <c r="AH3432" s="832">
        <v>272</v>
      </c>
      <c r="AI3432" s="832">
        <v>287</v>
      </c>
    </row>
    <row r="3433" spans="1:35" ht="15" customHeight="1">
      <c r="A3433" s="832" t="s">
        <v>1150</v>
      </c>
      <c r="B3433" s="832">
        <v>2023</v>
      </c>
      <c r="C3433" s="832" t="s">
        <v>2401</v>
      </c>
      <c r="D3433" s="832" t="s">
        <v>2402</v>
      </c>
      <c r="E3433" s="832" t="s">
        <v>2368</v>
      </c>
      <c r="F3433" s="832" t="s">
        <v>2226</v>
      </c>
      <c r="G3433" s="832">
        <v>87377.84</v>
      </c>
      <c r="H3433" s="832">
        <v>101515.05</v>
      </c>
      <c r="I3433" s="832">
        <v>117930.81</v>
      </c>
      <c r="J3433" s="832">
        <v>128236.82</v>
      </c>
      <c r="K3433" s="832">
        <v>142256.35</v>
      </c>
      <c r="L3433" s="832">
        <v>150161.65</v>
      </c>
      <c r="M3433" s="832">
        <v>14153.27</v>
      </c>
      <c r="N3433" s="832">
        <v>32280.98</v>
      </c>
      <c r="O3433" s="832">
        <v>52214.59</v>
      </c>
      <c r="P3433" s="832">
        <v>66492.44</v>
      </c>
      <c r="Q3433" s="832">
        <v>87150.59</v>
      </c>
      <c r="R3433" s="832">
        <v>101128.46</v>
      </c>
      <c r="S3433" s="832">
        <v>12513.47</v>
      </c>
      <c r="T3433" s="832">
        <v>14541.19</v>
      </c>
      <c r="U3433" s="832">
        <v>0</v>
      </c>
      <c r="V3433" s="832">
        <v>586</v>
      </c>
      <c r="W3433" s="832">
        <v>672</v>
      </c>
      <c r="X3433" s="832">
        <v>792</v>
      </c>
      <c r="Y3433" s="832">
        <v>858</v>
      </c>
      <c r="Z3433" s="832">
        <v>949</v>
      </c>
      <c r="AA3433" s="832">
        <v>1015</v>
      </c>
      <c r="AB3433" s="832">
        <v>88</v>
      </c>
      <c r="AC3433" s="832">
        <v>217</v>
      </c>
      <c r="AD3433" s="832">
        <v>346</v>
      </c>
      <c r="AE3433" s="832">
        <v>433</v>
      </c>
      <c r="AF3433" s="832">
        <v>552</v>
      </c>
      <c r="AG3433" s="832">
        <v>650</v>
      </c>
      <c r="AH3433" s="832">
        <v>85</v>
      </c>
      <c r="AI3433" s="832">
        <v>95</v>
      </c>
    </row>
    <row r="3434" spans="1:35" ht="15" customHeight="1">
      <c r="A3434" s="832" t="s">
        <v>1150</v>
      </c>
      <c r="B3434" s="832">
        <v>2023</v>
      </c>
      <c r="C3434" s="832" t="s">
        <v>2403</v>
      </c>
      <c r="D3434" s="832" t="s">
        <v>2404</v>
      </c>
      <c r="E3434" s="832" t="s">
        <v>2368</v>
      </c>
      <c r="F3434" s="832" t="s">
        <v>2226</v>
      </c>
      <c r="G3434" s="832">
        <v>0</v>
      </c>
      <c r="H3434" s="832">
        <v>0</v>
      </c>
      <c r="I3434" s="832">
        <v>0</v>
      </c>
      <c r="J3434" s="832">
        <v>0</v>
      </c>
      <c r="K3434" s="832">
        <v>0</v>
      </c>
      <c r="L3434" s="832">
        <v>0</v>
      </c>
      <c r="M3434" s="832">
        <v>0</v>
      </c>
      <c r="N3434" s="832">
        <v>0</v>
      </c>
      <c r="O3434" s="832">
        <v>0</v>
      </c>
      <c r="P3434" s="832">
        <v>0</v>
      </c>
      <c r="Q3434" s="832">
        <v>0</v>
      </c>
      <c r="R3434" s="832">
        <v>0</v>
      </c>
      <c r="S3434" s="832">
        <v>0</v>
      </c>
      <c r="T3434" s="832">
        <v>0</v>
      </c>
      <c r="U3434" s="832">
        <v>0</v>
      </c>
      <c r="V3434" s="832">
        <v>0</v>
      </c>
      <c r="W3434" s="832">
        <v>0</v>
      </c>
      <c r="X3434" s="832">
        <v>0</v>
      </c>
      <c r="Y3434" s="832">
        <v>0</v>
      </c>
      <c r="Z3434" s="832">
        <v>0</v>
      </c>
      <c r="AA3434" s="832">
        <v>0</v>
      </c>
      <c r="AB3434" s="832">
        <v>0</v>
      </c>
      <c r="AC3434" s="832">
        <v>0</v>
      </c>
      <c r="AD3434" s="832">
        <v>0</v>
      </c>
      <c r="AE3434" s="832">
        <v>0</v>
      </c>
      <c r="AF3434" s="832">
        <v>0</v>
      </c>
      <c r="AG3434" s="832">
        <v>0</v>
      </c>
      <c r="AH3434" s="832">
        <v>0</v>
      </c>
      <c r="AI3434" s="832">
        <v>0</v>
      </c>
    </row>
    <row r="3435" spans="1:35" ht="15" customHeight="1">
      <c r="A3435" s="832" t="s">
        <v>1150</v>
      </c>
      <c r="B3435" s="832">
        <v>2023</v>
      </c>
      <c r="C3435" s="832" t="s">
        <v>2405</v>
      </c>
      <c r="D3435" s="832" t="s">
        <v>2406</v>
      </c>
      <c r="E3435" s="832" t="s">
        <v>2368</v>
      </c>
      <c r="F3435" s="832" t="s">
        <v>2226</v>
      </c>
      <c r="G3435" s="832">
        <v>0</v>
      </c>
      <c r="H3435" s="832">
        <v>0</v>
      </c>
      <c r="I3435" s="832">
        <v>0</v>
      </c>
      <c r="J3435" s="832">
        <v>0</v>
      </c>
      <c r="K3435" s="832">
        <v>0</v>
      </c>
      <c r="L3435" s="832">
        <v>0</v>
      </c>
      <c r="M3435" s="832">
        <v>0</v>
      </c>
      <c r="N3435" s="832">
        <v>0</v>
      </c>
      <c r="O3435" s="832">
        <v>0</v>
      </c>
      <c r="P3435" s="832">
        <v>0</v>
      </c>
      <c r="Q3435" s="832">
        <v>0</v>
      </c>
      <c r="R3435" s="832">
        <v>0</v>
      </c>
      <c r="S3435" s="832">
        <v>0</v>
      </c>
      <c r="T3435" s="832">
        <v>0</v>
      </c>
      <c r="U3435" s="832">
        <v>0</v>
      </c>
      <c r="V3435" s="832">
        <v>0</v>
      </c>
      <c r="W3435" s="832">
        <v>0</v>
      </c>
      <c r="X3435" s="832">
        <v>0</v>
      </c>
      <c r="Y3435" s="832">
        <v>0</v>
      </c>
      <c r="Z3435" s="832">
        <v>0</v>
      </c>
      <c r="AA3435" s="832">
        <v>0</v>
      </c>
      <c r="AB3435" s="832">
        <v>0</v>
      </c>
      <c r="AC3435" s="832">
        <v>0</v>
      </c>
      <c r="AD3435" s="832">
        <v>0</v>
      </c>
      <c r="AE3435" s="832">
        <v>0</v>
      </c>
      <c r="AF3435" s="832">
        <v>0</v>
      </c>
      <c r="AG3435" s="832">
        <v>0</v>
      </c>
      <c r="AH3435" s="832">
        <v>0</v>
      </c>
      <c r="AI3435" s="832">
        <v>0</v>
      </c>
    </row>
    <row r="3436" spans="1:35" ht="15" customHeight="1">
      <c r="A3436" s="832" t="s">
        <v>1150</v>
      </c>
      <c r="B3436" s="832">
        <v>2023</v>
      </c>
      <c r="C3436" s="832" t="s">
        <v>2407</v>
      </c>
      <c r="D3436" s="832" t="s">
        <v>2408</v>
      </c>
      <c r="E3436" s="832" t="s">
        <v>2368</v>
      </c>
      <c r="F3436" s="832" t="s">
        <v>2226</v>
      </c>
      <c r="G3436" s="832">
        <v>0</v>
      </c>
      <c r="H3436" s="832">
        <v>0</v>
      </c>
      <c r="I3436" s="832">
        <v>0</v>
      </c>
      <c r="J3436" s="832">
        <v>0</v>
      </c>
      <c r="K3436" s="832">
        <v>0</v>
      </c>
      <c r="L3436" s="832">
        <v>0</v>
      </c>
      <c r="M3436" s="832">
        <v>0</v>
      </c>
      <c r="N3436" s="832">
        <v>0</v>
      </c>
      <c r="O3436" s="832">
        <v>0</v>
      </c>
      <c r="P3436" s="832">
        <v>0</v>
      </c>
      <c r="Q3436" s="832">
        <v>0</v>
      </c>
      <c r="R3436" s="832">
        <v>0</v>
      </c>
      <c r="S3436" s="832">
        <v>0</v>
      </c>
      <c r="T3436" s="832">
        <v>0</v>
      </c>
      <c r="U3436" s="832">
        <v>0</v>
      </c>
      <c r="V3436" s="832">
        <v>0</v>
      </c>
      <c r="W3436" s="832">
        <v>0</v>
      </c>
      <c r="X3436" s="832">
        <v>0</v>
      </c>
      <c r="Y3436" s="832">
        <v>0</v>
      </c>
      <c r="Z3436" s="832">
        <v>0</v>
      </c>
      <c r="AA3436" s="832">
        <v>0</v>
      </c>
      <c r="AB3436" s="832">
        <v>0</v>
      </c>
      <c r="AC3436" s="832">
        <v>0</v>
      </c>
      <c r="AD3436" s="832">
        <v>0</v>
      </c>
      <c r="AE3436" s="832">
        <v>0</v>
      </c>
      <c r="AF3436" s="832">
        <v>0</v>
      </c>
      <c r="AG3436" s="832">
        <v>0</v>
      </c>
      <c r="AH3436" s="832">
        <v>0</v>
      </c>
      <c r="AI3436" s="832">
        <v>0</v>
      </c>
    </row>
    <row r="3437" spans="1:35" ht="15" customHeight="1">
      <c r="A3437" s="832" t="s">
        <v>1150</v>
      </c>
      <c r="B3437" s="832">
        <v>2023</v>
      </c>
      <c r="C3437" s="832" t="s">
        <v>2409</v>
      </c>
      <c r="D3437" s="832" t="s">
        <v>2410</v>
      </c>
      <c r="E3437" s="832" t="s">
        <v>2368</v>
      </c>
      <c r="F3437" s="832" t="s">
        <v>2226</v>
      </c>
      <c r="G3437" s="832">
        <v>0</v>
      </c>
      <c r="H3437" s="832">
        <v>0</v>
      </c>
      <c r="I3437" s="832">
        <v>0</v>
      </c>
      <c r="J3437" s="832">
        <v>0</v>
      </c>
      <c r="K3437" s="832">
        <v>0</v>
      </c>
      <c r="L3437" s="832">
        <v>0</v>
      </c>
      <c r="M3437" s="832">
        <v>0</v>
      </c>
      <c r="N3437" s="832">
        <v>0</v>
      </c>
      <c r="O3437" s="832">
        <v>0</v>
      </c>
      <c r="P3437" s="832">
        <v>0</v>
      </c>
      <c r="Q3437" s="832">
        <v>0</v>
      </c>
      <c r="R3437" s="832">
        <v>0</v>
      </c>
      <c r="S3437" s="832">
        <v>0</v>
      </c>
      <c r="T3437" s="832">
        <v>0</v>
      </c>
      <c r="U3437" s="832">
        <v>0</v>
      </c>
      <c r="V3437" s="832">
        <v>0</v>
      </c>
      <c r="W3437" s="832">
        <v>0</v>
      </c>
      <c r="X3437" s="832">
        <v>0</v>
      </c>
      <c r="Y3437" s="832">
        <v>0</v>
      </c>
      <c r="Z3437" s="832">
        <v>0</v>
      </c>
      <c r="AA3437" s="832">
        <v>0</v>
      </c>
      <c r="AB3437" s="832">
        <v>0</v>
      </c>
      <c r="AC3437" s="832">
        <v>0</v>
      </c>
      <c r="AD3437" s="832">
        <v>0</v>
      </c>
      <c r="AE3437" s="832">
        <v>0</v>
      </c>
      <c r="AF3437" s="832">
        <v>0</v>
      </c>
      <c r="AG3437" s="832">
        <v>0</v>
      </c>
      <c r="AH3437" s="832">
        <v>0</v>
      </c>
      <c r="AI3437" s="832">
        <v>0</v>
      </c>
    </row>
    <row r="3438" spans="1:35" ht="15" customHeight="1">
      <c r="A3438" s="832" t="s">
        <v>1150</v>
      </c>
      <c r="B3438" s="832">
        <v>2023</v>
      </c>
      <c r="C3438" s="832" t="s">
        <v>2411</v>
      </c>
      <c r="D3438" s="832" t="s">
        <v>2412</v>
      </c>
      <c r="E3438" s="832" t="s">
        <v>2368</v>
      </c>
      <c r="F3438" s="832" t="s">
        <v>2226</v>
      </c>
      <c r="G3438" s="832">
        <v>0</v>
      </c>
      <c r="H3438" s="832">
        <v>0</v>
      </c>
      <c r="I3438" s="832">
        <v>0</v>
      </c>
      <c r="J3438" s="832">
        <v>0</v>
      </c>
      <c r="K3438" s="832">
        <v>0</v>
      </c>
      <c r="L3438" s="832">
        <v>0</v>
      </c>
      <c r="M3438" s="832">
        <v>0</v>
      </c>
      <c r="N3438" s="832">
        <v>0</v>
      </c>
      <c r="O3438" s="832">
        <v>0</v>
      </c>
      <c r="P3438" s="832">
        <v>0</v>
      </c>
      <c r="Q3438" s="832">
        <v>0</v>
      </c>
      <c r="R3438" s="832">
        <v>0</v>
      </c>
      <c r="S3438" s="832">
        <v>0</v>
      </c>
      <c r="T3438" s="832">
        <v>0</v>
      </c>
      <c r="U3438" s="832">
        <v>0</v>
      </c>
      <c r="V3438" s="832">
        <v>0</v>
      </c>
      <c r="W3438" s="832">
        <v>0</v>
      </c>
      <c r="X3438" s="832">
        <v>0</v>
      </c>
      <c r="Y3438" s="832">
        <v>0</v>
      </c>
      <c r="Z3438" s="832">
        <v>0</v>
      </c>
      <c r="AA3438" s="832">
        <v>0</v>
      </c>
      <c r="AB3438" s="832">
        <v>0</v>
      </c>
      <c r="AC3438" s="832">
        <v>0</v>
      </c>
      <c r="AD3438" s="832">
        <v>0</v>
      </c>
      <c r="AE3438" s="832">
        <v>0</v>
      </c>
      <c r="AF3438" s="832">
        <v>0</v>
      </c>
      <c r="AG3438" s="832">
        <v>0</v>
      </c>
      <c r="AH3438" s="832">
        <v>0</v>
      </c>
      <c r="AI3438" s="832">
        <v>0</v>
      </c>
    </row>
    <row r="3439" spans="1:35" ht="15" customHeight="1">
      <c r="A3439" s="832" t="s">
        <v>1150</v>
      </c>
      <c r="B3439" s="832">
        <v>2023</v>
      </c>
      <c r="C3439" s="832" t="s">
        <v>2413</v>
      </c>
      <c r="D3439" s="832" t="s">
        <v>2844</v>
      </c>
      <c r="E3439" s="832" t="s">
        <v>333</v>
      </c>
      <c r="F3439" s="832" t="s">
        <v>2226</v>
      </c>
      <c r="G3439" s="832">
        <v>0</v>
      </c>
      <c r="H3439" s="832">
        <v>0</v>
      </c>
      <c r="I3439" s="832">
        <v>0</v>
      </c>
      <c r="J3439" s="832">
        <v>0</v>
      </c>
      <c r="K3439" s="832">
        <v>0</v>
      </c>
      <c r="L3439" s="832">
        <v>0</v>
      </c>
      <c r="M3439" s="832">
        <v>0</v>
      </c>
      <c r="N3439" s="832">
        <v>0</v>
      </c>
      <c r="O3439" s="832">
        <v>0</v>
      </c>
      <c r="P3439" s="832">
        <v>0</v>
      </c>
      <c r="Q3439" s="832">
        <v>0</v>
      </c>
      <c r="R3439" s="832">
        <v>0</v>
      </c>
      <c r="S3439" s="832">
        <v>0</v>
      </c>
      <c r="T3439" s="832">
        <v>0</v>
      </c>
      <c r="U3439" s="832">
        <v>0</v>
      </c>
      <c r="V3439" s="832">
        <v>0</v>
      </c>
      <c r="W3439" s="832">
        <v>0</v>
      </c>
      <c r="X3439" s="832">
        <v>0</v>
      </c>
      <c r="Y3439" s="832">
        <v>0</v>
      </c>
      <c r="Z3439" s="832">
        <v>0</v>
      </c>
      <c r="AA3439" s="832">
        <v>0</v>
      </c>
      <c r="AB3439" s="832">
        <v>0</v>
      </c>
      <c r="AC3439" s="832">
        <v>0</v>
      </c>
      <c r="AD3439" s="832">
        <v>0</v>
      </c>
      <c r="AE3439" s="832">
        <v>0</v>
      </c>
      <c r="AF3439" s="832">
        <v>0</v>
      </c>
      <c r="AG3439" s="832">
        <v>0</v>
      </c>
      <c r="AH3439" s="832">
        <v>0</v>
      </c>
      <c r="AI3439" s="832">
        <v>0</v>
      </c>
    </row>
    <row r="3440" spans="1:35" ht="15" customHeight="1">
      <c r="A3440" s="832" t="s">
        <v>1150</v>
      </c>
      <c r="B3440" s="832">
        <v>2023</v>
      </c>
      <c r="C3440" s="832" t="s">
        <v>2415</v>
      </c>
      <c r="D3440" s="832" t="s">
        <v>2845</v>
      </c>
      <c r="E3440" s="832" t="s">
        <v>333</v>
      </c>
      <c r="F3440" s="832" t="s">
        <v>2226</v>
      </c>
      <c r="G3440" s="832">
        <v>0</v>
      </c>
      <c r="H3440" s="832">
        <v>0</v>
      </c>
      <c r="I3440" s="832">
        <v>0</v>
      </c>
      <c r="J3440" s="832">
        <v>0</v>
      </c>
      <c r="K3440" s="832">
        <v>0</v>
      </c>
      <c r="L3440" s="832">
        <v>0</v>
      </c>
      <c r="M3440" s="832">
        <v>0</v>
      </c>
      <c r="N3440" s="832">
        <v>0</v>
      </c>
      <c r="O3440" s="832">
        <v>0</v>
      </c>
      <c r="P3440" s="832">
        <v>0</v>
      </c>
      <c r="Q3440" s="832">
        <v>0</v>
      </c>
      <c r="R3440" s="832">
        <v>0</v>
      </c>
      <c r="S3440" s="832">
        <v>0</v>
      </c>
      <c r="T3440" s="832">
        <v>0</v>
      </c>
      <c r="U3440" s="832">
        <v>0</v>
      </c>
      <c r="V3440" s="832">
        <v>0</v>
      </c>
      <c r="W3440" s="832">
        <v>0</v>
      </c>
      <c r="X3440" s="832">
        <v>0</v>
      </c>
      <c r="Y3440" s="832">
        <v>0</v>
      </c>
      <c r="Z3440" s="832">
        <v>0</v>
      </c>
      <c r="AA3440" s="832">
        <v>0</v>
      </c>
      <c r="AB3440" s="832">
        <v>0</v>
      </c>
      <c r="AC3440" s="832">
        <v>0</v>
      </c>
      <c r="AD3440" s="832">
        <v>0</v>
      </c>
      <c r="AE3440" s="832">
        <v>0</v>
      </c>
      <c r="AF3440" s="832">
        <v>0</v>
      </c>
      <c r="AG3440" s="832">
        <v>0</v>
      </c>
      <c r="AH3440" s="832">
        <v>0</v>
      </c>
      <c r="AI3440" s="832">
        <v>0</v>
      </c>
    </row>
    <row r="3441" spans="1:35" ht="15" customHeight="1">
      <c r="A3441" s="832" t="s">
        <v>1150</v>
      </c>
      <c r="B3441" s="832">
        <v>2023</v>
      </c>
      <c r="C3441" s="832" t="s">
        <v>2417</v>
      </c>
      <c r="D3441" s="832" t="s">
        <v>2418</v>
      </c>
      <c r="E3441" s="832" t="s">
        <v>2368</v>
      </c>
      <c r="F3441" s="832" t="s">
        <v>2226</v>
      </c>
      <c r="G3441" s="832">
        <v>200376.26</v>
      </c>
      <c r="H3441" s="832">
        <v>231137.67</v>
      </c>
      <c r="I3441" s="832">
        <v>265804.94</v>
      </c>
      <c r="J3441" s="832">
        <v>306074.76</v>
      </c>
      <c r="K3441" s="832">
        <v>351331.34</v>
      </c>
      <c r="L3441" s="832">
        <v>369475.33</v>
      </c>
      <c r="M3441" s="832">
        <v>32575.02</v>
      </c>
      <c r="N3441" s="832">
        <v>64241.68</v>
      </c>
      <c r="O3441" s="832">
        <v>107269.66</v>
      </c>
      <c r="P3441" s="832">
        <v>158578.44</v>
      </c>
      <c r="Q3441" s="832">
        <v>213096.55</v>
      </c>
      <c r="R3441" s="832">
        <v>263985.68</v>
      </c>
      <c r="S3441" s="832">
        <v>30789.61</v>
      </c>
      <c r="T3441" s="832">
        <v>36308.04</v>
      </c>
      <c r="U3441" s="832">
        <v>0</v>
      </c>
      <c r="V3441" s="832">
        <v>1347</v>
      </c>
      <c r="W3441" s="832">
        <v>1459</v>
      </c>
      <c r="X3441" s="832">
        <v>1658</v>
      </c>
      <c r="Y3441" s="832">
        <v>2082</v>
      </c>
      <c r="Z3441" s="832">
        <v>2407</v>
      </c>
      <c r="AA3441" s="832">
        <v>2541</v>
      </c>
      <c r="AB3441" s="832">
        <v>131</v>
      </c>
      <c r="AC3441" s="832">
        <v>291</v>
      </c>
      <c r="AD3441" s="832">
        <v>468</v>
      </c>
      <c r="AE3441" s="832">
        <v>795</v>
      </c>
      <c r="AF3441" s="832">
        <v>1291</v>
      </c>
      <c r="AG3441" s="832">
        <v>1456</v>
      </c>
      <c r="AH3441" s="832">
        <v>212</v>
      </c>
      <c r="AI3441" s="832">
        <v>234</v>
      </c>
    </row>
    <row r="3442" spans="1:35" ht="15" customHeight="1">
      <c r="A3442" s="832" t="s">
        <v>1150</v>
      </c>
      <c r="B3442" s="832">
        <v>2023</v>
      </c>
      <c r="C3442" s="832" t="s">
        <v>2419</v>
      </c>
      <c r="D3442" s="832" t="s">
        <v>2846</v>
      </c>
      <c r="E3442" s="832" t="s">
        <v>2368</v>
      </c>
      <c r="F3442" s="832" t="s">
        <v>2226</v>
      </c>
      <c r="G3442" s="832">
        <v>0</v>
      </c>
      <c r="H3442" s="832">
        <v>0</v>
      </c>
      <c r="I3442" s="832">
        <v>0</v>
      </c>
      <c r="J3442" s="832">
        <v>0</v>
      </c>
      <c r="K3442" s="832">
        <v>0</v>
      </c>
      <c r="L3442" s="832">
        <v>0</v>
      </c>
      <c r="M3442" s="832">
        <v>0</v>
      </c>
      <c r="N3442" s="832">
        <v>0</v>
      </c>
      <c r="O3442" s="832">
        <v>0</v>
      </c>
      <c r="P3442" s="832">
        <v>0</v>
      </c>
      <c r="Q3442" s="832">
        <v>0</v>
      </c>
      <c r="R3442" s="832">
        <v>0</v>
      </c>
      <c r="S3442" s="832">
        <v>0</v>
      </c>
      <c r="T3442" s="832">
        <v>0</v>
      </c>
      <c r="U3442" s="832">
        <v>0</v>
      </c>
      <c r="V3442" s="832">
        <v>0</v>
      </c>
      <c r="W3442" s="832">
        <v>0</v>
      </c>
      <c r="X3442" s="832">
        <v>0</v>
      </c>
      <c r="Y3442" s="832">
        <v>0</v>
      </c>
      <c r="Z3442" s="832">
        <v>0</v>
      </c>
      <c r="AA3442" s="832">
        <v>0</v>
      </c>
      <c r="AB3442" s="832">
        <v>0</v>
      </c>
      <c r="AC3442" s="832">
        <v>0</v>
      </c>
      <c r="AD3442" s="832">
        <v>0</v>
      </c>
      <c r="AE3442" s="832">
        <v>0</v>
      </c>
      <c r="AF3442" s="832">
        <v>0</v>
      </c>
      <c r="AG3442" s="832">
        <v>0</v>
      </c>
      <c r="AH3442" s="832">
        <v>0</v>
      </c>
      <c r="AI3442" s="832">
        <v>0</v>
      </c>
    </row>
    <row r="3443" spans="1:35" ht="15" customHeight="1">
      <c r="A3443" s="832" t="s">
        <v>1150</v>
      </c>
      <c r="B3443" s="832">
        <v>2023</v>
      </c>
      <c r="C3443" s="832" t="s">
        <v>2421</v>
      </c>
      <c r="D3443" s="832" t="s">
        <v>2422</v>
      </c>
      <c r="E3443" s="832" t="s">
        <v>2368</v>
      </c>
      <c r="F3443" s="832" t="s">
        <v>2226</v>
      </c>
      <c r="G3443" s="832">
        <v>54.95</v>
      </c>
      <c r="H3443" s="832">
        <v>54.95</v>
      </c>
      <c r="I3443" s="832">
        <v>54.95</v>
      </c>
      <c r="J3443" s="832">
        <v>54.95</v>
      </c>
      <c r="K3443" s="832">
        <v>54.95</v>
      </c>
      <c r="L3443" s="832">
        <v>54.95</v>
      </c>
      <c r="M3443" s="832">
        <v>0</v>
      </c>
      <c r="N3443" s="832">
        <v>0</v>
      </c>
      <c r="O3443" s="832">
        <v>0</v>
      </c>
      <c r="P3443" s="832">
        <v>0</v>
      </c>
      <c r="Q3443" s="832">
        <v>0</v>
      </c>
      <c r="R3443" s="832">
        <v>0</v>
      </c>
      <c r="S3443" s="832">
        <v>4.58</v>
      </c>
      <c r="T3443" s="832">
        <v>0</v>
      </c>
      <c r="U3443" s="832">
        <v>0</v>
      </c>
      <c r="V3443" s="832">
        <v>1</v>
      </c>
      <c r="W3443" s="832">
        <v>1</v>
      </c>
      <c r="X3443" s="832">
        <v>1</v>
      </c>
      <c r="Y3443" s="832">
        <v>1</v>
      </c>
      <c r="Z3443" s="832">
        <v>1</v>
      </c>
      <c r="AA3443" s="832">
        <v>1</v>
      </c>
      <c r="AB3443" s="832">
        <v>0</v>
      </c>
      <c r="AC3443" s="832">
        <v>0</v>
      </c>
      <c r="AD3443" s="832">
        <v>0</v>
      </c>
      <c r="AE3443" s="832">
        <v>0</v>
      </c>
      <c r="AF3443" s="832">
        <v>0</v>
      </c>
      <c r="AG3443" s="832">
        <v>0</v>
      </c>
      <c r="AH3443" s="832">
        <v>0</v>
      </c>
      <c r="AI3443" s="832">
        <v>0</v>
      </c>
    </row>
    <row r="3444" spans="1:35" ht="15" customHeight="1">
      <c r="A3444" s="832" t="s">
        <v>1150</v>
      </c>
      <c r="B3444" s="832">
        <v>2023</v>
      </c>
      <c r="C3444" s="832" t="s">
        <v>2423</v>
      </c>
      <c r="D3444" s="832" t="s">
        <v>2847</v>
      </c>
      <c r="E3444" s="832" t="s">
        <v>2368</v>
      </c>
      <c r="F3444" s="832" t="s">
        <v>2226</v>
      </c>
      <c r="G3444" s="832">
        <v>112983.07</v>
      </c>
      <c r="H3444" s="832">
        <v>123717.33</v>
      </c>
      <c r="I3444" s="832">
        <v>137058.99</v>
      </c>
      <c r="J3444" s="832">
        <v>157596.15</v>
      </c>
      <c r="K3444" s="832">
        <v>179876.55</v>
      </c>
      <c r="L3444" s="832">
        <v>196242.36</v>
      </c>
      <c r="M3444" s="832">
        <v>11425.97</v>
      </c>
      <c r="N3444" s="832">
        <v>23251.279999999999</v>
      </c>
      <c r="O3444" s="832">
        <v>39630.01</v>
      </c>
      <c r="P3444" s="832">
        <v>61623.5</v>
      </c>
      <c r="Q3444" s="832">
        <v>88626.57</v>
      </c>
      <c r="R3444" s="832">
        <v>103376.11</v>
      </c>
      <c r="S3444" s="832">
        <v>16353.53</v>
      </c>
      <c r="T3444" s="832">
        <v>16778</v>
      </c>
      <c r="U3444" s="832">
        <v>0</v>
      </c>
      <c r="V3444" s="832">
        <v>3177</v>
      </c>
      <c r="W3444" s="832">
        <v>3472</v>
      </c>
      <c r="X3444" s="832">
        <v>3823</v>
      </c>
      <c r="Y3444" s="832">
        <v>4399</v>
      </c>
      <c r="Z3444" s="832">
        <v>4997</v>
      </c>
      <c r="AA3444" s="832">
        <v>5401</v>
      </c>
      <c r="AB3444" s="832">
        <v>283</v>
      </c>
      <c r="AC3444" s="832">
        <v>605</v>
      </c>
      <c r="AD3444" s="832">
        <v>1037</v>
      </c>
      <c r="AE3444" s="832">
        <v>1586</v>
      </c>
      <c r="AF3444" s="832">
        <v>2285</v>
      </c>
      <c r="AG3444" s="832">
        <v>2664</v>
      </c>
      <c r="AH3444" s="832">
        <v>450</v>
      </c>
      <c r="AI3444" s="832">
        <v>439</v>
      </c>
    </row>
    <row r="3445" spans="1:35" ht="15" customHeight="1">
      <c r="A3445" s="832" t="s">
        <v>1150</v>
      </c>
      <c r="B3445" s="832">
        <v>2023</v>
      </c>
      <c r="C3445" s="832" t="s">
        <v>2425</v>
      </c>
      <c r="D3445" s="832" t="s">
        <v>2426</v>
      </c>
      <c r="E3445" s="832" t="s">
        <v>2368</v>
      </c>
      <c r="F3445" s="832" t="s">
        <v>2226</v>
      </c>
      <c r="G3445" s="832">
        <v>64194.8</v>
      </c>
      <c r="H3445" s="832">
        <v>68368.350000000006</v>
      </c>
      <c r="I3445" s="832">
        <v>75662.55</v>
      </c>
      <c r="J3445" s="832">
        <v>78372.91</v>
      </c>
      <c r="K3445" s="832">
        <v>82646.53</v>
      </c>
      <c r="L3445" s="832">
        <v>85068.05</v>
      </c>
      <c r="M3445" s="832">
        <v>4225.78</v>
      </c>
      <c r="N3445" s="832">
        <v>9910.69</v>
      </c>
      <c r="O3445" s="832">
        <v>15874.79</v>
      </c>
      <c r="P3445" s="832">
        <v>19273.189999999999</v>
      </c>
      <c r="Q3445" s="832">
        <v>22896.82</v>
      </c>
      <c r="R3445" s="832">
        <v>26033.27</v>
      </c>
      <c r="S3445" s="832">
        <v>7089</v>
      </c>
      <c r="T3445" s="832">
        <v>4257.58</v>
      </c>
      <c r="U3445" s="832">
        <v>0</v>
      </c>
      <c r="V3445" s="832">
        <v>382</v>
      </c>
      <c r="W3445" s="832">
        <v>428</v>
      </c>
      <c r="X3445" s="832">
        <v>495</v>
      </c>
      <c r="Y3445" s="832">
        <v>537</v>
      </c>
      <c r="Z3445" s="832">
        <v>599</v>
      </c>
      <c r="AA3445" s="832">
        <v>636</v>
      </c>
      <c r="AB3445" s="832">
        <v>60</v>
      </c>
      <c r="AC3445" s="832">
        <v>142</v>
      </c>
      <c r="AD3445" s="832">
        <v>225</v>
      </c>
      <c r="AE3445" s="832">
        <v>273</v>
      </c>
      <c r="AF3445" s="832">
        <v>328</v>
      </c>
      <c r="AG3445" s="832">
        <v>376</v>
      </c>
      <c r="AH3445" s="832">
        <v>53</v>
      </c>
      <c r="AI3445" s="832">
        <v>57</v>
      </c>
    </row>
    <row r="3446" spans="1:35" ht="15" customHeight="1">
      <c r="A3446" s="832" t="s">
        <v>1150</v>
      </c>
      <c r="B3446" s="832">
        <v>2023</v>
      </c>
      <c r="C3446" s="832" t="s">
        <v>2427</v>
      </c>
      <c r="D3446" s="832" t="s">
        <v>2428</v>
      </c>
      <c r="E3446" s="832" t="s">
        <v>333</v>
      </c>
      <c r="F3446" s="832" t="s">
        <v>2226</v>
      </c>
      <c r="G3446" s="832">
        <v>0</v>
      </c>
      <c r="H3446" s="832">
        <v>0</v>
      </c>
      <c r="I3446" s="832">
        <v>0</v>
      </c>
      <c r="J3446" s="832">
        <v>0</v>
      </c>
      <c r="K3446" s="832">
        <v>0</v>
      </c>
      <c r="L3446" s="832">
        <v>0</v>
      </c>
      <c r="M3446" s="832">
        <v>0</v>
      </c>
      <c r="N3446" s="832">
        <v>0</v>
      </c>
      <c r="O3446" s="832">
        <v>0</v>
      </c>
      <c r="P3446" s="832">
        <v>0</v>
      </c>
      <c r="Q3446" s="832">
        <v>0</v>
      </c>
      <c r="R3446" s="832">
        <v>0</v>
      </c>
      <c r="S3446" s="832">
        <v>0</v>
      </c>
      <c r="T3446" s="832">
        <v>0</v>
      </c>
      <c r="U3446" s="832">
        <v>0</v>
      </c>
      <c r="V3446" s="832">
        <v>0</v>
      </c>
      <c r="W3446" s="832">
        <v>0</v>
      </c>
      <c r="X3446" s="832">
        <v>0</v>
      </c>
      <c r="Y3446" s="832">
        <v>0</v>
      </c>
      <c r="Z3446" s="832">
        <v>0</v>
      </c>
      <c r="AA3446" s="832">
        <v>0</v>
      </c>
      <c r="AB3446" s="832">
        <v>0</v>
      </c>
      <c r="AC3446" s="832">
        <v>0</v>
      </c>
      <c r="AD3446" s="832">
        <v>0</v>
      </c>
      <c r="AE3446" s="832">
        <v>0</v>
      </c>
      <c r="AF3446" s="832">
        <v>0</v>
      </c>
      <c r="AG3446" s="832">
        <v>0</v>
      </c>
      <c r="AH3446" s="832">
        <v>0</v>
      </c>
      <c r="AI3446" s="832">
        <v>0</v>
      </c>
    </row>
    <row r="3447" spans="1:35" ht="15" customHeight="1">
      <c r="A3447" s="832" t="s">
        <v>1150</v>
      </c>
      <c r="B3447" s="832">
        <v>2023</v>
      </c>
      <c r="C3447" s="832" t="s">
        <v>2429</v>
      </c>
      <c r="D3447" s="832" t="s">
        <v>2430</v>
      </c>
      <c r="E3447" s="832" t="s">
        <v>333</v>
      </c>
      <c r="F3447" s="832" t="s">
        <v>2226</v>
      </c>
      <c r="G3447" s="832">
        <v>0</v>
      </c>
      <c r="H3447" s="832">
        <v>0</v>
      </c>
      <c r="I3447" s="832">
        <v>0</v>
      </c>
      <c r="J3447" s="832">
        <v>0</v>
      </c>
      <c r="K3447" s="832">
        <v>0</v>
      </c>
      <c r="L3447" s="832">
        <v>0</v>
      </c>
      <c r="M3447" s="832">
        <v>0</v>
      </c>
      <c r="N3447" s="832">
        <v>0</v>
      </c>
      <c r="O3447" s="832">
        <v>0</v>
      </c>
      <c r="P3447" s="832">
        <v>0</v>
      </c>
      <c r="Q3447" s="832">
        <v>0</v>
      </c>
      <c r="R3447" s="832">
        <v>0</v>
      </c>
      <c r="S3447" s="832">
        <v>0</v>
      </c>
      <c r="T3447" s="832">
        <v>0</v>
      </c>
      <c r="U3447" s="832">
        <v>0</v>
      </c>
      <c r="V3447" s="832">
        <v>0</v>
      </c>
      <c r="W3447" s="832">
        <v>0</v>
      </c>
      <c r="X3447" s="832">
        <v>0</v>
      </c>
      <c r="Y3447" s="832">
        <v>0</v>
      </c>
      <c r="Z3447" s="832">
        <v>0</v>
      </c>
      <c r="AA3447" s="832">
        <v>0</v>
      </c>
      <c r="AB3447" s="832">
        <v>0</v>
      </c>
      <c r="AC3447" s="832">
        <v>0</v>
      </c>
      <c r="AD3447" s="832">
        <v>0</v>
      </c>
      <c r="AE3447" s="832">
        <v>0</v>
      </c>
      <c r="AF3447" s="832">
        <v>0</v>
      </c>
      <c r="AG3447" s="832">
        <v>0</v>
      </c>
      <c r="AH3447" s="832">
        <v>0</v>
      </c>
      <c r="AI3447" s="832">
        <v>0</v>
      </c>
    </row>
    <row r="3448" spans="1:35" ht="15" customHeight="1">
      <c r="A3448" s="832" t="s">
        <v>1150</v>
      </c>
      <c r="B3448" s="832">
        <v>2023</v>
      </c>
      <c r="C3448" s="832" t="s">
        <v>2431</v>
      </c>
      <c r="D3448" s="832" t="s">
        <v>2432</v>
      </c>
      <c r="E3448" s="832" t="s">
        <v>333</v>
      </c>
      <c r="F3448" s="832" t="s">
        <v>2226</v>
      </c>
      <c r="G3448" s="832">
        <v>0</v>
      </c>
      <c r="H3448" s="832">
        <v>0</v>
      </c>
      <c r="I3448" s="832">
        <v>0</v>
      </c>
      <c r="J3448" s="832">
        <v>0</v>
      </c>
      <c r="K3448" s="832">
        <v>0</v>
      </c>
      <c r="L3448" s="832">
        <v>0</v>
      </c>
      <c r="M3448" s="832">
        <v>0</v>
      </c>
      <c r="N3448" s="832">
        <v>0</v>
      </c>
      <c r="O3448" s="832">
        <v>0</v>
      </c>
      <c r="P3448" s="832">
        <v>0</v>
      </c>
      <c r="Q3448" s="832">
        <v>0</v>
      </c>
      <c r="R3448" s="832">
        <v>0</v>
      </c>
      <c r="S3448" s="832">
        <v>0</v>
      </c>
      <c r="T3448" s="832">
        <v>0</v>
      </c>
      <c r="U3448" s="832">
        <v>0</v>
      </c>
      <c r="V3448" s="832">
        <v>0</v>
      </c>
      <c r="W3448" s="832">
        <v>0</v>
      </c>
      <c r="X3448" s="832">
        <v>0</v>
      </c>
      <c r="Y3448" s="832">
        <v>0</v>
      </c>
      <c r="Z3448" s="832">
        <v>0</v>
      </c>
      <c r="AA3448" s="832">
        <v>0</v>
      </c>
      <c r="AB3448" s="832">
        <v>0</v>
      </c>
      <c r="AC3448" s="832">
        <v>0</v>
      </c>
      <c r="AD3448" s="832">
        <v>0</v>
      </c>
      <c r="AE3448" s="832">
        <v>0</v>
      </c>
      <c r="AF3448" s="832">
        <v>0</v>
      </c>
      <c r="AG3448" s="832">
        <v>0</v>
      </c>
      <c r="AH3448" s="832">
        <v>0</v>
      </c>
      <c r="AI3448" s="832">
        <v>0</v>
      </c>
    </row>
    <row r="3449" spans="1:35" ht="15" customHeight="1">
      <c r="A3449" s="832" t="s">
        <v>1150</v>
      </c>
      <c r="B3449" s="832">
        <v>2023</v>
      </c>
      <c r="C3449" s="832" t="s">
        <v>2433</v>
      </c>
      <c r="D3449" s="832" t="s">
        <v>2434</v>
      </c>
      <c r="E3449" s="832" t="s">
        <v>333</v>
      </c>
      <c r="F3449" s="832" t="s">
        <v>2226</v>
      </c>
      <c r="G3449" s="832">
        <v>0</v>
      </c>
      <c r="H3449" s="832">
        <v>0</v>
      </c>
      <c r="I3449" s="832">
        <v>0</v>
      </c>
      <c r="J3449" s="832">
        <v>0</v>
      </c>
      <c r="K3449" s="832">
        <v>0</v>
      </c>
      <c r="L3449" s="832">
        <v>0</v>
      </c>
      <c r="M3449" s="832">
        <v>0</v>
      </c>
      <c r="N3449" s="832">
        <v>0</v>
      </c>
      <c r="O3449" s="832">
        <v>0</v>
      </c>
      <c r="P3449" s="832">
        <v>0</v>
      </c>
      <c r="Q3449" s="832">
        <v>0</v>
      </c>
      <c r="R3449" s="832">
        <v>0</v>
      </c>
      <c r="S3449" s="832">
        <v>0</v>
      </c>
      <c r="T3449" s="832">
        <v>0</v>
      </c>
      <c r="U3449" s="832">
        <v>0</v>
      </c>
      <c r="V3449" s="832">
        <v>0</v>
      </c>
      <c r="W3449" s="832">
        <v>0</v>
      </c>
      <c r="X3449" s="832">
        <v>0</v>
      </c>
      <c r="Y3449" s="832">
        <v>0</v>
      </c>
      <c r="Z3449" s="832">
        <v>0</v>
      </c>
      <c r="AA3449" s="832">
        <v>0</v>
      </c>
      <c r="AB3449" s="832">
        <v>0</v>
      </c>
      <c r="AC3449" s="832">
        <v>0</v>
      </c>
      <c r="AD3449" s="832">
        <v>0</v>
      </c>
      <c r="AE3449" s="832">
        <v>0</v>
      </c>
      <c r="AF3449" s="832">
        <v>0</v>
      </c>
      <c r="AG3449" s="832">
        <v>0</v>
      </c>
      <c r="AH3449" s="832">
        <v>0</v>
      </c>
      <c r="AI3449" s="832">
        <v>0</v>
      </c>
    </row>
    <row r="3450" spans="1:35" ht="15" customHeight="1">
      <c r="A3450" s="832" t="s">
        <v>1150</v>
      </c>
      <c r="B3450" s="832">
        <v>2023</v>
      </c>
      <c r="C3450" s="832" t="s">
        <v>2435</v>
      </c>
      <c r="D3450" s="832" t="s">
        <v>2434</v>
      </c>
      <c r="E3450" s="832" t="s">
        <v>333</v>
      </c>
      <c r="F3450" s="832" t="s">
        <v>2226</v>
      </c>
      <c r="G3450" s="832">
        <v>0</v>
      </c>
      <c r="H3450" s="832">
        <v>0</v>
      </c>
      <c r="I3450" s="832">
        <v>0</v>
      </c>
      <c r="J3450" s="832">
        <v>0</v>
      </c>
      <c r="K3450" s="832">
        <v>0</v>
      </c>
      <c r="L3450" s="832">
        <v>0</v>
      </c>
      <c r="M3450" s="832">
        <v>0</v>
      </c>
      <c r="N3450" s="832">
        <v>0</v>
      </c>
      <c r="O3450" s="832">
        <v>0</v>
      </c>
      <c r="P3450" s="832">
        <v>0</v>
      </c>
      <c r="Q3450" s="832">
        <v>0</v>
      </c>
      <c r="R3450" s="832">
        <v>0</v>
      </c>
      <c r="S3450" s="832">
        <v>0</v>
      </c>
      <c r="T3450" s="832">
        <v>0</v>
      </c>
      <c r="U3450" s="832">
        <v>0</v>
      </c>
      <c r="V3450" s="832">
        <v>0</v>
      </c>
      <c r="W3450" s="832">
        <v>0</v>
      </c>
      <c r="X3450" s="832">
        <v>0</v>
      </c>
      <c r="Y3450" s="832">
        <v>0</v>
      </c>
      <c r="Z3450" s="832">
        <v>0</v>
      </c>
      <c r="AA3450" s="832">
        <v>0</v>
      </c>
      <c r="AB3450" s="832">
        <v>0</v>
      </c>
      <c r="AC3450" s="832">
        <v>0</v>
      </c>
      <c r="AD3450" s="832">
        <v>0</v>
      </c>
      <c r="AE3450" s="832">
        <v>0</v>
      </c>
      <c r="AF3450" s="832">
        <v>0</v>
      </c>
      <c r="AG3450" s="832">
        <v>0</v>
      </c>
      <c r="AH3450" s="832">
        <v>0</v>
      </c>
      <c r="AI3450" s="832">
        <v>0</v>
      </c>
    </row>
    <row r="3451" spans="1:35" ht="15" customHeight="1">
      <c r="A3451" s="832" t="s">
        <v>1150</v>
      </c>
      <c r="B3451" s="832">
        <v>2023</v>
      </c>
      <c r="C3451" s="832" t="s">
        <v>2436</v>
      </c>
      <c r="D3451" s="832" t="s">
        <v>2434</v>
      </c>
      <c r="E3451" s="832" t="s">
        <v>333</v>
      </c>
      <c r="F3451" s="832" t="s">
        <v>2226</v>
      </c>
      <c r="G3451" s="832">
        <v>0</v>
      </c>
      <c r="H3451" s="832">
        <v>0</v>
      </c>
      <c r="I3451" s="832">
        <v>0</v>
      </c>
      <c r="J3451" s="832">
        <v>0</v>
      </c>
      <c r="K3451" s="832">
        <v>0</v>
      </c>
      <c r="L3451" s="832">
        <v>0</v>
      </c>
      <c r="M3451" s="832">
        <v>0</v>
      </c>
      <c r="N3451" s="832">
        <v>0</v>
      </c>
      <c r="O3451" s="832">
        <v>0</v>
      </c>
      <c r="P3451" s="832">
        <v>0</v>
      </c>
      <c r="Q3451" s="832">
        <v>0</v>
      </c>
      <c r="R3451" s="832">
        <v>0</v>
      </c>
      <c r="S3451" s="832">
        <v>0</v>
      </c>
      <c r="T3451" s="832">
        <v>0</v>
      </c>
      <c r="U3451" s="832">
        <v>0</v>
      </c>
      <c r="V3451" s="832">
        <v>0</v>
      </c>
      <c r="W3451" s="832">
        <v>0</v>
      </c>
      <c r="X3451" s="832">
        <v>0</v>
      </c>
      <c r="Y3451" s="832">
        <v>0</v>
      </c>
      <c r="Z3451" s="832">
        <v>0</v>
      </c>
      <c r="AA3451" s="832">
        <v>0</v>
      </c>
      <c r="AB3451" s="832">
        <v>0</v>
      </c>
      <c r="AC3451" s="832">
        <v>0</v>
      </c>
      <c r="AD3451" s="832">
        <v>0</v>
      </c>
      <c r="AE3451" s="832">
        <v>0</v>
      </c>
      <c r="AF3451" s="832">
        <v>0</v>
      </c>
      <c r="AG3451" s="832">
        <v>0</v>
      </c>
      <c r="AH3451" s="832">
        <v>0</v>
      </c>
      <c r="AI3451" s="832">
        <v>0</v>
      </c>
    </row>
    <row r="3452" spans="1:35" ht="15" customHeight="1">
      <c r="A3452" s="832" t="s">
        <v>1150</v>
      </c>
      <c r="B3452" s="832">
        <v>2023</v>
      </c>
      <c r="C3452" s="832" t="s">
        <v>2437</v>
      </c>
      <c r="D3452" s="832" t="s">
        <v>2434</v>
      </c>
      <c r="E3452" s="832" t="s">
        <v>333</v>
      </c>
      <c r="F3452" s="832" t="s">
        <v>2226</v>
      </c>
      <c r="G3452" s="832">
        <v>0</v>
      </c>
      <c r="H3452" s="832">
        <v>0</v>
      </c>
      <c r="I3452" s="832">
        <v>0</v>
      </c>
      <c r="J3452" s="832">
        <v>0</v>
      </c>
      <c r="K3452" s="832">
        <v>0</v>
      </c>
      <c r="L3452" s="832">
        <v>0</v>
      </c>
      <c r="M3452" s="832">
        <v>0</v>
      </c>
      <c r="N3452" s="832">
        <v>0</v>
      </c>
      <c r="O3452" s="832">
        <v>0</v>
      </c>
      <c r="P3452" s="832">
        <v>0</v>
      </c>
      <c r="Q3452" s="832">
        <v>0</v>
      </c>
      <c r="R3452" s="832">
        <v>0</v>
      </c>
      <c r="S3452" s="832">
        <v>0</v>
      </c>
      <c r="T3452" s="832">
        <v>0</v>
      </c>
      <c r="U3452" s="832">
        <v>0</v>
      </c>
      <c r="V3452" s="832">
        <v>0</v>
      </c>
      <c r="W3452" s="832">
        <v>0</v>
      </c>
      <c r="X3452" s="832">
        <v>0</v>
      </c>
      <c r="Y3452" s="832">
        <v>0</v>
      </c>
      <c r="Z3452" s="832">
        <v>0</v>
      </c>
      <c r="AA3452" s="832">
        <v>0</v>
      </c>
      <c r="AB3452" s="832">
        <v>0</v>
      </c>
      <c r="AC3452" s="832">
        <v>0</v>
      </c>
      <c r="AD3452" s="832">
        <v>0</v>
      </c>
      <c r="AE3452" s="832">
        <v>0</v>
      </c>
      <c r="AF3452" s="832">
        <v>0</v>
      </c>
      <c r="AG3452" s="832">
        <v>0</v>
      </c>
      <c r="AH3452" s="832">
        <v>0</v>
      </c>
      <c r="AI3452" s="832">
        <v>0</v>
      </c>
    </row>
    <row r="3453" spans="1:35" ht="15" customHeight="1">
      <c r="A3453" s="832" t="s">
        <v>1150</v>
      </c>
      <c r="B3453" s="832">
        <v>2023</v>
      </c>
      <c r="C3453" s="832" t="s">
        <v>2438</v>
      </c>
      <c r="D3453" s="832" t="s">
        <v>2434</v>
      </c>
      <c r="E3453" s="832" t="s">
        <v>333</v>
      </c>
      <c r="F3453" s="832" t="s">
        <v>2226</v>
      </c>
      <c r="G3453" s="832">
        <v>0</v>
      </c>
      <c r="H3453" s="832">
        <v>0</v>
      </c>
      <c r="I3453" s="832">
        <v>0</v>
      </c>
      <c r="J3453" s="832">
        <v>0</v>
      </c>
      <c r="K3453" s="832">
        <v>0</v>
      </c>
      <c r="L3453" s="832">
        <v>0</v>
      </c>
      <c r="M3453" s="832">
        <v>0</v>
      </c>
      <c r="N3453" s="832">
        <v>0</v>
      </c>
      <c r="O3453" s="832">
        <v>0</v>
      </c>
      <c r="P3453" s="832">
        <v>0</v>
      </c>
      <c r="Q3453" s="832">
        <v>0</v>
      </c>
      <c r="R3453" s="832">
        <v>0</v>
      </c>
      <c r="S3453" s="832">
        <v>0</v>
      </c>
      <c r="T3453" s="832">
        <v>0</v>
      </c>
      <c r="U3453" s="832">
        <v>0</v>
      </c>
      <c r="V3453" s="832">
        <v>0</v>
      </c>
      <c r="W3453" s="832">
        <v>0</v>
      </c>
      <c r="X3453" s="832">
        <v>0</v>
      </c>
      <c r="Y3453" s="832">
        <v>0</v>
      </c>
      <c r="Z3453" s="832">
        <v>0</v>
      </c>
      <c r="AA3453" s="832">
        <v>0</v>
      </c>
      <c r="AB3453" s="832">
        <v>0</v>
      </c>
      <c r="AC3453" s="832">
        <v>0</v>
      </c>
      <c r="AD3453" s="832">
        <v>0</v>
      </c>
      <c r="AE3453" s="832">
        <v>0</v>
      </c>
      <c r="AF3453" s="832">
        <v>0</v>
      </c>
      <c r="AG3453" s="832">
        <v>0</v>
      </c>
      <c r="AH3453" s="832">
        <v>0</v>
      </c>
      <c r="AI3453" s="832">
        <v>0</v>
      </c>
    </row>
    <row r="3454" spans="1:35" ht="15" customHeight="1">
      <c r="A3454" s="832" t="s">
        <v>1150</v>
      </c>
      <c r="B3454" s="832">
        <v>2023</v>
      </c>
      <c r="C3454" s="832" t="s">
        <v>2439</v>
      </c>
      <c r="D3454" s="832" t="s">
        <v>2434</v>
      </c>
      <c r="E3454" s="832" t="s">
        <v>333</v>
      </c>
      <c r="F3454" s="832" t="s">
        <v>2226</v>
      </c>
      <c r="G3454" s="832">
        <v>0</v>
      </c>
      <c r="H3454" s="832">
        <v>0</v>
      </c>
      <c r="I3454" s="832">
        <v>0</v>
      </c>
      <c r="J3454" s="832">
        <v>0</v>
      </c>
      <c r="K3454" s="832">
        <v>0</v>
      </c>
      <c r="L3454" s="832">
        <v>0</v>
      </c>
      <c r="M3454" s="832">
        <v>0</v>
      </c>
      <c r="N3454" s="832">
        <v>0</v>
      </c>
      <c r="O3454" s="832">
        <v>0</v>
      </c>
      <c r="P3454" s="832">
        <v>0</v>
      </c>
      <c r="Q3454" s="832">
        <v>0</v>
      </c>
      <c r="R3454" s="832">
        <v>0</v>
      </c>
      <c r="S3454" s="832">
        <v>0</v>
      </c>
      <c r="T3454" s="832">
        <v>0</v>
      </c>
      <c r="U3454" s="832">
        <v>0</v>
      </c>
      <c r="V3454" s="832">
        <v>0</v>
      </c>
      <c r="W3454" s="832">
        <v>0</v>
      </c>
      <c r="X3454" s="832">
        <v>0</v>
      </c>
      <c r="Y3454" s="832">
        <v>0</v>
      </c>
      <c r="Z3454" s="832">
        <v>0</v>
      </c>
      <c r="AA3454" s="832">
        <v>0</v>
      </c>
      <c r="AB3454" s="832">
        <v>0</v>
      </c>
      <c r="AC3454" s="832">
        <v>0</v>
      </c>
      <c r="AD3454" s="832">
        <v>0</v>
      </c>
      <c r="AE3454" s="832">
        <v>0</v>
      </c>
      <c r="AF3454" s="832">
        <v>0</v>
      </c>
      <c r="AG3454" s="832">
        <v>0</v>
      </c>
      <c r="AH3454" s="832">
        <v>0</v>
      </c>
      <c r="AI3454" s="832">
        <v>0</v>
      </c>
    </row>
    <row r="3455" spans="1:35" ht="15" customHeight="1">
      <c r="A3455" s="832" t="s">
        <v>1150</v>
      </c>
      <c r="B3455" s="832">
        <v>2023</v>
      </c>
      <c r="C3455" s="832" t="s">
        <v>2440</v>
      </c>
      <c r="D3455" s="832" t="s">
        <v>2434</v>
      </c>
      <c r="E3455" s="832" t="s">
        <v>333</v>
      </c>
      <c r="F3455" s="832" t="s">
        <v>2226</v>
      </c>
      <c r="G3455" s="832">
        <v>0</v>
      </c>
      <c r="H3455" s="832">
        <v>0</v>
      </c>
      <c r="I3455" s="832">
        <v>0</v>
      </c>
      <c r="J3455" s="832">
        <v>0</v>
      </c>
      <c r="K3455" s="832">
        <v>0</v>
      </c>
      <c r="L3455" s="832">
        <v>0</v>
      </c>
      <c r="M3455" s="832">
        <v>0</v>
      </c>
      <c r="N3455" s="832">
        <v>0</v>
      </c>
      <c r="O3455" s="832">
        <v>0</v>
      </c>
      <c r="P3455" s="832">
        <v>0</v>
      </c>
      <c r="Q3455" s="832">
        <v>0</v>
      </c>
      <c r="R3455" s="832">
        <v>0</v>
      </c>
      <c r="S3455" s="832">
        <v>0</v>
      </c>
      <c r="T3455" s="832">
        <v>0</v>
      </c>
      <c r="U3455" s="832">
        <v>0</v>
      </c>
      <c r="V3455" s="832">
        <v>0</v>
      </c>
      <c r="W3455" s="832">
        <v>0</v>
      </c>
      <c r="X3455" s="832">
        <v>0</v>
      </c>
      <c r="Y3455" s="832">
        <v>0</v>
      </c>
      <c r="Z3455" s="832">
        <v>0</v>
      </c>
      <c r="AA3455" s="832">
        <v>0</v>
      </c>
      <c r="AB3455" s="832">
        <v>0</v>
      </c>
      <c r="AC3455" s="832">
        <v>0</v>
      </c>
      <c r="AD3455" s="832">
        <v>0</v>
      </c>
      <c r="AE3455" s="832">
        <v>0</v>
      </c>
      <c r="AF3455" s="832">
        <v>0</v>
      </c>
      <c r="AG3455" s="832">
        <v>0</v>
      </c>
      <c r="AH3455" s="832">
        <v>0</v>
      </c>
      <c r="AI3455" s="832">
        <v>0</v>
      </c>
    </row>
    <row r="3456" spans="1:35" ht="15" customHeight="1">
      <c r="A3456" s="832" t="s">
        <v>1150</v>
      </c>
      <c r="B3456" s="832">
        <v>2023</v>
      </c>
      <c r="C3456" s="832" t="s">
        <v>2441</v>
      </c>
      <c r="D3456" s="832" t="s">
        <v>2442</v>
      </c>
      <c r="E3456" s="832" t="s">
        <v>1891</v>
      </c>
      <c r="F3456" s="832" t="s">
        <v>2443</v>
      </c>
      <c r="G3456" s="832">
        <v>0</v>
      </c>
      <c r="H3456" s="832">
        <v>0</v>
      </c>
      <c r="I3456" s="832">
        <v>0</v>
      </c>
      <c r="J3456" s="832">
        <v>0</v>
      </c>
      <c r="K3456" s="832">
        <v>0</v>
      </c>
      <c r="L3456" s="832">
        <v>0</v>
      </c>
      <c r="M3456" s="832">
        <v>0</v>
      </c>
      <c r="N3456" s="832">
        <v>0</v>
      </c>
      <c r="O3456" s="832">
        <v>0</v>
      </c>
      <c r="P3456" s="832">
        <v>0</v>
      </c>
      <c r="Q3456" s="832">
        <v>0</v>
      </c>
      <c r="R3456" s="832">
        <v>0</v>
      </c>
      <c r="S3456" s="832">
        <v>0</v>
      </c>
      <c r="T3456" s="832">
        <v>0</v>
      </c>
      <c r="U3456" s="832">
        <v>0</v>
      </c>
      <c r="V3456" s="832">
        <v>0</v>
      </c>
      <c r="W3456" s="832">
        <v>0</v>
      </c>
      <c r="X3456" s="832">
        <v>0</v>
      </c>
      <c r="Y3456" s="832">
        <v>0</v>
      </c>
      <c r="Z3456" s="832">
        <v>0</v>
      </c>
      <c r="AA3456" s="832">
        <v>0</v>
      </c>
      <c r="AB3456" s="832">
        <v>0</v>
      </c>
      <c r="AC3456" s="832">
        <v>0</v>
      </c>
      <c r="AD3456" s="832">
        <v>0</v>
      </c>
      <c r="AE3456" s="832">
        <v>0</v>
      </c>
      <c r="AF3456" s="832">
        <v>0</v>
      </c>
      <c r="AG3456" s="832">
        <v>0</v>
      </c>
      <c r="AH3456" s="832">
        <v>0</v>
      </c>
      <c r="AI3456" s="832">
        <v>0</v>
      </c>
    </row>
    <row r="3457" spans="1:35" ht="15" customHeight="1">
      <c r="A3457" s="832" t="s">
        <v>1150</v>
      </c>
      <c r="B3457" s="832">
        <v>2023</v>
      </c>
      <c r="C3457" s="832" t="s">
        <v>2444</v>
      </c>
      <c r="D3457" s="832" t="s">
        <v>2445</v>
      </c>
      <c r="E3457" s="832" t="s">
        <v>1891</v>
      </c>
      <c r="F3457" s="832" t="s">
        <v>2443</v>
      </c>
      <c r="G3457" s="832">
        <v>0</v>
      </c>
      <c r="H3457" s="832">
        <v>0</v>
      </c>
      <c r="I3457" s="832">
        <v>0</v>
      </c>
      <c r="J3457" s="832">
        <v>0</v>
      </c>
      <c r="K3457" s="832">
        <v>0</v>
      </c>
      <c r="L3457" s="832">
        <v>0</v>
      </c>
      <c r="M3457" s="832">
        <v>0</v>
      </c>
      <c r="N3457" s="832">
        <v>0</v>
      </c>
      <c r="O3457" s="832">
        <v>0</v>
      </c>
      <c r="P3457" s="832">
        <v>0</v>
      </c>
      <c r="Q3457" s="832">
        <v>0</v>
      </c>
      <c r="R3457" s="832">
        <v>0</v>
      </c>
      <c r="S3457" s="832">
        <v>0</v>
      </c>
      <c r="T3457" s="832">
        <v>0</v>
      </c>
      <c r="U3457" s="832">
        <v>0</v>
      </c>
      <c r="V3457" s="832">
        <v>0</v>
      </c>
      <c r="W3457" s="832">
        <v>0</v>
      </c>
      <c r="X3457" s="832">
        <v>0</v>
      </c>
      <c r="Y3457" s="832">
        <v>0</v>
      </c>
      <c r="Z3457" s="832">
        <v>0</v>
      </c>
      <c r="AA3457" s="832">
        <v>0</v>
      </c>
      <c r="AB3457" s="832">
        <v>0</v>
      </c>
      <c r="AC3457" s="832">
        <v>0</v>
      </c>
      <c r="AD3457" s="832">
        <v>0</v>
      </c>
      <c r="AE3457" s="832">
        <v>0</v>
      </c>
      <c r="AF3457" s="832">
        <v>0</v>
      </c>
      <c r="AG3457" s="832">
        <v>0</v>
      </c>
      <c r="AH3457" s="832">
        <v>0</v>
      </c>
      <c r="AI3457" s="832">
        <v>0</v>
      </c>
    </row>
    <row r="3458" spans="1:35" ht="15" customHeight="1">
      <c r="A3458" s="832" t="s">
        <v>1150</v>
      </c>
      <c r="B3458" s="832">
        <v>2023</v>
      </c>
      <c r="C3458" s="832" t="s">
        <v>2446</v>
      </c>
      <c r="D3458" s="832" t="s">
        <v>2447</v>
      </c>
      <c r="E3458" s="832" t="s">
        <v>1891</v>
      </c>
      <c r="F3458" s="832" t="s">
        <v>2443</v>
      </c>
      <c r="G3458" s="832">
        <v>0</v>
      </c>
      <c r="H3458" s="832">
        <v>0</v>
      </c>
      <c r="I3458" s="832">
        <v>0</v>
      </c>
      <c r="J3458" s="832">
        <v>0</v>
      </c>
      <c r="K3458" s="832">
        <v>0</v>
      </c>
      <c r="L3458" s="832">
        <v>0</v>
      </c>
      <c r="M3458" s="832">
        <v>0</v>
      </c>
      <c r="N3458" s="832">
        <v>0</v>
      </c>
      <c r="O3458" s="832">
        <v>0</v>
      </c>
      <c r="P3458" s="832">
        <v>0</v>
      </c>
      <c r="Q3458" s="832">
        <v>0</v>
      </c>
      <c r="R3458" s="832">
        <v>0</v>
      </c>
      <c r="S3458" s="832">
        <v>0</v>
      </c>
      <c r="T3458" s="832">
        <v>0</v>
      </c>
      <c r="U3458" s="832">
        <v>0</v>
      </c>
      <c r="V3458" s="832">
        <v>0</v>
      </c>
      <c r="W3458" s="832">
        <v>0</v>
      </c>
      <c r="X3458" s="832">
        <v>0</v>
      </c>
      <c r="Y3458" s="832">
        <v>0</v>
      </c>
      <c r="Z3458" s="832">
        <v>0</v>
      </c>
      <c r="AA3458" s="832">
        <v>0</v>
      </c>
      <c r="AB3458" s="832">
        <v>0</v>
      </c>
      <c r="AC3458" s="832">
        <v>0</v>
      </c>
      <c r="AD3458" s="832">
        <v>0</v>
      </c>
      <c r="AE3458" s="832">
        <v>0</v>
      </c>
      <c r="AF3458" s="832">
        <v>0</v>
      </c>
      <c r="AG3458" s="832">
        <v>0</v>
      </c>
      <c r="AH3458" s="832">
        <v>0</v>
      </c>
      <c r="AI3458" s="832">
        <v>0</v>
      </c>
    </row>
    <row r="3459" spans="1:35" ht="15" customHeight="1">
      <c r="A3459" s="832" t="s">
        <v>1150</v>
      </c>
      <c r="B3459" s="832">
        <v>2023</v>
      </c>
      <c r="C3459" s="832" t="s">
        <v>2448</v>
      </c>
      <c r="D3459" s="832" t="s">
        <v>2449</v>
      </c>
      <c r="E3459" s="832" t="s">
        <v>1891</v>
      </c>
      <c r="F3459" s="832" t="s">
        <v>2443</v>
      </c>
      <c r="G3459" s="832">
        <v>0</v>
      </c>
      <c r="H3459" s="832">
        <v>0</v>
      </c>
      <c r="I3459" s="832">
        <v>0</v>
      </c>
      <c r="J3459" s="832">
        <v>0</v>
      </c>
      <c r="K3459" s="832">
        <v>0</v>
      </c>
      <c r="L3459" s="832">
        <v>0</v>
      </c>
      <c r="M3459" s="832">
        <v>0</v>
      </c>
      <c r="N3459" s="832">
        <v>0</v>
      </c>
      <c r="O3459" s="832">
        <v>0</v>
      </c>
      <c r="P3459" s="832">
        <v>0</v>
      </c>
      <c r="Q3459" s="832">
        <v>0</v>
      </c>
      <c r="R3459" s="832">
        <v>0</v>
      </c>
      <c r="S3459" s="832">
        <v>0</v>
      </c>
      <c r="T3459" s="832">
        <v>0</v>
      </c>
      <c r="U3459" s="832">
        <v>0</v>
      </c>
      <c r="V3459" s="832">
        <v>0</v>
      </c>
      <c r="W3459" s="832">
        <v>0</v>
      </c>
      <c r="X3459" s="832">
        <v>0</v>
      </c>
      <c r="Y3459" s="832">
        <v>0</v>
      </c>
      <c r="Z3459" s="832">
        <v>0</v>
      </c>
      <c r="AA3459" s="832">
        <v>0</v>
      </c>
      <c r="AB3459" s="832">
        <v>0</v>
      </c>
      <c r="AC3459" s="832">
        <v>0</v>
      </c>
      <c r="AD3459" s="832">
        <v>0</v>
      </c>
      <c r="AE3459" s="832">
        <v>0</v>
      </c>
      <c r="AF3459" s="832">
        <v>0</v>
      </c>
      <c r="AG3459" s="832">
        <v>0</v>
      </c>
      <c r="AH3459" s="832">
        <v>0</v>
      </c>
      <c r="AI3459" s="832">
        <v>0</v>
      </c>
    </row>
    <row r="3460" spans="1:35" ht="15" customHeight="1">
      <c r="A3460" s="832" t="s">
        <v>1150</v>
      </c>
      <c r="B3460" s="832">
        <v>2023</v>
      </c>
      <c r="C3460" s="832" t="s">
        <v>2450</v>
      </c>
      <c r="D3460" s="832" t="s">
        <v>2451</v>
      </c>
      <c r="E3460" s="832" t="s">
        <v>1891</v>
      </c>
      <c r="F3460" s="832" t="s">
        <v>2443</v>
      </c>
      <c r="G3460" s="832">
        <v>964416.46</v>
      </c>
      <c r="H3460" s="832">
        <v>1054129.78</v>
      </c>
      <c r="I3460" s="832">
        <v>1135502.46</v>
      </c>
      <c r="J3460" s="832">
        <v>1362455.9</v>
      </c>
      <c r="K3460" s="832">
        <v>1606096.13</v>
      </c>
      <c r="L3460" s="832">
        <v>1685492.66</v>
      </c>
      <c r="M3460" s="832">
        <v>134392</v>
      </c>
      <c r="N3460" s="832">
        <v>183364.52</v>
      </c>
      <c r="O3460" s="832">
        <v>309295.46000000002</v>
      </c>
      <c r="P3460" s="832">
        <v>437744.23</v>
      </c>
      <c r="Q3460" s="832">
        <v>528060.28</v>
      </c>
      <c r="R3460" s="832">
        <v>528060.28</v>
      </c>
      <c r="S3460" s="832">
        <v>140457.72</v>
      </c>
      <c r="T3460" s="832">
        <v>125288.47</v>
      </c>
      <c r="U3460" s="832">
        <v>0</v>
      </c>
      <c r="V3460" s="832">
        <v>0</v>
      </c>
      <c r="W3460" s="832">
        <v>0</v>
      </c>
      <c r="X3460" s="832">
        <v>0</v>
      </c>
      <c r="Y3460" s="832">
        <v>0</v>
      </c>
      <c r="Z3460" s="832">
        <v>0</v>
      </c>
      <c r="AA3460" s="832">
        <v>0</v>
      </c>
      <c r="AB3460" s="832">
        <v>0</v>
      </c>
      <c r="AC3460" s="832">
        <v>0</v>
      </c>
      <c r="AD3460" s="832">
        <v>0</v>
      </c>
      <c r="AE3460" s="832">
        <v>0</v>
      </c>
      <c r="AF3460" s="832">
        <v>0</v>
      </c>
      <c r="AG3460" s="832">
        <v>0</v>
      </c>
      <c r="AH3460" s="832">
        <v>0</v>
      </c>
      <c r="AI3460" s="832">
        <v>0</v>
      </c>
    </row>
    <row r="3461" spans="1:35" ht="15" customHeight="1">
      <c r="A3461" s="832" t="s">
        <v>1150</v>
      </c>
      <c r="B3461" s="832">
        <v>2023</v>
      </c>
      <c r="C3461" s="832" t="s">
        <v>2452</v>
      </c>
      <c r="D3461" s="832" t="s">
        <v>2453</v>
      </c>
      <c r="E3461" s="832" t="s">
        <v>1891</v>
      </c>
      <c r="F3461" s="832" t="s">
        <v>2443</v>
      </c>
      <c r="G3461" s="832">
        <v>0</v>
      </c>
      <c r="H3461" s="832">
        <v>0</v>
      </c>
      <c r="I3461" s="832">
        <v>0</v>
      </c>
      <c r="J3461" s="832">
        <v>0</v>
      </c>
      <c r="K3461" s="832">
        <v>0</v>
      </c>
      <c r="L3461" s="832">
        <v>0</v>
      </c>
      <c r="M3461" s="832">
        <v>0</v>
      </c>
      <c r="N3461" s="832">
        <v>0</v>
      </c>
      <c r="O3461" s="832">
        <v>0</v>
      </c>
      <c r="P3461" s="832">
        <v>0</v>
      </c>
      <c r="Q3461" s="832">
        <v>0</v>
      </c>
      <c r="R3461" s="832">
        <v>0</v>
      </c>
      <c r="S3461" s="832">
        <v>0</v>
      </c>
      <c r="T3461" s="832">
        <v>0</v>
      </c>
      <c r="U3461" s="832">
        <v>0</v>
      </c>
      <c r="V3461" s="832">
        <v>0</v>
      </c>
      <c r="W3461" s="832">
        <v>0</v>
      </c>
      <c r="X3461" s="832">
        <v>0</v>
      </c>
      <c r="Y3461" s="832">
        <v>0</v>
      </c>
      <c r="Z3461" s="832">
        <v>0</v>
      </c>
      <c r="AA3461" s="832">
        <v>0</v>
      </c>
      <c r="AB3461" s="832">
        <v>0</v>
      </c>
      <c r="AC3461" s="832">
        <v>0</v>
      </c>
      <c r="AD3461" s="832">
        <v>0</v>
      </c>
      <c r="AE3461" s="832">
        <v>0</v>
      </c>
      <c r="AF3461" s="832">
        <v>0</v>
      </c>
      <c r="AG3461" s="832">
        <v>0</v>
      </c>
      <c r="AH3461" s="832">
        <v>0</v>
      </c>
      <c r="AI3461" s="832">
        <v>0</v>
      </c>
    </row>
    <row r="3462" spans="1:35" ht="15" customHeight="1">
      <c r="A3462" s="832" t="s">
        <v>1150</v>
      </c>
      <c r="B3462" s="832">
        <v>2023</v>
      </c>
      <c r="C3462" s="832" t="s">
        <v>2454</v>
      </c>
      <c r="D3462" s="832" t="s">
        <v>2455</v>
      </c>
      <c r="E3462" s="832" t="s">
        <v>1891</v>
      </c>
      <c r="F3462" s="832" t="s">
        <v>2443</v>
      </c>
      <c r="G3462" s="832">
        <v>268553.49</v>
      </c>
      <c r="H3462" s="832">
        <v>268553.49</v>
      </c>
      <c r="I3462" s="832">
        <v>268553.49</v>
      </c>
      <c r="J3462" s="832">
        <v>359363.77</v>
      </c>
      <c r="K3462" s="832">
        <v>493203.32</v>
      </c>
      <c r="L3462" s="832">
        <v>493203.32</v>
      </c>
      <c r="M3462" s="832">
        <v>48714.29</v>
      </c>
      <c r="N3462" s="832">
        <v>140284.46</v>
      </c>
      <c r="O3462" s="832">
        <v>192747.35</v>
      </c>
      <c r="P3462" s="832">
        <v>192747.35</v>
      </c>
      <c r="Q3462" s="832">
        <v>337767.33</v>
      </c>
      <c r="R3462" s="832">
        <v>337767.33</v>
      </c>
      <c r="S3462" s="832">
        <v>41100.28</v>
      </c>
      <c r="T3462" s="832">
        <v>55262.37</v>
      </c>
      <c r="U3462" s="832">
        <v>0</v>
      </c>
      <c r="V3462" s="832">
        <v>0</v>
      </c>
      <c r="W3462" s="832">
        <v>0</v>
      </c>
      <c r="X3462" s="832">
        <v>0</v>
      </c>
      <c r="Y3462" s="832">
        <v>0</v>
      </c>
      <c r="Z3462" s="832">
        <v>0</v>
      </c>
      <c r="AA3462" s="832">
        <v>0</v>
      </c>
      <c r="AB3462" s="832">
        <v>0</v>
      </c>
      <c r="AC3462" s="832">
        <v>0</v>
      </c>
      <c r="AD3462" s="832">
        <v>0</v>
      </c>
      <c r="AE3462" s="832">
        <v>0</v>
      </c>
      <c r="AF3462" s="832">
        <v>0</v>
      </c>
      <c r="AG3462" s="832">
        <v>0</v>
      </c>
      <c r="AH3462" s="832">
        <v>0</v>
      </c>
      <c r="AI3462" s="832">
        <v>0</v>
      </c>
    </row>
    <row r="3463" spans="1:35" ht="15" customHeight="1">
      <c r="A3463" s="832" t="s">
        <v>1150</v>
      </c>
      <c r="B3463" s="832">
        <v>2023</v>
      </c>
      <c r="C3463" s="832" t="s">
        <v>2456</v>
      </c>
      <c r="D3463" s="832" t="s">
        <v>2457</v>
      </c>
      <c r="E3463" s="832" t="s">
        <v>1891</v>
      </c>
      <c r="F3463" s="832" t="s">
        <v>2443</v>
      </c>
      <c r="G3463" s="832">
        <v>0</v>
      </c>
      <c r="H3463" s="832">
        <v>0</v>
      </c>
      <c r="I3463" s="832">
        <v>47355</v>
      </c>
      <c r="J3463" s="832">
        <v>47355</v>
      </c>
      <c r="K3463" s="832">
        <v>47355</v>
      </c>
      <c r="L3463" s="832">
        <v>98074.35</v>
      </c>
      <c r="M3463" s="832">
        <v>0</v>
      </c>
      <c r="N3463" s="832">
        <v>49025</v>
      </c>
      <c r="O3463" s="832">
        <v>102036.11</v>
      </c>
      <c r="P3463" s="832">
        <v>102036.11</v>
      </c>
      <c r="Q3463" s="832">
        <v>152719.1</v>
      </c>
      <c r="R3463" s="832">
        <v>152719.1</v>
      </c>
      <c r="S3463" s="832">
        <v>8172.86</v>
      </c>
      <c r="T3463" s="832">
        <v>22799.4</v>
      </c>
      <c r="U3463" s="832">
        <v>0</v>
      </c>
      <c r="V3463" s="832">
        <v>0</v>
      </c>
      <c r="W3463" s="832">
        <v>0</v>
      </c>
      <c r="X3463" s="832">
        <v>0</v>
      </c>
      <c r="Y3463" s="832">
        <v>0</v>
      </c>
      <c r="Z3463" s="832">
        <v>0</v>
      </c>
      <c r="AA3463" s="832">
        <v>0</v>
      </c>
      <c r="AB3463" s="832">
        <v>0</v>
      </c>
      <c r="AC3463" s="832">
        <v>0</v>
      </c>
      <c r="AD3463" s="832">
        <v>0</v>
      </c>
      <c r="AE3463" s="832">
        <v>0</v>
      </c>
      <c r="AF3463" s="832">
        <v>0</v>
      </c>
      <c r="AG3463" s="832">
        <v>0</v>
      </c>
      <c r="AH3463" s="832">
        <v>0</v>
      </c>
      <c r="AI3463" s="832">
        <v>0</v>
      </c>
    </row>
    <row r="3464" spans="1:35" ht="15" customHeight="1">
      <c r="A3464" s="832" t="s">
        <v>1150</v>
      </c>
      <c r="B3464" s="832">
        <v>2023</v>
      </c>
      <c r="C3464" s="832" t="s">
        <v>2458</v>
      </c>
      <c r="D3464" s="832" t="s">
        <v>2459</v>
      </c>
      <c r="E3464" s="832" t="s">
        <v>1891</v>
      </c>
      <c r="F3464" s="832" t="s">
        <v>2443</v>
      </c>
      <c r="G3464" s="832">
        <v>0</v>
      </c>
      <c r="H3464" s="832">
        <v>0</v>
      </c>
      <c r="I3464" s="832">
        <v>0</v>
      </c>
      <c r="J3464" s="832">
        <v>0</v>
      </c>
      <c r="K3464" s="832">
        <v>0</v>
      </c>
      <c r="L3464" s="832">
        <v>0</v>
      </c>
      <c r="M3464" s="832">
        <v>0</v>
      </c>
      <c r="N3464" s="832">
        <v>0</v>
      </c>
      <c r="O3464" s="832">
        <v>0</v>
      </c>
      <c r="P3464" s="832">
        <v>0</v>
      </c>
      <c r="Q3464" s="832">
        <v>0</v>
      </c>
      <c r="R3464" s="832">
        <v>0</v>
      </c>
      <c r="S3464" s="832">
        <v>0</v>
      </c>
      <c r="T3464" s="832">
        <v>0</v>
      </c>
      <c r="U3464" s="832">
        <v>0</v>
      </c>
      <c r="V3464" s="832">
        <v>0</v>
      </c>
      <c r="W3464" s="832">
        <v>0</v>
      </c>
      <c r="X3464" s="832">
        <v>0</v>
      </c>
      <c r="Y3464" s="832">
        <v>0</v>
      </c>
      <c r="Z3464" s="832">
        <v>0</v>
      </c>
      <c r="AA3464" s="832">
        <v>0</v>
      </c>
      <c r="AB3464" s="832">
        <v>0</v>
      </c>
      <c r="AC3464" s="832">
        <v>0</v>
      </c>
      <c r="AD3464" s="832">
        <v>0</v>
      </c>
      <c r="AE3464" s="832">
        <v>0</v>
      </c>
      <c r="AF3464" s="832">
        <v>0</v>
      </c>
      <c r="AG3464" s="832">
        <v>0</v>
      </c>
      <c r="AH3464" s="832">
        <v>0</v>
      </c>
      <c r="AI3464" s="832">
        <v>0</v>
      </c>
    </row>
    <row r="3465" spans="1:35" ht="15" customHeight="1">
      <c r="A3465" s="832" t="s">
        <v>1150</v>
      </c>
      <c r="B3465" s="832">
        <v>2023</v>
      </c>
      <c r="C3465" s="832" t="s">
        <v>2460</v>
      </c>
      <c r="D3465" s="832" t="s">
        <v>2461</v>
      </c>
      <c r="E3465" s="832" t="s">
        <v>1891</v>
      </c>
      <c r="F3465" s="832" t="s">
        <v>2443</v>
      </c>
      <c r="G3465" s="832">
        <v>79287.13</v>
      </c>
      <c r="H3465" s="832">
        <v>79287.13</v>
      </c>
      <c r="I3465" s="832">
        <v>79287.13</v>
      </c>
      <c r="J3465" s="832">
        <v>79287.13</v>
      </c>
      <c r="K3465" s="832">
        <v>79287.13</v>
      </c>
      <c r="L3465" s="832">
        <v>79287.13</v>
      </c>
      <c r="M3465" s="832">
        <v>0</v>
      </c>
      <c r="N3465" s="832">
        <v>0</v>
      </c>
      <c r="O3465" s="832">
        <v>0</v>
      </c>
      <c r="P3465" s="832">
        <v>0</v>
      </c>
      <c r="Q3465" s="832">
        <v>0</v>
      </c>
      <c r="R3465" s="832">
        <v>0</v>
      </c>
      <c r="S3465" s="832">
        <v>6607.26</v>
      </c>
      <c r="T3465" s="832">
        <v>0</v>
      </c>
      <c r="U3465" s="832">
        <v>0</v>
      </c>
      <c r="V3465" s="832">
        <v>0</v>
      </c>
      <c r="W3465" s="832">
        <v>0</v>
      </c>
      <c r="X3465" s="832">
        <v>0</v>
      </c>
      <c r="Y3465" s="832">
        <v>0</v>
      </c>
      <c r="Z3465" s="832">
        <v>0</v>
      </c>
      <c r="AA3465" s="832">
        <v>0</v>
      </c>
      <c r="AB3465" s="832">
        <v>0</v>
      </c>
      <c r="AC3465" s="832">
        <v>0</v>
      </c>
      <c r="AD3465" s="832">
        <v>0</v>
      </c>
      <c r="AE3465" s="832">
        <v>0</v>
      </c>
      <c r="AF3465" s="832">
        <v>0</v>
      </c>
      <c r="AG3465" s="832">
        <v>0</v>
      </c>
      <c r="AH3465" s="832">
        <v>0</v>
      </c>
      <c r="AI3465" s="832">
        <v>0</v>
      </c>
    </row>
    <row r="3466" spans="1:35" ht="15" customHeight="1">
      <c r="A3466" s="832" t="s">
        <v>1150</v>
      </c>
      <c r="B3466" s="832">
        <v>2023</v>
      </c>
      <c r="C3466" s="832" t="s">
        <v>2462</v>
      </c>
      <c r="D3466" s="832" t="s">
        <v>2463</v>
      </c>
      <c r="E3466" s="832" t="s">
        <v>1891</v>
      </c>
      <c r="F3466" s="832" t="s">
        <v>2443</v>
      </c>
      <c r="G3466" s="832">
        <v>0</v>
      </c>
      <c r="H3466" s="832">
        <v>0</v>
      </c>
      <c r="I3466" s="832">
        <v>0</v>
      </c>
      <c r="J3466" s="832">
        <v>0</v>
      </c>
      <c r="K3466" s="832">
        <v>0</v>
      </c>
      <c r="L3466" s="832">
        <v>0</v>
      </c>
      <c r="M3466" s="832">
        <v>0</v>
      </c>
      <c r="N3466" s="832">
        <v>0</v>
      </c>
      <c r="O3466" s="832">
        <v>0</v>
      </c>
      <c r="P3466" s="832">
        <v>0</v>
      </c>
      <c r="Q3466" s="832">
        <v>0</v>
      </c>
      <c r="R3466" s="832">
        <v>0</v>
      </c>
      <c r="S3466" s="832">
        <v>0</v>
      </c>
      <c r="T3466" s="832">
        <v>0</v>
      </c>
      <c r="U3466" s="832">
        <v>0</v>
      </c>
      <c r="V3466" s="832">
        <v>0</v>
      </c>
      <c r="W3466" s="832">
        <v>0</v>
      </c>
      <c r="X3466" s="832">
        <v>0</v>
      </c>
      <c r="Y3466" s="832">
        <v>0</v>
      </c>
      <c r="Z3466" s="832">
        <v>0</v>
      </c>
      <c r="AA3466" s="832">
        <v>0</v>
      </c>
      <c r="AB3466" s="832">
        <v>0</v>
      </c>
      <c r="AC3466" s="832">
        <v>0</v>
      </c>
      <c r="AD3466" s="832">
        <v>0</v>
      </c>
      <c r="AE3466" s="832">
        <v>0</v>
      </c>
      <c r="AF3466" s="832">
        <v>0</v>
      </c>
      <c r="AG3466" s="832">
        <v>0</v>
      </c>
      <c r="AH3466" s="832">
        <v>0</v>
      </c>
      <c r="AI3466" s="832">
        <v>0</v>
      </c>
    </row>
    <row r="3467" spans="1:35" ht="15" customHeight="1">
      <c r="A3467" s="832" t="s">
        <v>1150</v>
      </c>
      <c r="B3467" s="832">
        <v>2023</v>
      </c>
      <c r="C3467" s="832" t="s">
        <v>2464</v>
      </c>
      <c r="D3467" s="832" t="s">
        <v>2465</v>
      </c>
      <c r="E3467" s="832" t="s">
        <v>1891</v>
      </c>
      <c r="F3467" s="832" t="s">
        <v>2443</v>
      </c>
      <c r="G3467" s="832">
        <v>1499441.61</v>
      </c>
      <c r="H3467" s="832">
        <v>1687222.14</v>
      </c>
      <c r="I3467" s="832">
        <v>1885738.82</v>
      </c>
      <c r="J3467" s="832">
        <v>2032661.91</v>
      </c>
      <c r="K3467" s="832">
        <v>2271755.56</v>
      </c>
      <c r="L3467" s="832">
        <v>2418357.92</v>
      </c>
      <c r="M3467" s="832">
        <v>169402.84</v>
      </c>
      <c r="N3467" s="832">
        <v>367493.77</v>
      </c>
      <c r="O3467" s="832">
        <v>795022.3</v>
      </c>
      <c r="P3467" s="832">
        <v>1031575.63</v>
      </c>
      <c r="Q3467" s="832">
        <v>1163246.7</v>
      </c>
      <c r="R3467" s="832">
        <v>1313514.8</v>
      </c>
      <c r="S3467" s="832">
        <v>201529.83</v>
      </c>
      <c r="T3467" s="832">
        <v>214444.33</v>
      </c>
      <c r="U3467" s="832">
        <v>0</v>
      </c>
      <c r="V3467" s="832">
        <v>0</v>
      </c>
      <c r="W3467" s="832">
        <v>0</v>
      </c>
      <c r="X3467" s="832">
        <v>0</v>
      </c>
      <c r="Y3467" s="832">
        <v>0</v>
      </c>
      <c r="Z3467" s="832">
        <v>0</v>
      </c>
      <c r="AA3467" s="832">
        <v>0</v>
      </c>
      <c r="AB3467" s="832">
        <v>0</v>
      </c>
      <c r="AC3467" s="832">
        <v>0</v>
      </c>
      <c r="AD3467" s="832">
        <v>0</v>
      </c>
      <c r="AE3467" s="832">
        <v>0</v>
      </c>
      <c r="AF3467" s="832">
        <v>0</v>
      </c>
      <c r="AG3467" s="832">
        <v>0</v>
      </c>
      <c r="AH3467" s="832">
        <v>0</v>
      </c>
      <c r="AI3467" s="832">
        <v>0</v>
      </c>
    </row>
    <row r="3468" spans="1:35" ht="15" customHeight="1">
      <c r="A3468" s="832" t="s">
        <v>1150</v>
      </c>
      <c r="B3468" s="832">
        <v>2023</v>
      </c>
      <c r="C3468" s="832" t="s">
        <v>2466</v>
      </c>
      <c r="D3468" s="832" t="s">
        <v>2467</v>
      </c>
      <c r="E3468" s="832" t="s">
        <v>1891</v>
      </c>
      <c r="F3468" s="832" t="s">
        <v>2443</v>
      </c>
      <c r="G3468" s="832">
        <v>0</v>
      </c>
      <c r="H3468" s="832">
        <v>0</v>
      </c>
      <c r="I3468" s="832">
        <v>0</v>
      </c>
      <c r="J3468" s="832">
        <v>0</v>
      </c>
      <c r="K3468" s="832">
        <v>0</v>
      </c>
      <c r="L3468" s="832">
        <v>0</v>
      </c>
      <c r="M3468" s="832">
        <v>0</v>
      </c>
      <c r="N3468" s="832">
        <v>0</v>
      </c>
      <c r="O3468" s="832">
        <v>0</v>
      </c>
      <c r="P3468" s="832">
        <v>0</v>
      </c>
      <c r="Q3468" s="832">
        <v>0</v>
      </c>
      <c r="R3468" s="832">
        <v>0</v>
      </c>
      <c r="S3468" s="832">
        <v>0</v>
      </c>
      <c r="T3468" s="832">
        <v>0</v>
      </c>
      <c r="U3468" s="832">
        <v>0</v>
      </c>
      <c r="V3468" s="832">
        <v>0</v>
      </c>
      <c r="W3468" s="832">
        <v>0</v>
      </c>
      <c r="X3468" s="832">
        <v>0</v>
      </c>
      <c r="Y3468" s="832">
        <v>0</v>
      </c>
      <c r="Z3468" s="832">
        <v>0</v>
      </c>
      <c r="AA3468" s="832">
        <v>0</v>
      </c>
      <c r="AB3468" s="832">
        <v>0</v>
      </c>
      <c r="AC3468" s="832">
        <v>0</v>
      </c>
      <c r="AD3468" s="832">
        <v>0</v>
      </c>
      <c r="AE3468" s="832">
        <v>0</v>
      </c>
      <c r="AF3468" s="832">
        <v>0</v>
      </c>
      <c r="AG3468" s="832">
        <v>0</v>
      </c>
      <c r="AH3468" s="832">
        <v>0</v>
      </c>
      <c r="AI3468" s="832">
        <v>0</v>
      </c>
    </row>
    <row r="3469" spans="1:35" ht="15" customHeight="1">
      <c r="A3469" s="832" t="s">
        <v>1150</v>
      </c>
      <c r="B3469" s="832">
        <v>2023</v>
      </c>
      <c r="C3469" s="832" t="s">
        <v>2468</v>
      </c>
      <c r="D3469" s="832" t="s">
        <v>2469</v>
      </c>
      <c r="E3469" s="832" t="s">
        <v>1891</v>
      </c>
      <c r="F3469" s="832" t="s">
        <v>2443</v>
      </c>
      <c r="G3469" s="832">
        <v>0</v>
      </c>
      <c r="H3469" s="832">
        <v>0</v>
      </c>
      <c r="I3469" s="832">
        <v>0</v>
      </c>
      <c r="J3469" s="832">
        <v>0</v>
      </c>
      <c r="K3469" s="832">
        <v>0</v>
      </c>
      <c r="L3469" s="832">
        <v>0</v>
      </c>
      <c r="M3469" s="832">
        <v>0</v>
      </c>
      <c r="N3469" s="832">
        <v>0</v>
      </c>
      <c r="O3469" s="832">
        <v>0</v>
      </c>
      <c r="P3469" s="832">
        <v>0</v>
      </c>
      <c r="Q3469" s="832">
        <v>0</v>
      </c>
      <c r="R3469" s="832">
        <v>0</v>
      </c>
      <c r="S3469" s="832">
        <v>0</v>
      </c>
      <c r="T3469" s="832">
        <v>0</v>
      </c>
      <c r="U3469" s="832">
        <v>0</v>
      </c>
      <c r="V3469" s="832">
        <v>0</v>
      </c>
      <c r="W3469" s="832">
        <v>0</v>
      </c>
      <c r="X3469" s="832">
        <v>0</v>
      </c>
      <c r="Y3469" s="832">
        <v>0</v>
      </c>
      <c r="Z3469" s="832">
        <v>0</v>
      </c>
      <c r="AA3469" s="832">
        <v>0</v>
      </c>
      <c r="AB3469" s="832">
        <v>0</v>
      </c>
      <c r="AC3469" s="832">
        <v>0</v>
      </c>
      <c r="AD3469" s="832">
        <v>0</v>
      </c>
      <c r="AE3469" s="832">
        <v>0</v>
      </c>
      <c r="AF3469" s="832">
        <v>0</v>
      </c>
      <c r="AG3469" s="832">
        <v>0</v>
      </c>
      <c r="AH3469" s="832">
        <v>0</v>
      </c>
      <c r="AI3469" s="832">
        <v>0</v>
      </c>
    </row>
    <row r="3470" spans="1:35" ht="15" customHeight="1">
      <c r="A3470" s="832" t="s">
        <v>1150</v>
      </c>
      <c r="B3470" s="832">
        <v>2023</v>
      </c>
      <c r="C3470" s="832" t="s">
        <v>2470</v>
      </c>
      <c r="D3470" s="832" t="s">
        <v>2471</v>
      </c>
      <c r="E3470" s="832" t="s">
        <v>1891</v>
      </c>
      <c r="F3470" s="832" t="s">
        <v>2443</v>
      </c>
      <c r="G3470" s="832">
        <v>179324.95</v>
      </c>
      <c r="H3470" s="832">
        <v>210602.65</v>
      </c>
      <c r="I3470" s="832">
        <v>240514.65</v>
      </c>
      <c r="J3470" s="832">
        <v>272098.56</v>
      </c>
      <c r="K3470" s="832">
        <v>362206.49</v>
      </c>
      <c r="L3470" s="832">
        <v>362206.49</v>
      </c>
      <c r="M3470" s="832">
        <v>62786.559999999998</v>
      </c>
      <c r="N3470" s="832">
        <v>153393.56</v>
      </c>
      <c r="O3470" s="832">
        <v>153393.56</v>
      </c>
      <c r="P3470" s="832">
        <v>153393.56</v>
      </c>
      <c r="Q3470" s="832">
        <v>215152.35</v>
      </c>
      <c r="R3470" s="832">
        <v>275953.18</v>
      </c>
      <c r="S3470" s="832">
        <v>30183.87</v>
      </c>
      <c r="T3470" s="832">
        <v>36184.9</v>
      </c>
      <c r="U3470" s="832">
        <v>0</v>
      </c>
      <c r="V3470" s="832">
        <v>0</v>
      </c>
      <c r="W3470" s="832">
        <v>0</v>
      </c>
      <c r="X3470" s="832">
        <v>0</v>
      </c>
      <c r="Y3470" s="832">
        <v>0</v>
      </c>
      <c r="Z3470" s="832">
        <v>0</v>
      </c>
      <c r="AA3470" s="832">
        <v>0</v>
      </c>
      <c r="AB3470" s="832">
        <v>0</v>
      </c>
      <c r="AC3470" s="832">
        <v>0</v>
      </c>
      <c r="AD3470" s="832">
        <v>0</v>
      </c>
      <c r="AE3470" s="832">
        <v>0</v>
      </c>
      <c r="AF3470" s="832">
        <v>0</v>
      </c>
      <c r="AG3470" s="832">
        <v>0</v>
      </c>
      <c r="AH3470" s="832">
        <v>0</v>
      </c>
      <c r="AI3470" s="832">
        <v>0</v>
      </c>
    </row>
    <row r="3471" spans="1:35" ht="15" customHeight="1">
      <c r="A3471" s="832" t="s">
        <v>1150</v>
      </c>
      <c r="B3471" s="832">
        <v>2023</v>
      </c>
      <c r="C3471" s="832" t="s">
        <v>2472</v>
      </c>
      <c r="D3471" s="832" t="s">
        <v>2467</v>
      </c>
      <c r="E3471" s="832" t="s">
        <v>1891</v>
      </c>
      <c r="F3471" s="832" t="s">
        <v>2443</v>
      </c>
      <c r="G3471" s="832">
        <v>0</v>
      </c>
      <c r="H3471" s="832">
        <v>0</v>
      </c>
      <c r="I3471" s="832">
        <v>0</v>
      </c>
      <c r="J3471" s="832">
        <v>0</v>
      </c>
      <c r="K3471" s="832">
        <v>0</v>
      </c>
      <c r="L3471" s="832">
        <v>0</v>
      </c>
      <c r="M3471" s="832">
        <v>0</v>
      </c>
      <c r="N3471" s="832">
        <v>0</v>
      </c>
      <c r="O3471" s="832">
        <v>0</v>
      </c>
      <c r="P3471" s="832">
        <v>0</v>
      </c>
      <c r="Q3471" s="832">
        <v>0</v>
      </c>
      <c r="R3471" s="832">
        <v>0</v>
      </c>
      <c r="S3471" s="832">
        <v>0</v>
      </c>
      <c r="T3471" s="832">
        <v>0</v>
      </c>
      <c r="U3471" s="832">
        <v>0</v>
      </c>
      <c r="V3471" s="832">
        <v>0</v>
      </c>
      <c r="W3471" s="832">
        <v>0</v>
      </c>
      <c r="X3471" s="832">
        <v>0</v>
      </c>
      <c r="Y3471" s="832">
        <v>0</v>
      </c>
      <c r="Z3471" s="832">
        <v>0</v>
      </c>
      <c r="AA3471" s="832">
        <v>0</v>
      </c>
      <c r="AB3471" s="832">
        <v>0</v>
      </c>
      <c r="AC3471" s="832">
        <v>0</v>
      </c>
      <c r="AD3471" s="832">
        <v>0</v>
      </c>
      <c r="AE3471" s="832">
        <v>0</v>
      </c>
      <c r="AF3471" s="832">
        <v>0</v>
      </c>
      <c r="AG3471" s="832">
        <v>0</v>
      </c>
      <c r="AH3471" s="832">
        <v>0</v>
      </c>
      <c r="AI3471" s="832">
        <v>0</v>
      </c>
    </row>
    <row r="3472" spans="1:35" ht="15" customHeight="1">
      <c r="A3472" s="832" t="s">
        <v>1150</v>
      </c>
      <c r="B3472" s="832">
        <v>2023</v>
      </c>
      <c r="C3472" s="832" t="s">
        <v>2473</v>
      </c>
      <c r="D3472" s="832" t="s">
        <v>2474</v>
      </c>
      <c r="E3472" s="832" t="s">
        <v>1891</v>
      </c>
      <c r="F3472" s="832" t="s">
        <v>2443</v>
      </c>
      <c r="G3472" s="832">
        <v>0</v>
      </c>
      <c r="H3472" s="832">
        <v>0</v>
      </c>
      <c r="I3472" s="832">
        <v>0</v>
      </c>
      <c r="J3472" s="832">
        <v>0</v>
      </c>
      <c r="K3472" s="832">
        <v>0</v>
      </c>
      <c r="L3472" s="832">
        <v>0</v>
      </c>
      <c r="M3472" s="832">
        <v>0</v>
      </c>
      <c r="N3472" s="832">
        <v>0</v>
      </c>
      <c r="O3472" s="832">
        <v>0</v>
      </c>
      <c r="P3472" s="832">
        <v>0</v>
      </c>
      <c r="Q3472" s="832">
        <v>0</v>
      </c>
      <c r="R3472" s="832">
        <v>0</v>
      </c>
      <c r="S3472" s="832">
        <v>0</v>
      </c>
      <c r="T3472" s="832">
        <v>0</v>
      </c>
      <c r="U3472" s="832">
        <v>0</v>
      </c>
      <c r="V3472" s="832">
        <v>0</v>
      </c>
      <c r="W3472" s="832">
        <v>0</v>
      </c>
      <c r="X3472" s="832">
        <v>0</v>
      </c>
      <c r="Y3472" s="832">
        <v>0</v>
      </c>
      <c r="Z3472" s="832">
        <v>0</v>
      </c>
      <c r="AA3472" s="832">
        <v>0</v>
      </c>
      <c r="AB3472" s="832">
        <v>0</v>
      </c>
      <c r="AC3472" s="832">
        <v>0</v>
      </c>
      <c r="AD3472" s="832">
        <v>0</v>
      </c>
      <c r="AE3472" s="832">
        <v>0</v>
      </c>
      <c r="AF3472" s="832">
        <v>0</v>
      </c>
      <c r="AG3472" s="832">
        <v>0</v>
      </c>
      <c r="AH3472" s="832">
        <v>0</v>
      </c>
      <c r="AI3472" s="832">
        <v>0</v>
      </c>
    </row>
    <row r="3473" spans="1:35" ht="15" customHeight="1">
      <c r="A3473" s="832" t="s">
        <v>1150</v>
      </c>
      <c r="B3473" s="832">
        <v>2023</v>
      </c>
      <c r="C3473" s="832" t="s">
        <v>2475</v>
      </c>
      <c r="D3473" s="832" t="s">
        <v>2476</v>
      </c>
      <c r="E3473" s="832" t="s">
        <v>1891</v>
      </c>
      <c r="F3473" s="832" t="s">
        <v>2443</v>
      </c>
      <c r="G3473" s="832">
        <v>-139.91999999999999</v>
      </c>
      <c r="H3473" s="832">
        <v>-139.91999999999999</v>
      </c>
      <c r="I3473" s="832">
        <v>-139.91999999999999</v>
      </c>
      <c r="J3473" s="832">
        <v>-139.91999999999999</v>
      </c>
      <c r="K3473" s="832">
        <v>-139.91999999999999</v>
      </c>
      <c r="L3473" s="832">
        <v>-139.91999999999999</v>
      </c>
      <c r="M3473" s="832">
        <v>0</v>
      </c>
      <c r="N3473" s="832">
        <v>0</v>
      </c>
      <c r="O3473" s="832">
        <v>0</v>
      </c>
      <c r="P3473" s="832">
        <v>0</v>
      </c>
      <c r="Q3473" s="832">
        <v>0</v>
      </c>
      <c r="R3473" s="832">
        <v>0</v>
      </c>
      <c r="S3473" s="832">
        <v>-11.66</v>
      </c>
      <c r="T3473" s="832">
        <v>0</v>
      </c>
      <c r="U3473" s="832">
        <v>0</v>
      </c>
      <c r="V3473" s="832">
        <v>0</v>
      </c>
      <c r="W3473" s="832">
        <v>0</v>
      </c>
      <c r="X3473" s="832">
        <v>0</v>
      </c>
      <c r="Y3473" s="832">
        <v>0</v>
      </c>
      <c r="Z3473" s="832">
        <v>0</v>
      </c>
      <c r="AA3473" s="832">
        <v>0</v>
      </c>
      <c r="AB3473" s="832">
        <v>0</v>
      </c>
      <c r="AC3473" s="832">
        <v>0</v>
      </c>
      <c r="AD3473" s="832">
        <v>0</v>
      </c>
      <c r="AE3473" s="832">
        <v>0</v>
      </c>
      <c r="AF3473" s="832">
        <v>0</v>
      </c>
      <c r="AG3473" s="832">
        <v>0</v>
      </c>
      <c r="AH3473" s="832">
        <v>0</v>
      </c>
      <c r="AI3473" s="832">
        <v>0</v>
      </c>
    </row>
    <row r="3474" spans="1:35" ht="15" customHeight="1">
      <c r="A3474" s="832" t="s">
        <v>1150</v>
      </c>
      <c r="B3474" s="832">
        <v>2023</v>
      </c>
      <c r="C3474" s="832" t="s">
        <v>2477</v>
      </c>
      <c r="D3474" s="832" t="s">
        <v>2478</v>
      </c>
      <c r="E3474" s="832" t="s">
        <v>1891</v>
      </c>
      <c r="F3474" s="832" t="s">
        <v>2443</v>
      </c>
      <c r="G3474" s="832">
        <v>0</v>
      </c>
      <c r="H3474" s="832">
        <v>0</v>
      </c>
      <c r="I3474" s="832">
        <v>0</v>
      </c>
      <c r="J3474" s="832">
        <v>0</v>
      </c>
      <c r="K3474" s="832">
        <v>0</v>
      </c>
      <c r="L3474" s="832">
        <v>0</v>
      </c>
      <c r="M3474" s="832">
        <v>0</v>
      </c>
      <c r="N3474" s="832">
        <v>0</v>
      </c>
      <c r="O3474" s="832">
        <v>0</v>
      </c>
      <c r="P3474" s="832">
        <v>0</v>
      </c>
      <c r="Q3474" s="832">
        <v>0</v>
      </c>
      <c r="R3474" s="832">
        <v>0</v>
      </c>
      <c r="S3474" s="832">
        <v>0</v>
      </c>
      <c r="T3474" s="832">
        <v>0</v>
      </c>
      <c r="U3474" s="832">
        <v>0</v>
      </c>
      <c r="V3474" s="832">
        <v>0</v>
      </c>
      <c r="W3474" s="832">
        <v>0</v>
      </c>
      <c r="X3474" s="832">
        <v>0</v>
      </c>
      <c r="Y3474" s="832">
        <v>0</v>
      </c>
      <c r="Z3474" s="832">
        <v>0</v>
      </c>
      <c r="AA3474" s="832">
        <v>0</v>
      </c>
      <c r="AB3474" s="832">
        <v>0</v>
      </c>
      <c r="AC3474" s="832">
        <v>0</v>
      </c>
      <c r="AD3474" s="832">
        <v>0</v>
      </c>
      <c r="AE3474" s="832">
        <v>0</v>
      </c>
      <c r="AF3474" s="832">
        <v>0</v>
      </c>
      <c r="AG3474" s="832">
        <v>0</v>
      </c>
      <c r="AH3474" s="832">
        <v>0</v>
      </c>
      <c r="AI3474" s="832">
        <v>0</v>
      </c>
    </row>
    <row r="3475" spans="1:35" ht="15" customHeight="1">
      <c r="A3475" s="832" t="s">
        <v>1150</v>
      </c>
      <c r="B3475" s="832">
        <v>2023</v>
      </c>
      <c r="C3475" s="832" t="s">
        <v>2479</v>
      </c>
      <c r="D3475" s="832" t="s">
        <v>2480</v>
      </c>
      <c r="E3475" s="832" t="s">
        <v>1891</v>
      </c>
      <c r="F3475" s="832" t="s">
        <v>2443</v>
      </c>
      <c r="G3475" s="832">
        <v>1517843.73</v>
      </c>
      <c r="H3475" s="832">
        <v>1762883.74</v>
      </c>
      <c r="I3475" s="832">
        <v>2140789.83</v>
      </c>
      <c r="J3475" s="832">
        <v>2222653.4900000002</v>
      </c>
      <c r="K3475" s="832">
        <v>2480900.8199999998</v>
      </c>
      <c r="L3475" s="832">
        <v>2564834.3199999998</v>
      </c>
      <c r="M3475" s="832">
        <v>253894.34</v>
      </c>
      <c r="N3475" s="832">
        <v>790587.27</v>
      </c>
      <c r="O3475" s="832">
        <v>1154237.8799999999</v>
      </c>
      <c r="P3475" s="832">
        <v>1454700.33</v>
      </c>
      <c r="Q3475" s="832">
        <v>1803521.38</v>
      </c>
      <c r="R3475" s="832">
        <v>2256363.27</v>
      </c>
      <c r="S3475" s="832">
        <v>213736.19</v>
      </c>
      <c r="T3475" s="832">
        <v>269029.62</v>
      </c>
      <c r="U3475" s="832">
        <v>0</v>
      </c>
      <c r="V3475" s="832">
        <v>0</v>
      </c>
      <c r="W3475" s="832">
        <v>0</v>
      </c>
      <c r="X3475" s="832">
        <v>0</v>
      </c>
      <c r="Y3475" s="832">
        <v>0</v>
      </c>
      <c r="Z3475" s="832">
        <v>0</v>
      </c>
      <c r="AA3475" s="832">
        <v>0</v>
      </c>
      <c r="AB3475" s="832">
        <v>0</v>
      </c>
      <c r="AC3475" s="832">
        <v>0</v>
      </c>
      <c r="AD3475" s="832">
        <v>0</v>
      </c>
      <c r="AE3475" s="832">
        <v>0</v>
      </c>
      <c r="AF3475" s="832">
        <v>0</v>
      </c>
      <c r="AG3475" s="832">
        <v>0</v>
      </c>
      <c r="AH3475" s="832">
        <v>0</v>
      </c>
      <c r="AI3475" s="832">
        <v>0</v>
      </c>
    </row>
    <row r="3476" spans="1:35" ht="15" customHeight="1">
      <c r="A3476" s="832" t="s">
        <v>1150</v>
      </c>
      <c r="B3476" s="832">
        <v>2023</v>
      </c>
      <c r="C3476" s="832" t="s">
        <v>2481</v>
      </c>
      <c r="D3476" s="832" t="s">
        <v>2482</v>
      </c>
      <c r="E3476" s="832" t="s">
        <v>1891</v>
      </c>
      <c r="F3476" s="832" t="s">
        <v>2443</v>
      </c>
      <c r="G3476" s="832">
        <v>2698754.39</v>
      </c>
      <c r="H3476" s="832">
        <v>2883614.85</v>
      </c>
      <c r="I3476" s="832">
        <v>3129573.38</v>
      </c>
      <c r="J3476" s="832">
        <v>3657587.93</v>
      </c>
      <c r="K3476" s="832">
        <v>4312004.21</v>
      </c>
      <c r="L3476" s="832">
        <v>4634621.87</v>
      </c>
      <c r="M3476" s="832">
        <v>343741.03</v>
      </c>
      <c r="N3476" s="832">
        <v>960063.93</v>
      </c>
      <c r="O3476" s="832">
        <v>1644054.08</v>
      </c>
      <c r="P3476" s="832">
        <v>2105195.4300000002</v>
      </c>
      <c r="Q3476" s="832">
        <v>2309094.73</v>
      </c>
      <c r="R3476" s="832">
        <v>2514856.67</v>
      </c>
      <c r="S3476" s="832">
        <v>386218.49</v>
      </c>
      <c r="T3476" s="832">
        <v>424270.83</v>
      </c>
      <c r="U3476" s="832">
        <v>0</v>
      </c>
      <c r="V3476" s="832">
        <v>0</v>
      </c>
      <c r="W3476" s="832">
        <v>0</v>
      </c>
      <c r="X3476" s="832">
        <v>0</v>
      </c>
      <c r="Y3476" s="832">
        <v>0</v>
      </c>
      <c r="Z3476" s="832">
        <v>0</v>
      </c>
      <c r="AA3476" s="832">
        <v>0</v>
      </c>
      <c r="AB3476" s="832">
        <v>0</v>
      </c>
      <c r="AC3476" s="832">
        <v>0</v>
      </c>
      <c r="AD3476" s="832">
        <v>0</v>
      </c>
      <c r="AE3476" s="832">
        <v>0</v>
      </c>
      <c r="AF3476" s="832">
        <v>0</v>
      </c>
      <c r="AG3476" s="832">
        <v>0</v>
      </c>
      <c r="AH3476" s="832">
        <v>0</v>
      </c>
      <c r="AI3476" s="832">
        <v>0</v>
      </c>
    </row>
    <row r="3477" spans="1:35" ht="15" customHeight="1">
      <c r="A3477" s="832" t="s">
        <v>1150</v>
      </c>
      <c r="B3477" s="832">
        <v>2023</v>
      </c>
      <c r="C3477" s="832" t="s">
        <v>2483</v>
      </c>
      <c r="D3477" s="832" t="s">
        <v>2484</v>
      </c>
      <c r="E3477" s="832" t="s">
        <v>1891</v>
      </c>
      <c r="F3477" s="832" t="s">
        <v>2443</v>
      </c>
      <c r="G3477" s="832">
        <v>94519</v>
      </c>
      <c r="H3477" s="832">
        <v>168552.37</v>
      </c>
      <c r="I3477" s="832">
        <v>168552.37</v>
      </c>
      <c r="J3477" s="832">
        <v>168552.37</v>
      </c>
      <c r="K3477" s="832">
        <v>168552.37</v>
      </c>
      <c r="L3477" s="832">
        <v>168552.37</v>
      </c>
      <c r="M3477" s="832">
        <v>34464</v>
      </c>
      <c r="N3477" s="832">
        <v>64561</v>
      </c>
      <c r="O3477" s="832">
        <v>64561</v>
      </c>
      <c r="P3477" s="832">
        <v>64561</v>
      </c>
      <c r="Q3477" s="832">
        <v>64561</v>
      </c>
      <c r="R3477" s="832">
        <v>64561</v>
      </c>
      <c r="S3477" s="832">
        <v>14046.03</v>
      </c>
      <c r="T3477" s="832">
        <v>12599.49</v>
      </c>
      <c r="U3477" s="832">
        <v>0</v>
      </c>
      <c r="V3477" s="832">
        <v>0</v>
      </c>
      <c r="W3477" s="832">
        <v>0</v>
      </c>
      <c r="X3477" s="832">
        <v>0</v>
      </c>
      <c r="Y3477" s="832">
        <v>0</v>
      </c>
      <c r="Z3477" s="832">
        <v>0</v>
      </c>
      <c r="AA3477" s="832">
        <v>0</v>
      </c>
      <c r="AB3477" s="832">
        <v>0</v>
      </c>
      <c r="AC3477" s="832">
        <v>0</v>
      </c>
      <c r="AD3477" s="832">
        <v>0</v>
      </c>
      <c r="AE3477" s="832">
        <v>0</v>
      </c>
      <c r="AF3477" s="832">
        <v>0</v>
      </c>
      <c r="AG3477" s="832">
        <v>0</v>
      </c>
      <c r="AH3477" s="832">
        <v>0</v>
      </c>
      <c r="AI3477" s="832">
        <v>0</v>
      </c>
    </row>
    <row r="3478" spans="1:35" ht="15" customHeight="1">
      <c r="A3478" s="832" t="s">
        <v>1150</v>
      </c>
      <c r="B3478" s="832">
        <v>2023</v>
      </c>
      <c r="C3478" s="832" t="s">
        <v>2485</v>
      </c>
      <c r="D3478" s="832" t="s">
        <v>2486</v>
      </c>
      <c r="E3478" s="832" t="s">
        <v>1891</v>
      </c>
      <c r="F3478" s="832" t="s">
        <v>2443</v>
      </c>
      <c r="G3478" s="832">
        <v>0</v>
      </c>
      <c r="H3478" s="832">
        <v>0</v>
      </c>
      <c r="I3478" s="832">
        <v>0</v>
      </c>
      <c r="J3478" s="832">
        <v>0</v>
      </c>
      <c r="K3478" s="832">
        <v>0</v>
      </c>
      <c r="L3478" s="832">
        <v>0</v>
      </c>
      <c r="M3478" s="832">
        <v>0</v>
      </c>
      <c r="N3478" s="832">
        <v>0</v>
      </c>
      <c r="O3478" s="832">
        <v>0</v>
      </c>
      <c r="P3478" s="832">
        <v>0</v>
      </c>
      <c r="Q3478" s="832">
        <v>0</v>
      </c>
      <c r="R3478" s="832">
        <v>0</v>
      </c>
      <c r="S3478" s="832">
        <v>0</v>
      </c>
      <c r="T3478" s="832">
        <v>0</v>
      </c>
      <c r="U3478" s="832">
        <v>0</v>
      </c>
      <c r="V3478" s="832">
        <v>0</v>
      </c>
      <c r="W3478" s="832">
        <v>0</v>
      </c>
      <c r="X3478" s="832">
        <v>0</v>
      </c>
      <c r="Y3478" s="832">
        <v>0</v>
      </c>
      <c r="Z3478" s="832">
        <v>0</v>
      </c>
      <c r="AA3478" s="832">
        <v>0</v>
      </c>
      <c r="AB3478" s="832">
        <v>0</v>
      </c>
      <c r="AC3478" s="832">
        <v>0</v>
      </c>
      <c r="AD3478" s="832">
        <v>0</v>
      </c>
      <c r="AE3478" s="832">
        <v>0</v>
      </c>
      <c r="AF3478" s="832">
        <v>0</v>
      </c>
      <c r="AG3478" s="832">
        <v>0</v>
      </c>
      <c r="AH3478" s="832">
        <v>0</v>
      </c>
      <c r="AI3478" s="832">
        <v>0</v>
      </c>
    </row>
    <row r="3479" spans="1:35" ht="15" customHeight="1">
      <c r="A3479" s="832" t="s">
        <v>1150</v>
      </c>
      <c r="B3479" s="832">
        <v>2023</v>
      </c>
      <c r="C3479" s="832" t="s">
        <v>2487</v>
      </c>
      <c r="D3479" s="832" t="s">
        <v>2488</v>
      </c>
      <c r="E3479" s="832" t="s">
        <v>1891</v>
      </c>
      <c r="F3479" s="832" t="s">
        <v>2443</v>
      </c>
      <c r="G3479" s="832">
        <v>0</v>
      </c>
      <c r="H3479" s="832">
        <v>0</v>
      </c>
      <c r="I3479" s="832">
        <v>0</v>
      </c>
      <c r="J3479" s="832">
        <v>0</v>
      </c>
      <c r="K3479" s="832">
        <v>0</v>
      </c>
      <c r="L3479" s="832">
        <v>0</v>
      </c>
      <c r="M3479" s="832">
        <v>0</v>
      </c>
      <c r="N3479" s="832">
        <v>0</v>
      </c>
      <c r="O3479" s="832">
        <v>0</v>
      </c>
      <c r="P3479" s="832">
        <v>0</v>
      </c>
      <c r="Q3479" s="832">
        <v>0</v>
      </c>
      <c r="R3479" s="832">
        <v>0</v>
      </c>
      <c r="S3479" s="832">
        <v>0</v>
      </c>
      <c r="T3479" s="832">
        <v>0</v>
      </c>
      <c r="U3479" s="832">
        <v>0</v>
      </c>
      <c r="V3479" s="832">
        <v>0</v>
      </c>
      <c r="W3479" s="832">
        <v>0</v>
      </c>
      <c r="X3479" s="832">
        <v>0</v>
      </c>
      <c r="Y3479" s="832">
        <v>0</v>
      </c>
      <c r="Z3479" s="832">
        <v>0</v>
      </c>
      <c r="AA3479" s="832">
        <v>0</v>
      </c>
      <c r="AB3479" s="832">
        <v>0</v>
      </c>
      <c r="AC3479" s="832">
        <v>0</v>
      </c>
      <c r="AD3479" s="832">
        <v>0</v>
      </c>
      <c r="AE3479" s="832">
        <v>0</v>
      </c>
      <c r="AF3479" s="832">
        <v>0</v>
      </c>
      <c r="AG3479" s="832">
        <v>0</v>
      </c>
      <c r="AH3479" s="832">
        <v>0</v>
      </c>
      <c r="AI3479" s="832">
        <v>0</v>
      </c>
    </row>
    <row r="3480" spans="1:35" ht="15" customHeight="1">
      <c r="A3480" s="832" t="s">
        <v>1150</v>
      </c>
      <c r="B3480" s="832">
        <v>2023</v>
      </c>
      <c r="C3480" s="832" t="s">
        <v>2489</v>
      </c>
      <c r="D3480" s="832" t="s">
        <v>2490</v>
      </c>
      <c r="E3480" s="832" t="s">
        <v>1891</v>
      </c>
      <c r="F3480" s="832" t="s">
        <v>2443</v>
      </c>
      <c r="G3480" s="832">
        <v>1576171.28</v>
      </c>
      <c r="H3480" s="832">
        <v>1705221.93</v>
      </c>
      <c r="I3480" s="832">
        <v>1877621.45</v>
      </c>
      <c r="J3480" s="832">
        <v>2096420.64</v>
      </c>
      <c r="K3480" s="832">
        <v>2342054.7999999998</v>
      </c>
      <c r="L3480" s="832">
        <v>2614285.84</v>
      </c>
      <c r="M3480" s="832">
        <v>202968.12</v>
      </c>
      <c r="N3480" s="832">
        <v>446973.28</v>
      </c>
      <c r="O3480" s="832">
        <v>831731.95</v>
      </c>
      <c r="P3480" s="832">
        <v>908628.7</v>
      </c>
      <c r="Q3480" s="832">
        <v>1125307.6200000001</v>
      </c>
      <c r="R3480" s="832">
        <v>1198218.44</v>
      </c>
      <c r="S3480" s="832">
        <v>217857.15</v>
      </c>
      <c r="T3480" s="832">
        <v>196674.74</v>
      </c>
      <c r="U3480" s="832">
        <v>0</v>
      </c>
      <c r="V3480" s="832">
        <v>0</v>
      </c>
      <c r="W3480" s="832">
        <v>0</v>
      </c>
      <c r="X3480" s="832">
        <v>0</v>
      </c>
      <c r="Y3480" s="832">
        <v>0</v>
      </c>
      <c r="Z3480" s="832">
        <v>0</v>
      </c>
      <c r="AA3480" s="832">
        <v>0</v>
      </c>
      <c r="AB3480" s="832">
        <v>0</v>
      </c>
      <c r="AC3480" s="832">
        <v>0</v>
      </c>
      <c r="AD3480" s="832">
        <v>0</v>
      </c>
      <c r="AE3480" s="832">
        <v>0</v>
      </c>
      <c r="AF3480" s="832">
        <v>0</v>
      </c>
      <c r="AG3480" s="832">
        <v>0</v>
      </c>
      <c r="AH3480" s="832">
        <v>0</v>
      </c>
      <c r="AI3480" s="832">
        <v>0</v>
      </c>
    </row>
    <row r="3481" spans="1:35" ht="15" customHeight="1">
      <c r="A3481" s="832" t="s">
        <v>1150</v>
      </c>
      <c r="B3481" s="832">
        <v>2023</v>
      </c>
      <c r="C3481" s="832" t="s">
        <v>2491</v>
      </c>
      <c r="D3481" s="832" t="s">
        <v>2492</v>
      </c>
      <c r="E3481" s="832" t="s">
        <v>1891</v>
      </c>
      <c r="F3481" s="832" t="s">
        <v>2443</v>
      </c>
      <c r="G3481" s="832">
        <v>1213717.72</v>
      </c>
      <c r="H3481" s="832">
        <v>1331896.72</v>
      </c>
      <c r="I3481" s="832">
        <v>1632093.22</v>
      </c>
      <c r="J3481" s="832">
        <v>1878084.84</v>
      </c>
      <c r="K3481" s="832">
        <v>2039585.9</v>
      </c>
      <c r="L3481" s="832">
        <v>2124627.4700000002</v>
      </c>
      <c r="M3481" s="832">
        <v>506423.09</v>
      </c>
      <c r="N3481" s="832">
        <v>887312.58</v>
      </c>
      <c r="O3481" s="832">
        <v>1262383.8999999999</v>
      </c>
      <c r="P3481" s="832">
        <v>1389439.66</v>
      </c>
      <c r="Q3481" s="832">
        <v>1601493.65</v>
      </c>
      <c r="R3481" s="832">
        <v>1727186.37</v>
      </c>
      <c r="S3481" s="832">
        <v>177052.29</v>
      </c>
      <c r="T3481" s="832">
        <v>239527.49</v>
      </c>
      <c r="U3481" s="832">
        <v>0</v>
      </c>
      <c r="V3481" s="832">
        <v>0</v>
      </c>
      <c r="W3481" s="832">
        <v>0</v>
      </c>
      <c r="X3481" s="832">
        <v>0</v>
      </c>
      <c r="Y3481" s="832">
        <v>0</v>
      </c>
      <c r="Z3481" s="832">
        <v>0</v>
      </c>
      <c r="AA3481" s="832">
        <v>0</v>
      </c>
      <c r="AB3481" s="832">
        <v>0</v>
      </c>
      <c r="AC3481" s="832">
        <v>0</v>
      </c>
      <c r="AD3481" s="832">
        <v>0</v>
      </c>
      <c r="AE3481" s="832">
        <v>0</v>
      </c>
      <c r="AF3481" s="832">
        <v>0</v>
      </c>
      <c r="AG3481" s="832">
        <v>0</v>
      </c>
      <c r="AH3481" s="832">
        <v>0</v>
      </c>
      <c r="AI3481" s="832">
        <v>0</v>
      </c>
    </row>
    <row r="3482" spans="1:35" ht="15" customHeight="1">
      <c r="A3482" s="832" t="s">
        <v>1150</v>
      </c>
      <c r="B3482" s="832">
        <v>2023</v>
      </c>
      <c r="C3482" s="832" t="s">
        <v>2493</v>
      </c>
      <c r="D3482" s="832" t="s">
        <v>2494</v>
      </c>
      <c r="E3482" s="832" t="s">
        <v>1891</v>
      </c>
      <c r="F3482" s="832" t="s">
        <v>2443</v>
      </c>
      <c r="G3482" s="832">
        <v>0</v>
      </c>
      <c r="H3482" s="832">
        <v>0</v>
      </c>
      <c r="I3482" s="832">
        <v>0</v>
      </c>
      <c r="J3482" s="832">
        <v>272496.62</v>
      </c>
      <c r="K3482" s="832">
        <v>356546.98</v>
      </c>
      <c r="L3482" s="832">
        <v>402908.82</v>
      </c>
      <c r="M3482" s="832">
        <v>93141.26</v>
      </c>
      <c r="N3482" s="832">
        <v>231705.45</v>
      </c>
      <c r="O3482" s="832">
        <v>384034.18</v>
      </c>
      <c r="P3482" s="832">
        <v>589063.24</v>
      </c>
      <c r="Q3482" s="832">
        <v>637535.24</v>
      </c>
      <c r="R3482" s="832">
        <v>637535.24</v>
      </c>
      <c r="S3482" s="832">
        <v>33575.74</v>
      </c>
      <c r="T3482" s="832">
        <v>94585.82</v>
      </c>
      <c r="U3482" s="832">
        <v>0</v>
      </c>
      <c r="V3482" s="832">
        <v>0</v>
      </c>
      <c r="W3482" s="832">
        <v>0</v>
      </c>
      <c r="X3482" s="832">
        <v>0</v>
      </c>
      <c r="Y3482" s="832">
        <v>0</v>
      </c>
      <c r="Z3482" s="832">
        <v>0</v>
      </c>
      <c r="AA3482" s="832">
        <v>0</v>
      </c>
      <c r="AB3482" s="832">
        <v>0</v>
      </c>
      <c r="AC3482" s="832">
        <v>0</v>
      </c>
      <c r="AD3482" s="832">
        <v>0</v>
      </c>
      <c r="AE3482" s="832">
        <v>0</v>
      </c>
      <c r="AF3482" s="832">
        <v>0</v>
      </c>
      <c r="AG3482" s="832">
        <v>0</v>
      </c>
      <c r="AH3482" s="832">
        <v>0</v>
      </c>
      <c r="AI3482" s="832">
        <v>0</v>
      </c>
    </row>
    <row r="3483" spans="1:35" ht="15" customHeight="1">
      <c r="A3483" s="832" t="s">
        <v>1150</v>
      </c>
      <c r="B3483" s="832">
        <v>2023</v>
      </c>
      <c r="C3483" s="832" t="s">
        <v>2495</v>
      </c>
      <c r="D3483" s="832" t="s">
        <v>2496</v>
      </c>
      <c r="E3483" s="832" t="s">
        <v>333</v>
      </c>
      <c r="F3483" s="832" t="s">
        <v>2443</v>
      </c>
      <c r="G3483" s="832">
        <v>0</v>
      </c>
      <c r="H3483" s="832">
        <v>0</v>
      </c>
      <c r="I3483" s="832">
        <v>0</v>
      </c>
      <c r="J3483" s="832">
        <v>0</v>
      </c>
      <c r="K3483" s="832">
        <v>0</v>
      </c>
      <c r="L3483" s="832">
        <v>0</v>
      </c>
      <c r="M3483" s="832">
        <v>0</v>
      </c>
      <c r="N3483" s="832">
        <v>0</v>
      </c>
      <c r="O3483" s="832">
        <v>0</v>
      </c>
      <c r="P3483" s="832">
        <v>0</v>
      </c>
      <c r="Q3483" s="832">
        <v>0</v>
      </c>
      <c r="R3483" s="832">
        <v>0</v>
      </c>
      <c r="S3483" s="832">
        <v>0</v>
      </c>
      <c r="T3483" s="832">
        <v>0</v>
      </c>
      <c r="U3483" s="832">
        <v>0</v>
      </c>
      <c r="V3483" s="832">
        <v>0</v>
      </c>
      <c r="W3483" s="832">
        <v>0</v>
      </c>
      <c r="X3483" s="832">
        <v>0</v>
      </c>
      <c r="Y3483" s="832">
        <v>0</v>
      </c>
      <c r="Z3483" s="832">
        <v>0</v>
      </c>
      <c r="AA3483" s="832">
        <v>0</v>
      </c>
      <c r="AB3483" s="832">
        <v>0</v>
      </c>
      <c r="AC3483" s="832">
        <v>0</v>
      </c>
      <c r="AD3483" s="832">
        <v>0</v>
      </c>
      <c r="AE3483" s="832">
        <v>0</v>
      </c>
      <c r="AF3483" s="832">
        <v>0</v>
      </c>
      <c r="AG3483" s="832">
        <v>0</v>
      </c>
      <c r="AH3483" s="832">
        <v>0</v>
      </c>
      <c r="AI3483" s="832">
        <v>0</v>
      </c>
    </row>
    <row r="3484" spans="1:35" ht="15" customHeight="1">
      <c r="A3484" s="832" t="s">
        <v>1150</v>
      </c>
      <c r="B3484" s="832">
        <v>2023</v>
      </c>
      <c r="C3484" s="832" t="s">
        <v>2497</v>
      </c>
      <c r="D3484" s="832" t="s">
        <v>2498</v>
      </c>
      <c r="E3484" s="832" t="s">
        <v>333</v>
      </c>
      <c r="F3484" s="832" t="s">
        <v>2443</v>
      </c>
      <c r="G3484" s="832">
        <v>169360.64000000001</v>
      </c>
      <c r="H3484" s="832">
        <v>187113.64</v>
      </c>
      <c r="I3484" s="832">
        <v>221630.64</v>
      </c>
      <c r="J3484" s="832">
        <v>251964.64</v>
      </c>
      <c r="K3484" s="832">
        <v>282528.64000000001</v>
      </c>
      <c r="L3484" s="832">
        <v>294501.64</v>
      </c>
      <c r="M3484" s="832">
        <v>46634</v>
      </c>
      <c r="N3484" s="832">
        <v>82991.91</v>
      </c>
      <c r="O3484" s="832">
        <v>116791.22</v>
      </c>
      <c r="P3484" s="832">
        <v>148245.96</v>
      </c>
      <c r="Q3484" s="832">
        <v>190938.23</v>
      </c>
      <c r="R3484" s="832">
        <v>218449.76</v>
      </c>
      <c r="S3484" s="832">
        <v>24541.8</v>
      </c>
      <c r="T3484" s="832">
        <v>30739.119999999999</v>
      </c>
      <c r="U3484" s="832">
        <v>0</v>
      </c>
      <c r="V3484" s="832">
        <v>0</v>
      </c>
      <c r="W3484" s="832">
        <v>0</v>
      </c>
      <c r="X3484" s="832">
        <v>0</v>
      </c>
      <c r="Y3484" s="832">
        <v>0</v>
      </c>
      <c r="Z3484" s="832">
        <v>0</v>
      </c>
      <c r="AA3484" s="832">
        <v>0</v>
      </c>
      <c r="AB3484" s="832">
        <v>0</v>
      </c>
      <c r="AC3484" s="832">
        <v>0</v>
      </c>
      <c r="AD3484" s="832">
        <v>0</v>
      </c>
      <c r="AE3484" s="832">
        <v>0</v>
      </c>
      <c r="AF3484" s="832">
        <v>0</v>
      </c>
      <c r="AG3484" s="832">
        <v>0</v>
      </c>
      <c r="AH3484" s="832">
        <v>0</v>
      </c>
      <c r="AI3484" s="832">
        <v>0</v>
      </c>
    </row>
    <row r="3485" spans="1:35" ht="15" customHeight="1">
      <c r="A3485" s="832" t="s">
        <v>1150</v>
      </c>
      <c r="B3485" s="832">
        <v>2023</v>
      </c>
      <c r="C3485" s="832" t="s">
        <v>2499</v>
      </c>
      <c r="D3485" s="832" t="s">
        <v>2500</v>
      </c>
      <c r="E3485" s="832" t="s">
        <v>333</v>
      </c>
      <c r="F3485" s="832" t="s">
        <v>2443</v>
      </c>
      <c r="G3485" s="832">
        <v>13807.37</v>
      </c>
      <c r="H3485" s="832">
        <v>14123.71</v>
      </c>
      <c r="I3485" s="832">
        <v>14123.71</v>
      </c>
      <c r="J3485" s="832">
        <v>14782.62</v>
      </c>
      <c r="K3485" s="832">
        <v>15076.91</v>
      </c>
      <c r="L3485" s="832">
        <v>15076.91</v>
      </c>
      <c r="M3485" s="832">
        <v>0</v>
      </c>
      <c r="N3485" s="832">
        <v>0</v>
      </c>
      <c r="O3485" s="832">
        <v>0</v>
      </c>
      <c r="P3485" s="832">
        <v>0</v>
      </c>
      <c r="Q3485" s="832">
        <v>0</v>
      </c>
      <c r="R3485" s="832">
        <v>0</v>
      </c>
      <c r="S3485" s="832">
        <v>1256.4100000000001</v>
      </c>
      <c r="T3485" s="832">
        <v>115.41</v>
      </c>
      <c r="U3485" s="832">
        <v>0</v>
      </c>
      <c r="V3485" s="832">
        <v>0</v>
      </c>
      <c r="W3485" s="832">
        <v>0</v>
      </c>
      <c r="X3485" s="832">
        <v>0</v>
      </c>
      <c r="Y3485" s="832">
        <v>0</v>
      </c>
      <c r="Z3485" s="832">
        <v>0</v>
      </c>
      <c r="AA3485" s="832">
        <v>0</v>
      </c>
      <c r="AB3485" s="832">
        <v>0</v>
      </c>
      <c r="AC3485" s="832">
        <v>0</v>
      </c>
      <c r="AD3485" s="832">
        <v>0</v>
      </c>
      <c r="AE3485" s="832">
        <v>0</v>
      </c>
      <c r="AF3485" s="832">
        <v>0</v>
      </c>
      <c r="AG3485" s="832">
        <v>0</v>
      </c>
      <c r="AH3485" s="832">
        <v>0</v>
      </c>
      <c r="AI3485" s="832">
        <v>0</v>
      </c>
    </row>
    <row r="3486" spans="1:35" ht="15" customHeight="1">
      <c r="A3486" s="832" t="s">
        <v>1150</v>
      </c>
      <c r="B3486" s="832">
        <v>2023</v>
      </c>
      <c r="C3486" s="832" t="s">
        <v>2501</v>
      </c>
      <c r="D3486" s="832" t="s">
        <v>2502</v>
      </c>
      <c r="E3486" s="832" t="s">
        <v>333</v>
      </c>
      <c r="F3486" s="832" t="s">
        <v>2443</v>
      </c>
      <c r="G3486" s="832">
        <v>0</v>
      </c>
      <c r="H3486" s="832">
        <v>0</v>
      </c>
      <c r="I3486" s="832">
        <v>0</v>
      </c>
      <c r="J3486" s="832">
        <v>0</v>
      </c>
      <c r="K3486" s="832">
        <v>0</v>
      </c>
      <c r="L3486" s="832">
        <v>0</v>
      </c>
      <c r="M3486" s="832">
        <v>0</v>
      </c>
      <c r="N3486" s="832">
        <v>0</v>
      </c>
      <c r="O3486" s="832">
        <v>0</v>
      </c>
      <c r="P3486" s="832">
        <v>0</v>
      </c>
      <c r="Q3486" s="832">
        <v>0</v>
      </c>
      <c r="R3486" s="832">
        <v>0</v>
      </c>
      <c r="S3486" s="832">
        <v>0</v>
      </c>
      <c r="T3486" s="832">
        <v>0</v>
      </c>
      <c r="U3486" s="832">
        <v>0</v>
      </c>
      <c r="V3486" s="832">
        <v>0</v>
      </c>
      <c r="W3486" s="832">
        <v>0</v>
      </c>
      <c r="X3486" s="832">
        <v>0</v>
      </c>
      <c r="Y3486" s="832">
        <v>0</v>
      </c>
      <c r="Z3486" s="832">
        <v>0</v>
      </c>
      <c r="AA3486" s="832">
        <v>0</v>
      </c>
      <c r="AB3486" s="832">
        <v>0</v>
      </c>
      <c r="AC3486" s="832">
        <v>0</v>
      </c>
      <c r="AD3486" s="832">
        <v>0</v>
      </c>
      <c r="AE3486" s="832">
        <v>0</v>
      </c>
      <c r="AF3486" s="832">
        <v>0</v>
      </c>
      <c r="AG3486" s="832">
        <v>0</v>
      </c>
      <c r="AH3486" s="832">
        <v>0</v>
      </c>
      <c r="AI3486" s="832">
        <v>0</v>
      </c>
    </row>
    <row r="3487" spans="1:35" ht="15" customHeight="1">
      <c r="A3487" s="832" t="s">
        <v>1150</v>
      </c>
      <c r="B3487" s="832">
        <v>2023</v>
      </c>
      <c r="C3487" s="832" t="s">
        <v>2503</v>
      </c>
      <c r="D3487" s="832" t="s">
        <v>2502</v>
      </c>
      <c r="E3487" s="832" t="s">
        <v>333</v>
      </c>
      <c r="F3487" s="832" t="s">
        <v>2443</v>
      </c>
      <c r="G3487" s="832">
        <v>3195</v>
      </c>
      <c r="H3487" s="832">
        <v>3195</v>
      </c>
      <c r="I3487" s="832">
        <v>3195</v>
      </c>
      <c r="J3487" s="832">
        <v>3195</v>
      </c>
      <c r="K3487" s="832">
        <v>3195</v>
      </c>
      <c r="L3487" s="832">
        <v>3195</v>
      </c>
      <c r="M3487" s="832">
        <v>0</v>
      </c>
      <c r="N3487" s="832">
        <v>0</v>
      </c>
      <c r="O3487" s="832">
        <v>0</v>
      </c>
      <c r="P3487" s="832">
        <v>0</v>
      </c>
      <c r="Q3487" s="832">
        <v>0</v>
      </c>
      <c r="R3487" s="832">
        <v>0</v>
      </c>
      <c r="S3487" s="832">
        <v>266.25</v>
      </c>
      <c r="T3487" s="832">
        <v>0</v>
      </c>
      <c r="U3487" s="832">
        <v>0</v>
      </c>
      <c r="V3487" s="832">
        <v>0</v>
      </c>
      <c r="W3487" s="832">
        <v>0</v>
      </c>
      <c r="X3487" s="832">
        <v>0</v>
      </c>
      <c r="Y3487" s="832">
        <v>0</v>
      </c>
      <c r="Z3487" s="832">
        <v>0</v>
      </c>
      <c r="AA3487" s="832">
        <v>0</v>
      </c>
      <c r="AB3487" s="832">
        <v>0</v>
      </c>
      <c r="AC3487" s="832">
        <v>0</v>
      </c>
      <c r="AD3487" s="832">
        <v>0</v>
      </c>
      <c r="AE3487" s="832">
        <v>0</v>
      </c>
      <c r="AF3487" s="832">
        <v>0</v>
      </c>
      <c r="AG3487" s="832">
        <v>0</v>
      </c>
      <c r="AH3487" s="832">
        <v>0</v>
      </c>
      <c r="AI3487" s="832">
        <v>0</v>
      </c>
    </row>
    <row r="3488" spans="1:35" ht="15" customHeight="1">
      <c r="A3488" s="832" t="s">
        <v>1150</v>
      </c>
      <c r="B3488" s="832">
        <v>2023</v>
      </c>
      <c r="C3488" s="832" t="s">
        <v>2504</v>
      </c>
      <c r="D3488" s="832" t="s">
        <v>2505</v>
      </c>
      <c r="E3488" s="832" t="s">
        <v>333</v>
      </c>
      <c r="F3488" s="832" t="s">
        <v>2443</v>
      </c>
      <c r="G3488" s="832">
        <v>0</v>
      </c>
      <c r="H3488" s="832">
        <v>0</v>
      </c>
      <c r="I3488" s="832">
        <v>0</v>
      </c>
      <c r="J3488" s="832">
        <v>0</v>
      </c>
      <c r="K3488" s="832">
        <v>0</v>
      </c>
      <c r="L3488" s="832">
        <v>0</v>
      </c>
      <c r="M3488" s="832">
        <v>0</v>
      </c>
      <c r="N3488" s="832">
        <v>0</v>
      </c>
      <c r="O3488" s="832">
        <v>0</v>
      </c>
      <c r="P3488" s="832">
        <v>0</v>
      </c>
      <c r="Q3488" s="832">
        <v>0</v>
      </c>
      <c r="R3488" s="832">
        <v>0</v>
      </c>
      <c r="S3488" s="832">
        <v>0</v>
      </c>
      <c r="T3488" s="832">
        <v>0</v>
      </c>
      <c r="U3488" s="832">
        <v>0</v>
      </c>
      <c r="V3488" s="832">
        <v>0</v>
      </c>
      <c r="W3488" s="832">
        <v>0</v>
      </c>
      <c r="X3488" s="832">
        <v>0</v>
      </c>
      <c r="Y3488" s="832">
        <v>0</v>
      </c>
      <c r="Z3488" s="832">
        <v>0</v>
      </c>
      <c r="AA3488" s="832">
        <v>0</v>
      </c>
      <c r="AB3488" s="832">
        <v>0</v>
      </c>
      <c r="AC3488" s="832">
        <v>0</v>
      </c>
      <c r="AD3488" s="832">
        <v>0</v>
      </c>
      <c r="AE3488" s="832">
        <v>0</v>
      </c>
      <c r="AF3488" s="832">
        <v>0</v>
      </c>
      <c r="AG3488" s="832">
        <v>0</v>
      </c>
      <c r="AH3488" s="832">
        <v>0</v>
      </c>
      <c r="AI3488" s="832">
        <v>0</v>
      </c>
    </row>
    <row r="3489" spans="1:35" ht="15" customHeight="1">
      <c r="A3489" s="832" t="s">
        <v>1150</v>
      </c>
      <c r="B3489" s="832">
        <v>2023</v>
      </c>
      <c r="C3489" s="832" t="s">
        <v>2506</v>
      </c>
      <c r="D3489" s="832" t="s">
        <v>2507</v>
      </c>
      <c r="E3489" s="832" t="s">
        <v>333</v>
      </c>
      <c r="F3489" s="832" t="s">
        <v>2443</v>
      </c>
      <c r="G3489" s="832">
        <v>115357.42</v>
      </c>
      <c r="H3489" s="832">
        <v>131848.48000000001</v>
      </c>
      <c r="I3489" s="832">
        <v>154224.45000000001</v>
      </c>
      <c r="J3489" s="832">
        <v>175301.96</v>
      </c>
      <c r="K3489" s="832">
        <v>188445.62</v>
      </c>
      <c r="L3489" s="832">
        <v>192925.05</v>
      </c>
      <c r="M3489" s="832">
        <v>24761.91</v>
      </c>
      <c r="N3489" s="832">
        <v>51703.360000000001</v>
      </c>
      <c r="O3489" s="832">
        <v>81683.19</v>
      </c>
      <c r="P3489" s="832">
        <v>108050.79</v>
      </c>
      <c r="Q3489" s="832">
        <v>131819.23000000001</v>
      </c>
      <c r="R3489" s="832">
        <v>152174.35</v>
      </c>
      <c r="S3489" s="832">
        <v>16077.09</v>
      </c>
      <c r="T3489" s="832">
        <v>19763.25</v>
      </c>
      <c r="U3489" s="832">
        <v>0</v>
      </c>
      <c r="V3489" s="832">
        <v>0</v>
      </c>
      <c r="W3489" s="832">
        <v>0</v>
      </c>
      <c r="X3489" s="832">
        <v>0</v>
      </c>
      <c r="Y3489" s="832">
        <v>0</v>
      </c>
      <c r="Z3489" s="832">
        <v>0</v>
      </c>
      <c r="AA3489" s="832">
        <v>0</v>
      </c>
      <c r="AB3489" s="832">
        <v>0</v>
      </c>
      <c r="AC3489" s="832">
        <v>0</v>
      </c>
      <c r="AD3489" s="832">
        <v>0</v>
      </c>
      <c r="AE3489" s="832">
        <v>0</v>
      </c>
      <c r="AF3489" s="832">
        <v>0</v>
      </c>
      <c r="AG3489" s="832">
        <v>0</v>
      </c>
      <c r="AH3489" s="832">
        <v>0</v>
      </c>
      <c r="AI3489" s="832">
        <v>0</v>
      </c>
    </row>
    <row r="3490" spans="1:35" ht="15" customHeight="1">
      <c r="A3490" s="832" t="s">
        <v>1150</v>
      </c>
      <c r="B3490" s="832">
        <v>2023</v>
      </c>
      <c r="C3490" s="832" t="s">
        <v>2508</v>
      </c>
      <c r="D3490" s="832" t="s">
        <v>2509</v>
      </c>
      <c r="E3490" s="832" t="s">
        <v>333</v>
      </c>
      <c r="F3490" s="832" t="s">
        <v>2443</v>
      </c>
      <c r="G3490" s="832">
        <v>0</v>
      </c>
      <c r="H3490" s="832">
        <v>0</v>
      </c>
      <c r="I3490" s="832">
        <v>0</v>
      </c>
      <c r="J3490" s="832">
        <v>0</v>
      </c>
      <c r="K3490" s="832">
        <v>0</v>
      </c>
      <c r="L3490" s="832">
        <v>0</v>
      </c>
      <c r="M3490" s="832">
        <v>0</v>
      </c>
      <c r="N3490" s="832">
        <v>0</v>
      </c>
      <c r="O3490" s="832">
        <v>0</v>
      </c>
      <c r="P3490" s="832">
        <v>0</v>
      </c>
      <c r="Q3490" s="832">
        <v>0</v>
      </c>
      <c r="R3490" s="832">
        <v>0</v>
      </c>
      <c r="S3490" s="832">
        <v>0</v>
      </c>
      <c r="T3490" s="832">
        <v>0</v>
      </c>
      <c r="U3490" s="832">
        <v>0</v>
      </c>
      <c r="V3490" s="832">
        <v>0</v>
      </c>
      <c r="W3490" s="832">
        <v>0</v>
      </c>
      <c r="X3490" s="832">
        <v>0</v>
      </c>
      <c r="Y3490" s="832">
        <v>0</v>
      </c>
      <c r="Z3490" s="832">
        <v>0</v>
      </c>
      <c r="AA3490" s="832">
        <v>0</v>
      </c>
      <c r="AB3490" s="832">
        <v>0</v>
      </c>
      <c r="AC3490" s="832">
        <v>0</v>
      </c>
      <c r="AD3490" s="832">
        <v>0</v>
      </c>
      <c r="AE3490" s="832">
        <v>0</v>
      </c>
      <c r="AF3490" s="832">
        <v>0</v>
      </c>
      <c r="AG3490" s="832">
        <v>0</v>
      </c>
      <c r="AH3490" s="832">
        <v>0</v>
      </c>
      <c r="AI3490" s="832">
        <v>0</v>
      </c>
    </row>
    <row r="3491" spans="1:35" ht="15" customHeight="1">
      <c r="A3491" s="832" t="s">
        <v>1150</v>
      </c>
      <c r="B3491" s="832">
        <v>2023</v>
      </c>
      <c r="C3491" s="832" t="s">
        <v>2510</v>
      </c>
      <c r="D3491" s="832" t="s">
        <v>2848</v>
      </c>
      <c r="E3491" s="832" t="s">
        <v>333</v>
      </c>
      <c r="F3491" s="832" t="s">
        <v>2443</v>
      </c>
      <c r="G3491" s="832">
        <v>0</v>
      </c>
      <c r="H3491" s="832">
        <v>0</v>
      </c>
      <c r="I3491" s="832">
        <v>0</v>
      </c>
      <c r="J3491" s="832">
        <v>0</v>
      </c>
      <c r="K3491" s="832">
        <v>0</v>
      </c>
      <c r="L3491" s="832">
        <v>0</v>
      </c>
      <c r="M3491" s="832">
        <v>0</v>
      </c>
      <c r="N3491" s="832">
        <v>0</v>
      </c>
      <c r="O3491" s="832">
        <v>0</v>
      </c>
      <c r="P3491" s="832">
        <v>0</v>
      </c>
      <c r="Q3491" s="832">
        <v>0</v>
      </c>
      <c r="R3491" s="832">
        <v>0</v>
      </c>
      <c r="S3491" s="832">
        <v>0</v>
      </c>
      <c r="T3491" s="832">
        <v>0</v>
      </c>
      <c r="U3491" s="832">
        <v>0</v>
      </c>
      <c r="V3491" s="832">
        <v>0</v>
      </c>
      <c r="W3491" s="832">
        <v>0</v>
      </c>
      <c r="X3491" s="832">
        <v>0</v>
      </c>
      <c r="Y3491" s="832">
        <v>0</v>
      </c>
      <c r="Z3491" s="832">
        <v>0</v>
      </c>
      <c r="AA3491" s="832">
        <v>0</v>
      </c>
      <c r="AB3491" s="832">
        <v>0</v>
      </c>
      <c r="AC3491" s="832">
        <v>0</v>
      </c>
      <c r="AD3491" s="832">
        <v>0</v>
      </c>
      <c r="AE3491" s="832">
        <v>0</v>
      </c>
      <c r="AF3491" s="832">
        <v>0</v>
      </c>
      <c r="AG3491" s="832">
        <v>0</v>
      </c>
      <c r="AH3491" s="832">
        <v>0</v>
      </c>
      <c r="AI3491" s="832">
        <v>0</v>
      </c>
    </row>
    <row r="3492" spans="1:35" ht="15" customHeight="1">
      <c r="A3492" s="832" t="s">
        <v>1150</v>
      </c>
      <c r="B3492" s="832">
        <v>2023</v>
      </c>
      <c r="C3492" s="832" t="s">
        <v>2512</v>
      </c>
      <c r="D3492" s="832" t="s">
        <v>2513</v>
      </c>
      <c r="E3492" s="832" t="s">
        <v>1891</v>
      </c>
      <c r="F3492" s="832" t="s">
        <v>2443</v>
      </c>
      <c r="G3492" s="832">
        <v>0</v>
      </c>
      <c r="H3492" s="832">
        <v>31453.46</v>
      </c>
      <c r="I3492" s="832">
        <v>214794.92</v>
      </c>
      <c r="J3492" s="832">
        <v>247568.13</v>
      </c>
      <c r="K3492" s="832">
        <v>247568.13</v>
      </c>
      <c r="L3492" s="832">
        <v>247568.13</v>
      </c>
      <c r="M3492" s="832">
        <v>32231.83</v>
      </c>
      <c r="N3492" s="832">
        <v>32231.83</v>
      </c>
      <c r="O3492" s="832">
        <v>32231.83</v>
      </c>
      <c r="P3492" s="832">
        <v>32231.83</v>
      </c>
      <c r="Q3492" s="832">
        <v>32231.83</v>
      </c>
      <c r="R3492" s="832">
        <v>32231.83</v>
      </c>
      <c r="S3492" s="832">
        <v>20630.68</v>
      </c>
      <c r="T3492" s="832">
        <v>25436.36</v>
      </c>
      <c r="U3492" s="832">
        <v>0</v>
      </c>
      <c r="V3492" s="832">
        <v>0</v>
      </c>
      <c r="W3492" s="832">
        <v>0</v>
      </c>
      <c r="X3492" s="832">
        <v>0</v>
      </c>
      <c r="Y3492" s="832">
        <v>0</v>
      </c>
      <c r="Z3492" s="832">
        <v>0</v>
      </c>
      <c r="AA3492" s="832">
        <v>0</v>
      </c>
      <c r="AB3492" s="832">
        <v>0</v>
      </c>
      <c r="AC3492" s="832">
        <v>0</v>
      </c>
      <c r="AD3492" s="832">
        <v>0</v>
      </c>
      <c r="AE3492" s="832">
        <v>0</v>
      </c>
      <c r="AF3492" s="832">
        <v>0</v>
      </c>
      <c r="AG3492" s="832">
        <v>0</v>
      </c>
      <c r="AH3492" s="832">
        <v>0</v>
      </c>
      <c r="AI3492" s="832">
        <v>0</v>
      </c>
    </row>
    <row r="3493" spans="1:35" ht="15" customHeight="1">
      <c r="A3493" s="832" t="s">
        <v>1150</v>
      </c>
      <c r="B3493" s="832">
        <v>2023</v>
      </c>
      <c r="C3493" s="832" t="s">
        <v>2514</v>
      </c>
      <c r="D3493" s="832" t="s">
        <v>2515</v>
      </c>
      <c r="E3493" s="832" t="s">
        <v>1891</v>
      </c>
      <c r="F3493" s="832" t="s">
        <v>2443</v>
      </c>
      <c r="G3493" s="832">
        <v>0</v>
      </c>
      <c r="H3493" s="832">
        <v>0</v>
      </c>
      <c r="I3493" s="832">
        <v>0</v>
      </c>
      <c r="J3493" s="832">
        <v>0</v>
      </c>
      <c r="K3493" s="832">
        <v>0</v>
      </c>
      <c r="L3493" s="832">
        <v>0</v>
      </c>
      <c r="M3493" s="832">
        <v>0</v>
      </c>
      <c r="N3493" s="832">
        <v>0</v>
      </c>
      <c r="O3493" s="832">
        <v>0</v>
      </c>
      <c r="P3493" s="832">
        <v>0</v>
      </c>
      <c r="Q3493" s="832">
        <v>0</v>
      </c>
      <c r="R3493" s="832">
        <v>0</v>
      </c>
      <c r="S3493" s="832">
        <v>0</v>
      </c>
      <c r="T3493" s="832">
        <v>0</v>
      </c>
      <c r="U3493" s="832">
        <v>0</v>
      </c>
      <c r="V3493" s="832">
        <v>0</v>
      </c>
      <c r="W3493" s="832">
        <v>0</v>
      </c>
      <c r="X3493" s="832">
        <v>0</v>
      </c>
      <c r="Y3493" s="832">
        <v>0</v>
      </c>
      <c r="Z3493" s="832">
        <v>0</v>
      </c>
      <c r="AA3493" s="832">
        <v>0</v>
      </c>
      <c r="AB3493" s="832">
        <v>0</v>
      </c>
      <c r="AC3493" s="832">
        <v>0</v>
      </c>
      <c r="AD3493" s="832">
        <v>0</v>
      </c>
      <c r="AE3493" s="832">
        <v>0</v>
      </c>
      <c r="AF3493" s="832">
        <v>0</v>
      </c>
      <c r="AG3493" s="832">
        <v>0</v>
      </c>
      <c r="AH3493" s="832">
        <v>0</v>
      </c>
      <c r="AI3493" s="832">
        <v>0</v>
      </c>
    </row>
    <row r="3494" spans="1:35" ht="15" customHeight="1">
      <c r="A3494" s="832" t="s">
        <v>1150</v>
      </c>
      <c r="B3494" s="832">
        <v>2023</v>
      </c>
      <c r="C3494" s="832" t="s">
        <v>2516</v>
      </c>
      <c r="D3494" s="832" t="s">
        <v>2517</v>
      </c>
      <c r="E3494" s="832" t="s">
        <v>1891</v>
      </c>
      <c r="F3494" s="832" t="s">
        <v>2443</v>
      </c>
      <c r="G3494" s="832">
        <v>789991.27</v>
      </c>
      <c r="H3494" s="832">
        <v>789991.27</v>
      </c>
      <c r="I3494" s="832">
        <v>909154.98</v>
      </c>
      <c r="J3494" s="832">
        <v>958429.98</v>
      </c>
      <c r="K3494" s="832">
        <v>1029792.98</v>
      </c>
      <c r="L3494" s="832">
        <v>1149696.98</v>
      </c>
      <c r="M3494" s="832">
        <v>77684</v>
      </c>
      <c r="N3494" s="832">
        <v>128092</v>
      </c>
      <c r="O3494" s="832">
        <v>266181.17</v>
      </c>
      <c r="P3494" s="832">
        <v>421083.47</v>
      </c>
      <c r="Q3494" s="832">
        <v>465817.47</v>
      </c>
      <c r="R3494" s="832">
        <v>550731.14</v>
      </c>
      <c r="S3494" s="832">
        <v>95808.08</v>
      </c>
      <c r="T3494" s="832">
        <v>84241.07</v>
      </c>
      <c r="U3494" s="832">
        <v>0</v>
      </c>
      <c r="V3494" s="832">
        <v>0</v>
      </c>
      <c r="W3494" s="832">
        <v>0</v>
      </c>
      <c r="X3494" s="832">
        <v>0</v>
      </c>
      <c r="Y3494" s="832">
        <v>0</v>
      </c>
      <c r="Z3494" s="832">
        <v>0</v>
      </c>
      <c r="AA3494" s="832">
        <v>0</v>
      </c>
      <c r="AB3494" s="832">
        <v>0</v>
      </c>
      <c r="AC3494" s="832">
        <v>0</v>
      </c>
      <c r="AD3494" s="832">
        <v>0</v>
      </c>
      <c r="AE3494" s="832">
        <v>0</v>
      </c>
      <c r="AF3494" s="832">
        <v>0</v>
      </c>
      <c r="AG3494" s="832">
        <v>0</v>
      </c>
      <c r="AH3494" s="832">
        <v>0</v>
      </c>
      <c r="AI3494" s="832">
        <v>0</v>
      </c>
    </row>
    <row r="3495" spans="1:35" ht="15" customHeight="1">
      <c r="A3495" s="832" t="s">
        <v>1150</v>
      </c>
      <c r="B3495" s="832">
        <v>2023</v>
      </c>
      <c r="C3495" s="832" t="s">
        <v>2518</v>
      </c>
      <c r="D3495" s="832" t="s">
        <v>2519</v>
      </c>
      <c r="E3495" s="832" t="s">
        <v>1891</v>
      </c>
      <c r="F3495" s="832" t="s">
        <v>2443</v>
      </c>
      <c r="G3495" s="832">
        <v>743542.27</v>
      </c>
      <c r="H3495" s="832">
        <v>885632.78</v>
      </c>
      <c r="I3495" s="832">
        <v>1093985.03</v>
      </c>
      <c r="J3495" s="832">
        <v>1205573.03</v>
      </c>
      <c r="K3495" s="832">
        <v>1524069.6</v>
      </c>
      <c r="L3495" s="832">
        <v>1634863.25</v>
      </c>
      <c r="M3495" s="832">
        <v>157082.9</v>
      </c>
      <c r="N3495" s="832">
        <v>157082.9</v>
      </c>
      <c r="O3495" s="832">
        <v>375697.91999999998</v>
      </c>
      <c r="P3495" s="832">
        <v>429103.56</v>
      </c>
      <c r="Q3495" s="832">
        <v>429103.56</v>
      </c>
      <c r="R3495" s="832">
        <v>546228.19999999995</v>
      </c>
      <c r="S3495" s="832">
        <v>136238.6</v>
      </c>
      <c r="T3495" s="832">
        <v>134766.51999999999</v>
      </c>
      <c r="U3495" s="832">
        <v>0</v>
      </c>
      <c r="V3495" s="832">
        <v>0</v>
      </c>
      <c r="W3495" s="832">
        <v>0</v>
      </c>
      <c r="X3495" s="832">
        <v>0</v>
      </c>
      <c r="Y3495" s="832">
        <v>0</v>
      </c>
      <c r="Z3495" s="832">
        <v>0</v>
      </c>
      <c r="AA3495" s="832">
        <v>0</v>
      </c>
      <c r="AB3495" s="832">
        <v>0</v>
      </c>
      <c r="AC3495" s="832">
        <v>0</v>
      </c>
      <c r="AD3495" s="832">
        <v>0</v>
      </c>
      <c r="AE3495" s="832">
        <v>0</v>
      </c>
      <c r="AF3495" s="832">
        <v>0</v>
      </c>
      <c r="AG3495" s="832">
        <v>0</v>
      </c>
      <c r="AH3495" s="832">
        <v>0</v>
      </c>
      <c r="AI3495" s="832">
        <v>0</v>
      </c>
    </row>
    <row r="3496" spans="1:35" ht="15" customHeight="1">
      <c r="A3496" s="832" t="s">
        <v>1150</v>
      </c>
      <c r="B3496" s="832">
        <v>2023</v>
      </c>
      <c r="C3496" s="832" t="s">
        <v>2520</v>
      </c>
      <c r="D3496" s="832" t="s">
        <v>2521</v>
      </c>
      <c r="E3496" s="832" t="s">
        <v>1891</v>
      </c>
      <c r="F3496" s="832" t="s">
        <v>2443</v>
      </c>
      <c r="G3496" s="832">
        <v>1645059.79</v>
      </c>
      <c r="H3496" s="832">
        <v>1743987.78</v>
      </c>
      <c r="I3496" s="832">
        <v>1926858.95</v>
      </c>
      <c r="J3496" s="832">
        <v>2164575.79</v>
      </c>
      <c r="K3496" s="832">
        <v>2187373.29</v>
      </c>
      <c r="L3496" s="832">
        <v>2308193.46</v>
      </c>
      <c r="M3496" s="832">
        <v>116469.16</v>
      </c>
      <c r="N3496" s="832">
        <v>633923.24</v>
      </c>
      <c r="O3496" s="832">
        <v>929277.13</v>
      </c>
      <c r="P3496" s="832">
        <v>1262614.74</v>
      </c>
      <c r="Q3496" s="832">
        <v>1404855.64</v>
      </c>
      <c r="R3496" s="832">
        <v>1634335.89</v>
      </c>
      <c r="S3496" s="832">
        <v>192349.46</v>
      </c>
      <c r="T3496" s="832">
        <v>196216.05</v>
      </c>
      <c r="U3496" s="832">
        <v>0</v>
      </c>
      <c r="V3496" s="832">
        <v>0</v>
      </c>
      <c r="W3496" s="832">
        <v>0</v>
      </c>
      <c r="X3496" s="832">
        <v>0</v>
      </c>
      <c r="Y3496" s="832">
        <v>0</v>
      </c>
      <c r="Z3496" s="832">
        <v>0</v>
      </c>
      <c r="AA3496" s="832">
        <v>0</v>
      </c>
      <c r="AB3496" s="832">
        <v>0</v>
      </c>
      <c r="AC3496" s="832">
        <v>0</v>
      </c>
      <c r="AD3496" s="832">
        <v>0</v>
      </c>
      <c r="AE3496" s="832">
        <v>0</v>
      </c>
      <c r="AF3496" s="832">
        <v>0</v>
      </c>
      <c r="AG3496" s="832">
        <v>0</v>
      </c>
      <c r="AH3496" s="832">
        <v>0</v>
      </c>
      <c r="AI3496" s="832">
        <v>0</v>
      </c>
    </row>
    <row r="3497" spans="1:35" ht="15" customHeight="1">
      <c r="A3497" s="832" t="s">
        <v>1150</v>
      </c>
      <c r="B3497" s="832">
        <v>2023</v>
      </c>
      <c r="C3497" s="832" t="s">
        <v>2522</v>
      </c>
      <c r="D3497" s="832" t="s">
        <v>2523</v>
      </c>
      <c r="E3497" s="832" t="s">
        <v>1891</v>
      </c>
      <c r="F3497" s="832" t="s">
        <v>2443</v>
      </c>
      <c r="G3497" s="832">
        <v>0</v>
      </c>
      <c r="H3497" s="832">
        <v>21672</v>
      </c>
      <c r="I3497" s="832">
        <v>46330.37</v>
      </c>
      <c r="J3497" s="832">
        <v>46330.37</v>
      </c>
      <c r="K3497" s="832">
        <v>46330.37</v>
      </c>
      <c r="L3497" s="832">
        <v>46330.37</v>
      </c>
      <c r="M3497" s="832">
        <v>0</v>
      </c>
      <c r="N3497" s="832">
        <v>0</v>
      </c>
      <c r="O3497" s="832">
        <v>0</v>
      </c>
      <c r="P3497" s="832">
        <v>0</v>
      </c>
      <c r="Q3497" s="832">
        <v>30877.93</v>
      </c>
      <c r="R3497" s="832">
        <v>30877.93</v>
      </c>
      <c r="S3497" s="832">
        <v>3860.86</v>
      </c>
      <c r="T3497" s="832">
        <v>7018.94</v>
      </c>
      <c r="U3497" s="832">
        <v>0</v>
      </c>
      <c r="V3497" s="832">
        <v>0</v>
      </c>
      <c r="W3497" s="832">
        <v>0</v>
      </c>
      <c r="X3497" s="832">
        <v>0</v>
      </c>
      <c r="Y3497" s="832">
        <v>0</v>
      </c>
      <c r="Z3497" s="832">
        <v>0</v>
      </c>
      <c r="AA3497" s="832">
        <v>0</v>
      </c>
      <c r="AB3497" s="832">
        <v>0</v>
      </c>
      <c r="AC3497" s="832">
        <v>0</v>
      </c>
      <c r="AD3497" s="832">
        <v>0</v>
      </c>
      <c r="AE3497" s="832">
        <v>0</v>
      </c>
      <c r="AF3497" s="832">
        <v>0</v>
      </c>
      <c r="AG3497" s="832">
        <v>0</v>
      </c>
      <c r="AH3497" s="832">
        <v>0</v>
      </c>
      <c r="AI3497" s="832">
        <v>0</v>
      </c>
    </row>
    <row r="3498" spans="1:35" ht="15" customHeight="1">
      <c r="A3498" s="832" t="s">
        <v>1150</v>
      </c>
      <c r="B3498" s="832">
        <v>2023</v>
      </c>
      <c r="C3498" s="832" t="s">
        <v>2524</v>
      </c>
      <c r="D3498" s="832" t="s">
        <v>2525</v>
      </c>
      <c r="E3498" s="832" t="s">
        <v>2526</v>
      </c>
      <c r="F3498" s="832" t="s">
        <v>2443</v>
      </c>
      <c r="G3498" s="832">
        <v>0</v>
      </c>
      <c r="H3498" s="832">
        <v>1465.1</v>
      </c>
      <c r="I3498" s="832">
        <v>1557.1</v>
      </c>
      <c r="J3498" s="832">
        <v>1557.1</v>
      </c>
      <c r="K3498" s="832">
        <v>1557.1</v>
      </c>
      <c r="L3498" s="832">
        <v>1557.1</v>
      </c>
      <c r="M3498" s="832">
        <v>0</v>
      </c>
      <c r="N3498" s="832">
        <v>0</v>
      </c>
      <c r="O3498" s="832">
        <v>0</v>
      </c>
      <c r="P3498" s="832">
        <v>0</v>
      </c>
      <c r="Q3498" s="832">
        <v>1000</v>
      </c>
      <c r="R3498" s="832">
        <v>1000</v>
      </c>
      <c r="S3498" s="832">
        <v>129.76</v>
      </c>
      <c r="T3498" s="832">
        <v>232.46</v>
      </c>
      <c r="U3498" s="832">
        <v>0</v>
      </c>
      <c r="V3498" s="832">
        <v>0</v>
      </c>
      <c r="W3498" s="832">
        <v>0</v>
      </c>
      <c r="X3498" s="832">
        <v>0</v>
      </c>
      <c r="Y3498" s="832">
        <v>0</v>
      </c>
      <c r="Z3498" s="832">
        <v>0</v>
      </c>
      <c r="AA3498" s="832">
        <v>0</v>
      </c>
      <c r="AB3498" s="832">
        <v>0</v>
      </c>
      <c r="AC3498" s="832">
        <v>0</v>
      </c>
      <c r="AD3498" s="832">
        <v>0</v>
      </c>
      <c r="AE3498" s="832">
        <v>0</v>
      </c>
      <c r="AF3498" s="832">
        <v>0</v>
      </c>
      <c r="AG3498" s="832">
        <v>0</v>
      </c>
      <c r="AH3498" s="832">
        <v>0</v>
      </c>
      <c r="AI3498" s="832">
        <v>0</v>
      </c>
    </row>
    <row r="3499" spans="1:35" ht="15" customHeight="1">
      <c r="A3499" s="832" t="s">
        <v>1150</v>
      </c>
      <c r="B3499" s="832">
        <v>2023</v>
      </c>
      <c r="C3499" s="832" t="s">
        <v>2527</v>
      </c>
      <c r="D3499" s="832" t="s">
        <v>2528</v>
      </c>
      <c r="E3499" s="832" t="s">
        <v>1891</v>
      </c>
      <c r="F3499" s="832" t="s">
        <v>2443</v>
      </c>
      <c r="G3499" s="832">
        <v>26503.16</v>
      </c>
      <c r="H3499" s="832">
        <v>26503.16</v>
      </c>
      <c r="I3499" s="832">
        <v>26503.16</v>
      </c>
      <c r="J3499" s="832">
        <v>26503.16</v>
      </c>
      <c r="K3499" s="832">
        <v>26503.16</v>
      </c>
      <c r="L3499" s="832">
        <v>26503.16</v>
      </c>
      <c r="M3499" s="832">
        <v>0</v>
      </c>
      <c r="N3499" s="832">
        <v>0</v>
      </c>
      <c r="O3499" s="832">
        <v>0</v>
      </c>
      <c r="P3499" s="832">
        <v>0</v>
      </c>
      <c r="Q3499" s="832">
        <v>49777.58</v>
      </c>
      <c r="R3499" s="832">
        <v>54277.58</v>
      </c>
      <c r="S3499" s="832">
        <v>2208.6</v>
      </c>
      <c r="T3499" s="832">
        <v>6934.61</v>
      </c>
      <c r="U3499" s="832">
        <v>0</v>
      </c>
      <c r="V3499" s="832">
        <v>0</v>
      </c>
      <c r="W3499" s="832">
        <v>0</v>
      </c>
      <c r="X3499" s="832">
        <v>0</v>
      </c>
      <c r="Y3499" s="832">
        <v>0</v>
      </c>
      <c r="Z3499" s="832">
        <v>0</v>
      </c>
      <c r="AA3499" s="832">
        <v>0</v>
      </c>
      <c r="AB3499" s="832">
        <v>0</v>
      </c>
      <c r="AC3499" s="832">
        <v>0</v>
      </c>
      <c r="AD3499" s="832">
        <v>0</v>
      </c>
      <c r="AE3499" s="832">
        <v>0</v>
      </c>
      <c r="AF3499" s="832">
        <v>0</v>
      </c>
      <c r="AG3499" s="832">
        <v>0</v>
      </c>
      <c r="AH3499" s="832">
        <v>0</v>
      </c>
      <c r="AI3499" s="832">
        <v>0</v>
      </c>
    </row>
    <row r="3500" spans="1:35" ht="15" customHeight="1">
      <c r="A3500" s="832" t="s">
        <v>1150</v>
      </c>
      <c r="B3500" s="832">
        <v>2023</v>
      </c>
      <c r="C3500" s="832" t="s">
        <v>2529</v>
      </c>
      <c r="D3500" s="832" t="s">
        <v>2312</v>
      </c>
      <c r="E3500" s="832" t="s">
        <v>2526</v>
      </c>
      <c r="F3500" s="832" t="s">
        <v>2443</v>
      </c>
      <c r="G3500" s="832">
        <v>1370.05</v>
      </c>
      <c r="H3500" s="832">
        <v>1370.05</v>
      </c>
      <c r="I3500" s="832">
        <v>1370.05</v>
      </c>
      <c r="J3500" s="832">
        <v>1370.05</v>
      </c>
      <c r="K3500" s="832">
        <v>1370.05</v>
      </c>
      <c r="L3500" s="832">
        <v>1370.05</v>
      </c>
      <c r="M3500" s="832">
        <v>0</v>
      </c>
      <c r="N3500" s="832">
        <v>0</v>
      </c>
      <c r="O3500" s="832">
        <v>0</v>
      </c>
      <c r="P3500" s="832">
        <v>0</v>
      </c>
      <c r="Q3500" s="832">
        <v>1000</v>
      </c>
      <c r="R3500" s="832">
        <v>1035.1500000000001</v>
      </c>
      <c r="S3500" s="832">
        <v>114.17</v>
      </c>
      <c r="T3500" s="832">
        <v>215.46</v>
      </c>
      <c r="U3500" s="832">
        <v>0</v>
      </c>
      <c r="V3500" s="832">
        <v>0</v>
      </c>
      <c r="W3500" s="832">
        <v>0</v>
      </c>
      <c r="X3500" s="832">
        <v>0</v>
      </c>
      <c r="Y3500" s="832">
        <v>0</v>
      </c>
      <c r="Z3500" s="832">
        <v>0</v>
      </c>
      <c r="AA3500" s="832">
        <v>0</v>
      </c>
      <c r="AB3500" s="832">
        <v>0</v>
      </c>
      <c r="AC3500" s="832">
        <v>0</v>
      </c>
      <c r="AD3500" s="832">
        <v>0</v>
      </c>
      <c r="AE3500" s="832">
        <v>0</v>
      </c>
      <c r="AF3500" s="832">
        <v>0</v>
      </c>
      <c r="AG3500" s="832">
        <v>0</v>
      </c>
      <c r="AH3500" s="832">
        <v>0</v>
      </c>
      <c r="AI3500" s="832">
        <v>0</v>
      </c>
    </row>
    <row r="3501" spans="1:35" ht="15" customHeight="1">
      <c r="A3501" s="832" t="s">
        <v>1150</v>
      </c>
      <c r="B3501" s="832">
        <v>2023</v>
      </c>
      <c r="C3501" s="832" t="s">
        <v>2530</v>
      </c>
      <c r="D3501" s="832" t="s">
        <v>2531</v>
      </c>
      <c r="E3501" s="832" t="s">
        <v>1891</v>
      </c>
      <c r="F3501" s="832" t="s">
        <v>2443</v>
      </c>
      <c r="G3501" s="832">
        <v>258002.8</v>
      </c>
      <c r="H3501" s="832">
        <v>258002.8</v>
      </c>
      <c r="I3501" s="832">
        <v>258002.8</v>
      </c>
      <c r="J3501" s="832">
        <v>263002.8</v>
      </c>
      <c r="K3501" s="832">
        <v>292502.8</v>
      </c>
      <c r="L3501" s="832">
        <v>361460.84</v>
      </c>
      <c r="M3501" s="832">
        <v>163423</v>
      </c>
      <c r="N3501" s="832">
        <v>198073</v>
      </c>
      <c r="O3501" s="832">
        <v>328286.62</v>
      </c>
      <c r="P3501" s="832">
        <v>338286.62</v>
      </c>
      <c r="Q3501" s="832">
        <v>519706.94</v>
      </c>
      <c r="R3501" s="832">
        <v>538306.93999999994</v>
      </c>
      <c r="S3501" s="832">
        <v>30121.74</v>
      </c>
      <c r="T3501" s="832">
        <v>56651.360000000001</v>
      </c>
      <c r="U3501" s="832">
        <v>0</v>
      </c>
      <c r="V3501" s="832">
        <v>0</v>
      </c>
      <c r="W3501" s="832">
        <v>0</v>
      </c>
      <c r="X3501" s="832">
        <v>0</v>
      </c>
      <c r="Y3501" s="832">
        <v>0</v>
      </c>
      <c r="Z3501" s="832">
        <v>0</v>
      </c>
      <c r="AA3501" s="832">
        <v>0</v>
      </c>
      <c r="AB3501" s="832">
        <v>0</v>
      </c>
      <c r="AC3501" s="832">
        <v>0</v>
      </c>
      <c r="AD3501" s="832">
        <v>0</v>
      </c>
      <c r="AE3501" s="832">
        <v>0</v>
      </c>
      <c r="AF3501" s="832">
        <v>0</v>
      </c>
      <c r="AG3501" s="832">
        <v>0</v>
      </c>
      <c r="AH3501" s="832">
        <v>0</v>
      </c>
      <c r="AI3501" s="832">
        <v>0</v>
      </c>
    </row>
    <row r="3502" spans="1:35" ht="15" customHeight="1">
      <c r="A3502" s="832" t="s">
        <v>1150</v>
      </c>
      <c r="B3502" s="832">
        <v>2023</v>
      </c>
      <c r="C3502" s="832" t="s">
        <v>2532</v>
      </c>
      <c r="D3502" s="832" t="s">
        <v>2316</v>
      </c>
      <c r="E3502" s="832" t="s">
        <v>2526</v>
      </c>
      <c r="F3502" s="832" t="s">
        <v>2443</v>
      </c>
      <c r="G3502" s="832">
        <v>5914.5</v>
      </c>
      <c r="H3502" s="832">
        <v>6933.85</v>
      </c>
      <c r="I3502" s="832">
        <v>6933.85</v>
      </c>
      <c r="J3502" s="832">
        <v>7988.35</v>
      </c>
      <c r="K3502" s="832">
        <v>8708.93</v>
      </c>
      <c r="L3502" s="832">
        <v>8779.23</v>
      </c>
      <c r="M3502" s="832">
        <v>70.3</v>
      </c>
      <c r="N3502" s="832">
        <v>140.6</v>
      </c>
      <c r="O3502" s="832">
        <v>210.9</v>
      </c>
      <c r="P3502" s="832">
        <v>281.2</v>
      </c>
      <c r="Q3502" s="832">
        <v>1393.42</v>
      </c>
      <c r="R3502" s="832">
        <v>1463.72</v>
      </c>
      <c r="S3502" s="832">
        <v>731.6</v>
      </c>
      <c r="T3502" s="832">
        <v>387.18</v>
      </c>
      <c r="U3502" s="832">
        <v>0</v>
      </c>
      <c r="V3502" s="832">
        <v>0</v>
      </c>
      <c r="W3502" s="832">
        <v>0</v>
      </c>
      <c r="X3502" s="832">
        <v>0</v>
      </c>
      <c r="Y3502" s="832">
        <v>0</v>
      </c>
      <c r="Z3502" s="832">
        <v>0</v>
      </c>
      <c r="AA3502" s="832">
        <v>0</v>
      </c>
      <c r="AB3502" s="832">
        <v>0</v>
      </c>
      <c r="AC3502" s="832">
        <v>0</v>
      </c>
      <c r="AD3502" s="832">
        <v>0</v>
      </c>
      <c r="AE3502" s="832">
        <v>0</v>
      </c>
      <c r="AF3502" s="832">
        <v>0</v>
      </c>
      <c r="AG3502" s="832">
        <v>0</v>
      </c>
      <c r="AH3502" s="832">
        <v>0</v>
      </c>
      <c r="AI3502" s="832">
        <v>0</v>
      </c>
    </row>
    <row r="3503" spans="1:35" ht="15" customHeight="1">
      <c r="A3503" s="832" t="s">
        <v>1150</v>
      </c>
      <c r="B3503" s="832">
        <v>2023</v>
      </c>
      <c r="C3503" s="832" t="s">
        <v>2535</v>
      </c>
      <c r="D3503" s="832" t="s">
        <v>2536</v>
      </c>
      <c r="E3503" s="832" t="s">
        <v>1891</v>
      </c>
      <c r="F3503" s="832" t="s">
        <v>2443</v>
      </c>
      <c r="G3503" s="832">
        <v>0</v>
      </c>
      <c r="H3503" s="832">
        <v>0</v>
      </c>
      <c r="I3503" s="832">
        <v>0</v>
      </c>
      <c r="J3503" s="832">
        <v>0</v>
      </c>
      <c r="K3503" s="832">
        <v>0</v>
      </c>
      <c r="L3503" s="832">
        <v>0</v>
      </c>
      <c r="M3503" s="832">
        <v>0</v>
      </c>
      <c r="N3503" s="832">
        <v>0</v>
      </c>
      <c r="O3503" s="832">
        <v>0</v>
      </c>
      <c r="P3503" s="832">
        <v>0</v>
      </c>
      <c r="Q3503" s="832">
        <v>0</v>
      </c>
      <c r="R3503" s="832">
        <v>0</v>
      </c>
      <c r="S3503" s="832">
        <v>0</v>
      </c>
      <c r="T3503" s="832">
        <v>0</v>
      </c>
      <c r="U3503" s="832">
        <v>0</v>
      </c>
      <c r="V3503" s="832">
        <v>0</v>
      </c>
      <c r="W3503" s="832">
        <v>0</v>
      </c>
      <c r="X3503" s="832">
        <v>0</v>
      </c>
      <c r="Y3503" s="832">
        <v>0</v>
      </c>
      <c r="Z3503" s="832">
        <v>0</v>
      </c>
      <c r="AA3503" s="832">
        <v>0</v>
      </c>
      <c r="AB3503" s="832">
        <v>0</v>
      </c>
      <c r="AC3503" s="832">
        <v>0</v>
      </c>
      <c r="AD3503" s="832">
        <v>0</v>
      </c>
      <c r="AE3503" s="832">
        <v>0</v>
      </c>
      <c r="AF3503" s="832">
        <v>0</v>
      </c>
      <c r="AG3503" s="832">
        <v>0</v>
      </c>
      <c r="AH3503" s="832">
        <v>0</v>
      </c>
      <c r="AI3503" s="832">
        <v>0</v>
      </c>
    </row>
    <row r="3504" spans="1:35" ht="15" customHeight="1">
      <c r="A3504" s="832" t="s">
        <v>1150</v>
      </c>
      <c r="B3504" s="832">
        <v>2023</v>
      </c>
      <c r="C3504" s="832" t="s">
        <v>2537</v>
      </c>
      <c r="D3504" s="832" t="s">
        <v>2869</v>
      </c>
      <c r="E3504" s="832" t="s">
        <v>1891</v>
      </c>
      <c r="F3504" s="832" t="s">
        <v>2443</v>
      </c>
      <c r="G3504" s="832">
        <v>0</v>
      </c>
      <c r="H3504" s="832">
        <v>0</v>
      </c>
      <c r="I3504" s="832">
        <v>0</v>
      </c>
      <c r="J3504" s="832">
        <v>0</v>
      </c>
      <c r="K3504" s="832">
        <v>0</v>
      </c>
      <c r="L3504" s="832">
        <v>0</v>
      </c>
      <c r="M3504" s="832">
        <v>0</v>
      </c>
      <c r="N3504" s="832">
        <v>0</v>
      </c>
      <c r="O3504" s="832">
        <v>0</v>
      </c>
      <c r="P3504" s="832">
        <v>0</v>
      </c>
      <c r="Q3504" s="832">
        <v>0</v>
      </c>
      <c r="R3504" s="832">
        <v>0</v>
      </c>
      <c r="S3504" s="832">
        <v>0</v>
      </c>
      <c r="T3504" s="832">
        <v>0</v>
      </c>
      <c r="U3504" s="832">
        <v>0</v>
      </c>
      <c r="V3504" s="832">
        <v>0</v>
      </c>
      <c r="W3504" s="832">
        <v>0</v>
      </c>
      <c r="X3504" s="832">
        <v>0</v>
      </c>
      <c r="Y3504" s="832">
        <v>0</v>
      </c>
      <c r="Z3504" s="832">
        <v>0</v>
      </c>
      <c r="AA3504" s="832">
        <v>0</v>
      </c>
      <c r="AB3504" s="832">
        <v>0</v>
      </c>
      <c r="AC3504" s="832">
        <v>0</v>
      </c>
      <c r="AD3504" s="832">
        <v>0</v>
      </c>
      <c r="AE3504" s="832">
        <v>0</v>
      </c>
      <c r="AF3504" s="832">
        <v>0</v>
      </c>
      <c r="AG3504" s="832">
        <v>0</v>
      </c>
      <c r="AH3504" s="832">
        <v>0</v>
      </c>
      <c r="AI3504" s="832">
        <v>0</v>
      </c>
    </row>
    <row r="3505" spans="1:35" ht="15" customHeight="1">
      <c r="A3505" s="832" t="s">
        <v>1150</v>
      </c>
      <c r="B3505" s="832">
        <v>2023</v>
      </c>
      <c r="C3505" s="832" t="s">
        <v>2538</v>
      </c>
      <c r="D3505" s="832" t="s">
        <v>2539</v>
      </c>
      <c r="E3505" s="832" t="s">
        <v>1891</v>
      </c>
      <c r="F3505" s="832" t="s">
        <v>2443</v>
      </c>
      <c r="G3505" s="832">
        <v>2971593.43</v>
      </c>
      <c r="H3505" s="832">
        <v>3370352.2</v>
      </c>
      <c r="I3505" s="832">
        <v>3879097.63</v>
      </c>
      <c r="J3505" s="832">
        <v>4205043.4800000004</v>
      </c>
      <c r="K3505" s="832">
        <v>5000143.1900000004</v>
      </c>
      <c r="L3505" s="832">
        <v>5338718.1500000004</v>
      </c>
      <c r="M3505" s="832">
        <v>644736.9</v>
      </c>
      <c r="N3505" s="832">
        <v>1255515.58</v>
      </c>
      <c r="O3505" s="832">
        <v>2105306.0099999998</v>
      </c>
      <c r="P3505" s="832">
        <v>2430749.39</v>
      </c>
      <c r="Q3505" s="832">
        <v>2976487.76</v>
      </c>
      <c r="R3505" s="832">
        <v>3208401.91</v>
      </c>
      <c r="S3505" s="832">
        <v>444893.18</v>
      </c>
      <c r="T3505" s="832">
        <v>508108.13</v>
      </c>
      <c r="U3505" s="832">
        <v>0</v>
      </c>
      <c r="V3505" s="832">
        <v>0</v>
      </c>
      <c r="W3505" s="832">
        <v>0</v>
      </c>
      <c r="X3505" s="832">
        <v>0</v>
      </c>
      <c r="Y3505" s="832">
        <v>0</v>
      </c>
      <c r="Z3505" s="832">
        <v>0</v>
      </c>
      <c r="AA3505" s="832">
        <v>0</v>
      </c>
      <c r="AB3505" s="832">
        <v>0</v>
      </c>
      <c r="AC3505" s="832">
        <v>0</v>
      </c>
      <c r="AD3505" s="832">
        <v>0</v>
      </c>
      <c r="AE3505" s="832">
        <v>0</v>
      </c>
      <c r="AF3505" s="832">
        <v>0</v>
      </c>
      <c r="AG3505" s="832">
        <v>0</v>
      </c>
      <c r="AH3505" s="832">
        <v>0</v>
      </c>
      <c r="AI3505" s="832">
        <v>0</v>
      </c>
    </row>
    <row r="3506" spans="1:35" ht="15" customHeight="1">
      <c r="A3506" s="832" t="s">
        <v>1150</v>
      </c>
      <c r="B3506" s="832">
        <v>2023</v>
      </c>
      <c r="C3506" s="832" t="s">
        <v>2544</v>
      </c>
      <c r="D3506" s="832" t="s">
        <v>2849</v>
      </c>
      <c r="E3506" s="832" t="s">
        <v>1891</v>
      </c>
      <c r="F3506" s="832" t="s">
        <v>2443</v>
      </c>
      <c r="G3506" s="832">
        <v>0</v>
      </c>
      <c r="H3506" s="832">
        <v>0</v>
      </c>
      <c r="I3506" s="832">
        <v>0</v>
      </c>
      <c r="J3506" s="832">
        <v>0</v>
      </c>
      <c r="K3506" s="832">
        <v>0</v>
      </c>
      <c r="L3506" s="832">
        <v>0</v>
      </c>
      <c r="M3506" s="832">
        <v>0</v>
      </c>
      <c r="N3506" s="832">
        <v>0</v>
      </c>
      <c r="O3506" s="832">
        <v>0</v>
      </c>
      <c r="P3506" s="832">
        <v>0</v>
      </c>
      <c r="Q3506" s="832">
        <v>0</v>
      </c>
      <c r="R3506" s="832">
        <v>0</v>
      </c>
      <c r="S3506" s="832">
        <v>0</v>
      </c>
      <c r="T3506" s="832">
        <v>0</v>
      </c>
      <c r="U3506" s="832">
        <v>0</v>
      </c>
      <c r="V3506" s="832">
        <v>0</v>
      </c>
      <c r="W3506" s="832">
        <v>0</v>
      </c>
      <c r="X3506" s="832">
        <v>0</v>
      </c>
      <c r="Y3506" s="832">
        <v>0</v>
      </c>
      <c r="Z3506" s="832">
        <v>0</v>
      </c>
      <c r="AA3506" s="832">
        <v>0</v>
      </c>
      <c r="AB3506" s="832">
        <v>0</v>
      </c>
      <c r="AC3506" s="832">
        <v>0</v>
      </c>
      <c r="AD3506" s="832">
        <v>0</v>
      </c>
      <c r="AE3506" s="832">
        <v>0</v>
      </c>
      <c r="AF3506" s="832">
        <v>0</v>
      </c>
      <c r="AG3506" s="832">
        <v>0</v>
      </c>
      <c r="AH3506" s="832">
        <v>0</v>
      </c>
      <c r="AI3506" s="832">
        <v>0</v>
      </c>
    </row>
    <row r="3507" spans="1:35" ht="15" customHeight="1">
      <c r="A3507" s="832" t="s">
        <v>1150</v>
      </c>
      <c r="B3507" s="832">
        <v>2023</v>
      </c>
      <c r="C3507" s="832" t="s">
        <v>2546</v>
      </c>
      <c r="D3507" s="832" t="s">
        <v>2547</v>
      </c>
      <c r="E3507" s="832" t="s">
        <v>333</v>
      </c>
      <c r="F3507" s="832" t="s">
        <v>2443</v>
      </c>
      <c r="G3507" s="832">
        <v>0</v>
      </c>
      <c r="H3507" s="832">
        <v>0</v>
      </c>
      <c r="I3507" s="832">
        <v>0</v>
      </c>
      <c r="J3507" s="832">
        <v>0</v>
      </c>
      <c r="K3507" s="832">
        <v>0</v>
      </c>
      <c r="L3507" s="832">
        <v>0</v>
      </c>
      <c r="M3507" s="832">
        <v>0</v>
      </c>
      <c r="N3507" s="832">
        <v>0</v>
      </c>
      <c r="O3507" s="832">
        <v>0</v>
      </c>
      <c r="P3507" s="832">
        <v>0</v>
      </c>
      <c r="Q3507" s="832">
        <v>0</v>
      </c>
      <c r="R3507" s="832">
        <v>0</v>
      </c>
      <c r="S3507" s="832">
        <v>0</v>
      </c>
      <c r="T3507" s="832">
        <v>0</v>
      </c>
      <c r="U3507" s="832">
        <v>0</v>
      </c>
      <c r="V3507" s="832">
        <v>0</v>
      </c>
      <c r="W3507" s="832">
        <v>0</v>
      </c>
      <c r="X3507" s="832">
        <v>0</v>
      </c>
      <c r="Y3507" s="832">
        <v>0</v>
      </c>
      <c r="Z3507" s="832">
        <v>0</v>
      </c>
      <c r="AA3507" s="832">
        <v>0</v>
      </c>
      <c r="AB3507" s="832">
        <v>0</v>
      </c>
      <c r="AC3507" s="832">
        <v>0</v>
      </c>
      <c r="AD3507" s="832">
        <v>0</v>
      </c>
      <c r="AE3507" s="832">
        <v>0</v>
      </c>
      <c r="AF3507" s="832">
        <v>0</v>
      </c>
      <c r="AG3507" s="832">
        <v>0</v>
      </c>
      <c r="AH3507" s="832">
        <v>0</v>
      </c>
      <c r="AI3507" s="832">
        <v>0</v>
      </c>
    </row>
    <row r="3508" spans="1:35" ht="15" customHeight="1">
      <c r="A3508" s="832" t="s">
        <v>1150</v>
      </c>
      <c r="B3508" s="832">
        <v>2023</v>
      </c>
      <c r="C3508" s="832" t="s">
        <v>2548</v>
      </c>
      <c r="D3508" s="832" t="s">
        <v>2850</v>
      </c>
      <c r="E3508" s="832" t="s">
        <v>333</v>
      </c>
      <c r="F3508" s="832" t="s">
        <v>2443</v>
      </c>
      <c r="G3508" s="832">
        <v>0</v>
      </c>
      <c r="H3508" s="832">
        <v>0</v>
      </c>
      <c r="I3508" s="832">
        <v>0</v>
      </c>
      <c r="J3508" s="832">
        <v>0</v>
      </c>
      <c r="K3508" s="832">
        <v>0</v>
      </c>
      <c r="L3508" s="832">
        <v>0</v>
      </c>
      <c r="M3508" s="832">
        <v>0</v>
      </c>
      <c r="N3508" s="832">
        <v>0</v>
      </c>
      <c r="O3508" s="832">
        <v>0</v>
      </c>
      <c r="P3508" s="832">
        <v>0</v>
      </c>
      <c r="Q3508" s="832">
        <v>0</v>
      </c>
      <c r="R3508" s="832">
        <v>0</v>
      </c>
      <c r="S3508" s="832">
        <v>0</v>
      </c>
      <c r="T3508" s="832">
        <v>0</v>
      </c>
      <c r="U3508" s="832">
        <v>0</v>
      </c>
      <c r="V3508" s="832">
        <v>0</v>
      </c>
      <c r="W3508" s="832">
        <v>0</v>
      </c>
      <c r="X3508" s="832">
        <v>0</v>
      </c>
      <c r="Y3508" s="832">
        <v>0</v>
      </c>
      <c r="Z3508" s="832">
        <v>0</v>
      </c>
      <c r="AA3508" s="832">
        <v>0</v>
      </c>
      <c r="AB3508" s="832">
        <v>0</v>
      </c>
      <c r="AC3508" s="832">
        <v>0</v>
      </c>
      <c r="AD3508" s="832">
        <v>0</v>
      </c>
      <c r="AE3508" s="832">
        <v>0</v>
      </c>
      <c r="AF3508" s="832">
        <v>0</v>
      </c>
      <c r="AG3508" s="832">
        <v>0</v>
      </c>
      <c r="AH3508" s="832">
        <v>0</v>
      </c>
      <c r="AI3508" s="832">
        <v>0</v>
      </c>
    </row>
    <row r="3509" spans="1:35" ht="15" customHeight="1">
      <c r="A3509" s="832" t="s">
        <v>1150</v>
      </c>
      <c r="B3509" s="832">
        <v>2023</v>
      </c>
      <c r="C3509" s="832" t="s">
        <v>2550</v>
      </c>
      <c r="D3509" s="832" t="s">
        <v>2851</v>
      </c>
      <c r="E3509" s="832" t="s">
        <v>333</v>
      </c>
      <c r="F3509" s="832" t="s">
        <v>2443</v>
      </c>
      <c r="G3509" s="832">
        <v>0</v>
      </c>
      <c r="H3509" s="832">
        <v>0</v>
      </c>
      <c r="I3509" s="832">
        <v>0</v>
      </c>
      <c r="J3509" s="832">
        <v>0</v>
      </c>
      <c r="K3509" s="832">
        <v>0</v>
      </c>
      <c r="L3509" s="832">
        <v>0</v>
      </c>
      <c r="M3509" s="832">
        <v>0</v>
      </c>
      <c r="N3509" s="832">
        <v>0</v>
      </c>
      <c r="O3509" s="832">
        <v>0</v>
      </c>
      <c r="P3509" s="832">
        <v>0</v>
      </c>
      <c r="Q3509" s="832">
        <v>0</v>
      </c>
      <c r="R3509" s="832">
        <v>0</v>
      </c>
      <c r="S3509" s="832">
        <v>0</v>
      </c>
      <c r="T3509" s="832">
        <v>0</v>
      </c>
      <c r="U3509" s="832">
        <v>0</v>
      </c>
      <c r="V3509" s="832">
        <v>0</v>
      </c>
      <c r="W3509" s="832">
        <v>0</v>
      </c>
      <c r="X3509" s="832">
        <v>0</v>
      </c>
      <c r="Y3509" s="832">
        <v>0</v>
      </c>
      <c r="Z3509" s="832">
        <v>0</v>
      </c>
      <c r="AA3509" s="832">
        <v>0</v>
      </c>
      <c r="AB3509" s="832">
        <v>0</v>
      </c>
      <c r="AC3509" s="832">
        <v>0</v>
      </c>
      <c r="AD3509" s="832">
        <v>0</v>
      </c>
      <c r="AE3509" s="832">
        <v>0</v>
      </c>
      <c r="AF3509" s="832">
        <v>0</v>
      </c>
      <c r="AG3509" s="832">
        <v>0</v>
      </c>
      <c r="AH3509" s="832">
        <v>0</v>
      </c>
      <c r="AI3509" s="832">
        <v>0</v>
      </c>
    </row>
    <row r="3510" spans="1:35" ht="15" customHeight="1">
      <c r="A3510" s="832" t="s">
        <v>1150</v>
      </c>
      <c r="B3510" s="832">
        <v>2023</v>
      </c>
      <c r="C3510" s="832" t="s">
        <v>2552</v>
      </c>
      <c r="D3510" s="832" t="s">
        <v>2852</v>
      </c>
      <c r="E3510" s="832" t="s">
        <v>333</v>
      </c>
      <c r="F3510" s="832" t="s">
        <v>2443</v>
      </c>
      <c r="G3510" s="832">
        <v>0</v>
      </c>
      <c r="H3510" s="832">
        <v>0</v>
      </c>
      <c r="I3510" s="832">
        <v>0</v>
      </c>
      <c r="J3510" s="832">
        <v>0</v>
      </c>
      <c r="K3510" s="832">
        <v>0</v>
      </c>
      <c r="L3510" s="832">
        <v>0</v>
      </c>
      <c r="M3510" s="832">
        <v>0</v>
      </c>
      <c r="N3510" s="832">
        <v>0</v>
      </c>
      <c r="O3510" s="832">
        <v>0</v>
      </c>
      <c r="P3510" s="832">
        <v>0</v>
      </c>
      <c r="Q3510" s="832">
        <v>0</v>
      </c>
      <c r="R3510" s="832">
        <v>0</v>
      </c>
      <c r="S3510" s="832">
        <v>0</v>
      </c>
      <c r="T3510" s="832">
        <v>0</v>
      </c>
      <c r="U3510" s="832">
        <v>0</v>
      </c>
      <c r="V3510" s="832">
        <v>0</v>
      </c>
      <c r="W3510" s="832">
        <v>0</v>
      </c>
      <c r="X3510" s="832">
        <v>0</v>
      </c>
      <c r="Y3510" s="832">
        <v>0</v>
      </c>
      <c r="Z3510" s="832">
        <v>0</v>
      </c>
      <c r="AA3510" s="832">
        <v>0</v>
      </c>
      <c r="AB3510" s="832">
        <v>0</v>
      </c>
      <c r="AC3510" s="832">
        <v>0</v>
      </c>
      <c r="AD3510" s="832">
        <v>0</v>
      </c>
      <c r="AE3510" s="832">
        <v>0</v>
      </c>
      <c r="AF3510" s="832">
        <v>0</v>
      </c>
      <c r="AG3510" s="832">
        <v>0</v>
      </c>
      <c r="AH3510" s="832">
        <v>0</v>
      </c>
      <c r="AI3510" s="832">
        <v>0</v>
      </c>
    </row>
    <row r="3511" spans="1:35" ht="15" customHeight="1">
      <c r="A3511" s="832" t="s">
        <v>1150</v>
      </c>
      <c r="B3511" s="832">
        <v>2023</v>
      </c>
      <c r="C3511" s="832" t="s">
        <v>2554</v>
      </c>
      <c r="D3511" s="832" t="s">
        <v>2853</v>
      </c>
      <c r="E3511" s="832" t="s">
        <v>333</v>
      </c>
      <c r="F3511" s="832" t="s">
        <v>2443</v>
      </c>
      <c r="G3511" s="832">
        <v>0</v>
      </c>
      <c r="H3511" s="832">
        <v>0</v>
      </c>
      <c r="I3511" s="832">
        <v>0</v>
      </c>
      <c r="J3511" s="832">
        <v>0</v>
      </c>
      <c r="K3511" s="832">
        <v>0</v>
      </c>
      <c r="L3511" s="832">
        <v>0</v>
      </c>
      <c r="M3511" s="832">
        <v>0</v>
      </c>
      <c r="N3511" s="832">
        <v>0</v>
      </c>
      <c r="O3511" s="832">
        <v>0</v>
      </c>
      <c r="P3511" s="832">
        <v>0</v>
      </c>
      <c r="Q3511" s="832">
        <v>0</v>
      </c>
      <c r="R3511" s="832">
        <v>0</v>
      </c>
      <c r="S3511" s="832">
        <v>0</v>
      </c>
      <c r="T3511" s="832">
        <v>0</v>
      </c>
      <c r="U3511" s="832">
        <v>0</v>
      </c>
      <c r="V3511" s="832">
        <v>0</v>
      </c>
      <c r="W3511" s="832">
        <v>0</v>
      </c>
      <c r="X3511" s="832">
        <v>0</v>
      </c>
      <c r="Y3511" s="832">
        <v>0</v>
      </c>
      <c r="Z3511" s="832">
        <v>0</v>
      </c>
      <c r="AA3511" s="832">
        <v>0</v>
      </c>
      <c r="AB3511" s="832">
        <v>0</v>
      </c>
      <c r="AC3511" s="832">
        <v>0</v>
      </c>
      <c r="AD3511" s="832">
        <v>0</v>
      </c>
      <c r="AE3511" s="832">
        <v>0</v>
      </c>
      <c r="AF3511" s="832">
        <v>0</v>
      </c>
      <c r="AG3511" s="832">
        <v>0</v>
      </c>
      <c r="AH3511" s="832">
        <v>0</v>
      </c>
      <c r="AI3511" s="832">
        <v>0</v>
      </c>
    </row>
    <row r="3512" spans="1:35" ht="15" customHeight="1">
      <c r="A3512" s="832" t="s">
        <v>1150</v>
      </c>
      <c r="B3512" s="832">
        <v>2023</v>
      </c>
      <c r="C3512" s="832" t="s">
        <v>2556</v>
      </c>
      <c r="D3512" s="832" t="s">
        <v>2854</v>
      </c>
      <c r="E3512" s="832" t="s">
        <v>333</v>
      </c>
      <c r="F3512" s="832" t="s">
        <v>2443</v>
      </c>
      <c r="G3512" s="832">
        <v>0</v>
      </c>
      <c r="H3512" s="832">
        <v>0</v>
      </c>
      <c r="I3512" s="832">
        <v>0</v>
      </c>
      <c r="J3512" s="832">
        <v>0</v>
      </c>
      <c r="K3512" s="832">
        <v>0</v>
      </c>
      <c r="L3512" s="832">
        <v>0</v>
      </c>
      <c r="M3512" s="832">
        <v>0</v>
      </c>
      <c r="N3512" s="832">
        <v>0</v>
      </c>
      <c r="O3512" s="832">
        <v>0</v>
      </c>
      <c r="P3512" s="832">
        <v>0</v>
      </c>
      <c r="Q3512" s="832">
        <v>0</v>
      </c>
      <c r="R3512" s="832">
        <v>0</v>
      </c>
      <c r="S3512" s="832">
        <v>0</v>
      </c>
      <c r="T3512" s="832">
        <v>0</v>
      </c>
      <c r="U3512" s="832">
        <v>0</v>
      </c>
      <c r="V3512" s="832">
        <v>0</v>
      </c>
      <c r="W3512" s="832">
        <v>0</v>
      </c>
      <c r="X3512" s="832">
        <v>0</v>
      </c>
      <c r="Y3512" s="832">
        <v>0</v>
      </c>
      <c r="Z3512" s="832">
        <v>0</v>
      </c>
      <c r="AA3512" s="832">
        <v>0</v>
      </c>
      <c r="AB3512" s="832">
        <v>0</v>
      </c>
      <c r="AC3512" s="832">
        <v>0</v>
      </c>
      <c r="AD3512" s="832">
        <v>0</v>
      </c>
      <c r="AE3512" s="832">
        <v>0</v>
      </c>
      <c r="AF3512" s="832">
        <v>0</v>
      </c>
      <c r="AG3512" s="832">
        <v>0</v>
      </c>
      <c r="AH3512" s="832">
        <v>0</v>
      </c>
      <c r="AI3512" s="832">
        <v>0</v>
      </c>
    </row>
    <row r="3513" spans="1:35" ht="15" customHeight="1">
      <c r="A3513" s="832" t="s">
        <v>1150</v>
      </c>
      <c r="B3513" s="832">
        <v>2023</v>
      </c>
      <c r="C3513" s="832" t="s">
        <v>2558</v>
      </c>
      <c r="D3513" s="832" t="s">
        <v>2855</v>
      </c>
      <c r="E3513" s="832" t="s">
        <v>1891</v>
      </c>
      <c r="F3513" s="832" t="s">
        <v>2443</v>
      </c>
      <c r="G3513" s="832">
        <v>0</v>
      </c>
      <c r="H3513" s="832">
        <v>0</v>
      </c>
      <c r="I3513" s="832">
        <v>0</v>
      </c>
      <c r="J3513" s="832">
        <v>0</v>
      </c>
      <c r="K3513" s="832">
        <v>0</v>
      </c>
      <c r="L3513" s="832">
        <v>0</v>
      </c>
      <c r="M3513" s="832">
        <v>0</v>
      </c>
      <c r="N3513" s="832">
        <v>0</v>
      </c>
      <c r="O3513" s="832">
        <v>0</v>
      </c>
      <c r="P3513" s="832">
        <v>0</v>
      </c>
      <c r="Q3513" s="832">
        <v>0</v>
      </c>
      <c r="R3513" s="832">
        <v>0</v>
      </c>
      <c r="S3513" s="832">
        <v>0</v>
      </c>
      <c r="T3513" s="832">
        <v>0</v>
      </c>
      <c r="U3513" s="832">
        <v>0</v>
      </c>
      <c r="V3513" s="832">
        <v>0</v>
      </c>
      <c r="W3513" s="832">
        <v>0</v>
      </c>
      <c r="X3513" s="832">
        <v>0</v>
      </c>
      <c r="Y3513" s="832">
        <v>0</v>
      </c>
      <c r="Z3513" s="832">
        <v>0</v>
      </c>
      <c r="AA3513" s="832">
        <v>0</v>
      </c>
      <c r="AB3513" s="832">
        <v>0</v>
      </c>
      <c r="AC3513" s="832">
        <v>0</v>
      </c>
      <c r="AD3513" s="832">
        <v>0</v>
      </c>
      <c r="AE3513" s="832">
        <v>0</v>
      </c>
      <c r="AF3513" s="832">
        <v>0</v>
      </c>
      <c r="AG3513" s="832">
        <v>0</v>
      </c>
      <c r="AH3513" s="832">
        <v>0</v>
      </c>
      <c r="AI3513" s="832">
        <v>0</v>
      </c>
    </row>
    <row r="3514" spans="1:35" ht="15" customHeight="1">
      <c r="A3514" s="832" t="s">
        <v>1150</v>
      </c>
      <c r="B3514" s="832">
        <v>2023</v>
      </c>
      <c r="C3514" s="832" t="s">
        <v>2560</v>
      </c>
      <c r="D3514" s="832" t="s">
        <v>2561</v>
      </c>
      <c r="E3514" s="832" t="s">
        <v>333</v>
      </c>
      <c r="F3514" s="832" t="s">
        <v>2443</v>
      </c>
      <c r="G3514" s="832">
        <v>0</v>
      </c>
      <c r="H3514" s="832">
        <v>0</v>
      </c>
      <c r="I3514" s="832">
        <v>0</v>
      </c>
      <c r="J3514" s="832">
        <v>0</v>
      </c>
      <c r="K3514" s="832">
        <v>0</v>
      </c>
      <c r="L3514" s="832">
        <v>0</v>
      </c>
      <c r="M3514" s="832">
        <v>0</v>
      </c>
      <c r="N3514" s="832">
        <v>0</v>
      </c>
      <c r="O3514" s="832">
        <v>0</v>
      </c>
      <c r="P3514" s="832">
        <v>0</v>
      </c>
      <c r="Q3514" s="832">
        <v>0</v>
      </c>
      <c r="R3514" s="832">
        <v>0</v>
      </c>
      <c r="S3514" s="832">
        <v>0</v>
      </c>
      <c r="T3514" s="832">
        <v>0</v>
      </c>
      <c r="U3514" s="832">
        <v>0</v>
      </c>
      <c r="V3514" s="832">
        <v>0</v>
      </c>
      <c r="W3514" s="832">
        <v>0</v>
      </c>
      <c r="X3514" s="832">
        <v>0</v>
      </c>
      <c r="Y3514" s="832">
        <v>0</v>
      </c>
      <c r="Z3514" s="832">
        <v>0</v>
      </c>
      <c r="AA3514" s="832">
        <v>0</v>
      </c>
      <c r="AB3514" s="832">
        <v>0</v>
      </c>
      <c r="AC3514" s="832">
        <v>0</v>
      </c>
      <c r="AD3514" s="832">
        <v>0</v>
      </c>
      <c r="AE3514" s="832">
        <v>0</v>
      </c>
      <c r="AF3514" s="832">
        <v>0</v>
      </c>
      <c r="AG3514" s="832">
        <v>0</v>
      </c>
      <c r="AH3514" s="832">
        <v>0</v>
      </c>
      <c r="AI3514" s="832">
        <v>0</v>
      </c>
    </row>
    <row r="3515" spans="1:35" ht="15" customHeight="1">
      <c r="A3515" s="832" t="s">
        <v>1150</v>
      </c>
      <c r="B3515" s="832">
        <v>2023</v>
      </c>
      <c r="C3515" s="832" t="s">
        <v>2562</v>
      </c>
      <c r="D3515" s="832" t="s">
        <v>2856</v>
      </c>
      <c r="E3515" s="832" t="s">
        <v>333</v>
      </c>
      <c r="F3515" s="832" t="s">
        <v>2443</v>
      </c>
      <c r="G3515" s="832">
        <v>629</v>
      </c>
      <c r="H3515" s="832">
        <v>629</v>
      </c>
      <c r="I3515" s="832">
        <v>629</v>
      </c>
      <c r="J3515" s="832">
        <v>629</v>
      </c>
      <c r="K3515" s="832">
        <v>629</v>
      </c>
      <c r="L3515" s="832">
        <v>629</v>
      </c>
      <c r="M3515" s="832">
        <v>0</v>
      </c>
      <c r="N3515" s="832">
        <v>0</v>
      </c>
      <c r="O3515" s="832">
        <v>0</v>
      </c>
      <c r="P3515" s="832">
        <v>0</v>
      </c>
      <c r="Q3515" s="832">
        <v>732.5</v>
      </c>
      <c r="R3515" s="832">
        <v>732.5</v>
      </c>
      <c r="S3515" s="832">
        <v>52.42</v>
      </c>
      <c r="T3515" s="832">
        <v>66.59</v>
      </c>
      <c r="U3515" s="832">
        <v>0</v>
      </c>
      <c r="V3515" s="832">
        <v>0</v>
      </c>
      <c r="W3515" s="832">
        <v>0</v>
      </c>
      <c r="X3515" s="832">
        <v>0</v>
      </c>
      <c r="Y3515" s="832">
        <v>0</v>
      </c>
      <c r="Z3515" s="832">
        <v>0</v>
      </c>
      <c r="AA3515" s="832">
        <v>0</v>
      </c>
      <c r="AB3515" s="832">
        <v>0</v>
      </c>
      <c r="AC3515" s="832">
        <v>0</v>
      </c>
      <c r="AD3515" s="832">
        <v>0</v>
      </c>
      <c r="AE3515" s="832">
        <v>0</v>
      </c>
      <c r="AF3515" s="832">
        <v>0</v>
      </c>
      <c r="AG3515" s="832">
        <v>0</v>
      </c>
      <c r="AH3515" s="832">
        <v>0</v>
      </c>
      <c r="AI3515" s="832">
        <v>0</v>
      </c>
    </row>
    <row r="3516" spans="1:35" ht="15" customHeight="1">
      <c r="A3516" s="832" t="s">
        <v>1150</v>
      </c>
      <c r="B3516" s="832">
        <v>2023</v>
      </c>
      <c r="C3516" s="832" t="s">
        <v>2564</v>
      </c>
      <c r="D3516" s="832" t="s">
        <v>2857</v>
      </c>
      <c r="E3516" s="832" t="s">
        <v>333</v>
      </c>
      <c r="F3516" s="832" t="s">
        <v>2443</v>
      </c>
      <c r="G3516" s="832">
        <v>0</v>
      </c>
      <c r="H3516" s="832">
        <v>0</v>
      </c>
      <c r="I3516" s="832">
        <v>0</v>
      </c>
      <c r="J3516" s="832">
        <v>0</v>
      </c>
      <c r="K3516" s="832">
        <v>0</v>
      </c>
      <c r="L3516" s="832">
        <v>0</v>
      </c>
      <c r="M3516" s="832">
        <v>0</v>
      </c>
      <c r="N3516" s="832">
        <v>0</v>
      </c>
      <c r="O3516" s="832">
        <v>0</v>
      </c>
      <c r="P3516" s="832">
        <v>0</v>
      </c>
      <c r="Q3516" s="832">
        <v>0</v>
      </c>
      <c r="R3516" s="832">
        <v>0</v>
      </c>
      <c r="S3516" s="832">
        <v>0</v>
      </c>
      <c r="T3516" s="832">
        <v>0</v>
      </c>
      <c r="U3516" s="832">
        <v>0</v>
      </c>
      <c r="V3516" s="832">
        <v>0</v>
      </c>
      <c r="W3516" s="832">
        <v>0</v>
      </c>
      <c r="X3516" s="832">
        <v>0</v>
      </c>
      <c r="Y3516" s="832">
        <v>0</v>
      </c>
      <c r="Z3516" s="832">
        <v>0</v>
      </c>
      <c r="AA3516" s="832">
        <v>0</v>
      </c>
      <c r="AB3516" s="832">
        <v>0</v>
      </c>
      <c r="AC3516" s="832">
        <v>0</v>
      </c>
      <c r="AD3516" s="832">
        <v>0</v>
      </c>
      <c r="AE3516" s="832">
        <v>0</v>
      </c>
      <c r="AF3516" s="832">
        <v>0</v>
      </c>
      <c r="AG3516" s="832">
        <v>0</v>
      </c>
      <c r="AH3516" s="832">
        <v>0</v>
      </c>
      <c r="AI3516" s="832">
        <v>0</v>
      </c>
    </row>
    <row r="3517" spans="1:35" ht="15" customHeight="1">
      <c r="A3517" s="832" t="s">
        <v>1150</v>
      </c>
      <c r="B3517" s="832">
        <v>2023</v>
      </c>
      <c r="C3517" s="832" t="s">
        <v>2566</v>
      </c>
      <c r="D3517" s="832" t="s">
        <v>2858</v>
      </c>
      <c r="E3517" s="832" t="s">
        <v>333</v>
      </c>
      <c r="F3517" s="832" t="s">
        <v>2443</v>
      </c>
      <c r="G3517" s="832">
        <v>0</v>
      </c>
      <c r="H3517" s="832">
        <v>0</v>
      </c>
      <c r="I3517" s="832">
        <v>0</v>
      </c>
      <c r="J3517" s="832">
        <v>0</v>
      </c>
      <c r="K3517" s="832">
        <v>0</v>
      </c>
      <c r="L3517" s="832">
        <v>0</v>
      </c>
      <c r="M3517" s="832">
        <v>0</v>
      </c>
      <c r="N3517" s="832">
        <v>0</v>
      </c>
      <c r="O3517" s="832">
        <v>0</v>
      </c>
      <c r="P3517" s="832">
        <v>0</v>
      </c>
      <c r="Q3517" s="832">
        <v>120</v>
      </c>
      <c r="R3517" s="832">
        <v>120</v>
      </c>
      <c r="S3517" s="832">
        <v>0</v>
      </c>
      <c r="T3517" s="832">
        <v>10.91</v>
      </c>
      <c r="U3517" s="832">
        <v>0</v>
      </c>
      <c r="V3517" s="832">
        <v>0</v>
      </c>
      <c r="W3517" s="832">
        <v>0</v>
      </c>
      <c r="X3517" s="832">
        <v>0</v>
      </c>
      <c r="Y3517" s="832">
        <v>0</v>
      </c>
      <c r="Z3517" s="832">
        <v>0</v>
      </c>
      <c r="AA3517" s="832">
        <v>0</v>
      </c>
      <c r="AB3517" s="832">
        <v>0</v>
      </c>
      <c r="AC3517" s="832">
        <v>0</v>
      </c>
      <c r="AD3517" s="832">
        <v>0</v>
      </c>
      <c r="AE3517" s="832">
        <v>0</v>
      </c>
      <c r="AF3517" s="832">
        <v>0</v>
      </c>
      <c r="AG3517" s="832">
        <v>0</v>
      </c>
      <c r="AH3517" s="832">
        <v>0</v>
      </c>
      <c r="AI3517" s="832">
        <v>0</v>
      </c>
    </row>
    <row r="3518" spans="1:35" ht="15" customHeight="1">
      <c r="A3518" s="832" t="s">
        <v>1150</v>
      </c>
      <c r="B3518" s="832">
        <v>2023</v>
      </c>
      <c r="C3518" s="832" t="s">
        <v>2568</v>
      </c>
      <c r="D3518" s="832" t="s">
        <v>2502</v>
      </c>
      <c r="E3518" s="832" t="s">
        <v>333</v>
      </c>
      <c r="F3518" s="832" t="s">
        <v>2443</v>
      </c>
      <c r="G3518" s="832">
        <v>0</v>
      </c>
      <c r="H3518" s="832">
        <v>0</v>
      </c>
      <c r="I3518" s="832">
        <v>0</v>
      </c>
      <c r="J3518" s="832">
        <v>0</v>
      </c>
      <c r="K3518" s="832">
        <v>0</v>
      </c>
      <c r="L3518" s="832">
        <v>0</v>
      </c>
      <c r="M3518" s="832">
        <v>0</v>
      </c>
      <c r="N3518" s="832">
        <v>0</v>
      </c>
      <c r="O3518" s="832">
        <v>0</v>
      </c>
      <c r="P3518" s="832">
        <v>0</v>
      </c>
      <c r="Q3518" s="832">
        <v>0</v>
      </c>
      <c r="R3518" s="832">
        <v>0</v>
      </c>
      <c r="S3518" s="832">
        <v>0</v>
      </c>
      <c r="T3518" s="832">
        <v>0</v>
      </c>
      <c r="U3518" s="832">
        <v>0</v>
      </c>
      <c r="V3518" s="832">
        <v>0</v>
      </c>
      <c r="W3518" s="832">
        <v>0</v>
      </c>
      <c r="X3518" s="832">
        <v>0</v>
      </c>
      <c r="Y3518" s="832">
        <v>0</v>
      </c>
      <c r="Z3518" s="832">
        <v>0</v>
      </c>
      <c r="AA3518" s="832">
        <v>0</v>
      </c>
      <c r="AB3518" s="832">
        <v>0</v>
      </c>
      <c r="AC3518" s="832">
        <v>0</v>
      </c>
      <c r="AD3518" s="832">
        <v>0</v>
      </c>
      <c r="AE3518" s="832">
        <v>0</v>
      </c>
      <c r="AF3518" s="832">
        <v>0</v>
      </c>
      <c r="AG3518" s="832">
        <v>0</v>
      </c>
      <c r="AH3518" s="832">
        <v>0</v>
      </c>
      <c r="AI3518" s="832">
        <v>0</v>
      </c>
    </row>
    <row r="3519" spans="1:35" ht="15" customHeight="1">
      <c r="A3519" s="832" t="s">
        <v>1150</v>
      </c>
      <c r="B3519" s="832">
        <v>2023</v>
      </c>
      <c r="C3519" s="832" t="s">
        <v>2569</v>
      </c>
      <c r="D3519" s="832" t="s">
        <v>2356</v>
      </c>
      <c r="E3519" s="832" t="s">
        <v>333</v>
      </c>
      <c r="F3519" s="832" t="s">
        <v>2443</v>
      </c>
      <c r="G3519" s="832">
        <v>0</v>
      </c>
      <c r="H3519" s="832">
        <v>0</v>
      </c>
      <c r="I3519" s="832">
        <v>0</v>
      </c>
      <c r="J3519" s="832">
        <v>0</v>
      </c>
      <c r="K3519" s="832">
        <v>0</v>
      </c>
      <c r="L3519" s="832">
        <v>0</v>
      </c>
      <c r="M3519" s="832">
        <v>0</v>
      </c>
      <c r="N3519" s="832">
        <v>0</v>
      </c>
      <c r="O3519" s="832">
        <v>0</v>
      </c>
      <c r="P3519" s="832">
        <v>0</v>
      </c>
      <c r="Q3519" s="832">
        <v>0</v>
      </c>
      <c r="R3519" s="832">
        <v>0</v>
      </c>
      <c r="S3519" s="832">
        <v>0</v>
      </c>
      <c r="T3519" s="832">
        <v>0</v>
      </c>
      <c r="U3519" s="832">
        <v>0</v>
      </c>
      <c r="V3519" s="832">
        <v>0</v>
      </c>
      <c r="W3519" s="832">
        <v>0</v>
      </c>
      <c r="X3519" s="832">
        <v>0</v>
      </c>
      <c r="Y3519" s="832">
        <v>0</v>
      </c>
      <c r="Z3519" s="832">
        <v>0</v>
      </c>
      <c r="AA3519" s="832">
        <v>0</v>
      </c>
      <c r="AB3519" s="832">
        <v>0</v>
      </c>
      <c r="AC3519" s="832">
        <v>0</v>
      </c>
      <c r="AD3519" s="832">
        <v>0</v>
      </c>
      <c r="AE3519" s="832">
        <v>0</v>
      </c>
      <c r="AF3519" s="832">
        <v>0</v>
      </c>
      <c r="AG3519" s="832">
        <v>0</v>
      </c>
      <c r="AH3519" s="832">
        <v>0</v>
      </c>
      <c r="AI3519" s="832">
        <v>0</v>
      </c>
    </row>
    <row r="3520" spans="1:35" ht="15" customHeight="1">
      <c r="A3520" s="832" t="s">
        <v>1150</v>
      </c>
      <c r="B3520" s="832">
        <v>2023</v>
      </c>
      <c r="C3520" s="832" t="s">
        <v>2570</v>
      </c>
      <c r="D3520" s="832" t="s">
        <v>2571</v>
      </c>
      <c r="E3520" s="832" t="s">
        <v>1891</v>
      </c>
      <c r="F3520" s="832" t="s">
        <v>2443</v>
      </c>
      <c r="G3520" s="832">
        <v>352814.28</v>
      </c>
      <c r="H3520" s="832">
        <v>352814.28</v>
      </c>
      <c r="I3520" s="832">
        <v>482350.75</v>
      </c>
      <c r="J3520" s="832">
        <v>482350.75</v>
      </c>
      <c r="K3520" s="832">
        <v>562758.30000000005</v>
      </c>
      <c r="L3520" s="832">
        <v>602796.54</v>
      </c>
      <c r="M3520" s="832">
        <v>40359</v>
      </c>
      <c r="N3520" s="832">
        <v>40359</v>
      </c>
      <c r="O3520" s="832">
        <v>84346.14</v>
      </c>
      <c r="P3520" s="832">
        <v>133089.75</v>
      </c>
      <c r="Q3520" s="832">
        <v>223134.39</v>
      </c>
      <c r="R3520" s="832">
        <v>223134.39</v>
      </c>
      <c r="S3520" s="832">
        <v>50233.05</v>
      </c>
      <c r="T3520" s="832">
        <v>51856.07</v>
      </c>
      <c r="U3520" s="832">
        <v>0</v>
      </c>
      <c r="V3520" s="832">
        <v>0</v>
      </c>
      <c r="W3520" s="832">
        <v>0</v>
      </c>
      <c r="X3520" s="832">
        <v>0</v>
      </c>
      <c r="Y3520" s="832">
        <v>0</v>
      </c>
      <c r="Z3520" s="832">
        <v>0</v>
      </c>
      <c r="AA3520" s="832">
        <v>0</v>
      </c>
      <c r="AB3520" s="832">
        <v>0</v>
      </c>
      <c r="AC3520" s="832">
        <v>0</v>
      </c>
      <c r="AD3520" s="832">
        <v>0</v>
      </c>
      <c r="AE3520" s="832">
        <v>0</v>
      </c>
      <c r="AF3520" s="832">
        <v>0</v>
      </c>
      <c r="AG3520" s="832">
        <v>0</v>
      </c>
      <c r="AH3520" s="832">
        <v>0</v>
      </c>
      <c r="AI3520" s="832">
        <v>0</v>
      </c>
    </row>
    <row r="3521" spans="1:35" ht="15" customHeight="1">
      <c r="A3521" s="832" t="s">
        <v>1150</v>
      </c>
      <c r="B3521" s="832">
        <v>2023</v>
      </c>
      <c r="C3521" s="832" t="s">
        <v>2572</v>
      </c>
      <c r="D3521" s="832" t="s">
        <v>2870</v>
      </c>
      <c r="E3521" s="832" t="s">
        <v>1891</v>
      </c>
      <c r="F3521" s="832" t="s">
        <v>2443</v>
      </c>
      <c r="G3521" s="832">
        <v>1090048.6499999999</v>
      </c>
      <c r="H3521" s="832">
        <v>1505675.86</v>
      </c>
      <c r="I3521" s="832">
        <v>1795644.59</v>
      </c>
      <c r="J3521" s="832">
        <v>2034250.04</v>
      </c>
      <c r="K3521" s="832">
        <v>2300668.5</v>
      </c>
      <c r="L3521" s="832">
        <v>2470400.4700000002</v>
      </c>
      <c r="M3521" s="832">
        <v>442455.03</v>
      </c>
      <c r="N3521" s="832">
        <v>497125.85</v>
      </c>
      <c r="O3521" s="832">
        <v>918986.79</v>
      </c>
      <c r="P3521" s="832">
        <v>968101.79</v>
      </c>
      <c r="Q3521" s="832">
        <v>2402287.85</v>
      </c>
      <c r="R3521" s="832">
        <v>2464103.16</v>
      </c>
      <c r="S3521" s="832">
        <v>205866.71</v>
      </c>
      <c r="T3521" s="832">
        <v>358466.39</v>
      </c>
      <c r="U3521" s="832">
        <v>0</v>
      </c>
      <c r="V3521" s="832">
        <v>0</v>
      </c>
      <c r="W3521" s="832">
        <v>0</v>
      </c>
      <c r="X3521" s="832">
        <v>0</v>
      </c>
      <c r="Y3521" s="832">
        <v>0</v>
      </c>
      <c r="Z3521" s="832">
        <v>0</v>
      </c>
      <c r="AA3521" s="832">
        <v>0</v>
      </c>
      <c r="AB3521" s="832">
        <v>0</v>
      </c>
      <c r="AC3521" s="832">
        <v>0</v>
      </c>
      <c r="AD3521" s="832">
        <v>0</v>
      </c>
      <c r="AE3521" s="832">
        <v>0</v>
      </c>
      <c r="AF3521" s="832">
        <v>0</v>
      </c>
      <c r="AG3521" s="832">
        <v>0</v>
      </c>
      <c r="AH3521" s="832">
        <v>0</v>
      </c>
      <c r="AI3521" s="832">
        <v>0</v>
      </c>
    </row>
    <row r="3522" spans="1:35" ht="15" customHeight="1">
      <c r="A3522" s="832" t="s">
        <v>1150</v>
      </c>
      <c r="B3522" s="832">
        <v>2023</v>
      </c>
      <c r="C3522" s="832" t="s">
        <v>2574</v>
      </c>
      <c r="D3522" s="832" t="s">
        <v>2874</v>
      </c>
      <c r="E3522" s="832" t="s">
        <v>1891</v>
      </c>
      <c r="F3522" s="832" t="s">
        <v>2443</v>
      </c>
      <c r="G3522" s="832">
        <v>0</v>
      </c>
      <c r="H3522" s="832">
        <v>0</v>
      </c>
      <c r="I3522" s="832">
        <v>0</v>
      </c>
      <c r="J3522" s="832">
        <v>0</v>
      </c>
      <c r="K3522" s="832">
        <v>233162.43</v>
      </c>
      <c r="L3522" s="832">
        <v>233162.43</v>
      </c>
      <c r="M3522" s="832">
        <v>295725.99</v>
      </c>
      <c r="N3522" s="832">
        <v>754708.47</v>
      </c>
      <c r="O3522" s="832">
        <v>754708.47</v>
      </c>
      <c r="P3522" s="832">
        <v>1261361.96</v>
      </c>
      <c r="Q3522" s="832">
        <v>1782423.01</v>
      </c>
      <c r="R3522" s="832">
        <v>1981861.8</v>
      </c>
      <c r="S3522" s="832">
        <v>19430.2</v>
      </c>
      <c r="T3522" s="832">
        <v>183235.04</v>
      </c>
      <c r="U3522" s="832">
        <v>0</v>
      </c>
      <c r="V3522" s="832">
        <v>0</v>
      </c>
      <c r="W3522" s="832">
        <v>0</v>
      </c>
      <c r="X3522" s="832">
        <v>0</v>
      </c>
      <c r="Y3522" s="832">
        <v>0</v>
      </c>
      <c r="Z3522" s="832">
        <v>0</v>
      </c>
      <c r="AA3522" s="832">
        <v>0</v>
      </c>
      <c r="AB3522" s="832">
        <v>0</v>
      </c>
      <c r="AC3522" s="832">
        <v>0</v>
      </c>
      <c r="AD3522" s="832">
        <v>0</v>
      </c>
      <c r="AE3522" s="832">
        <v>0</v>
      </c>
      <c r="AF3522" s="832">
        <v>0</v>
      </c>
      <c r="AG3522" s="832">
        <v>0</v>
      </c>
      <c r="AH3522" s="832">
        <v>0</v>
      </c>
      <c r="AI3522" s="832">
        <v>0</v>
      </c>
    </row>
    <row r="3523" spans="1:35" ht="15" customHeight="1">
      <c r="A3523" s="832" t="s">
        <v>1150</v>
      </c>
      <c r="B3523" s="832">
        <v>2023</v>
      </c>
      <c r="C3523" s="832" t="s">
        <v>2579</v>
      </c>
      <c r="D3523" s="832" t="s">
        <v>2580</v>
      </c>
      <c r="E3523" s="832" t="s">
        <v>333</v>
      </c>
      <c r="F3523" s="832" t="s">
        <v>2443</v>
      </c>
      <c r="G3523" s="832">
        <v>1172955.48</v>
      </c>
      <c r="H3523" s="832">
        <v>1365200.04</v>
      </c>
      <c r="I3523" s="832">
        <v>1622165.22</v>
      </c>
      <c r="J3523" s="832">
        <v>1795203.24</v>
      </c>
      <c r="K3523" s="832">
        <v>1986841.59</v>
      </c>
      <c r="L3523" s="832">
        <v>2163320.14</v>
      </c>
      <c r="M3523" s="832">
        <v>174764.69</v>
      </c>
      <c r="N3523" s="832">
        <v>356128.22</v>
      </c>
      <c r="O3523" s="832">
        <v>521027.39</v>
      </c>
      <c r="P3523" s="832">
        <v>733843.85</v>
      </c>
      <c r="Q3523" s="832">
        <v>924320.33</v>
      </c>
      <c r="R3523" s="832">
        <v>1071265.1499999999</v>
      </c>
      <c r="S3523" s="832">
        <v>180276.68</v>
      </c>
      <c r="T3523" s="832">
        <v>191169.26</v>
      </c>
      <c r="U3523" s="832">
        <v>0</v>
      </c>
      <c r="V3523" s="832">
        <v>0</v>
      </c>
      <c r="W3523" s="832">
        <v>0</v>
      </c>
      <c r="X3523" s="832">
        <v>0</v>
      </c>
      <c r="Y3523" s="832">
        <v>0</v>
      </c>
      <c r="Z3523" s="832">
        <v>0</v>
      </c>
      <c r="AA3523" s="832">
        <v>0</v>
      </c>
      <c r="AB3523" s="832">
        <v>0</v>
      </c>
      <c r="AC3523" s="832">
        <v>0</v>
      </c>
      <c r="AD3523" s="832">
        <v>0</v>
      </c>
      <c r="AE3523" s="832">
        <v>0</v>
      </c>
      <c r="AF3523" s="832">
        <v>0</v>
      </c>
      <c r="AG3523" s="832">
        <v>0</v>
      </c>
      <c r="AH3523" s="832">
        <v>0</v>
      </c>
      <c r="AI3523" s="832">
        <v>0</v>
      </c>
    </row>
    <row r="3524" spans="1:35" ht="15" customHeight="1">
      <c r="A3524" s="832" t="s">
        <v>1150</v>
      </c>
      <c r="B3524" s="832">
        <v>2023</v>
      </c>
      <c r="C3524" s="832" t="s">
        <v>2581</v>
      </c>
      <c r="D3524" s="832" t="s">
        <v>2582</v>
      </c>
      <c r="E3524" s="832" t="s">
        <v>333</v>
      </c>
      <c r="F3524" s="832" t="s">
        <v>2443</v>
      </c>
      <c r="G3524" s="832">
        <v>36936.79</v>
      </c>
      <c r="H3524" s="832">
        <v>39378.870000000003</v>
      </c>
      <c r="I3524" s="832">
        <v>43828.95</v>
      </c>
      <c r="J3524" s="832">
        <v>47390.84</v>
      </c>
      <c r="K3524" s="832">
        <v>52498.22</v>
      </c>
      <c r="L3524" s="832">
        <v>57821.32</v>
      </c>
      <c r="M3524" s="832">
        <v>6810.76</v>
      </c>
      <c r="N3524" s="832">
        <v>10365.040000000001</v>
      </c>
      <c r="O3524" s="832">
        <v>12643.45</v>
      </c>
      <c r="P3524" s="832">
        <v>16496.32</v>
      </c>
      <c r="Q3524" s="832">
        <v>21463.79</v>
      </c>
      <c r="R3524" s="832">
        <v>24000.34</v>
      </c>
      <c r="S3524" s="832">
        <v>4818.4399999999996</v>
      </c>
      <c r="T3524" s="832">
        <v>4240.8</v>
      </c>
      <c r="U3524" s="832">
        <v>0</v>
      </c>
      <c r="V3524" s="832">
        <v>0</v>
      </c>
      <c r="W3524" s="832">
        <v>0</v>
      </c>
      <c r="X3524" s="832">
        <v>0</v>
      </c>
      <c r="Y3524" s="832">
        <v>0</v>
      </c>
      <c r="Z3524" s="832">
        <v>0</v>
      </c>
      <c r="AA3524" s="832">
        <v>0</v>
      </c>
      <c r="AB3524" s="832">
        <v>0</v>
      </c>
      <c r="AC3524" s="832">
        <v>0</v>
      </c>
      <c r="AD3524" s="832">
        <v>0</v>
      </c>
      <c r="AE3524" s="832">
        <v>0</v>
      </c>
      <c r="AF3524" s="832">
        <v>0</v>
      </c>
      <c r="AG3524" s="832">
        <v>0</v>
      </c>
      <c r="AH3524" s="832">
        <v>0</v>
      </c>
      <c r="AI3524" s="832">
        <v>0</v>
      </c>
    </row>
    <row r="3525" spans="1:35" ht="15" customHeight="1">
      <c r="A3525" s="832" t="s">
        <v>1150</v>
      </c>
      <c r="B3525" s="832">
        <v>2023</v>
      </c>
      <c r="C3525" s="832" t="s">
        <v>2583</v>
      </c>
      <c r="D3525" s="832" t="s">
        <v>2859</v>
      </c>
      <c r="E3525" s="832" t="s">
        <v>333</v>
      </c>
      <c r="F3525" s="832" t="s">
        <v>2443</v>
      </c>
      <c r="G3525" s="832">
        <v>62717.760000000002</v>
      </c>
      <c r="H3525" s="832">
        <v>73026.320000000007</v>
      </c>
      <c r="I3525" s="832">
        <v>90128.33</v>
      </c>
      <c r="J3525" s="832">
        <v>101715.77</v>
      </c>
      <c r="K3525" s="832">
        <v>112920.01</v>
      </c>
      <c r="L3525" s="832">
        <v>121708.53</v>
      </c>
      <c r="M3525" s="832">
        <v>11146.76</v>
      </c>
      <c r="N3525" s="832">
        <v>18418.86</v>
      </c>
      <c r="O3525" s="832">
        <v>32655.38</v>
      </c>
      <c r="P3525" s="832">
        <v>44813.919999999998</v>
      </c>
      <c r="Q3525" s="832">
        <v>71660.44</v>
      </c>
      <c r="R3525" s="832">
        <v>81698.94</v>
      </c>
      <c r="S3525" s="832">
        <v>10142.379999999999</v>
      </c>
      <c r="T3525" s="832">
        <v>12627.24</v>
      </c>
      <c r="U3525" s="832">
        <v>0</v>
      </c>
      <c r="V3525" s="832">
        <v>0</v>
      </c>
      <c r="W3525" s="832">
        <v>0</v>
      </c>
      <c r="X3525" s="832">
        <v>0</v>
      </c>
      <c r="Y3525" s="832">
        <v>0</v>
      </c>
      <c r="Z3525" s="832">
        <v>0</v>
      </c>
      <c r="AA3525" s="832">
        <v>0</v>
      </c>
      <c r="AB3525" s="832">
        <v>0</v>
      </c>
      <c r="AC3525" s="832">
        <v>0</v>
      </c>
      <c r="AD3525" s="832">
        <v>0</v>
      </c>
      <c r="AE3525" s="832">
        <v>0</v>
      </c>
      <c r="AF3525" s="832">
        <v>0</v>
      </c>
      <c r="AG3525" s="832">
        <v>0</v>
      </c>
      <c r="AH3525" s="832">
        <v>0</v>
      </c>
      <c r="AI3525" s="832">
        <v>0</v>
      </c>
    </row>
    <row r="3526" spans="1:35" ht="15" customHeight="1">
      <c r="A3526" s="832" t="s">
        <v>1150</v>
      </c>
      <c r="B3526" s="832">
        <v>2023</v>
      </c>
      <c r="C3526" s="832" t="s">
        <v>2585</v>
      </c>
      <c r="D3526" s="832" t="s">
        <v>2586</v>
      </c>
      <c r="E3526" s="832" t="s">
        <v>333</v>
      </c>
      <c r="F3526" s="832" t="s">
        <v>2443</v>
      </c>
      <c r="G3526" s="832">
        <v>324760.59999999998</v>
      </c>
      <c r="H3526" s="832">
        <v>355918.28</v>
      </c>
      <c r="I3526" s="832">
        <v>400708.75</v>
      </c>
      <c r="J3526" s="832">
        <v>449475.58</v>
      </c>
      <c r="K3526" s="832">
        <v>508020.32</v>
      </c>
      <c r="L3526" s="832">
        <v>552673.72</v>
      </c>
      <c r="M3526" s="832">
        <v>35512</v>
      </c>
      <c r="N3526" s="832">
        <v>79819.62</v>
      </c>
      <c r="O3526" s="832">
        <v>134401.53</v>
      </c>
      <c r="P3526" s="832">
        <v>199015.32</v>
      </c>
      <c r="Q3526" s="832">
        <v>270148.19</v>
      </c>
      <c r="R3526" s="832">
        <v>326195.08</v>
      </c>
      <c r="S3526" s="832">
        <v>46056.14</v>
      </c>
      <c r="T3526" s="832">
        <v>49423.37</v>
      </c>
      <c r="U3526" s="832">
        <v>0</v>
      </c>
      <c r="V3526" s="832">
        <v>0</v>
      </c>
      <c r="W3526" s="832">
        <v>0</v>
      </c>
      <c r="X3526" s="832">
        <v>0</v>
      </c>
      <c r="Y3526" s="832">
        <v>0</v>
      </c>
      <c r="Z3526" s="832">
        <v>0</v>
      </c>
      <c r="AA3526" s="832">
        <v>0</v>
      </c>
      <c r="AB3526" s="832">
        <v>0</v>
      </c>
      <c r="AC3526" s="832">
        <v>0</v>
      </c>
      <c r="AD3526" s="832">
        <v>0</v>
      </c>
      <c r="AE3526" s="832">
        <v>0</v>
      </c>
      <c r="AF3526" s="832">
        <v>0</v>
      </c>
      <c r="AG3526" s="832">
        <v>0</v>
      </c>
      <c r="AH3526" s="832">
        <v>0</v>
      </c>
      <c r="AI3526" s="832">
        <v>0</v>
      </c>
    </row>
    <row r="3527" spans="1:35" ht="15" customHeight="1">
      <c r="A3527" s="832" t="s">
        <v>1150</v>
      </c>
      <c r="B3527" s="832">
        <v>2023</v>
      </c>
      <c r="C3527" s="832" t="s">
        <v>2587</v>
      </c>
      <c r="D3527" s="832" t="s">
        <v>2860</v>
      </c>
      <c r="E3527" s="832" t="s">
        <v>333</v>
      </c>
      <c r="F3527" s="832" t="s">
        <v>2443</v>
      </c>
      <c r="G3527" s="832">
        <v>0</v>
      </c>
      <c r="H3527" s="832">
        <v>0</v>
      </c>
      <c r="I3527" s="832">
        <v>0</v>
      </c>
      <c r="J3527" s="832">
        <v>0</v>
      </c>
      <c r="K3527" s="832">
        <v>0</v>
      </c>
      <c r="L3527" s="832">
        <v>0</v>
      </c>
      <c r="M3527" s="832">
        <v>0</v>
      </c>
      <c r="N3527" s="832">
        <v>0</v>
      </c>
      <c r="O3527" s="832">
        <v>0</v>
      </c>
      <c r="P3527" s="832">
        <v>0</v>
      </c>
      <c r="Q3527" s="832">
        <v>0</v>
      </c>
      <c r="R3527" s="832">
        <v>0</v>
      </c>
      <c r="S3527" s="832">
        <v>0</v>
      </c>
      <c r="T3527" s="832">
        <v>0</v>
      </c>
      <c r="U3527" s="832">
        <v>0</v>
      </c>
      <c r="V3527" s="832">
        <v>0</v>
      </c>
      <c r="W3527" s="832">
        <v>0</v>
      </c>
      <c r="X3527" s="832">
        <v>0</v>
      </c>
      <c r="Y3527" s="832">
        <v>0</v>
      </c>
      <c r="Z3527" s="832">
        <v>0</v>
      </c>
      <c r="AA3527" s="832">
        <v>0</v>
      </c>
      <c r="AB3527" s="832">
        <v>0</v>
      </c>
      <c r="AC3527" s="832">
        <v>0</v>
      </c>
      <c r="AD3527" s="832">
        <v>0</v>
      </c>
      <c r="AE3527" s="832">
        <v>0</v>
      </c>
      <c r="AF3527" s="832">
        <v>0</v>
      </c>
      <c r="AG3527" s="832">
        <v>0</v>
      </c>
      <c r="AH3527" s="832">
        <v>0</v>
      </c>
      <c r="AI3527" s="832">
        <v>0</v>
      </c>
    </row>
    <row r="3528" spans="1:35" ht="15" customHeight="1">
      <c r="A3528" s="832" t="s">
        <v>1150</v>
      </c>
      <c r="B3528" s="832">
        <v>2023</v>
      </c>
      <c r="C3528" s="832" t="s">
        <v>2589</v>
      </c>
      <c r="D3528" s="832" t="s">
        <v>2590</v>
      </c>
      <c r="E3528" s="832" t="s">
        <v>333</v>
      </c>
      <c r="F3528" s="832" t="s">
        <v>2443</v>
      </c>
      <c r="G3528" s="832">
        <v>0</v>
      </c>
      <c r="H3528" s="832">
        <v>0</v>
      </c>
      <c r="I3528" s="832">
        <v>0</v>
      </c>
      <c r="J3528" s="832">
        <v>0</v>
      </c>
      <c r="K3528" s="832">
        <v>0</v>
      </c>
      <c r="L3528" s="832">
        <v>0</v>
      </c>
      <c r="M3528" s="832">
        <v>0</v>
      </c>
      <c r="N3528" s="832">
        <v>0</v>
      </c>
      <c r="O3528" s="832">
        <v>0</v>
      </c>
      <c r="P3528" s="832">
        <v>0</v>
      </c>
      <c r="Q3528" s="832">
        <v>0</v>
      </c>
      <c r="R3528" s="832">
        <v>0</v>
      </c>
      <c r="S3528" s="832">
        <v>0</v>
      </c>
      <c r="T3528" s="832">
        <v>0</v>
      </c>
      <c r="U3528" s="832">
        <v>0</v>
      </c>
      <c r="V3528" s="832">
        <v>0</v>
      </c>
      <c r="W3528" s="832">
        <v>0</v>
      </c>
      <c r="X3528" s="832">
        <v>0</v>
      </c>
      <c r="Y3528" s="832">
        <v>0</v>
      </c>
      <c r="Z3528" s="832">
        <v>0</v>
      </c>
      <c r="AA3528" s="832">
        <v>0</v>
      </c>
      <c r="AB3528" s="832">
        <v>0</v>
      </c>
      <c r="AC3528" s="832">
        <v>0</v>
      </c>
      <c r="AD3528" s="832">
        <v>0</v>
      </c>
      <c r="AE3528" s="832">
        <v>0</v>
      </c>
      <c r="AF3528" s="832">
        <v>0</v>
      </c>
      <c r="AG3528" s="832">
        <v>0</v>
      </c>
      <c r="AH3528" s="832">
        <v>0</v>
      </c>
      <c r="AI3528" s="832">
        <v>0</v>
      </c>
    </row>
    <row r="3529" spans="1:35" ht="15" customHeight="1">
      <c r="A3529" s="832" t="s">
        <v>1150</v>
      </c>
      <c r="B3529" s="832">
        <v>2023</v>
      </c>
      <c r="C3529" s="832" t="s">
        <v>2591</v>
      </c>
      <c r="D3529" s="832" t="s">
        <v>2592</v>
      </c>
      <c r="E3529" s="832" t="s">
        <v>333</v>
      </c>
      <c r="F3529" s="832" t="s">
        <v>2443</v>
      </c>
      <c r="G3529" s="832">
        <v>490149.09</v>
      </c>
      <c r="H3529" s="832">
        <v>566522.51</v>
      </c>
      <c r="I3529" s="832">
        <v>642641.64</v>
      </c>
      <c r="J3529" s="832">
        <v>674414.93</v>
      </c>
      <c r="K3529" s="832">
        <v>747549.44</v>
      </c>
      <c r="L3529" s="832">
        <v>842340.21</v>
      </c>
      <c r="M3529" s="832">
        <v>74298.850000000006</v>
      </c>
      <c r="N3529" s="832">
        <v>120617.31</v>
      </c>
      <c r="O3529" s="832">
        <v>224089.48</v>
      </c>
      <c r="P3529" s="832">
        <v>307803.24</v>
      </c>
      <c r="Q3529" s="832">
        <v>362200.04</v>
      </c>
      <c r="R3529" s="832">
        <v>423641.58</v>
      </c>
      <c r="S3529" s="832">
        <v>70195.02</v>
      </c>
      <c r="T3529" s="832">
        <v>71297.72</v>
      </c>
      <c r="U3529" s="832">
        <v>0</v>
      </c>
      <c r="V3529" s="832">
        <v>0</v>
      </c>
      <c r="W3529" s="832">
        <v>0</v>
      </c>
      <c r="X3529" s="832">
        <v>0</v>
      </c>
      <c r="Y3529" s="832">
        <v>0</v>
      </c>
      <c r="Z3529" s="832">
        <v>0</v>
      </c>
      <c r="AA3529" s="832">
        <v>0</v>
      </c>
      <c r="AB3529" s="832">
        <v>0</v>
      </c>
      <c r="AC3529" s="832">
        <v>0</v>
      </c>
      <c r="AD3529" s="832">
        <v>0</v>
      </c>
      <c r="AE3529" s="832">
        <v>0</v>
      </c>
      <c r="AF3529" s="832">
        <v>0</v>
      </c>
      <c r="AG3529" s="832">
        <v>0</v>
      </c>
      <c r="AH3529" s="832">
        <v>0</v>
      </c>
      <c r="AI3529" s="832">
        <v>0</v>
      </c>
    </row>
    <row r="3530" spans="1:35" ht="15" customHeight="1">
      <c r="A3530" s="832" t="s">
        <v>1150</v>
      </c>
      <c r="B3530" s="832">
        <v>2023</v>
      </c>
      <c r="C3530" s="832" t="s">
        <v>2593</v>
      </c>
      <c r="D3530" s="832" t="s">
        <v>2594</v>
      </c>
      <c r="E3530" s="832" t="s">
        <v>333</v>
      </c>
      <c r="F3530" s="832" t="s">
        <v>2443</v>
      </c>
      <c r="G3530" s="832">
        <v>30796.03</v>
      </c>
      <c r="H3530" s="832">
        <v>34300.22</v>
      </c>
      <c r="I3530" s="832">
        <v>40843.79</v>
      </c>
      <c r="J3530" s="832">
        <v>45212.26</v>
      </c>
      <c r="K3530" s="832">
        <v>48366.69</v>
      </c>
      <c r="L3530" s="832">
        <v>51158.12</v>
      </c>
      <c r="M3530" s="832">
        <v>2278.36</v>
      </c>
      <c r="N3530" s="832">
        <v>4551.84</v>
      </c>
      <c r="O3530" s="832">
        <v>9137.01</v>
      </c>
      <c r="P3530" s="832">
        <v>15543.7</v>
      </c>
      <c r="Q3530" s="832">
        <v>23037.75</v>
      </c>
      <c r="R3530" s="832">
        <v>26959.52</v>
      </c>
      <c r="S3530" s="832">
        <v>4263.18</v>
      </c>
      <c r="T3530" s="832">
        <v>4206.49</v>
      </c>
      <c r="U3530" s="832">
        <v>0</v>
      </c>
      <c r="V3530" s="832">
        <v>0</v>
      </c>
      <c r="W3530" s="832">
        <v>0</v>
      </c>
      <c r="X3530" s="832">
        <v>0</v>
      </c>
      <c r="Y3530" s="832">
        <v>0</v>
      </c>
      <c r="Z3530" s="832">
        <v>0</v>
      </c>
      <c r="AA3530" s="832">
        <v>0</v>
      </c>
      <c r="AB3530" s="832">
        <v>0</v>
      </c>
      <c r="AC3530" s="832">
        <v>0</v>
      </c>
      <c r="AD3530" s="832">
        <v>0</v>
      </c>
      <c r="AE3530" s="832">
        <v>0</v>
      </c>
      <c r="AF3530" s="832">
        <v>0</v>
      </c>
      <c r="AG3530" s="832">
        <v>0</v>
      </c>
      <c r="AH3530" s="832">
        <v>0</v>
      </c>
      <c r="AI3530" s="832">
        <v>0</v>
      </c>
    </row>
    <row r="3531" spans="1:35" ht="15" customHeight="1">
      <c r="A3531" s="832" t="s">
        <v>1150</v>
      </c>
      <c r="B3531" s="832">
        <v>2023</v>
      </c>
      <c r="C3531" s="832" t="s">
        <v>2595</v>
      </c>
      <c r="D3531" s="832" t="s">
        <v>2596</v>
      </c>
      <c r="E3531" s="832" t="s">
        <v>333</v>
      </c>
      <c r="F3531" s="832" t="s">
        <v>2443</v>
      </c>
      <c r="G3531" s="832">
        <v>0</v>
      </c>
      <c r="H3531" s="832">
        <v>0</v>
      </c>
      <c r="I3531" s="832">
        <v>0</v>
      </c>
      <c r="J3531" s="832">
        <v>0</v>
      </c>
      <c r="K3531" s="832">
        <v>0</v>
      </c>
      <c r="L3531" s="832">
        <v>0</v>
      </c>
      <c r="M3531" s="832">
        <v>0</v>
      </c>
      <c r="N3531" s="832">
        <v>0</v>
      </c>
      <c r="O3531" s="832">
        <v>0</v>
      </c>
      <c r="P3531" s="832">
        <v>0</v>
      </c>
      <c r="Q3531" s="832">
        <v>0</v>
      </c>
      <c r="R3531" s="832">
        <v>0</v>
      </c>
      <c r="S3531" s="832">
        <v>0</v>
      </c>
      <c r="T3531" s="832">
        <v>0</v>
      </c>
      <c r="U3531" s="832">
        <v>0</v>
      </c>
      <c r="V3531" s="832">
        <v>0</v>
      </c>
      <c r="W3531" s="832">
        <v>0</v>
      </c>
      <c r="X3531" s="832">
        <v>0</v>
      </c>
      <c r="Y3531" s="832">
        <v>0</v>
      </c>
      <c r="Z3531" s="832">
        <v>0</v>
      </c>
      <c r="AA3531" s="832">
        <v>0</v>
      </c>
      <c r="AB3531" s="832">
        <v>0</v>
      </c>
      <c r="AC3531" s="832">
        <v>0</v>
      </c>
      <c r="AD3531" s="832">
        <v>0</v>
      </c>
      <c r="AE3531" s="832">
        <v>0</v>
      </c>
      <c r="AF3531" s="832">
        <v>0</v>
      </c>
      <c r="AG3531" s="832">
        <v>0</v>
      </c>
      <c r="AH3531" s="832">
        <v>0</v>
      </c>
      <c r="AI3531" s="832">
        <v>0</v>
      </c>
    </row>
    <row r="3532" spans="1:35" ht="15" customHeight="1">
      <c r="A3532" s="832" t="s">
        <v>1150</v>
      </c>
      <c r="B3532" s="832">
        <v>2023</v>
      </c>
      <c r="C3532" s="832" t="s">
        <v>2597</v>
      </c>
      <c r="D3532" s="832" t="s">
        <v>2598</v>
      </c>
      <c r="E3532" s="832" t="s">
        <v>333</v>
      </c>
      <c r="F3532" s="832" t="s">
        <v>2443</v>
      </c>
      <c r="G3532" s="832">
        <v>172530.16</v>
      </c>
      <c r="H3532" s="832">
        <v>197801.14</v>
      </c>
      <c r="I3532" s="832">
        <v>214716.22</v>
      </c>
      <c r="J3532" s="832">
        <v>234392.33</v>
      </c>
      <c r="K3532" s="832">
        <v>252052.32</v>
      </c>
      <c r="L3532" s="832">
        <v>260027.63</v>
      </c>
      <c r="M3532" s="832">
        <v>7560.18</v>
      </c>
      <c r="N3532" s="832">
        <v>16969.849999999999</v>
      </c>
      <c r="O3532" s="832">
        <v>29996.47</v>
      </c>
      <c r="P3532" s="832">
        <v>68268.75</v>
      </c>
      <c r="Q3532" s="832">
        <v>143441.01</v>
      </c>
      <c r="R3532" s="832">
        <v>180286.54</v>
      </c>
      <c r="S3532" s="832">
        <v>21668.97</v>
      </c>
      <c r="T3532" s="832">
        <v>22611.86</v>
      </c>
      <c r="U3532" s="832">
        <v>0</v>
      </c>
      <c r="V3532" s="832">
        <v>0</v>
      </c>
      <c r="W3532" s="832">
        <v>0</v>
      </c>
      <c r="X3532" s="832">
        <v>0</v>
      </c>
      <c r="Y3532" s="832">
        <v>0</v>
      </c>
      <c r="Z3532" s="832">
        <v>0</v>
      </c>
      <c r="AA3532" s="832">
        <v>0</v>
      </c>
      <c r="AB3532" s="832">
        <v>0</v>
      </c>
      <c r="AC3532" s="832">
        <v>0</v>
      </c>
      <c r="AD3532" s="832">
        <v>0</v>
      </c>
      <c r="AE3532" s="832">
        <v>0</v>
      </c>
      <c r="AF3532" s="832">
        <v>0</v>
      </c>
      <c r="AG3532" s="832">
        <v>0</v>
      </c>
      <c r="AH3532" s="832">
        <v>0</v>
      </c>
      <c r="AI3532" s="832">
        <v>0</v>
      </c>
    </row>
    <row r="3533" spans="1:35" ht="15" customHeight="1">
      <c r="A3533" s="832" t="s">
        <v>1150</v>
      </c>
      <c r="B3533" s="832">
        <v>2023</v>
      </c>
      <c r="C3533" s="832" t="s">
        <v>2599</v>
      </c>
      <c r="D3533" s="832" t="s">
        <v>2388</v>
      </c>
      <c r="E3533" s="832" t="s">
        <v>333</v>
      </c>
      <c r="F3533" s="832" t="s">
        <v>2443</v>
      </c>
      <c r="G3533" s="832">
        <v>-38880.120000000003</v>
      </c>
      <c r="H3533" s="832">
        <v>-56936.98</v>
      </c>
      <c r="I3533" s="832">
        <v>-63917.08</v>
      </c>
      <c r="J3533" s="832">
        <v>-70683.759999999995</v>
      </c>
      <c r="K3533" s="832">
        <v>-76734.33</v>
      </c>
      <c r="L3533" s="832">
        <v>-82163.16</v>
      </c>
      <c r="M3533" s="832">
        <v>-5357.28</v>
      </c>
      <c r="N3533" s="832">
        <v>-11814.61</v>
      </c>
      <c r="O3533" s="832">
        <v>-18543.52</v>
      </c>
      <c r="P3533" s="832">
        <v>-26209.13</v>
      </c>
      <c r="Q3533" s="832">
        <v>-32986.949999999997</v>
      </c>
      <c r="R3533" s="832">
        <v>-36818.29</v>
      </c>
      <c r="S3533" s="832">
        <v>-6846.93</v>
      </c>
      <c r="T3533" s="832">
        <v>-7481.23</v>
      </c>
      <c r="U3533" s="832">
        <v>0</v>
      </c>
      <c r="V3533" s="832">
        <v>0</v>
      </c>
      <c r="W3533" s="832">
        <v>0</v>
      </c>
      <c r="X3533" s="832">
        <v>0</v>
      </c>
      <c r="Y3533" s="832">
        <v>0</v>
      </c>
      <c r="Z3533" s="832">
        <v>0</v>
      </c>
      <c r="AA3533" s="832">
        <v>0</v>
      </c>
      <c r="AB3533" s="832">
        <v>0</v>
      </c>
      <c r="AC3533" s="832">
        <v>0</v>
      </c>
      <c r="AD3533" s="832">
        <v>0</v>
      </c>
      <c r="AE3533" s="832">
        <v>0</v>
      </c>
      <c r="AF3533" s="832">
        <v>0</v>
      </c>
      <c r="AG3533" s="832">
        <v>0</v>
      </c>
      <c r="AH3533" s="832">
        <v>0</v>
      </c>
      <c r="AI3533" s="832">
        <v>0</v>
      </c>
    </row>
    <row r="3534" spans="1:35" ht="15" customHeight="1">
      <c r="A3534" s="832" t="s">
        <v>1150</v>
      </c>
      <c r="B3534" s="832">
        <v>2023</v>
      </c>
      <c r="C3534" s="832" t="s">
        <v>2600</v>
      </c>
      <c r="D3534" s="832" t="s">
        <v>2390</v>
      </c>
      <c r="E3534" s="832" t="s">
        <v>333</v>
      </c>
      <c r="F3534" s="832" t="s">
        <v>2443</v>
      </c>
      <c r="G3534" s="832">
        <v>-19041.810000000001</v>
      </c>
      <c r="H3534" s="832">
        <v>-20113.310000000001</v>
      </c>
      <c r="I3534" s="832">
        <v>-20113.310000000001</v>
      </c>
      <c r="J3534" s="832">
        <v>-20377.39</v>
      </c>
      <c r="K3534" s="832">
        <v>-19802.5</v>
      </c>
      <c r="L3534" s="832">
        <v>-20330.66</v>
      </c>
      <c r="M3534" s="832">
        <v>1098.1099999999999</v>
      </c>
      <c r="N3534" s="832">
        <v>538.65</v>
      </c>
      <c r="O3534" s="832">
        <v>-2872.33</v>
      </c>
      <c r="P3534" s="832">
        <v>-2872.33</v>
      </c>
      <c r="Q3534" s="832">
        <v>-2818.51</v>
      </c>
      <c r="R3534" s="832">
        <v>-2778.65</v>
      </c>
      <c r="S3534" s="832">
        <v>-1694.22</v>
      </c>
      <c r="T3534" s="832">
        <v>-404.97</v>
      </c>
      <c r="U3534" s="832">
        <v>0</v>
      </c>
      <c r="V3534" s="832">
        <v>0</v>
      </c>
      <c r="W3534" s="832">
        <v>0</v>
      </c>
      <c r="X3534" s="832">
        <v>0</v>
      </c>
      <c r="Y3534" s="832">
        <v>0</v>
      </c>
      <c r="Z3534" s="832">
        <v>0</v>
      </c>
      <c r="AA3534" s="832">
        <v>0</v>
      </c>
      <c r="AB3534" s="832">
        <v>0</v>
      </c>
      <c r="AC3534" s="832">
        <v>0</v>
      </c>
      <c r="AD3534" s="832">
        <v>0</v>
      </c>
      <c r="AE3534" s="832">
        <v>0</v>
      </c>
      <c r="AF3534" s="832">
        <v>0</v>
      </c>
      <c r="AG3534" s="832">
        <v>0</v>
      </c>
      <c r="AH3534" s="832">
        <v>0</v>
      </c>
      <c r="AI3534" s="832">
        <v>0</v>
      </c>
    </row>
    <row r="3535" spans="1:35" ht="15" customHeight="1">
      <c r="A3535" s="832" t="s">
        <v>1150</v>
      </c>
      <c r="B3535" s="832">
        <v>2023</v>
      </c>
      <c r="C3535" s="832" t="s">
        <v>2601</v>
      </c>
      <c r="D3535" s="832" t="s">
        <v>2602</v>
      </c>
      <c r="E3535" s="832" t="s">
        <v>333</v>
      </c>
      <c r="F3535" s="832" t="s">
        <v>2443</v>
      </c>
      <c r="G3535" s="832">
        <v>0</v>
      </c>
      <c r="H3535" s="832">
        <v>0</v>
      </c>
      <c r="I3535" s="832">
        <v>0</v>
      </c>
      <c r="J3535" s="832">
        <v>0</v>
      </c>
      <c r="K3535" s="832">
        <v>0</v>
      </c>
      <c r="L3535" s="832">
        <v>0</v>
      </c>
      <c r="M3535" s="832">
        <v>0</v>
      </c>
      <c r="N3535" s="832">
        <v>0</v>
      </c>
      <c r="O3535" s="832">
        <v>0</v>
      </c>
      <c r="P3535" s="832">
        <v>0</v>
      </c>
      <c r="Q3535" s="832">
        <v>0</v>
      </c>
      <c r="R3535" s="832">
        <v>0</v>
      </c>
      <c r="S3535" s="832">
        <v>0</v>
      </c>
      <c r="T3535" s="832">
        <v>0</v>
      </c>
      <c r="U3535" s="832">
        <v>0</v>
      </c>
      <c r="V3535" s="832">
        <v>0</v>
      </c>
      <c r="W3535" s="832">
        <v>0</v>
      </c>
      <c r="X3535" s="832">
        <v>0</v>
      </c>
      <c r="Y3535" s="832">
        <v>0</v>
      </c>
      <c r="Z3535" s="832">
        <v>0</v>
      </c>
      <c r="AA3535" s="832">
        <v>0</v>
      </c>
      <c r="AB3535" s="832">
        <v>0</v>
      </c>
      <c r="AC3535" s="832">
        <v>0</v>
      </c>
      <c r="AD3535" s="832">
        <v>0</v>
      </c>
      <c r="AE3535" s="832">
        <v>0</v>
      </c>
      <c r="AF3535" s="832">
        <v>0</v>
      </c>
      <c r="AG3535" s="832">
        <v>0</v>
      </c>
      <c r="AH3535" s="832">
        <v>0</v>
      </c>
      <c r="AI3535" s="832">
        <v>0</v>
      </c>
    </row>
    <row r="3536" spans="1:35" ht="15" customHeight="1">
      <c r="A3536" s="832" t="s">
        <v>1150</v>
      </c>
      <c r="B3536" s="832">
        <v>2023</v>
      </c>
      <c r="C3536" s="832" t="s">
        <v>2603</v>
      </c>
      <c r="D3536" s="832" t="s">
        <v>2604</v>
      </c>
      <c r="E3536" s="832" t="s">
        <v>333</v>
      </c>
      <c r="F3536" s="832" t="s">
        <v>2443</v>
      </c>
      <c r="G3536" s="832">
        <v>124468</v>
      </c>
      <c r="H3536" s="832">
        <v>136300.35</v>
      </c>
      <c r="I3536" s="832">
        <v>152834.26</v>
      </c>
      <c r="J3536" s="832">
        <v>174496.96</v>
      </c>
      <c r="K3536" s="832">
        <v>198666.39</v>
      </c>
      <c r="L3536" s="832">
        <v>214519.67</v>
      </c>
      <c r="M3536" s="832">
        <v>12931.13</v>
      </c>
      <c r="N3536" s="832">
        <v>27753.86</v>
      </c>
      <c r="O3536" s="832">
        <v>43435.46</v>
      </c>
      <c r="P3536" s="832">
        <v>68930.05</v>
      </c>
      <c r="Q3536" s="832">
        <v>101302.69</v>
      </c>
      <c r="R3536" s="832">
        <v>121470.48</v>
      </c>
      <c r="S3536" s="832">
        <v>17876.64</v>
      </c>
      <c r="T3536" s="832">
        <v>18623.52</v>
      </c>
      <c r="U3536" s="832">
        <v>0</v>
      </c>
      <c r="V3536" s="832">
        <v>0</v>
      </c>
      <c r="W3536" s="832">
        <v>0</v>
      </c>
      <c r="X3536" s="832">
        <v>0</v>
      </c>
      <c r="Y3536" s="832">
        <v>0</v>
      </c>
      <c r="Z3536" s="832">
        <v>0</v>
      </c>
      <c r="AA3536" s="832">
        <v>0</v>
      </c>
      <c r="AB3536" s="832">
        <v>0</v>
      </c>
      <c r="AC3536" s="832">
        <v>0</v>
      </c>
      <c r="AD3536" s="832">
        <v>0</v>
      </c>
      <c r="AE3536" s="832">
        <v>0</v>
      </c>
      <c r="AF3536" s="832">
        <v>0</v>
      </c>
      <c r="AG3536" s="832">
        <v>0</v>
      </c>
      <c r="AH3536" s="832">
        <v>0</v>
      </c>
      <c r="AI3536" s="832">
        <v>0</v>
      </c>
    </row>
    <row r="3537" spans="1:35" ht="15" customHeight="1">
      <c r="A3537" s="832" t="s">
        <v>1150</v>
      </c>
      <c r="B3537" s="832">
        <v>2023</v>
      </c>
      <c r="C3537" s="832" t="s">
        <v>2605</v>
      </c>
      <c r="D3537" s="832" t="s">
        <v>2861</v>
      </c>
      <c r="E3537" s="832" t="s">
        <v>333</v>
      </c>
      <c r="F3537" s="832" t="s">
        <v>2443</v>
      </c>
      <c r="G3537" s="832">
        <v>0</v>
      </c>
      <c r="H3537" s="832">
        <v>0</v>
      </c>
      <c r="I3537" s="832">
        <v>0</v>
      </c>
      <c r="J3537" s="832">
        <v>0</v>
      </c>
      <c r="K3537" s="832">
        <v>0</v>
      </c>
      <c r="L3537" s="832">
        <v>0</v>
      </c>
      <c r="M3537" s="832">
        <v>0</v>
      </c>
      <c r="N3537" s="832">
        <v>0</v>
      </c>
      <c r="O3537" s="832">
        <v>0</v>
      </c>
      <c r="P3537" s="832">
        <v>0</v>
      </c>
      <c r="Q3537" s="832">
        <v>0</v>
      </c>
      <c r="R3537" s="832">
        <v>0</v>
      </c>
      <c r="S3537" s="832">
        <v>0</v>
      </c>
      <c r="T3537" s="832">
        <v>0</v>
      </c>
      <c r="U3537" s="832">
        <v>0</v>
      </c>
      <c r="V3537" s="832">
        <v>0</v>
      </c>
      <c r="W3537" s="832">
        <v>0</v>
      </c>
      <c r="X3537" s="832">
        <v>0</v>
      </c>
      <c r="Y3537" s="832">
        <v>0</v>
      </c>
      <c r="Z3537" s="832">
        <v>0</v>
      </c>
      <c r="AA3537" s="832">
        <v>0</v>
      </c>
      <c r="AB3537" s="832">
        <v>0</v>
      </c>
      <c r="AC3537" s="832">
        <v>0</v>
      </c>
      <c r="AD3537" s="832">
        <v>0</v>
      </c>
      <c r="AE3537" s="832">
        <v>0</v>
      </c>
      <c r="AF3537" s="832">
        <v>0</v>
      </c>
      <c r="AG3537" s="832">
        <v>0</v>
      </c>
      <c r="AH3537" s="832">
        <v>0</v>
      </c>
      <c r="AI3537" s="832">
        <v>0</v>
      </c>
    </row>
    <row r="3538" spans="1:35" ht="15" customHeight="1">
      <c r="A3538" s="832" t="s">
        <v>1150</v>
      </c>
      <c r="B3538" s="832">
        <v>2023</v>
      </c>
      <c r="C3538" s="832" t="s">
        <v>2607</v>
      </c>
      <c r="D3538" s="832" t="s">
        <v>2608</v>
      </c>
      <c r="E3538" s="832" t="s">
        <v>333</v>
      </c>
      <c r="F3538" s="832" t="s">
        <v>2443</v>
      </c>
      <c r="G3538" s="832">
        <v>0</v>
      </c>
      <c r="H3538" s="832">
        <v>0</v>
      </c>
      <c r="I3538" s="832">
        <v>0</v>
      </c>
      <c r="J3538" s="832">
        <v>0</v>
      </c>
      <c r="K3538" s="832">
        <v>0</v>
      </c>
      <c r="L3538" s="832">
        <v>0</v>
      </c>
      <c r="M3538" s="832">
        <v>0</v>
      </c>
      <c r="N3538" s="832">
        <v>0</v>
      </c>
      <c r="O3538" s="832">
        <v>0</v>
      </c>
      <c r="P3538" s="832">
        <v>0</v>
      </c>
      <c r="Q3538" s="832">
        <v>0</v>
      </c>
      <c r="R3538" s="832">
        <v>0</v>
      </c>
      <c r="S3538" s="832">
        <v>0</v>
      </c>
      <c r="T3538" s="832">
        <v>0</v>
      </c>
      <c r="U3538" s="832">
        <v>0</v>
      </c>
      <c r="V3538" s="832">
        <v>0</v>
      </c>
      <c r="W3538" s="832">
        <v>0</v>
      </c>
      <c r="X3538" s="832">
        <v>0</v>
      </c>
      <c r="Y3538" s="832">
        <v>0</v>
      </c>
      <c r="Z3538" s="832">
        <v>0</v>
      </c>
      <c r="AA3538" s="832">
        <v>0</v>
      </c>
      <c r="AB3538" s="832">
        <v>0</v>
      </c>
      <c r="AC3538" s="832">
        <v>0</v>
      </c>
      <c r="AD3538" s="832">
        <v>0</v>
      </c>
      <c r="AE3538" s="832">
        <v>0</v>
      </c>
      <c r="AF3538" s="832">
        <v>0</v>
      </c>
      <c r="AG3538" s="832">
        <v>0</v>
      </c>
      <c r="AH3538" s="832">
        <v>0</v>
      </c>
      <c r="AI3538" s="832">
        <v>0</v>
      </c>
    </row>
    <row r="3539" spans="1:35" ht="15" customHeight="1">
      <c r="A3539" s="832" t="s">
        <v>1150</v>
      </c>
      <c r="B3539" s="832">
        <v>2023</v>
      </c>
      <c r="C3539" s="832" t="s">
        <v>2609</v>
      </c>
      <c r="D3539" s="832" t="s">
        <v>2610</v>
      </c>
      <c r="E3539" s="832" t="s">
        <v>333</v>
      </c>
      <c r="F3539" s="832" t="s">
        <v>2443</v>
      </c>
      <c r="G3539" s="832">
        <v>67062.539999999994</v>
      </c>
      <c r="H3539" s="832">
        <v>78261.31</v>
      </c>
      <c r="I3539" s="832">
        <v>90755.47</v>
      </c>
      <c r="J3539" s="832">
        <v>96304.39</v>
      </c>
      <c r="K3539" s="832">
        <v>104524.62</v>
      </c>
      <c r="L3539" s="832">
        <v>117849</v>
      </c>
      <c r="M3539" s="832">
        <v>10081.52</v>
      </c>
      <c r="N3539" s="832">
        <v>20201.52</v>
      </c>
      <c r="O3539" s="832">
        <v>35169.480000000003</v>
      </c>
      <c r="P3539" s="832">
        <v>45708.21</v>
      </c>
      <c r="Q3539" s="832">
        <v>52367.06</v>
      </c>
      <c r="R3539" s="832">
        <v>61437.56</v>
      </c>
      <c r="S3539" s="832">
        <v>9820.75</v>
      </c>
      <c r="T3539" s="832">
        <v>10300.09</v>
      </c>
      <c r="U3539" s="832">
        <v>0</v>
      </c>
      <c r="V3539" s="832">
        <v>0</v>
      </c>
      <c r="W3539" s="832">
        <v>0</v>
      </c>
      <c r="X3539" s="832">
        <v>0</v>
      </c>
      <c r="Y3539" s="832">
        <v>0</v>
      </c>
      <c r="Z3539" s="832">
        <v>0</v>
      </c>
      <c r="AA3539" s="832">
        <v>0</v>
      </c>
      <c r="AB3539" s="832">
        <v>0</v>
      </c>
      <c r="AC3539" s="832">
        <v>0</v>
      </c>
      <c r="AD3539" s="832">
        <v>0</v>
      </c>
      <c r="AE3539" s="832">
        <v>0</v>
      </c>
      <c r="AF3539" s="832">
        <v>0</v>
      </c>
      <c r="AG3539" s="832">
        <v>0</v>
      </c>
      <c r="AH3539" s="832">
        <v>0</v>
      </c>
      <c r="AI3539" s="832">
        <v>0</v>
      </c>
    </row>
    <row r="3540" spans="1:35" ht="15" customHeight="1">
      <c r="A3540" s="832" t="s">
        <v>1150</v>
      </c>
      <c r="B3540" s="832">
        <v>2023</v>
      </c>
      <c r="C3540" s="832" t="s">
        <v>2611</v>
      </c>
      <c r="D3540" s="832" t="s">
        <v>2612</v>
      </c>
      <c r="E3540" s="832" t="s">
        <v>333</v>
      </c>
      <c r="F3540" s="832" t="s">
        <v>2443</v>
      </c>
      <c r="G3540" s="832">
        <v>18268.52</v>
      </c>
      <c r="H3540" s="832">
        <v>21040.31</v>
      </c>
      <c r="I3540" s="832">
        <v>24129.68</v>
      </c>
      <c r="J3540" s="832">
        <v>25561.13</v>
      </c>
      <c r="K3540" s="832">
        <v>27660.16</v>
      </c>
      <c r="L3540" s="832">
        <v>29080.880000000001</v>
      </c>
      <c r="M3540" s="832">
        <v>3043.43</v>
      </c>
      <c r="N3540" s="832">
        <v>6915.68</v>
      </c>
      <c r="O3540" s="832">
        <v>10846.06</v>
      </c>
      <c r="P3540" s="832">
        <v>13953.55</v>
      </c>
      <c r="Q3540" s="832">
        <v>17373.439999999999</v>
      </c>
      <c r="R3540" s="832">
        <v>19839.12</v>
      </c>
      <c r="S3540" s="832">
        <v>2423.41</v>
      </c>
      <c r="T3540" s="832">
        <v>2733.34</v>
      </c>
      <c r="U3540" s="832">
        <v>0</v>
      </c>
      <c r="V3540" s="832">
        <v>0</v>
      </c>
      <c r="W3540" s="832">
        <v>0</v>
      </c>
      <c r="X3540" s="832">
        <v>0</v>
      </c>
      <c r="Y3540" s="832">
        <v>0</v>
      </c>
      <c r="Z3540" s="832">
        <v>0</v>
      </c>
      <c r="AA3540" s="832">
        <v>0</v>
      </c>
      <c r="AB3540" s="832">
        <v>0</v>
      </c>
      <c r="AC3540" s="832">
        <v>0</v>
      </c>
      <c r="AD3540" s="832">
        <v>0</v>
      </c>
      <c r="AE3540" s="832">
        <v>0</v>
      </c>
      <c r="AF3540" s="832">
        <v>0</v>
      </c>
      <c r="AG3540" s="832">
        <v>0</v>
      </c>
      <c r="AH3540" s="832">
        <v>0</v>
      </c>
      <c r="AI3540" s="832">
        <v>0</v>
      </c>
    </row>
    <row r="3541" spans="1:35" ht="15" customHeight="1">
      <c r="A3541" s="832" t="s">
        <v>1150</v>
      </c>
      <c r="B3541" s="832">
        <v>2023</v>
      </c>
      <c r="C3541" s="832" t="s">
        <v>2613</v>
      </c>
      <c r="D3541" s="832" t="s">
        <v>2614</v>
      </c>
      <c r="E3541" s="832" t="s">
        <v>333</v>
      </c>
      <c r="F3541" s="832" t="s">
        <v>2443</v>
      </c>
      <c r="G3541" s="832">
        <v>0</v>
      </c>
      <c r="H3541" s="832">
        <v>0</v>
      </c>
      <c r="I3541" s="832">
        <v>0</v>
      </c>
      <c r="J3541" s="832">
        <v>0</v>
      </c>
      <c r="K3541" s="832">
        <v>0</v>
      </c>
      <c r="L3541" s="832">
        <v>0</v>
      </c>
      <c r="M3541" s="832">
        <v>0</v>
      </c>
      <c r="N3541" s="832">
        <v>0</v>
      </c>
      <c r="O3541" s="832">
        <v>0</v>
      </c>
      <c r="P3541" s="832">
        <v>0</v>
      </c>
      <c r="Q3541" s="832">
        <v>0</v>
      </c>
      <c r="R3541" s="832">
        <v>0</v>
      </c>
      <c r="S3541" s="832">
        <v>0</v>
      </c>
      <c r="T3541" s="832">
        <v>0</v>
      </c>
      <c r="U3541" s="832">
        <v>0</v>
      </c>
      <c r="V3541" s="832">
        <v>0</v>
      </c>
      <c r="W3541" s="832">
        <v>0</v>
      </c>
      <c r="X3541" s="832">
        <v>0</v>
      </c>
      <c r="Y3541" s="832">
        <v>0</v>
      </c>
      <c r="Z3541" s="832">
        <v>0</v>
      </c>
      <c r="AA3541" s="832">
        <v>0</v>
      </c>
      <c r="AB3541" s="832">
        <v>0</v>
      </c>
      <c r="AC3541" s="832">
        <v>0</v>
      </c>
      <c r="AD3541" s="832">
        <v>0</v>
      </c>
      <c r="AE3541" s="832">
        <v>0</v>
      </c>
      <c r="AF3541" s="832">
        <v>0</v>
      </c>
      <c r="AG3541" s="832">
        <v>0</v>
      </c>
      <c r="AH3541" s="832">
        <v>0</v>
      </c>
      <c r="AI3541" s="832">
        <v>0</v>
      </c>
    </row>
    <row r="3542" spans="1:35" ht="15" customHeight="1">
      <c r="A3542" s="832" t="s">
        <v>1150</v>
      </c>
      <c r="B3542" s="832">
        <v>2023</v>
      </c>
      <c r="C3542" s="832" t="s">
        <v>2615</v>
      </c>
      <c r="D3542" s="832" t="s">
        <v>2616</v>
      </c>
      <c r="E3542" s="832" t="s">
        <v>333</v>
      </c>
      <c r="F3542" s="832" t="s">
        <v>2443</v>
      </c>
      <c r="G3542" s="832">
        <v>0</v>
      </c>
      <c r="H3542" s="832">
        <v>0</v>
      </c>
      <c r="I3542" s="832">
        <v>0</v>
      </c>
      <c r="J3542" s="832">
        <v>0</v>
      </c>
      <c r="K3542" s="832">
        <v>0</v>
      </c>
      <c r="L3542" s="832">
        <v>0</v>
      </c>
      <c r="M3542" s="832">
        <v>0</v>
      </c>
      <c r="N3542" s="832">
        <v>0</v>
      </c>
      <c r="O3542" s="832">
        <v>0</v>
      </c>
      <c r="P3542" s="832">
        <v>0</v>
      </c>
      <c r="Q3542" s="832">
        <v>0</v>
      </c>
      <c r="R3542" s="832">
        <v>0</v>
      </c>
      <c r="S3542" s="832">
        <v>0</v>
      </c>
      <c r="T3542" s="832">
        <v>0</v>
      </c>
      <c r="U3542" s="832">
        <v>0</v>
      </c>
      <c r="V3542" s="832">
        <v>0</v>
      </c>
      <c r="W3542" s="832">
        <v>0</v>
      </c>
      <c r="X3542" s="832">
        <v>0</v>
      </c>
      <c r="Y3542" s="832">
        <v>0</v>
      </c>
      <c r="Z3542" s="832">
        <v>0</v>
      </c>
      <c r="AA3542" s="832">
        <v>0</v>
      </c>
      <c r="AB3542" s="832">
        <v>0</v>
      </c>
      <c r="AC3542" s="832">
        <v>0</v>
      </c>
      <c r="AD3542" s="832">
        <v>0</v>
      </c>
      <c r="AE3542" s="832">
        <v>0</v>
      </c>
      <c r="AF3542" s="832">
        <v>0</v>
      </c>
      <c r="AG3542" s="832">
        <v>0</v>
      </c>
      <c r="AH3542" s="832">
        <v>0</v>
      </c>
      <c r="AI3542" s="832">
        <v>0</v>
      </c>
    </row>
    <row r="3543" spans="1:35" ht="15" customHeight="1">
      <c r="A3543" s="832" t="s">
        <v>1150</v>
      </c>
      <c r="B3543" s="832">
        <v>2023</v>
      </c>
      <c r="C3543" s="832" t="s">
        <v>2617</v>
      </c>
      <c r="D3543" s="832" t="s">
        <v>2618</v>
      </c>
      <c r="E3543" s="832" t="s">
        <v>333</v>
      </c>
      <c r="F3543" s="832" t="s">
        <v>2443</v>
      </c>
      <c r="G3543" s="832">
        <v>0</v>
      </c>
      <c r="H3543" s="832">
        <v>0</v>
      </c>
      <c r="I3543" s="832">
        <v>0</v>
      </c>
      <c r="J3543" s="832">
        <v>0</v>
      </c>
      <c r="K3543" s="832">
        <v>0</v>
      </c>
      <c r="L3543" s="832">
        <v>0</v>
      </c>
      <c r="M3543" s="832">
        <v>0</v>
      </c>
      <c r="N3543" s="832">
        <v>0</v>
      </c>
      <c r="O3543" s="832">
        <v>0</v>
      </c>
      <c r="P3543" s="832">
        <v>0</v>
      </c>
      <c r="Q3543" s="832">
        <v>0</v>
      </c>
      <c r="R3543" s="832">
        <v>0</v>
      </c>
      <c r="S3543" s="832">
        <v>0</v>
      </c>
      <c r="T3543" s="832">
        <v>0</v>
      </c>
      <c r="U3543" s="832">
        <v>0</v>
      </c>
      <c r="V3543" s="832">
        <v>0</v>
      </c>
      <c r="W3543" s="832">
        <v>0</v>
      </c>
      <c r="X3543" s="832">
        <v>0</v>
      </c>
      <c r="Y3543" s="832">
        <v>0</v>
      </c>
      <c r="Z3543" s="832">
        <v>0</v>
      </c>
      <c r="AA3543" s="832">
        <v>0</v>
      </c>
      <c r="AB3543" s="832">
        <v>0</v>
      </c>
      <c r="AC3543" s="832">
        <v>0</v>
      </c>
      <c r="AD3543" s="832">
        <v>0</v>
      </c>
      <c r="AE3543" s="832">
        <v>0</v>
      </c>
      <c r="AF3543" s="832">
        <v>0</v>
      </c>
      <c r="AG3543" s="832">
        <v>0</v>
      </c>
      <c r="AH3543" s="832">
        <v>0</v>
      </c>
      <c r="AI3543" s="832">
        <v>0</v>
      </c>
    </row>
    <row r="3544" spans="1:35" ht="15" customHeight="1">
      <c r="A3544" s="832" t="s">
        <v>1150</v>
      </c>
      <c r="B3544" s="832">
        <v>2023</v>
      </c>
      <c r="C3544" s="832" t="s">
        <v>2619</v>
      </c>
      <c r="D3544" s="832" t="s">
        <v>2620</v>
      </c>
      <c r="E3544" s="832" t="s">
        <v>333</v>
      </c>
      <c r="F3544" s="832" t="s">
        <v>2443</v>
      </c>
      <c r="G3544" s="832">
        <v>0</v>
      </c>
      <c r="H3544" s="832">
        <v>0</v>
      </c>
      <c r="I3544" s="832">
        <v>0</v>
      </c>
      <c r="J3544" s="832">
        <v>0</v>
      </c>
      <c r="K3544" s="832">
        <v>0</v>
      </c>
      <c r="L3544" s="832">
        <v>0</v>
      </c>
      <c r="M3544" s="832">
        <v>0</v>
      </c>
      <c r="N3544" s="832">
        <v>0</v>
      </c>
      <c r="O3544" s="832">
        <v>0</v>
      </c>
      <c r="P3544" s="832">
        <v>0</v>
      </c>
      <c r="Q3544" s="832">
        <v>0</v>
      </c>
      <c r="R3544" s="832">
        <v>0</v>
      </c>
      <c r="S3544" s="832">
        <v>0</v>
      </c>
      <c r="T3544" s="832">
        <v>0</v>
      </c>
      <c r="U3544" s="832">
        <v>0</v>
      </c>
      <c r="V3544" s="832">
        <v>0</v>
      </c>
      <c r="W3544" s="832">
        <v>0</v>
      </c>
      <c r="X3544" s="832">
        <v>0</v>
      </c>
      <c r="Y3544" s="832">
        <v>0</v>
      </c>
      <c r="Z3544" s="832">
        <v>0</v>
      </c>
      <c r="AA3544" s="832">
        <v>0</v>
      </c>
      <c r="AB3544" s="832">
        <v>0</v>
      </c>
      <c r="AC3544" s="832">
        <v>0</v>
      </c>
      <c r="AD3544" s="832">
        <v>0</v>
      </c>
      <c r="AE3544" s="832">
        <v>0</v>
      </c>
      <c r="AF3544" s="832">
        <v>0</v>
      </c>
      <c r="AG3544" s="832">
        <v>0</v>
      </c>
      <c r="AH3544" s="832">
        <v>0</v>
      </c>
      <c r="AI3544" s="832">
        <v>0</v>
      </c>
    </row>
    <row r="3545" spans="1:35" ht="15" customHeight="1">
      <c r="A3545" s="832" t="s">
        <v>1150</v>
      </c>
      <c r="B3545" s="832">
        <v>2023</v>
      </c>
      <c r="C3545" s="832" t="s">
        <v>2621</v>
      </c>
      <c r="D3545" s="832" t="s">
        <v>2622</v>
      </c>
      <c r="E3545" s="832" t="s">
        <v>333</v>
      </c>
      <c r="F3545" s="832" t="s">
        <v>2443</v>
      </c>
      <c r="G3545" s="832">
        <v>0</v>
      </c>
      <c r="H3545" s="832">
        <v>0</v>
      </c>
      <c r="I3545" s="832">
        <v>0</v>
      </c>
      <c r="J3545" s="832">
        <v>0</v>
      </c>
      <c r="K3545" s="832">
        <v>0</v>
      </c>
      <c r="L3545" s="832">
        <v>0</v>
      </c>
      <c r="M3545" s="832">
        <v>0</v>
      </c>
      <c r="N3545" s="832">
        <v>0</v>
      </c>
      <c r="O3545" s="832">
        <v>0</v>
      </c>
      <c r="P3545" s="832">
        <v>0</v>
      </c>
      <c r="Q3545" s="832">
        <v>0</v>
      </c>
      <c r="R3545" s="832">
        <v>0</v>
      </c>
      <c r="S3545" s="832">
        <v>0</v>
      </c>
      <c r="T3545" s="832">
        <v>0</v>
      </c>
      <c r="U3545" s="832">
        <v>0</v>
      </c>
      <c r="V3545" s="832">
        <v>0</v>
      </c>
      <c r="W3545" s="832">
        <v>0</v>
      </c>
      <c r="X3545" s="832">
        <v>0</v>
      </c>
      <c r="Y3545" s="832">
        <v>0</v>
      </c>
      <c r="Z3545" s="832">
        <v>0</v>
      </c>
      <c r="AA3545" s="832">
        <v>0</v>
      </c>
      <c r="AB3545" s="832">
        <v>0</v>
      </c>
      <c r="AC3545" s="832">
        <v>0</v>
      </c>
      <c r="AD3545" s="832">
        <v>0</v>
      </c>
      <c r="AE3545" s="832">
        <v>0</v>
      </c>
      <c r="AF3545" s="832">
        <v>0</v>
      </c>
      <c r="AG3545" s="832">
        <v>0</v>
      </c>
      <c r="AH3545" s="832">
        <v>0</v>
      </c>
      <c r="AI3545" s="832">
        <v>0</v>
      </c>
    </row>
    <row r="3546" spans="1:35" ht="15" customHeight="1">
      <c r="A3546" s="832" t="s">
        <v>1150</v>
      </c>
      <c r="B3546" s="832">
        <v>2023</v>
      </c>
      <c r="C3546" s="832" t="s">
        <v>2623</v>
      </c>
      <c r="D3546" s="832" t="s">
        <v>2624</v>
      </c>
      <c r="E3546" s="832" t="s">
        <v>333</v>
      </c>
      <c r="F3546" s="832" t="s">
        <v>2443</v>
      </c>
      <c r="G3546" s="832">
        <v>13737.78</v>
      </c>
      <c r="H3546" s="832">
        <v>4603.93</v>
      </c>
      <c r="I3546" s="832">
        <v>13306.75</v>
      </c>
      <c r="J3546" s="832">
        <v>19284.97</v>
      </c>
      <c r="K3546" s="832">
        <v>27033.49</v>
      </c>
      <c r="L3546" s="832">
        <v>28584.36</v>
      </c>
      <c r="M3546" s="832">
        <v>-793.25</v>
      </c>
      <c r="N3546" s="832">
        <v>2164.0300000000002</v>
      </c>
      <c r="O3546" s="832">
        <v>3093.7</v>
      </c>
      <c r="P3546" s="832">
        <v>9992.5400000000009</v>
      </c>
      <c r="Q3546" s="832">
        <v>18598.16</v>
      </c>
      <c r="R3546" s="832">
        <v>17977.41</v>
      </c>
      <c r="S3546" s="832">
        <v>2382.0300000000002</v>
      </c>
      <c r="T3546" s="832">
        <v>2174.21</v>
      </c>
      <c r="U3546" s="832">
        <v>0</v>
      </c>
      <c r="V3546" s="832">
        <v>0</v>
      </c>
      <c r="W3546" s="832">
        <v>0</v>
      </c>
      <c r="X3546" s="832">
        <v>0</v>
      </c>
      <c r="Y3546" s="832">
        <v>0</v>
      </c>
      <c r="Z3546" s="832">
        <v>0</v>
      </c>
      <c r="AA3546" s="832">
        <v>0</v>
      </c>
      <c r="AB3546" s="832">
        <v>0</v>
      </c>
      <c r="AC3546" s="832">
        <v>0</v>
      </c>
      <c r="AD3546" s="832">
        <v>0</v>
      </c>
      <c r="AE3546" s="832">
        <v>0</v>
      </c>
      <c r="AF3546" s="832">
        <v>0</v>
      </c>
      <c r="AG3546" s="832">
        <v>0</v>
      </c>
      <c r="AH3546" s="832">
        <v>0</v>
      </c>
      <c r="AI3546" s="832">
        <v>0</v>
      </c>
    </row>
    <row r="3547" spans="1:35" ht="15" customHeight="1">
      <c r="A3547" s="832" t="s">
        <v>1150</v>
      </c>
      <c r="B3547" s="832">
        <v>2023</v>
      </c>
      <c r="C3547" s="832" t="s">
        <v>2625</v>
      </c>
      <c r="D3547" s="832" t="s">
        <v>2626</v>
      </c>
      <c r="E3547" s="832" t="s">
        <v>333</v>
      </c>
      <c r="F3547" s="832" t="s">
        <v>2443</v>
      </c>
      <c r="G3547" s="832">
        <v>0</v>
      </c>
      <c r="H3547" s="832">
        <v>0</v>
      </c>
      <c r="I3547" s="832">
        <v>0</v>
      </c>
      <c r="J3547" s="832">
        <v>0</v>
      </c>
      <c r="K3547" s="832">
        <v>0</v>
      </c>
      <c r="L3547" s="832">
        <v>0</v>
      </c>
      <c r="M3547" s="832">
        <v>0</v>
      </c>
      <c r="N3547" s="832">
        <v>0</v>
      </c>
      <c r="O3547" s="832">
        <v>0</v>
      </c>
      <c r="P3547" s="832">
        <v>0</v>
      </c>
      <c r="Q3547" s="832">
        <v>0</v>
      </c>
      <c r="R3547" s="832">
        <v>0</v>
      </c>
      <c r="S3547" s="832">
        <v>0</v>
      </c>
      <c r="T3547" s="832">
        <v>0</v>
      </c>
      <c r="U3547" s="832">
        <v>0</v>
      </c>
      <c r="V3547" s="832">
        <v>0</v>
      </c>
      <c r="W3547" s="832">
        <v>0</v>
      </c>
      <c r="X3547" s="832">
        <v>0</v>
      </c>
      <c r="Y3547" s="832">
        <v>0</v>
      </c>
      <c r="Z3547" s="832">
        <v>0</v>
      </c>
      <c r="AA3547" s="832">
        <v>0</v>
      </c>
      <c r="AB3547" s="832">
        <v>0</v>
      </c>
      <c r="AC3547" s="832">
        <v>0</v>
      </c>
      <c r="AD3547" s="832">
        <v>0</v>
      </c>
      <c r="AE3547" s="832">
        <v>0</v>
      </c>
      <c r="AF3547" s="832">
        <v>0</v>
      </c>
      <c r="AG3547" s="832">
        <v>0</v>
      </c>
      <c r="AH3547" s="832">
        <v>0</v>
      </c>
      <c r="AI3547" s="832">
        <v>0</v>
      </c>
    </row>
    <row r="3548" spans="1:35" ht="15" customHeight="1">
      <c r="A3548" s="832" t="s">
        <v>1150</v>
      </c>
      <c r="B3548" s="832">
        <v>2023</v>
      </c>
      <c r="C3548" s="832" t="s">
        <v>2627</v>
      </c>
      <c r="D3548" s="832" t="s">
        <v>2628</v>
      </c>
      <c r="E3548" s="832" t="s">
        <v>333</v>
      </c>
      <c r="F3548" s="832" t="s">
        <v>2443</v>
      </c>
      <c r="G3548" s="832">
        <v>173441.69</v>
      </c>
      <c r="H3548" s="832">
        <v>199884.69</v>
      </c>
      <c r="I3548" s="832">
        <v>227544.35</v>
      </c>
      <c r="J3548" s="832">
        <v>261197.36</v>
      </c>
      <c r="K3548" s="832">
        <v>301383.40000000002</v>
      </c>
      <c r="L3548" s="832">
        <v>316772.68</v>
      </c>
      <c r="M3548" s="832">
        <v>28809.25</v>
      </c>
      <c r="N3548" s="832">
        <v>54143.1</v>
      </c>
      <c r="O3548" s="832">
        <v>90838.87</v>
      </c>
      <c r="P3548" s="832">
        <v>138243.32999999999</v>
      </c>
      <c r="Q3548" s="832">
        <v>185693.35</v>
      </c>
      <c r="R3548" s="832">
        <v>232572.54</v>
      </c>
      <c r="S3548" s="832">
        <v>26397.72</v>
      </c>
      <c r="T3548" s="832">
        <v>31267.19</v>
      </c>
      <c r="U3548" s="832">
        <v>0</v>
      </c>
      <c r="V3548" s="832">
        <v>0</v>
      </c>
      <c r="W3548" s="832">
        <v>0</v>
      </c>
      <c r="X3548" s="832">
        <v>0</v>
      </c>
      <c r="Y3548" s="832">
        <v>0</v>
      </c>
      <c r="Z3548" s="832">
        <v>0</v>
      </c>
      <c r="AA3548" s="832">
        <v>0</v>
      </c>
      <c r="AB3548" s="832">
        <v>0</v>
      </c>
      <c r="AC3548" s="832">
        <v>0</v>
      </c>
      <c r="AD3548" s="832">
        <v>0</v>
      </c>
      <c r="AE3548" s="832">
        <v>0</v>
      </c>
      <c r="AF3548" s="832">
        <v>0</v>
      </c>
      <c r="AG3548" s="832">
        <v>0</v>
      </c>
      <c r="AH3548" s="832">
        <v>0</v>
      </c>
      <c r="AI3548" s="832">
        <v>0</v>
      </c>
    </row>
    <row r="3549" spans="1:35" ht="15" customHeight="1">
      <c r="A3549" s="832" t="s">
        <v>1150</v>
      </c>
      <c r="B3549" s="832">
        <v>2023</v>
      </c>
      <c r="C3549" s="832" t="s">
        <v>2629</v>
      </c>
      <c r="D3549" s="832" t="s">
        <v>2862</v>
      </c>
      <c r="E3549" s="832" t="s">
        <v>333</v>
      </c>
      <c r="F3549" s="832" t="s">
        <v>2443</v>
      </c>
      <c r="G3549" s="832">
        <v>0</v>
      </c>
      <c r="H3549" s="832">
        <v>0</v>
      </c>
      <c r="I3549" s="832">
        <v>0</v>
      </c>
      <c r="J3549" s="832">
        <v>0</v>
      </c>
      <c r="K3549" s="832">
        <v>0</v>
      </c>
      <c r="L3549" s="832">
        <v>0</v>
      </c>
      <c r="M3549" s="832">
        <v>0</v>
      </c>
      <c r="N3549" s="832">
        <v>0</v>
      </c>
      <c r="O3549" s="832">
        <v>0</v>
      </c>
      <c r="P3549" s="832">
        <v>0</v>
      </c>
      <c r="Q3549" s="832">
        <v>0</v>
      </c>
      <c r="R3549" s="832">
        <v>0</v>
      </c>
      <c r="S3549" s="832">
        <v>0</v>
      </c>
      <c r="T3549" s="832">
        <v>0</v>
      </c>
      <c r="U3549" s="832">
        <v>0</v>
      </c>
      <c r="V3549" s="832">
        <v>0</v>
      </c>
      <c r="W3549" s="832">
        <v>0</v>
      </c>
      <c r="X3549" s="832">
        <v>0</v>
      </c>
      <c r="Y3549" s="832">
        <v>0</v>
      </c>
      <c r="Z3549" s="832">
        <v>0</v>
      </c>
      <c r="AA3549" s="832">
        <v>0</v>
      </c>
      <c r="AB3549" s="832">
        <v>0</v>
      </c>
      <c r="AC3549" s="832">
        <v>0</v>
      </c>
      <c r="AD3549" s="832">
        <v>0</v>
      </c>
      <c r="AE3549" s="832">
        <v>0</v>
      </c>
      <c r="AF3549" s="832">
        <v>0</v>
      </c>
      <c r="AG3549" s="832">
        <v>0</v>
      </c>
      <c r="AH3549" s="832">
        <v>0</v>
      </c>
      <c r="AI3549" s="832">
        <v>0</v>
      </c>
    </row>
    <row r="3550" spans="1:35" ht="15" customHeight="1">
      <c r="A3550" s="832" t="s">
        <v>1150</v>
      </c>
      <c r="B3550" s="832">
        <v>2023</v>
      </c>
      <c r="C3550" s="832" t="s">
        <v>2631</v>
      </c>
      <c r="D3550" s="832" t="s">
        <v>2632</v>
      </c>
      <c r="E3550" s="832" t="s">
        <v>333</v>
      </c>
      <c r="F3550" s="832" t="s">
        <v>2443</v>
      </c>
      <c r="G3550" s="832">
        <v>50</v>
      </c>
      <c r="H3550" s="832">
        <v>50</v>
      </c>
      <c r="I3550" s="832">
        <v>50</v>
      </c>
      <c r="J3550" s="832">
        <v>50</v>
      </c>
      <c r="K3550" s="832">
        <v>50</v>
      </c>
      <c r="L3550" s="832">
        <v>50</v>
      </c>
      <c r="M3550" s="832">
        <v>0</v>
      </c>
      <c r="N3550" s="832">
        <v>0</v>
      </c>
      <c r="O3550" s="832">
        <v>0</v>
      </c>
      <c r="P3550" s="832">
        <v>0</v>
      </c>
      <c r="Q3550" s="832">
        <v>0</v>
      </c>
      <c r="R3550" s="832">
        <v>0</v>
      </c>
      <c r="S3550" s="832">
        <v>4.17</v>
      </c>
      <c r="T3550" s="832">
        <v>0</v>
      </c>
      <c r="U3550" s="832">
        <v>0</v>
      </c>
      <c r="V3550" s="832">
        <v>0</v>
      </c>
      <c r="W3550" s="832">
        <v>0</v>
      </c>
      <c r="X3550" s="832">
        <v>0</v>
      </c>
      <c r="Y3550" s="832">
        <v>0</v>
      </c>
      <c r="Z3550" s="832">
        <v>0</v>
      </c>
      <c r="AA3550" s="832">
        <v>0</v>
      </c>
      <c r="AB3550" s="832">
        <v>0</v>
      </c>
      <c r="AC3550" s="832">
        <v>0</v>
      </c>
      <c r="AD3550" s="832">
        <v>0</v>
      </c>
      <c r="AE3550" s="832">
        <v>0</v>
      </c>
      <c r="AF3550" s="832">
        <v>0</v>
      </c>
      <c r="AG3550" s="832">
        <v>0</v>
      </c>
      <c r="AH3550" s="832">
        <v>0</v>
      </c>
      <c r="AI3550" s="832">
        <v>0</v>
      </c>
    </row>
    <row r="3551" spans="1:35" ht="15" customHeight="1">
      <c r="A3551" s="832" t="s">
        <v>1150</v>
      </c>
      <c r="B3551" s="832">
        <v>2023</v>
      </c>
      <c r="C3551" s="832" t="s">
        <v>2633</v>
      </c>
      <c r="D3551" s="832" t="s">
        <v>2634</v>
      </c>
      <c r="E3551" s="832" t="s">
        <v>333</v>
      </c>
      <c r="F3551" s="832" t="s">
        <v>2443</v>
      </c>
      <c r="G3551" s="832">
        <v>84243.02</v>
      </c>
      <c r="H3551" s="832">
        <v>91304.62</v>
      </c>
      <c r="I3551" s="832">
        <v>100758.17</v>
      </c>
      <c r="J3551" s="832">
        <v>116324.75</v>
      </c>
      <c r="K3551" s="832">
        <v>131495.21</v>
      </c>
      <c r="L3551" s="832">
        <v>136298.9</v>
      </c>
      <c r="M3551" s="832">
        <v>5853.93</v>
      </c>
      <c r="N3551" s="832">
        <v>16900.5</v>
      </c>
      <c r="O3551" s="832">
        <v>29319.05</v>
      </c>
      <c r="P3551" s="832">
        <v>38098.15</v>
      </c>
      <c r="Q3551" s="832">
        <v>54768.71</v>
      </c>
      <c r="R3551" s="832">
        <v>65028.03</v>
      </c>
      <c r="S3551" s="832">
        <v>11358.24</v>
      </c>
      <c r="T3551" s="832">
        <v>10385.700000000001</v>
      </c>
      <c r="U3551" s="832">
        <v>0</v>
      </c>
      <c r="V3551" s="832">
        <v>0</v>
      </c>
      <c r="W3551" s="832">
        <v>0</v>
      </c>
      <c r="X3551" s="832">
        <v>0</v>
      </c>
      <c r="Y3551" s="832">
        <v>0</v>
      </c>
      <c r="Z3551" s="832">
        <v>0</v>
      </c>
      <c r="AA3551" s="832">
        <v>0</v>
      </c>
      <c r="AB3551" s="832">
        <v>0</v>
      </c>
      <c r="AC3551" s="832">
        <v>0</v>
      </c>
      <c r="AD3551" s="832">
        <v>0</v>
      </c>
      <c r="AE3551" s="832">
        <v>0</v>
      </c>
      <c r="AF3551" s="832">
        <v>0</v>
      </c>
      <c r="AG3551" s="832">
        <v>0</v>
      </c>
      <c r="AH3551" s="832">
        <v>0</v>
      </c>
      <c r="AI3551" s="832">
        <v>0</v>
      </c>
    </row>
    <row r="3552" spans="1:35" ht="15" customHeight="1">
      <c r="A3552" s="832" t="s">
        <v>1150</v>
      </c>
      <c r="B3552" s="832">
        <v>2023</v>
      </c>
      <c r="C3552" s="832" t="s">
        <v>2635</v>
      </c>
      <c r="D3552" s="832" t="s">
        <v>2636</v>
      </c>
      <c r="E3552" s="832" t="s">
        <v>333</v>
      </c>
      <c r="F3552" s="832" t="s">
        <v>2443</v>
      </c>
      <c r="G3552" s="832">
        <v>22512.57</v>
      </c>
      <c r="H3552" s="832">
        <v>24991.57</v>
      </c>
      <c r="I3552" s="832">
        <v>28759.69</v>
      </c>
      <c r="J3552" s="832">
        <v>31136.54</v>
      </c>
      <c r="K3552" s="832">
        <v>34907.589999999997</v>
      </c>
      <c r="L3552" s="832">
        <v>37048.19</v>
      </c>
      <c r="M3552" s="832">
        <v>3730.74</v>
      </c>
      <c r="N3552" s="832">
        <v>8769.18</v>
      </c>
      <c r="O3552" s="832">
        <v>14061.95</v>
      </c>
      <c r="P3552" s="832">
        <v>17072.21</v>
      </c>
      <c r="Q3552" s="832">
        <v>20267.2</v>
      </c>
      <c r="R3552" s="832">
        <v>23025.64</v>
      </c>
      <c r="S3552" s="832">
        <v>3087.35</v>
      </c>
      <c r="T3552" s="832">
        <v>3338.93</v>
      </c>
      <c r="U3552" s="832">
        <v>0</v>
      </c>
      <c r="V3552" s="832">
        <v>0</v>
      </c>
      <c r="W3552" s="832">
        <v>0</v>
      </c>
      <c r="X3552" s="832">
        <v>0</v>
      </c>
      <c r="Y3552" s="832">
        <v>0</v>
      </c>
      <c r="Z3552" s="832">
        <v>0</v>
      </c>
      <c r="AA3552" s="832">
        <v>0</v>
      </c>
      <c r="AB3552" s="832">
        <v>0</v>
      </c>
      <c r="AC3552" s="832">
        <v>0</v>
      </c>
      <c r="AD3552" s="832">
        <v>0</v>
      </c>
      <c r="AE3552" s="832">
        <v>0</v>
      </c>
      <c r="AF3552" s="832">
        <v>0</v>
      </c>
      <c r="AG3552" s="832">
        <v>0</v>
      </c>
      <c r="AH3552" s="832">
        <v>0</v>
      </c>
      <c r="AI3552" s="832">
        <v>0</v>
      </c>
    </row>
    <row r="3553" spans="1:35" ht="15" customHeight="1">
      <c r="A3553" s="832" t="s">
        <v>1150</v>
      </c>
      <c r="B3553" s="832">
        <v>2023</v>
      </c>
      <c r="C3553" s="832" t="s">
        <v>2637</v>
      </c>
      <c r="D3553" s="832" t="s">
        <v>2863</v>
      </c>
      <c r="E3553" s="832" t="s">
        <v>333</v>
      </c>
      <c r="F3553" s="832" t="s">
        <v>2443</v>
      </c>
      <c r="G3553" s="832">
        <v>0</v>
      </c>
      <c r="H3553" s="832">
        <v>0</v>
      </c>
      <c r="I3553" s="832">
        <v>0</v>
      </c>
      <c r="J3553" s="832">
        <v>0</v>
      </c>
      <c r="K3553" s="832">
        <v>0</v>
      </c>
      <c r="L3553" s="832">
        <v>0</v>
      </c>
      <c r="M3553" s="832">
        <v>0</v>
      </c>
      <c r="N3553" s="832">
        <v>0</v>
      </c>
      <c r="O3553" s="832">
        <v>0</v>
      </c>
      <c r="P3553" s="832">
        <v>0</v>
      </c>
      <c r="Q3553" s="832">
        <v>0</v>
      </c>
      <c r="R3553" s="832">
        <v>0</v>
      </c>
      <c r="S3553" s="832">
        <v>0</v>
      </c>
      <c r="T3553" s="832">
        <v>0</v>
      </c>
      <c r="U3553" s="832">
        <v>0</v>
      </c>
      <c r="V3553" s="832">
        <v>0</v>
      </c>
      <c r="W3553" s="832">
        <v>0</v>
      </c>
      <c r="X3553" s="832">
        <v>0</v>
      </c>
      <c r="Y3553" s="832">
        <v>0</v>
      </c>
      <c r="Z3553" s="832">
        <v>0</v>
      </c>
      <c r="AA3553" s="832">
        <v>0</v>
      </c>
      <c r="AB3553" s="832">
        <v>0</v>
      </c>
      <c r="AC3553" s="832">
        <v>0</v>
      </c>
      <c r="AD3553" s="832">
        <v>0</v>
      </c>
      <c r="AE3553" s="832">
        <v>0</v>
      </c>
      <c r="AF3553" s="832">
        <v>0</v>
      </c>
      <c r="AG3553" s="832">
        <v>0</v>
      </c>
      <c r="AH3553" s="832">
        <v>0</v>
      </c>
      <c r="AI3553" s="832">
        <v>0</v>
      </c>
    </row>
    <row r="3554" spans="1:35" ht="15" customHeight="1">
      <c r="A3554" s="832" t="s">
        <v>1150</v>
      </c>
      <c r="B3554" s="832">
        <v>2023</v>
      </c>
      <c r="C3554" s="832" t="s">
        <v>2639</v>
      </c>
      <c r="D3554" s="832" t="s">
        <v>2640</v>
      </c>
      <c r="E3554" s="832" t="s">
        <v>333</v>
      </c>
      <c r="F3554" s="832" t="s">
        <v>2443</v>
      </c>
      <c r="G3554" s="832">
        <v>0</v>
      </c>
      <c r="H3554" s="832">
        <v>0</v>
      </c>
      <c r="I3554" s="832">
        <v>0</v>
      </c>
      <c r="J3554" s="832">
        <v>0</v>
      </c>
      <c r="K3554" s="832">
        <v>0</v>
      </c>
      <c r="L3554" s="832">
        <v>0</v>
      </c>
      <c r="M3554" s="832">
        <v>0</v>
      </c>
      <c r="N3554" s="832">
        <v>0</v>
      </c>
      <c r="O3554" s="832">
        <v>0</v>
      </c>
      <c r="P3554" s="832">
        <v>0</v>
      </c>
      <c r="Q3554" s="832">
        <v>0</v>
      </c>
      <c r="R3554" s="832">
        <v>0</v>
      </c>
      <c r="S3554" s="832">
        <v>0</v>
      </c>
      <c r="T3554" s="832">
        <v>0</v>
      </c>
      <c r="U3554" s="832">
        <v>0</v>
      </c>
      <c r="V3554" s="832">
        <v>0</v>
      </c>
      <c r="W3554" s="832">
        <v>0</v>
      </c>
      <c r="X3554" s="832">
        <v>0</v>
      </c>
      <c r="Y3554" s="832">
        <v>0</v>
      </c>
      <c r="Z3554" s="832">
        <v>0</v>
      </c>
      <c r="AA3554" s="832">
        <v>0</v>
      </c>
      <c r="AB3554" s="832">
        <v>0</v>
      </c>
      <c r="AC3554" s="832">
        <v>0</v>
      </c>
      <c r="AD3554" s="832">
        <v>0</v>
      </c>
      <c r="AE3554" s="832">
        <v>0</v>
      </c>
      <c r="AF3554" s="832">
        <v>0</v>
      </c>
      <c r="AG3554" s="832">
        <v>0</v>
      </c>
      <c r="AH3554" s="832">
        <v>0</v>
      </c>
      <c r="AI3554" s="832">
        <v>0</v>
      </c>
    </row>
    <row r="3555" spans="1:35" ht="15" customHeight="1">
      <c r="A3555" s="832" t="s">
        <v>1150</v>
      </c>
      <c r="B3555" s="832">
        <v>2023</v>
      </c>
      <c r="C3555" s="832" t="s">
        <v>2641</v>
      </c>
      <c r="D3555" s="832" t="s">
        <v>2432</v>
      </c>
      <c r="E3555" s="832" t="s">
        <v>333</v>
      </c>
      <c r="F3555" s="832" t="s">
        <v>2443</v>
      </c>
      <c r="G3555" s="832">
        <v>0</v>
      </c>
      <c r="H3555" s="832">
        <v>0</v>
      </c>
      <c r="I3555" s="832">
        <v>0</v>
      </c>
      <c r="J3555" s="832">
        <v>0</v>
      </c>
      <c r="K3555" s="832">
        <v>0</v>
      </c>
      <c r="L3555" s="832">
        <v>0</v>
      </c>
      <c r="M3555" s="832">
        <v>0</v>
      </c>
      <c r="N3555" s="832">
        <v>0</v>
      </c>
      <c r="O3555" s="832">
        <v>0</v>
      </c>
      <c r="P3555" s="832">
        <v>0</v>
      </c>
      <c r="Q3555" s="832">
        <v>0</v>
      </c>
      <c r="R3555" s="832">
        <v>0</v>
      </c>
      <c r="S3555" s="832">
        <v>0</v>
      </c>
      <c r="T3555" s="832">
        <v>0</v>
      </c>
      <c r="U3555" s="832">
        <v>0</v>
      </c>
      <c r="V3555" s="832">
        <v>0</v>
      </c>
      <c r="W3555" s="832">
        <v>0</v>
      </c>
      <c r="X3555" s="832">
        <v>0</v>
      </c>
      <c r="Y3555" s="832">
        <v>0</v>
      </c>
      <c r="Z3555" s="832">
        <v>0</v>
      </c>
      <c r="AA3555" s="832">
        <v>0</v>
      </c>
      <c r="AB3555" s="832">
        <v>0</v>
      </c>
      <c r="AC3555" s="832">
        <v>0</v>
      </c>
      <c r="AD3555" s="832">
        <v>0</v>
      </c>
      <c r="AE3555" s="832">
        <v>0</v>
      </c>
      <c r="AF3555" s="832">
        <v>0</v>
      </c>
      <c r="AG3555" s="832">
        <v>0</v>
      </c>
      <c r="AH3555" s="832">
        <v>0</v>
      </c>
      <c r="AI3555" s="832">
        <v>0</v>
      </c>
    </row>
    <row r="3556" spans="1:35" ht="15" customHeight="1">
      <c r="A3556" s="832" t="s">
        <v>1150</v>
      </c>
      <c r="B3556" s="832">
        <v>2023</v>
      </c>
      <c r="C3556" s="832" t="s">
        <v>2642</v>
      </c>
      <c r="D3556" s="832" t="s">
        <v>2643</v>
      </c>
      <c r="E3556" s="832" t="s">
        <v>333</v>
      </c>
      <c r="F3556" s="832" t="s">
        <v>2443</v>
      </c>
      <c r="G3556" s="832">
        <v>0</v>
      </c>
      <c r="H3556" s="832">
        <v>0</v>
      </c>
      <c r="I3556" s="832">
        <v>0</v>
      </c>
      <c r="J3556" s="832">
        <v>0</v>
      </c>
      <c r="K3556" s="832">
        <v>0</v>
      </c>
      <c r="L3556" s="832">
        <v>0</v>
      </c>
      <c r="M3556" s="832">
        <v>0</v>
      </c>
      <c r="N3556" s="832">
        <v>0</v>
      </c>
      <c r="O3556" s="832">
        <v>0</v>
      </c>
      <c r="P3556" s="832">
        <v>0</v>
      </c>
      <c r="Q3556" s="832">
        <v>0</v>
      </c>
      <c r="R3556" s="832">
        <v>0</v>
      </c>
      <c r="S3556" s="832">
        <v>0</v>
      </c>
      <c r="T3556" s="832">
        <v>0</v>
      </c>
      <c r="U3556" s="832">
        <v>0</v>
      </c>
      <c r="V3556" s="832">
        <v>0</v>
      </c>
      <c r="W3556" s="832">
        <v>0</v>
      </c>
      <c r="X3556" s="832">
        <v>0</v>
      </c>
      <c r="Y3556" s="832">
        <v>0</v>
      </c>
      <c r="Z3556" s="832">
        <v>0</v>
      </c>
      <c r="AA3556" s="832">
        <v>0</v>
      </c>
      <c r="AB3556" s="832">
        <v>0</v>
      </c>
      <c r="AC3556" s="832">
        <v>0</v>
      </c>
      <c r="AD3556" s="832">
        <v>0</v>
      </c>
      <c r="AE3556" s="832">
        <v>0</v>
      </c>
      <c r="AF3556" s="832">
        <v>0</v>
      </c>
      <c r="AG3556" s="832">
        <v>0</v>
      </c>
      <c r="AH3556" s="832">
        <v>0</v>
      </c>
      <c r="AI3556" s="832">
        <v>0</v>
      </c>
    </row>
    <row r="3557" spans="1:35" ht="15" customHeight="1">
      <c r="A3557" s="832" t="s">
        <v>1150</v>
      </c>
      <c r="B3557" s="832">
        <v>2023</v>
      </c>
      <c r="C3557" s="832" t="s">
        <v>2644</v>
      </c>
      <c r="D3557" s="832" t="s">
        <v>2643</v>
      </c>
      <c r="E3557" s="832" t="s">
        <v>333</v>
      </c>
      <c r="F3557" s="832" t="s">
        <v>2443</v>
      </c>
      <c r="G3557" s="832">
        <v>0</v>
      </c>
      <c r="H3557" s="832">
        <v>0</v>
      </c>
      <c r="I3557" s="832">
        <v>0</v>
      </c>
      <c r="J3557" s="832">
        <v>0</v>
      </c>
      <c r="K3557" s="832">
        <v>0</v>
      </c>
      <c r="L3557" s="832">
        <v>0</v>
      </c>
      <c r="M3557" s="832">
        <v>0</v>
      </c>
      <c r="N3557" s="832">
        <v>0</v>
      </c>
      <c r="O3557" s="832">
        <v>0</v>
      </c>
      <c r="P3557" s="832">
        <v>0</v>
      </c>
      <c r="Q3557" s="832">
        <v>0</v>
      </c>
      <c r="R3557" s="832">
        <v>0</v>
      </c>
      <c r="S3557" s="832">
        <v>0</v>
      </c>
      <c r="T3557" s="832">
        <v>0</v>
      </c>
      <c r="U3557" s="832">
        <v>0</v>
      </c>
      <c r="V3557" s="832">
        <v>0</v>
      </c>
      <c r="W3557" s="832">
        <v>0</v>
      </c>
      <c r="X3557" s="832">
        <v>0</v>
      </c>
      <c r="Y3557" s="832">
        <v>0</v>
      </c>
      <c r="Z3557" s="832">
        <v>0</v>
      </c>
      <c r="AA3557" s="832">
        <v>0</v>
      </c>
      <c r="AB3557" s="832">
        <v>0</v>
      </c>
      <c r="AC3557" s="832">
        <v>0</v>
      </c>
      <c r="AD3557" s="832">
        <v>0</v>
      </c>
      <c r="AE3557" s="832">
        <v>0</v>
      </c>
      <c r="AF3557" s="832">
        <v>0</v>
      </c>
      <c r="AG3557" s="832">
        <v>0</v>
      </c>
      <c r="AH3557" s="832">
        <v>0</v>
      </c>
      <c r="AI3557" s="832">
        <v>0</v>
      </c>
    </row>
    <row r="3558" spans="1:35" ht="15" customHeight="1">
      <c r="A3558" s="832" t="s">
        <v>1150</v>
      </c>
      <c r="B3558" s="832">
        <v>2023</v>
      </c>
      <c r="C3558" s="832" t="s">
        <v>2645</v>
      </c>
      <c r="D3558" s="832" t="s">
        <v>2643</v>
      </c>
      <c r="E3558" s="832" t="s">
        <v>333</v>
      </c>
      <c r="F3558" s="832" t="s">
        <v>2443</v>
      </c>
      <c r="G3558" s="832">
        <v>0</v>
      </c>
      <c r="H3558" s="832">
        <v>0</v>
      </c>
      <c r="I3558" s="832">
        <v>0</v>
      </c>
      <c r="J3558" s="832">
        <v>0</v>
      </c>
      <c r="K3558" s="832">
        <v>0</v>
      </c>
      <c r="L3558" s="832">
        <v>0</v>
      </c>
      <c r="M3558" s="832">
        <v>0</v>
      </c>
      <c r="N3558" s="832">
        <v>0</v>
      </c>
      <c r="O3558" s="832">
        <v>0</v>
      </c>
      <c r="P3558" s="832">
        <v>0</v>
      </c>
      <c r="Q3558" s="832">
        <v>0</v>
      </c>
      <c r="R3558" s="832">
        <v>0</v>
      </c>
      <c r="S3558" s="832">
        <v>0</v>
      </c>
      <c r="T3558" s="832">
        <v>0</v>
      </c>
      <c r="U3558" s="832">
        <v>0</v>
      </c>
      <c r="V3558" s="832">
        <v>0</v>
      </c>
      <c r="W3558" s="832">
        <v>0</v>
      </c>
      <c r="X3558" s="832">
        <v>0</v>
      </c>
      <c r="Y3558" s="832">
        <v>0</v>
      </c>
      <c r="Z3558" s="832">
        <v>0</v>
      </c>
      <c r="AA3558" s="832">
        <v>0</v>
      </c>
      <c r="AB3558" s="832">
        <v>0</v>
      </c>
      <c r="AC3558" s="832">
        <v>0</v>
      </c>
      <c r="AD3558" s="832">
        <v>0</v>
      </c>
      <c r="AE3558" s="832">
        <v>0</v>
      </c>
      <c r="AF3558" s="832">
        <v>0</v>
      </c>
      <c r="AG3558" s="832">
        <v>0</v>
      </c>
      <c r="AH3558" s="832">
        <v>0</v>
      </c>
      <c r="AI3558" s="832">
        <v>0</v>
      </c>
    </row>
    <row r="3559" spans="1:35" ht="15" customHeight="1">
      <c r="A3559" s="832" t="s">
        <v>1150</v>
      </c>
      <c r="B3559" s="832">
        <v>2023</v>
      </c>
      <c r="C3559" s="832" t="s">
        <v>2646</v>
      </c>
      <c r="D3559" s="832" t="s">
        <v>2643</v>
      </c>
      <c r="E3559" s="832" t="s">
        <v>333</v>
      </c>
      <c r="F3559" s="832" t="s">
        <v>2443</v>
      </c>
      <c r="G3559" s="832">
        <v>0</v>
      </c>
      <c r="H3559" s="832">
        <v>0</v>
      </c>
      <c r="I3559" s="832">
        <v>0</v>
      </c>
      <c r="J3559" s="832">
        <v>0</v>
      </c>
      <c r="K3559" s="832">
        <v>0</v>
      </c>
      <c r="L3559" s="832">
        <v>0</v>
      </c>
      <c r="M3559" s="832">
        <v>0</v>
      </c>
      <c r="N3559" s="832">
        <v>0</v>
      </c>
      <c r="O3559" s="832">
        <v>0</v>
      </c>
      <c r="P3559" s="832">
        <v>0</v>
      </c>
      <c r="Q3559" s="832">
        <v>0</v>
      </c>
      <c r="R3559" s="832">
        <v>0</v>
      </c>
      <c r="S3559" s="832">
        <v>0</v>
      </c>
      <c r="T3559" s="832">
        <v>0</v>
      </c>
      <c r="U3559" s="832">
        <v>0</v>
      </c>
      <c r="V3559" s="832">
        <v>0</v>
      </c>
      <c r="W3559" s="832">
        <v>0</v>
      </c>
      <c r="X3559" s="832">
        <v>0</v>
      </c>
      <c r="Y3559" s="832">
        <v>0</v>
      </c>
      <c r="Z3559" s="832">
        <v>0</v>
      </c>
      <c r="AA3559" s="832">
        <v>0</v>
      </c>
      <c r="AB3559" s="832">
        <v>0</v>
      </c>
      <c r="AC3559" s="832">
        <v>0</v>
      </c>
      <c r="AD3559" s="832">
        <v>0</v>
      </c>
      <c r="AE3559" s="832">
        <v>0</v>
      </c>
      <c r="AF3559" s="832">
        <v>0</v>
      </c>
      <c r="AG3559" s="832">
        <v>0</v>
      </c>
      <c r="AH3559" s="832">
        <v>0</v>
      </c>
      <c r="AI3559" s="832">
        <v>0</v>
      </c>
    </row>
    <row r="3560" spans="1:35" ht="15" customHeight="1">
      <c r="A3560" s="832" t="s">
        <v>1150</v>
      </c>
      <c r="B3560" s="832">
        <v>2023</v>
      </c>
      <c r="C3560" s="832" t="s">
        <v>2647</v>
      </c>
      <c r="D3560" s="832" t="s">
        <v>2643</v>
      </c>
      <c r="E3560" s="832" t="s">
        <v>333</v>
      </c>
      <c r="F3560" s="832" t="s">
        <v>2443</v>
      </c>
      <c r="G3560" s="832">
        <v>0</v>
      </c>
      <c r="H3560" s="832">
        <v>0</v>
      </c>
      <c r="I3560" s="832">
        <v>0</v>
      </c>
      <c r="J3560" s="832">
        <v>0</v>
      </c>
      <c r="K3560" s="832">
        <v>0</v>
      </c>
      <c r="L3560" s="832">
        <v>0</v>
      </c>
      <c r="M3560" s="832">
        <v>0</v>
      </c>
      <c r="N3560" s="832">
        <v>0</v>
      </c>
      <c r="O3560" s="832">
        <v>0</v>
      </c>
      <c r="P3560" s="832">
        <v>0</v>
      </c>
      <c r="Q3560" s="832">
        <v>0</v>
      </c>
      <c r="R3560" s="832">
        <v>0</v>
      </c>
      <c r="S3560" s="832">
        <v>0</v>
      </c>
      <c r="T3560" s="832">
        <v>0</v>
      </c>
      <c r="U3560" s="832">
        <v>0</v>
      </c>
      <c r="V3560" s="832">
        <v>0</v>
      </c>
      <c r="W3560" s="832">
        <v>0</v>
      </c>
      <c r="X3560" s="832">
        <v>0</v>
      </c>
      <c r="Y3560" s="832">
        <v>0</v>
      </c>
      <c r="Z3560" s="832">
        <v>0</v>
      </c>
      <c r="AA3560" s="832">
        <v>0</v>
      </c>
      <c r="AB3560" s="832">
        <v>0</v>
      </c>
      <c r="AC3560" s="832">
        <v>0</v>
      </c>
      <c r="AD3560" s="832">
        <v>0</v>
      </c>
      <c r="AE3560" s="832">
        <v>0</v>
      </c>
      <c r="AF3560" s="832">
        <v>0</v>
      </c>
      <c r="AG3560" s="832">
        <v>0</v>
      </c>
      <c r="AH3560" s="832">
        <v>0</v>
      </c>
      <c r="AI3560" s="832">
        <v>0</v>
      </c>
    </row>
    <row r="3561" spans="1:35" ht="15" customHeight="1">
      <c r="A3561" s="832" t="s">
        <v>1150</v>
      </c>
      <c r="B3561" s="832">
        <v>2023</v>
      </c>
      <c r="C3561" s="832" t="s">
        <v>2648</v>
      </c>
      <c r="D3561" s="832" t="s">
        <v>2643</v>
      </c>
      <c r="E3561" s="832" t="s">
        <v>333</v>
      </c>
      <c r="F3561" s="832" t="s">
        <v>2443</v>
      </c>
      <c r="G3561" s="832">
        <v>0</v>
      </c>
      <c r="H3561" s="832">
        <v>0</v>
      </c>
      <c r="I3561" s="832">
        <v>0</v>
      </c>
      <c r="J3561" s="832">
        <v>0</v>
      </c>
      <c r="K3561" s="832">
        <v>0</v>
      </c>
      <c r="L3561" s="832">
        <v>0</v>
      </c>
      <c r="M3561" s="832">
        <v>0</v>
      </c>
      <c r="N3561" s="832">
        <v>0</v>
      </c>
      <c r="O3561" s="832">
        <v>0</v>
      </c>
      <c r="P3561" s="832">
        <v>0</v>
      </c>
      <c r="Q3561" s="832">
        <v>0</v>
      </c>
      <c r="R3561" s="832">
        <v>0</v>
      </c>
      <c r="S3561" s="832">
        <v>0</v>
      </c>
      <c r="T3561" s="832">
        <v>0</v>
      </c>
      <c r="U3561" s="832">
        <v>0</v>
      </c>
      <c r="V3561" s="832">
        <v>0</v>
      </c>
      <c r="W3561" s="832">
        <v>0</v>
      </c>
      <c r="X3561" s="832">
        <v>0</v>
      </c>
      <c r="Y3561" s="832">
        <v>0</v>
      </c>
      <c r="Z3561" s="832">
        <v>0</v>
      </c>
      <c r="AA3561" s="832">
        <v>0</v>
      </c>
      <c r="AB3561" s="832">
        <v>0</v>
      </c>
      <c r="AC3561" s="832">
        <v>0</v>
      </c>
      <c r="AD3561" s="832">
        <v>0</v>
      </c>
      <c r="AE3561" s="832">
        <v>0</v>
      </c>
      <c r="AF3561" s="832">
        <v>0</v>
      </c>
      <c r="AG3561" s="832">
        <v>0</v>
      </c>
      <c r="AH3561" s="832">
        <v>0</v>
      </c>
      <c r="AI3561" s="832">
        <v>0</v>
      </c>
    </row>
    <row r="3562" spans="1:35" ht="15" customHeight="1">
      <c r="A3562" s="832" t="s">
        <v>1150</v>
      </c>
      <c r="B3562" s="832">
        <v>2023</v>
      </c>
      <c r="C3562" s="832" t="s">
        <v>2649</v>
      </c>
      <c r="D3562" s="832" t="s">
        <v>2643</v>
      </c>
      <c r="E3562" s="832" t="s">
        <v>333</v>
      </c>
      <c r="F3562" s="832" t="s">
        <v>2443</v>
      </c>
      <c r="G3562" s="832">
        <v>0</v>
      </c>
      <c r="H3562" s="832">
        <v>0</v>
      </c>
      <c r="I3562" s="832">
        <v>0</v>
      </c>
      <c r="J3562" s="832">
        <v>0</v>
      </c>
      <c r="K3562" s="832">
        <v>0</v>
      </c>
      <c r="L3562" s="832">
        <v>0</v>
      </c>
      <c r="M3562" s="832">
        <v>0</v>
      </c>
      <c r="N3562" s="832">
        <v>0</v>
      </c>
      <c r="O3562" s="832">
        <v>0</v>
      </c>
      <c r="P3562" s="832">
        <v>0</v>
      </c>
      <c r="Q3562" s="832">
        <v>0</v>
      </c>
      <c r="R3562" s="832">
        <v>0</v>
      </c>
      <c r="S3562" s="832">
        <v>0</v>
      </c>
      <c r="T3562" s="832">
        <v>0</v>
      </c>
      <c r="U3562" s="832">
        <v>0</v>
      </c>
      <c r="V3562" s="832">
        <v>0</v>
      </c>
      <c r="W3562" s="832">
        <v>0</v>
      </c>
      <c r="X3562" s="832">
        <v>0</v>
      </c>
      <c r="Y3562" s="832">
        <v>0</v>
      </c>
      <c r="Z3562" s="832">
        <v>0</v>
      </c>
      <c r="AA3562" s="832">
        <v>0</v>
      </c>
      <c r="AB3562" s="832">
        <v>0</v>
      </c>
      <c r="AC3562" s="832">
        <v>0</v>
      </c>
      <c r="AD3562" s="832">
        <v>0</v>
      </c>
      <c r="AE3562" s="832">
        <v>0</v>
      </c>
      <c r="AF3562" s="832">
        <v>0</v>
      </c>
      <c r="AG3562" s="832">
        <v>0</v>
      </c>
      <c r="AH3562" s="832">
        <v>0</v>
      </c>
      <c r="AI3562" s="832">
        <v>0</v>
      </c>
    </row>
    <row r="3563" spans="1:35" ht="15" customHeight="1">
      <c r="A3563" s="832" t="s">
        <v>1150</v>
      </c>
      <c r="B3563" s="832">
        <v>2023</v>
      </c>
      <c r="C3563" s="832" t="s">
        <v>2650</v>
      </c>
      <c r="D3563" s="832" t="s">
        <v>2651</v>
      </c>
      <c r="E3563" s="832" t="s">
        <v>333</v>
      </c>
      <c r="F3563" s="832" t="s">
        <v>1119</v>
      </c>
      <c r="G3563" s="832">
        <v>0</v>
      </c>
      <c r="H3563" s="832">
        <v>0</v>
      </c>
      <c r="I3563" s="832">
        <v>0</v>
      </c>
      <c r="J3563" s="832">
        <v>0</v>
      </c>
      <c r="K3563" s="832">
        <v>0</v>
      </c>
      <c r="L3563" s="832">
        <v>0</v>
      </c>
      <c r="M3563" s="832">
        <v>0</v>
      </c>
      <c r="N3563" s="832">
        <v>0</v>
      </c>
      <c r="O3563" s="832">
        <v>0</v>
      </c>
      <c r="P3563" s="832">
        <v>0</v>
      </c>
      <c r="Q3563" s="832">
        <v>0</v>
      </c>
      <c r="R3563" s="832">
        <v>0</v>
      </c>
      <c r="S3563" s="832">
        <v>0</v>
      </c>
      <c r="T3563" s="832">
        <v>0</v>
      </c>
      <c r="U3563" s="832">
        <v>0</v>
      </c>
      <c r="V3563" s="832">
        <v>0</v>
      </c>
      <c r="W3563" s="832">
        <v>0</v>
      </c>
      <c r="X3563" s="832">
        <v>0</v>
      </c>
      <c r="Y3563" s="832">
        <v>0</v>
      </c>
      <c r="Z3563" s="832">
        <v>0</v>
      </c>
      <c r="AA3563" s="832">
        <v>0</v>
      </c>
      <c r="AB3563" s="832">
        <v>0</v>
      </c>
      <c r="AC3563" s="832">
        <v>0</v>
      </c>
      <c r="AD3563" s="832">
        <v>0</v>
      </c>
      <c r="AE3563" s="832">
        <v>0</v>
      </c>
      <c r="AF3563" s="832">
        <v>0</v>
      </c>
      <c r="AG3563" s="832">
        <v>0</v>
      </c>
      <c r="AH3563" s="832">
        <v>0</v>
      </c>
      <c r="AI3563" s="832">
        <v>0</v>
      </c>
    </row>
    <row r="3564" spans="1:35" ht="15" customHeight="1">
      <c r="A3564" s="832" t="s">
        <v>1150</v>
      </c>
      <c r="B3564" s="832">
        <v>2023</v>
      </c>
      <c r="C3564" s="832" t="s">
        <v>2652</v>
      </c>
      <c r="D3564" s="832" t="s">
        <v>2653</v>
      </c>
      <c r="E3564" s="832" t="s">
        <v>333</v>
      </c>
      <c r="F3564" s="832" t="s">
        <v>2321</v>
      </c>
      <c r="G3564" s="832">
        <v>0</v>
      </c>
      <c r="H3564" s="832">
        <v>0</v>
      </c>
      <c r="I3564" s="832">
        <v>0</v>
      </c>
      <c r="J3564" s="832">
        <v>0</v>
      </c>
      <c r="K3564" s="832">
        <v>0</v>
      </c>
      <c r="L3564" s="832">
        <v>0</v>
      </c>
      <c r="M3564" s="832">
        <v>0</v>
      </c>
      <c r="N3564" s="832">
        <v>0</v>
      </c>
      <c r="O3564" s="832">
        <v>0</v>
      </c>
      <c r="P3564" s="832">
        <v>0</v>
      </c>
      <c r="Q3564" s="832">
        <v>0</v>
      </c>
      <c r="R3564" s="832">
        <v>0.02</v>
      </c>
      <c r="S3564" s="832">
        <v>0</v>
      </c>
      <c r="T3564" s="832">
        <v>0</v>
      </c>
      <c r="U3564" s="832">
        <v>0</v>
      </c>
      <c r="V3564" s="832">
        <v>0</v>
      </c>
      <c r="W3564" s="832">
        <v>0</v>
      </c>
      <c r="X3564" s="832">
        <v>0</v>
      </c>
      <c r="Y3564" s="832">
        <v>0</v>
      </c>
      <c r="Z3564" s="832">
        <v>0</v>
      </c>
      <c r="AA3564" s="832">
        <v>0</v>
      </c>
      <c r="AB3564" s="832">
        <v>0</v>
      </c>
      <c r="AC3564" s="832">
        <v>0</v>
      </c>
      <c r="AD3564" s="832">
        <v>0</v>
      </c>
      <c r="AE3564" s="832">
        <v>0</v>
      </c>
      <c r="AF3564" s="832">
        <v>0</v>
      </c>
      <c r="AG3564" s="832">
        <v>1</v>
      </c>
      <c r="AH3564" s="832">
        <v>0</v>
      </c>
      <c r="AI3564" s="832">
        <v>0</v>
      </c>
    </row>
    <row r="3565" spans="1:35" ht="15" customHeight="1">
      <c r="A3565" s="832" t="s">
        <v>1150</v>
      </c>
      <c r="B3565" s="832">
        <v>2023</v>
      </c>
      <c r="C3565" s="832" t="s">
        <v>2654</v>
      </c>
      <c r="D3565" s="832" t="s">
        <v>2655</v>
      </c>
      <c r="E3565" s="832" t="s">
        <v>333</v>
      </c>
      <c r="F3565" s="832" t="s">
        <v>2321</v>
      </c>
      <c r="G3565" s="832">
        <v>42215.77</v>
      </c>
      <c r="H3565" s="832">
        <v>42215.77</v>
      </c>
      <c r="I3565" s="832">
        <v>54544.54</v>
      </c>
      <c r="J3565" s="832">
        <v>49613.04</v>
      </c>
      <c r="K3565" s="832">
        <v>49613.04</v>
      </c>
      <c r="L3565" s="832">
        <v>65821.259999999995</v>
      </c>
      <c r="M3565" s="832">
        <v>0</v>
      </c>
      <c r="N3565" s="832">
        <v>0</v>
      </c>
      <c r="O3565" s="832">
        <v>17293.150000000001</v>
      </c>
      <c r="P3565" s="832">
        <v>17293.150000000001</v>
      </c>
      <c r="Q3565" s="832">
        <v>35264.639999999999</v>
      </c>
      <c r="R3565" s="832">
        <v>35264.639999999999</v>
      </c>
      <c r="S3565" s="832">
        <v>5485.11</v>
      </c>
      <c r="T3565" s="832">
        <v>5379.15</v>
      </c>
      <c r="U3565" s="832">
        <v>0</v>
      </c>
      <c r="V3565" s="832">
        <v>7</v>
      </c>
      <c r="W3565" s="832">
        <v>7</v>
      </c>
      <c r="X3565" s="832">
        <v>8</v>
      </c>
      <c r="Y3565" s="832">
        <v>7</v>
      </c>
      <c r="Z3565" s="832">
        <v>7</v>
      </c>
      <c r="AA3565" s="832">
        <v>8</v>
      </c>
      <c r="AB3565" s="832">
        <v>0</v>
      </c>
      <c r="AC3565" s="832">
        <v>0</v>
      </c>
      <c r="AD3565" s="832">
        <v>1</v>
      </c>
      <c r="AE3565" s="832">
        <v>1</v>
      </c>
      <c r="AF3565" s="832">
        <v>2</v>
      </c>
      <c r="AG3565" s="832">
        <v>2</v>
      </c>
      <c r="AH3565" s="832">
        <v>1</v>
      </c>
      <c r="AI3565" s="832">
        <v>0</v>
      </c>
    </row>
    <row r="3566" spans="1:35" ht="15" customHeight="1">
      <c r="A3566" s="832" t="s">
        <v>1150</v>
      </c>
      <c r="B3566" s="832">
        <v>2023</v>
      </c>
      <c r="C3566" s="832" t="s">
        <v>2656</v>
      </c>
      <c r="D3566" s="832" t="s">
        <v>2657</v>
      </c>
      <c r="E3566" s="832" t="s">
        <v>333</v>
      </c>
      <c r="F3566" s="832" t="s">
        <v>2321</v>
      </c>
      <c r="G3566" s="832">
        <v>0</v>
      </c>
      <c r="H3566" s="832">
        <v>0</v>
      </c>
      <c r="I3566" s="832">
        <v>0</v>
      </c>
      <c r="J3566" s="832">
        <v>0</v>
      </c>
      <c r="K3566" s="832">
        <v>0</v>
      </c>
      <c r="L3566" s="832">
        <v>0</v>
      </c>
      <c r="M3566" s="832">
        <v>0</v>
      </c>
      <c r="N3566" s="832">
        <v>0</v>
      </c>
      <c r="O3566" s="832">
        <v>0</v>
      </c>
      <c r="P3566" s="832">
        <v>0</v>
      </c>
      <c r="Q3566" s="832">
        <v>0</v>
      </c>
      <c r="R3566" s="832">
        <v>0</v>
      </c>
      <c r="S3566" s="832">
        <v>0</v>
      </c>
      <c r="T3566" s="832">
        <v>0</v>
      </c>
      <c r="U3566" s="832">
        <v>0</v>
      </c>
      <c r="V3566" s="832">
        <v>0</v>
      </c>
      <c r="W3566" s="832">
        <v>0</v>
      </c>
      <c r="X3566" s="832">
        <v>0</v>
      </c>
      <c r="Y3566" s="832">
        <v>0</v>
      </c>
      <c r="Z3566" s="832">
        <v>0</v>
      </c>
      <c r="AA3566" s="832">
        <v>0</v>
      </c>
      <c r="AB3566" s="832">
        <v>0</v>
      </c>
      <c r="AC3566" s="832">
        <v>0</v>
      </c>
      <c r="AD3566" s="832">
        <v>0</v>
      </c>
      <c r="AE3566" s="832">
        <v>0</v>
      </c>
      <c r="AF3566" s="832">
        <v>0</v>
      </c>
      <c r="AG3566" s="832">
        <v>0</v>
      </c>
      <c r="AH3566" s="832">
        <v>0</v>
      </c>
      <c r="AI3566" s="832">
        <v>0</v>
      </c>
    </row>
    <row r="3567" spans="1:35" ht="15" customHeight="1">
      <c r="A3567" s="832" t="s">
        <v>1150</v>
      </c>
      <c r="B3567" s="832">
        <v>2023</v>
      </c>
      <c r="C3567" s="832" t="s">
        <v>2658</v>
      </c>
      <c r="D3567" s="832" t="s">
        <v>2659</v>
      </c>
      <c r="E3567" s="832" t="s">
        <v>333</v>
      </c>
      <c r="F3567" s="832" t="s">
        <v>2321</v>
      </c>
      <c r="G3567" s="832">
        <v>378685</v>
      </c>
      <c r="H3567" s="832">
        <v>429875</v>
      </c>
      <c r="I3567" s="832">
        <v>489838</v>
      </c>
      <c r="J3567" s="832">
        <v>561874</v>
      </c>
      <c r="K3567" s="832">
        <v>641085</v>
      </c>
      <c r="L3567" s="832">
        <v>665615</v>
      </c>
      <c r="M3567" s="832">
        <v>101544</v>
      </c>
      <c r="N3567" s="832">
        <v>198632</v>
      </c>
      <c r="O3567" s="832">
        <v>294005</v>
      </c>
      <c r="P3567" s="832">
        <v>399904</v>
      </c>
      <c r="Q3567" s="832">
        <v>473024</v>
      </c>
      <c r="R3567" s="832">
        <v>531059</v>
      </c>
      <c r="S3567" s="832">
        <v>55467.92</v>
      </c>
      <c r="T3567" s="832">
        <v>72831.73</v>
      </c>
      <c r="U3567" s="832">
        <v>0</v>
      </c>
      <c r="V3567" s="832">
        <v>7</v>
      </c>
      <c r="W3567" s="832">
        <v>8</v>
      </c>
      <c r="X3567" s="832">
        <v>9</v>
      </c>
      <c r="Y3567" s="832">
        <v>10</v>
      </c>
      <c r="Z3567" s="832">
        <v>11</v>
      </c>
      <c r="AA3567" s="832">
        <v>12</v>
      </c>
      <c r="AB3567" s="832">
        <v>1</v>
      </c>
      <c r="AC3567" s="832">
        <v>2</v>
      </c>
      <c r="AD3567" s="832">
        <v>3</v>
      </c>
      <c r="AE3567" s="832">
        <v>4</v>
      </c>
      <c r="AF3567" s="832">
        <v>5</v>
      </c>
      <c r="AG3567" s="832">
        <v>6</v>
      </c>
      <c r="AH3567" s="832">
        <v>1</v>
      </c>
      <c r="AI3567" s="832">
        <v>1</v>
      </c>
    </row>
    <row r="3568" spans="1:35" ht="15" customHeight="1">
      <c r="A3568" s="832" t="s">
        <v>1150</v>
      </c>
      <c r="B3568" s="832">
        <v>2023</v>
      </c>
      <c r="C3568" s="832" t="s">
        <v>2660</v>
      </c>
      <c r="D3568" s="832" t="s">
        <v>2661</v>
      </c>
      <c r="E3568" s="832" t="s">
        <v>333</v>
      </c>
      <c r="F3568" s="832" t="s">
        <v>2321</v>
      </c>
      <c r="G3568" s="832">
        <v>0</v>
      </c>
      <c r="H3568" s="832">
        <v>0</v>
      </c>
      <c r="I3568" s="832">
        <v>0</v>
      </c>
      <c r="J3568" s="832">
        <v>0</v>
      </c>
      <c r="K3568" s="832">
        <v>0</v>
      </c>
      <c r="L3568" s="832">
        <v>0</v>
      </c>
      <c r="M3568" s="832">
        <v>0</v>
      </c>
      <c r="N3568" s="832">
        <v>0</v>
      </c>
      <c r="O3568" s="832">
        <v>0</v>
      </c>
      <c r="P3568" s="832">
        <v>0</v>
      </c>
      <c r="Q3568" s="832">
        <v>0</v>
      </c>
      <c r="R3568" s="832">
        <v>0</v>
      </c>
      <c r="S3568" s="832">
        <v>0</v>
      </c>
      <c r="T3568" s="832">
        <v>0</v>
      </c>
      <c r="U3568" s="832">
        <v>0</v>
      </c>
      <c r="V3568" s="832">
        <v>0</v>
      </c>
      <c r="W3568" s="832">
        <v>0</v>
      </c>
      <c r="X3568" s="832">
        <v>0</v>
      </c>
      <c r="Y3568" s="832">
        <v>0</v>
      </c>
      <c r="Z3568" s="832">
        <v>0</v>
      </c>
      <c r="AA3568" s="832">
        <v>0</v>
      </c>
      <c r="AB3568" s="832">
        <v>0</v>
      </c>
      <c r="AC3568" s="832">
        <v>0</v>
      </c>
      <c r="AD3568" s="832">
        <v>0</v>
      </c>
      <c r="AE3568" s="832">
        <v>0</v>
      </c>
      <c r="AF3568" s="832">
        <v>0</v>
      </c>
      <c r="AG3568" s="832">
        <v>0</v>
      </c>
      <c r="AH3568" s="832">
        <v>0</v>
      </c>
      <c r="AI3568" s="832">
        <v>0</v>
      </c>
    </row>
    <row r="3569" spans="1:35" ht="15" customHeight="1">
      <c r="A3569" s="832" t="s">
        <v>1150</v>
      </c>
      <c r="B3569" s="832">
        <v>2023</v>
      </c>
      <c r="C3569" s="832" t="s">
        <v>2662</v>
      </c>
      <c r="D3569" s="832" t="s">
        <v>2663</v>
      </c>
      <c r="E3569" s="832" t="s">
        <v>333</v>
      </c>
      <c r="F3569" s="832" t="s">
        <v>2321</v>
      </c>
      <c r="G3569" s="832">
        <v>0</v>
      </c>
      <c r="H3569" s="832">
        <v>0</v>
      </c>
      <c r="I3569" s="832">
        <v>0</v>
      </c>
      <c r="J3569" s="832">
        <v>0</v>
      </c>
      <c r="K3569" s="832">
        <v>0</v>
      </c>
      <c r="L3569" s="832">
        <v>0</v>
      </c>
      <c r="M3569" s="832">
        <v>0</v>
      </c>
      <c r="N3569" s="832">
        <v>0</v>
      </c>
      <c r="O3569" s="832">
        <v>0</v>
      </c>
      <c r="P3569" s="832">
        <v>0</v>
      </c>
      <c r="Q3569" s="832">
        <v>0</v>
      </c>
      <c r="R3569" s="832">
        <v>0</v>
      </c>
      <c r="S3569" s="832">
        <v>0</v>
      </c>
      <c r="T3569" s="832">
        <v>0</v>
      </c>
      <c r="U3569" s="832">
        <v>0</v>
      </c>
      <c r="V3569" s="832">
        <v>0</v>
      </c>
      <c r="W3569" s="832">
        <v>0</v>
      </c>
      <c r="X3569" s="832">
        <v>0</v>
      </c>
      <c r="Y3569" s="832">
        <v>0</v>
      </c>
      <c r="Z3569" s="832">
        <v>0</v>
      </c>
      <c r="AA3569" s="832">
        <v>0</v>
      </c>
      <c r="AB3569" s="832">
        <v>0</v>
      </c>
      <c r="AC3569" s="832">
        <v>0</v>
      </c>
      <c r="AD3569" s="832">
        <v>0</v>
      </c>
      <c r="AE3569" s="832">
        <v>0</v>
      </c>
      <c r="AF3569" s="832">
        <v>0</v>
      </c>
      <c r="AG3569" s="832">
        <v>0</v>
      </c>
      <c r="AH3569" s="832">
        <v>0</v>
      </c>
      <c r="AI3569" s="832">
        <v>0</v>
      </c>
    </row>
    <row r="3570" spans="1:35" ht="15" customHeight="1">
      <c r="A3570" s="832" t="s">
        <v>1150</v>
      </c>
      <c r="B3570" s="832">
        <v>2023</v>
      </c>
      <c r="C3570" s="832" t="s">
        <v>2664</v>
      </c>
      <c r="D3570" s="832" t="s">
        <v>2665</v>
      </c>
      <c r="E3570" s="832" t="s">
        <v>333</v>
      </c>
      <c r="F3570" s="832" t="s">
        <v>2321</v>
      </c>
      <c r="G3570" s="832">
        <v>0</v>
      </c>
      <c r="H3570" s="832">
        <v>0</v>
      </c>
      <c r="I3570" s="832">
        <v>0</v>
      </c>
      <c r="J3570" s="832">
        <v>21450</v>
      </c>
      <c r="K3570" s="832">
        <v>47775</v>
      </c>
      <c r="L3570" s="832">
        <v>52125</v>
      </c>
      <c r="M3570" s="832">
        <v>29250</v>
      </c>
      <c r="N3570" s="832">
        <v>60125</v>
      </c>
      <c r="O3570" s="832">
        <v>86525</v>
      </c>
      <c r="P3570" s="832">
        <v>109600</v>
      </c>
      <c r="Q3570" s="832">
        <v>158675</v>
      </c>
      <c r="R3570" s="832">
        <v>152100</v>
      </c>
      <c r="S3570" s="832">
        <v>4343.75</v>
      </c>
      <c r="T3570" s="832">
        <v>19163.64</v>
      </c>
      <c r="U3570" s="832">
        <v>0</v>
      </c>
      <c r="V3570" s="832">
        <v>0</v>
      </c>
      <c r="W3570" s="832">
        <v>0</v>
      </c>
      <c r="X3570" s="832">
        <v>0</v>
      </c>
      <c r="Y3570" s="832">
        <v>1</v>
      </c>
      <c r="Z3570" s="832">
        <v>3</v>
      </c>
      <c r="AA3570" s="832">
        <v>5</v>
      </c>
      <c r="AB3570" s="832">
        <v>1</v>
      </c>
      <c r="AC3570" s="832">
        <v>3</v>
      </c>
      <c r="AD3570" s="832">
        <v>4</v>
      </c>
      <c r="AE3570" s="832">
        <v>6</v>
      </c>
      <c r="AF3570" s="832">
        <v>8</v>
      </c>
      <c r="AG3570" s="832">
        <v>8</v>
      </c>
      <c r="AH3570" s="832">
        <v>0</v>
      </c>
      <c r="AI3570" s="832">
        <v>1</v>
      </c>
    </row>
    <row r="3571" spans="1:35" ht="15" customHeight="1">
      <c r="A3571" s="832" t="s">
        <v>1150</v>
      </c>
      <c r="B3571" s="832">
        <v>2023</v>
      </c>
      <c r="C3571" s="832" t="s">
        <v>2666</v>
      </c>
      <c r="D3571" s="832" t="s">
        <v>2667</v>
      </c>
      <c r="E3571" s="832" t="s">
        <v>333</v>
      </c>
      <c r="F3571" s="832" t="s">
        <v>2321</v>
      </c>
      <c r="G3571" s="832">
        <v>22543.16</v>
      </c>
      <c r="H3571" s="832">
        <v>27362.66</v>
      </c>
      <c r="I3571" s="832">
        <v>27481.16</v>
      </c>
      <c r="J3571" s="832">
        <v>39046.720000000001</v>
      </c>
      <c r="K3571" s="832">
        <v>49993.35</v>
      </c>
      <c r="L3571" s="832">
        <v>99183.31</v>
      </c>
      <c r="M3571" s="832">
        <v>814.31</v>
      </c>
      <c r="N3571" s="832">
        <v>3103.95</v>
      </c>
      <c r="O3571" s="832">
        <v>3148.74</v>
      </c>
      <c r="P3571" s="832">
        <v>76353.77</v>
      </c>
      <c r="Q3571" s="832">
        <v>87776.639999999999</v>
      </c>
      <c r="R3571" s="832">
        <v>95009.69</v>
      </c>
      <c r="S3571" s="832">
        <v>8265.2800000000007</v>
      </c>
      <c r="T3571" s="832">
        <v>15448.46</v>
      </c>
      <c r="U3571" s="832">
        <v>106350</v>
      </c>
      <c r="V3571" s="832">
        <v>236</v>
      </c>
      <c r="W3571" s="832">
        <v>262</v>
      </c>
      <c r="X3571" s="832">
        <v>289</v>
      </c>
      <c r="Y3571" s="832">
        <v>318</v>
      </c>
      <c r="Z3571" s="832">
        <v>380</v>
      </c>
      <c r="AA3571" s="832">
        <v>415</v>
      </c>
      <c r="AB3571" s="832">
        <v>28</v>
      </c>
      <c r="AC3571" s="832">
        <v>72</v>
      </c>
      <c r="AD3571" s="832">
        <v>101</v>
      </c>
      <c r="AE3571" s="832">
        <v>136</v>
      </c>
      <c r="AF3571" s="832">
        <v>171</v>
      </c>
      <c r="AG3571" s="832">
        <v>195</v>
      </c>
      <c r="AH3571" s="832">
        <v>35</v>
      </c>
      <c r="AI3571" s="832">
        <v>35</v>
      </c>
    </row>
    <row r="3572" spans="1:35" ht="15" customHeight="1">
      <c r="A3572" s="832" t="s">
        <v>1150</v>
      </c>
      <c r="B3572" s="832">
        <v>2023</v>
      </c>
      <c r="C3572" s="832" t="s">
        <v>2670</v>
      </c>
      <c r="D3572" s="832" t="s">
        <v>2671</v>
      </c>
      <c r="E3572" s="832" t="s">
        <v>333</v>
      </c>
      <c r="F3572" s="832" t="s">
        <v>2321</v>
      </c>
      <c r="G3572" s="832">
        <v>0</v>
      </c>
      <c r="H3572" s="832">
        <v>0</v>
      </c>
      <c r="I3572" s="832">
        <v>0</v>
      </c>
      <c r="J3572" s="832">
        <v>0</v>
      </c>
      <c r="K3572" s="832">
        <v>0</v>
      </c>
      <c r="L3572" s="832">
        <v>0</v>
      </c>
      <c r="M3572" s="832">
        <v>0</v>
      </c>
      <c r="N3572" s="832">
        <v>0</v>
      </c>
      <c r="O3572" s="832">
        <v>0</v>
      </c>
      <c r="P3572" s="832">
        <v>0</v>
      </c>
      <c r="Q3572" s="832">
        <v>0</v>
      </c>
      <c r="R3572" s="832">
        <v>0</v>
      </c>
      <c r="S3572" s="832">
        <v>0</v>
      </c>
      <c r="T3572" s="832">
        <v>0</v>
      </c>
      <c r="U3572" s="832">
        <v>0</v>
      </c>
      <c r="V3572" s="832">
        <v>0</v>
      </c>
      <c r="W3572" s="832">
        <v>0</v>
      </c>
      <c r="X3572" s="832">
        <v>0</v>
      </c>
      <c r="Y3572" s="832">
        <v>0</v>
      </c>
      <c r="Z3572" s="832">
        <v>0</v>
      </c>
      <c r="AA3572" s="832">
        <v>0</v>
      </c>
      <c r="AB3572" s="832">
        <v>0</v>
      </c>
      <c r="AC3572" s="832">
        <v>0</v>
      </c>
      <c r="AD3572" s="832">
        <v>0</v>
      </c>
      <c r="AE3572" s="832">
        <v>0</v>
      </c>
      <c r="AF3572" s="832">
        <v>0</v>
      </c>
      <c r="AG3572" s="832">
        <v>0</v>
      </c>
      <c r="AH3572" s="832">
        <v>0</v>
      </c>
      <c r="AI3572" s="832">
        <v>0</v>
      </c>
    </row>
    <row r="3573" spans="1:35" ht="15" customHeight="1">
      <c r="A3573" s="832" t="s">
        <v>1150</v>
      </c>
      <c r="B3573" s="832">
        <v>2023</v>
      </c>
      <c r="C3573" s="832" t="s">
        <v>2672</v>
      </c>
      <c r="D3573" s="832" t="s">
        <v>2864</v>
      </c>
      <c r="E3573" s="832" t="s">
        <v>333</v>
      </c>
      <c r="F3573" s="832" t="s">
        <v>1119</v>
      </c>
      <c r="G3573" s="832">
        <v>32738.65</v>
      </c>
      <c r="H3573" s="832">
        <v>35699.53</v>
      </c>
      <c r="I3573" s="832">
        <v>36719.160000000003</v>
      </c>
      <c r="J3573" s="832">
        <v>45598.73</v>
      </c>
      <c r="K3573" s="832">
        <v>50859</v>
      </c>
      <c r="L3573" s="832">
        <v>55472.62</v>
      </c>
      <c r="M3573" s="832">
        <v>3512.91</v>
      </c>
      <c r="N3573" s="832">
        <v>7427.07</v>
      </c>
      <c r="O3573" s="832">
        <v>7768.17</v>
      </c>
      <c r="P3573" s="832">
        <v>18505.38</v>
      </c>
      <c r="Q3573" s="832">
        <v>25988.51</v>
      </c>
      <c r="R3573" s="832">
        <v>32235.31</v>
      </c>
      <c r="S3573" s="832">
        <v>4622.72</v>
      </c>
      <c r="T3573" s="832">
        <v>4812.5</v>
      </c>
      <c r="U3573" s="832">
        <v>0</v>
      </c>
      <c r="V3573" s="832">
        <v>0</v>
      </c>
      <c r="W3573" s="832">
        <v>0</v>
      </c>
      <c r="X3573" s="832">
        <v>0</v>
      </c>
      <c r="Y3573" s="832">
        <v>0</v>
      </c>
      <c r="Z3573" s="832">
        <v>0</v>
      </c>
      <c r="AA3573" s="832">
        <v>0</v>
      </c>
      <c r="AB3573" s="832">
        <v>0</v>
      </c>
      <c r="AC3573" s="832">
        <v>0</v>
      </c>
      <c r="AD3573" s="832">
        <v>0</v>
      </c>
      <c r="AE3573" s="832">
        <v>0</v>
      </c>
      <c r="AF3573" s="832">
        <v>0</v>
      </c>
      <c r="AG3573" s="832">
        <v>0</v>
      </c>
      <c r="AH3573" s="832">
        <v>0</v>
      </c>
      <c r="AI3573" s="832">
        <v>0</v>
      </c>
    </row>
    <row r="3574" spans="1:35" ht="15" customHeight="1">
      <c r="A3574" s="832" t="s">
        <v>1150</v>
      </c>
      <c r="B3574" s="832">
        <v>2023</v>
      </c>
      <c r="C3574" s="832" t="s">
        <v>2676</v>
      </c>
      <c r="D3574" s="832" t="s">
        <v>2865</v>
      </c>
      <c r="E3574" s="832" t="s">
        <v>333</v>
      </c>
      <c r="F3574" s="832" t="s">
        <v>1119</v>
      </c>
      <c r="G3574" s="832">
        <v>0</v>
      </c>
      <c r="H3574" s="832">
        <v>0</v>
      </c>
      <c r="I3574" s="832">
        <v>0</v>
      </c>
      <c r="J3574" s="832">
        <v>0</v>
      </c>
      <c r="K3574" s="832">
        <v>0</v>
      </c>
      <c r="L3574" s="832">
        <v>0</v>
      </c>
      <c r="M3574" s="832">
        <v>0</v>
      </c>
      <c r="N3574" s="832">
        <v>0</v>
      </c>
      <c r="O3574" s="832">
        <v>0</v>
      </c>
      <c r="P3574" s="832">
        <v>0</v>
      </c>
      <c r="Q3574" s="832">
        <v>0</v>
      </c>
      <c r="R3574" s="832">
        <v>0</v>
      </c>
      <c r="S3574" s="832">
        <v>0</v>
      </c>
      <c r="T3574" s="832">
        <v>0</v>
      </c>
      <c r="U3574" s="832">
        <v>0</v>
      </c>
      <c r="V3574" s="832">
        <v>0</v>
      </c>
      <c r="W3574" s="832">
        <v>0</v>
      </c>
      <c r="X3574" s="832">
        <v>0</v>
      </c>
      <c r="Y3574" s="832">
        <v>0</v>
      </c>
      <c r="Z3574" s="832">
        <v>0</v>
      </c>
      <c r="AA3574" s="832">
        <v>0</v>
      </c>
      <c r="AB3574" s="832">
        <v>0</v>
      </c>
      <c r="AC3574" s="832">
        <v>0</v>
      </c>
      <c r="AD3574" s="832">
        <v>0</v>
      </c>
      <c r="AE3574" s="832">
        <v>0</v>
      </c>
      <c r="AF3574" s="832">
        <v>0</v>
      </c>
      <c r="AG3574" s="832">
        <v>0</v>
      </c>
      <c r="AH3574" s="832">
        <v>0</v>
      </c>
      <c r="AI3574" s="832">
        <v>0</v>
      </c>
    </row>
    <row r="3575" spans="1:35" ht="15" customHeight="1">
      <c r="A3575" s="832" t="s">
        <v>1150</v>
      </c>
      <c r="B3575" s="832">
        <v>2023</v>
      </c>
      <c r="C3575" s="832" t="s">
        <v>2678</v>
      </c>
      <c r="D3575" s="832" t="s">
        <v>2679</v>
      </c>
      <c r="E3575" s="832" t="s">
        <v>333</v>
      </c>
      <c r="F3575" s="832" t="s">
        <v>1119</v>
      </c>
      <c r="G3575" s="832">
        <v>0</v>
      </c>
      <c r="H3575" s="832">
        <v>0</v>
      </c>
      <c r="I3575" s="832">
        <v>0</v>
      </c>
      <c r="J3575" s="832">
        <v>0</v>
      </c>
      <c r="K3575" s="832">
        <v>0</v>
      </c>
      <c r="L3575" s="832">
        <v>0</v>
      </c>
      <c r="M3575" s="832">
        <v>0</v>
      </c>
      <c r="N3575" s="832">
        <v>0</v>
      </c>
      <c r="O3575" s="832">
        <v>0</v>
      </c>
      <c r="P3575" s="832">
        <v>0</v>
      </c>
      <c r="Q3575" s="832">
        <v>0</v>
      </c>
      <c r="R3575" s="832">
        <v>0</v>
      </c>
      <c r="S3575" s="832">
        <v>0</v>
      </c>
      <c r="T3575" s="832">
        <v>0</v>
      </c>
      <c r="U3575" s="832">
        <v>0</v>
      </c>
      <c r="V3575" s="832">
        <v>0</v>
      </c>
      <c r="W3575" s="832">
        <v>0</v>
      </c>
      <c r="X3575" s="832">
        <v>0</v>
      </c>
      <c r="Y3575" s="832">
        <v>0</v>
      </c>
      <c r="Z3575" s="832">
        <v>0</v>
      </c>
      <c r="AA3575" s="832">
        <v>0</v>
      </c>
      <c r="AB3575" s="832">
        <v>0</v>
      </c>
      <c r="AC3575" s="832">
        <v>0</v>
      </c>
      <c r="AD3575" s="832">
        <v>0</v>
      </c>
      <c r="AE3575" s="832">
        <v>0</v>
      </c>
      <c r="AF3575" s="832">
        <v>0</v>
      </c>
      <c r="AG3575" s="832">
        <v>0</v>
      </c>
      <c r="AH3575" s="832">
        <v>0</v>
      </c>
      <c r="AI3575" s="832">
        <v>0</v>
      </c>
    </row>
    <row r="3576" spans="1:35" ht="15" customHeight="1">
      <c r="A3576" s="832" t="s">
        <v>1150</v>
      </c>
      <c r="B3576" s="832">
        <v>2023</v>
      </c>
      <c r="C3576" s="832" t="s">
        <v>2680</v>
      </c>
      <c r="D3576" s="832" t="s">
        <v>2681</v>
      </c>
      <c r="E3576" s="832" t="s">
        <v>333</v>
      </c>
      <c r="F3576" s="832" t="s">
        <v>1119</v>
      </c>
      <c r="G3576" s="832">
        <v>0</v>
      </c>
      <c r="H3576" s="832">
        <v>0</v>
      </c>
      <c r="I3576" s="832">
        <v>0</v>
      </c>
      <c r="J3576" s="832">
        <v>0</v>
      </c>
      <c r="K3576" s="832">
        <v>0</v>
      </c>
      <c r="L3576" s="832">
        <v>0</v>
      </c>
      <c r="M3576" s="832">
        <v>0</v>
      </c>
      <c r="N3576" s="832">
        <v>0</v>
      </c>
      <c r="O3576" s="832">
        <v>0</v>
      </c>
      <c r="P3576" s="832">
        <v>0</v>
      </c>
      <c r="Q3576" s="832">
        <v>0</v>
      </c>
      <c r="R3576" s="832">
        <v>0</v>
      </c>
      <c r="S3576" s="832">
        <v>0</v>
      </c>
      <c r="T3576" s="832">
        <v>0</v>
      </c>
      <c r="U3576" s="832">
        <v>0</v>
      </c>
      <c r="V3576" s="832">
        <v>0</v>
      </c>
      <c r="W3576" s="832">
        <v>0</v>
      </c>
      <c r="X3576" s="832">
        <v>0</v>
      </c>
      <c r="Y3576" s="832">
        <v>0</v>
      </c>
      <c r="Z3576" s="832">
        <v>0</v>
      </c>
      <c r="AA3576" s="832">
        <v>0</v>
      </c>
      <c r="AB3576" s="832">
        <v>0</v>
      </c>
      <c r="AC3576" s="832">
        <v>0</v>
      </c>
      <c r="AD3576" s="832">
        <v>0</v>
      </c>
      <c r="AE3576" s="832">
        <v>0</v>
      </c>
      <c r="AF3576" s="832">
        <v>0</v>
      </c>
      <c r="AG3576" s="832">
        <v>0</v>
      </c>
      <c r="AH3576" s="832">
        <v>0</v>
      </c>
      <c r="AI3576" s="832">
        <v>0</v>
      </c>
    </row>
    <row r="3577" spans="1:35" ht="15" customHeight="1">
      <c r="A3577" s="832" t="s">
        <v>1150</v>
      </c>
      <c r="B3577" s="832">
        <v>2023</v>
      </c>
      <c r="C3577" s="832" t="s">
        <v>2682</v>
      </c>
      <c r="D3577" s="832" t="s">
        <v>2683</v>
      </c>
      <c r="E3577" s="832" t="s">
        <v>333</v>
      </c>
      <c r="F3577" s="832" t="s">
        <v>1119</v>
      </c>
      <c r="G3577" s="832">
        <v>0</v>
      </c>
      <c r="H3577" s="832">
        <v>0</v>
      </c>
      <c r="I3577" s="832">
        <v>0</v>
      </c>
      <c r="J3577" s="832">
        <v>0</v>
      </c>
      <c r="K3577" s="832">
        <v>0</v>
      </c>
      <c r="L3577" s="832">
        <v>0</v>
      </c>
      <c r="M3577" s="832">
        <v>0</v>
      </c>
      <c r="N3577" s="832">
        <v>0</v>
      </c>
      <c r="O3577" s="832">
        <v>0</v>
      </c>
      <c r="P3577" s="832">
        <v>0</v>
      </c>
      <c r="Q3577" s="832">
        <v>0</v>
      </c>
      <c r="R3577" s="832">
        <v>0</v>
      </c>
      <c r="S3577" s="832">
        <v>0</v>
      </c>
      <c r="T3577" s="832">
        <v>0</v>
      </c>
      <c r="U3577" s="832">
        <v>0</v>
      </c>
      <c r="V3577" s="832">
        <v>0</v>
      </c>
      <c r="W3577" s="832">
        <v>0</v>
      </c>
      <c r="X3577" s="832">
        <v>0</v>
      </c>
      <c r="Y3577" s="832">
        <v>0</v>
      </c>
      <c r="Z3577" s="832">
        <v>0</v>
      </c>
      <c r="AA3577" s="832">
        <v>0</v>
      </c>
      <c r="AB3577" s="832">
        <v>0</v>
      </c>
      <c r="AC3577" s="832">
        <v>0</v>
      </c>
      <c r="AD3577" s="832">
        <v>0</v>
      </c>
      <c r="AE3577" s="832">
        <v>0</v>
      </c>
      <c r="AF3577" s="832">
        <v>0</v>
      </c>
      <c r="AG3577" s="832">
        <v>0</v>
      </c>
      <c r="AH3577" s="832">
        <v>0</v>
      </c>
      <c r="AI3577" s="832">
        <v>0</v>
      </c>
    </row>
    <row r="3578" spans="1:35" ht="15" customHeight="1">
      <c r="A3578" s="832" t="s">
        <v>1150</v>
      </c>
      <c r="B3578" s="832">
        <v>2023</v>
      </c>
      <c r="C3578" s="832" t="s">
        <v>2684</v>
      </c>
      <c r="D3578" s="832" t="s">
        <v>2685</v>
      </c>
      <c r="E3578" s="832" t="s">
        <v>333</v>
      </c>
      <c r="F3578" s="832" t="s">
        <v>1119</v>
      </c>
      <c r="G3578" s="832">
        <v>0</v>
      </c>
      <c r="H3578" s="832">
        <v>0</v>
      </c>
      <c r="I3578" s="832">
        <v>0</v>
      </c>
      <c r="J3578" s="832">
        <v>0</v>
      </c>
      <c r="K3578" s="832">
        <v>0</v>
      </c>
      <c r="L3578" s="832">
        <v>0</v>
      </c>
      <c r="M3578" s="832">
        <v>0</v>
      </c>
      <c r="N3578" s="832">
        <v>0</v>
      </c>
      <c r="O3578" s="832">
        <v>0</v>
      </c>
      <c r="P3578" s="832">
        <v>0</v>
      </c>
      <c r="Q3578" s="832">
        <v>0</v>
      </c>
      <c r="R3578" s="832">
        <v>0</v>
      </c>
      <c r="S3578" s="832">
        <v>0</v>
      </c>
      <c r="T3578" s="832">
        <v>0</v>
      </c>
      <c r="U3578" s="832">
        <v>0</v>
      </c>
      <c r="V3578" s="832">
        <v>0</v>
      </c>
      <c r="W3578" s="832">
        <v>0</v>
      </c>
      <c r="X3578" s="832">
        <v>0</v>
      </c>
      <c r="Y3578" s="832">
        <v>0</v>
      </c>
      <c r="Z3578" s="832">
        <v>0</v>
      </c>
      <c r="AA3578" s="832">
        <v>0</v>
      </c>
      <c r="AB3578" s="832">
        <v>0</v>
      </c>
      <c r="AC3578" s="832">
        <v>0</v>
      </c>
      <c r="AD3578" s="832">
        <v>0</v>
      </c>
      <c r="AE3578" s="832">
        <v>0</v>
      </c>
      <c r="AF3578" s="832">
        <v>0</v>
      </c>
      <c r="AG3578" s="832">
        <v>0</v>
      </c>
      <c r="AH3578" s="832">
        <v>0</v>
      </c>
      <c r="AI3578" s="832">
        <v>0</v>
      </c>
    </row>
    <row r="3579" spans="1:35" ht="15" customHeight="1">
      <c r="A3579" s="832" t="s">
        <v>1150</v>
      </c>
      <c r="B3579" s="832">
        <v>2023</v>
      </c>
      <c r="C3579" s="832" t="s">
        <v>2686</v>
      </c>
      <c r="D3579" s="832" t="s">
        <v>2687</v>
      </c>
      <c r="E3579" s="832" t="s">
        <v>333</v>
      </c>
      <c r="F3579" s="832" t="s">
        <v>1119</v>
      </c>
      <c r="G3579" s="832">
        <v>0</v>
      </c>
      <c r="H3579" s="832">
        <v>0</v>
      </c>
      <c r="I3579" s="832">
        <v>0</v>
      </c>
      <c r="J3579" s="832">
        <v>0</v>
      </c>
      <c r="K3579" s="832">
        <v>0</v>
      </c>
      <c r="L3579" s="832">
        <v>0</v>
      </c>
      <c r="M3579" s="832">
        <v>0</v>
      </c>
      <c r="N3579" s="832">
        <v>0</v>
      </c>
      <c r="O3579" s="832">
        <v>0</v>
      </c>
      <c r="P3579" s="832">
        <v>0</v>
      </c>
      <c r="Q3579" s="832">
        <v>0</v>
      </c>
      <c r="R3579" s="832">
        <v>0</v>
      </c>
      <c r="S3579" s="832">
        <v>0</v>
      </c>
      <c r="T3579" s="832">
        <v>0</v>
      </c>
      <c r="U3579" s="832">
        <v>0</v>
      </c>
      <c r="V3579" s="832">
        <v>0</v>
      </c>
      <c r="W3579" s="832">
        <v>0</v>
      </c>
      <c r="X3579" s="832">
        <v>0</v>
      </c>
      <c r="Y3579" s="832">
        <v>0</v>
      </c>
      <c r="Z3579" s="832">
        <v>0</v>
      </c>
      <c r="AA3579" s="832">
        <v>0</v>
      </c>
      <c r="AB3579" s="832">
        <v>0</v>
      </c>
      <c r="AC3579" s="832">
        <v>0</v>
      </c>
      <c r="AD3579" s="832">
        <v>0</v>
      </c>
      <c r="AE3579" s="832">
        <v>0</v>
      </c>
      <c r="AF3579" s="832">
        <v>0</v>
      </c>
      <c r="AG3579" s="832">
        <v>0</v>
      </c>
      <c r="AH3579" s="832">
        <v>0</v>
      </c>
      <c r="AI3579" s="832">
        <v>0</v>
      </c>
    </row>
    <row r="3580" spans="1:35" ht="15" customHeight="1">
      <c r="A3580" s="832" t="s">
        <v>1150</v>
      </c>
      <c r="B3580" s="832">
        <v>2023</v>
      </c>
      <c r="C3580" s="832" t="s">
        <v>2688</v>
      </c>
      <c r="D3580" s="832" t="s">
        <v>2689</v>
      </c>
      <c r="E3580" s="832" t="s">
        <v>333</v>
      </c>
      <c r="F3580" s="832" t="s">
        <v>1119</v>
      </c>
      <c r="G3580" s="832">
        <v>0</v>
      </c>
      <c r="H3580" s="832">
        <v>0</v>
      </c>
      <c r="I3580" s="832">
        <v>0</v>
      </c>
      <c r="J3580" s="832">
        <v>0</v>
      </c>
      <c r="K3580" s="832">
        <v>0</v>
      </c>
      <c r="L3580" s="832">
        <v>0</v>
      </c>
      <c r="M3580" s="832">
        <v>0</v>
      </c>
      <c r="N3580" s="832">
        <v>0</v>
      </c>
      <c r="O3580" s="832">
        <v>0</v>
      </c>
      <c r="P3580" s="832">
        <v>0</v>
      </c>
      <c r="Q3580" s="832">
        <v>0</v>
      </c>
      <c r="R3580" s="832">
        <v>0</v>
      </c>
      <c r="S3580" s="832">
        <v>0</v>
      </c>
      <c r="T3580" s="832">
        <v>0</v>
      </c>
      <c r="U3580" s="832">
        <v>0</v>
      </c>
      <c r="V3580" s="832">
        <v>0</v>
      </c>
      <c r="W3580" s="832">
        <v>0</v>
      </c>
      <c r="X3580" s="832">
        <v>0</v>
      </c>
      <c r="Y3580" s="832">
        <v>0</v>
      </c>
      <c r="Z3580" s="832">
        <v>0</v>
      </c>
      <c r="AA3580" s="832">
        <v>0</v>
      </c>
      <c r="AB3580" s="832">
        <v>0</v>
      </c>
      <c r="AC3580" s="832">
        <v>0</v>
      </c>
      <c r="AD3580" s="832">
        <v>0</v>
      </c>
      <c r="AE3580" s="832">
        <v>0</v>
      </c>
      <c r="AF3580" s="832">
        <v>0</v>
      </c>
      <c r="AG3580" s="832">
        <v>0</v>
      </c>
      <c r="AH3580" s="832">
        <v>0</v>
      </c>
      <c r="AI3580" s="832">
        <v>0</v>
      </c>
    </row>
    <row r="3581" spans="1:35" ht="15" customHeight="1">
      <c r="A3581" s="832" t="s">
        <v>1150</v>
      </c>
      <c r="B3581" s="832">
        <v>2023</v>
      </c>
      <c r="C3581" s="832" t="s">
        <v>2690</v>
      </c>
      <c r="D3581" s="832" t="s">
        <v>2691</v>
      </c>
      <c r="E3581" s="832" t="s">
        <v>333</v>
      </c>
      <c r="F3581" s="832" t="s">
        <v>1119</v>
      </c>
      <c r="G3581" s="832">
        <v>0</v>
      </c>
      <c r="H3581" s="832">
        <v>0</v>
      </c>
      <c r="I3581" s="832">
        <v>0</v>
      </c>
      <c r="J3581" s="832">
        <v>0</v>
      </c>
      <c r="K3581" s="832">
        <v>0</v>
      </c>
      <c r="L3581" s="832">
        <v>0</v>
      </c>
      <c r="M3581" s="832">
        <v>0</v>
      </c>
      <c r="N3581" s="832">
        <v>0</v>
      </c>
      <c r="O3581" s="832">
        <v>0</v>
      </c>
      <c r="P3581" s="832">
        <v>0</v>
      </c>
      <c r="Q3581" s="832">
        <v>0</v>
      </c>
      <c r="R3581" s="832">
        <v>0</v>
      </c>
      <c r="S3581" s="832">
        <v>0</v>
      </c>
      <c r="T3581" s="832">
        <v>0</v>
      </c>
      <c r="U3581" s="832">
        <v>0</v>
      </c>
      <c r="V3581" s="832">
        <v>0</v>
      </c>
      <c r="W3581" s="832">
        <v>0</v>
      </c>
      <c r="X3581" s="832">
        <v>0</v>
      </c>
      <c r="Y3581" s="832">
        <v>0</v>
      </c>
      <c r="Z3581" s="832">
        <v>0</v>
      </c>
      <c r="AA3581" s="832">
        <v>0</v>
      </c>
      <c r="AB3581" s="832">
        <v>0</v>
      </c>
      <c r="AC3581" s="832">
        <v>0</v>
      </c>
      <c r="AD3581" s="832">
        <v>0</v>
      </c>
      <c r="AE3581" s="832">
        <v>0</v>
      </c>
      <c r="AF3581" s="832">
        <v>0</v>
      </c>
      <c r="AG3581" s="832">
        <v>0</v>
      </c>
      <c r="AH3581" s="832">
        <v>0</v>
      </c>
      <c r="AI3581" s="832">
        <v>0</v>
      </c>
    </row>
    <row r="3582" spans="1:35" ht="15" customHeight="1">
      <c r="A3582" s="832" t="s">
        <v>1150</v>
      </c>
      <c r="B3582" s="832">
        <v>2023</v>
      </c>
      <c r="C3582" s="832" t="s">
        <v>2692</v>
      </c>
      <c r="D3582" s="832" t="s">
        <v>2693</v>
      </c>
      <c r="E3582" s="832" t="s">
        <v>333</v>
      </c>
      <c r="F3582" s="832" t="s">
        <v>1119</v>
      </c>
      <c r="G3582" s="832">
        <v>161.07</v>
      </c>
      <c r="H3582" s="832">
        <v>164.25</v>
      </c>
      <c r="I3582" s="832">
        <v>166.22</v>
      </c>
      <c r="J3582" s="832">
        <v>166.39</v>
      </c>
      <c r="K3582" s="832">
        <v>166.56</v>
      </c>
      <c r="L3582" s="832">
        <v>167.5</v>
      </c>
      <c r="M3582" s="832">
        <v>0.21</v>
      </c>
      <c r="N3582" s="832">
        <v>1.21</v>
      </c>
      <c r="O3582" s="832">
        <v>1.58</v>
      </c>
      <c r="P3582" s="832">
        <v>1.62</v>
      </c>
      <c r="Q3582" s="832">
        <v>3.93</v>
      </c>
      <c r="R3582" s="832">
        <v>4.8899999999999997</v>
      </c>
      <c r="S3582" s="832">
        <v>13.96</v>
      </c>
      <c r="T3582" s="832">
        <v>1</v>
      </c>
      <c r="U3582" s="832">
        <v>0</v>
      </c>
      <c r="V3582" s="832">
        <v>0</v>
      </c>
      <c r="W3582" s="832">
        <v>0</v>
      </c>
      <c r="X3582" s="832">
        <v>0</v>
      </c>
      <c r="Y3582" s="832">
        <v>0</v>
      </c>
      <c r="Z3582" s="832">
        <v>0</v>
      </c>
      <c r="AA3582" s="832">
        <v>0</v>
      </c>
      <c r="AB3582" s="832">
        <v>0</v>
      </c>
      <c r="AC3582" s="832">
        <v>0</v>
      </c>
      <c r="AD3582" s="832">
        <v>0</v>
      </c>
      <c r="AE3582" s="832">
        <v>0</v>
      </c>
      <c r="AF3582" s="832">
        <v>0</v>
      </c>
      <c r="AG3582" s="832">
        <v>0</v>
      </c>
      <c r="AH3582" s="832">
        <v>0</v>
      </c>
      <c r="AI3582" s="832">
        <v>0</v>
      </c>
    </row>
    <row r="3583" spans="1:35" ht="15" customHeight="1">
      <c r="A3583" s="832" t="s">
        <v>1150</v>
      </c>
      <c r="B3583" s="832">
        <v>2023</v>
      </c>
      <c r="C3583" s="832" t="s">
        <v>2696</v>
      </c>
      <c r="D3583" s="832" t="s">
        <v>2697</v>
      </c>
      <c r="E3583" s="832" t="s">
        <v>333</v>
      </c>
      <c r="F3583" s="832" t="s">
        <v>1119</v>
      </c>
      <c r="G3583" s="832">
        <v>0</v>
      </c>
      <c r="H3583" s="832">
        <v>0</v>
      </c>
      <c r="I3583" s="832">
        <v>0</v>
      </c>
      <c r="J3583" s="832">
        <v>0</v>
      </c>
      <c r="K3583" s="832">
        <v>0</v>
      </c>
      <c r="L3583" s="832">
        <v>0</v>
      </c>
      <c r="M3583" s="832">
        <v>0</v>
      </c>
      <c r="N3583" s="832">
        <v>0</v>
      </c>
      <c r="O3583" s="832">
        <v>0</v>
      </c>
      <c r="P3583" s="832">
        <v>0</v>
      </c>
      <c r="Q3583" s="832">
        <v>0</v>
      </c>
      <c r="R3583" s="832">
        <v>0</v>
      </c>
      <c r="S3583" s="832">
        <v>0</v>
      </c>
      <c r="T3583" s="832">
        <v>0</v>
      </c>
      <c r="U3583" s="832">
        <v>0</v>
      </c>
      <c r="V3583" s="832">
        <v>0</v>
      </c>
      <c r="W3583" s="832">
        <v>0</v>
      </c>
      <c r="X3583" s="832">
        <v>0</v>
      </c>
      <c r="Y3583" s="832">
        <v>0</v>
      </c>
      <c r="Z3583" s="832">
        <v>0</v>
      </c>
      <c r="AA3583" s="832">
        <v>0</v>
      </c>
      <c r="AB3583" s="832">
        <v>0</v>
      </c>
      <c r="AC3583" s="832">
        <v>0</v>
      </c>
      <c r="AD3583" s="832">
        <v>0</v>
      </c>
      <c r="AE3583" s="832">
        <v>0</v>
      </c>
      <c r="AF3583" s="832">
        <v>0</v>
      </c>
      <c r="AG3583" s="832">
        <v>0</v>
      </c>
      <c r="AH3583" s="832">
        <v>0</v>
      </c>
      <c r="AI3583" s="832">
        <v>0</v>
      </c>
    </row>
    <row r="3584" spans="1:35" ht="15" customHeight="1">
      <c r="A3584" s="832" t="s">
        <v>1150</v>
      </c>
      <c r="B3584" s="832">
        <v>2023</v>
      </c>
      <c r="C3584" s="832" t="s">
        <v>2700</v>
      </c>
      <c r="D3584" s="832" t="s">
        <v>2701</v>
      </c>
      <c r="E3584" s="832" t="s">
        <v>333</v>
      </c>
      <c r="F3584" s="832" t="s">
        <v>1119</v>
      </c>
      <c r="G3584" s="832">
        <v>0</v>
      </c>
      <c r="H3584" s="832">
        <v>0</v>
      </c>
      <c r="I3584" s="832">
        <v>0</v>
      </c>
      <c r="J3584" s="832">
        <v>0</v>
      </c>
      <c r="K3584" s="832">
        <v>0</v>
      </c>
      <c r="L3584" s="832">
        <v>0</v>
      </c>
      <c r="M3584" s="832">
        <v>0</v>
      </c>
      <c r="N3584" s="832">
        <v>0</v>
      </c>
      <c r="O3584" s="832">
        <v>0</v>
      </c>
      <c r="P3584" s="832">
        <v>0</v>
      </c>
      <c r="Q3584" s="832">
        <v>0</v>
      </c>
      <c r="R3584" s="832">
        <v>0</v>
      </c>
      <c r="S3584" s="832">
        <v>0</v>
      </c>
      <c r="T3584" s="832">
        <v>0</v>
      </c>
      <c r="U3584" s="832">
        <v>0</v>
      </c>
      <c r="V3584" s="832">
        <v>0</v>
      </c>
      <c r="W3584" s="832">
        <v>0</v>
      </c>
      <c r="X3584" s="832">
        <v>0</v>
      </c>
      <c r="Y3584" s="832">
        <v>0</v>
      </c>
      <c r="Z3584" s="832">
        <v>0</v>
      </c>
      <c r="AA3584" s="832">
        <v>0</v>
      </c>
      <c r="AB3584" s="832">
        <v>0</v>
      </c>
      <c r="AC3584" s="832">
        <v>0</v>
      </c>
      <c r="AD3584" s="832">
        <v>0</v>
      </c>
      <c r="AE3584" s="832">
        <v>0</v>
      </c>
      <c r="AF3584" s="832">
        <v>0</v>
      </c>
      <c r="AG3584" s="832">
        <v>0</v>
      </c>
      <c r="AH3584" s="832">
        <v>0</v>
      </c>
      <c r="AI3584" s="832">
        <v>0</v>
      </c>
    </row>
    <row r="3585" spans="1:35" ht="15" customHeight="1">
      <c r="A3585" s="832" t="s">
        <v>1150</v>
      </c>
      <c r="B3585" s="832">
        <v>2023</v>
      </c>
      <c r="C3585" s="832" t="s">
        <v>2702</v>
      </c>
      <c r="D3585" s="832" t="s">
        <v>2703</v>
      </c>
      <c r="E3585" s="832" t="s">
        <v>333</v>
      </c>
      <c r="F3585" s="832" t="s">
        <v>1119</v>
      </c>
      <c r="G3585" s="832">
        <v>0</v>
      </c>
      <c r="H3585" s="832">
        <v>0</v>
      </c>
      <c r="I3585" s="832">
        <v>0</v>
      </c>
      <c r="J3585" s="832">
        <v>0</v>
      </c>
      <c r="K3585" s="832">
        <v>0</v>
      </c>
      <c r="L3585" s="832">
        <v>0</v>
      </c>
      <c r="M3585" s="832">
        <v>0</v>
      </c>
      <c r="N3585" s="832">
        <v>0</v>
      </c>
      <c r="O3585" s="832">
        <v>0</v>
      </c>
      <c r="P3585" s="832">
        <v>0</v>
      </c>
      <c r="Q3585" s="832">
        <v>0</v>
      </c>
      <c r="R3585" s="832">
        <v>0</v>
      </c>
      <c r="S3585" s="832">
        <v>0</v>
      </c>
      <c r="T3585" s="832">
        <v>0</v>
      </c>
      <c r="U3585" s="832">
        <v>0</v>
      </c>
      <c r="V3585" s="832">
        <v>0</v>
      </c>
      <c r="W3585" s="832">
        <v>0</v>
      </c>
      <c r="X3585" s="832">
        <v>0</v>
      </c>
      <c r="Y3585" s="832">
        <v>0</v>
      </c>
      <c r="Z3585" s="832">
        <v>0</v>
      </c>
      <c r="AA3585" s="832">
        <v>0</v>
      </c>
      <c r="AB3585" s="832">
        <v>0</v>
      </c>
      <c r="AC3585" s="832">
        <v>0</v>
      </c>
      <c r="AD3585" s="832">
        <v>0</v>
      </c>
      <c r="AE3585" s="832">
        <v>0</v>
      </c>
      <c r="AF3585" s="832">
        <v>0</v>
      </c>
      <c r="AG3585" s="832">
        <v>0</v>
      </c>
      <c r="AH3585" s="832">
        <v>0</v>
      </c>
      <c r="AI3585" s="832">
        <v>0</v>
      </c>
    </row>
    <row r="3586" spans="1:35" ht="15" customHeight="1">
      <c r="A3586" s="832" t="s">
        <v>1150</v>
      </c>
      <c r="B3586" s="832">
        <v>2023</v>
      </c>
      <c r="C3586" s="832" t="s">
        <v>2704</v>
      </c>
      <c r="D3586" s="832" t="s">
        <v>2705</v>
      </c>
      <c r="E3586" s="832" t="s">
        <v>333</v>
      </c>
      <c r="F3586" s="832" t="s">
        <v>1119</v>
      </c>
      <c r="G3586" s="832">
        <v>0</v>
      </c>
      <c r="H3586" s="832">
        <v>0</v>
      </c>
      <c r="I3586" s="832">
        <v>0</v>
      </c>
      <c r="J3586" s="832">
        <v>0</v>
      </c>
      <c r="K3586" s="832">
        <v>0</v>
      </c>
      <c r="L3586" s="832">
        <v>0</v>
      </c>
      <c r="M3586" s="832">
        <v>0</v>
      </c>
      <c r="N3586" s="832">
        <v>0</v>
      </c>
      <c r="O3586" s="832">
        <v>0</v>
      </c>
      <c r="P3586" s="832">
        <v>0</v>
      </c>
      <c r="Q3586" s="832">
        <v>0</v>
      </c>
      <c r="R3586" s="832">
        <v>0</v>
      </c>
      <c r="S3586" s="832">
        <v>0</v>
      </c>
      <c r="T3586" s="832">
        <v>0</v>
      </c>
      <c r="U3586" s="832">
        <v>0</v>
      </c>
      <c r="V3586" s="832">
        <v>0</v>
      </c>
      <c r="W3586" s="832">
        <v>0</v>
      </c>
      <c r="X3586" s="832">
        <v>0</v>
      </c>
      <c r="Y3586" s="832">
        <v>0</v>
      </c>
      <c r="Z3586" s="832">
        <v>0</v>
      </c>
      <c r="AA3586" s="832">
        <v>0</v>
      </c>
      <c r="AB3586" s="832">
        <v>0</v>
      </c>
      <c r="AC3586" s="832">
        <v>0</v>
      </c>
      <c r="AD3586" s="832">
        <v>0</v>
      </c>
      <c r="AE3586" s="832">
        <v>0</v>
      </c>
      <c r="AF3586" s="832">
        <v>0</v>
      </c>
      <c r="AG3586" s="832">
        <v>0</v>
      </c>
      <c r="AH3586" s="832">
        <v>0</v>
      </c>
      <c r="AI3586" s="832">
        <v>0</v>
      </c>
    </row>
    <row r="3587" spans="1:35" ht="15" customHeight="1">
      <c r="A3587" s="832" t="s">
        <v>1150</v>
      </c>
      <c r="B3587" s="832">
        <v>2024</v>
      </c>
      <c r="C3587" s="832" t="s">
        <v>1151</v>
      </c>
      <c r="D3587" s="832" t="s">
        <v>1152</v>
      </c>
      <c r="E3587" s="832" t="s">
        <v>333</v>
      </c>
      <c r="F3587" s="832" t="s">
        <v>1153</v>
      </c>
      <c r="G3587" s="832">
        <v>0</v>
      </c>
      <c r="H3587" s="832">
        <v>0</v>
      </c>
      <c r="I3587" s="832">
        <v>0</v>
      </c>
      <c r="J3587" s="832">
        <v>0</v>
      </c>
      <c r="K3587" s="832">
        <v>0</v>
      </c>
      <c r="L3587" s="832">
        <v>0</v>
      </c>
      <c r="M3587" s="832">
        <v>0</v>
      </c>
      <c r="N3587" s="832">
        <v>0</v>
      </c>
      <c r="O3587" s="832">
        <v>0</v>
      </c>
      <c r="P3587" s="832">
        <v>0</v>
      </c>
      <c r="Q3587" s="832">
        <v>0</v>
      </c>
      <c r="R3587" s="832">
        <v>0</v>
      </c>
      <c r="S3587" s="832">
        <v>0</v>
      </c>
      <c r="T3587" s="832">
        <v>0</v>
      </c>
      <c r="U3587" s="832">
        <v>0</v>
      </c>
      <c r="V3587" s="832">
        <v>0</v>
      </c>
      <c r="W3587" s="832">
        <v>0</v>
      </c>
      <c r="X3587" s="832">
        <v>0</v>
      </c>
      <c r="Y3587" s="832">
        <v>0</v>
      </c>
      <c r="Z3587" s="832">
        <v>0</v>
      </c>
      <c r="AA3587" s="832">
        <v>0</v>
      </c>
      <c r="AB3587" s="832">
        <v>0</v>
      </c>
      <c r="AC3587" s="832">
        <v>0</v>
      </c>
      <c r="AD3587" s="832">
        <v>0</v>
      </c>
      <c r="AE3587" s="832">
        <v>0</v>
      </c>
      <c r="AF3587" s="832">
        <v>0</v>
      </c>
      <c r="AG3587" s="832">
        <v>0</v>
      </c>
      <c r="AH3587" s="832">
        <v>0</v>
      </c>
      <c r="AI3587" s="832">
        <v>0</v>
      </c>
    </row>
    <row r="3588" spans="1:35" ht="15" customHeight="1">
      <c r="A3588" s="832" t="s">
        <v>1150</v>
      </c>
      <c r="B3588" s="832">
        <v>2024</v>
      </c>
      <c r="C3588" s="832" t="s">
        <v>1154</v>
      </c>
      <c r="D3588" s="832" t="s">
        <v>1155</v>
      </c>
      <c r="E3588" s="832" t="s">
        <v>333</v>
      </c>
      <c r="F3588" s="832" t="s">
        <v>1153</v>
      </c>
      <c r="G3588" s="832">
        <v>0</v>
      </c>
      <c r="H3588" s="832">
        <v>0</v>
      </c>
      <c r="I3588" s="832">
        <v>0</v>
      </c>
      <c r="J3588" s="832">
        <v>0</v>
      </c>
      <c r="K3588" s="832">
        <v>0</v>
      </c>
      <c r="L3588" s="832">
        <v>0</v>
      </c>
      <c r="M3588" s="832">
        <v>0</v>
      </c>
      <c r="N3588" s="832">
        <v>0</v>
      </c>
      <c r="O3588" s="832">
        <v>0</v>
      </c>
      <c r="P3588" s="832">
        <v>0</v>
      </c>
      <c r="Q3588" s="832">
        <v>0</v>
      </c>
      <c r="R3588" s="832">
        <v>0</v>
      </c>
      <c r="S3588" s="832">
        <v>0</v>
      </c>
      <c r="T3588" s="832">
        <v>0</v>
      </c>
      <c r="U3588" s="832">
        <v>0</v>
      </c>
      <c r="V3588" s="832">
        <v>0</v>
      </c>
      <c r="W3588" s="832">
        <v>0</v>
      </c>
      <c r="X3588" s="832">
        <v>0</v>
      </c>
      <c r="Y3588" s="832">
        <v>0</v>
      </c>
      <c r="Z3588" s="832">
        <v>0</v>
      </c>
      <c r="AA3588" s="832">
        <v>0</v>
      </c>
      <c r="AB3588" s="832">
        <v>0</v>
      </c>
      <c r="AC3588" s="832">
        <v>0</v>
      </c>
      <c r="AD3588" s="832">
        <v>0</v>
      </c>
      <c r="AE3588" s="832">
        <v>0</v>
      </c>
      <c r="AF3588" s="832">
        <v>0</v>
      </c>
      <c r="AG3588" s="832">
        <v>0</v>
      </c>
      <c r="AH3588" s="832">
        <v>0</v>
      </c>
      <c r="AI3588" s="832">
        <v>0</v>
      </c>
    </row>
    <row r="3589" spans="1:35" ht="15" customHeight="1">
      <c r="A3589" s="832" t="s">
        <v>1150</v>
      </c>
      <c r="B3589" s="832">
        <v>2024</v>
      </c>
      <c r="C3589" s="832" t="s">
        <v>1156</v>
      </c>
      <c r="D3589" s="832" t="s">
        <v>1157</v>
      </c>
      <c r="E3589" s="832" t="s">
        <v>333</v>
      </c>
      <c r="F3589" s="832" t="s">
        <v>1153</v>
      </c>
      <c r="G3589" s="832">
        <v>0</v>
      </c>
      <c r="H3589" s="832">
        <v>0</v>
      </c>
      <c r="I3589" s="832">
        <v>0</v>
      </c>
      <c r="J3589" s="832">
        <v>0</v>
      </c>
      <c r="K3589" s="832">
        <v>0</v>
      </c>
      <c r="L3589" s="832">
        <v>0</v>
      </c>
      <c r="M3589" s="832">
        <v>0</v>
      </c>
      <c r="N3589" s="832">
        <v>0</v>
      </c>
      <c r="O3589" s="832">
        <v>0</v>
      </c>
      <c r="P3589" s="832">
        <v>0</v>
      </c>
      <c r="Q3589" s="832">
        <v>0</v>
      </c>
      <c r="R3589" s="832">
        <v>0</v>
      </c>
      <c r="S3589" s="832">
        <v>0</v>
      </c>
      <c r="T3589" s="832">
        <v>0</v>
      </c>
      <c r="U3589" s="832">
        <v>0</v>
      </c>
      <c r="V3589" s="832">
        <v>0</v>
      </c>
      <c r="W3589" s="832">
        <v>0</v>
      </c>
      <c r="X3589" s="832">
        <v>0</v>
      </c>
      <c r="Y3589" s="832">
        <v>0</v>
      </c>
      <c r="Z3589" s="832">
        <v>0</v>
      </c>
      <c r="AA3589" s="832">
        <v>0</v>
      </c>
      <c r="AB3589" s="832">
        <v>0</v>
      </c>
      <c r="AC3589" s="832">
        <v>0</v>
      </c>
      <c r="AD3589" s="832">
        <v>0</v>
      </c>
      <c r="AE3589" s="832">
        <v>0</v>
      </c>
      <c r="AF3589" s="832">
        <v>0</v>
      </c>
      <c r="AG3589" s="832">
        <v>0</v>
      </c>
      <c r="AH3589" s="832">
        <v>0</v>
      </c>
      <c r="AI3589" s="832">
        <v>0</v>
      </c>
    </row>
    <row r="3590" spans="1:35" ht="15" customHeight="1">
      <c r="A3590" s="832" t="s">
        <v>1150</v>
      </c>
      <c r="B3590" s="832">
        <v>2024</v>
      </c>
      <c r="C3590" s="832" t="s">
        <v>1158</v>
      </c>
      <c r="D3590" s="832" t="s">
        <v>1159</v>
      </c>
      <c r="E3590" s="832" t="s">
        <v>333</v>
      </c>
      <c r="F3590" s="832" t="s">
        <v>1153</v>
      </c>
      <c r="G3590" s="832">
        <v>-20185</v>
      </c>
      <c r="H3590" s="832">
        <v>-20185</v>
      </c>
      <c r="I3590" s="832">
        <v>-20185</v>
      </c>
      <c r="J3590" s="832">
        <v>-20185</v>
      </c>
      <c r="K3590" s="832">
        <v>-20185</v>
      </c>
      <c r="L3590" s="832">
        <v>-20185</v>
      </c>
      <c r="M3590" s="832">
        <v>-20185</v>
      </c>
      <c r="N3590" s="832">
        <v>-20185</v>
      </c>
      <c r="O3590" s="832">
        <v>-20185</v>
      </c>
      <c r="P3590" s="832">
        <v>-16305</v>
      </c>
      <c r="Q3590" s="832">
        <v>-16305</v>
      </c>
      <c r="R3590" s="832">
        <v>-16305</v>
      </c>
      <c r="S3590" s="832">
        <v>0</v>
      </c>
      <c r="T3590" s="832">
        <v>0</v>
      </c>
      <c r="U3590" s="832">
        <v>3880</v>
      </c>
      <c r="V3590" s="832">
        <v>0</v>
      </c>
      <c r="W3590" s="832">
        <v>0</v>
      </c>
      <c r="X3590" s="832">
        <v>0</v>
      </c>
      <c r="Y3590" s="832">
        <v>0</v>
      </c>
      <c r="Z3590" s="832">
        <v>0</v>
      </c>
      <c r="AA3590" s="832">
        <v>0</v>
      </c>
      <c r="AB3590" s="832">
        <v>0</v>
      </c>
      <c r="AC3590" s="832">
        <v>0</v>
      </c>
      <c r="AD3590" s="832">
        <v>0</v>
      </c>
      <c r="AE3590" s="832">
        <v>0</v>
      </c>
      <c r="AF3590" s="832">
        <v>0</v>
      </c>
      <c r="AG3590" s="832">
        <v>0</v>
      </c>
      <c r="AH3590" s="832">
        <v>0</v>
      </c>
      <c r="AI3590" s="832">
        <v>0</v>
      </c>
    </row>
    <row r="3591" spans="1:35" ht="15" customHeight="1">
      <c r="A3591" s="832" t="s">
        <v>1150</v>
      </c>
      <c r="B3591" s="832">
        <v>2024</v>
      </c>
      <c r="C3591" s="832" t="s">
        <v>1160</v>
      </c>
      <c r="D3591" s="832" t="s">
        <v>1161</v>
      </c>
      <c r="E3591" s="832" t="s">
        <v>333</v>
      </c>
      <c r="F3591" s="832" t="s">
        <v>1153</v>
      </c>
      <c r="G3591" s="832">
        <v>20185</v>
      </c>
      <c r="H3591" s="832">
        <v>20185</v>
      </c>
      <c r="I3591" s="832">
        <v>20185</v>
      </c>
      <c r="J3591" s="832">
        <v>20185</v>
      </c>
      <c r="K3591" s="832">
        <v>20185</v>
      </c>
      <c r="L3591" s="832">
        <v>20185</v>
      </c>
      <c r="M3591" s="832">
        <v>20185</v>
      </c>
      <c r="N3591" s="832">
        <v>20185</v>
      </c>
      <c r="O3591" s="832">
        <v>20185</v>
      </c>
      <c r="P3591" s="832">
        <v>16305</v>
      </c>
      <c r="Q3591" s="832">
        <v>16305</v>
      </c>
      <c r="R3591" s="832">
        <v>16305</v>
      </c>
      <c r="S3591" s="832">
        <v>0</v>
      </c>
      <c r="T3591" s="832">
        <v>0</v>
      </c>
      <c r="U3591" s="832">
        <v>-3880</v>
      </c>
      <c r="V3591" s="832">
        <v>0</v>
      </c>
      <c r="W3591" s="832">
        <v>0</v>
      </c>
      <c r="X3591" s="832">
        <v>0</v>
      </c>
      <c r="Y3591" s="832">
        <v>0</v>
      </c>
      <c r="Z3591" s="832">
        <v>0</v>
      </c>
      <c r="AA3591" s="832">
        <v>0</v>
      </c>
      <c r="AB3591" s="832">
        <v>0</v>
      </c>
      <c r="AC3591" s="832">
        <v>0</v>
      </c>
      <c r="AD3591" s="832">
        <v>0</v>
      </c>
      <c r="AE3591" s="832">
        <v>0</v>
      </c>
      <c r="AF3591" s="832">
        <v>0</v>
      </c>
      <c r="AG3591" s="832">
        <v>0</v>
      </c>
      <c r="AH3591" s="832">
        <v>0</v>
      </c>
      <c r="AI3591" s="832">
        <v>0</v>
      </c>
    </row>
    <row r="3592" spans="1:35" ht="15" customHeight="1">
      <c r="A3592" s="832" t="s">
        <v>1150</v>
      </c>
      <c r="B3592" s="832">
        <v>2024</v>
      </c>
      <c r="C3592" s="832" t="s">
        <v>1162</v>
      </c>
      <c r="D3592" s="832" t="s">
        <v>1163</v>
      </c>
      <c r="E3592" s="832" t="s">
        <v>333</v>
      </c>
      <c r="F3592" s="832" t="s">
        <v>1119</v>
      </c>
      <c r="G3592" s="832">
        <v>204411.07</v>
      </c>
      <c r="H3592" s="832">
        <v>227596.98</v>
      </c>
      <c r="I3592" s="832">
        <v>261270.88</v>
      </c>
      <c r="J3592" s="832">
        <v>294127.71000000002</v>
      </c>
      <c r="K3592" s="832">
        <v>42741.83</v>
      </c>
      <c r="L3592" s="832">
        <v>87459.29</v>
      </c>
      <c r="M3592" s="832">
        <v>113311.69</v>
      </c>
      <c r="N3592" s="832">
        <v>134009.01999999999</v>
      </c>
      <c r="O3592" s="832">
        <v>148126.51</v>
      </c>
      <c r="P3592" s="832">
        <v>181721.13</v>
      </c>
      <c r="Q3592" s="832">
        <v>202173.36</v>
      </c>
      <c r="R3592" s="832">
        <v>224359.88</v>
      </c>
      <c r="S3592" s="832">
        <v>24510.639999999999</v>
      </c>
      <c r="T3592" s="832">
        <v>28263.47</v>
      </c>
      <c r="U3592" s="832">
        <v>0</v>
      </c>
      <c r="V3592" s="832">
        <v>0</v>
      </c>
      <c r="W3592" s="832">
        <v>0</v>
      </c>
      <c r="X3592" s="832">
        <v>0</v>
      </c>
      <c r="Y3592" s="832">
        <v>0</v>
      </c>
      <c r="Z3592" s="832">
        <v>0</v>
      </c>
      <c r="AA3592" s="832">
        <v>0</v>
      </c>
      <c r="AB3592" s="832">
        <v>0</v>
      </c>
      <c r="AC3592" s="832">
        <v>0</v>
      </c>
      <c r="AD3592" s="832">
        <v>0</v>
      </c>
      <c r="AE3592" s="832">
        <v>0</v>
      </c>
      <c r="AF3592" s="832">
        <v>0</v>
      </c>
      <c r="AG3592" s="832">
        <v>0</v>
      </c>
      <c r="AH3592" s="832">
        <v>0</v>
      </c>
      <c r="AI3592" s="832">
        <v>0</v>
      </c>
    </row>
    <row r="3593" spans="1:35" ht="15" customHeight="1">
      <c r="A3593" s="832" t="s">
        <v>1150</v>
      </c>
      <c r="B3593" s="832">
        <v>2024</v>
      </c>
      <c r="C3593" s="832" t="s">
        <v>1164</v>
      </c>
      <c r="D3593" s="832" t="s">
        <v>2726</v>
      </c>
      <c r="E3593" s="832" t="s">
        <v>333</v>
      </c>
      <c r="F3593" s="832" t="s">
        <v>1119</v>
      </c>
      <c r="G3593" s="832">
        <v>469396.29</v>
      </c>
      <c r="H3593" s="832">
        <v>523979.97</v>
      </c>
      <c r="I3593" s="832">
        <v>585976.56999999995</v>
      </c>
      <c r="J3593" s="832">
        <v>653075.81000000006</v>
      </c>
      <c r="K3593" s="832">
        <v>64931.55</v>
      </c>
      <c r="L3593" s="832">
        <v>127492.26</v>
      </c>
      <c r="M3593" s="832">
        <v>190848.69</v>
      </c>
      <c r="N3593" s="832">
        <v>249648.63</v>
      </c>
      <c r="O3593" s="832">
        <v>304355.21000000002</v>
      </c>
      <c r="P3593" s="832">
        <v>389283.58</v>
      </c>
      <c r="Q3593" s="832">
        <v>449612.82</v>
      </c>
      <c r="R3593" s="832">
        <v>515936.06</v>
      </c>
      <c r="S3593" s="832">
        <v>54422.98</v>
      </c>
      <c r="T3593" s="832">
        <v>63172.61</v>
      </c>
      <c r="U3593" s="832">
        <v>0</v>
      </c>
      <c r="V3593" s="832">
        <v>0</v>
      </c>
      <c r="W3593" s="832">
        <v>0</v>
      </c>
      <c r="X3593" s="832">
        <v>0</v>
      </c>
      <c r="Y3593" s="832">
        <v>0</v>
      </c>
      <c r="Z3593" s="832">
        <v>0</v>
      </c>
      <c r="AA3593" s="832">
        <v>0</v>
      </c>
      <c r="AB3593" s="832">
        <v>0</v>
      </c>
      <c r="AC3593" s="832">
        <v>0</v>
      </c>
      <c r="AD3593" s="832">
        <v>0</v>
      </c>
      <c r="AE3593" s="832">
        <v>0</v>
      </c>
      <c r="AF3593" s="832">
        <v>0</v>
      </c>
      <c r="AG3593" s="832">
        <v>0</v>
      </c>
      <c r="AH3593" s="832">
        <v>0</v>
      </c>
      <c r="AI3593" s="832">
        <v>0</v>
      </c>
    </row>
    <row r="3594" spans="1:35" ht="15" customHeight="1">
      <c r="A3594" s="832" t="s">
        <v>1150</v>
      </c>
      <c r="B3594" s="832">
        <v>2024</v>
      </c>
      <c r="C3594" s="832" t="s">
        <v>1166</v>
      </c>
      <c r="D3594" s="832" t="s">
        <v>2727</v>
      </c>
      <c r="E3594" s="832" t="s">
        <v>333</v>
      </c>
      <c r="F3594" s="832" t="s">
        <v>1119</v>
      </c>
      <c r="G3594" s="832">
        <v>250864.62</v>
      </c>
      <c r="H3594" s="832">
        <v>285888.2</v>
      </c>
      <c r="I3594" s="832">
        <v>320322.11</v>
      </c>
      <c r="J3594" s="832">
        <v>351998.68</v>
      </c>
      <c r="K3594" s="832">
        <v>34615.269999999997</v>
      </c>
      <c r="L3594" s="832">
        <v>78380.77</v>
      </c>
      <c r="M3594" s="832">
        <v>114673.23</v>
      </c>
      <c r="N3594" s="832">
        <v>152151.35999999999</v>
      </c>
      <c r="O3594" s="832">
        <v>191658.39</v>
      </c>
      <c r="P3594" s="832">
        <v>238840.56</v>
      </c>
      <c r="Q3594" s="832">
        <v>268459.23</v>
      </c>
      <c r="R3594" s="832">
        <v>298447.95</v>
      </c>
      <c r="S3594" s="832">
        <v>29333.22</v>
      </c>
      <c r="T3594" s="832">
        <v>36492.230000000003</v>
      </c>
      <c r="U3594" s="832">
        <v>0</v>
      </c>
      <c r="V3594" s="832">
        <v>0</v>
      </c>
      <c r="W3594" s="832">
        <v>0</v>
      </c>
      <c r="X3594" s="832">
        <v>0</v>
      </c>
      <c r="Y3594" s="832">
        <v>0</v>
      </c>
      <c r="Z3594" s="832">
        <v>0</v>
      </c>
      <c r="AA3594" s="832">
        <v>0</v>
      </c>
      <c r="AB3594" s="832">
        <v>0</v>
      </c>
      <c r="AC3594" s="832">
        <v>0</v>
      </c>
      <c r="AD3594" s="832">
        <v>0</v>
      </c>
      <c r="AE3594" s="832">
        <v>0</v>
      </c>
      <c r="AF3594" s="832">
        <v>0</v>
      </c>
      <c r="AG3594" s="832">
        <v>0</v>
      </c>
      <c r="AH3594" s="832">
        <v>0</v>
      </c>
      <c r="AI3594" s="832">
        <v>0</v>
      </c>
    </row>
    <row r="3595" spans="1:35" ht="15" customHeight="1">
      <c r="A3595" s="832" t="s">
        <v>1150</v>
      </c>
      <c r="B3595" s="832">
        <v>2024</v>
      </c>
      <c r="C3595" s="832" t="s">
        <v>1168</v>
      </c>
      <c r="D3595" s="832" t="s">
        <v>1169</v>
      </c>
      <c r="E3595" s="832" t="s">
        <v>333</v>
      </c>
      <c r="F3595" s="832" t="s">
        <v>1119</v>
      </c>
      <c r="G3595" s="832">
        <v>148522.54</v>
      </c>
      <c r="H3595" s="832">
        <v>172331.26</v>
      </c>
      <c r="I3595" s="832">
        <v>194111.23</v>
      </c>
      <c r="J3595" s="832">
        <v>220363.53</v>
      </c>
      <c r="K3595" s="832">
        <v>28002.06</v>
      </c>
      <c r="L3595" s="832">
        <v>53746.02</v>
      </c>
      <c r="M3595" s="832">
        <v>80322.539999999994</v>
      </c>
      <c r="N3595" s="832">
        <v>105239.3</v>
      </c>
      <c r="O3595" s="832">
        <v>113950.05</v>
      </c>
      <c r="P3595" s="832">
        <v>118370.49</v>
      </c>
      <c r="Q3595" s="832">
        <v>117361.52</v>
      </c>
      <c r="R3595" s="832">
        <v>140125.79</v>
      </c>
      <c r="S3595" s="832">
        <v>18363.63</v>
      </c>
      <c r="T3595" s="832">
        <v>19097.509999999998</v>
      </c>
      <c r="U3595" s="832">
        <v>0</v>
      </c>
      <c r="V3595" s="832">
        <v>0</v>
      </c>
      <c r="W3595" s="832">
        <v>0</v>
      </c>
      <c r="X3595" s="832">
        <v>0</v>
      </c>
      <c r="Y3595" s="832">
        <v>0</v>
      </c>
      <c r="Z3595" s="832">
        <v>0</v>
      </c>
      <c r="AA3595" s="832">
        <v>0</v>
      </c>
      <c r="AB3595" s="832">
        <v>0</v>
      </c>
      <c r="AC3595" s="832">
        <v>0</v>
      </c>
      <c r="AD3595" s="832">
        <v>0</v>
      </c>
      <c r="AE3595" s="832">
        <v>0</v>
      </c>
      <c r="AF3595" s="832">
        <v>0</v>
      </c>
      <c r="AG3595" s="832">
        <v>0</v>
      </c>
      <c r="AH3595" s="832">
        <v>0</v>
      </c>
      <c r="AI3595" s="832">
        <v>0</v>
      </c>
    </row>
    <row r="3596" spans="1:35" ht="15" customHeight="1">
      <c r="A3596" s="832" t="s">
        <v>1150</v>
      </c>
      <c r="B3596" s="832">
        <v>2024</v>
      </c>
      <c r="C3596" s="832" t="s">
        <v>1170</v>
      </c>
      <c r="D3596" s="832" t="s">
        <v>1171</v>
      </c>
      <c r="E3596" s="832" t="s">
        <v>333</v>
      </c>
      <c r="F3596" s="832" t="s">
        <v>1119</v>
      </c>
      <c r="G3596" s="832">
        <v>1490.85</v>
      </c>
      <c r="H3596" s="832">
        <v>1549.66</v>
      </c>
      <c r="I3596" s="832">
        <v>1550.66</v>
      </c>
      <c r="J3596" s="832">
        <v>1672.66</v>
      </c>
      <c r="K3596" s="832">
        <v>1260.5899999999999</v>
      </c>
      <c r="L3596" s="832">
        <v>2491.1999999999998</v>
      </c>
      <c r="M3596" s="832">
        <v>2687.2</v>
      </c>
      <c r="N3596" s="832">
        <v>3421.34</v>
      </c>
      <c r="O3596" s="832">
        <v>4394.3500000000004</v>
      </c>
      <c r="P3596" s="832">
        <v>4431.4399999999996</v>
      </c>
      <c r="Q3596" s="832">
        <v>4656.16</v>
      </c>
      <c r="R3596" s="832">
        <v>4688.5600000000004</v>
      </c>
      <c r="S3596" s="832">
        <v>139.38999999999999</v>
      </c>
      <c r="T3596" s="832">
        <v>440.11</v>
      </c>
      <c r="U3596" s="832">
        <v>0</v>
      </c>
      <c r="V3596" s="832">
        <v>0</v>
      </c>
      <c r="W3596" s="832">
        <v>0</v>
      </c>
      <c r="X3596" s="832">
        <v>0</v>
      </c>
      <c r="Y3596" s="832">
        <v>0</v>
      </c>
      <c r="Z3596" s="832">
        <v>0</v>
      </c>
      <c r="AA3596" s="832">
        <v>0</v>
      </c>
      <c r="AB3596" s="832">
        <v>0</v>
      </c>
      <c r="AC3596" s="832">
        <v>0</v>
      </c>
      <c r="AD3596" s="832">
        <v>0</v>
      </c>
      <c r="AE3596" s="832">
        <v>0</v>
      </c>
      <c r="AF3596" s="832">
        <v>0</v>
      </c>
      <c r="AG3596" s="832">
        <v>0</v>
      </c>
      <c r="AH3596" s="832">
        <v>0</v>
      </c>
      <c r="AI3596" s="832">
        <v>0</v>
      </c>
    </row>
    <row r="3597" spans="1:35" ht="15" customHeight="1">
      <c r="A3597" s="832" t="s">
        <v>1150</v>
      </c>
      <c r="B3597" s="832">
        <v>2024</v>
      </c>
      <c r="C3597" s="832" t="s">
        <v>1172</v>
      </c>
      <c r="D3597" s="832" t="s">
        <v>1173</v>
      </c>
      <c r="E3597" s="832" t="s">
        <v>333</v>
      </c>
      <c r="F3597" s="832" t="s">
        <v>1119</v>
      </c>
      <c r="G3597" s="832">
        <v>60972.11</v>
      </c>
      <c r="H3597" s="832">
        <v>91704.56</v>
      </c>
      <c r="I3597" s="832">
        <v>106571.94</v>
      </c>
      <c r="J3597" s="832">
        <v>120720.08</v>
      </c>
      <c r="K3597" s="832">
        <v>15986.2</v>
      </c>
      <c r="L3597" s="832">
        <v>31782.45</v>
      </c>
      <c r="M3597" s="832">
        <v>48006.41</v>
      </c>
      <c r="N3597" s="832">
        <v>64679.39</v>
      </c>
      <c r="O3597" s="832">
        <v>80069.649999999994</v>
      </c>
      <c r="P3597" s="832">
        <v>103215.54</v>
      </c>
      <c r="Q3597" s="832">
        <v>129919.72</v>
      </c>
      <c r="R3597" s="832">
        <v>153118.76999999999</v>
      </c>
      <c r="S3597" s="832">
        <v>10060.01</v>
      </c>
      <c r="T3597" s="832">
        <v>18491.12</v>
      </c>
      <c r="U3597" s="832">
        <v>0</v>
      </c>
      <c r="V3597" s="832">
        <v>0</v>
      </c>
      <c r="W3597" s="832">
        <v>0</v>
      </c>
      <c r="X3597" s="832">
        <v>0</v>
      </c>
      <c r="Y3597" s="832">
        <v>0</v>
      </c>
      <c r="Z3597" s="832">
        <v>0</v>
      </c>
      <c r="AA3597" s="832">
        <v>0</v>
      </c>
      <c r="AB3597" s="832">
        <v>0</v>
      </c>
      <c r="AC3597" s="832">
        <v>0</v>
      </c>
      <c r="AD3597" s="832">
        <v>0</v>
      </c>
      <c r="AE3597" s="832">
        <v>0</v>
      </c>
      <c r="AF3597" s="832">
        <v>0</v>
      </c>
      <c r="AG3597" s="832">
        <v>0</v>
      </c>
      <c r="AH3597" s="832">
        <v>0</v>
      </c>
      <c r="AI3597" s="832">
        <v>0</v>
      </c>
    </row>
    <row r="3598" spans="1:35" ht="15" customHeight="1">
      <c r="A3598" s="832" t="s">
        <v>1150</v>
      </c>
      <c r="B3598" s="832">
        <v>2024</v>
      </c>
      <c r="C3598" s="832" t="s">
        <v>1174</v>
      </c>
      <c r="D3598" s="832" t="s">
        <v>1175</v>
      </c>
      <c r="E3598" s="832" t="s">
        <v>333</v>
      </c>
      <c r="F3598" s="832" t="s">
        <v>1119</v>
      </c>
      <c r="G3598" s="832">
        <v>-24746.12</v>
      </c>
      <c r="H3598" s="832">
        <v>-28239.64</v>
      </c>
      <c r="I3598" s="832">
        <v>-31289.27</v>
      </c>
      <c r="J3598" s="832">
        <v>-35583.9</v>
      </c>
      <c r="K3598" s="832">
        <v>-4359.2</v>
      </c>
      <c r="L3598" s="832">
        <v>-8920.68</v>
      </c>
      <c r="M3598" s="832">
        <v>-13685.18</v>
      </c>
      <c r="N3598" s="832">
        <v>-18536.04</v>
      </c>
      <c r="O3598" s="832">
        <v>-23036.11</v>
      </c>
      <c r="P3598" s="832">
        <v>-29840.77</v>
      </c>
      <c r="Q3598" s="832">
        <v>-38240.769999999997</v>
      </c>
      <c r="R3598" s="832">
        <v>-46014.46</v>
      </c>
      <c r="S3598" s="832">
        <v>-2965.33</v>
      </c>
      <c r="T3598" s="832">
        <v>-4643.38</v>
      </c>
      <c r="U3598" s="832">
        <v>0</v>
      </c>
      <c r="V3598" s="832">
        <v>0</v>
      </c>
      <c r="W3598" s="832">
        <v>0</v>
      </c>
      <c r="X3598" s="832">
        <v>0</v>
      </c>
      <c r="Y3598" s="832">
        <v>0</v>
      </c>
      <c r="Z3598" s="832">
        <v>0</v>
      </c>
      <c r="AA3598" s="832">
        <v>0</v>
      </c>
      <c r="AB3598" s="832">
        <v>0</v>
      </c>
      <c r="AC3598" s="832">
        <v>0</v>
      </c>
      <c r="AD3598" s="832">
        <v>0</v>
      </c>
      <c r="AE3598" s="832">
        <v>0</v>
      </c>
      <c r="AF3598" s="832">
        <v>0</v>
      </c>
      <c r="AG3598" s="832">
        <v>0</v>
      </c>
      <c r="AH3598" s="832">
        <v>0</v>
      </c>
      <c r="AI3598" s="832">
        <v>0</v>
      </c>
    </row>
    <row r="3599" spans="1:35" ht="15" customHeight="1">
      <c r="A3599" s="832" t="s">
        <v>1150</v>
      </c>
      <c r="B3599" s="832">
        <v>2024</v>
      </c>
      <c r="C3599" s="832" t="s">
        <v>1176</v>
      </c>
      <c r="D3599" s="832" t="s">
        <v>1177</v>
      </c>
      <c r="E3599" s="832" t="s">
        <v>333</v>
      </c>
      <c r="F3599" s="832" t="s">
        <v>1119</v>
      </c>
      <c r="G3599" s="832">
        <v>0</v>
      </c>
      <c r="H3599" s="832">
        <v>0</v>
      </c>
      <c r="I3599" s="832">
        <v>0</v>
      </c>
      <c r="J3599" s="832">
        <v>0</v>
      </c>
      <c r="K3599" s="832">
        <v>0</v>
      </c>
      <c r="L3599" s="832">
        <v>0</v>
      </c>
      <c r="M3599" s="832">
        <v>0</v>
      </c>
      <c r="N3599" s="832">
        <v>0</v>
      </c>
      <c r="O3599" s="832">
        <v>154.9</v>
      </c>
      <c r="P3599" s="832">
        <v>154.9</v>
      </c>
      <c r="Q3599" s="832">
        <v>154.9</v>
      </c>
      <c r="R3599" s="832">
        <v>154.9</v>
      </c>
      <c r="S3599" s="832">
        <v>0</v>
      </c>
      <c r="T3599" s="832">
        <v>14.08</v>
      </c>
      <c r="U3599" s="832">
        <v>0</v>
      </c>
      <c r="V3599" s="832">
        <v>0</v>
      </c>
      <c r="W3599" s="832">
        <v>0</v>
      </c>
      <c r="X3599" s="832">
        <v>0</v>
      </c>
      <c r="Y3599" s="832">
        <v>0</v>
      </c>
      <c r="Z3599" s="832">
        <v>0</v>
      </c>
      <c r="AA3599" s="832">
        <v>0</v>
      </c>
      <c r="AB3599" s="832">
        <v>0</v>
      </c>
      <c r="AC3599" s="832">
        <v>0</v>
      </c>
      <c r="AD3599" s="832">
        <v>0</v>
      </c>
      <c r="AE3599" s="832">
        <v>0</v>
      </c>
      <c r="AF3599" s="832">
        <v>0</v>
      </c>
      <c r="AG3599" s="832">
        <v>0</v>
      </c>
      <c r="AH3599" s="832">
        <v>0</v>
      </c>
      <c r="AI3599" s="832">
        <v>0</v>
      </c>
    </row>
    <row r="3600" spans="1:35" ht="15" customHeight="1">
      <c r="A3600" s="832" t="s">
        <v>1150</v>
      </c>
      <c r="B3600" s="832">
        <v>2024</v>
      </c>
      <c r="C3600" s="832" t="s">
        <v>1178</v>
      </c>
      <c r="D3600" s="832" t="s">
        <v>1179</v>
      </c>
      <c r="E3600" s="832" t="s">
        <v>333</v>
      </c>
      <c r="F3600" s="832" t="s">
        <v>1119</v>
      </c>
      <c r="G3600" s="832">
        <v>0</v>
      </c>
      <c r="H3600" s="832">
        <v>0</v>
      </c>
      <c r="I3600" s="832">
        <v>0</v>
      </c>
      <c r="J3600" s="832">
        <v>280.5</v>
      </c>
      <c r="K3600" s="832">
        <v>142.5</v>
      </c>
      <c r="L3600" s="832">
        <v>142.5</v>
      </c>
      <c r="M3600" s="832">
        <v>142.5</v>
      </c>
      <c r="N3600" s="832">
        <v>142.5</v>
      </c>
      <c r="O3600" s="832">
        <v>952.5</v>
      </c>
      <c r="P3600" s="832">
        <v>1837.5</v>
      </c>
      <c r="Q3600" s="832">
        <v>1837.5</v>
      </c>
      <c r="R3600" s="832">
        <v>3192.5</v>
      </c>
      <c r="S3600" s="832">
        <v>23.38</v>
      </c>
      <c r="T3600" s="832">
        <v>192.55</v>
      </c>
      <c r="U3600" s="832">
        <v>0</v>
      </c>
      <c r="V3600" s="832">
        <v>0</v>
      </c>
      <c r="W3600" s="832">
        <v>0</v>
      </c>
      <c r="X3600" s="832">
        <v>0</v>
      </c>
      <c r="Y3600" s="832">
        <v>0</v>
      </c>
      <c r="Z3600" s="832">
        <v>0</v>
      </c>
      <c r="AA3600" s="832">
        <v>0</v>
      </c>
      <c r="AB3600" s="832">
        <v>0</v>
      </c>
      <c r="AC3600" s="832">
        <v>0</v>
      </c>
      <c r="AD3600" s="832">
        <v>0</v>
      </c>
      <c r="AE3600" s="832">
        <v>0</v>
      </c>
      <c r="AF3600" s="832">
        <v>0</v>
      </c>
      <c r="AG3600" s="832">
        <v>0</v>
      </c>
      <c r="AH3600" s="832">
        <v>0</v>
      </c>
      <c r="AI3600" s="832">
        <v>0</v>
      </c>
    </row>
    <row r="3601" spans="1:35" ht="15" customHeight="1">
      <c r="A3601" s="832" t="s">
        <v>1150</v>
      </c>
      <c r="B3601" s="832">
        <v>2024</v>
      </c>
      <c r="C3601" s="832" t="s">
        <v>1180</v>
      </c>
      <c r="D3601" s="832" t="s">
        <v>1181</v>
      </c>
      <c r="E3601" s="832" t="s">
        <v>333</v>
      </c>
      <c r="F3601" s="832" t="s">
        <v>1119</v>
      </c>
      <c r="G3601" s="832">
        <v>21490.29</v>
      </c>
      <c r="H3601" s="832">
        <v>31115.22</v>
      </c>
      <c r="I3601" s="832">
        <v>47121.59</v>
      </c>
      <c r="J3601" s="832">
        <v>73113.679999999993</v>
      </c>
      <c r="K3601" s="832">
        <v>22091.52</v>
      </c>
      <c r="L3601" s="832">
        <v>69215.27</v>
      </c>
      <c r="M3601" s="832">
        <v>99095</v>
      </c>
      <c r="N3601" s="832">
        <v>142610.26999999999</v>
      </c>
      <c r="O3601" s="832">
        <v>181141.17</v>
      </c>
      <c r="P3601" s="832">
        <v>208197.85</v>
      </c>
      <c r="Q3601" s="832">
        <v>247534.27</v>
      </c>
      <c r="R3601" s="832">
        <v>283841.15999999997</v>
      </c>
      <c r="S3601" s="832">
        <v>6092.81</v>
      </c>
      <c r="T3601" s="832">
        <v>28048.09</v>
      </c>
      <c r="U3601" s="832">
        <v>0</v>
      </c>
      <c r="V3601" s="832">
        <v>0</v>
      </c>
      <c r="W3601" s="832">
        <v>0</v>
      </c>
      <c r="X3601" s="832">
        <v>0</v>
      </c>
      <c r="Y3601" s="832">
        <v>0</v>
      </c>
      <c r="Z3601" s="832">
        <v>0</v>
      </c>
      <c r="AA3601" s="832">
        <v>0</v>
      </c>
      <c r="AB3601" s="832">
        <v>0</v>
      </c>
      <c r="AC3601" s="832">
        <v>0</v>
      </c>
      <c r="AD3601" s="832">
        <v>0</v>
      </c>
      <c r="AE3601" s="832">
        <v>0</v>
      </c>
      <c r="AF3601" s="832">
        <v>0</v>
      </c>
      <c r="AG3601" s="832">
        <v>0</v>
      </c>
      <c r="AH3601" s="832">
        <v>0</v>
      </c>
      <c r="AI3601" s="832">
        <v>0</v>
      </c>
    </row>
    <row r="3602" spans="1:35" ht="15" customHeight="1">
      <c r="A3602" s="832" t="s">
        <v>1150</v>
      </c>
      <c r="B3602" s="832">
        <v>2024</v>
      </c>
      <c r="C3602" s="832" t="s">
        <v>1182</v>
      </c>
      <c r="D3602" s="832" t="s">
        <v>1183</v>
      </c>
      <c r="E3602" s="832" t="s">
        <v>333</v>
      </c>
      <c r="F3602" s="832" t="s">
        <v>1119</v>
      </c>
      <c r="G3602" s="832">
        <v>0</v>
      </c>
      <c r="H3602" s="832">
        <v>0</v>
      </c>
      <c r="I3602" s="832">
        <v>0</v>
      </c>
      <c r="J3602" s="832">
        <v>0</v>
      </c>
      <c r="K3602" s="832">
        <v>0</v>
      </c>
      <c r="L3602" s="832">
        <v>0</v>
      </c>
      <c r="M3602" s="832">
        <v>0</v>
      </c>
      <c r="N3602" s="832">
        <v>0</v>
      </c>
      <c r="O3602" s="832">
        <v>0</v>
      </c>
      <c r="P3602" s="832">
        <v>0</v>
      </c>
      <c r="Q3602" s="832">
        <v>0</v>
      </c>
      <c r="R3602" s="832">
        <v>0</v>
      </c>
      <c r="S3602" s="832">
        <v>0</v>
      </c>
      <c r="T3602" s="832">
        <v>0</v>
      </c>
      <c r="U3602" s="832">
        <v>0</v>
      </c>
      <c r="V3602" s="832">
        <v>0</v>
      </c>
      <c r="W3602" s="832">
        <v>0</v>
      </c>
      <c r="X3602" s="832">
        <v>0</v>
      </c>
      <c r="Y3602" s="832">
        <v>0</v>
      </c>
      <c r="Z3602" s="832">
        <v>0</v>
      </c>
      <c r="AA3602" s="832">
        <v>0</v>
      </c>
      <c r="AB3602" s="832">
        <v>0</v>
      </c>
      <c r="AC3602" s="832">
        <v>0</v>
      </c>
      <c r="AD3602" s="832">
        <v>0</v>
      </c>
      <c r="AE3602" s="832">
        <v>0</v>
      </c>
      <c r="AF3602" s="832">
        <v>0</v>
      </c>
      <c r="AG3602" s="832">
        <v>0</v>
      </c>
      <c r="AH3602" s="832">
        <v>0</v>
      </c>
      <c r="AI3602" s="832">
        <v>0</v>
      </c>
    </row>
    <row r="3603" spans="1:35" ht="15" customHeight="1">
      <c r="A3603" s="832" t="s">
        <v>1150</v>
      </c>
      <c r="B3603" s="832">
        <v>2024</v>
      </c>
      <c r="C3603" s="832" t="s">
        <v>1184</v>
      </c>
      <c r="D3603" s="832" t="s">
        <v>1185</v>
      </c>
      <c r="E3603" s="832" t="s">
        <v>333</v>
      </c>
      <c r="F3603" s="832" t="s">
        <v>1119</v>
      </c>
      <c r="G3603" s="832">
        <v>0</v>
      </c>
      <c r="H3603" s="832">
        <v>0</v>
      </c>
      <c r="I3603" s="832">
        <v>0</v>
      </c>
      <c r="J3603" s="832">
        <v>0</v>
      </c>
      <c r="K3603" s="832">
        <v>0</v>
      </c>
      <c r="L3603" s="832">
        <v>0</v>
      </c>
      <c r="M3603" s="832">
        <v>0</v>
      </c>
      <c r="N3603" s="832">
        <v>0</v>
      </c>
      <c r="O3603" s="832">
        <v>0</v>
      </c>
      <c r="P3603" s="832">
        <v>0</v>
      </c>
      <c r="Q3603" s="832">
        <v>0</v>
      </c>
      <c r="R3603" s="832">
        <v>0</v>
      </c>
      <c r="S3603" s="832">
        <v>0</v>
      </c>
      <c r="T3603" s="832">
        <v>0</v>
      </c>
      <c r="U3603" s="832">
        <v>0</v>
      </c>
      <c r="V3603" s="832">
        <v>0</v>
      </c>
      <c r="W3603" s="832">
        <v>0</v>
      </c>
      <c r="X3603" s="832">
        <v>0</v>
      </c>
      <c r="Y3603" s="832">
        <v>0</v>
      </c>
      <c r="Z3603" s="832">
        <v>0</v>
      </c>
      <c r="AA3603" s="832">
        <v>0</v>
      </c>
      <c r="AB3603" s="832">
        <v>0</v>
      </c>
      <c r="AC3603" s="832">
        <v>0</v>
      </c>
      <c r="AD3603" s="832">
        <v>0</v>
      </c>
      <c r="AE3603" s="832">
        <v>0</v>
      </c>
      <c r="AF3603" s="832">
        <v>0</v>
      </c>
      <c r="AG3603" s="832">
        <v>0</v>
      </c>
      <c r="AH3603" s="832">
        <v>0</v>
      </c>
      <c r="AI3603" s="832">
        <v>0</v>
      </c>
    </row>
    <row r="3604" spans="1:35" ht="15" customHeight="1">
      <c r="A3604" s="832" t="s">
        <v>1150</v>
      </c>
      <c r="B3604" s="832">
        <v>2024</v>
      </c>
      <c r="C3604" s="832" t="s">
        <v>1186</v>
      </c>
      <c r="D3604" s="832" t="s">
        <v>1187</v>
      </c>
      <c r="E3604" s="832" t="s">
        <v>333</v>
      </c>
      <c r="F3604" s="832" t="s">
        <v>1119</v>
      </c>
      <c r="G3604" s="832">
        <v>21501.87</v>
      </c>
      <c r="H3604" s="832">
        <v>24653.35</v>
      </c>
      <c r="I3604" s="832">
        <v>27891.62</v>
      </c>
      <c r="J3604" s="832">
        <v>30922.400000000001</v>
      </c>
      <c r="K3604" s="832">
        <v>3839.51</v>
      </c>
      <c r="L3604" s="832">
        <v>6739.8</v>
      </c>
      <c r="M3604" s="832">
        <v>9764.4699999999993</v>
      </c>
      <c r="N3604" s="832">
        <v>13208.28</v>
      </c>
      <c r="O3604" s="832">
        <v>16283.57</v>
      </c>
      <c r="P3604" s="832">
        <v>20282.740000000002</v>
      </c>
      <c r="Q3604" s="832">
        <v>23540.54</v>
      </c>
      <c r="R3604" s="832">
        <v>26259.9</v>
      </c>
      <c r="S3604" s="832">
        <v>2576.87</v>
      </c>
      <c r="T3604" s="832">
        <v>3255.75</v>
      </c>
      <c r="U3604" s="832">
        <v>0</v>
      </c>
      <c r="V3604" s="832">
        <v>0</v>
      </c>
      <c r="W3604" s="832">
        <v>0</v>
      </c>
      <c r="X3604" s="832">
        <v>0</v>
      </c>
      <c r="Y3604" s="832">
        <v>0</v>
      </c>
      <c r="Z3604" s="832">
        <v>0</v>
      </c>
      <c r="AA3604" s="832">
        <v>0</v>
      </c>
      <c r="AB3604" s="832">
        <v>0</v>
      </c>
      <c r="AC3604" s="832">
        <v>0</v>
      </c>
      <c r="AD3604" s="832">
        <v>0</v>
      </c>
      <c r="AE3604" s="832">
        <v>0</v>
      </c>
      <c r="AF3604" s="832">
        <v>0</v>
      </c>
      <c r="AG3604" s="832">
        <v>0</v>
      </c>
      <c r="AH3604" s="832">
        <v>0</v>
      </c>
      <c r="AI3604" s="832">
        <v>0</v>
      </c>
    </row>
    <row r="3605" spans="1:35" ht="15" customHeight="1">
      <c r="A3605" s="832" t="s">
        <v>1150</v>
      </c>
      <c r="B3605" s="832">
        <v>2024</v>
      </c>
      <c r="C3605" s="832" t="s">
        <v>1188</v>
      </c>
      <c r="D3605" s="832" t="s">
        <v>1189</v>
      </c>
      <c r="E3605" s="832" t="s">
        <v>333</v>
      </c>
      <c r="F3605" s="832" t="s">
        <v>1119</v>
      </c>
      <c r="G3605" s="832">
        <v>58646.94</v>
      </c>
      <c r="H3605" s="832">
        <v>63143.14</v>
      </c>
      <c r="I3605" s="832">
        <v>69737.070000000007</v>
      </c>
      <c r="J3605" s="832">
        <v>84294.53</v>
      </c>
      <c r="K3605" s="832">
        <v>9074.09</v>
      </c>
      <c r="L3605" s="832">
        <v>12795.52</v>
      </c>
      <c r="M3605" s="832">
        <v>20440.830000000002</v>
      </c>
      <c r="N3605" s="832">
        <v>27566.37</v>
      </c>
      <c r="O3605" s="832">
        <v>32624.07</v>
      </c>
      <c r="P3605" s="832">
        <v>41327.19</v>
      </c>
      <c r="Q3605" s="832">
        <v>56364.34</v>
      </c>
      <c r="R3605" s="832">
        <v>56539.29</v>
      </c>
      <c r="S3605" s="832">
        <v>7024.54</v>
      </c>
      <c r="T3605" s="832">
        <v>8491.91</v>
      </c>
      <c r="U3605" s="832">
        <v>0</v>
      </c>
      <c r="V3605" s="832">
        <v>0</v>
      </c>
      <c r="W3605" s="832">
        <v>0</v>
      </c>
      <c r="X3605" s="832">
        <v>0</v>
      </c>
      <c r="Y3605" s="832">
        <v>0</v>
      </c>
      <c r="Z3605" s="832">
        <v>0</v>
      </c>
      <c r="AA3605" s="832">
        <v>0</v>
      </c>
      <c r="AB3605" s="832">
        <v>0</v>
      </c>
      <c r="AC3605" s="832">
        <v>0</v>
      </c>
      <c r="AD3605" s="832">
        <v>0</v>
      </c>
      <c r="AE3605" s="832">
        <v>0</v>
      </c>
      <c r="AF3605" s="832">
        <v>0</v>
      </c>
      <c r="AG3605" s="832">
        <v>0</v>
      </c>
      <c r="AH3605" s="832">
        <v>0</v>
      </c>
      <c r="AI3605" s="832">
        <v>0</v>
      </c>
    </row>
    <row r="3606" spans="1:35" ht="15" customHeight="1">
      <c r="A3606" s="832" t="s">
        <v>1150</v>
      </c>
      <c r="B3606" s="832">
        <v>2024</v>
      </c>
      <c r="C3606" s="832" t="s">
        <v>1190</v>
      </c>
      <c r="D3606" s="832" t="s">
        <v>1191</v>
      </c>
      <c r="E3606" s="832" t="s">
        <v>333</v>
      </c>
      <c r="F3606" s="832" t="s">
        <v>1119</v>
      </c>
      <c r="G3606" s="832">
        <v>0</v>
      </c>
      <c r="H3606" s="832">
        <v>0</v>
      </c>
      <c r="I3606" s="832">
        <v>0</v>
      </c>
      <c r="J3606" s="832">
        <v>0</v>
      </c>
      <c r="K3606" s="832">
        <v>0</v>
      </c>
      <c r="L3606" s="832">
        <v>0</v>
      </c>
      <c r="M3606" s="832">
        <v>0</v>
      </c>
      <c r="N3606" s="832">
        <v>0</v>
      </c>
      <c r="O3606" s="832">
        <v>0</v>
      </c>
      <c r="P3606" s="832">
        <v>0</v>
      </c>
      <c r="Q3606" s="832">
        <v>0</v>
      </c>
      <c r="R3606" s="832">
        <v>0</v>
      </c>
      <c r="S3606" s="832">
        <v>0</v>
      </c>
      <c r="T3606" s="832">
        <v>0</v>
      </c>
      <c r="U3606" s="832">
        <v>0</v>
      </c>
      <c r="V3606" s="832">
        <v>0</v>
      </c>
      <c r="W3606" s="832">
        <v>0</v>
      </c>
      <c r="X3606" s="832">
        <v>0</v>
      </c>
      <c r="Y3606" s="832">
        <v>0</v>
      </c>
      <c r="Z3606" s="832">
        <v>0</v>
      </c>
      <c r="AA3606" s="832">
        <v>0</v>
      </c>
      <c r="AB3606" s="832">
        <v>0</v>
      </c>
      <c r="AC3606" s="832">
        <v>0</v>
      </c>
      <c r="AD3606" s="832">
        <v>0</v>
      </c>
      <c r="AE3606" s="832">
        <v>0</v>
      </c>
      <c r="AF3606" s="832">
        <v>0</v>
      </c>
      <c r="AG3606" s="832">
        <v>0</v>
      </c>
      <c r="AH3606" s="832">
        <v>0</v>
      </c>
      <c r="AI3606" s="832">
        <v>0</v>
      </c>
    </row>
    <row r="3607" spans="1:35" ht="15" customHeight="1">
      <c r="A3607" s="832" t="s">
        <v>1150</v>
      </c>
      <c r="B3607" s="832">
        <v>2024</v>
      </c>
      <c r="C3607" s="832" t="s">
        <v>1192</v>
      </c>
      <c r="D3607" s="832" t="s">
        <v>1193</v>
      </c>
      <c r="E3607" s="832" t="s">
        <v>333</v>
      </c>
      <c r="F3607" s="832" t="s">
        <v>1119</v>
      </c>
      <c r="G3607" s="832">
        <v>0</v>
      </c>
      <c r="H3607" s="832">
        <v>0</v>
      </c>
      <c r="I3607" s="832">
        <v>0</v>
      </c>
      <c r="J3607" s="832">
        <v>0</v>
      </c>
      <c r="K3607" s="832">
        <v>0</v>
      </c>
      <c r="L3607" s="832">
        <v>0</v>
      </c>
      <c r="M3607" s="832">
        <v>0</v>
      </c>
      <c r="N3607" s="832">
        <v>0</v>
      </c>
      <c r="O3607" s="832">
        <v>0</v>
      </c>
      <c r="P3607" s="832">
        <v>0</v>
      </c>
      <c r="Q3607" s="832">
        <v>0</v>
      </c>
      <c r="R3607" s="832">
        <v>0</v>
      </c>
      <c r="S3607" s="832">
        <v>0</v>
      </c>
      <c r="T3607" s="832">
        <v>0</v>
      </c>
      <c r="U3607" s="832">
        <v>0</v>
      </c>
      <c r="V3607" s="832">
        <v>0</v>
      </c>
      <c r="W3607" s="832">
        <v>0</v>
      </c>
      <c r="X3607" s="832">
        <v>0</v>
      </c>
      <c r="Y3607" s="832">
        <v>0</v>
      </c>
      <c r="Z3607" s="832">
        <v>0</v>
      </c>
      <c r="AA3607" s="832">
        <v>0</v>
      </c>
      <c r="AB3607" s="832">
        <v>0</v>
      </c>
      <c r="AC3607" s="832">
        <v>0</v>
      </c>
      <c r="AD3607" s="832">
        <v>0</v>
      </c>
      <c r="AE3607" s="832">
        <v>0</v>
      </c>
      <c r="AF3607" s="832">
        <v>0</v>
      </c>
      <c r="AG3607" s="832">
        <v>0</v>
      </c>
      <c r="AH3607" s="832">
        <v>0</v>
      </c>
      <c r="AI3607" s="832">
        <v>0</v>
      </c>
    </row>
    <row r="3608" spans="1:35" ht="15" customHeight="1">
      <c r="A3608" s="832" t="s">
        <v>1150</v>
      </c>
      <c r="B3608" s="832">
        <v>2024</v>
      </c>
      <c r="C3608" s="832" t="s">
        <v>1194</v>
      </c>
      <c r="D3608" s="832" t="s">
        <v>1195</v>
      </c>
      <c r="E3608" s="832" t="s">
        <v>333</v>
      </c>
      <c r="F3608" s="832" t="s">
        <v>1119</v>
      </c>
      <c r="G3608" s="832">
        <v>10336.09</v>
      </c>
      <c r="H3608" s="832">
        <v>11970.48</v>
      </c>
      <c r="I3608" s="832">
        <v>13263.05</v>
      </c>
      <c r="J3608" s="832">
        <v>14394.05</v>
      </c>
      <c r="K3608" s="832">
        <v>1467.94</v>
      </c>
      <c r="L3608" s="832">
        <v>2532.73</v>
      </c>
      <c r="M3608" s="832">
        <v>3959.3</v>
      </c>
      <c r="N3608" s="832">
        <v>5942.42</v>
      </c>
      <c r="O3608" s="832">
        <v>7429.13</v>
      </c>
      <c r="P3608" s="832">
        <v>9207.17</v>
      </c>
      <c r="Q3608" s="832">
        <v>10663.65</v>
      </c>
      <c r="R3608" s="832">
        <v>11955.62</v>
      </c>
      <c r="S3608" s="832">
        <v>1199.5</v>
      </c>
      <c r="T3608" s="832">
        <v>1455.51</v>
      </c>
      <c r="U3608" s="832">
        <v>0</v>
      </c>
      <c r="V3608" s="832">
        <v>0</v>
      </c>
      <c r="W3608" s="832">
        <v>0</v>
      </c>
      <c r="X3608" s="832">
        <v>0</v>
      </c>
      <c r="Y3608" s="832">
        <v>0</v>
      </c>
      <c r="Z3608" s="832">
        <v>0</v>
      </c>
      <c r="AA3608" s="832">
        <v>0</v>
      </c>
      <c r="AB3608" s="832">
        <v>0</v>
      </c>
      <c r="AC3608" s="832">
        <v>0</v>
      </c>
      <c r="AD3608" s="832">
        <v>0</v>
      </c>
      <c r="AE3608" s="832">
        <v>0</v>
      </c>
      <c r="AF3608" s="832">
        <v>0</v>
      </c>
      <c r="AG3608" s="832">
        <v>0</v>
      </c>
      <c r="AH3608" s="832">
        <v>0</v>
      </c>
      <c r="AI3608" s="832">
        <v>0</v>
      </c>
    </row>
    <row r="3609" spans="1:35" ht="15" customHeight="1">
      <c r="A3609" s="832" t="s">
        <v>1150</v>
      </c>
      <c r="B3609" s="832">
        <v>2024</v>
      </c>
      <c r="C3609" s="832" t="s">
        <v>1196</v>
      </c>
      <c r="D3609" s="832" t="s">
        <v>1197</v>
      </c>
      <c r="E3609" s="832" t="s">
        <v>333</v>
      </c>
      <c r="F3609" s="832" t="s">
        <v>1119</v>
      </c>
      <c r="G3609" s="832">
        <v>55554.45</v>
      </c>
      <c r="H3609" s="832">
        <v>67395.5</v>
      </c>
      <c r="I3609" s="832">
        <v>80889.11</v>
      </c>
      <c r="J3609" s="832">
        <v>93485.37</v>
      </c>
      <c r="K3609" s="832">
        <v>21991.89</v>
      </c>
      <c r="L3609" s="832">
        <v>30723.38</v>
      </c>
      <c r="M3609" s="832">
        <v>38531.93</v>
      </c>
      <c r="N3609" s="832">
        <v>47056.88</v>
      </c>
      <c r="O3609" s="832">
        <v>57206.66</v>
      </c>
      <c r="P3609" s="832">
        <v>67018.080000000002</v>
      </c>
      <c r="Q3609" s="832">
        <v>80051.149999999994</v>
      </c>
      <c r="R3609" s="832">
        <v>87665.91</v>
      </c>
      <c r="S3609" s="832">
        <v>7790.45</v>
      </c>
      <c r="T3609" s="832">
        <v>11951.24</v>
      </c>
      <c r="U3609" s="832">
        <v>0</v>
      </c>
      <c r="V3609" s="832">
        <v>0</v>
      </c>
      <c r="W3609" s="832">
        <v>0</v>
      </c>
      <c r="X3609" s="832">
        <v>0</v>
      </c>
      <c r="Y3609" s="832">
        <v>0</v>
      </c>
      <c r="Z3609" s="832">
        <v>0</v>
      </c>
      <c r="AA3609" s="832">
        <v>0</v>
      </c>
      <c r="AB3609" s="832">
        <v>0</v>
      </c>
      <c r="AC3609" s="832">
        <v>0</v>
      </c>
      <c r="AD3609" s="832">
        <v>0</v>
      </c>
      <c r="AE3609" s="832">
        <v>0</v>
      </c>
      <c r="AF3609" s="832">
        <v>0</v>
      </c>
      <c r="AG3609" s="832">
        <v>0</v>
      </c>
      <c r="AH3609" s="832">
        <v>0</v>
      </c>
      <c r="AI3609" s="832">
        <v>0</v>
      </c>
    </row>
    <row r="3610" spans="1:35" ht="15" customHeight="1">
      <c r="A3610" s="832" t="s">
        <v>1150</v>
      </c>
      <c r="B3610" s="832">
        <v>2024</v>
      </c>
      <c r="C3610" s="832" t="s">
        <v>1198</v>
      </c>
      <c r="D3610" s="832" t="s">
        <v>1199</v>
      </c>
      <c r="E3610" s="832" t="s">
        <v>333</v>
      </c>
      <c r="F3610" s="832" t="s">
        <v>1119</v>
      </c>
      <c r="G3610" s="832">
        <v>10795.51</v>
      </c>
      <c r="H3610" s="832">
        <v>11545.51</v>
      </c>
      <c r="I3610" s="832">
        <v>13632.64</v>
      </c>
      <c r="J3610" s="832">
        <v>15052.34</v>
      </c>
      <c r="K3610" s="832">
        <v>1815.01</v>
      </c>
      <c r="L3610" s="832">
        <v>2565.0100000000002</v>
      </c>
      <c r="M3610" s="832">
        <v>3349.97</v>
      </c>
      <c r="N3610" s="832">
        <v>4099.97</v>
      </c>
      <c r="O3610" s="832">
        <v>4849.97</v>
      </c>
      <c r="P3610" s="832">
        <v>5599.97</v>
      </c>
      <c r="Q3610" s="832">
        <v>6549.97</v>
      </c>
      <c r="R3610" s="832">
        <v>7299.97</v>
      </c>
      <c r="S3610" s="832">
        <v>1254.3599999999999</v>
      </c>
      <c r="T3610" s="832">
        <v>1120.54</v>
      </c>
      <c r="U3610" s="832">
        <v>0</v>
      </c>
      <c r="V3610" s="832">
        <v>0</v>
      </c>
      <c r="W3610" s="832">
        <v>0</v>
      </c>
      <c r="X3610" s="832">
        <v>0</v>
      </c>
      <c r="Y3610" s="832">
        <v>0</v>
      </c>
      <c r="Z3610" s="832">
        <v>0</v>
      </c>
      <c r="AA3610" s="832">
        <v>0</v>
      </c>
      <c r="AB3610" s="832">
        <v>0</v>
      </c>
      <c r="AC3610" s="832">
        <v>0</v>
      </c>
      <c r="AD3610" s="832">
        <v>0</v>
      </c>
      <c r="AE3610" s="832">
        <v>0</v>
      </c>
      <c r="AF3610" s="832">
        <v>0</v>
      </c>
      <c r="AG3610" s="832">
        <v>0</v>
      </c>
      <c r="AH3610" s="832">
        <v>0</v>
      </c>
      <c r="AI3610" s="832">
        <v>0</v>
      </c>
    </row>
    <row r="3611" spans="1:35" ht="15" customHeight="1">
      <c r="A3611" s="832" t="s">
        <v>1150</v>
      </c>
      <c r="B3611" s="832">
        <v>2024</v>
      </c>
      <c r="C3611" s="832" t="s">
        <v>1200</v>
      </c>
      <c r="D3611" s="832" t="s">
        <v>1201</v>
      </c>
      <c r="E3611" s="832" t="s">
        <v>333</v>
      </c>
      <c r="F3611" s="832" t="s">
        <v>1119</v>
      </c>
      <c r="G3611" s="832">
        <v>2624.59</v>
      </c>
      <c r="H3611" s="832">
        <v>3327.8</v>
      </c>
      <c r="I3611" s="832">
        <v>4403.28</v>
      </c>
      <c r="J3611" s="832">
        <v>4875.24</v>
      </c>
      <c r="K3611" s="832">
        <v>129</v>
      </c>
      <c r="L3611" s="832">
        <v>820.51</v>
      </c>
      <c r="M3611" s="832">
        <v>1997.87</v>
      </c>
      <c r="N3611" s="832">
        <v>2686.75</v>
      </c>
      <c r="O3611" s="832">
        <v>3017.11</v>
      </c>
      <c r="P3611" s="832">
        <v>3598.72</v>
      </c>
      <c r="Q3611" s="832">
        <v>4213.76</v>
      </c>
      <c r="R3611" s="832">
        <v>4566.74</v>
      </c>
      <c r="S3611" s="832">
        <v>406.27</v>
      </c>
      <c r="T3611" s="832">
        <v>607.03</v>
      </c>
      <c r="U3611" s="832">
        <v>0</v>
      </c>
      <c r="V3611" s="832">
        <v>0</v>
      </c>
      <c r="W3611" s="832">
        <v>0</v>
      </c>
      <c r="X3611" s="832">
        <v>0</v>
      </c>
      <c r="Y3611" s="832">
        <v>0</v>
      </c>
      <c r="Z3611" s="832">
        <v>0</v>
      </c>
      <c r="AA3611" s="832">
        <v>0</v>
      </c>
      <c r="AB3611" s="832">
        <v>0</v>
      </c>
      <c r="AC3611" s="832">
        <v>0</v>
      </c>
      <c r="AD3611" s="832">
        <v>0</v>
      </c>
      <c r="AE3611" s="832">
        <v>0</v>
      </c>
      <c r="AF3611" s="832">
        <v>0</v>
      </c>
      <c r="AG3611" s="832">
        <v>0</v>
      </c>
      <c r="AH3611" s="832">
        <v>0</v>
      </c>
      <c r="AI3611" s="832">
        <v>0</v>
      </c>
    </row>
    <row r="3612" spans="1:35" ht="15" customHeight="1">
      <c r="A3612" s="832" t="s">
        <v>1150</v>
      </c>
      <c r="B3612" s="832">
        <v>2024</v>
      </c>
      <c r="C3612" s="832" t="s">
        <v>1202</v>
      </c>
      <c r="D3612" s="832" t="s">
        <v>1203</v>
      </c>
      <c r="E3612" s="832" t="s">
        <v>333</v>
      </c>
      <c r="F3612" s="832" t="s">
        <v>1119</v>
      </c>
      <c r="G3612" s="832">
        <v>172.94</v>
      </c>
      <c r="H3612" s="832">
        <v>232.93</v>
      </c>
      <c r="I3612" s="832">
        <v>232.93</v>
      </c>
      <c r="J3612" s="832">
        <v>240.93</v>
      </c>
      <c r="K3612" s="832">
        <v>503.83</v>
      </c>
      <c r="L3612" s="832">
        <v>503.83</v>
      </c>
      <c r="M3612" s="832">
        <v>503.83</v>
      </c>
      <c r="N3612" s="832">
        <v>503.83</v>
      </c>
      <c r="O3612" s="832">
        <v>503.83</v>
      </c>
      <c r="P3612" s="832">
        <v>503.83</v>
      </c>
      <c r="Q3612" s="832">
        <v>503.83</v>
      </c>
      <c r="R3612" s="832">
        <v>503.83</v>
      </c>
      <c r="S3612" s="832">
        <v>20.079999999999998</v>
      </c>
      <c r="T3612" s="832">
        <v>51.98</v>
      </c>
      <c r="U3612" s="832">
        <v>0</v>
      </c>
      <c r="V3612" s="832">
        <v>0</v>
      </c>
      <c r="W3612" s="832">
        <v>0</v>
      </c>
      <c r="X3612" s="832">
        <v>0</v>
      </c>
      <c r="Y3612" s="832">
        <v>0</v>
      </c>
      <c r="Z3612" s="832">
        <v>0</v>
      </c>
      <c r="AA3612" s="832">
        <v>0</v>
      </c>
      <c r="AB3612" s="832">
        <v>0</v>
      </c>
      <c r="AC3612" s="832">
        <v>0</v>
      </c>
      <c r="AD3612" s="832">
        <v>0</v>
      </c>
      <c r="AE3612" s="832">
        <v>0</v>
      </c>
      <c r="AF3612" s="832">
        <v>0</v>
      </c>
      <c r="AG3612" s="832">
        <v>0</v>
      </c>
      <c r="AH3612" s="832">
        <v>0</v>
      </c>
      <c r="AI3612" s="832">
        <v>0</v>
      </c>
    </row>
    <row r="3613" spans="1:35" ht="15" customHeight="1">
      <c r="A3613" s="832" t="s">
        <v>1150</v>
      </c>
      <c r="B3613" s="832">
        <v>2024</v>
      </c>
      <c r="C3613" s="832" t="s">
        <v>1204</v>
      </c>
      <c r="D3613" s="832" t="s">
        <v>1205</v>
      </c>
      <c r="E3613" s="832" t="s">
        <v>333</v>
      </c>
      <c r="F3613" s="832" t="s">
        <v>1119</v>
      </c>
      <c r="G3613" s="832">
        <v>0</v>
      </c>
      <c r="H3613" s="832">
        <v>0</v>
      </c>
      <c r="I3613" s="832">
        <v>0</v>
      </c>
      <c r="J3613" s="832">
        <v>0</v>
      </c>
      <c r="K3613" s="832">
        <v>0</v>
      </c>
      <c r="L3613" s="832">
        <v>0</v>
      </c>
      <c r="M3613" s="832">
        <v>0</v>
      </c>
      <c r="N3613" s="832">
        <v>0</v>
      </c>
      <c r="O3613" s="832">
        <v>0</v>
      </c>
      <c r="P3613" s="832">
        <v>0</v>
      </c>
      <c r="Q3613" s="832">
        <v>0</v>
      </c>
      <c r="R3613" s="832">
        <v>0</v>
      </c>
      <c r="S3613" s="832">
        <v>0</v>
      </c>
      <c r="T3613" s="832">
        <v>0</v>
      </c>
      <c r="U3613" s="832">
        <v>0</v>
      </c>
      <c r="V3613" s="832">
        <v>0</v>
      </c>
      <c r="W3613" s="832">
        <v>0</v>
      </c>
      <c r="X3613" s="832">
        <v>0</v>
      </c>
      <c r="Y3613" s="832">
        <v>0</v>
      </c>
      <c r="Z3613" s="832">
        <v>0</v>
      </c>
      <c r="AA3613" s="832">
        <v>0</v>
      </c>
      <c r="AB3613" s="832">
        <v>0</v>
      </c>
      <c r="AC3613" s="832">
        <v>0</v>
      </c>
      <c r="AD3613" s="832">
        <v>0</v>
      </c>
      <c r="AE3613" s="832">
        <v>0</v>
      </c>
      <c r="AF3613" s="832">
        <v>0</v>
      </c>
      <c r="AG3613" s="832">
        <v>0</v>
      </c>
      <c r="AH3613" s="832">
        <v>0</v>
      </c>
      <c r="AI3613" s="832">
        <v>0</v>
      </c>
    </row>
    <row r="3614" spans="1:35" ht="15" customHeight="1">
      <c r="A3614" s="832" t="s">
        <v>1150</v>
      </c>
      <c r="B3614" s="832">
        <v>2024</v>
      </c>
      <c r="C3614" s="832" t="s">
        <v>1206</v>
      </c>
      <c r="D3614" s="832" t="s">
        <v>1207</v>
      </c>
      <c r="E3614" s="832" t="s">
        <v>333</v>
      </c>
      <c r="F3614" s="832" t="s">
        <v>1119</v>
      </c>
      <c r="G3614" s="832">
        <v>0</v>
      </c>
      <c r="H3614" s="832">
        <v>0</v>
      </c>
      <c r="I3614" s="832">
        <v>0</v>
      </c>
      <c r="J3614" s="832">
        <v>0</v>
      </c>
      <c r="K3614" s="832">
        <v>0</v>
      </c>
      <c r="L3614" s="832">
        <v>0</v>
      </c>
      <c r="M3614" s="832">
        <v>0</v>
      </c>
      <c r="N3614" s="832">
        <v>0</v>
      </c>
      <c r="O3614" s="832">
        <v>0</v>
      </c>
      <c r="P3614" s="832">
        <v>0</v>
      </c>
      <c r="Q3614" s="832">
        <v>0</v>
      </c>
      <c r="R3614" s="832">
        <v>0</v>
      </c>
      <c r="S3614" s="832">
        <v>0</v>
      </c>
      <c r="T3614" s="832">
        <v>0</v>
      </c>
      <c r="U3614" s="832">
        <v>0</v>
      </c>
      <c r="V3614" s="832">
        <v>0</v>
      </c>
      <c r="W3614" s="832">
        <v>0</v>
      </c>
      <c r="X3614" s="832">
        <v>0</v>
      </c>
      <c r="Y3614" s="832">
        <v>0</v>
      </c>
      <c r="Z3614" s="832">
        <v>0</v>
      </c>
      <c r="AA3614" s="832">
        <v>0</v>
      </c>
      <c r="AB3614" s="832">
        <v>0</v>
      </c>
      <c r="AC3614" s="832">
        <v>0</v>
      </c>
      <c r="AD3614" s="832">
        <v>0</v>
      </c>
      <c r="AE3614" s="832">
        <v>0</v>
      </c>
      <c r="AF3614" s="832">
        <v>0</v>
      </c>
      <c r="AG3614" s="832">
        <v>0</v>
      </c>
      <c r="AH3614" s="832">
        <v>0</v>
      </c>
      <c r="AI3614" s="832">
        <v>0</v>
      </c>
    </row>
    <row r="3615" spans="1:35" ht="15" customHeight="1">
      <c r="A3615" s="832" t="s">
        <v>1150</v>
      </c>
      <c r="B3615" s="832">
        <v>2024</v>
      </c>
      <c r="C3615" s="832" t="s">
        <v>1208</v>
      </c>
      <c r="D3615" s="832" t="s">
        <v>1209</v>
      </c>
      <c r="E3615" s="832" t="s">
        <v>333</v>
      </c>
      <c r="F3615" s="832" t="s">
        <v>1119</v>
      </c>
      <c r="G3615" s="832">
        <v>453.13</v>
      </c>
      <c r="H3615" s="832">
        <v>722.67</v>
      </c>
      <c r="I3615" s="832">
        <v>1276.42</v>
      </c>
      <c r="J3615" s="832">
        <v>1401.42</v>
      </c>
      <c r="K3615" s="832">
        <v>83.44</v>
      </c>
      <c r="L3615" s="832">
        <v>243.44</v>
      </c>
      <c r="M3615" s="832">
        <v>808.34</v>
      </c>
      <c r="N3615" s="832">
        <v>817</v>
      </c>
      <c r="O3615" s="832">
        <v>844.62</v>
      </c>
      <c r="P3615" s="832">
        <v>1009.13</v>
      </c>
      <c r="Q3615" s="832">
        <v>1009.13</v>
      </c>
      <c r="R3615" s="832">
        <v>1009.13</v>
      </c>
      <c r="S3615" s="832">
        <v>116.79</v>
      </c>
      <c r="T3615" s="832">
        <v>213.74</v>
      </c>
      <c r="U3615" s="832">
        <v>0</v>
      </c>
      <c r="V3615" s="832">
        <v>0</v>
      </c>
      <c r="W3615" s="832">
        <v>0</v>
      </c>
      <c r="X3615" s="832">
        <v>0</v>
      </c>
      <c r="Y3615" s="832">
        <v>0</v>
      </c>
      <c r="Z3615" s="832">
        <v>0</v>
      </c>
      <c r="AA3615" s="832">
        <v>0</v>
      </c>
      <c r="AB3615" s="832">
        <v>0</v>
      </c>
      <c r="AC3615" s="832">
        <v>0</v>
      </c>
      <c r="AD3615" s="832">
        <v>0</v>
      </c>
      <c r="AE3615" s="832">
        <v>0</v>
      </c>
      <c r="AF3615" s="832">
        <v>0</v>
      </c>
      <c r="AG3615" s="832">
        <v>0</v>
      </c>
      <c r="AH3615" s="832">
        <v>0</v>
      </c>
      <c r="AI3615" s="832">
        <v>0</v>
      </c>
    </row>
    <row r="3616" spans="1:35" ht="15" customHeight="1">
      <c r="A3616" s="832" t="s">
        <v>1150</v>
      </c>
      <c r="B3616" s="832">
        <v>2024</v>
      </c>
      <c r="C3616" s="832" t="s">
        <v>1210</v>
      </c>
      <c r="D3616" s="832" t="s">
        <v>1211</v>
      </c>
      <c r="E3616" s="832" t="s">
        <v>333</v>
      </c>
      <c r="F3616" s="832" t="s">
        <v>1119</v>
      </c>
      <c r="G3616" s="832">
        <v>0</v>
      </c>
      <c r="H3616" s="832">
        <v>0</v>
      </c>
      <c r="I3616" s="832">
        <v>9.6199999999999992</v>
      </c>
      <c r="J3616" s="832">
        <v>9.6199999999999992</v>
      </c>
      <c r="K3616" s="832">
        <v>0</v>
      </c>
      <c r="L3616" s="832">
        <v>0</v>
      </c>
      <c r="M3616" s="832">
        <v>0</v>
      </c>
      <c r="N3616" s="832">
        <v>0</v>
      </c>
      <c r="O3616" s="832">
        <v>0</v>
      </c>
      <c r="P3616" s="832">
        <v>0</v>
      </c>
      <c r="Q3616" s="832">
        <v>0</v>
      </c>
      <c r="R3616" s="832">
        <v>0</v>
      </c>
      <c r="S3616" s="832">
        <v>0.8</v>
      </c>
      <c r="T3616" s="832">
        <v>0.87</v>
      </c>
      <c r="U3616" s="832">
        <v>0</v>
      </c>
      <c r="V3616" s="832">
        <v>0</v>
      </c>
      <c r="W3616" s="832">
        <v>0</v>
      </c>
      <c r="X3616" s="832">
        <v>0</v>
      </c>
      <c r="Y3616" s="832">
        <v>0</v>
      </c>
      <c r="Z3616" s="832">
        <v>0</v>
      </c>
      <c r="AA3616" s="832">
        <v>0</v>
      </c>
      <c r="AB3616" s="832">
        <v>0</v>
      </c>
      <c r="AC3616" s="832">
        <v>0</v>
      </c>
      <c r="AD3616" s="832">
        <v>0</v>
      </c>
      <c r="AE3616" s="832">
        <v>0</v>
      </c>
      <c r="AF3616" s="832">
        <v>0</v>
      </c>
      <c r="AG3616" s="832">
        <v>0</v>
      </c>
      <c r="AH3616" s="832">
        <v>0</v>
      </c>
      <c r="AI3616" s="832">
        <v>0</v>
      </c>
    </row>
    <row r="3617" spans="1:35" ht="15" customHeight="1">
      <c r="A3617" s="832" t="s">
        <v>1150</v>
      </c>
      <c r="B3617" s="832">
        <v>2024</v>
      </c>
      <c r="C3617" s="832" t="s">
        <v>1212</v>
      </c>
      <c r="D3617" s="832" t="s">
        <v>1213</v>
      </c>
      <c r="E3617" s="832" t="s">
        <v>333</v>
      </c>
      <c r="F3617" s="832" t="s">
        <v>1119</v>
      </c>
      <c r="G3617" s="832">
        <v>0</v>
      </c>
      <c r="H3617" s="832">
        <v>0</v>
      </c>
      <c r="I3617" s="832">
        <v>0</v>
      </c>
      <c r="J3617" s="832">
        <v>0</v>
      </c>
      <c r="K3617" s="832">
        <v>0</v>
      </c>
      <c r="L3617" s="832">
        <v>0</v>
      </c>
      <c r="M3617" s="832">
        <v>0</v>
      </c>
      <c r="N3617" s="832">
        <v>0</v>
      </c>
      <c r="O3617" s="832">
        <v>0</v>
      </c>
      <c r="P3617" s="832">
        <v>0</v>
      </c>
      <c r="Q3617" s="832">
        <v>0</v>
      </c>
      <c r="R3617" s="832">
        <v>0</v>
      </c>
      <c r="S3617" s="832">
        <v>0</v>
      </c>
      <c r="T3617" s="832">
        <v>0</v>
      </c>
      <c r="U3617" s="832">
        <v>0</v>
      </c>
      <c r="V3617" s="832">
        <v>0</v>
      </c>
      <c r="W3617" s="832">
        <v>0</v>
      </c>
      <c r="X3617" s="832">
        <v>0</v>
      </c>
      <c r="Y3617" s="832">
        <v>0</v>
      </c>
      <c r="Z3617" s="832">
        <v>0</v>
      </c>
      <c r="AA3617" s="832">
        <v>0</v>
      </c>
      <c r="AB3617" s="832">
        <v>0</v>
      </c>
      <c r="AC3617" s="832">
        <v>0</v>
      </c>
      <c r="AD3617" s="832">
        <v>0</v>
      </c>
      <c r="AE3617" s="832">
        <v>0</v>
      </c>
      <c r="AF3617" s="832">
        <v>0</v>
      </c>
      <c r="AG3617" s="832">
        <v>0</v>
      </c>
      <c r="AH3617" s="832">
        <v>0</v>
      </c>
      <c r="AI3617" s="832">
        <v>0</v>
      </c>
    </row>
    <row r="3618" spans="1:35" ht="15" customHeight="1">
      <c r="A3618" s="832" t="s">
        <v>1150</v>
      </c>
      <c r="B3618" s="832">
        <v>2024</v>
      </c>
      <c r="C3618" s="832" t="s">
        <v>1214</v>
      </c>
      <c r="D3618" s="832" t="s">
        <v>1215</v>
      </c>
      <c r="E3618" s="832" t="s">
        <v>333</v>
      </c>
      <c r="F3618" s="832" t="s">
        <v>1119</v>
      </c>
      <c r="G3618" s="832">
        <v>10897.22</v>
      </c>
      <c r="H3618" s="832">
        <v>12775.21</v>
      </c>
      <c r="I3618" s="832">
        <v>14377.37</v>
      </c>
      <c r="J3618" s="832">
        <v>15986.31</v>
      </c>
      <c r="K3618" s="832">
        <v>1631.95</v>
      </c>
      <c r="L3618" s="832">
        <v>3225.3</v>
      </c>
      <c r="M3618" s="832">
        <v>4781.3100000000004</v>
      </c>
      <c r="N3618" s="832">
        <v>6521.32</v>
      </c>
      <c r="O3618" s="832">
        <v>8120.56</v>
      </c>
      <c r="P3618" s="832">
        <v>10186.799999999999</v>
      </c>
      <c r="Q3618" s="832">
        <v>11786.14</v>
      </c>
      <c r="R3618" s="832">
        <v>13769.82</v>
      </c>
      <c r="S3618" s="832">
        <v>1332.19</v>
      </c>
      <c r="T3618" s="832">
        <v>1663.79</v>
      </c>
      <c r="U3618" s="832">
        <v>0</v>
      </c>
      <c r="V3618" s="832">
        <v>0</v>
      </c>
      <c r="W3618" s="832">
        <v>0</v>
      </c>
      <c r="X3618" s="832">
        <v>0</v>
      </c>
      <c r="Y3618" s="832">
        <v>0</v>
      </c>
      <c r="Z3618" s="832">
        <v>0</v>
      </c>
      <c r="AA3618" s="832">
        <v>0</v>
      </c>
      <c r="AB3618" s="832">
        <v>0</v>
      </c>
      <c r="AC3618" s="832">
        <v>0</v>
      </c>
      <c r="AD3618" s="832">
        <v>0</v>
      </c>
      <c r="AE3618" s="832">
        <v>0</v>
      </c>
      <c r="AF3618" s="832">
        <v>0</v>
      </c>
      <c r="AG3618" s="832">
        <v>0</v>
      </c>
      <c r="AH3618" s="832">
        <v>0</v>
      </c>
      <c r="AI3618" s="832">
        <v>0</v>
      </c>
    </row>
    <row r="3619" spans="1:35" ht="15" customHeight="1">
      <c r="A3619" s="832" t="s">
        <v>1150</v>
      </c>
      <c r="B3619" s="832">
        <v>2024</v>
      </c>
      <c r="C3619" s="832" t="s">
        <v>1216</v>
      </c>
      <c r="D3619" s="832" t="s">
        <v>1217</v>
      </c>
      <c r="E3619" s="832" t="s">
        <v>333</v>
      </c>
      <c r="F3619" s="832" t="s">
        <v>1119</v>
      </c>
      <c r="G3619" s="832">
        <v>190.47</v>
      </c>
      <c r="H3619" s="832">
        <v>190.47</v>
      </c>
      <c r="I3619" s="832">
        <v>250.61</v>
      </c>
      <c r="J3619" s="832">
        <v>289.64999999999998</v>
      </c>
      <c r="K3619" s="832">
        <v>0</v>
      </c>
      <c r="L3619" s="832">
        <v>19.899999999999999</v>
      </c>
      <c r="M3619" s="832">
        <v>34.68</v>
      </c>
      <c r="N3619" s="832">
        <v>395.62</v>
      </c>
      <c r="O3619" s="832">
        <v>580.66</v>
      </c>
      <c r="P3619" s="832">
        <v>966.17</v>
      </c>
      <c r="Q3619" s="832">
        <v>1178.1300000000001</v>
      </c>
      <c r="R3619" s="832">
        <v>1037.53</v>
      </c>
      <c r="S3619" s="832">
        <v>24.14</v>
      </c>
      <c r="T3619" s="832">
        <v>117.94</v>
      </c>
      <c r="U3619" s="832">
        <v>0</v>
      </c>
      <c r="V3619" s="832">
        <v>0</v>
      </c>
      <c r="W3619" s="832">
        <v>0</v>
      </c>
      <c r="X3619" s="832">
        <v>0</v>
      </c>
      <c r="Y3619" s="832">
        <v>0</v>
      </c>
      <c r="Z3619" s="832">
        <v>0</v>
      </c>
      <c r="AA3619" s="832">
        <v>0</v>
      </c>
      <c r="AB3619" s="832">
        <v>0</v>
      </c>
      <c r="AC3619" s="832">
        <v>0</v>
      </c>
      <c r="AD3619" s="832">
        <v>0</v>
      </c>
      <c r="AE3619" s="832">
        <v>0</v>
      </c>
      <c r="AF3619" s="832">
        <v>0</v>
      </c>
      <c r="AG3619" s="832">
        <v>0</v>
      </c>
      <c r="AH3619" s="832">
        <v>0</v>
      </c>
      <c r="AI3619" s="832">
        <v>0</v>
      </c>
    </row>
    <row r="3620" spans="1:35" ht="15" customHeight="1">
      <c r="A3620" s="832" t="s">
        <v>1150</v>
      </c>
      <c r="B3620" s="832">
        <v>2024</v>
      </c>
      <c r="C3620" s="832" t="s">
        <v>1218</v>
      </c>
      <c r="D3620" s="832" t="s">
        <v>1219</v>
      </c>
      <c r="E3620" s="832" t="s">
        <v>333</v>
      </c>
      <c r="F3620" s="832" t="s">
        <v>1119</v>
      </c>
      <c r="G3620" s="832">
        <v>1117.96</v>
      </c>
      <c r="H3620" s="832">
        <v>1258.46</v>
      </c>
      <c r="I3620" s="832">
        <v>1302.72</v>
      </c>
      <c r="J3620" s="832">
        <v>1406.5</v>
      </c>
      <c r="K3620" s="832">
        <v>68.78</v>
      </c>
      <c r="L3620" s="832">
        <v>68.78</v>
      </c>
      <c r="M3620" s="832">
        <v>68.78</v>
      </c>
      <c r="N3620" s="832">
        <v>68.78</v>
      </c>
      <c r="O3620" s="832">
        <v>68.78</v>
      </c>
      <c r="P3620" s="832">
        <v>68.78</v>
      </c>
      <c r="Q3620" s="832">
        <v>68.78</v>
      </c>
      <c r="R3620" s="832">
        <v>68.78</v>
      </c>
      <c r="S3620" s="832">
        <v>117.21</v>
      </c>
      <c r="T3620" s="832">
        <v>37.61</v>
      </c>
      <c r="U3620" s="832">
        <v>0</v>
      </c>
      <c r="V3620" s="832">
        <v>0</v>
      </c>
      <c r="W3620" s="832">
        <v>0</v>
      </c>
      <c r="X3620" s="832">
        <v>0</v>
      </c>
      <c r="Y3620" s="832">
        <v>0</v>
      </c>
      <c r="Z3620" s="832">
        <v>0</v>
      </c>
      <c r="AA3620" s="832">
        <v>0</v>
      </c>
      <c r="AB3620" s="832">
        <v>0</v>
      </c>
      <c r="AC3620" s="832">
        <v>0</v>
      </c>
      <c r="AD3620" s="832">
        <v>0</v>
      </c>
      <c r="AE3620" s="832">
        <v>0</v>
      </c>
      <c r="AF3620" s="832">
        <v>0</v>
      </c>
      <c r="AG3620" s="832">
        <v>0</v>
      </c>
      <c r="AH3620" s="832">
        <v>0</v>
      </c>
      <c r="AI3620" s="832">
        <v>0</v>
      </c>
    </row>
    <row r="3621" spans="1:35" ht="15" customHeight="1">
      <c r="A3621" s="832" t="s">
        <v>1150</v>
      </c>
      <c r="B3621" s="832">
        <v>2024</v>
      </c>
      <c r="C3621" s="832" t="s">
        <v>1220</v>
      </c>
      <c r="D3621" s="832" t="s">
        <v>1221</v>
      </c>
      <c r="E3621" s="832" t="s">
        <v>333</v>
      </c>
      <c r="F3621" s="832" t="s">
        <v>1119</v>
      </c>
      <c r="G3621" s="832">
        <v>505.75</v>
      </c>
      <c r="H3621" s="832">
        <v>600.16999999999996</v>
      </c>
      <c r="I3621" s="832">
        <v>673.71</v>
      </c>
      <c r="J3621" s="832">
        <v>747.25</v>
      </c>
      <c r="K3621" s="832">
        <v>73.540000000000006</v>
      </c>
      <c r="L3621" s="832">
        <v>130.22</v>
      </c>
      <c r="M3621" s="832">
        <v>182.51</v>
      </c>
      <c r="N3621" s="832">
        <v>287.98</v>
      </c>
      <c r="O3621" s="832">
        <v>387.16</v>
      </c>
      <c r="P3621" s="832">
        <v>467.33</v>
      </c>
      <c r="Q3621" s="832">
        <v>605.1</v>
      </c>
      <c r="R3621" s="832">
        <v>661.14</v>
      </c>
      <c r="S3621" s="832">
        <v>62.27</v>
      </c>
      <c r="T3621" s="832">
        <v>83.54</v>
      </c>
      <c r="U3621" s="832">
        <v>0</v>
      </c>
      <c r="V3621" s="832">
        <v>0</v>
      </c>
      <c r="W3621" s="832">
        <v>0</v>
      </c>
      <c r="X3621" s="832">
        <v>0</v>
      </c>
      <c r="Y3621" s="832">
        <v>0</v>
      </c>
      <c r="Z3621" s="832">
        <v>0</v>
      </c>
      <c r="AA3621" s="832">
        <v>0</v>
      </c>
      <c r="AB3621" s="832">
        <v>0</v>
      </c>
      <c r="AC3621" s="832">
        <v>0</v>
      </c>
      <c r="AD3621" s="832">
        <v>0</v>
      </c>
      <c r="AE3621" s="832">
        <v>0</v>
      </c>
      <c r="AF3621" s="832">
        <v>0</v>
      </c>
      <c r="AG3621" s="832">
        <v>0</v>
      </c>
      <c r="AH3621" s="832">
        <v>0</v>
      </c>
      <c r="AI3621" s="832">
        <v>0</v>
      </c>
    </row>
    <row r="3622" spans="1:35" ht="15" customHeight="1">
      <c r="A3622" s="832" t="s">
        <v>1150</v>
      </c>
      <c r="B3622" s="832">
        <v>2024</v>
      </c>
      <c r="C3622" s="832" t="s">
        <v>1222</v>
      </c>
      <c r="D3622" s="832" t="s">
        <v>1223</v>
      </c>
      <c r="E3622" s="832" t="s">
        <v>333</v>
      </c>
      <c r="F3622" s="832" t="s">
        <v>1119</v>
      </c>
      <c r="G3622" s="832">
        <v>189.82</v>
      </c>
      <c r="H3622" s="832">
        <v>189.82</v>
      </c>
      <c r="I3622" s="832">
        <v>233.92</v>
      </c>
      <c r="J3622" s="832">
        <v>278.02</v>
      </c>
      <c r="K3622" s="832">
        <v>0</v>
      </c>
      <c r="L3622" s="832">
        <v>0</v>
      </c>
      <c r="M3622" s="832">
        <v>0</v>
      </c>
      <c r="N3622" s="832">
        <v>0</v>
      </c>
      <c r="O3622" s="832">
        <v>0</v>
      </c>
      <c r="P3622" s="832">
        <v>0</v>
      </c>
      <c r="Q3622" s="832">
        <v>0</v>
      </c>
      <c r="R3622" s="832">
        <v>0</v>
      </c>
      <c r="S3622" s="832">
        <v>23.17</v>
      </c>
      <c r="T3622" s="832">
        <v>12.03</v>
      </c>
      <c r="U3622" s="832">
        <v>0</v>
      </c>
      <c r="V3622" s="832">
        <v>0</v>
      </c>
      <c r="W3622" s="832">
        <v>0</v>
      </c>
      <c r="X3622" s="832">
        <v>0</v>
      </c>
      <c r="Y3622" s="832">
        <v>0</v>
      </c>
      <c r="Z3622" s="832">
        <v>0</v>
      </c>
      <c r="AA3622" s="832">
        <v>0</v>
      </c>
      <c r="AB3622" s="832">
        <v>0</v>
      </c>
      <c r="AC3622" s="832">
        <v>0</v>
      </c>
      <c r="AD3622" s="832">
        <v>0</v>
      </c>
      <c r="AE3622" s="832">
        <v>0</v>
      </c>
      <c r="AF3622" s="832">
        <v>0</v>
      </c>
      <c r="AG3622" s="832">
        <v>0</v>
      </c>
      <c r="AH3622" s="832">
        <v>0</v>
      </c>
      <c r="AI3622" s="832">
        <v>0</v>
      </c>
    </row>
    <row r="3623" spans="1:35" ht="15" customHeight="1">
      <c r="A3623" s="832" t="s">
        <v>1150</v>
      </c>
      <c r="B3623" s="832">
        <v>2024</v>
      </c>
      <c r="C3623" s="832" t="s">
        <v>1224</v>
      </c>
      <c r="D3623" s="832" t="s">
        <v>1225</v>
      </c>
      <c r="E3623" s="832" t="s">
        <v>333</v>
      </c>
      <c r="F3623" s="832" t="s">
        <v>1119</v>
      </c>
      <c r="G3623" s="832">
        <v>138.25</v>
      </c>
      <c r="H3623" s="832">
        <v>250.47</v>
      </c>
      <c r="I3623" s="832">
        <v>265.7</v>
      </c>
      <c r="J3623" s="832">
        <v>265.7</v>
      </c>
      <c r="K3623" s="832">
        <v>0</v>
      </c>
      <c r="L3623" s="832">
        <v>0</v>
      </c>
      <c r="M3623" s="832">
        <v>0</v>
      </c>
      <c r="N3623" s="832">
        <v>31.43</v>
      </c>
      <c r="O3623" s="832">
        <v>305.72000000000003</v>
      </c>
      <c r="P3623" s="832">
        <v>305.72000000000003</v>
      </c>
      <c r="Q3623" s="832">
        <v>330.42</v>
      </c>
      <c r="R3623" s="832">
        <v>342.34</v>
      </c>
      <c r="S3623" s="832">
        <v>22.14</v>
      </c>
      <c r="T3623" s="832">
        <v>44.25</v>
      </c>
      <c r="U3623" s="832">
        <v>0</v>
      </c>
      <c r="V3623" s="832">
        <v>0</v>
      </c>
      <c r="W3623" s="832">
        <v>0</v>
      </c>
      <c r="X3623" s="832">
        <v>0</v>
      </c>
      <c r="Y3623" s="832">
        <v>0</v>
      </c>
      <c r="Z3623" s="832">
        <v>0</v>
      </c>
      <c r="AA3623" s="832">
        <v>0</v>
      </c>
      <c r="AB3623" s="832">
        <v>0</v>
      </c>
      <c r="AC3623" s="832">
        <v>0</v>
      </c>
      <c r="AD3623" s="832">
        <v>0</v>
      </c>
      <c r="AE3623" s="832">
        <v>0</v>
      </c>
      <c r="AF3623" s="832">
        <v>0</v>
      </c>
      <c r="AG3623" s="832">
        <v>0</v>
      </c>
      <c r="AH3623" s="832">
        <v>0</v>
      </c>
      <c r="AI3623" s="832">
        <v>0</v>
      </c>
    </row>
    <row r="3624" spans="1:35" ht="15" customHeight="1">
      <c r="A3624" s="832" t="s">
        <v>1150</v>
      </c>
      <c r="B3624" s="832">
        <v>2024</v>
      </c>
      <c r="C3624" s="832" t="s">
        <v>1226</v>
      </c>
      <c r="D3624" s="832" t="s">
        <v>1227</v>
      </c>
      <c r="E3624" s="832" t="s">
        <v>333</v>
      </c>
      <c r="F3624" s="832" t="s">
        <v>1119</v>
      </c>
      <c r="G3624" s="832">
        <v>1652.66</v>
      </c>
      <c r="H3624" s="832">
        <v>1652.66</v>
      </c>
      <c r="I3624" s="832">
        <v>1681.89</v>
      </c>
      <c r="J3624" s="832">
        <v>1681.89</v>
      </c>
      <c r="K3624" s="832">
        <v>79.84</v>
      </c>
      <c r="L3624" s="832">
        <v>142.34</v>
      </c>
      <c r="M3624" s="832">
        <v>204.84</v>
      </c>
      <c r="N3624" s="832">
        <v>267.33999999999997</v>
      </c>
      <c r="O3624" s="832">
        <v>267.33999999999997</v>
      </c>
      <c r="P3624" s="832">
        <v>299.58999999999997</v>
      </c>
      <c r="Q3624" s="832">
        <v>299.58999999999997</v>
      </c>
      <c r="R3624" s="832">
        <v>299.58999999999997</v>
      </c>
      <c r="S3624" s="832">
        <v>140.16</v>
      </c>
      <c r="T3624" s="832">
        <v>35.57</v>
      </c>
      <c r="U3624" s="832">
        <v>0</v>
      </c>
      <c r="V3624" s="832">
        <v>0</v>
      </c>
      <c r="W3624" s="832">
        <v>0</v>
      </c>
      <c r="X3624" s="832">
        <v>0</v>
      </c>
      <c r="Y3624" s="832">
        <v>0</v>
      </c>
      <c r="Z3624" s="832">
        <v>0</v>
      </c>
      <c r="AA3624" s="832">
        <v>0</v>
      </c>
      <c r="AB3624" s="832">
        <v>0</v>
      </c>
      <c r="AC3624" s="832">
        <v>0</v>
      </c>
      <c r="AD3624" s="832">
        <v>0</v>
      </c>
      <c r="AE3624" s="832">
        <v>0</v>
      </c>
      <c r="AF3624" s="832">
        <v>0</v>
      </c>
      <c r="AG3624" s="832">
        <v>0</v>
      </c>
      <c r="AH3624" s="832">
        <v>0</v>
      </c>
      <c r="AI3624" s="832">
        <v>0</v>
      </c>
    </row>
    <row r="3625" spans="1:35" ht="15" customHeight="1">
      <c r="A3625" s="832" t="s">
        <v>1150</v>
      </c>
      <c r="B3625" s="832">
        <v>2024</v>
      </c>
      <c r="C3625" s="832" t="s">
        <v>1230</v>
      </c>
      <c r="D3625" s="832" t="s">
        <v>1231</v>
      </c>
      <c r="E3625" s="832" t="s">
        <v>333</v>
      </c>
      <c r="F3625" s="832" t="s">
        <v>1119</v>
      </c>
      <c r="G3625" s="832">
        <v>218962.5</v>
      </c>
      <c r="H3625" s="832">
        <v>249425</v>
      </c>
      <c r="I3625" s="832">
        <v>280190</v>
      </c>
      <c r="J3625" s="832">
        <v>311187.18</v>
      </c>
      <c r="K3625" s="832">
        <v>31250</v>
      </c>
      <c r="L3625" s="832">
        <v>67000</v>
      </c>
      <c r="M3625" s="832">
        <v>102750</v>
      </c>
      <c r="N3625" s="832">
        <v>133340</v>
      </c>
      <c r="O3625" s="832">
        <v>163840</v>
      </c>
      <c r="P3625" s="832">
        <v>194667.83</v>
      </c>
      <c r="Q3625" s="832">
        <v>225167.83</v>
      </c>
      <c r="R3625" s="832">
        <v>255667.83</v>
      </c>
      <c r="S3625" s="832">
        <v>25932.27</v>
      </c>
      <c r="T3625" s="832">
        <v>31591.360000000001</v>
      </c>
      <c r="U3625" s="832">
        <v>0</v>
      </c>
      <c r="V3625" s="832">
        <v>0</v>
      </c>
      <c r="W3625" s="832">
        <v>0</v>
      </c>
      <c r="X3625" s="832">
        <v>0</v>
      </c>
      <c r="Y3625" s="832">
        <v>0</v>
      </c>
      <c r="Z3625" s="832">
        <v>0</v>
      </c>
      <c r="AA3625" s="832">
        <v>0</v>
      </c>
      <c r="AB3625" s="832">
        <v>0</v>
      </c>
      <c r="AC3625" s="832">
        <v>0</v>
      </c>
      <c r="AD3625" s="832">
        <v>0</v>
      </c>
      <c r="AE3625" s="832">
        <v>0</v>
      </c>
      <c r="AF3625" s="832">
        <v>0</v>
      </c>
      <c r="AG3625" s="832">
        <v>0</v>
      </c>
      <c r="AH3625" s="832">
        <v>0</v>
      </c>
      <c r="AI3625" s="832">
        <v>0</v>
      </c>
    </row>
    <row r="3626" spans="1:35" ht="15" customHeight="1">
      <c r="A3626" s="832" t="s">
        <v>1150</v>
      </c>
      <c r="B3626" s="832">
        <v>2024</v>
      </c>
      <c r="C3626" s="832" t="s">
        <v>1232</v>
      </c>
      <c r="D3626" s="832" t="s">
        <v>1233</v>
      </c>
      <c r="E3626" s="832" t="s">
        <v>333</v>
      </c>
      <c r="F3626" s="832" t="s">
        <v>1119</v>
      </c>
      <c r="G3626" s="832">
        <v>0</v>
      </c>
      <c r="H3626" s="832">
        <v>0</v>
      </c>
      <c r="I3626" s="832">
        <v>0</v>
      </c>
      <c r="J3626" s="832">
        <v>0</v>
      </c>
      <c r="K3626" s="832">
        <v>0</v>
      </c>
      <c r="L3626" s="832">
        <v>0</v>
      </c>
      <c r="M3626" s="832">
        <v>0</v>
      </c>
      <c r="N3626" s="832">
        <v>0</v>
      </c>
      <c r="O3626" s="832">
        <v>0</v>
      </c>
      <c r="P3626" s="832">
        <v>566.41</v>
      </c>
      <c r="Q3626" s="832">
        <v>808.61</v>
      </c>
      <c r="R3626" s="832">
        <v>835.67</v>
      </c>
      <c r="S3626" s="832">
        <v>0</v>
      </c>
      <c r="T3626" s="832">
        <v>73.510000000000005</v>
      </c>
      <c r="U3626" s="832">
        <v>0</v>
      </c>
      <c r="V3626" s="832">
        <v>0</v>
      </c>
      <c r="W3626" s="832">
        <v>0</v>
      </c>
      <c r="X3626" s="832">
        <v>0</v>
      </c>
      <c r="Y3626" s="832">
        <v>0</v>
      </c>
      <c r="Z3626" s="832">
        <v>0</v>
      </c>
      <c r="AA3626" s="832">
        <v>0</v>
      </c>
      <c r="AB3626" s="832">
        <v>0</v>
      </c>
      <c r="AC3626" s="832">
        <v>0</v>
      </c>
      <c r="AD3626" s="832">
        <v>0</v>
      </c>
      <c r="AE3626" s="832">
        <v>0</v>
      </c>
      <c r="AF3626" s="832">
        <v>0</v>
      </c>
      <c r="AG3626" s="832">
        <v>0</v>
      </c>
      <c r="AH3626" s="832">
        <v>0</v>
      </c>
      <c r="AI3626" s="832">
        <v>0</v>
      </c>
    </row>
    <row r="3627" spans="1:35" ht="15" customHeight="1">
      <c r="A3627" s="832" t="s">
        <v>1150</v>
      </c>
      <c r="B3627" s="832">
        <v>2024</v>
      </c>
      <c r="C3627" s="832" t="s">
        <v>1234</v>
      </c>
      <c r="D3627" s="832" t="s">
        <v>1235</v>
      </c>
      <c r="E3627" s="832" t="s">
        <v>333</v>
      </c>
      <c r="F3627" s="832" t="s">
        <v>1119</v>
      </c>
      <c r="G3627" s="832">
        <v>26537.55</v>
      </c>
      <c r="H3627" s="832">
        <v>35068.050000000003</v>
      </c>
      <c r="I3627" s="832">
        <v>37311.65</v>
      </c>
      <c r="J3627" s="832">
        <v>41441.86</v>
      </c>
      <c r="K3627" s="832">
        <v>495.83</v>
      </c>
      <c r="L3627" s="832">
        <v>2621.58</v>
      </c>
      <c r="M3627" s="832">
        <v>5361</v>
      </c>
      <c r="N3627" s="832">
        <v>8799.14</v>
      </c>
      <c r="O3627" s="832">
        <v>10514.57</v>
      </c>
      <c r="P3627" s="832">
        <v>16268.99</v>
      </c>
      <c r="Q3627" s="832">
        <v>21656.85</v>
      </c>
      <c r="R3627" s="832">
        <v>25966.17</v>
      </c>
      <c r="S3627" s="832">
        <v>3453.49</v>
      </c>
      <c r="T3627" s="832">
        <v>3580.49</v>
      </c>
      <c r="U3627" s="832">
        <v>0</v>
      </c>
      <c r="V3627" s="832">
        <v>0</v>
      </c>
      <c r="W3627" s="832">
        <v>0</v>
      </c>
      <c r="X3627" s="832">
        <v>0</v>
      </c>
      <c r="Y3627" s="832">
        <v>0</v>
      </c>
      <c r="Z3627" s="832">
        <v>0</v>
      </c>
      <c r="AA3627" s="832">
        <v>0</v>
      </c>
      <c r="AB3627" s="832">
        <v>0</v>
      </c>
      <c r="AC3627" s="832">
        <v>0</v>
      </c>
      <c r="AD3627" s="832">
        <v>0</v>
      </c>
      <c r="AE3627" s="832">
        <v>0</v>
      </c>
      <c r="AF3627" s="832">
        <v>0</v>
      </c>
      <c r="AG3627" s="832">
        <v>0</v>
      </c>
      <c r="AH3627" s="832">
        <v>0</v>
      </c>
      <c r="AI3627" s="832">
        <v>0</v>
      </c>
    </row>
    <row r="3628" spans="1:35" ht="15" customHeight="1">
      <c r="A3628" s="832" t="s">
        <v>1150</v>
      </c>
      <c r="B3628" s="832">
        <v>2024</v>
      </c>
      <c r="C3628" s="832" t="s">
        <v>1236</v>
      </c>
      <c r="D3628" s="832" t="s">
        <v>1237</v>
      </c>
      <c r="E3628" s="832" t="s">
        <v>333</v>
      </c>
      <c r="F3628" s="832" t="s">
        <v>1119</v>
      </c>
      <c r="G3628" s="832">
        <v>84831.63</v>
      </c>
      <c r="H3628" s="832">
        <v>97787.98</v>
      </c>
      <c r="I3628" s="832">
        <v>110744.33</v>
      </c>
      <c r="J3628" s="832">
        <v>123700.68</v>
      </c>
      <c r="K3628" s="832">
        <v>12956.35</v>
      </c>
      <c r="L3628" s="832">
        <v>25912.7</v>
      </c>
      <c r="M3628" s="832">
        <v>38852.519999999997</v>
      </c>
      <c r="N3628" s="832">
        <v>51792.34</v>
      </c>
      <c r="O3628" s="832">
        <v>64732.160000000003</v>
      </c>
      <c r="P3628" s="832">
        <v>77671.98</v>
      </c>
      <c r="Q3628" s="832">
        <v>90611.8</v>
      </c>
      <c r="R3628" s="832">
        <v>103551.62</v>
      </c>
      <c r="S3628" s="832">
        <v>10308.39</v>
      </c>
      <c r="T3628" s="832">
        <v>12948.84</v>
      </c>
      <c r="U3628" s="832">
        <v>0</v>
      </c>
      <c r="V3628" s="832">
        <v>0</v>
      </c>
      <c r="W3628" s="832">
        <v>0</v>
      </c>
      <c r="X3628" s="832">
        <v>0</v>
      </c>
      <c r="Y3628" s="832">
        <v>0</v>
      </c>
      <c r="Z3628" s="832">
        <v>0</v>
      </c>
      <c r="AA3628" s="832">
        <v>0</v>
      </c>
      <c r="AB3628" s="832">
        <v>0</v>
      </c>
      <c r="AC3628" s="832">
        <v>0</v>
      </c>
      <c r="AD3628" s="832">
        <v>0</v>
      </c>
      <c r="AE3628" s="832">
        <v>0</v>
      </c>
      <c r="AF3628" s="832">
        <v>0</v>
      </c>
      <c r="AG3628" s="832">
        <v>0</v>
      </c>
      <c r="AH3628" s="832">
        <v>0</v>
      </c>
      <c r="AI3628" s="832">
        <v>0</v>
      </c>
    </row>
    <row r="3629" spans="1:35" ht="15" customHeight="1">
      <c r="A3629" s="832" t="s">
        <v>1150</v>
      </c>
      <c r="B3629" s="832">
        <v>2024</v>
      </c>
      <c r="C3629" s="832" t="s">
        <v>1238</v>
      </c>
      <c r="D3629" s="832" t="s">
        <v>1239</v>
      </c>
      <c r="E3629" s="832" t="s">
        <v>333</v>
      </c>
      <c r="F3629" s="832" t="s">
        <v>1119</v>
      </c>
      <c r="G3629" s="832">
        <v>0</v>
      </c>
      <c r="H3629" s="832">
        <v>0</v>
      </c>
      <c r="I3629" s="832">
        <v>0</v>
      </c>
      <c r="J3629" s="832">
        <v>0</v>
      </c>
      <c r="K3629" s="832">
        <v>0</v>
      </c>
      <c r="L3629" s="832">
        <v>0</v>
      </c>
      <c r="M3629" s="832">
        <v>0</v>
      </c>
      <c r="N3629" s="832">
        <v>1208.73</v>
      </c>
      <c r="O3629" s="832">
        <v>2443.59</v>
      </c>
      <c r="P3629" s="832">
        <v>3628.18</v>
      </c>
      <c r="Q3629" s="832">
        <v>4812.78</v>
      </c>
      <c r="R3629" s="832">
        <v>5997.38</v>
      </c>
      <c r="S3629" s="832">
        <v>0</v>
      </c>
      <c r="T3629" s="832">
        <v>437.53</v>
      </c>
      <c r="U3629" s="832">
        <v>0</v>
      </c>
      <c r="V3629" s="832">
        <v>0</v>
      </c>
      <c r="W3629" s="832">
        <v>0</v>
      </c>
      <c r="X3629" s="832">
        <v>0</v>
      </c>
      <c r="Y3629" s="832">
        <v>0</v>
      </c>
      <c r="Z3629" s="832">
        <v>0</v>
      </c>
      <c r="AA3629" s="832">
        <v>0</v>
      </c>
      <c r="AB3629" s="832">
        <v>0</v>
      </c>
      <c r="AC3629" s="832">
        <v>0</v>
      </c>
      <c r="AD3629" s="832">
        <v>0</v>
      </c>
      <c r="AE3629" s="832">
        <v>0</v>
      </c>
      <c r="AF3629" s="832">
        <v>0</v>
      </c>
      <c r="AG3629" s="832">
        <v>0</v>
      </c>
      <c r="AH3629" s="832">
        <v>0</v>
      </c>
      <c r="AI3629" s="832">
        <v>0</v>
      </c>
    </row>
    <row r="3630" spans="1:35" ht="15" customHeight="1">
      <c r="A3630" s="832" t="s">
        <v>1150</v>
      </c>
      <c r="B3630" s="832">
        <v>2024</v>
      </c>
      <c r="C3630" s="832" t="s">
        <v>1240</v>
      </c>
      <c r="D3630" s="832" t="s">
        <v>1241</v>
      </c>
      <c r="E3630" s="832" t="s">
        <v>333</v>
      </c>
      <c r="F3630" s="832" t="s">
        <v>1119</v>
      </c>
      <c r="G3630" s="832">
        <v>0</v>
      </c>
      <c r="H3630" s="832">
        <v>0</v>
      </c>
      <c r="I3630" s="832">
        <v>0</v>
      </c>
      <c r="J3630" s="832">
        <v>0</v>
      </c>
      <c r="K3630" s="832">
        <v>0</v>
      </c>
      <c r="L3630" s="832">
        <v>0</v>
      </c>
      <c r="M3630" s="832">
        <v>0</v>
      </c>
      <c r="N3630" s="832">
        <v>0</v>
      </c>
      <c r="O3630" s="832">
        <v>0</v>
      </c>
      <c r="P3630" s="832">
        <v>0</v>
      </c>
      <c r="Q3630" s="832">
        <v>0</v>
      </c>
      <c r="R3630" s="832">
        <v>0</v>
      </c>
      <c r="S3630" s="832">
        <v>0</v>
      </c>
      <c r="T3630" s="832">
        <v>0</v>
      </c>
      <c r="U3630" s="832">
        <v>0</v>
      </c>
      <c r="V3630" s="832">
        <v>0</v>
      </c>
      <c r="W3630" s="832">
        <v>0</v>
      </c>
      <c r="X3630" s="832">
        <v>0</v>
      </c>
      <c r="Y3630" s="832">
        <v>0</v>
      </c>
      <c r="Z3630" s="832">
        <v>0</v>
      </c>
      <c r="AA3630" s="832">
        <v>0</v>
      </c>
      <c r="AB3630" s="832">
        <v>0</v>
      </c>
      <c r="AC3630" s="832">
        <v>0</v>
      </c>
      <c r="AD3630" s="832">
        <v>0</v>
      </c>
      <c r="AE3630" s="832">
        <v>0</v>
      </c>
      <c r="AF3630" s="832">
        <v>0</v>
      </c>
      <c r="AG3630" s="832">
        <v>0</v>
      </c>
      <c r="AH3630" s="832">
        <v>0</v>
      </c>
      <c r="AI3630" s="832">
        <v>0</v>
      </c>
    </row>
    <row r="3631" spans="1:35" ht="15" customHeight="1">
      <c r="A3631" s="832" t="s">
        <v>1150</v>
      </c>
      <c r="B3631" s="832">
        <v>2024</v>
      </c>
      <c r="C3631" s="832" t="s">
        <v>1242</v>
      </c>
      <c r="D3631" s="832" t="s">
        <v>1243</v>
      </c>
      <c r="E3631" s="832" t="s">
        <v>333</v>
      </c>
      <c r="F3631" s="832" t="s">
        <v>1119</v>
      </c>
      <c r="G3631" s="832">
        <v>167</v>
      </c>
      <c r="H3631" s="832">
        <v>167</v>
      </c>
      <c r="I3631" s="832">
        <v>167</v>
      </c>
      <c r="J3631" s="832">
        <v>167</v>
      </c>
      <c r="K3631" s="832">
        <v>0</v>
      </c>
      <c r="L3631" s="832">
        <v>0</v>
      </c>
      <c r="M3631" s="832">
        <v>0</v>
      </c>
      <c r="N3631" s="832">
        <v>0</v>
      </c>
      <c r="O3631" s="832">
        <v>0</v>
      </c>
      <c r="P3631" s="832">
        <v>0</v>
      </c>
      <c r="Q3631" s="832">
        <v>0</v>
      </c>
      <c r="R3631" s="832">
        <v>0</v>
      </c>
      <c r="S3631" s="832">
        <v>13.92</v>
      </c>
      <c r="T3631" s="832">
        <v>0</v>
      </c>
      <c r="U3631" s="832">
        <v>0</v>
      </c>
      <c r="V3631" s="832">
        <v>0</v>
      </c>
      <c r="W3631" s="832">
        <v>0</v>
      </c>
      <c r="X3631" s="832">
        <v>0</v>
      </c>
      <c r="Y3631" s="832">
        <v>0</v>
      </c>
      <c r="Z3631" s="832">
        <v>0</v>
      </c>
      <c r="AA3631" s="832">
        <v>0</v>
      </c>
      <c r="AB3631" s="832">
        <v>0</v>
      </c>
      <c r="AC3631" s="832">
        <v>0</v>
      </c>
      <c r="AD3631" s="832">
        <v>0</v>
      </c>
      <c r="AE3631" s="832">
        <v>0</v>
      </c>
      <c r="AF3631" s="832">
        <v>0</v>
      </c>
      <c r="AG3631" s="832">
        <v>0</v>
      </c>
      <c r="AH3631" s="832">
        <v>0</v>
      </c>
      <c r="AI3631" s="832">
        <v>0</v>
      </c>
    </row>
    <row r="3632" spans="1:35" ht="15" customHeight="1">
      <c r="A3632" s="832" t="s">
        <v>1150</v>
      </c>
      <c r="B3632" s="832">
        <v>2024</v>
      </c>
      <c r="C3632" s="832" t="s">
        <v>1244</v>
      </c>
      <c r="D3632" s="832" t="s">
        <v>1245</v>
      </c>
      <c r="E3632" s="832" t="s">
        <v>333</v>
      </c>
      <c r="F3632" s="832" t="s">
        <v>1119</v>
      </c>
      <c r="G3632" s="832">
        <v>7082.27</v>
      </c>
      <c r="H3632" s="832">
        <v>8384.7999999999993</v>
      </c>
      <c r="I3632" s="832">
        <v>9687.33</v>
      </c>
      <c r="J3632" s="832">
        <v>10989.86</v>
      </c>
      <c r="K3632" s="832">
        <v>0.01</v>
      </c>
      <c r="L3632" s="832">
        <v>0.01</v>
      </c>
      <c r="M3632" s="832">
        <v>0.01</v>
      </c>
      <c r="N3632" s="832">
        <v>734.96</v>
      </c>
      <c r="O3632" s="832">
        <v>1469.91</v>
      </c>
      <c r="P3632" s="832">
        <v>5271.18</v>
      </c>
      <c r="Q3632" s="832">
        <v>7469.9</v>
      </c>
      <c r="R3632" s="832">
        <v>7247.25</v>
      </c>
      <c r="S3632" s="832">
        <v>915.82</v>
      </c>
      <c r="T3632" s="832">
        <v>1152.73</v>
      </c>
      <c r="U3632" s="832">
        <v>0</v>
      </c>
      <c r="V3632" s="832">
        <v>0</v>
      </c>
      <c r="W3632" s="832">
        <v>0</v>
      </c>
      <c r="X3632" s="832">
        <v>0</v>
      </c>
      <c r="Y3632" s="832">
        <v>0</v>
      </c>
      <c r="Z3632" s="832">
        <v>0</v>
      </c>
      <c r="AA3632" s="832">
        <v>0</v>
      </c>
      <c r="AB3632" s="832">
        <v>0</v>
      </c>
      <c r="AC3632" s="832">
        <v>0</v>
      </c>
      <c r="AD3632" s="832">
        <v>0</v>
      </c>
      <c r="AE3632" s="832">
        <v>0</v>
      </c>
      <c r="AF3632" s="832">
        <v>0</v>
      </c>
      <c r="AG3632" s="832">
        <v>0</v>
      </c>
      <c r="AH3632" s="832">
        <v>0</v>
      </c>
      <c r="AI3632" s="832">
        <v>0</v>
      </c>
    </row>
    <row r="3633" spans="1:35" ht="15" customHeight="1">
      <c r="A3633" s="832" t="s">
        <v>1150</v>
      </c>
      <c r="B3633" s="832">
        <v>2024</v>
      </c>
      <c r="C3633" s="832" t="s">
        <v>1246</v>
      </c>
      <c r="D3633" s="832" t="s">
        <v>1247</v>
      </c>
      <c r="E3633" s="832" t="s">
        <v>333</v>
      </c>
      <c r="F3633" s="832" t="s">
        <v>1119</v>
      </c>
      <c r="G3633" s="832">
        <v>6709.86</v>
      </c>
      <c r="H3633" s="832">
        <v>7636.34</v>
      </c>
      <c r="I3633" s="832">
        <v>8562.82</v>
      </c>
      <c r="J3633" s="832">
        <v>9489.2999999999993</v>
      </c>
      <c r="K3633" s="832">
        <v>926.48</v>
      </c>
      <c r="L3633" s="832">
        <v>1852.96</v>
      </c>
      <c r="M3633" s="832">
        <v>2779.44</v>
      </c>
      <c r="N3633" s="832">
        <v>3705.92</v>
      </c>
      <c r="O3633" s="832">
        <v>4632.3999999999996</v>
      </c>
      <c r="P3633" s="832">
        <v>5558.88</v>
      </c>
      <c r="Q3633" s="832">
        <v>5558.88</v>
      </c>
      <c r="R3633" s="832">
        <v>5558.88</v>
      </c>
      <c r="S3633" s="832">
        <v>790.78</v>
      </c>
      <c r="T3633" s="832">
        <v>842.25</v>
      </c>
      <c r="U3633" s="832">
        <v>0</v>
      </c>
      <c r="V3633" s="832">
        <v>0</v>
      </c>
      <c r="W3633" s="832">
        <v>0</v>
      </c>
      <c r="X3633" s="832">
        <v>0</v>
      </c>
      <c r="Y3633" s="832">
        <v>0</v>
      </c>
      <c r="Z3633" s="832">
        <v>0</v>
      </c>
      <c r="AA3633" s="832">
        <v>0</v>
      </c>
      <c r="AB3633" s="832">
        <v>0</v>
      </c>
      <c r="AC3633" s="832">
        <v>0</v>
      </c>
      <c r="AD3633" s="832">
        <v>0</v>
      </c>
      <c r="AE3633" s="832">
        <v>0</v>
      </c>
      <c r="AF3633" s="832">
        <v>0</v>
      </c>
      <c r="AG3633" s="832">
        <v>0</v>
      </c>
      <c r="AH3633" s="832">
        <v>0</v>
      </c>
      <c r="AI3633" s="832">
        <v>0</v>
      </c>
    </row>
    <row r="3634" spans="1:35" ht="15" customHeight="1">
      <c r="A3634" s="832" t="s">
        <v>1150</v>
      </c>
      <c r="B3634" s="832">
        <v>2024</v>
      </c>
      <c r="C3634" s="832" t="s">
        <v>1248</v>
      </c>
      <c r="D3634" s="832" t="s">
        <v>1249</v>
      </c>
      <c r="E3634" s="832" t="s">
        <v>333</v>
      </c>
      <c r="F3634" s="832" t="s">
        <v>1119</v>
      </c>
      <c r="G3634" s="832">
        <v>18354.98</v>
      </c>
      <c r="H3634" s="832">
        <v>22932.7</v>
      </c>
      <c r="I3634" s="832">
        <v>26136.98</v>
      </c>
      <c r="J3634" s="832">
        <v>28174.13</v>
      </c>
      <c r="K3634" s="832">
        <v>2373.31</v>
      </c>
      <c r="L3634" s="832">
        <v>4677.41</v>
      </c>
      <c r="M3634" s="832">
        <v>6977.08</v>
      </c>
      <c r="N3634" s="832">
        <v>9387.6</v>
      </c>
      <c r="O3634" s="832">
        <v>11737.96</v>
      </c>
      <c r="P3634" s="832">
        <v>12488.18</v>
      </c>
      <c r="Q3634" s="832">
        <v>14036.7</v>
      </c>
      <c r="R3634" s="832">
        <v>17918.11</v>
      </c>
      <c r="S3634" s="832">
        <v>2347.84</v>
      </c>
      <c r="T3634" s="832">
        <v>2484.15</v>
      </c>
      <c r="U3634" s="832">
        <v>0</v>
      </c>
      <c r="V3634" s="832">
        <v>0</v>
      </c>
      <c r="W3634" s="832">
        <v>0</v>
      </c>
      <c r="X3634" s="832">
        <v>0</v>
      </c>
      <c r="Y3634" s="832">
        <v>0</v>
      </c>
      <c r="Z3634" s="832">
        <v>0</v>
      </c>
      <c r="AA3634" s="832">
        <v>0</v>
      </c>
      <c r="AB3634" s="832">
        <v>0</v>
      </c>
      <c r="AC3634" s="832">
        <v>0</v>
      </c>
      <c r="AD3634" s="832">
        <v>0</v>
      </c>
      <c r="AE3634" s="832">
        <v>0</v>
      </c>
      <c r="AF3634" s="832">
        <v>0</v>
      </c>
      <c r="AG3634" s="832">
        <v>0</v>
      </c>
      <c r="AH3634" s="832">
        <v>0</v>
      </c>
      <c r="AI3634" s="832">
        <v>0</v>
      </c>
    </row>
    <row r="3635" spans="1:35" ht="15" customHeight="1">
      <c r="A3635" s="832" t="s">
        <v>1150</v>
      </c>
      <c r="B3635" s="832">
        <v>2024</v>
      </c>
      <c r="C3635" s="832" t="s">
        <v>1250</v>
      </c>
      <c r="D3635" s="832" t="s">
        <v>1251</v>
      </c>
      <c r="E3635" s="832" t="s">
        <v>333</v>
      </c>
      <c r="F3635" s="832" t="s">
        <v>1119</v>
      </c>
      <c r="G3635" s="832">
        <v>8318.99</v>
      </c>
      <c r="H3635" s="832">
        <v>9318.99</v>
      </c>
      <c r="I3635" s="832">
        <v>10318.99</v>
      </c>
      <c r="J3635" s="832">
        <v>11318.99</v>
      </c>
      <c r="K3635" s="832">
        <v>0</v>
      </c>
      <c r="L3635" s="832">
        <v>1000</v>
      </c>
      <c r="M3635" s="832">
        <v>2000</v>
      </c>
      <c r="N3635" s="832">
        <v>3000</v>
      </c>
      <c r="O3635" s="832">
        <v>4000</v>
      </c>
      <c r="P3635" s="832">
        <v>5000</v>
      </c>
      <c r="Q3635" s="832">
        <v>6000</v>
      </c>
      <c r="R3635" s="832">
        <v>7000</v>
      </c>
      <c r="S3635" s="832">
        <v>943.25</v>
      </c>
      <c r="T3635" s="832">
        <v>909.09</v>
      </c>
      <c r="U3635" s="832">
        <v>0</v>
      </c>
      <c r="V3635" s="832">
        <v>0</v>
      </c>
      <c r="W3635" s="832">
        <v>0</v>
      </c>
      <c r="X3635" s="832">
        <v>0</v>
      </c>
      <c r="Y3635" s="832">
        <v>0</v>
      </c>
      <c r="Z3635" s="832">
        <v>0</v>
      </c>
      <c r="AA3635" s="832">
        <v>0</v>
      </c>
      <c r="AB3635" s="832">
        <v>0</v>
      </c>
      <c r="AC3635" s="832">
        <v>0</v>
      </c>
      <c r="AD3635" s="832">
        <v>0</v>
      </c>
      <c r="AE3635" s="832">
        <v>0</v>
      </c>
      <c r="AF3635" s="832">
        <v>0</v>
      </c>
      <c r="AG3635" s="832">
        <v>0</v>
      </c>
      <c r="AH3635" s="832">
        <v>0</v>
      </c>
      <c r="AI3635" s="832">
        <v>0</v>
      </c>
    </row>
    <row r="3636" spans="1:35" ht="15" customHeight="1">
      <c r="A3636" s="832" t="s">
        <v>1150</v>
      </c>
      <c r="B3636" s="832">
        <v>2024</v>
      </c>
      <c r="C3636" s="832" t="s">
        <v>1252</v>
      </c>
      <c r="D3636" s="832" t="s">
        <v>1253</v>
      </c>
      <c r="E3636" s="832" t="s">
        <v>333</v>
      </c>
      <c r="F3636" s="832" t="s">
        <v>1119</v>
      </c>
      <c r="G3636" s="832">
        <v>403.5</v>
      </c>
      <c r="H3636" s="832">
        <v>862.46</v>
      </c>
      <c r="I3636" s="832">
        <v>1091.94</v>
      </c>
      <c r="J3636" s="832">
        <v>1799.53</v>
      </c>
      <c r="K3636" s="832">
        <v>73.12</v>
      </c>
      <c r="L3636" s="832">
        <v>73.12</v>
      </c>
      <c r="M3636" s="832">
        <v>551.23</v>
      </c>
      <c r="N3636" s="832">
        <v>1176.23</v>
      </c>
      <c r="O3636" s="832">
        <v>1202.48</v>
      </c>
      <c r="P3636" s="832">
        <v>1689.34</v>
      </c>
      <c r="Q3636" s="832">
        <v>1698.09</v>
      </c>
      <c r="R3636" s="832">
        <v>2334.09</v>
      </c>
      <c r="S3636" s="832">
        <v>149.96</v>
      </c>
      <c r="T3636" s="832">
        <v>295.19</v>
      </c>
      <c r="U3636" s="832">
        <v>0</v>
      </c>
      <c r="V3636" s="832">
        <v>0</v>
      </c>
      <c r="W3636" s="832">
        <v>0</v>
      </c>
      <c r="X3636" s="832">
        <v>0</v>
      </c>
      <c r="Y3636" s="832">
        <v>0</v>
      </c>
      <c r="Z3636" s="832">
        <v>0</v>
      </c>
      <c r="AA3636" s="832">
        <v>0</v>
      </c>
      <c r="AB3636" s="832">
        <v>0</v>
      </c>
      <c r="AC3636" s="832">
        <v>0</v>
      </c>
      <c r="AD3636" s="832">
        <v>0</v>
      </c>
      <c r="AE3636" s="832">
        <v>0</v>
      </c>
      <c r="AF3636" s="832">
        <v>0</v>
      </c>
      <c r="AG3636" s="832">
        <v>0</v>
      </c>
      <c r="AH3636" s="832">
        <v>0</v>
      </c>
      <c r="AI3636" s="832">
        <v>0</v>
      </c>
    </row>
    <row r="3637" spans="1:35" ht="15" customHeight="1">
      <c r="A3637" s="832" t="s">
        <v>1150</v>
      </c>
      <c r="B3637" s="832">
        <v>2024</v>
      </c>
      <c r="C3637" s="832" t="s">
        <v>1254</v>
      </c>
      <c r="D3637" s="832" t="s">
        <v>1255</v>
      </c>
      <c r="E3637" s="832" t="s">
        <v>333</v>
      </c>
      <c r="F3637" s="832" t="s">
        <v>1119</v>
      </c>
      <c r="G3637" s="832">
        <v>0</v>
      </c>
      <c r="H3637" s="832">
        <v>0</v>
      </c>
      <c r="I3637" s="832">
        <v>0</v>
      </c>
      <c r="J3637" s="832">
        <v>0</v>
      </c>
      <c r="K3637" s="832">
        <v>0</v>
      </c>
      <c r="L3637" s="832">
        <v>0</v>
      </c>
      <c r="M3637" s="832">
        <v>0</v>
      </c>
      <c r="N3637" s="832">
        <v>0</v>
      </c>
      <c r="O3637" s="832">
        <v>0</v>
      </c>
      <c r="P3637" s="832">
        <v>0</v>
      </c>
      <c r="Q3637" s="832">
        <v>0</v>
      </c>
      <c r="R3637" s="832">
        <v>0</v>
      </c>
      <c r="S3637" s="832">
        <v>0</v>
      </c>
      <c r="T3637" s="832">
        <v>0</v>
      </c>
      <c r="U3637" s="832">
        <v>0</v>
      </c>
      <c r="V3637" s="832">
        <v>0</v>
      </c>
      <c r="W3637" s="832">
        <v>0</v>
      </c>
      <c r="X3637" s="832">
        <v>0</v>
      </c>
      <c r="Y3637" s="832">
        <v>0</v>
      </c>
      <c r="Z3637" s="832">
        <v>0</v>
      </c>
      <c r="AA3637" s="832">
        <v>0</v>
      </c>
      <c r="AB3637" s="832">
        <v>0</v>
      </c>
      <c r="AC3637" s="832">
        <v>0</v>
      </c>
      <c r="AD3637" s="832">
        <v>0</v>
      </c>
      <c r="AE3637" s="832">
        <v>0</v>
      </c>
      <c r="AF3637" s="832">
        <v>0</v>
      </c>
      <c r="AG3637" s="832">
        <v>0</v>
      </c>
      <c r="AH3637" s="832">
        <v>0</v>
      </c>
      <c r="AI3637" s="832">
        <v>0</v>
      </c>
    </row>
    <row r="3638" spans="1:35" ht="15" customHeight="1">
      <c r="A3638" s="832" t="s">
        <v>1150</v>
      </c>
      <c r="B3638" s="832">
        <v>2024</v>
      </c>
      <c r="C3638" s="832" t="s">
        <v>1256</v>
      </c>
      <c r="D3638" s="832" t="s">
        <v>1257</v>
      </c>
      <c r="E3638" s="832" t="s">
        <v>333</v>
      </c>
      <c r="F3638" s="832" t="s">
        <v>1119</v>
      </c>
      <c r="G3638" s="832">
        <v>0</v>
      </c>
      <c r="H3638" s="832">
        <v>0</v>
      </c>
      <c r="I3638" s="832">
        <v>0</v>
      </c>
      <c r="J3638" s="832">
        <v>0</v>
      </c>
      <c r="K3638" s="832">
        <v>0</v>
      </c>
      <c r="L3638" s="832">
        <v>0</v>
      </c>
      <c r="M3638" s="832">
        <v>0</v>
      </c>
      <c r="N3638" s="832">
        <v>0</v>
      </c>
      <c r="O3638" s="832">
        <v>0</v>
      </c>
      <c r="P3638" s="832">
        <v>0</v>
      </c>
      <c r="Q3638" s="832">
        <v>0</v>
      </c>
      <c r="R3638" s="832">
        <v>0</v>
      </c>
      <c r="S3638" s="832">
        <v>0</v>
      </c>
      <c r="T3638" s="832">
        <v>0</v>
      </c>
      <c r="U3638" s="832">
        <v>0</v>
      </c>
      <c r="V3638" s="832">
        <v>0</v>
      </c>
      <c r="W3638" s="832">
        <v>0</v>
      </c>
      <c r="X3638" s="832">
        <v>0</v>
      </c>
      <c r="Y3638" s="832">
        <v>0</v>
      </c>
      <c r="Z3638" s="832">
        <v>0</v>
      </c>
      <c r="AA3638" s="832">
        <v>0</v>
      </c>
      <c r="AB3638" s="832">
        <v>0</v>
      </c>
      <c r="AC3638" s="832">
        <v>0</v>
      </c>
      <c r="AD3638" s="832">
        <v>0</v>
      </c>
      <c r="AE3638" s="832">
        <v>0</v>
      </c>
      <c r="AF3638" s="832">
        <v>0</v>
      </c>
      <c r="AG3638" s="832">
        <v>0</v>
      </c>
      <c r="AH3638" s="832">
        <v>0</v>
      </c>
      <c r="AI3638" s="832">
        <v>0</v>
      </c>
    </row>
    <row r="3639" spans="1:35" ht="15" customHeight="1">
      <c r="A3639" s="832" t="s">
        <v>1150</v>
      </c>
      <c r="B3639" s="832">
        <v>2024</v>
      </c>
      <c r="C3639" s="832" t="s">
        <v>1258</v>
      </c>
      <c r="D3639" s="832" t="s">
        <v>1259</v>
      </c>
      <c r="E3639" s="832" t="s">
        <v>333</v>
      </c>
      <c r="F3639" s="832" t="s">
        <v>1119</v>
      </c>
      <c r="G3639" s="832">
        <v>245.73</v>
      </c>
      <c r="H3639" s="832">
        <v>190.77</v>
      </c>
      <c r="I3639" s="832">
        <v>4492.33</v>
      </c>
      <c r="J3639" s="832">
        <v>4550.3599999999997</v>
      </c>
      <c r="K3639" s="832">
        <v>0</v>
      </c>
      <c r="L3639" s="832">
        <v>0</v>
      </c>
      <c r="M3639" s="832">
        <v>0</v>
      </c>
      <c r="N3639" s="832">
        <v>53.94</v>
      </c>
      <c r="O3639" s="832">
        <v>61.82</v>
      </c>
      <c r="P3639" s="832">
        <v>77.58</v>
      </c>
      <c r="Q3639" s="832">
        <v>77.58</v>
      </c>
      <c r="R3639" s="832">
        <v>77.58</v>
      </c>
      <c r="S3639" s="832">
        <v>379.2</v>
      </c>
      <c r="T3639" s="832">
        <v>404.71</v>
      </c>
      <c r="U3639" s="832">
        <v>0</v>
      </c>
      <c r="V3639" s="832">
        <v>0</v>
      </c>
      <c r="W3639" s="832">
        <v>0</v>
      </c>
      <c r="X3639" s="832">
        <v>0</v>
      </c>
      <c r="Y3639" s="832">
        <v>0</v>
      </c>
      <c r="Z3639" s="832">
        <v>0</v>
      </c>
      <c r="AA3639" s="832">
        <v>0</v>
      </c>
      <c r="AB3639" s="832">
        <v>0</v>
      </c>
      <c r="AC3639" s="832">
        <v>0</v>
      </c>
      <c r="AD3639" s="832">
        <v>0</v>
      </c>
      <c r="AE3639" s="832">
        <v>0</v>
      </c>
      <c r="AF3639" s="832">
        <v>0</v>
      </c>
      <c r="AG3639" s="832">
        <v>0</v>
      </c>
      <c r="AH3639" s="832">
        <v>0</v>
      </c>
      <c r="AI3639" s="832">
        <v>0</v>
      </c>
    </row>
    <row r="3640" spans="1:35" ht="15" customHeight="1">
      <c r="A3640" s="832" t="s">
        <v>1150</v>
      </c>
      <c r="B3640" s="832">
        <v>2024</v>
      </c>
      <c r="C3640" s="832" t="s">
        <v>1260</v>
      </c>
      <c r="D3640" s="832" t="s">
        <v>1261</v>
      </c>
      <c r="E3640" s="832" t="s">
        <v>333</v>
      </c>
      <c r="F3640" s="832" t="s">
        <v>1119</v>
      </c>
      <c r="G3640" s="832">
        <v>42.9</v>
      </c>
      <c r="H3640" s="832">
        <v>42.9</v>
      </c>
      <c r="I3640" s="832">
        <v>42.9</v>
      </c>
      <c r="J3640" s="832">
        <v>42.9</v>
      </c>
      <c r="K3640" s="832">
        <v>12100.75</v>
      </c>
      <c r="L3640" s="832">
        <v>23636.23</v>
      </c>
      <c r="M3640" s="832">
        <v>34803.03</v>
      </c>
      <c r="N3640" s="832">
        <v>47040.83</v>
      </c>
      <c r="O3640" s="832">
        <v>66358.960000000006</v>
      </c>
      <c r="P3640" s="832">
        <v>87624.42</v>
      </c>
      <c r="Q3640" s="832">
        <v>113140.87</v>
      </c>
      <c r="R3640" s="832">
        <v>116562.32</v>
      </c>
      <c r="S3640" s="832">
        <v>3.58</v>
      </c>
      <c r="T3640" s="832">
        <v>10285.530000000001</v>
      </c>
      <c r="U3640" s="832">
        <v>0</v>
      </c>
      <c r="V3640" s="832">
        <v>0</v>
      </c>
      <c r="W3640" s="832">
        <v>0</v>
      </c>
      <c r="X3640" s="832">
        <v>0</v>
      </c>
      <c r="Y3640" s="832">
        <v>0</v>
      </c>
      <c r="Z3640" s="832">
        <v>0</v>
      </c>
      <c r="AA3640" s="832">
        <v>0</v>
      </c>
      <c r="AB3640" s="832">
        <v>0</v>
      </c>
      <c r="AC3640" s="832">
        <v>0</v>
      </c>
      <c r="AD3640" s="832">
        <v>0</v>
      </c>
      <c r="AE3640" s="832">
        <v>0</v>
      </c>
      <c r="AF3640" s="832">
        <v>0</v>
      </c>
      <c r="AG3640" s="832">
        <v>0</v>
      </c>
      <c r="AH3640" s="832">
        <v>0</v>
      </c>
      <c r="AI3640" s="832">
        <v>0</v>
      </c>
    </row>
    <row r="3641" spans="1:35" ht="15" customHeight="1">
      <c r="A3641" s="832" t="s">
        <v>1150</v>
      </c>
      <c r="B3641" s="832">
        <v>2024</v>
      </c>
      <c r="C3641" s="832" t="s">
        <v>1262</v>
      </c>
      <c r="D3641" s="832" t="s">
        <v>1263</v>
      </c>
      <c r="E3641" s="832" t="s">
        <v>333</v>
      </c>
      <c r="F3641" s="832" t="s">
        <v>1119</v>
      </c>
      <c r="G3641" s="832">
        <v>75648.17</v>
      </c>
      <c r="H3641" s="832">
        <v>84674.75</v>
      </c>
      <c r="I3641" s="832">
        <v>100532.84</v>
      </c>
      <c r="J3641" s="832">
        <v>111121.85</v>
      </c>
      <c r="K3641" s="832">
        <v>6304.13</v>
      </c>
      <c r="L3641" s="832">
        <v>26789.22</v>
      </c>
      <c r="M3641" s="832">
        <v>34417</v>
      </c>
      <c r="N3641" s="832">
        <v>47291.4</v>
      </c>
      <c r="O3641" s="832">
        <v>65447.01</v>
      </c>
      <c r="P3641" s="832">
        <v>88532.36</v>
      </c>
      <c r="Q3641" s="832">
        <v>99720.41</v>
      </c>
      <c r="R3641" s="832">
        <v>115217.17</v>
      </c>
      <c r="S3641" s="832">
        <v>9260.15</v>
      </c>
      <c r="T3641" s="832">
        <v>13204.22</v>
      </c>
      <c r="U3641" s="832">
        <v>0</v>
      </c>
      <c r="V3641" s="832">
        <v>0</v>
      </c>
      <c r="W3641" s="832">
        <v>0</v>
      </c>
      <c r="X3641" s="832">
        <v>0</v>
      </c>
      <c r="Y3641" s="832">
        <v>0</v>
      </c>
      <c r="Z3641" s="832">
        <v>0</v>
      </c>
      <c r="AA3641" s="832">
        <v>0</v>
      </c>
      <c r="AB3641" s="832">
        <v>0</v>
      </c>
      <c r="AC3641" s="832">
        <v>0</v>
      </c>
      <c r="AD3641" s="832">
        <v>0</v>
      </c>
      <c r="AE3641" s="832">
        <v>0</v>
      </c>
      <c r="AF3641" s="832">
        <v>0</v>
      </c>
      <c r="AG3641" s="832">
        <v>0</v>
      </c>
      <c r="AH3641" s="832">
        <v>0</v>
      </c>
      <c r="AI3641" s="832">
        <v>0</v>
      </c>
    </row>
    <row r="3642" spans="1:35" ht="15" customHeight="1">
      <c r="A3642" s="832" t="s">
        <v>1150</v>
      </c>
      <c r="B3642" s="832">
        <v>2024</v>
      </c>
      <c r="C3642" s="832" t="s">
        <v>1264</v>
      </c>
      <c r="D3642" s="832" t="s">
        <v>1265</v>
      </c>
      <c r="E3642" s="832" t="s">
        <v>333</v>
      </c>
      <c r="F3642" s="832" t="s">
        <v>1119</v>
      </c>
      <c r="G3642" s="832">
        <v>3855.94</v>
      </c>
      <c r="H3642" s="832">
        <v>5537.69</v>
      </c>
      <c r="I3642" s="832">
        <v>6391.56</v>
      </c>
      <c r="J3642" s="832">
        <v>6634.56</v>
      </c>
      <c r="K3642" s="832">
        <v>3125.96</v>
      </c>
      <c r="L3642" s="832">
        <v>7350.86</v>
      </c>
      <c r="M3642" s="832">
        <v>12241.37</v>
      </c>
      <c r="N3642" s="832">
        <v>16378.04</v>
      </c>
      <c r="O3642" s="832">
        <v>20209.36</v>
      </c>
      <c r="P3642" s="832">
        <v>24815.87</v>
      </c>
      <c r="Q3642" s="832">
        <v>25893.33</v>
      </c>
      <c r="R3642" s="832">
        <v>28465.78</v>
      </c>
      <c r="S3642" s="832">
        <v>552.88</v>
      </c>
      <c r="T3642" s="832">
        <v>2626.37</v>
      </c>
      <c r="U3642" s="832">
        <v>0</v>
      </c>
      <c r="V3642" s="832">
        <v>0</v>
      </c>
      <c r="W3642" s="832">
        <v>0</v>
      </c>
      <c r="X3642" s="832">
        <v>0</v>
      </c>
      <c r="Y3642" s="832">
        <v>0</v>
      </c>
      <c r="Z3642" s="832">
        <v>0</v>
      </c>
      <c r="AA3642" s="832">
        <v>0</v>
      </c>
      <c r="AB3642" s="832">
        <v>0</v>
      </c>
      <c r="AC3642" s="832">
        <v>0</v>
      </c>
      <c r="AD3642" s="832">
        <v>0</v>
      </c>
      <c r="AE3642" s="832">
        <v>0</v>
      </c>
      <c r="AF3642" s="832">
        <v>0</v>
      </c>
      <c r="AG3642" s="832">
        <v>0</v>
      </c>
      <c r="AH3642" s="832">
        <v>0</v>
      </c>
      <c r="AI3642" s="832">
        <v>0</v>
      </c>
    </row>
    <row r="3643" spans="1:35" ht="15" customHeight="1">
      <c r="A3643" s="832" t="s">
        <v>1150</v>
      </c>
      <c r="B3643" s="832">
        <v>2024</v>
      </c>
      <c r="C3643" s="832" t="s">
        <v>1266</v>
      </c>
      <c r="D3643" s="832" t="s">
        <v>1267</v>
      </c>
      <c r="E3643" s="832" t="s">
        <v>333</v>
      </c>
      <c r="F3643" s="832" t="s">
        <v>1119</v>
      </c>
      <c r="G3643" s="832">
        <v>53.79</v>
      </c>
      <c r="H3643" s="832">
        <v>53.79</v>
      </c>
      <c r="I3643" s="832">
        <v>53.79</v>
      </c>
      <c r="J3643" s="832">
        <v>53.79</v>
      </c>
      <c r="K3643" s="832">
        <v>0</v>
      </c>
      <c r="L3643" s="832">
        <v>0</v>
      </c>
      <c r="M3643" s="832">
        <v>0</v>
      </c>
      <c r="N3643" s="832">
        <v>545.09</v>
      </c>
      <c r="O3643" s="832">
        <v>1516.97</v>
      </c>
      <c r="P3643" s="832">
        <v>1516.97</v>
      </c>
      <c r="Q3643" s="832">
        <v>1516.97</v>
      </c>
      <c r="R3643" s="832">
        <v>2388.48</v>
      </c>
      <c r="S3643" s="832">
        <v>4.4800000000000004</v>
      </c>
      <c r="T3643" s="832">
        <v>137.91</v>
      </c>
      <c r="U3643" s="832">
        <v>0</v>
      </c>
      <c r="V3643" s="832">
        <v>0</v>
      </c>
      <c r="W3643" s="832">
        <v>0</v>
      </c>
      <c r="X3643" s="832">
        <v>0</v>
      </c>
      <c r="Y3643" s="832">
        <v>0</v>
      </c>
      <c r="Z3643" s="832">
        <v>0</v>
      </c>
      <c r="AA3643" s="832">
        <v>0</v>
      </c>
      <c r="AB3643" s="832">
        <v>0</v>
      </c>
      <c r="AC3643" s="832">
        <v>0</v>
      </c>
      <c r="AD3643" s="832">
        <v>0</v>
      </c>
      <c r="AE3643" s="832">
        <v>0</v>
      </c>
      <c r="AF3643" s="832">
        <v>0</v>
      </c>
      <c r="AG3643" s="832">
        <v>0</v>
      </c>
      <c r="AH3643" s="832">
        <v>0</v>
      </c>
      <c r="AI3643" s="832">
        <v>0</v>
      </c>
    </row>
    <row r="3644" spans="1:35" ht="15" customHeight="1">
      <c r="A3644" s="832" t="s">
        <v>1150</v>
      </c>
      <c r="B3644" s="832">
        <v>2024</v>
      </c>
      <c r="C3644" s="832" t="s">
        <v>1268</v>
      </c>
      <c r="D3644" s="832" t="s">
        <v>1269</v>
      </c>
      <c r="E3644" s="832" t="s">
        <v>333</v>
      </c>
      <c r="F3644" s="832" t="s">
        <v>1119</v>
      </c>
      <c r="G3644" s="832">
        <v>5262.07</v>
      </c>
      <c r="H3644" s="832">
        <v>6463.44</v>
      </c>
      <c r="I3644" s="832">
        <v>5055.2</v>
      </c>
      <c r="J3644" s="832">
        <v>4523.33</v>
      </c>
      <c r="K3644" s="832">
        <v>0</v>
      </c>
      <c r="L3644" s="832">
        <v>0</v>
      </c>
      <c r="M3644" s="832">
        <v>0</v>
      </c>
      <c r="N3644" s="832">
        <v>0</v>
      </c>
      <c r="O3644" s="832">
        <v>0</v>
      </c>
      <c r="P3644" s="832">
        <v>0</v>
      </c>
      <c r="Q3644" s="832">
        <v>0</v>
      </c>
      <c r="R3644" s="832">
        <v>0</v>
      </c>
      <c r="S3644" s="832">
        <v>376.94</v>
      </c>
      <c r="T3644" s="832">
        <v>111.15</v>
      </c>
      <c r="U3644" s="832">
        <v>0</v>
      </c>
      <c r="V3644" s="832">
        <v>0</v>
      </c>
      <c r="W3644" s="832">
        <v>0</v>
      </c>
      <c r="X3644" s="832">
        <v>0</v>
      </c>
      <c r="Y3644" s="832">
        <v>0</v>
      </c>
      <c r="Z3644" s="832">
        <v>0</v>
      </c>
      <c r="AA3644" s="832">
        <v>0</v>
      </c>
      <c r="AB3644" s="832">
        <v>0</v>
      </c>
      <c r="AC3644" s="832">
        <v>0</v>
      </c>
      <c r="AD3644" s="832">
        <v>0</v>
      </c>
      <c r="AE3644" s="832">
        <v>0</v>
      </c>
      <c r="AF3644" s="832">
        <v>0</v>
      </c>
      <c r="AG3644" s="832">
        <v>0</v>
      </c>
      <c r="AH3644" s="832">
        <v>0</v>
      </c>
      <c r="AI3644" s="832">
        <v>0</v>
      </c>
    </row>
    <row r="3645" spans="1:35" ht="15" customHeight="1">
      <c r="A3645" s="832" t="s">
        <v>1150</v>
      </c>
      <c r="B3645" s="832">
        <v>2024</v>
      </c>
      <c r="C3645" s="832" t="s">
        <v>1270</v>
      </c>
      <c r="D3645" s="832" t="s">
        <v>1271</v>
      </c>
      <c r="E3645" s="832" t="s">
        <v>333</v>
      </c>
      <c r="F3645" s="832" t="s">
        <v>1119</v>
      </c>
      <c r="G3645" s="832">
        <v>11779.94</v>
      </c>
      <c r="H3645" s="832">
        <v>13655.33</v>
      </c>
      <c r="I3645" s="832">
        <v>15530.72</v>
      </c>
      <c r="J3645" s="832">
        <v>17406.11</v>
      </c>
      <c r="K3645" s="832">
        <v>1775.39</v>
      </c>
      <c r="L3645" s="832">
        <v>3650.78</v>
      </c>
      <c r="M3645" s="832">
        <v>5426.17</v>
      </c>
      <c r="N3645" s="832">
        <v>7266.56</v>
      </c>
      <c r="O3645" s="832">
        <v>9206.4500000000007</v>
      </c>
      <c r="P3645" s="832">
        <v>10861.94</v>
      </c>
      <c r="Q3645" s="832">
        <v>11336.94</v>
      </c>
      <c r="R3645" s="832">
        <v>12149.65</v>
      </c>
      <c r="S3645" s="832">
        <v>1450.51</v>
      </c>
      <c r="T3645" s="832">
        <v>1707.01</v>
      </c>
      <c r="U3645" s="832">
        <v>0</v>
      </c>
      <c r="V3645" s="832">
        <v>0</v>
      </c>
      <c r="W3645" s="832">
        <v>0</v>
      </c>
      <c r="X3645" s="832">
        <v>0</v>
      </c>
      <c r="Y3645" s="832">
        <v>0</v>
      </c>
      <c r="Z3645" s="832">
        <v>0</v>
      </c>
      <c r="AA3645" s="832">
        <v>0</v>
      </c>
      <c r="AB3645" s="832">
        <v>0</v>
      </c>
      <c r="AC3645" s="832">
        <v>0</v>
      </c>
      <c r="AD3645" s="832">
        <v>0</v>
      </c>
      <c r="AE3645" s="832">
        <v>0</v>
      </c>
      <c r="AF3645" s="832">
        <v>0</v>
      </c>
      <c r="AG3645" s="832">
        <v>0</v>
      </c>
      <c r="AH3645" s="832">
        <v>0</v>
      </c>
      <c r="AI3645" s="832">
        <v>0</v>
      </c>
    </row>
    <row r="3646" spans="1:35" ht="15" customHeight="1">
      <c r="A3646" s="832" t="s">
        <v>1150</v>
      </c>
      <c r="B3646" s="832">
        <v>2024</v>
      </c>
      <c r="C3646" s="832" t="s">
        <v>1272</v>
      </c>
      <c r="D3646" s="832" t="s">
        <v>1273</v>
      </c>
      <c r="E3646" s="832" t="s">
        <v>333</v>
      </c>
      <c r="F3646" s="832" t="s">
        <v>1119</v>
      </c>
      <c r="G3646" s="832">
        <v>0</v>
      </c>
      <c r="H3646" s="832">
        <v>0</v>
      </c>
      <c r="I3646" s="832">
        <v>0</v>
      </c>
      <c r="J3646" s="832">
        <v>0</v>
      </c>
      <c r="K3646" s="832">
        <v>0</v>
      </c>
      <c r="L3646" s="832">
        <v>0</v>
      </c>
      <c r="M3646" s="832">
        <v>0</v>
      </c>
      <c r="N3646" s="832">
        <v>0</v>
      </c>
      <c r="O3646" s="832">
        <v>0</v>
      </c>
      <c r="P3646" s="832">
        <v>0</v>
      </c>
      <c r="Q3646" s="832">
        <v>0</v>
      </c>
      <c r="R3646" s="832">
        <v>0</v>
      </c>
      <c r="S3646" s="832">
        <v>0</v>
      </c>
      <c r="T3646" s="832">
        <v>0</v>
      </c>
      <c r="U3646" s="832">
        <v>0</v>
      </c>
      <c r="V3646" s="832">
        <v>0</v>
      </c>
      <c r="W3646" s="832">
        <v>0</v>
      </c>
      <c r="X3646" s="832">
        <v>0</v>
      </c>
      <c r="Y3646" s="832">
        <v>0</v>
      </c>
      <c r="Z3646" s="832">
        <v>0</v>
      </c>
      <c r="AA3646" s="832">
        <v>0</v>
      </c>
      <c r="AB3646" s="832">
        <v>0</v>
      </c>
      <c r="AC3646" s="832">
        <v>0</v>
      </c>
      <c r="AD3646" s="832">
        <v>0</v>
      </c>
      <c r="AE3646" s="832">
        <v>0</v>
      </c>
      <c r="AF3646" s="832">
        <v>0</v>
      </c>
      <c r="AG3646" s="832">
        <v>0</v>
      </c>
      <c r="AH3646" s="832">
        <v>0</v>
      </c>
      <c r="AI3646" s="832">
        <v>0</v>
      </c>
    </row>
    <row r="3647" spans="1:35" ht="15" customHeight="1">
      <c r="A3647" s="832" t="s">
        <v>1150</v>
      </c>
      <c r="B3647" s="832">
        <v>2024</v>
      </c>
      <c r="C3647" s="832" t="s">
        <v>1274</v>
      </c>
      <c r="D3647" s="832" t="s">
        <v>1275</v>
      </c>
      <c r="E3647" s="832" t="s">
        <v>333</v>
      </c>
      <c r="F3647" s="832" t="s">
        <v>1119</v>
      </c>
      <c r="G3647" s="832">
        <v>0</v>
      </c>
      <c r="H3647" s="832">
        <v>0</v>
      </c>
      <c r="I3647" s="832">
        <v>0</v>
      </c>
      <c r="J3647" s="832">
        <v>0</v>
      </c>
      <c r="K3647" s="832">
        <v>0</v>
      </c>
      <c r="L3647" s="832">
        <v>0</v>
      </c>
      <c r="M3647" s="832">
        <v>0</v>
      </c>
      <c r="N3647" s="832">
        <v>0</v>
      </c>
      <c r="O3647" s="832">
        <v>0</v>
      </c>
      <c r="P3647" s="832">
        <v>0</v>
      </c>
      <c r="Q3647" s="832">
        <v>0</v>
      </c>
      <c r="R3647" s="832">
        <v>0</v>
      </c>
      <c r="S3647" s="832">
        <v>0</v>
      </c>
      <c r="T3647" s="832">
        <v>0</v>
      </c>
      <c r="U3647" s="832">
        <v>0</v>
      </c>
      <c r="V3647" s="832">
        <v>0</v>
      </c>
      <c r="W3647" s="832">
        <v>0</v>
      </c>
      <c r="X3647" s="832">
        <v>0</v>
      </c>
      <c r="Y3647" s="832">
        <v>0</v>
      </c>
      <c r="Z3647" s="832">
        <v>0</v>
      </c>
      <c r="AA3647" s="832">
        <v>0</v>
      </c>
      <c r="AB3647" s="832">
        <v>0</v>
      </c>
      <c r="AC3647" s="832">
        <v>0</v>
      </c>
      <c r="AD3647" s="832">
        <v>0</v>
      </c>
      <c r="AE3647" s="832">
        <v>0</v>
      </c>
      <c r="AF3647" s="832">
        <v>0</v>
      </c>
      <c r="AG3647" s="832">
        <v>0</v>
      </c>
      <c r="AH3647" s="832">
        <v>0</v>
      </c>
      <c r="AI3647" s="832">
        <v>0</v>
      </c>
    </row>
    <row r="3648" spans="1:35" ht="15" customHeight="1">
      <c r="A3648" s="832" t="s">
        <v>1150</v>
      </c>
      <c r="B3648" s="832">
        <v>2024</v>
      </c>
      <c r="C3648" s="832" t="s">
        <v>1276</v>
      </c>
      <c r="D3648" s="832" t="s">
        <v>1277</v>
      </c>
      <c r="E3648" s="832" t="s">
        <v>333</v>
      </c>
      <c r="F3648" s="832" t="s">
        <v>1119</v>
      </c>
      <c r="G3648" s="832">
        <v>0</v>
      </c>
      <c r="H3648" s="832">
        <v>0</v>
      </c>
      <c r="I3648" s="832">
        <v>0</v>
      </c>
      <c r="J3648" s="832">
        <v>0</v>
      </c>
      <c r="K3648" s="832">
        <v>0</v>
      </c>
      <c r="L3648" s="832">
        <v>125.94</v>
      </c>
      <c r="M3648" s="832">
        <v>224.85</v>
      </c>
      <c r="N3648" s="832">
        <v>517.32000000000005</v>
      </c>
      <c r="O3648" s="832">
        <v>517.32000000000005</v>
      </c>
      <c r="P3648" s="832">
        <v>550.29</v>
      </c>
      <c r="Q3648" s="832">
        <v>550.29</v>
      </c>
      <c r="R3648" s="832">
        <v>874.88</v>
      </c>
      <c r="S3648" s="832">
        <v>0</v>
      </c>
      <c r="T3648" s="832">
        <v>50.03</v>
      </c>
      <c r="U3648" s="832">
        <v>0</v>
      </c>
      <c r="V3648" s="832">
        <v>0</v>
      </c>
      <c r="W3648" s="832">
        <v>0</v>
      </c>
      <c r="X3648" s="832">
        <v>0</v>
      </c>
      <c r="Y3648" s="832">
        <v>0</v>
      </c>
      <c r="Z3648" s="832">
        <v>0</v>
      </c>
      <c r="AA3648" s="832">
        <v>0</v>
      </c>
      <c r="AB3648" s="832">
        <v>0</v>
      </c>
      <c r="AC3648" s="832">
        <v>0</v>
      </c>
      <c r="AD3648" s="832">
        <v>0</v>
      </c>
      <c r="AE3648" s="832">
        <v>0</v>
      </c>
      <c r="AF3648" s="832">
        <v>0</v>
      </c>
      <c r="AG3648" s="832">
        <v>0</v>
      </c>
      <c r="AH3648" s="832">
        <v>0</v>
      </c>
      <c r="AI3648" s="832">
        <v>0</v>
      </c>
    </row>
    <row r="3649" spans="1:35" ht="15" customHeight="1">
      <c r="A3649" s="832" t="s">
        <v>1150</v>
      </c>
      <c r="B3649" s="832">
        <v>2024</v>
      </c>
      <c r="C3649" s="832" t="s">
        <v>1278</v>
      </c>
      <c r="D3649" s="832" t="s">
        <v>1279</v>
      </c>
      <c r="E3649" s="832" t="s">
        <v>333</v>
      </c>
      <c r="F3649" s="832" t="s">
        <v>1119</v>
      </c>
      <c r="G3649" s="832">
        <v>0</v>
      </c>
      <c r="H3649" s="832">
        <v>0</v>
      </c>
      <c r="I3649" s="832">
        <v>0</v>
      </c>
      <c r="J3649" s="832">
        <v>0</v>
      </c>
      <c r="K3649" s="832">
        <v>0</v>
      </c>
      <c r="L3649" s="832">
        <v>2799.44</v>
      </c>
      <c r="M3649" s="832">
        <v>4611.1000000000004</v>
      </c>
      <c r="N3649" s="832">
        <v>6275.6</v>
      </c>
      <c r="O3649" s="832">
        <v>7219.14</v>
      </c>
      <c r="P3649" s="832">
        <v>7250.99</v>
      </c>
      <c r="Q3649" s="832">
        <v>7250.99</v>
      </c>
      <c r="R3649" s="832">
        <v>7250.99</v>
      </c>
      <c r="S3649" s="832">
        <v>0</v>
      </c>
      <c r="T3649" s="832">
        <v>659.18</v>
      </c>
      <c r="U3649" s="832">
        <v>0</v>
      </c>
      <c r="V3649" s="832">
        <v>0</v>
      </c>
      <c r="W3649" s="832">
        <v>0</v>
      </c>
      <c r="X3649" s="832">
        <v>0</v>
      </c>
      <c r="Y3649" s="832">
        <v>0</v>
      </c>
      <c r="Z3649" s="832">
        <v>0</v>
      </c>
      <c r="AA3649" s="832">
        <v>0</v>
      </c>
      <c r="AB3649" s="832">
        <v>0</v>
      </c>
      <c r="AC3649" s="832">
        <v>0</v>
      </c>
      <c r="AD3649" s="832">
        <v>0</v>
      </c>
      <c r="AE3649" s="832">
        <v>0</v>
      </c>
      <c r="AF3649" s="832">
        <v>0</v>
      </c>
      <c r="AG3649" s="832">
        <v>0</v>
      </c>
      <c r="AH3649" s="832">
        <v>0</v>
      </c>
      <c r="AI3649" s="832">
        <v>0</v>
      </c>
    </row>
    <row r="3650" spans="1:35" ht="15" customHeight="1">
      <c r="A3650" s="832" t="s">
        <v>1150</v>
      </c>
      <c r="B3650" s="832">
        <v>2024</v>
      </c>
      <c r="C3650" s="832" t="s">
        <v>1280</v>
      </c>
      <c r="D3650" s="832" t="s">
        <v>1281</v>
      </c>
      <c r="E3650" s="832" t="s">
        <v>333</v>
      </c>
      <c r="F3650" s="832" t="s">
        <v>1119</v>
      </c>
      <c r="G3650" s="832">
        <v>0</v>
      </c>
      <c r="H3650" s="832">
        <v>0</v>
      </c>
      <c r="I3650" s="832">
        <v>0</v>
      </c>
      <c r="J3650" s="832">
        <v>0</v>
      </c>
      <c r="K3650" s="832">
        <v>0</v>
      </c>
      <c r="L3650" s="832">
        <v>0</v>
      </c>
      <c r="M3650" s="832">
        <v>0</v>
      </c>
      <c r="N3650" s="832">
        <v>0</v>
      </c>
      <c r="O3650" s="832">
        <v>0</v>
      </c>
      <c r="P3650" s="832">
        <v>0</v>
      </c>
      <c r="Q3650" s="832">
        <v>0</v>
      </c>
      <c r="R3650" s="832">
        <v>0</v>
      </c>
      <c r="S3650" s="832">
        <v>0</v>
      </c>
      <c r="T3650" s="832">
        <v>0</v>
      </c>
      <c r="U3650" s="832">
        <v>0</v>
      </c>
      <c r="V3650" s="832">
        <v>0</v>
      </c>
      <c r="W3650" s="832">
        <v>0</v>
      </c>
      <c r="X3650" s="832">
        <v>0</v>
      </c>
      <c r="Y3650" s="832">
        <v>0</v>
      </c>
      <c r="Z3650" s="832">
        <v>0</v>
      </c>
      <c r="AA3650" s="832">
        <v>0</v>
      </c>
      <c r="AB3650" s="832">
        <v>0</v>
      </c>
      <c r="AC3650" s="832">
        <v>0</v>
      </c>
      <c r="AD3650" s="832">
        <v>0</v>
      </c>
      <c r="AE3650" s="832">
        <v>0</v>
      </c>
      <c r="AF3650" s="832">
        <v>0</v>
      </c>
      <c r="AG3650" s="832">
        <v>0</v>
      </c>
      <c r="AH3650" s="832">
        <v>0</v>
      </c>
      <c r="AI3650" s="832">
        <v>0</v>
      </c>
    </row>
    <row r="3651" spans="1:35" ht="15" customHeight="1">
      <c r="A3651" s="832" t="s">
        <v>1150</v>
      </c>
      <c r="B3651" s="832">
        <v>2024</v>
      </c>
      <c r="C3651" s="832" t="s">
        <v>1282</v>
      </c>
      <c r="D3651" s="832" t="s">
        <v>1283</v>
      </c>
      <c r="E3651" s="832" t="s">
        <v>333</v>
      </c>
      <c r="F3651" s="832" t="s">
        <v>1119</v>
      </c>
      <c r="G3651" s="832">
        <v>63248.28</v>
      </c>
      <c r="H3651" s="832">
        <v>73760.02</v>
      </c>
      <c r="I3651" s="832">
        <v>82612.070000000007</v>
      </c>
      <c r="J3651" s="832">
        <v>92305.31</v>
      </c>
      <c r="K3651" s="832">
        <v>11595.71</v>
      </c>
      <c r="L3651" s="832">
        <v>20386.22</v>
      </c>
      <c r="M3651" s="832">
        <v>30357.69</v>
      </c>
      <c r="N3651" s="832">
        <v>39667.800000000003</v>
      </c>
      <c r="O3651" s="832">
        <v>49827.55</v>
      </c>
      <c r="P3651" s="832">
        <v>62164.58</v>
      </c>
      <c r="Q3651" s="832">
        <v>72378.66</v>
      </c>
      <c r="R3651" s="832">
        <v>80728.02</v>
      </c>
      <c r="S3651" s="832">
        <v>7692.11</v>
      </c>
      <c r="T3651" s="832">
        <v>10108.209999999999</v>
      </c>
      <c r="U3651" s="832">
        <v>0</v>
      </c>
      <c r="V3651" s="832">
        <v>0</v>
      </c>
      <c r="W3651" s="832">
        <v>0</v>
      </c>
      <c r="X3651" s="832">
        <v>0</v>
      </c>
      <c r="Y3651" s="832">
        <v>0</v>
      </c>
      <c r="Z3651" s="832">
        <v>0</v>
      </c>
      <c r="AA3651" s="832">
        <v>0</v>
      </c>
      <c r="AB3651" s="832">
        <v>0</v>
      </c>
      <c r="AC3651" s="832">
        <v>0</v>
      </c>
      <c r="AD3651" s="832">
        <v>0</v>
      </c>
      <c r="AE3651" s="832">
        <v>0</v>
      </c>
      <c r="AF3651" s="832">
        <v>0</v>
      </c>
      <c r="AG3651" s="832">
        <v>0</v>
      </c>
      <c r="AH3651" s="832">
        <v>0</v>
      </c>
      <c r="AI3651" s="832">
        <v>0</v>
      </c>
    </row>
    <row r="3652" spans="1:35" ht="15" customHeight="1">
      <c r="A3652" s="832" t="s">
        <v>1150</v>
      </c>
      <c r="B3652" s="832">
        <v>2024</v>
      </c>
      <c r="C3652" s="832" t="s">
        <v>1284</v>
      </c>
      <c r="D3652" s="832" t="s">
        <v>1285</v>
      </c>
      <c r="E3652" s="832" t="s">
        <v>333</v>
      </c>
      <c r="F3652" s="832" t="s">
        <v>1119</v>
      </c>
      <c r="G3652" s="832">
        <v>29702.959999999999</v>
      </c>
      <c r="H3652" s="832">
        <v>32512.54</v>
      </c>
      <c r="I3652" s="832">
        <v>36930.480000000003</v>
      </c>
      <c r="J3652" s="832">
        <v>42262.26</v>
      </c>
      <c r="K3652" s="832">
        <v>6723.4</v>
      </c>
      <c r="L3652" s="832">
        <v>9982.52</v>
      </c>
      <c r="M3652" s="832">
        <v>14204.04</v>
      </c>
      <c r="N3652" s="832">
        <v>16713.64</v>
      </c>
      <c r="O3652" s="832">
        <v>18731.400000000001</v>
      </c>
      <c r="P3652" s="832">
        <v>21547.72</v>
      </c>
      <c r="Q3652" s="832">
        <v>23766.080000000002</v>
      </c>
      <c r="R3652" s="832">
        <v>27490.59</v>
      </c>
      <c r="S3652" s="832">
        <v>3521.86</v>
      </c>
      <c r="T3652" s="832">
        <v>3722.34</v>
      </c>
      <c r="U3652" s="832">
        <v>0</v>
      </c>
      <c r="V3652" s="832">
        <v>0</v>
      </c>
      <c r="W3652" s="832">
        <v>0</v>
      </c>
      <c r="X3652" s="832">
        <v>0</v>
      </c>
      <c r="Y3652" s="832">
        <v>0</v>
      </c>
      <c r="Z3652" s="832">
        <v>0</v>
      </c>
      <c r="AA3652" s="832">
        <v>0</v>
      </c>
      <c r="AB3652" s="832">
        <v>0</v>
      </c>
      <c r="AC3652" s="832">
        <v>0</v>
      </c>
      <c r="AD3652" s="832">
        <v>0</v>
      </c>
      <c r="AE3652" s="832">
        <v>0</v>
      </c>
      <c r="AF3652" s="832">
        <v>0</v>
      </c>
      <c r="AG3652" s="832">
        <v>0</v>
      </c>
      <c r="AH3652" s="832">
        <v>0</v>
      </c>
      <c r="AI3652" s="832">
        <v>0</v>
      </c>
    </row>
    <row r="3653" spans="1:35" ht="15" customHeight="1">
      <c r="A3653" s="832" t="s">
        <v>1150</v>
      </c>
      <c r="B3653" s="832">
        <v>2024</v>
      </c>
      <c r="C3653" s="832" t="s">
        <v>1286</v>
      </c>
      <c r="D3653" s="832" t="s">
        <v>1287</v>
      </c>
      <c r="E3653" s="832" t="s">
        <v>333</v>
      </c>
      <c r="F3653" s="832" t="s">
        <v>1119</v>
      </c>
      <c r="G3653" s="832">
        <v>0</v>
      </c>
      <c r="H3653" s="832">
        <v>0</v>
      </c>
      <c r="I3653" s="832">
        <v>0</v>
      </c>
      <c r="J3653" s="832">
        <v>0</v>
      </c>
      <c r="K3653" s="832">
        <v>0</v>
      </c>
      <c r="L3653" s="832">
        <v>0</v>
      </c>
      <c r="M3653" s="832">
        <v>0</v>
      </c>
      <c r="N3653" s="832">
        <v>0</v>
      </c>
      <c r="O3653" s="832">
        <v>0</v>
      </c>
      <c r="P3653" s="832">
        <v>0</v>
      </c>
      <c r="Q3653" s="832">
        <v>0</v>
      </c>
      <c r="R3653" s="832">
        <v>0</v>
      </c>
      <c r="S3653" s="832">
        <v>0</v>
      </c>
      <c r="T3653" s="832">
        <v>0</v>
      </c>
      <c r="U3653" s="832">
        <v>0</v>
      </c>
      <c r="V3653" s="832">
        <v>0</v>
      </c>
      <c r="W3653" s="832">
        <v>0</v>
      </c>
      <c r="X3653" s="832">
        <v>0</v>
      </c>
      <c r="Y3653" s="832">
        <v>0</v>
      </c>
      <c r="Z3653" s="832">
        <v>0</v>
      </c>
      <c r="AA3653" s="832">
        <v>0</v>
      </c>
      <c r="AB3653" s="832">
        <v>0</v>
      </c>
      <c r="AC3653" s="832">
        <v>0</v>
      </c>
      <c r="AD3653" s="832">
        <v>0</v>
      </c>
      <c r="AE3653" s="832">
        <v>0</v>
      </c>
      <c r="AF3653" s="832">
        <v>0</v>
      </c>
      <c r="AG3653" s="832">
        <v>0</v>
      </c>
      <c r="AH3653" s="832">
        <v>0</v>
      </c>
      <c r="AI3653" s="832">
        <v>0</v>
      </c>
    </row>
    <row r="3654" spans="1:35" ht="15" customHeight="1">
      <c r="A3654" s="832" t="s">
        <v>1150</v>
      </c>
      <c r="B3654" s="832">
        <v>2024</v>
      </c>
      <c r="C3654" s="832" t="s">
        <v>1288</v>
      </c>
      <c r="D3654" s="832" t="s">
        <v>1289</v>
      </c>
      <c r="E3654" s="832" t="s">
        <v>333</v>
      </c>
      <c r="F3654" s="832" t="s">
        <v>1119</v>
      </c>
      <c r="G3654" s="832">
        <v>0</v>
      </c>
      <c r="H3654" s="832">
        <v>0</v>
      </c>
      <c r="I3654" s="832">
        <v>0</v>
      </c>
      <c r="J3654" s="832">
        <v>0</v>
      </c>
      <c r="K3654" s="832">
        <v>0</v>
      </c>
      <c r="L3654" s="832">
        <v>0</v>
      </c>
      <c r="M3654" s="832">
        <v>0</v>
      </c>
      <c r="N3654" s="832">
        <v>0</v>
      </c>
      <c r="O3654" s="832">
        <v>0</v>
      </c>
      <c r="P3654" s="832">
        <v>0</v>
      </c>
      <c r="Q3654" s="832">
        <v>0</v>
      </c>
      <c r="R3654" s="832">
        <v>0</v>
      </c>
      <c r="S3654" s="832">
        <v>0</v>
      </c>
      <c r="T3654" s="832">
        <v>0</v>
      </c>
      <c r="U3654" s="832">
        <v>0</v>
      </c>
      <c r="V3654" s="832">
        <v>0</v>
      </c>
      <c r="W3654" s="832">
        <v>0</v>
      </c>
      <c r="X3654" s="832">
        <v>0</v>
      </c>
      <c r="Y3654" s="832">
        <v>0</v>
      </c>
      <c r="Z3654" s="832">
        <v>0</v>
      </c>
      <c r="AA3654" s="832">
        <v>0</v>
      </c>
      <c r="AB3654" s="832">
        <v>0</v>
      </c>
      <c r="AC3654" s="832">
        <v>0</v>
      </c>
      <c r="AD3654" s="832">
        <v>0</v>
      </c>
      <c r="AE3654" s="832">
        <v>0</v>
      </c>
      <c r="AF3654" s="832">
        <v>0</v>
      </c>
      <c r="AG3654" s="832">
        <v>0</v>
      </c>
      <c r="AH3654" s="832">
        <v>0</v>
      </c>
      <c r="AI3654" s="832">
        <v>0</v>
      </c>
    </row>
    <row r="3655" spans="1:35" ht="15" customHeight="1">
      <c r="A3655" s="832" t="s">
        <v>1150</v>
      </c>
      <c r="B3655" s="832">
        <v>2024</v>
      </c>
      <c r="C3655" s="832" t="s">
        <v>1290</v>
      </c>
      <c r="D3655" s="832" t="s">
        <v>1291</v>
      </c>
      <c r="E3655" s="832" t="s">
        <v>333</v>
      </c>
      <c r="F3655" s="832" t="s">
        <v>1119</v>
      </c>
      <c r="G3655" s="832">
        <v>4891.4399999999996</v>
      </c>
      <c r="H3655" s="832">
        <v>5661.8</v>
      </c>
      <c r="I3655" s="832">
        <v>6386.38</v>
      </c>
      <c r="J3655" s="832">
        <v>7169.18</v>
      </c>
      <c r="K3655" s="832">
        <v>978.5</v>
      </c>
      <c r="L3655" s="832">
        <v>1748.1</v>
      </c>
      <c r="M3655" s="832">
        <v>2674.45</v>
      </c>
      <c r="N3655" s="832">
        <v>3274.6</v>
      </c>
      <c r="O3655" s="832">
        <v>3652.14</v>
      </c>
      <c r="P3655" s="832">
        <v>4077.7</v>
      </c>
      <c r="Q3655" s="832">
        <v>4464.88</v>
      </c>
      <c r="R3655" s="832">
        <v>4816.3999999999996</v>
      </c>
      <c r="S3655" s="832">
        <v>597.42999999999995</v>
      </c>
      <c r="T3655" s="832">
        <v>702.83</v>
      </c>
      <c r="U3655" s="832">
        <v>0</v>
      </c>
      <c r="V3655" s="832">
        <v>0</v>
      </c>
      <c r="W3655" s="832">
        <v>0</v>
      </c>
      <c r="X3655" s="832">
        <v>0</v>
      </c>
      <c r="Y3655" s="832">
        <v>0</v>
      </c>
      <c r="Z3655" s="832">
        <v>0</v>
      </c>
      <c r="AA3655" s="832">
        <v>0</v>
      </c>
      <c r="AB3655" s="832">
        <v>0</v>
      </c>
      <c r="AC3655" s="832">
        <v>0</v>
      </c>
      <c r="AD3655" s="832">
        <v>0</v>
      </c>
      <c r="AE3655" s="832">
        <v>0</v>
      </c>
      <c r="AF3655" s="832">
        <v>0</v>
      </c>
      <c r="AG3655" s="832">
        <v>0</v>
      </c>
      <c r="AH3655" s="832">
        <v>0</v>
      </c>
      <c r="AI3655" s="832">
        <v>0</v>
      </c>
    </row>
    <row r="3656" spans="1:35" ht="15" customHeight="1">
      <c r="A3656" s="832" t="s">
        <v>1150</v>
      </c>
      <c r="B3656" s="832">
        <v>2024</v>
      </c>
      <c r="C3656" s="832" t="s">
        <v>1292</v>
      </c>
      <c r="D3656" s="832" t="s">
        <v>1293</v>
      </c>
      <c r="E3656" s="832" t="s">
        <v>333</v>
      </c>
      <c r="F3656" s="832" t="s">
        <v>1119</v>
      </c>
      <c r="G3656" s="832">
        <v>23086.32</v>
      </c>
      <c r="H3656" s="832">
        <v>28049.63</v>
      </c>
      <c r="I3656" s="832">
        <v>34766.21</v>
      </c>
      <c r="J3656" s="832">
        <v>41294.94</v>
      </c>
      <c r="K3656" s="832">
        <v>6588.39</v>
      </c>
      <c r="L3656" s="832">
        <v>9932.59</v>
      </c>
      <c r="M3656" s="832">
        <v>12675.05</v>
      </c>
      <c r="N3656" s="832">
        <v>14689.63</v>
      </c>
      <c r="O3656" s="832">
        <v>19370.919999999998</v>
      </c>
      <c r="P3656" s="832">
        <v>21619.74</v>
      </c>
      <c r="Q3656" s="832">
        <v>23231.19</v>
      </c>
      <c r="R3656" s="832">
        <v>24628.98</v>
      </c>
      <c r="S3656" s="832">
        <v>3441.25</v>
      </c>
      <c r="T3656" s="832">
        <v>4347.03</v>
      </c>
      <c r="U3656" s="832">
        <v>0</v>
      </c>
      <c r="V3656" s="832">
        <v>0</v>
      </c>
      <c r="W3656" s="832">
        <v>0</v>
      </c>
      <c r="X3656" s="832">
        <v>0</v>
      </c>
      <c r="Y3656" s="832">
        <v>0</v>
      </c>
      <c r="Z3656" s="832">
        <v>0</v>
      </c>
      <c r="AA3656" s="832">
        <v>0</v>
      </c>
      <c r="AB3656" s="832">
        <v>0</v>
      </c>
      <c r="AC3656" s="832">
        <v>0</v>
      </c>
      <c r="AD3656" s="832">
        <v>0</v>
      </c>
      <c r="AE3656" s="832">
        <v>0</v>
      </c>
      <c r="AF3656" s="832">
        <v>0</v>
      </c>
      <c r="AG3656" s="832">
        <v>0</v>
      </c>
      <c r="AH3656" s="832">
        <v>0</v>
      </c>
      <c r="AI3656" s="832">
        <v>0</v>
      </c>
    </row>
    <row r="3657" spans="1:35" ht="15" customHeight="1">
      <c r="A3657" s="832" t="s">
        <v>1150</v>
      </c>
      <c r="B3657" s="832">
        <v>2024</v>
      </c>
      <c r="C3657" s="832" t="s">
        <v>1294</v>
      </c>
      <c r="D3657" s="832" t="s">
        <v>1295</v>
      </c>
      <c r="E3657" s="832" t="s">
        <v>333</v>
      </c>
      <c r="F3657" s="832" t="s">
        <v>1119</v>
      </c>
      <c r="G3657" s="832">
        <v>5403.22</v>
      </c>
      <c r="H3657" s="832">
        <v>5403.22</v>
      </c>
      <c r="I3657" s="832">
        <v>5553.22</v>
      </c>
      <c r="J3657" s="832">
        <v>5673.22</v>
      </c>
      <c r="K3657" s="832">
        <v>278.18</v>
      </c>
      <c r="L3657" s="832">
        <v>278.18</v>
      </c>
      <c r="M3657" s="832">
        <v>278.18</v>
      </c>
      <c r="N3657" s="832">
        <v>278.18</v>
      </c>
      <c r="O3657" s="832">
        <v>278.18</v>
      </c>
      <c r="P3657" s="832">
        <v>278.18</v>
      </c>
      <c r="Q3657" s="832">
        <v>278.18</v>
      </c>
      <c r="R3657" s="832">
        <v>278.18</v>
      </c>
      <c r="S3657" s="832">
        <v>472.77</v>
      </c>
      <c r="T3657" s="832">
        <v>267.06</v>
      </c>
      <c r="U3657" s="832">
        <v>0</v>
      </c>
      <c r="V3657" s="832">
        <v>0</v>
      </c>
      <c r="W3657" s="832">
        <v>0</v>
      </c>
      <c r="X3657" s="832">
        <v>0</v>
      </c>
      <c r="Y3657" s="832">
        <v>0</v>
      </c>
      <c r="Z3657" s="832">
        <v>0</v>
      </c>
      <c r="AA3657" s="832">
        <v>0</v>
      </c>
      <c r="AB3657" s="832">
        <v>0</v>
      </c>
      <c r="AC3657" s="832">
        <v>0</v>
      </c>
      <c r="AD3657" s="832">
        <v>0</v>
      </c>
      <c r="AE3657" s="832">
        <v>0</v>
      </c>
      <c r="AF3657" s="832">
        <v>0</v>
      </c>
      <c r="AG3657" s="832">
        <v>0</v>
      </c>
      <c r="AH3657" s="832">
        <v>0</v>
      </c>
      <c r="AI3657" s="832">
        <v>0</v>
      </c>
    </row>
    <row r="3658" spans="1:35" ht="15" customHeight="1">
      <c r="A3658" s="832" t="s">
        <v>1150</v>
      </c>
      <c r="B3658" s="832">
        <v>2024</v>
      </c>
      <c r="C3658" s="832" t="s">
        <v>1296</v>
      </c>
      <c r="D3658" s="832" t="s">
        <v>1297</v>
      </c>
      <c r="E3658" s="832" t="s">
        <v>333</v>
      </c>
      <c r="F3658" s="832" t="s">
        <v>1119</v>
      </c>
      <c r="G3658" s="832">
        <v>2096.2600000000002</v>
      </c>
      <c r="H3658" s="832">
        <v>2541.4699999999998</v>
      </c>
      <c r="I3658" s="832">
        <v>3616.95</v>
      </c>
      <c r="J3658" s="832">
        <v>3830.91</v>
      </c>
      <c r="K3658" s="832">
        <v>0</v>
      </c>
      <c r="L3658" s="832">
        <v>562.51</v>
      </c>
      <c r="M3658" s="832">
        <v>1610.87</v>
      </c>
      <c r="N3658" s="832">
        <v>1741.53</v>
      </c>
      <c r="O3658" s="832">
        <v>1942.89</v>
      </c>
      <c r="P3658" s="832">
        <v>2445.5</v>
      </c>
      <c r="Q3658" s="832">
        <v>3306.23</v>
      </c>
      <c r="R3658" s="832">
        <v>3659.21</v>
      </c>
      <c r="S3658" s="832">
        <v>319.24</v>
      </c>
      <c r="T3658" s="832">
        <v>465.89</v>
      </c>
      <c r="U3658" s="832">
        <v>0</v>
      </c>
      <c r="V3658" s="832">
        <v>0</v>
      </c>
      <c r="W3658" s="832">
        <v>0</v>
      </c>
      <c r="X3658" s="832">
        <v>0</v>
      </c>
      <c r="Y3658" s="832">
        <v>0</v>
      </c>
      <c r="Z3658" s="832">
        <v>0</v>
      </c>
      <c r="AA3658" s="832">
        <v>0</v>
      </c>
      <c r="AB3658" s="832">
        <v>0</v>
      </c>
      <c r="AC3658" s="832">
        <v>0</v>
      </c>
      <c r="AD3658" s="832">
        <v>0</v>
      </c>
      <c r="AE3658" s="832">
        <v>0</v>
      </c>
      <c r="AF3658" s="832">
        <v>0</v>
      </c>
      <c r="AG3658" s="832">
        <v>0</v>
      </c>
      <c r="AH3658" s="832">
        <v>0</v>
      </c>
      <c r="AI3658" s="832">
        <v>0</v>
      </c>
    </row>
    <row r="3659" spans="1:35" ht="15" customHeight="1">
      <c r="A3659" s="832" t="s">
        <v>1150</v>
      </c>
      <c r="B3659" s="832">
        <v>2024</v>
      </c>
      <c r="C3659" s="832" t="s">
        <v>1298</v>
      </c>
      <c r="D3659" s="832" t="s">
        <v>1299</v>
      </c>
      <c r="E3659" s="832" t="s">
        <v>333</v>
      </c>
      <c r="F3659" s="832" t="s">
        <v>1119</v>
      </c>
      <c r="G3659" s="832">
        <v>0</v>
      </c>
      <c r="H3659" s="832">
        <v>0</v>
      </c>
      <c r="I3659" s="832">
        <v>0</v>
      </c>
      <c r="J3659" s="832">
        <v>8</v>
      </c>
      <c r="K3659" s="832">
        <v>166.45</v>
      </c>
      <c r="L3659" s="832">
        <v>166.45</v>
      </c>
      <c r="M3659" s="832">
        <v>166.45</v>
      </c>
      <c r="N3659" s="832">
        <v>331.3</v>
      </c>
      <c r="O3659" s="832">
        <v>331.3</v>
      </c>
      <c r="P3659" s="832">
        <v>331.3</v>
      </c>
      <c r="Q3659" s="832">
        <v>331.3</v>
      </c>
      <c r="R3659" s="832">
        <v>331.3</v>
      </c>
      <c r="S3659" s="832">
        <v>0.67</v>
      </c>
      <c r="T3659" s="832">
        <v>30.85</v>
      </c>
      <c r="U3659" s="832">
        <v>0</v>
      </c>
      <c r="V3659" s="832">
        <v>0</v>
      </c>
      <c r="W3659" s="832">
        <v>0</v>
      </c>
      <c r="X3659" s="832">
        <v>0</v>
      </c>
      <c r="Y3659" s="832">
        <v>0</v>
      </c>
      <c r="Z3659" s="832">
        <v>0</v>
      </c>
      <c r="AA3659" s="832">
        <v>0</v>
      </c>
      <c r="AB3659" s="832">
        <v>0</v>
      </c>
      <c r="AC3659" s="832">
        <v>0</v>
      </c>
      <c r="AD3659" s="832">
        <v>0</v>
      </c>
      <c r="AE3659" s="832">
        <v>0</v>
      </c>
      <c r="AF3659" s="832">
        <v>0</v>
      </c>
      <c r="AG3659" s="832">
        <v>0</v>
      </c>
      <c r="AH3659" s="832">
        <v>0</v>
      </c>
      <c r="AI3659" s="832">
        <v>0</v>
      </c>
    </row>
    <row r="3660" spans="1:35" ht="15" customHeight="1">
      <c r="A3660" s="832" t="s">
        <v>1150</v>
      </c>
      <c r="B3660" s="832">
        <v>2024</v>
      </c>
      <c r="C3660" s="832" t="s">
        <v>1300</v>
      </c>
      <c r="D3660" s="832" t="s">
        <v>1301</v>
      </c>
      <c r="E3660" s="832" t="s">
        <v>333</v>
      </c>
      <c r="F3660" s="832" t="s">
        <v>1119</v>
      </c>
      <c r="G3660" s="832">
        <v>0</v>
      </c>
      <c r="H3660" s="832">
        <v>0</v>
      </c>
      <c r="I3660" s="832">
        <v>0</v>
      </c>
      <c r="J3660" s="832">
        <v>0</v>
      </c>
      <c r="K3660" s="832">
        <v>0</v>
      </c>
      <c r="L3660" s="832">
        <v>0</v>
      </c>
      <c r="M3660" s="832">
        <v>0</v>
      </c>
      <c r="N3660" s="832">
        <v>0</v>
      </c>
      <c r="O3660" s="832">
        <v>0</v>
      </c>
      <c r="P3660" s="832">
        <v>0</v>
      </c>
      <c r="Q3660" s="832">
        <v>0</v>
      </c>
      <c r="R3660" s="832">
        <v>0</v>
      </c>
      <c r="S3660" s="832">
        <v>0</v>
      </c>
      <c r="T3660" s="832">
        <v>0</v>
      </c>
      <c r="U3660" s="832">
        <v>0</v>
      </c>
      <c r="V3660" s="832">
        <v>0</v>
      </c>
      <c r="W3660" s="832">
        <v>0</v>
      </c>
      <c r="X3660" s="832">
        <v>0</v>
      </c>
      <c r="Y3660" s="832">
        <v>0</v>
      </c>
      <c r="Z3660" s="832">
        <v>0</v>
      </c>
      <c r="AA3660" s="832">
        <v>0</v>
      </c>
      <c r="AB3660" s="832">
        <v>0</v>
      </c>
      <c r="AC3660" s="832">
        <v>0</v>
      </c>
      <c r="AD3660" s="832">
        <v>0</v>
      </c>
      <c r="AE3660" s="832">
        <v>0</v>
      </c>
      <c r="AF3660" s="832">
        <v>0</v>
      </c>
      <c r="AG3660" s="832">
        <v>0</v>
      </c>
      <c r="AH3660" s="832">
        <v>0</v>
      </c>
      <c r="AI3660" s="832">
        <v>0</v>
      </c>
    </row>
    <row r="3661" spans="1:35" ht="15" customHeight="1">
      <c r="A3661" s="832" t="s">
        <v>1150</v>
      </c>
      <c r="B3661" s="832">
        <v>2024</v>
      </c>
      <c r="C3661" s="832" t="s">
        <v>1302</v>
      </c>
      <c r="D3661" s="832" t="s">
        <v>1303</v>
      </c>
      <c r="E3661" s="832" t="s">
        <v>333</v>
      </c>
      <c r="F3661" s="832" t="s">
        <v>1119</v>
      </c>
      <c r="G3661" s="832">
        <v>0</v>
      </c>
      <c r="H3661" s="832">
        <v>0</v>
      </c>
      <c r="I3661" s="832">
        <v>0</v>
      </c>
      <c r="J3661" s="832">
        <v>0</v>
      </c>
      <c r="K3661" s="832">
        <v>0</v>
      </c>
      <c r="L3661" s="832">
        <v>0</v>
      </c>
      <c r="M3661" s="832">
        <v>0</v>
      </c>
      <c r="N3661" s="832">
        <v>0</v>
      </c>
      <c r="O3661" s="832">
        <v>0</v>
      </c>
      <c r="P3661" s="832">
        <v>0</v>
      </c>
      <c r="Q3661" s="832">
        <v>0</v>
      </c>
      <c r="R3661" s="832">
        <v>0</v>
      </c>
      <c r="S3661" s="832">
        <v>0</v>
      </c>
      <c r="T3661" s="832">
        <v>0</v>
      </c>
      <c r="U3661" s="832">
        <v>0</v>
      </c>
      <c r="V3661" s="832">
        <v>0</v>
      </c>
      <c r="W3661" s="832">
        <v>0</v>
      </c>
      <c r="X3661" s="832">
        <v>0</v>
      </c>
      <c r="Y3661" s="832">
        <v>0</v>
      </c>
      <c r="Z3661" s="832">
        <v>0</v>
      </c>
      <c r="AA3661" s="832">
        <v>0</v>
      </c>
      <c r="AB3661" s="832">
        <v>0</v>
      </c>
      <c r="AC3661" s="832">
        <v>0</v>
      </c>
      <c r="AD3661" s="832">
        <v>0</v>
      </c>
      <c r="AE3661" s="832">
        <v>0</v>
      </c>
      <c r="AF3661" s="832">
        <v>0</v>
      </c>
      <c r="AG3661" s="832">
        <v>0</v>
      </c>
      <c r="AH3661" s="832">
        <v>0</v>
      </c>
      <c r="AI3661" s="832">
        <v>0</v>
      </c>
    </row>
    <row r="3662" spans="1:35" ht="15" customHeight="1">
      <c r="A3662" s="832" t="s">
        <v>1150</v>
      </c>
      <c r="B3662" s="832">
        <v>2024</v>
      </c>
      <c r="C3662" s="832" t="s">
        <v>1304</v>
      </c>
      <c r="D3662" s="832" t="s">
        <v>1305</v>
      </c>
      <c r="E3662" s="832" t="s">
        <v>333</v>
      </c>
      <c r="F3662" s="832" t="s">
        <v>1119</v>
      </c>
      <c r="G3662" s="832">
        <v>405.63</v>
      </c>
      <c r="H3662" s="832">
        <v>610.16999999999996</v>
      </c>
      <c r="I3662" s="832">
        <v>1003.92</v>
      </c>
      <c r="J3662" s="832">
        <v>1128.92</v>
      </c>
      <c r="K3662" s="832">
        <v>83.44</v>
      </c>
      <c r="L3662" s="832">
        <v>83.44</v>
      </c>
      <c r="M3662" s="832">
        <v>648.34</v>
      </c>
      <c r="N3662" s="832">
        <v>657</v>
      </c>
      <c r="O3662" s="832">
        <v>684.62</v>
      </c>
      <c r="P3662" s="832">
        <v>684.62</v>
      </c>
      <c r="Q3662" s="832">
        <v>684.62</v>
      </c>
      <c r="R3662" s="832">
        <v>684.62</v>
      </c>
      <c r="S3662" s="832">
        <v>94.08</v>
      </c>
      <c r="T3662" s="832">
        <v>163.79</v>
      </c>
      <c r="U3662" s="832">
        <v>0</v>
      </c>
      <c r="V3662" s="832">
        <v>0</v>
      </c>
      <c r="W3662" s="832">
        <v>0</v>
      </c>
      <c r="X3662" s="832">
        <v>0</v>
      </c>
      <c r="Y3662" s="832">
        <v>0</v>
      </c>
      <c r="Z3662" s="832">
        <v>0</v>
      </c>
      <c r="AA3662" s="832">
        <v>0</v>
      </c>
      <c r="AB3662" s="832">
        <v>0</v>
      </c>
      <c r="AC3662" s="832">
        <v>0</v>
      </c>
      <c r="AD3662" s="832">
        <v>0</v>
      </c>
      <c r="AE3662" s="832">
        <v>0</v>
      </c>
      <c r="AF3662" s="832">
        <v>0</v>
      </c>
      <c r="AG3662" s="832">
        <v>0</v>
      </c>
      <c r="AH3662" s="832">
        <v>0</v>
      </c>
      <c r="AI3662" s="832">
        <v>0</v>
      </c>
    </row>
    <row r="3663" spans="1:35" ht="15" customHeight="1">
      <c r="A3663" s="832" t="s">
        <v>1150</v>
      </c>
      <c r="B3663" s="832">
        <v>2024</v>
      </c>
      <c r="C3663" s="832" t="s">
        <v>1306</v>
      </c>
      <c r="D3663" s="832" t="s">
        <v>1307</v>
      </c>
      <c r="E3663" s="832" t="s">
        <v>333</v>
      </c>
      <c r="F3663" s="832" t="s">
        <v>1119</v>
      </c>
      <c r="G3663" s="832">
        <v>0</v>
      </c>
      <c r="H3663" s="832">
        <v>0</v>
      </c>
      <c r="I3663" s="832">
        <v>0</v>
      </c>
      <c r="J3663" s="832">
        <v>0</v>
      </c>
      <c r="K3663" s="832">
        <v>0</v>
      </c>
      <c r="L3663" s="832">
        <v>0</v>
      </c>
      <c r="M3663" s="832">
        <v>0</v>
      </c>
      <c r="N3663" s="832">
        <v>0</v>
      </c>
      <c r="O3663" s="832">
        <v>0</v>
      </c>
      <c r="P3663" s="832">
        <v>0</v>
      </c>
      <c r="Q3663" s="832">
        <v>0</v>
      </c>
      <c r="R3663" s="832">
        <v>0</v>
      </c>
      <c r="S3663" s="832">
        <v>0</v>
      </c>
      <c r="T3663" s="832">
        <v>0</v>
      </c>
      <c r="U3663" s="832">
        <v>0</v>
      </c>
      <c r="V3663" s="832">
        <v>0</v>
      </c>
      <c r="W3663" s="832">
        <v>0</v>
      </c>
      <c r="X3663" s="832">
        <v>0</v>
      </c>
      <c r="Y3663" s="832">
        <v>0</v>
      </c>
      <c r="Z3663" s="832">
        <v>0</v>
      </c>
      <c r="AA3663" s="832">
        <v>0</v>
      </c>
      <c r="AB3663" s="832">
        <v>0</v>
      </c>
      <c r="AC3663" s="832">
        <v>0</v>
      </c>
      <c r="AD3663" s="832">
        <v>0</v>
      </c>
      <c r="AE3663" s="832">
        <v>0</v>
      </c>
      <c r="AF3663" s="832">
        <v>0</v>
      </c>
      <c r="AG3663" s="832">
        <v>0</v>
      </c>
      <c r="AH3663" s="832">
        <v>0</v>
      </c>
      <c r="AI3663" s="832">
        <v>0</v>
      </c>
    </row>
    <row r="3664" spans="1:35" ht="15" customHeight="1">
      <c r="A3664" s="832" t="s">
        <v>1150</v>
      </c>
      <c r="B3664" s="832">
        <v>2024</v>
      </c>
      <c r="C3664" s="832" t="s">
        <v>1308</v>
      </c>
      <c r="D3664" s="832" t="s">
        <v>1309</v>
      </c>
      <c r="E3664" s="832" t="s">
        <v>333</v>
      </c>
      <c r="F3664" s="832" t="s">
        <v>1119</v>
      </c>
      <c r="G3664" s="832">
        <v>0</v>
      </c>
      <c r="H3664" s="832">
        <v>0</v>
      </c>
      <c r="I3664" s="832">
        <v>0</v>
      </c>
      <c r="J3664" s="832">
        <v>0</v>
      </c>
      <c r="K3664" s="832">
        <v>0</v>
      </c>
      <c r="L3664" s="832">
        <v>0</v>
      </c>
      <c r="M3664" s="832">
        <v>0</v>
      </c>
      <c r="N3664" s="832">
        <v>0</v>
      </c>
      <c r="O3664" s="832">
        <v>0</v>
      </c>
      <c r="P3664" s="832">
        <v>0</v>
      </c>
      <c r="Q3664" s="832">
        <v>0</v>
      </c>
      <c r="R3664" s="832">
        <v>0</v>
      </c>
      <c r="S3664" s="832">
        <v>0</v>
      </c>
      <c r="T3664" s="832">
        <v>0</v>
      </c>
      <c r="U3664" s="832">
        <v>0</v>
      </c>
      <c r="V3664" s="832">
        <v>0</v>
      </c>
      <c r="W3664" s="832">
        <v>0</v>
      </c>
      <c r="X3664" s="832">
        <v>0</v>
      </c>
      <c r="Y3664" s="832">
        <v>0</v>
      </c>
      <c r="Z3664" s="832">
        <v>0</v>
      </c>
      <c r="AA3664" s="832">
        <v>0</v>
      </c>
      <c r="AB3664" s="832">
        <v>0</v>
      </c>
      <c r="AC3664" s="832">
        <v>0</v>
      </c>
      <c r="AD3664" s="832">
        <v>0</v>
      </c>
      <c r="AE3664" s="832">
        <v>0</v>
      </c>
      <c r="AF3664" s="832">
        <v>0</v>
      </c>
      <c r="AG3664" s="832">
        <v>0</v>
      </c>
      <c r="AH3664" s="832">
        <v>0</v>
      </c>
      <c r="AI3664" s="832">
        <v>0</v>
      </c>
    </row>
    <row r="3665" spans="1:35" ht="15" customHeight="1">
      <c r="A3665" s="832" t="s">
        <v>1150</v>
      </c>
      <c r="B3665" s="832">
        <v>2024</v>
      </c>
      <c r="C3665" s="832" t="s">
        <v>1310</v>
      </c>
      <c r="D3665" s="832" t="s">
        <v>1311</v>
      </c>
      <c r="E3665" s="832" t="s">
        <v>333</v>
      </c>
      <c r="F3665" s="832" t="s">
        <v>1119</v>
      </c>
      <c r="G3665" s="832">
        <v>12447.1</v>
      </c>
      <c r="H3665" s="832">
        <v>14325.09</v>
      </c>
      <c r="I3665" s="832">
        <v>15927.25</v>
      </c>
      <c r="J3665" s="832">
        <v>17536.189999999999</v>
      </c>
      <c r="K3665" s="832">
        <v>1631.95</v>
      </c>
      <c r="L3665" s="832">
        <v>3190.68</v>
      </c>
      <c r="M3665" s="832">
        <v>4746.6899999999996</v>
      </c>
      <c r="N3665" s="832">
        <v>6786.7</v>
      </c>
      <c r="O3665" s="832">
        <v>8385.94</v>
      </c>
      <c r="P3665" s="832">
        <v>10417.17</v>
      </c>
      <c r="Q3665" s="832">
        <v>12016.51</v>
      </c>
      <c r="R3665" s="832">
        <v>14000.19</v>
      </c>
      <c r="S3665" s="832">
        <v>1461.35</v>
      </c>
      <c r="T3665" s="832">
        <v>1825.63</v>
      </c>
      <c r="U3665" s="832">
        <v>0</v>
      </c>
      <c r="V3665" s="832">
        <v>0</v>
      </c>
      <c r="W3665" s="832">
        <v>0</v>
      </c>
      <c r="X3665" s="832">
        <v>0</v>
      </c>
      <c r="Y3665" s="832">
        <v>0</v>
      </c>
      <c r="Z3665" s="832">
        <v>0</v>
      </c>
      <c r="AA3665" s="832">
        <v>0</v>
      </c>
      <c r="AB3665" s="832">
        <v>0</v>
      </c>
      <c r="AC3665" s="832">
        <v>0</v>
      </c>
      <c r="AD3665" s="832">
        <v>0</v>
      </c>
      <c r="AE3665" s="832">
        <v>0</v>
      </c>
      <c r="AF3665" s="832">
        <v>0</v>
      </c>
      <c r="AG3665" s="832">
        <v>0</v>
      </c>
      <c r="AH3665" s="832">
        <v>0</v>
      </c>
      <c r="AI3665" s="832">
        <v>0</v>
      </c>
    </row>
    <row r="3666" spans="1:35" ht="15" customHeight="1">
      <c r="A3666" s="832" t="s">
        <v>1150</v>
      </c>
      <c r="B3666" s="832">
        <v>2024</v>
      </c>
      <c r="C3666" s="832" t="s">
        <v>1312</v>
      </c>
      <c r="D3666" s="832" t="s">
        <v>1313</v>
      </c>
      <c r="E3666" s="832" t="s">
        <v>333</v>
      </c>
      <c r="F3666" s="832" t="s">
        <v>1119</v>
      </c>
      <c r="G3666" s="832">
        <v>44.49</v>
      </c>
      <c r="H3666" s="832">
        <v>44.49</v>
      </c>
      <c r="I3666" s="832">
        <v>104.63</v>
      </c>
      <c r="J3666" s="832">
        <v>120.67</v>
      </c>
      <c r="K3666" s="832">
        <v>0</v>
      </c>
      <c r="L3666" s="832">
        <v>0</v>
      </c>
      <c r="M3666" s="832">
        <v>14.78</v>
      </c>
      <c r="N3666" s="832">
        <v>375.72</v>
      </c>
      <c r="O3666" s="832">
        <v>560.76</v>
      </c>
      <c r="P3666" s="832">
        <v>898.92</v>
      </c>
      <c r="Q3666" s="832">
        <v>1110.8800000000001</v>
      </c>
      <c r="R3666" s="832">
        <v>970.28</v>
      </c>
      <c r="S3666" s="832">
        <v>10.06</v>
      </c>
      <c r="T3666" s="832">
        <v>109.73</v>
      </c>
      <c r="U3666" s="832">
        <v>0</v>
      </c>
      <c r="V3666" s="832">
        <v>0</v>
      </c>
      <c r="W3666" s="832">
        <v>0</v>
      </c>
      <c r="X3666" s="832">
        <v>0</v>
      </c>
      <c r="Y3666" s="832">
        <v>0</v>
      </c>
      <c r="Z3666" s="832">
        <v>0</v>
      </c>
      <c r="AA3666" s="832">
        <v>0</v>
      </c>
      <c r="AB3666" s="832">
        <v>0</v>
      </c>
      <c r="AC3666" s="832">
        <v>0</v>
      </c>
      <c r="AD3666" s="832">
        <v>0</v>
      </c>
      <c r="AE3666" s="832">
        <v>0</v>
      </c>
      <c r="AF3666" s="832">
        <v>0</v>
      </c>
      <c r="AG3666" s="832">
        <v>0</v>
      </c>
      <c r="AH3666" s="832">
        <v>0</v>
      </c>
      <c r="AI3666" s="832">
        <v>0</v>
      </c>
    </row>
    <row r="3667" spans="1:35" ht="15" customHeight="1">
      <c r="A3667" s="832" t="s">
        <v>1150</v>
      </c>
      <c r="B3667" s="832">
        <v>2024</v>
      </c>
      <c r="C3667" s="832" t="s">
        <v>1314</v>
      </c>
      <c r="D3667" s="832" t="s">
        <v>1315</v>
      </c>
      <c r="E3667" s="832" t="s">
        <v>333</v>
      </c>
      <c r="F3667" s="832" t="s">
        <v>1119</v>
      </c>
      <c r="G3667" s="832">
        <v>866.3</v>
      </c>
      <c r="H3667" s="832">
        <v>1006.8</v>
      </c>
      <c r="I3667" s="832">
        <v>1051.06</v>
      </c>
      <c r="J3667" s="832">
        <v>1205.28</v>
      </c>
      <c r="K3667" s="832">
        <v>0</v>
      </c>
      <c r="L3667" s="832">
        <v>0</v>
      </c>
      <c r="M3667" s="832">
        <v>0</v>
      </c>
      <c r="N3667" s="832">
        <v>0</v>
      </c>
      <c r="O3667" s="832">
        <v>0</v>
      </c>
      <c r="P3667" s="832">
        <v>0</v>
      </c>
      <c r="Q3667" s="832">
        <v>0</v>
      </c>
      <c r="R3667" s="832">
        <v>0</v>
      </c>
      <c r="S3667" s="832">
        <v>100.44</v>
      </c>
      <c r="T3667" s="832">
        <v>35.94</v>
      </c>
      <c r="U3667" s="832">
        <v>0</v>
      </c>
      <c r="V3667" s="832">
        <v>0</v>
      </c>
      <c r="W3667" s="832">
        <v>0</v>
      </c>
      <c r="X3667" s="832">
        <v>0</v>
      </c>
      <c r="Y3667" s="832">
        <v>0</v>
      </c>
      <c r="Z3667" s="832">
        <v>0</v>
      </c>
      <c r="AA3667" s="832">
        <v>0</v>
      </c>
      <c r="AB3667" s="832">
        <v>0</v>
      </c>
      <c r="AC3667" s="832">
        <v>0</v>
      </c>
      <c r="AD3667" s="832">
        <v>0</v>
      </c>
      <c r="AE3667" s="832">
        <v>0</v>
      </c>
      <c r="AF3667" s="832">
        <v>0</v>
      </c>
      <c r="AG3667" s="832">
        <v>0</v>
      </c>
      <c r="AH3667" s="832">
        <v>0</v>
      </c>
      <c r="AI3667" s="832">
        <v>0</v>
      </c>
    </row>
    <row r="3668" spans="1:35" ht="15" customHeight="1">
      <c r="A3668" s="832" t="s">
        <v>1150</v>
      </c>
      <c r="B3668" s="832">
        <v>2024</v>
      </c>
      <c r="C3668" s="832" t="s">
        <v>1316</v>
      </c>
      <c r="D3668" s="832" t="s">
        <v>1317</v>
      </c>
      <c r="E3668" s="832" t="s">
        <v>333</v>
      </c>
      <c r="F3668" s="832" t="s">
        <v>1119</v>
      </c>
      <c r="G3668" s="832">
        <v>505.75</v>
      </c>
      <c r="H3668" s="832">
        <v>600.16999999999996</v>
      </c>
      <c r="I3668" s="832">
        <v>673.71</v>
      </c>
      <c r="J3668" s="832">
        <v>747.25</v>
      </c>
      <c r="K3668" s="832">
        <v>73.540000000000006</v>
      </c>
      <c r="L3668" s="832">
        <v>130.22</v>
      </c>
      <c r="M3668" s="832">
        <v>182.51</v>
      </c>
      <c r="N3668" s="832">
        <v>287.98</v>
      </c>
      <c r="O3668" s="832">
        <v>387.16</v>
      </c>
      <c r="P3668" s="832">
        <v>467.33</v>
      </c>
      <c r="Q3668" s="832">
        <v>605.1</v>
      </c>
      <c r="R3668" s="832">
        <v>661.14</v>
      </c>
      <c r="S3668" s="832">
        <v>62.27</v>
      </c>
      <c r="T3668" s="832">
        <v>83.54</v>
      </c>
      <c r="U3668" s="832">
        <v>0</v>
      </c>
      <c r="V3668" s="832">
        <v>0</v>
      </c>
      <c r="W3668" s="832">
        <v>0</v>
      </c>
      <c r="X3668" s="832">
        <v>0</v>
      </c>
      <c r="Y3668" s="832">
        <v>0</v>
      </c>
      <c r="Z3668" s="832">
        <v>0</v>
      </c>
      <c r="AA3668" s="832">
        <v>0</v>
      </c>
      <c r="AB3668" s="832">
        <v>0</v>
      </c>
      <c r="AC3668" s="832">
        <v>0</v>
      </c>
      <c r="AD3668" s="832">
        <v>0</v>
      </c>
      <c r="AE3668" s="832">
        <v>0</v>
      </c>
      <c r="AF3668" s="832">
        <v>0</v>
      </c>
      <c r="AG3668" s="832">
        <v>0</v>
      </c>
      <c r="AH3668" s="832">
        <v>0</v>
      </c>
      <c r="AI3668" s="832">
        <v>0</v>
      </c>
    </row>
    <row r="3669" spans="1:35" ht="15" customHeight="1">
      <c r="A3669" s="832" t="s">
        <v>1150</v>
      </c>
      <c r="B3669" s="832">
        <v>2024</v>
      </c>
      <c r="C3669" s="832" t="s">
        <v>1318</v>
      </c>
      <c r="D3669" s="832" t="s">
        <v>1319</v>
      </c>
      <c r="E3669" s="832" t="s">
        <v>333</v>
      </c>
      <c r="F3669" s="832" t="s">
        <v>1119</v>
      </c>
      <c r="G3669" s="832">
        <v>189.82</v>
      </c>
      <c r="H3669" s="832">
        <v>189.82</v>
      </c>
      <c r="I3669" s="832">
        <v>233.92</v>
      </c>
      <c r="J3669" s="832">
        <v>278.02</v>
      </c>
      <c r="K3669" s="832">
        <v>0</v>
      </c>
      <c r="L3669" s="832">
        <v>0</v>
      </c>
      <c r="M3669" s="832">
        <v>0</v>
      </c>
      <c r="N3669" s="832">
        <v>0</v>
      </c>
      <c r="O3669" s="832">
        <v>0</v>
      </c>
      <c r="P3669" s="832">
        <v>0</v>
      </c>
      <c r="Q3669" s="832">
        <v>0</v>
      </c>
      <c r="R3669" s="832">
        <v>0</v>
      </c>
      <c r="S3669" s="832">
        <v>23.17</v>
      </c>
      <c r="T3669" s="832">
        <v>12.03</v>
      </c>
      <c r="U3669" s="832">
        <v>0</v>
      </c>
      <c r="V3669" s="832">
        <v>0</v>
      </c>
      <c r="W3669" s="832">
        <v>0</v>
      </c>
      <c r="X3669" s="832">
        <v>0</v>
      </c>
      <c r="Y3669" s="832">
        <v>0</v>
      </c>
      <c r="Z3669" s="832">
        <v>0</v>
      </c>
      <c r="AA3669" s="832">
        <v>0</v>
      </c>
      <c r="AB3669" s="832">
        <v>0</v>
      </c>
      <c r="AC3669" s="832">
        <v>0</v>
      </c>
      <c r="AD3669" s="832">
        <v>0</v>
      </c>
      <c r="AE3669" s="832">
        <v>0</v>
      </c>
      <c r="AF3669" s="832">
        <v>0</v>
      </c>
      <c r="AG3669" s="832">
        <v>0</v>
      </c>
      <c r="AH3669" s="832">
        <v>0</v>
      </c>
      <c r="AI3669" s="832">
        <v>0</v>
      </c>
    </row>
    <row r="3670" spans="1:35" ht="15" customHeight="1">
      <c r="A3670" s="832" t="s">
        <v>1150</v>
      </c>
      <c r="B3670" s="832">
        <v>2024</v>
      </c>
      <c r="C3670" s="832" t="s">
        <v>1320</v>
      </c>
      <c r="D3670" s="832" t="s">
        <v>1321</v>
      </c>
      <c r="E3670" s="832" t="s">
        <v>333</v>
      </c>
      <c r="F3670" s="832" t="s">
        <v>1119</v>
      </c>
      <c r="G3670" s="832">
        <v>10.44</v>
      </c>
      <c r="H3670" s="832">
        <v>10.44</v>
      </c>
      <c r="I3670" s="832">
        <v>10.44</v>
      </c>
      <c r="J3670" s="832">
        <v>10.44</v>
      </c>
      <c r="K3670" s="832">
        <v>0</v>
      </c>
      <c r="L3670" s="832">
        <v>0</v>
      </c>
      <c r="M3670" s="832">
        <v>0</v>
      </c>
      <c r="N3670" s="832">
        <v>0</v>
      </c>
      <c r="O3670" s="832">
        <v>0</v>
      </c>
      <c r="P3670" s="832">
        <v>0</v>
      </c>
      <c r="Q3670" s="832">
        <v>0</v>
      </c>
      <c r="R3670" s="832">
        <v>0</v>
      </c>
      <c r="S3670" s="832">
        <v>0.87</v>
      </c>
      <c r="T3670" s="832">
        <v>0</v>
      </c>
      <c r="U3670" s="832">
        <v>0</v>
      </c>
      <c r="V3670" s="832">
        <v>0</v>
      </c>
      <c r="W3670" s="832">
        <v>0</v>
      </c>
      <c r="X3670" s="832">
        <v>0</v>
      </c>
      <c r="Y3670" s="832">
        <v>0</v>
      </c>
      <c r="Z3670" s="832">
        <v>0</v>
      </c>
      <c r="AA3670" s="832">
        <v>0</v>
      </c>
      <c r="AB3670" s="832">
        <v>0</v>
      </c>
      <c r="AC3670" s="832">
        <v>0</v>
      </c>
      <c r="AD3670" s="832">
        <v>0</v>
      </c>
      <c r="AE3670" s="832">
        <v>0</v>
      </c>
      <c r="AF3670" s="832">
        <v>0</v>
      </c>
      <c r="AG3670" s="832">
        <v>0</v>
      </c>
      <c r="AH3670" s="832">
        <v>0</v>
      </c>
      <c r="AI3670" s="832">
        <v>0</v>
      </c>
    </row>
    <row r="3671" spans="1:35" ht="15" customHeight="1">
      <c r="A3671" s="832" t="s">
        <v>1150</v>
      </c>
      <c r="B3671" s="832">
        <v>2024</v>
      </c>
      <c r="C3671" s="832" t="s">
        <v>1322</v>
      </c>
      <c r="D3671" s="832" t="s">
        <v>1323</v>
      </c>
      <c r="E3671" s="832" t="s">
        <v>333</v>
      </c>
      <c r="F3671" s="832" t="s">
        <v>1119</v>
      </c>
      <c r="G3671" s="832">
        <v>1077.6600000000001</v>
      </c>
      <c r="H3671" s="832">
        <v>1077.6600000000001</v>
      </c>
      <c r="I3671" s="832">
        <v>1106.8900000000001</v>
      </c>
      <c r="J3671" s="832">
        <v>1106.8900000000001</v>
      </c>
      <c r="K3671" s="832">
        <v>79.84</v>
      </c>
      <c r="L3671" s="832">
        <v>142.34</v>
      </c>
      <c r="M3671" s="832">
        <v>204.84</v>
      </c>
      <c r="N3671" s="832">
        <v>267.33999999999997</v>
      </c>
      <c r="O3671" s="832">
        <v>267.33999999999997</v>
      </c>
      <c r="P3671" s="832">
        <v>299.58999999999997</v>
      </c>
      <c r="Q3671" s="832">
        <v>299.58999999999997</v>
      </c>
      <c r="R3671" s="832">
        <v>299.58999999999997</v>
      </c>
      <c r="S3671" s="832">
        <v>92.24</v>
      </c>
      <c r="T3671" s="832">
        <v>35.57</v>
      </c>
      <c r="U3671" s="832">
        <v>0</v>
      </c>
      <c r="V3671" s="832">
        <v>0</v>
      </c>
      <c r="W3671" s="832">
        <v>0</v>
      </c>
      <c r="X3671" s="832">
        <v>0</v>
      </c>
      <c r="Y3671" s="832">
        <v>0</v>
      </c>
      <c r="Z3671" s="832">
        <v>0</v>
      </c>
      <c r="AA3671" s="832">
        <v>0</v>
      </c>
      <c r="AB3671" s="832">
        <v>0</v>
      </c>
      <c r="AC3671" s="832">
        <v>0</v>
      </c>
      <c r="AD3671" s="832">
        <v>0</v>
      </c>
      <c r="AE3671" s="832">
        <v>0</v>
      </c>
      <c r="AF3671" s="832">
        <v>0</v>
      </c>
      <c r="AG3671" s="832">
        <v>0</v>
      </c>
      <c r="AH3671" s="832">
        <v>0</v>
      </c>
      <c r="AI3671" s="832">
        <v>0</v>
      </c>
    </row>
    <row r="3672" spans="1:35" ht="15" customHeight="1">
      <c r="A3672" s="832" t="s">
        <v>1150</v>
      </c>
      <c r="B3672" s="832">
        <v>2024</v>
      </c>
      <c r="C3672" s="832" t="s">
        <v>1324</v>
      </c>
      <c r="D3672" s="832" t="s">
        <v>1325</v>
      </c>
      <c r="E3672" s="832" t="s">
        <v>333</v>
      </c>
      <c r="F3672" s="832" t="s">
        <v>1119</v>
      </c>
      <c r="G3672" s="832">
        <v>218962.5</v>
      </c>
      <c r="H3672" s="832">
        <v>249425</v>
      </c>
      <c r="I3672" s="832">
        <v>280190</v>
      </c>
      <c r="J3672" s="832">
        <v>311187.18</v>
      </c>
      <c r="K3672" s="832">
        <v>31250</v>
      </c>
      <c r="L3672" s="832">
        <v>67000</v>
      </c>
      <c r="M3672" s="832">
        <v>102750</v>
      </c>
      <c r="N3672" s="832">
        <v>133340</v>
      </c>
      <c r="O3672" s="832">
        <v>163840</v>
      </c>
      <c r="P3672" s="832">
        <v>194667.83</v>
      </c>
      <c r="Q3672" s="832">
        <v>225167.83</v>
      </c>
      <c r="R3672" s="832">
        <v>255667.83</v>
      </c>
      <c r="S3672" s="832">
        <v>25932.27</v>
      </c>
      <c r="T3672" s="832">
        <v>31591.360000000001</v>
      </c>
      <c r="U3672" s="832">
        <v>0</v>
      </c>
      <c r="V3672" s="832">
        <v>0</v>
      </c>
      <c r="W3672" s="832">
        <v>0</v>
      </c>
      <c r="X3672" s="832">
        <v>0</v>
      </c>
      <c r="Y3672" s="832">
        <v>0</v>
      </c>
      <c r="Z3672" s="832">
        <v>0</v>
      </c>
      <c r="AA3672" s="832">
        <v>0</v>
      </c>
      <c r="AB3672" s="832">
        <v>0</v>
      </c>
      <c r="AC3672" s="832">
        <v>0</v>
      </c>
      <c r="AD3672" s="832">
        <v>0</v>
      </c>
      <c r="AE3672" s="832">
        <v>0</v>
      </c>
      <c r="AF3672" s="832">
        <v>0</v>
      </c>
      <c r="AG3672" s="832">
        <v>0</v>
      </c>
      <c r="AH3672" s="832">
        <v>0</v>
      </c>
      <c r="AI3672" s="832">
        <v>0</v>
      </c>
    </row>
    <row r="3673" spans="1:35" ht="15" customHeight="1">
      <c r="A3673" s="832" t="s">
        <v>1150</v>
      </c>
      <c r="B3673" s="832">
        <v>2024</v>
      </c>
      <c r="C3673" s="832" t="s">
        <v>1326</v>
      </c>
      <c r="D3673" s="832" t="s">
        <v>1327</v>
      </c>
      <c r="E3673" s="832" t="s">
        <v>333</v>
      </c>
      <c r="F3673" s="832" t="s">
        <v>1119</v>
      </c>
      <c r="G3673" s="832">
        <v>0</v>
      </c>
      <c r="H3673" s="832">
        <v>0</v>
      </c>
      <c r="I3673" s="832">
        <v>0</v>
      </c>
      <c r="J3673" s="832">
        <v>0</v>
      </c>
      <c r="K3673" s="832">
        <v>0</v>
      </c>
      <c r="L3673" s="832">
        <v>0</v>
      </c>
      <c r="M3673" s="832">
        <v>0</v>
      </c>
      <c r="N3673" s="832">
        <v>0</v>
      </c>
      <c r="O3673" s="832">
        <v>0</v>
      </c>
      <c r="P3673" s="832">
        <v>566.41</v>
      </c>
      <c r="Q3673" s="832">
        <v>808.61</v>
      </c>
      <c r="R3673" s="832">
        <v>835.67</v>
      </c>
      <c r="S3673" s="832">
        <v>0</v>
      </c>
      <c r="T3673" s="832">
        <v>73.510000000000005</v>
      </c>
      <c r="U3673" s="832">
        <v>0</v>
      </c>
      <c r="V3673" s="832">
        <v>0</v>
      </c>
      <c r="W3673" s="832">
        <v>0</v>
      </c>
      <c r="X3673" s="832">
        <v>0</v>
      </c>
      <c r="Y3673" s="832">
        <v>0</v>
      </c>
      <c r="Z3673" s="832">
        <v>0</v>
      </c>
      <c r="AA3673" s="832">
        <v>0</v>
      </c>
      <c r="AB3673" s="832">
        <v>0</v>
      </c>
      <c r="AC3673" s="832">
        <v>0</v>
      </c>
      <c r="AD3673" s="832">
        <v>0</v>
      </c>
      <c r="AE3673" s="832">
        <v>0</v>
      </c>
      <c r="AF3673" s="832">
        <v>0</v>
      </c>
      <c r="AG3673" s="832">
        <v>0</v>
      </c>
      <c r="AH3673" s="832">
        <v>0</v>
      </c>
      <c r="AI3673" s="832">
        <v>0</v>
      </c>
    </row>
    <row r="3674" spans="1:35" ht="15" customHeight="1">
      <c r="A3674" s="832" t="s">
        <v>1150</v>
      </c>
      <c r="B3674" s="832">
        <v>2024</v>
      </c>
      <c r="C3674" s="832" t="s">
        <v>1328</v>
      </c>
      <c r="D3674" s="832" t="s">
        <v>1329</v>
      </c>
      <c r="E3674" s="832" t="s">
        <v>333</v>
      </c>
      <c r="F3674" s="832" t="s">
        <v>1119</v>
      </c>
      <c r="G3674" s="832">
        <v>26537.55</v>
      </c>
      <c r="H3674" s="832">
        <v>35068.050000000003</v>
      </c>
      <c r="I3674" s="832">
        <v>37311.65</v>
      </c>
      <c r="J3674" s="832">
        <v>41441.86</v>
      </c>
      <c r="K3674" s="832">
        <v>495.83</v>
      </c>
      <c r="L3674" s="832">
        <v>2621.58</v>
      </c>
      <c r="M3674" s="832">
        <v>5361</v>
      </c>
      <c r="N3674" s="832">
        <v>8799.14</v>
      </c>
      <c r="O3674" s="832">
        <v>10514.57</v>
      </c>
      <c r="P3674" s="832">
        <v>16268.99</v>
      </c>
      <c r="Q3674" s="832">
        <v>21656.85</v>
      </c>
      <c r="R3674" s="832">
        <v>25966.17</v>
      </c>
      <c r="S3674" s="832">
        <v>3453.49</v>
      </c>
      <c r="T3674" s="832">
        <v>3580.49</v>
      </c>
      <c r="U3674" s="832">
        <v>0</v>
      </c>
      <c r="V3674" s="832">
        <v>0</v>
      </c>
      <c r="W3674" s="832">
        <v>0</v>
      </c>
      <c r="X3674" s="832">
        <v>0</v>
      </c>
      <c r="Y3674" s="832">
        <v>0</v>
      </c>
      <c r="Z3674" s="832">
        <v>0</v>
      </c>
      <c r="AA3674" s="832">
        <v>0</v>
      </c>
      <c r="AB3674" s="832">
        <v>0</v>
      </c>
      <c r="AC3674" s="832">
        <v>0</v>
      </c>
      <c r="AD3674" s="832">
        <v>0</v>
      </c>
      <c r="AE3674" s="832">
        <v>0</v>
      </c>
      <c r="AF3674" s="832">
        <v>0</v>
      </c>
      <c r="AG3674" s="832">
        <v>0</v>
      </c>
      <c r="AH3674" s="832">
        <v>0</v>
      </c>
      <c r="AI3674" s="832">
        <v>0</v>
      </c>
    </row>
    <row r="3675" spans="1:35" ht="15" customHeight="1">
      <c r="A3675" s="832" t="s">
        <v>1150</v>
      </c>
      <c r="B3675" s="832">
        <v>2024</v>
      </c>
      <c r="C3675" s="832" t="s">
        <v>1330</v>
      </c>
      <c r="D3675" s="832" t="s">
        <v>1331</v>
      </c>
      <c r="E3675" s="832" t="s">
        <v>333</v>
      </c>
      <c r="F3675" s="832" t="s">
        <v>1119</v>
      </c>
      <c r="G3675" s="832">
        <v>84831.63</v>
      </c>
      <c r="H3675" s="832">
        <v>97787.98</v>
      </c>
      <c r="I3675" s="832">
        <v>110744.33</v>
      </c>
      <c r="J3675" s="832">
        <v>123700.68</v>
      </c>
      <c r="K3675" s="832">
        <v>12956.35</v>
      </c>
      <c r="L3675" s="832">
        <v>25912.7</v>
      </c>
      <c r="M3675" s="832">
        <v>38852.519999999997</v>
      </c>
      <c r="N3675" s="832">
        <v>51792.34</v>
      </c>
      <c r="O3675" s="832">
        <v>64732.160000000003</v>
      </c>
      <c r="P3675" s="832">
        <v>77671.98</v>
      </c>
      <c r="Q3675" s="832">
        <v>90611.8</v>
      </c>
      <c r="R3675" s="832">
        <v>103551.62</v>
      </c>
      <c r="S3675" s="832">
        <v>10308.39</v>
      </c>
      <c r="T3675" s="832">
        <v>12948.84</v>
      </c>
      <c r="U3675" s="832">
        <v>0</v>
      </c>
      <c r="V3675" s="832">
        <v>0</v>
      </c>
      <c r="W3675" s="832">
        <v>0</v>
      </c>
      <c r="X3675" s="832">
        <v>0</v>
      </c>
      <c r="Y3675" s="832">
        <v>0</v>
      </c>
      <c r="Z3675" s="832">
        <v>0</v>
      </c>
      <c r="AA3675" s="832">
        <v>0</v>
      </c>
      <c r="AB3675" s="832">
        <v>0</v>
      </c>
      <c r="AC3675" s="832">
        <v>0</v>
      </c>
      <c r="AD3675" s="832">
        <v>0</v>
      </c>
      <c r="AE3675" s="832">
        <v>0</v>
      </c>
      <c r="AF3675" s="832">
        <v>0</v>
      </c>
      <c r="AG3675" s="832">
        <v>0</v>
      </c>
      <c r="AH3675" s="832">
        <v>0</v>
      </c>
      <c r="AI3675" s="832">
        <v>0</v>
      </c>
    </row>
    <row r="3676" spans="1:35" ht="15" customHeight="1">
      <c r="A3676" s="832" t="s">
        <v>1150</v>
      </c>
      <c r="B3676" s="832">
        <v>2024</v>
      </c>
      <c r="C3676" s="832" t="s">
        <v>1332</v>
      </c>
      <c r="D3676" s="832" t="s">
        <v>1333</v>
      </c>
      <c r="E3676" s="832" t="s">
        <v>333</v>
      </c>
      <c r="F3676" s="832" t="s">
        <v>1119</v>
      </c>
      <c r="G3676" s="832">
        <v>0</v>
      </c>
      <c r="H3676" s="832">
        <v>0</v>
      </c>
      <c r="I3676" s="832">
        <v>0</v>
      </c>
      <c r="J3676" s="832">
        <v>0</v>
      </c>
      <c r="K3676" s="832">
        <v>0</v>
      </c>
      <c r="L3676" s="832">
        <v>0</v>
      </c>
      <c r="M3676" s="832">
        <v>0</v>
      </c>
      <c r="N3676" s="832">
        <v>1208.73</v>
      </c>
      <c r="O3676" s="832">
        <v>2443.59</v>
      </c>
      <c r="P3676" s="832">
        <v>3628.18</v>
      </c>
      <c r="Q3676" s="832">
        <v>4812.78</v>
      </c>
      <c r="R3676" s="832">
        <v>5997.38</v>
      </c>
      <c r="S3676" s="832">
        <v>0</v>
      </c>
      <c r="T3676" s="832">
        <v>437.53</v>
      </c>
      <c r="U3676" s="832">
        <v>0</v>
      </c>
      <c r="V3676" s="832">
        <v>0</v>
      </c>
      <c r="W3676" s="832">
        <v>0</v>
      </c>
      <c r="X3676" s="832">
        <v>0</v>
      </c>
      <c r="Y3676" s="832">
        <v>0</v>
      </c>
      <c r="Z3676" s="832">
        <v>0</v>
      </c>
      <c r="AA3676" s="832">
        <v>0</v>
      </c>
      <c r="AB3676" s="832">
        <v>0</v>
      </c>
      <c r="AC3676" s="832">
        <v>0</v>
      </c>
      <c r="AD3676" s="832">
        <v>0</v>
      </c>
      <c r="AE3676" s="832">
        <v>0</v>
      </c>
      <c r="AF3676" s="832">
        <v>0</v>
      </c>
      <c r="AG3676" s="832">
        <v>0</v>
      </c>
      <c r="AH3676" s="832">
        <v>0</v>
      </c>
      <c r="AI3676" s="832">
        <v>0</v>
      </c>
    </row>
    <row r="3677" spans="1:35" ht="15" customHeight="1">
      <c r="A3677" s="832" t="s">
        <v>1150</v>
      </c>
      <c r="B3677" s="832">
        <v>2024</v>
      </c>
      <c r="C3677" s="832" t="s">
        <v>1334</v>
      </c>
      <c r="D3677" s="832" t="s">
        <v>1335</v>
      </c>
      <c r="E3677" s="832" t="s">
        <v>333</v>
      </c>
      <c r="F3677" s="832" t="s">
        <v>1119</v>
      </c>
      <c r="G3677" s="832">
        <v>0</v>
      </c>
      <c r="H3677" s="832">
        <v>0</v>
      </c>
      <c r="I3677" s="832">
        <v>0</v>
      </c>
      <c r="J3677" s="832">
        <v>0</v>
      </c>
      <c r="K3677" s="832">
        <v>0</v>
      </c>
      <c r="L3677" s="832">
        <v>0</v>
      </c>
      <c r="M3677" s="832">
        <v>0</v>
      </c>
      <c r="N3677" s="832">
        <v>0</v>
      </c>
      <c r="O3677" s="832">
        <v>0</v>
      </c>
      <c r="P3677" s="832">
        <v>0</v>
      </c>
      <c r="Q3677" s="832">
        <v>0</v>
      </c>
      <c r="R3677" s="832">
        <v>0</v>
      </c>
      <c r="S3677" s="832">
        <v>0</v>
      </c>
      <c r="T3677" s="832">
        <v>0</v>
      </c>
      <c r="U3677" s="832">
        <v>0</v>
      </c>
      <c r="V3677" s="832">
        <v>0</v>
      </c>
      <c r="W3677" s="832">
        <v>0</v>
      </c>
      <c r="X3677" s="832">
        <v>0</v>
      </c>
      <c r="Y3677" s="832">
        <v>0</v>
      </c>
      <c r="Z3677" s="832">
        <v>0</v>
      </c>
      <c r="AA3677" s="832">
        <v>0</v>
      </c>
      <c r="AB3677" s="832">
        <v>0</v>
      </c>
      <c r="AC3677" s="832">
        <v>0</v>
      </c>
      <c r="AD3677" s="832">
        <v>0</v>
      </c>
      <c r="AE3677" s="832">
        <v>0</v>
      </c>
      <c r="AF3677" s="832">
        <v>0</v>
      </c>
      <c r="AG3677" s="832">
        <v>0</v>
      </c>
      <c r="AH3677" s="832">
        <v>0</v>
      </c>
      <c r="AI3677" s="832">
        <v>0</v>
      </c>
    </row>
    <row r="3678" spans="1:35" ht="15" customHeight="1">
      <c r="A3678" s="832" t="s">
        <v>1150</v>
      </c>
      <c r="B3678" s="832">
        <v>2024</v>
      </c>
      <c r="C3678" s="832" t="s">
        <v>1336</v>
      </c>
      <c r="D3678" s="832" t="s">
        <v>1337</v>
      </c>
      <c r="E3678" s="832" t="s">
        <v>333</v>
      </c>
      <c r="F3678" s="832" t="s">
        <v>1119</v>
      </c>
      <c r="G3678" s="832">
        <v>167</v>
      </c>
      <c r="H3678" s="832">
        <v>167</v>
      </c>
      <c r="I3678" s="832">
        <v>167</v>
      </c>
      <c r="J3678" s="832">
        <v>167</v>
      </c>
      <c r="K3678" s="832">
        <v>0</v>
      </c>
      <c r="L3678" s="832">
        <v>0</v>
      </c>
      <c r="M3678" s="832">
        <v>0</v>
      </c>
      <c r="N3678" s="832">
        <v>0</v>
      </c>
      <c r="O3678" s="832">
        <v>0</v>
      </c>
      <c r="P3678" s="832">
        <v>0</v>
      </c>
      <c r="Q3678" s="832">
        <v>0</v>
      </c>
      <c r="R3678" s="832">
        <v>0</v>
      </c>
      <c r="S3678" s="832">
        <v>13.92</v>
      </c>
      <c r="T3678" s="832">
        <v>0</v>
      </c>
      <c r="U3678" s="832">
        <v>0</v>
      </c>
      <c r="V3678" s="832">
        <v>0</v>
      </c>
      <c r="W3678" s="832">
        <v>0</v>
      </c>
      <c r="X3678" s="832">
        <v>0</v>
      </c>
      <c r="Y3678" s="832">
        <v>0</v>
      </c>
      <c r="Z3678" s="832">
        <v>0</v>
      </c>
      <c r="AA3678" s="832">
        <v>0</v>
      </c>
      <c r="AB3678" s="832">
        <v>0</v>
      </c>
      <c r="AC3678" s="832">
        <v>0</v>
      </c>
      <c r="AD3678" s="832">
        <v>0</v>
      </c>
      <c r="AE3678" s="832">
        <v>0</v>
      </c>
      <c r="AF3678" s="832">
        <v>0</v>
      </c>
      <c r="AG3678" s="832">
        <v>0</v>
      </c>
      <c r="AH3678" s="832">
        <v>0</v>
      </c>
      <c r="AI3678" s="832">
        <v>0</v>
      </c>
    </row>
    <row r="3679" spans="1:35" ht="15" customHeight="1">
      <c r="A3679" s="832" t="s">
        <v>1150</v>
      </c>
      <c r="B3679" s="832">
        <v>2024</v>
      </c>
      <c r="C3679" s="832" t="s">
        <v>1338</v>
      </c>
      <c r="D3679" s="832" t="s">
        <v>1339</v>
      </c>
      <c r="E3679" s="832" t="s">
        <v>333</v>
      </c>
      <c r="F3679" s="832" t="s">
        <v>1119</v>
      </c>
      <c r="G3679" s="832">
        <v>7082.27</v>
      </c>
      <c r="H3679" s="832">
        <v>8384.7999999999993</v>
      </c>
      <c r="I3679" s="832">
        <v>9687.33</v>
      </c>
      <c r="J3679" s="832">
        <v>10989.86</v>
      </c>
      <c r="K3679" s="832">
        <v>0.01</v>
      </c>
      <c r="L3679" s="832">
        <v>0.01</v>
      </c>
      <c r="M3679" s="832">
        <v>0.01</v>
      </c>
      <c r="N3679" s="832">
        <v>734.96</v>
      </c>
      <c r="O3679" s="832">
        <v>1469.91</v>
      </c>
      <c r="P3679" s="832">
        <v>5271.18</v>
      </c>
      <c r="Q3679" s="832">
        <v>7469.9</v>
      </c>
      <c r="R3679" s="832">
        <v>7247.25</v>
      </c>
      <c r="S3679" s="832">
        <v>915.82</v>
      </c>
      <c r="T3679" s="832">
        <v>1152.73</v>
      </c>
      <c r="U3679" s="832">
        <v>0</v>
      </c>
      <c r="V3679" s="832">
        <v>0</v>
      </c>
      <c r="W3679" s="832">
        <v>0</v>
      </c>
      <c r="X3679" s="832">
        <v>0</v>
      </c>
      <c r="Y3679" s="832">
        <v>0</v>
      </c>
      <c r="Z3679" s="832">
        <v>0</v>
      </c>
      <c r="AA3679" s="832">
        <v>0</v>
      </c>
      <c r="AB3679" s="832">
        <v>0</v>
      </c>
      <c r="AC3679" s="832">
        <v>0</v>
      </c>
      <c r="AD3679" s="832">
        <v>0</v>
      </c>
      <c r="AE3679" s="832">
        <v>0</v>
      </c>
      <c r="AF3679" s="832">
        <v>0</v>
      </c>
      <c r="AG3679" s="832">
        <v>0</v>
      </c>
      <c r="AH3679" s="832">
        <v>0</v>
      </c>
      <c r="AI3679" s="832">
        <v>0</v>
      </c>
    </row>
    <row r="3680" spans="1:35" ht="15" customHeight="1">
      <c r="A3680" s="832" t="s">
        <v>1150</v>
      </c>
      <c r="B3680" s="832">
        <v>2024</v>
      </c>
      <c r="C3680" s="832" t="s">
        <v>1340</v>
      </c>
      <c r="D3680" s="832" t="s">
        <v>1341</v>
      </c>
      <c r="E3680" s="832" t="s">
        <v>333</v>
      </c>
      <c r="F3680" s="832" t="s">
        <v>1119</v>
      </c>
      <c r="G3680" s="832">
        <v>6709.86</v>
      </c>
      <c r="H3680" s="832">
        <v>7636.34</v>
      </c>
      <c r="I3680" s="832">
        <v>8562.82</v>
      </c>
      <c r="J3680" s="832">
        <v>9489.2999999999993</v>
      </c>
      <c r="K3680" s="832">
        <v>926.48</v>
      </c>
      <c r="L3680" s="832">
        <v>1852.96</v>
      </c>
      <c r="M3680" s="832">
        <v>2779.44</v>
      </c>
      <c r="N3680" s="832">
        <v>3705.92</v>
      </c>
      <c r="O3680" s="832">
        <v>4632.3999999999996</v>
      </c>
      <c r="P3680" s="832">
        <v>5558.88</v>
      </c>
      <c r="Q3680" s="832">
        <v>5558.88</v>
      </c>
      <c r="R3680" s="832">
        <v>5558.88</v>
      </c>
      <c r="S3680" s="832">
        <v>790.78</v>
      </c>
      <c r="T3680" s="832">
        <v>842.25</v>
      </c>
      <c r="U3680" s="832">
        <v>0</v>
      </c>
      <c r="V3680" s="832">
        <v>0</v>
      </c>
      <c r="W3680" s="832">
        <v>0</v>
      </c>
      <c r="X3680" s="832">
        <v>0</v>
      </c>
      <c r="Y3680" s="832">
        <v>0</v>
      </c>
      <c r="Z3680" s="832">
        <v>0</v>
      </c>
      <c r="AA3680" s="832">
        <v>0</v>
      </c>
      <c r="AB3680" s="832">
        <v>0</v>
      </c>
      <c r="AC3680" s="832">
        <v>0</v>
      </c>
      <c r="AD3680" s="832">
        <v>0</v>
      </c>
      <c r="AE3680" s="832">
        <v>0</v>
      </c>
      <c r="AF3680" s="832">
        <v>0</v>
      </c>
      <c r="AG3680" s="832">
        <v>0</v>
      </c>
      <c r="AH3680" s="832">
        <v>0</v>
      </c>
      <c r="AI3680" s="832">
        <v>0</v>
      </c>
    </row>
    <row r="3681" spans="1:35" ht="15" customHeight="1">
      <c r="A3681" s="832" t="s">
        <v>1150</v>
      </c>
      <c r="B3681" s="832">
        <v>2024</v>
      </c>
      <c r="C3681" s="832" t="s">
        <v>1342</v>
      </c>
      <c r="D3681" s="832" t="s">
        <v>1343</v>
      </c>
      <c r="E3681" s="832" t="s">
        <v>333</v>
      </c>
      <c r="F3681" s="832" t="s">
        <v>1119</v>
      </c>
      <c r="G3681" s="832">
        <v>18354.98</v>
      </c>
      <c r="H3681" s="832">
        <v>22932.7</v>
      </c>
      <c r="I3681" s="832">
        <v>26136.98</v>
      </c>
      <c r="J3681" s="832">
        <v>28174.13</v>
      </c>
      <c r="K3681" s="832">
        <v>2373.31</v>
      </c>
      <c r="L3681" s="832">
        <v>4677.41</v>
      </c>
      <c r="M3681" s="832">
        <v>6977.08</v>
      </c>
      <c r="N3681" s="832">
        <v>9387.6</v>
      </c>
      <c r="O3681" s="832">
        <v>11737.96</v>
      </c>
      <c r="P3681" s="832">
        <v>12488.18</v>
      </c>
      <c r="Q3681" s="832">
        <v>14036.7</v>
      </c>
      <c r="R3681" s="832">
        <v>17918.11</v>
      </c>
      <c r="S3681" s="832">
        <v>2347.84</v>
      </c>
      <c r="T3681" s="832">
        <v>2484.15</v>
      </c>
      <c r="U3681" s="832">
        <v>0</v>
      </c>
      <c r="V3681" s="832">
        <v>0</v>
      </c>
      <c r="W3681" s="832">
        <v>0</v>
      </c>
      <c r="X3681" s="832">
        <v>0</v>
      </c>
      <c r="Y3681" s="832">
        <v>0</v>
      </c>
      <c r="Z3681" s="832">
        <v>0</v>
      </c>
      <c r="AA3681" s="832">
        <v>0</v>
      </c>
      <c r="AB3681" s="832">
        <v>0</v>
      </c>
      <c r="AC3681" s="832">
        <v>0</v>
      </c>
      <c r="AD3681" s="832">
        <v>0</v>
      </c>
      <c r="AE3681" s="832">
        <v>0</v>
      </c>
      <c r="AF3681" s="832">
        <v>0</v>
      </c>
      <c r="AG3681" s="832">
        <v>0</v>
      </c>
      <c r="AH3681" s="832">
        <v>0</v>
      </c>
      <c r="AI3681" s="832">
        <v>0</v>
      </c>
    </row>
    <row r="3682" spans="1:35" ht="15" customHeight="1">
      <c r="A3682" s="832" t="s">
        <v>1150</v>
      </c>
      <c r="B3682" s="832">
        <v>2024</v>
      </c>
      <c r="C3682" s="832" t="s">
        <v>1344</v>
      </c>
      <c r="D3682" s="832" t="s">
        <v>1345</v>
      </c>
      <c r="E3682" s="832" t="s">
        <v>333</v>
      </c>
      <c r="F3682" s="832" t="s">
        <v>1119</v>
      </c>
      <c r="G3682" s="832">
        <v>8318.99</v>
      </c>
      <c r="H3682" s="832">
        <v>9318.99</v>
      </c>
      <c r="I3682" s="832">
        <v>10318.99</v>
      </c>
      <c r="J3682" s="832">
        <v>11318.99</v>
      </c>
      <c r="K3682" s="832">
        <v>0</v>
      </c>
      <c r="L3682" s="832">
        <v>1000</v>
      </c>
      <c r="M3682" s="832">
        <v>2000</v>
      </c>
      <c r="N3682" s="832">
        <v>3000</v>
      </c>
      <c r="O3682" s="832">
        <v>4000</v>
      </c>
      <c r="P3682" s="832">
        <v>5000</v>
      </c>
      <c r="Q3682" s="832">
        <v>6000</v>
      </c>
      <c r="R3682" s="832">
        <v>7000</v>
      </c>
      <c r="S3682" s="832">
        <v>943.25</v>
      </c>
      <c r="T3682" s="832">
        <v>909.09</v>
      </c>
      <c r="U3682" s="832">
        <v>0</v>
      </c>
      <c r="V3682" s="832">
        <v>0</v>
      </c>
      <c r="W3682" s="832">
        <v>0</v>
      </c>
      <c r="X3682" s="832">
        <v>0</v>
      </c>
      <c r="Y3682" s="832">
        <v>0</v>
      </c>
      <c r="Z3682" s="832">
        <v>0</v>
      </c>
      <c r="AA3682" s="832">
        <v>0</v>
      </c>
      <c r="AB3682" s="832">
        <v>0</v>
      </c>
      <c r="AC3682" s="832">
        <v>0</v>
      </c>
      <c r="AD3682" s="832">
        <v>0</v>
      </c>
      <c r="AE3682" s="832">
        <v>0</v>
      </c>
      <c r="AF3682" s="832">
        <v>0</v>
      </c>
      <c r="AG3682" s="832">
        <v>0</v>
      </c>
      <c r="AH3682" s="832">
        <v>0</v>
      </c>
      <c r="AI3682" s="832">
        <v>0</v>
      </c>
    </row>
    <row r="3683" spans="1:35" ht="15" customHeight="1">
      <c r="A3683" s="832" t="s">
        <v>1150</v>
      </c>
      <c r="B3683" s="832">
        <v>2024</v>
      </c>
      <c r="C3683" s="832" t="s">
        <v>1346</v>
      </c>
      <c r="D3683" s="832" t="s">
        <v>1347</v>
      </c>
      <c r="E3683" s="832" t="s">
        <v>333</v>
      </c>
      <c r="F3683" s="832" t="s">
        <v>1119</v>
      </c>
      <c r="G3683" s="832">
        <v>403.5</v>
      </c>
      <c r="H3683" s="832">
        <v>862.46</v>
      </c>
      <c r="I3683" s="832">
        <v>1091.94</v>
      </c>
      <c r="J3683" s="832">
        <v>1799.53</v>
      </c>
      <c r="K3683" s="832">
        <v>73.12</v>
      </c>
      <c r="L3683" s="832">
        <v>73.12</v>
      </c>
      <c r="M3683" s="832">
        <v>551.23</v>
      </c>
      <c r="N3683" s="832">
        <v>1176.23</v>
      </c>
      <c r="O3683" s="832">
        <v>1202.48</v>
      </c>
      <c r="P3683" s="832">
        <v>1689.34</v>
      </c>
      <c r="Q3683" s="832">
        <v>1698.09</v>
      </c>
      <c r="R3683" s="832">
        <v>2334.09</v>
      </c>
      <c r="S3683" s="832">
        <v>149.96</v>
      </c>
      <c r="T3683" s="832">
        <v>295.19</v>
      </c>
      <c r="U3683" s="832">
        <v>0</v>
      </c>
      <c r="V3683" s="832">
        <v>0</v>
      </c>
      <c r="W3683" s="832">
        <v>0</v>
      </c>
      <c r="X3683" s="832">
        <v>0</v>
      </c>
      <c r="Y3683" s="832">
        <v>0</v>
      </c>
      <c r="Z3683" s="832">
        <v>0</v>
      </c>
      <c r="AA3683" s="832">
        <v>0</v>
      </c>
      <c r="AB3683" s="832">
        <v>0</v>
      </c>
      <c r="AC3683" s="832">
        <v>0</v>
      </c>
      <c r="AD3683" s="832">
        <v>0</v>
      </c>
      <c r="AE3683" s="832">
        <v>0</v>
      </c>
      <c r="AF3683" s="832">
        <v>0</v>
      </c>
      <c r="AG3683" s="832">
        <v>0</v>
      </c>
      <c r="AH3683" s="832">
        <v>0</v>
      </c>
      <c r="AI3683" s="832">
        <v>0</v>
      </c>
    </row>
    <row r="3684" spans="1:35" ht="15" customHeight="1">
      <c r="A3684" s="832" t="s">
        <v>1150</v>
      </c>
      <c r="B3684" s="832">
        <v>2024</v>
      </c>
      <c r="C3684" s="832" t="s">
        <v>1348</v>
      </c>
      <c r="D3684" s="832" t="s">
        <v>1349</v>
      </c>
      <c r="E3684" s="832" t="s">
        <v>333</v>
      </c>
      <c r="F3684" s="832" t="s">
        <v>1119</v>
      </c>
      <c r="G3684" s="832">
        <v>0</v>
      </c>
      <c r="H3684" s="832">
        <v>0</v>
      </c>
      <c r="I3684" s="832">
        <v>0</v>
      </c>
      <c r="J3684" s="832">
        <v>0</v>
      </c>
      <c r="K3684" s="832">
        <v>0</v>
      </c>
      <c r="L3684" s="832">
        <v>0</v>
      </c>
      <c r="M3684" s="832">
        <v>0</v>
      </c>
      <c r="N3684" s="832">
        <v>0</v>
      </c>
      <c r="O3684" s="832">
        <v>0</v>
      </c>
      <c r="P3684" s="832">
        <v>0</v>
      </c>
      <c r="Q3684" s="832">
        <v>0</v>
      </c>
      <c r="R3684" s="832">
        <v>0</v>
      </c>
      <c r="S3684" s="832">
        <v>0</v>
      </c>
      <c r="T3684" s="832">
        <v>0</v>
      </c>
      <c r="U3684" s="832">
        <v>0</v>
      </c>
      <c r="V3684" s="832">
        <v>0</v>
      </c>
      <c r="W3684" s="832">
        <v>0</v>
      </c>
      <c r="X3684" s="832">
        <v>0</v>
      </c>
      <c r="Y3684" s="832">
        <v>0</v>
      </c>
      <c r="Z3684" s="832">
        <v>0</v>
      </c>
      <c r="AA3684" s="832">
        <v>0</v>
      </c>
      <c r="AB3684" s="832">
        <v>0</v>
      </c>
      <c r="AC3684" s="832">
        <v>0</v>
      </c>
      <c r="AD3684" s="832">
        <v>0</v>
      </c>
      <c r="AE3684" s="832">
        <v>0</v>
      </c>
      <c r="AF3684" s="832">
        <v>0</v>
      </c>
      <c r="AG3684" s="832">
        <v>0</v>
      </c>
      <c r="AH3684" s="832">
        <v>0</v>
      </c>
      <c r="AI3684" s="832">
        <v>0</v>
      </c>
    </row>
    <row r="3685" spans="1:35" ht="15" customHeight="1">
      <c r="A3685" s="832" t="s">
        <v>1150</v>
      </c>
      <c r="B3685" s="832">
        <v>2024</v>
      </c>
      <c r="C3685" s="832" t="s">
        <v>1350</v>
      </c>
      <c r="D3685" s="832" t="s">
        <v>1351</v>
      </c>
      <c r="E3685" s="832" t="s">
        <v>333</v>
      </c>
      <c r="F3685" s="832" t="s">
        <v>1119</v>
      </c>
      <c r="G3685" s="832">
        <v>0</v>
      </c>
      <c r="H3685" s="832">
        <v>0</v>
      </c>
      <c r="I3685" s="832">
        <v>0</v>
      </c>
      <c r="J3685" s="832">
        <v>58.03</v>
      </c>
      <c r="K3685" s="832">
        <v>0</v>
      </c>
      <c r="L3685" s="832">
        <v>0</v>
      </c>
      <c r="M3685" s="832">
        <v>0</v>
      </c>
      <c r="N3685" s="832">
        <v>7.88</v>
      </c>
      <c r="O3685" s="832">
        <v>7.88</v>
      </c>
      <c r="P3685" s="832">
        <v>7.88</v>
      </c>
      <c r="Q3685" s="832">
        <v>7.88</v>
      </c>
      <c r="R3685" s="832">
        <v>7.88</v>
      </c>
      <c r="S3685" s="832">
        <v>4.84</v>
      </c>
      <c r="T3685" s="832">
        <v>5.99</v>
      </c>
      <c r="U3685" s="832">
        <v>0</v>
      </c>
      <c r="V3685" s="832">
        <v>0</v>
      </c>
      <c r="W3685" s="832">
        <v>0</v>
      </c>
      <c r="X3685" s="832">
        <v>0</v>
      </c>
      <c r="Y3685" s="832">
        <v>0</v>
      </c>
      <c r="Z3685" s="832">
        <v>0</v>
      </c>
      <c r="AA3685" s="832">
        <v>0</v>
      </c>
      <c r="AB3685" s="832">
        <v>0</v>
      </c>
      <c r="AC3685" s="832">
        <v>0</v>
      </c>
      <c r="AD3685" s="832">
        <v>0</v>
      </c>
      <c r="AE3685" s="832">
        <v>0</v>
      </c>
      <c r="AF3685" s="832">
        <v>0</v>
      </c>
      <c r="AG3685" s="832">
        <v>0</v>
      </c>
      <c r="AH3685" s="832">
        <v>0</v>
      </c>
      <c r="AI3685" s="832">
        <v>0</v>
      </c>
    </row>
    <row r="3686" spans="1:35" ht="15" customHeight="1">
      <c r="A3686" s="832" t="s">
        <v>1150</v>
      </c>
      <c r="B3686" s="832">
        <v>2024</v>
      </c>
      <c r="C3686" s="832" t="s">
        <v>1352</v>
      </c>
      <c r="D3686" s="832" t="s">
        <v>1353</v>
      </c>
      <c r="E3686" s="832" t="s">
        <v>333</v>
      </c>
      <c r="F3686" s="832" t="s">
        <v>1119</v>
      </c>
      <c r="G3686" s="832">
        <v>0</v>
      </c>
      <c r="H3686" s="832">
        <v>0</v>
      </c>
      <c r="I3686" s="832">
        <v>0</v>
      </c>
      <c r="J3686" s="832">
        <v>0</v>
      </c>
      <c r="K3686" s="832">
        <v>6628.07</v>
      </c>
      <c r="L3686" s="832">
        <v>12128.04</v>
      </c>
      <c r="M3686" s="832">
        <v>14156.04</v>
      </c>
      <c r="N3686" s="832">
        <v>16913.36</v>
      </c>
      <c r="O3686" s="832">
        <v>16913.36</v>
      </c>
      <c r="P3686" s="832">
        <v>16913.36</v>
      </c>
      <c r="Q3686" s="832">
        <v>23525.71</v>
      </c>
      <c r="R3686" s="832">
        <v>29161.439999999999</v>
      </c>
      <c r="S3686" s="832">
        <v>0</v>
      </c>
      <c r="T3686" s="832">
        <v>2138.6999999999998</v>
      </c>
      <c r="U3686" s="832">
        <v>0</v>
      </c>
      <c r="V3686" s="832">
        <v>0</v>
      </c>
      <c r="W3686" s="832">
        <v>0</v>
      </c>
      <c r="X3686" s="832">
        <v>0</v>
      </c>
      <c r="Y3686" s="832">
        <v>0</v>
      </c>
      <c r="Z3686" s="832">
        <v>0</v>
      </c>
      <c r="AA3686" s="832">
        <v>0</v>
      </c>
      <c r="AB3686" s="832">
        <v>0</v>
      </c>
      <c r="AC3686" s="832">
        <v>0</v>
      </c>
      <c r="AD3686" s="832">
        <v>0</v>
      </c>
      <c r="AE3686" s="832">
        <v>0</v>
      </c>
      <c r="AF3686" s="832">
        <v>0</v>
      </c>
      <c r="AG3686" s="832">
        <v>0</v>
      </c>
      <c r="AH3686" s="832">
        <v>0</v>
      </c>
      <c r="AI3686" s="832">
        <v>0</v>
      </c>
    </row>
    <row r="3687" spans="1:35" ht="15" customHeight="1">
      <c r="A3687" s="832" t="s">
        <v>1150</v>
      </c>
      <c r="B3687" s="832">
        <v>2024</v>
      </c>
      <c r="C3687" s="832" t="s">
        <v>1354</v>
      </c>
      <c r="D3687" s="832" t="s">
        <v>1355</v>
      </c>
      <c r="E3687" s="832" t="s">
        <v>333</v>
      </c>
      <c r="F3687" s="832" t="s">
        <v>1119</v>
      </c>
      <c r="G3687" s="832">
        <v>131808.38</v>
      </c>
      <c r="H3687" s="832">
        <v>154191.48000000001</v>
      </c>
      <c r="I3687" s="832">
        <v>173681.24</v>
      </c>
      <c r="J3687" s="832">
        <v>192797.43</v>
      </c>
      <c r="K3687" s="832">
        <v>20188.61</v>
      </c>
      <c r="L3687" s="832">
        <v>36407.79</v>
      </c>
      <c r="M3687" s="832">
        <v>54638.26</v>
      </c>
      <c r="N3687" s="832">
        <v>71406.649999999994</v>
      </c>
      <c r="O3687" s="832">
        <v>93777.600000000006</v>
      </c>
      <c r="P3687" s="832">
        <v>122030.38</v>
      </c>
      <c r="Q3687" s="832">
        <v>140543.75</v>
      </c>
      <c r="R3687" s="832">
        <v>155695.82999999999</v>
      </c>
      <c r="S3687" s="832">
        <v>16066.45</v>
      </c>
      <c r="T3687" s="832">
        <v>20049.22</v>
      </c>
      <c r="U3687" s="832">
        <v>0</v>
      </c>
      <c r="V3687" s="832">
        <v>0</v>
      </c>
      <c r="W3687" s="832">
        <v>0</v>
      </c>
      <c r="X3687" s="832">
        <v>0</v>
      </c>
      <c r="Y3687" s="832">
        <v>0</v>
      </c>
      <c r="Z3687" s="832">
        <v>0</v>
      </c>
      <c r="AA3687" s="832">
        <v>0</v>
      </c>
      <c r="AB3687" s="832">
        <v>0</v>
      </c>
      <c r="AC3687" s="832">
        <v>0</v>
      </c>
      <c r="AD3687" s="832">
        <v>0</v>
      </c>
      <c r="AE3687" s="832">
        <v>0</v>
      </c>
      <c r="AF3687" s="832">
        <v>0</v>
      </c>
      <c r="AG3687" s="832">
        <v>0</v>
      </c>
      <c r="AH3687" s="832">
        <v>0</v>
      </c>
      <c r="AI3687" s="832">
        <v>0</v>
      </c>
    </row>
    <row r="3688" spans="1:35" ht="15" customHeight="1">
      <c r="A3688" s="832" t="s">
        <v>1150</v>
      </c>
      <c r="B3688" s="832">
        <v>2024</v>
      </c>
      <c r="C3688" s="832" t="s">
        <v>1356</v>
      </c>
      <c r="D3688" s="832" t="s">
        <v>1357</v>
      </c>
      <c r="E3688" s="832" t="s">
        <v>333</v>
      </c>
      <c r="F3688" s="832" t="s">
        <v>1119</v>
      </c>
      <c r="G3688" s="832">
        <v>11200.5</v>
      </c>
      <c r="H3688" s="832">
        <v>12373.81</v>
      </c>
      <c r="I3688" s="832">
        <v>13429.81</v>
      </c>
      <c r="J3688" s="832">
        <v>15689.06</v>
      </c>
      <c r="K3688" s="832">
        <v>2410.4699999999998</v>
      </c>
      <c r="L3688" s="832">
        <v>4227.75</v>
      </c>
      <c r="M3688" s="832">
        <v>6379.16</v>
      </c>
      <c r="N3688" s="832">
        <v>7865.06</v>
      </c>
      <c r="O3688" s="832">
        <v>10202.18</v>
      </c>
      <c r="P3688" s="832">
        <v>12821.77</v>
      </c>
      <c r="Q3688" s="832">
        <v>14186.99</v>
      </c>
      <c r="R3688" s="832">
        <v>17265.47</v>
      </c>
      <c r="S3688" s="832">
        <v>1307.42</v>
      </c>
      <c r="T3688" s="832">
        <v>1947.58</v>
      </c>
      <c r="U3688" s="832">
        <v>0</v>
      </c>
      <c r="V3688" s="832">
        <v>0</v>
      </c>
      <c r="W3688" s="832">
        <v>0</v>
      </c>
      <c r="X3688" s="832">
        <v>0</v>
      </c>
      <c r="Y3688" s="832">
        <v>0</v>
      </c>
      <c r="Z3688" s="832">
        <v>0</v>
      </c>
      <c r="AA3688" s="832">
        <v>0</v>
      </c>
      <c r="AB3688" s="832">
        <v>0</v>
      </c>
      <c r="AC3688" s="832">
        <v>0</v>
      </c>
      <c r="AD3688" s="832">
        <v>0</v>
      </c>
      <c r="AE3688" s="832">
        <v>0</v>
      </c>
      <c r="AF3688" s="832">
        <v>0</v>
      </c>
      <c r="AG3688" s="832">
        <v>0</v>
      </c>
      <c r="AH3688" s="832">
        <v>0</v>
      </c>
      <c r="AI3688" s="832">
        <v>0</v>
      </c>
    </row>
    <row r="3689" spans="1:35" ht="15" customHeight="1">
      <c r="A3689" s="832" t="s">
        <v>1150</v>
      </c>
      <c r="B3689" s="832">
        <v>2024</v>
      </c>
      <c r="C3689" s="832" t="s">
        <v>1358</v>
      </c>
      <c r="D3689" s="832" t="s">
        <v>1359</v>
      </c>
      <c r="E3689" s="832" t="s">
        <v>333</v>
      </c>
      <c r="F3689" s="832" t="s">
        <v>1119</v>
      </c>
      <c r="G3689" s="832">
        <v>0</v>
      </c>
      <c r="H3689" s="832">
        <v>0</v>
      </c>
      <c r="I3689" s="832">
        <v>0</v>
      </c>
      <c r="J3689" s="832">
        <v>0</v>
      </c>
      <c r="K3689" s="832">
        <v>0</v>
      </c>
      <c r="L3689" s="832">
        <v>0</v>
      </c>
      <c r="M3689" s="832">
        <v>0</v>
      </c>
      <c r="N3689" s="832">
        <v>0</v>
      </c>
      <c r="O3689" s="832">
        <v>0</v>
      </c>
      <c r="P3689" s="832">
        <v>0</v>
      </c>
      <c r="Q3689" s="832">
        <v>0</v>
      </c>
      <c r="R3689" s="832">
        <v>0</v>
      </c>
      <c r="S3689" s="832">
        <v>0</v>
      </c>
      <c r="T3689" s="832">
        <v>0</v>
      </c>
      <c r="U3689" s="832">
        <v>0</v>
      </c>
      <c r="V3689" s="832">
        <v>0</v>
      </c>
      <c r="W3689" s="832">
        <v>0</v>
      </c>
      <c r="X3689" s="832">
        <v>0</v>
      </c>
      <c r="Y3689" s="832">
        <v>0</v>
      </c>
      <c r="Z3689" s="832">
        <v>0</v>
      </c>
      <c r="AA3689" s="832">
        <v>0</v>
      </c>
      <c r="AB3689" s="832">
        <v>0</v>
      </c>
      <c r="AC3689" s="832">
        <v>0</v>
      </c>
      <c r="AD3689" s="832">
        <v>0</v>
      </c>
      <c r="AE3689" s="832">
        <v>0</v>
      </c>
      <c r="AF3689" s="832">
        <v>0</v>
      </c>
      <c r="AG3689" s="832">
        <v>0</v>
      </c>
      <c r="AH3689" s="832">
        <v>0</v>
      </c>
      <c r="AI3689" s="832">
        <v>0</v>
      </c>
    </row>
    <row r="3690" spans="1:35" ht="15" customHeight="1">
      <c r="A3690" s="832" t="s">
        <v>1150</v>
      </c>
      <c r="B3690" s="832">
        <v>2024</v>
      </c>
      <c r="C3690" s="832" t="s">
        <v>1360</v>
      </c>
      <c r="D3690" s="832" t="s">
        <v>1361</v>
      </c>
      <c r="E3690" s="832" t="s">
        <v>333</v>
      </c>
      <c r="F3690" s="832" t="s">
        <v>1119</v>
      </c>
      <c r="G3690" s="832">
        <v>0</v>
      </c>
      <c r="H3690" s="832">
        <v>0</v>
      </c>
      <c r="I3690" s="832">
        <v>0</v>
      </c>
      <c r="J3690" s="832">
        <v>0</v>
      </c>
      <c r="K3690" s="832">
        <v>0</v>
      </c>
      <c r="L3690" s="832">
        <v>0</v>
      </c>
      <c r="M3690" s="832">
        <v>0</v>
      </c>
      <c r="N3690" s="832">
        <v>0</v>
      </c>
      <c r="O3690" s="832">
        <v>0</v>
      </c>
      <c r="P3690" s="832">
        <v>0</v>
      </c>
      <c r="Q3690" s="832">
        <v>0</v>
      </c>
      <c r="R3690" s="832">
        <v>0</v>
      </c>
      <c r="S3690" s="832">
        <v>0</v>
      </c>
      <c r="T3690" s="832">
        <v>0</v>
      </c>
      <c r="U3690" s="832">
        <v>0</v>
      </c>
      <c r="V3690" s="832">
        <v>0</v>
      </c>
      <c r="W3690" s="832">
        <v>0</v>
      </c>
      <c r="X3690" s="832">
        <v>0</v>
      </c>
      <c r="Y3690" s="832">
        <v>0</v>
      </c>
      <c r="Z3690" s="832">
        <v>0</v>
      </c>
      <c r="AA3690" s="832">
        <v>0</v>
      </c>
      <c r="AB3690" s="832">
        <v>0</v>
      </c>
      <c r="AC3690" s="832">
        <v>0</v>
      </c>
      <c r="AD3690" s="832">
        <v>0</v>
      </c>
      <c r="AE3690" s="832">
        <v>0</v>
      </c>
      <c r="AF3690" s="832">
        <v>0</v>
      </c>
      <c r="AG3690" s="832">
        <v>0</v>
      </c>
      <c r="AH3690" s="832">
        <v>0</v>
      </c>
      <c r="AI3690" s="832">
        <v>0</v>
      </c>
    </row>
    <row r="3691" spans="1:35" ht="15" customHeight="1">
      <c r="A3691" s="832" t="s">
        <v>1150</v>
      </c>
      <c r="B3691" s="832">
        <v>2024</v>
      </c>
      <c r="C3691" s="832" t="s">
        <v>1362</v>
      </c>
      <c r="D3691" s="832" t="s">
        <v>1363</v>
      </c>
      <c r="E3691" s="832" t="s">
        <v>333</v>
      </c>
      <c r="F3691" s="832" t="s">
        <v>1119</v>
      </c>
      <c r="G3691" s="832">
        <v>1377.13</v>
      </c>
      <c r="H3691" s="832">
        <v>1597.07</v>
      </c>
      <c r="I3691" s="832">
        <v>1803.15</v>
      </c>
      <c r="J3691" s="832">
        <v>1999.99</v>
      </c>
      <c r="K3691" s="832">
        <v>263.75</v>
      </c>
      <c r="L3691" s="832">
        <v>429.69</v>
      </c>
      <c r="M3691" s="832">
        <v>661.99</v>
      </c>
      <c r="N3691" s="832">
        <v>926.82</v>
      </c>
      <c r="O3691" s="832">
        <v>1119.1600000000001</v>
      </c>
      <c r="P3691" s="832">
        <v>1367.44</v>
      </c>
      <c r="Q3691" s="832">
        <v>1609.53</v>
      </c>
      <c r="R3691" s="832">
        <v>1840.09</v>
      </c>
      <c r="S3691" s="832">
        <v>166.67</v>
      </c>
      <c r="T3691" s="832">
        <v>226.22</v>
      </c>
      <c r="U3691" s="832">
        <v>0</v>
      </c>
      <c r="V3691" s="832">
        <v>0</v>
      </c>
      <c r="W3691" s="832">
        <v>0</v>
      </c>
      <c r="X3691" s="832">
        <v>0</v>
      </c>
      <c r="Y3691" s="832">
        <v>0</v>
      </c>
      <c r="Z3691" s="832">
        <v>0</v>
      </c>
      <c r="AA3691" s="832">
        <v>0</v>
      </c>
      <c r="AB3691" s="832">
        <v>0</v>
      </c>
      <c r="AC3691" s="832">
        <v>0</v>
      </c>
      <c r="AD3691" s="832">
        <v>0</v>
      </c>
      <c r="AE3691" s="832">
        <v>0</v>
      </c>
      <c r="AF3691" s="832">
        <v>0</v>
      </c>
      <c r="AG3691" s="832">
        <v>0</v>
      </c>
      <c r="AH3691" s="832">
        <v>0</v>
      </c>
      <c r="AI3691" s="832">
        <v>0</v>
      </c>
    </row>
    <row r="3692" spans="1:35" ht="15" customHeight="1">
      <c r="A3692" s="832" t="s">
        <v>1150</v>
      </c>
      <c r="B3692" s="832">
        <v>2024</v>
      </c>
      <c r="C3692" s="832" t="s">
        <v>1364</v>
      </c>
      <c r="D3692" s="832" t="s">
        <v>1365</v>
      </c>
      <c r="E3692" s="832" t="s">
        <v>333</v>
      </c>
      <c r="F3692" s="832" t="s">
        <v>1119</v>
      </c>
      <c r="G3692" s="832">
        <v>15034.95</v>
      </c>
      <c r="H3692" s="832">
        <v>17992.22</v>
      </c>
      <c r="I3692" s="832">
        <v>20724.59</v>
      </c>
      <c r="J3692" s="832">
        <v>23500.85</v>
      </c>
      <c r="K3692" s="832">
        <v>3300.07</v>
      </c>
      <c r="L3692" s="832">
        <v>5687.98</v>
      </c>
      <c r="M3692" s="832">
        <v>8738.27</v>
      </c>
      <c r="N3692" s="832">
        <v>11504.8</v>
      </c>
      <c r="O3692" s="832">
        <v>16790.87</v>
      </c>
      <c r="P3692" s="832">
        <v>19364.93</v>
      </c>
      <c r="Q3692" s="832">
        <v>20845.59</v>
      </c>
      <c r="R3692" s="832">
        <v>22298.27</v>
      </c>
      <c r="S3692" s="832">
        <v>1958.4</v>
      </c>
      <c r="T3692" s="832">
        <v>2932.97</v>
      </c>
      <c r="U3692" s="832">
        <v>0</v>
      </c>
      <c r="V3692" s="832">
        <v>0</v>
      </c>
      <c r="W3692" s="832">
        <v>0</v>
      </c>
      <c r="X3692" s="832">
        <v>0</v>
      </c>
      <c r="Y3692" s="832">
        <v>0</v>
      </c>
      <c r="Z3692" s="832">
        <v>0</v>
      </c>
      <c r="AA3692" s="832">
        <v>0</v>
      </c>
      <c r="AB3692" s="832">
        <v>0</v>
      </c>
      <c r="AC3692" s="832">
        <v>0</v>
      </c>
      <c r="AD3692" s="832">
        <v>0</v>
      </c>
      <c r="AE3692" s="832">
        <v>0</v>
      </c>
      <c r="AF3692" s="832">
        <v>0</v>
      </c>
      <c r="AG3692" s="832">
        <v>0</v>
      </c>
      <c r="AH3692" s="832">
        <v>0</v>
      </c>
      <c r="AI3692" s="832">
        <v>0</v>
      </c>
    </row>
    <row r="3693" spans="1:35" ht="15" customHeight="1">
      <c r="A3693" s="832" t="s">
        <v>1150</v>
      </c>
      <c r="B3693" s="832">
        <v>2024</v>
      </c>
      <c r="C3693" s="832" t="s">
        <v>1366</v>
      </c>
      <c r="D3693" s="832" t="s">
        <v>1367</v>
      </c>
      <c r="E3693" s="832" t="s">
        <v>333</v>
      </c>
      <c r="F3693" s="832" t="s">
        <v>1119</v>
      </c>
      <c r="G3693" s="832">
        <v>1131.08</v>
      </c>
      <c r="H3693" s="832">
        <v>1131.08</v>
      </c>
      <c r="I3693" s="832">
        <v>1131.08</v>
      </c>
      <c r="J3693" s="832">
        <v>1131.08</v>
      </c>
      <c r="K3693" s="832">
        <v>8.18</v>
      </c>
      <c r="L3693" s="832">
        <v>8.18</v>
      </c>
      <c r="M3693" s="832">
        <v>8.18</v>
      </c>
      <c r="N3693" s="832">
        <v>8.18</v>
      </c>
      <c r="O3693" s="832">
        <v>190.18</v>
      </c>
      <c r="P3693" s="832">
        <v>190.18</v>
      </c>
      <c r="Q3693" s="832">
        <v>190.18</v>
      </c>
      <c r="R3693" s="832">
        <v>190.18</v>
      </c>
      <c r="S3693" s="832">
        <v>94.26</v>
      </c>
      <c r="T3693" s="832">
        <v>33.83</v>
      </c>
      <c r="U3693" s="832">
        <v>0</v>
      </c>
      <c r="V3693" s="832">
        <v>0</v>
      </c>
      <c r="W3693" s="832">
        <v>0</v>
      </c>
      <c r="X3693" s="832">
        <v>0</v>
      </c>
      <c r="Y3693" s="832">
        <v>0</v>
      </c>
      <c r="Z3693" s="832">
        <v>0</v>
      </c>
      <c r="AA3693" s="832">
        <v>0</v>
      </c>
      <c r="AB3693" s="832">
        <v>0</v>
      </c>
      <c r="AC3693" s="832">
        <v>0</v>
      </c>
      <c r="AD3693" s="832">
        <v>0</v>
      </c>
      <c r="AE3693" s="832">
        <v>0</v>
      </c>
      <c r="AF3693" s="832">
        <v>0</v>
      </c>
      <c r="AG3693" s="832">
        <v>0</v>
      </c>
      <c r="AH3693" s="832">
        <v>0</v>
      </c>
      <c r="AI3693" s="832">
        <v>0</v>
      </c>
    </row>
    <row r="3694" spans="1:35" ht="15" customHeight="1">
      <c r="A3694" s="832" t="s">
        <v>1150</v>
      </c>
      <c r="B3694" s="832">
        <v>2024</v>
      </c>
      <c r="C3694" s="832" t="s">
        <v>1368</v>
      </c>
      <c r="D3694" s="832" t="s">
        <v>1369</v>
      </c>
      <c r="E3694" s="832" t="s">
        <v>333</v>
      </c>
      <c r="F3694" s="832" t="s">
        <v>1119</v>
      </c>
      <c r="G3694" s="832">
        <v>2152.12</v>
      </c>
      <c r="H3694" s="832">
        <v>2370.08</v>
      </c>
      <c r="I3694" s="832">
        <v>3445.56</v>
      </c>
      <c r="J3694" s="832">
        <v>3838.52</v>
      </c>
      <c r="K3694" s="832">
        <v>0</v>
      </c>
      <c r="L3694" s="832">
        <v>562.51</v>
      </c>
      <c r="M3694" s="832">
        <v>1610.87</v>
      </c>
      <c r="N3694" s="832">
        <v>1920.53</v>
      </c>
      <c r="O3694" s="832">
        <v>2121.89</v>
      </c>
      <c r="P3694" s="832">
        <v>2718.24</v>
      </c>
      <c r="Q3694" s="832">
        <v>3333.28</v>
      </c>
      <c r="R3694" s="832">
        <v>3686.26</v>
      </c>
      <c r="S3694" s="832">
        <v>319.88</v>
      </c>
      <c r="T3694" s="832">
        <v>463.97</v>
      </c>
      <c r="U3694" s="832">
        <v>0</v>
      </c>
      <c r="V3694" s="832">
        <v>0</v>
      </c>
      <c r="W3694" s="832">
        <v>0</v>
      </c>
      <c r="X3694" s="832">
        <v>0</v>
      </c>
      <c r="Y3694" s="832">
        <v>0</v>
      </c>
      <c r="Z3694" s="832">
        <v>0</v>
      </c>
      <c r="AA3694" s="832">
        <v>0</v>
      </c>
      <c r="AB3694" s="832">
        <v>0</v>
      </c>
      <c r="AC3694" s="832">
        <v>0</v>
      </c>
      <c r="AD3694" s="832">
        <v>0</v>
      </c>
      <c r="AE3694" s="832">
        <v>0</v>
      </c>
      <c r="AF3694" s="832">
        <v>0</v>
      </c>
      <c r="AG3694" s="832">
        <v>0</v>
      </c>
      <c r="AH3694" s="832">
        <v>0</v>
      </c>
      <c r="AI3694" s="832">
        <v>0</v>
      </c>
    </row>
    <row r="3695" spans="1:35" ht="15" customHeight="1">
      <c r="A3695" s="832" t="s">
        <v>1150</v>
      </c>
      <c r="B3695" s="832">
        <v>2024</v>
      </c>
      <c r="C3695" s="832" t="s">
        <v>1370</v>
      </c>
      <c r="D3695" s="832" t="s">
        <v>1371</v>
      </c>
      <c r="E3695" s="832" t="s">
        <v>333</v>
      </c>
      <c r="F3695" s="832" t="s">
        <v>1119</v>
      </c>
      <c r="G3695" s="832">
        <v>0</v>
      </c>
      <c r="H3695" s="832">
        <v>159.97999999999999</v>
      </c>
      <c r="I3695" s="832">
        <v>159.97999999999999</v>
      </c>
      <c r="J3695" s="832">
        <v>186.97</v>
      </c>
      <c r="K3695" s="832">
        <v>166.45</v>
      </c>
      <c r="L3695" s="832">
        <v>166.45</v>
      </c>
      <c r="M3695" s="832">
        <v>166.45</v>
      </c>
      <c r="N3695" s="832">
        <v>166.45</v>
      </c>
      <c r="O3695" s="832">
        <v>166.45</v>
      </c>
      <c r="P3695" s="832">
        <v>166.45</v>
      </c>
      <c r="Q3695" s="832">
        <v>166.45</v>
      </c>
      <c r="R3695" s="832">
        <v>166.45</v>
      </c>
      <c r="S3695" s="832">
        <v>15.58</v>
      </c>
      <c r="T3695" s="832">
        <v>32.130000000000003</v>
      </c>
      <c r="U3695" s="832">
        <v>0</v>
      </c>
      <c r="V3695" s="832">
        <v>0</v>
      </c>
      <c r="W3695" s="832">
        <v>0</v>
      </c>
      <c r="X3695" s="832">
        <v>0</v>
      </c>
      <c r="Y3695" s="832">
        <v>0</v>
      </c>
      <c r="Z3695" s="832">
        <v>0</v>
      </c>
      <c r="AA3695" s="832">
        <v>0</v>
      </c>
      <c r="AB3695" s="832">
        <v>0</v>
      </c>
      <c r="AC3695" s="832">
        <v>0</v>
      </c>
      <c r="AD3695" s="832">
        <v>0</v>
      </c>
      <c r="AE3695" s="832">
        <v>0</v>
      </c>
      <c r="AF3695" s="832">
        <v>0</v>
      </c>
      <c r="AG3695" s="832">
        <v>0</v>
      </c>
      <c r="AH3695" s="832">
        <v>0</v>
      </c>
      <c r="AI3695" s="832">
        <v>0</v>
      </c>
    </row>
    <row r="3696" spans="1:35" ht="15" customHeight="1">
      <c r="A3696" s="832" t="s">
        <v>1150</v>
      </c>
      <c r="B3696" s="832">
        <v>2024</v>
      </c>
      <c r="C3696" s="832" t="s">
        <v>1372</v>
      </c>
      <c r="D3696" s="832" t="s">
        <v>1373</v>
      </c>
      <c r="E3696" s="832" t="s">
        <v>333</v>
      </c>
      <c r="F3696" s="832" t="s">
        <v>1119</v>
      </c>
      <c r="G3696" s="832">
        <v>0</v>
      </c>
      <c r="H3696" s="832">
        <v>0</v>
      </c>
      <c r="I3696" s="832">
        <v>0</v>
      </c>
      <c r="J3696" s="832">
        <v>0</v>
      </c>
      <c r="K3696" s="832">
        <v>0</v>
      </c>
      <c r="L3696" s="832">
        <v>0</v>
      </c>
      <c r="M3696" s="832">
        <v>0</v>
      </c>
      <c r="N3696" s="832">
        <v>0</v>
      </c>
      <c r="O3696" s="832">
        <v>0</v>
      </c>
      <c r="P3696" s="832">
        <v>0</v>
      </c>
      <c r="Q3696" s="832">
        <v>0</v>
      </c>
      <c r="R3696" s="832">
        <v>0</v>
      </c>
      <c r="S3696" s="832">
        <v>0</v>
      </c>
      <c r="T3696" s="832">
        <v>0</v>
      </c>
      <c r="U3696" s="832">
        <v>0</v>
      </c>
      <c r="V3696" s="832">
        <v>0</v>
      </c>
      <c r="W3696" s="832">
        <v>0</v>
      </c>
      <c r="X3696" s="832">
        <v>0</v>
      </c>
      <c r="Y3696" s="832">
        <v>0</v>
      </c>
      <c r="Z3696" s="832">
        <v>0</v>
      </c>
      <c r="AA3696" s="832">
        <v>0</v>
      </c>
      <c r="AB3696" s="832">
        <v>0</v>
      </c>
      <c r="AC3696" s="832">
        <v>0</v>
      </c>
      <c r="AD3696" s="832">
        <v>0</v>
      </c>
      <c r="AE3696" s="832">
        <v>0</v>
      </c>
      <c r="AF3696" s="832">
        <v>0</v>
      </c>
      <c r="AG3696" s="832">
        <v>0</v>
      </c>
      <c r="AH3696" s="832">
        <v>0</v>
      </c>
      <c r="AI3696" s="832">
        <v>0</v>
      </c>
    </row>
    <row r="3697" spans="1:35" ht="15" customHeight="1">
      <c r="A3697" s="832" t="s">
        <v>1150</v>
      </c>
      <c r="B3697" s="832">
        <v>2024</v>
      </c>
      <c r="C3697" s="832" t="s">
        <v>1374</v>
      </c>
      <c r="D3697" s="832" t="s">
        <v>1375</v>
      </c>
      <c r="E3697" s="832" t="s">
        <v>333</v>
      </c>
      <c r="F3697" s="832" t="s">
        <v>1119</v>
      </c>
      <c r="G3697" s="832">
        <v>0</v>
      </c>
      <c r="H3697" s="832">
        <v>0</v>
      </c>
      <c r="I3697" s="832">
        <v>0</v>
      </c>
      <c r="J3697" s="832">
        <v>0</v>
      </c>
      <c r="K3697" s="832">
        <v>0</v>
      </c>
      <c r="L3697" s="832">
        <v>0</v>
      </c>
      <c r="M3697" s="832">
        <v>0</v>
      </c>
      <c r="N3697" s="832">
        <v>0</v>
      </c>
      <c r="O3697" s="832">
        <v>0</v>
      </c>
      <c r="P3697" s="832">
        <v>0</v>
      </c>
      <c r="Q3697" s="832">
        <v>0</v>
      </c>
      <c r="R3697" s="832">
        <v>0</v>
      </c>
      <c r="S3697" s="832">
        <v>0</v>
      </c>
      <c r="T3697" s="832">
        <v>0</v>
      </c>
      <c r="U3697" s="832">
        <v>0</v>
      </c>
      <c r="V3697" s="832">
        <v>0</v>
      </c>
      <c r="W3697" s="832">
        <v>0</v>
      </c>
      <c r="X3697" s="832">
        <v>0</v>
      </c>
      <c r="Y3697" s="832">
        <v>0</v>
      </c>
      <c r="Z3697" s="832">
        <v>0</v>
      </c>
      <c r="AA3697" s="832">
        <v>0</v>
      </c>
      <c r="AB3697" s="832">
        <v>0</v>
      </c>
      <c r="AC3697" s="832">
        <v>0</v>
      </c>
      <c r="AD3697" s="832">
        <v>0</v>
      </c>
      <c r="AE3697" s="832">
        <v>0</v>
      </c>
      <c r="AF3697" s="832">
        <v>0</v>
      </c>
      <c r="AG3697" s="832">
        <v>0</v>
      </c>
      <c r="AH3697" s="832">
        <v>0</v>
      </c>
      <c r="AI3697" s="832">
        <v>0</v>
      </c>
    </row>
    <row r="3698" spans="1:35" ht="15" customHeight="1">
      <c r="A3698" s="832" t="s">
        <v>1150</v>
      </c>
      <c r="B3698" s="832">
        <v>2024</v>
      </c>
      <c r="C3698" s="832" t="s">
        <v>1376</v>
      </c>
      <c r="D3698" s="832" t="s">
        <v>1377</v>
      </c>
      <c r="E3698" s="832" t="s">
        <v>333</v>
      </c>
      <c r="F3698" s="832" t="s">
        <v>1119</v>
      </c>
      <c r="G3698" s="832">
        <v>4185.7</v>
      </c>
      <c r="H3698" s="832">
        <v>4185.7</v>
      </c>
      <c r="I3698" s="832">
        <v>5375.7</v>
      </c>
      <c r="J3698" s="832">
        <v>5375.7</v>
      </c>
      <c r="K3698" s="832">
        <v>1214.5</v>
      </c>
      <c r="L3698" s="832">
        <v>1218.4000000000001</v>
      </c>
      <c r="M3698" s="832">
        <v>1461.67</v>
      </c>
      <c r="N3698" s="832">
        <v>2019.76</v>
      </c>
      <c r="O3698" s="832">
        <v>2770.87</v>
      </c>
      <c r="P3698" s="832">
        <v>3093.17</v>
      </c>
      <c r="Q3698" s="832">
        <v>4405.71</v>
      </c>
      <c r="R3698" s="832">
        <v>4756.9799999999996</v>
      </c>
      <c r="S3698" s="832">
        <v>447.98</v>
      </c>
      <c r="T3698" s="832">
        <v>699.53</v>
      </c>
      <c r="U3698" s="832">
        <v>0</v>
      </c>
      <c r="V3698" s="832">
        <v>0</v>
      </c>
      <c r="W3698" s="832">
        <v>0</v>
      </c>
      <c r="X3698" s="832">
        <v>0</v>
      </c>
      <c r="Y3698" s="832">
        <v>0</v>
      </c>
      <c r="Z3698" s="832">
        <v>0</v>
      </c>
      <c r="AA3698" s="832">
        <v>0</v>
      </c>
      <c r="AB3698" s="832">
        <v>0</v>
      </c>
      <c r="AC3698" s="832">
        <v>0</v>
      </c>
      <c r="AD3698" s="832">
        <v>0</v>
      </c>
      <c r="AE3698" s="832">
        <v>0</v>
      </c>
      <c r="AF3698" s="832">
        <v>0</v>
      </c>
      <c r="AG3698" s="832">
        <v>0</v>
      </c>
      <c r="AH3698" s="832">
        <v>0</v>
      </c>
      <c r="AI3698" s="832">
        <v>0</v>
      </c>
    </row>
    <row r="3699" spans="1:35" ht="15" customHeight="1">
      <c r="A3699" s="832" t="s">
        <v>1150</v>
      </c>
      <c r="B3699" s="832">
        <v>2024</v>
      </c>
      <c r="C3699" s="832" t="s">
        <v>1378</v>
      </c>
      <c r="D3699" s="832" t="s">
        <v>1379</v>
      </c>
      <c r="E3699" s="832" t="s">
        <v>333</v>
      </c>
      <c r="F3699" s="832" t="s">
        <v>1119</v>
      </c>
      <c r="G3699" s="832">
        <v>112380.29</v>
      </c>
      <c r="H3699" s="832">
        <v>128709.05</v>
      </c>
      <c r="I3699" s="832">
        <v>142038.96</v>
      </c>
      <c r="J3699" s="832">
        <v>157357.35999999999</v>
      </c>
      <c r="K3699" s="832">
        <v>13924.32</v>
      </c>
      <c r="L3699" s="832">
        <v>26528.16</v>
      </c>
      <c r="M3699" s="832">
        <v>33789.97</v>
      </c>
      <c r="N3699" s="832">
        <v>42562.21</v>
      </c>
      <c r="O3699" s="832">
        <v>53583.08</v>
      </c>
      <c r="P3699" s="832">
        <v>61308.1</v>
      </c>
      <c r="Q3699" s="832">
        <v>70621.11</v>
      </c>
      <c r="R3699" s="832">
        <v>82843.25</v>
      </c>
      <c r="S3699" s="832">
        <v>13113.11</v>
      </c>
      <c r="T3699" s="832">
        <v>11777.82</v>
      </c>
      <c r="U3699" s="832">
        <v>0</v>
      </c>
      <c r="V3699" s="832">
        <v>0</v>
      </c>
      <c r="W3699" s="832">
        <v>0</v>
      </c>
      <c r="X3699" s="832">
        <v>0</v>
      </c>
      <c r="Y3699" s="832">
        <v>0</v>
      </c>
      <c r="Z3699" s="832">
        <v>0</v>
      </c>
      <c r="AA3699" s="832">
        <v>0</v>
      </c>
      <c r="AB3699" s="832">
        <v>0</v>
      </c>
      <c r="AC3699" s="832">
        <v>0</v>
      </c>
      <c r="AD3699" s="832">
        <v>0</v>
      </c>
      <c r="AE3699" s="832">
        <v>0</v>
      </c>
      <c r="AF3699" s="832">
        <v>0</v>
      </c>
      <c r="AG3699" s="832">
        <v>0</v>
      </c>
      <c r="AH3699" s="832">
        <v>0</v>
      </c>
      <c r="AI3699" s="832">
        <v>0</v>
      </c>
    </row>
    <row r="3700" spans="1:35" ht="15" customHeight="1">
      <c r="A3700" s="832" t="s">
        <v>1150</v>
      </c>
      <c r="B3700" s="832">
        <v>2024</v>
      </c>
      <c r="C3700" s="832" t="s">
        <v>1380</v>
      </c>
      <c r="D3700" s="832" t="s">
        <v>1381</v>
      </c>
      <c r="E3700" s="832" t="s">
        <v>333</v>
      </c>
      <c r="F3700" s="832" t="s">
        <v>1119</v>
      </c>
      <c r="G3700" s="832">
        <v>405.63</v>
      </c>
      <c r="H3700" s="832">
        <v>610.16999999999996</v>
      </c>
      <c r="I3700" s="832">
        <v>1003.92</v>
      </c>
      <c r="J3700" s="832">
        <v>1128.92</v>
      </c>
      <c r="K3700" s="832">
        <v>83.44</v>
      </c>
      <c r="L3700" s="832">
        <v>83.44</v>
      </c>
      <c r="M3700" s="832">
        <v>648.34</v>
      </c>
      <c r="N3700" s="832">
        <v>657</v>
      </c>
      <c r="O3700" s="832">
        <v>684.62</v>
      </c>
      <c r="P3700" s="832">
        <v>684.62</v>
      </c>
      <c r="Q3700" s="832">
        <v>684.62</v>
      </c>
      <c r="R3700" s="832">
        <v>684.62</v>
      </c>
      <c r="S3700" s="832">
        <v>94.08</v>
      </c>
      <c r="T3700" s="832">
        <v>163.79</v>
      </c>
      <c r="U3700" s="832">
        <v>0</v>
      </c>
      <c r="V3700" s="832">
        <v>0</v>
      </c>
      <c r="W3700" s="832">
        <v>0</v>
      </c>
      <c r="X3700" s="832">
        <v>0</v>
      </c>
      <c r="Y3700" s="832">
        <v>0</v>
      </c>
      <c r="Z3700" s="832">
        <v>0</v>
      </c>
      <c r="AA3700" s="832">
        <v>0</v>
      </c>
      <c r="AB3700" s="832">
        <v>0</v>
      </c>
      <c r="AC3700" s="832">
        <v>0</v>
      </c>
      <c r="AD3700" s="832">
        <v>0</v>
      </c>
      <c r="AE3700" s="832">
        <v>0</v>
      </c>
      <c r="AF3700" s="832">
        <v>0</v>
      </c>
      <c r="AG3700" s="832">
        <v>0</v>
      </c>
      <c r="AH3700" s="832">
        <v>0</v>
      </c>
      <c r="AI3700" s="832">
        <v>0</v>
      </c>
    </row>
    <row r="3701" spans="1:35" ht="15" customHeight="1">
      <c r="A3701" s="832" t="s">
        <v>1150</v>
      </c>
      <c r="B3701" s="832">
        <v>2024</v>
      </c>
      <c r="C3701" s="832" t="s">
        <v>1382</v>
      </c>
      <c r="D3701" s="832" t="s">
        <v>1383</v>
      </c>
      <c r="E3701" s="832" t="s">
        <v>333</v>
      </c>
      <c r="F3701" s="832" t="s">
        <v>1119</v>
      </c>
      <c r="G3701" s="832">
        <v>0</v>
      </c>
      <c r="H3701" s="832">
        <v>0</v>
      </c>
      <c r="I3701" s="832">
        <v>0</v>
      </c>
      <c r="J3701" s="832">
        <v>0</v>
      </c>
      <c r="K3701" s="832">
        <v>0</v>
      </c>
      <c r="L3701" s="832">
        <v>0</v>
      </c>
      <c r="M3701" s="832">
        <v>0</v>
      </c>
      <c r="N3701" s="832">
        <v>0</v>
      </c>
      <c r="O3701" s="832">
        <v>0</v>
      </c>
      <c r="P3701" s="832">
        <v>229.6</v>
      </c>
      <c r="Q3701" s="832">
        <v>229.6</v>
      </c>
      <c r="R3701" s="832">
        <v>229.6</v>
      </c>
      <c r="S3701" s="832">
        <v>0</v>
      </c>
      <c r="T3701" s="832">
        <v>20.87</v>
      </c>
      <c r="U3701" s="832">
        <v>0</v>
      </c>
      <c r="V3701" s="832">
        <v>0</v>
      </c>
      <c r="W3701" s="832">
        <v>0</v>
      </c>
      <c r="X3701" s="832">
        <v>0</v>
      </c>
      <c r="Y3701" s="832">
        <v>0</v>
      </c>
      <c r="Z3701" s="832">
        <v>0</v>
      </c>
      <c r="AA3701" s="832">
        <v>0</v>
      </c>
      <c r="AB3701" s="832">
        <v>0</v>
      </c>
      <c r="AC3701" s="832">
        <v>0</v>
      </c>
      <c r="AD3701" s="832">
        <v>0</v>
      </c>
      <c r="AE3701" s="832">
        <v>0</v>
      </c>
      <c r="AF3701" s="832">
        <v>0</v>
      </c>
      <c r="AG3701" s="832">
        <v>0</v>
      </c>
      <c r="AH3701" s="832">
        <v>0</v>
      </c>
      <c r="AI3701" s="832">
        <v>0</v>
      </c>
    </row>
    <row r="3702" spans="1:35" ht="15" customHeight="1">
      <c r="A3702" s="832" t="s">
        <v>1150</v>
      </c>
      <c r="B3702" s="832">
        <v>2024</v>
      </c>
      <c r="C3702" s="832" t="s">
        <v>1384</v>
      </c>
      <c r="D3702" s="832" t="s">
        <v>1385</v>
      </c>
      <c r="E3702" s="832" t="s">
        <v>333</v>
      </c>
      <c r="F3702" s="832" t="s">
        <v>1119</v>
      </c>
      <c r="G3702" s="832">
        <v>0</v>
      </c>
      <c r="H3702" s="832">
        <v>0</v>
      </c>
      <c r="I3702" s="832">
        <v>0</v>
      </c>
      <c r="J3702" s="832">
        <v>0</v>
      </c>
      <c r="K3702" s="832">
        <v>0</v>
      </c>
      <c r="L3702" s="832">
        <v>0</v>
      </c>
      <c r="M3702" s="832">
        <v>0</v>
      </c>
      <c r="N3702" s="832">
        <v>0</v>
      </c>
      <c r="O3702" s="832">
        <v>0</v>
      </c>
      <c r="P3702" s="832">
        <v>0</v>
      </c>
      <c r="Q3702" s="832">
        <v>0</v>
      </c>
      <c r="R3702" s="832">
        <v>0</v>
      </c>
      <c r="S3702" s="832">
        <v>0</v>
      </c>
      <c r="T3702" s="832">
        <v>0</v>
      </c>
      <c r="U3702" s="832">
        <v>0</v>
      </c>
      <c r="V3702" s="832">
        <v>0</v>
      </c>
      <c r="W3702" s="832">
        <v>0</v>
      </c>
      <c r="X3702" s="832">
        <v>0</v>
      </c>
      <c r="Y3702" s="832">
        <v>0</v>
      </c>
      <c r="Z3702" s="832">
        <v>0</v>
      </c>
      <c r="AA3702" s="832">
        <v>0</v>
      </c>
      <c r="AB3702" s="832">
        <v>0</v>
      </c>
      <c r="AC3702" s="832">
        <v>0</v>
      </c>
      <c r="AD3702" s="832">
        <v>0</v>
      </c>
      <c r="AE3702" s="832">
        <v>0</v>
      </c>
      <c r="AF3702" s="832">
        <v>0</v>
      </c>
      <c r="AG3702" s="832">
        <v>0</v>
      </c>
      <c r="AH3702" s="832">
        <v>0</v>
      </c>
      <c r="AI3702" s="832">
        <v>0</v>
      </c>
    </row>
    <row r="3703" spans="1:35" ht="15" customHeight="1">
      <c r="A3703" s="832" t="s">
        <v>1150</v>
      </c>
      <c r="B3703" s="832">
        <v>2024</v>
      </c>
      <c r="C3703" s="832" t="s">
        <v>1386</v>
      </c>
      <c r="D3703" s="832" t="s">
        <v>1387</v>
      </c>
      <c r="E3703" s="832" t="s">
        <v>333</v>
      </c>
      <c r="F3703" s="832" t="s">
        <v>1119</v>
      </c>
      <c r="G3703" s="832">
        <v>0</v>
      </c>
      <c r="H3703" s="832">
        <v>0</v>
      </c>
      <c r="I3703" s="832">
        <v>0</v>
      </c>
      <c r="J3703" s="832">
        <v>0</v>
      </c>
      <c r="K3703" s="832">
        <v>0</v>
      </c>
      <c r="L3703" s="832">
        <v>0</v>
      </c>
      <c r="M3703" s="832">
        <v>0</v>
      </c>
      <c r="N3703" s="832">
        <v>0</v>
      </c>
      <c r="O3703" s="832">
        <v>1500</v>
      </c>
      <c r="P3703" s="832">
        <v>2000</v>
      </c>
      <c r="Q3703" s="832">
        <v>2500</v>
      </c>
      <c r="R3703" s="832">
        <v>3000</v>
      </c>
      <c r="S3703" s="832">
        <v>0</v>
      </c>
      <c r="T3703" s="832">
        <v>227.27</v>
      </c>
      <c r="U3703" s="832">
        <v>0</v>
      </c>
      <c r="V3703" s="832">
        <v>0</v>
      </c>
      <c r="W3703" s="832">
        <v>0</v>
      </c>
      <c r="X3703" s="832">
        <v>0</v>
      </c>
      <c r="Y3703" s="832">
        <v>0</v>
      </c>
      <c r="Z3703" s="832">
        <v>0</v>
      </c>
      <c r="AA3703" s="832">
        <v>0</v>
      </c>
      <c r="AB3703" s="832">
        <v>0</v>
      </c>
      <c r="AC3703" s="832">
        <v>0</v>
      </c>
      <c r="AD3703" s="832">
        <v>0</v>
      </c>
      <c r="AE3703" s="832">
        <v>0</v>
      </c>
      <c r="AF3703" s="832">
        <v>0</v>
      </c>
      <c r="AG3703" s="832">
        <v>0</v>
      </c>
      <c r="AH3703" s="832">
        <v>0</v>
      </c>
      <c r="AI3703" s="832">
        <v>0</v>
      </c>
    </row>
    <row r="3704" spans="1:35" ht="15" customHeight="1">
      <c r="A3704" s="832" t="s">
        <v>1150</v>
      </c>
      <c r="B3704" s="832">
        <v>2024</v>
      </c>
      <c r="C3704" s="832" t="s">
        <v>1388</v>
      </c>
      <c r="D3704" s="832" t="s">
        <v>1389</v>
      </c>
      <c r="E3704" s="832" t="s">
        <v>333</v>
      </c>
      <c r="F3704" s="832" t="s">
        <v>1119</v>
      </c>
      <c r="G3704" s="832">
        <v>11138.55</v>
      </c>
      <c r="H3704" s="832">
        <v>12976.34</v>
      </c>
      <c r="I3704" s="832">
        <v>14538.3</v>
      </c>
      <c r="J3704" s="832">
        <v>16107.04</v>
      </c>
      <c r="K3704" s="832">
        <v>1591.75</v>
      </c>
      <c r="L3704" s="832">
        <v>3610.68</v>
      </c>
      <c r="M3704" s="832">
        <v>5626.89</v>
      </c>
      <c r="N3704" s="832">
        <v>7280.48</v>
      </c>
      <c r="O3704" s="832">
        <v>9339.92</v>
      </c>
      <c r="P3704" s="832">
        <v>11371.15</v>
      </c>
      <c r="Q3704" s="832">
        <v>13890.89</v>
      </c>
      <c r="R3704" s="832">
        <v>16334.77</v>
      </c>
      <c r="S3704" s="832">
        <v>1342.25</v>
      </c>
      <c r="T3704" s="832">
        <v>1844.16</v>
      </c>
      <c r="U3704" s="832">
        <v>0</v>
      </c>
      <c r="V3704" s="832">
        <v>0</v>
      </c>
      <c r="W3704" s="832">
        <v>0</v>
      </c>
      <c r="X3704" s="832">
        <v>0</v>
      </c>
      <c r="Y3704" s="832">
        <v>0</v>
      </c>
      <c r="Z3704" s="832">
        <v>0</v>
      </c>
      <c r="AA3704" s="832">
        <v>0</v>
      </c>
      <c r="AB3704" s="832">
        <v>0</v>
      </c>
      <c r="AC3704" s="832">
        <v>0</v>
      </c>
      <c r="AD3704" s="832">
        <v>0</v>
      </c>
      <c r="AE3704" s="832">
        <v>0</v>
      </c>
      <c r="AF3704" s="832">
        <v>0</v>
      </c>
      <c r="AG3704" s="832">
        <v>0</v>
      </c>
      <c r="AH3704" s="832">
        <v>0</v>
      </c>
      <c r="AI3704" s="832">
        <v>0</v>
      </c>
    </row>
    <row r="3705" spans="1:35" ht="15" customHeight="1">
      <c r="A3705" s="832" t="s">
        <v>1150</v>
      </c>
      <c r="B3705" s="832">
        <v>2024</v>
      </c>
      <c r="C3705" s="832" t="s">
        <v>1390</v>
      </c>
      <c r="D3705" s="832" t="s">
        <v>1391</v>
      </c>
      <c r="E3705" s="832" t="s">
        <v>333</v>
      </c>
      <c r="F3705" s="832" t="s">
        <v>1119</v>
      </c>
      <c r="G3705" s="832">
        <v>44.49</v>
      </c>
      <c r="H3705" s="832">
        <v>44.49</v>
      </c>
      <c r="I3705" s="832">
        <v>104.63</v>
      </c>
      <c r="J3705" s="832">
        <v>120.67</v>
      </c>
      <c r="K3705" s="832">
        <v>0</v>
      </c>
      <c r="L3705" s="832">
        <v>0</v>
      </c>
      <c r="M3705" s="832">
        <v>14.78</v>
      </c>
      <c r="N3705" s="832">
        <v>375.72</v>
      </c>
      <c r="O3705" s="832">
        <v>560.76</v>
      </c>
      <c r="P3705" s="832">
        <v>898.92</v>
      </c>
      <c r="Q3705" s="832">
        <v>1110.8800000000001</v>
      </c>
      <c r="R3705" s="832">
        <v>970.28</v>
      </c>
      <c r="S3705" s="832">
        <v>10.06</v>
      </c>
      <c r="T3705" s="832">
        <v>109.73</v>
      </c>
      <c r="U3705" s="832">
        <v>0</v>
      </c>
      <c r="V3705" s="832">
        <v>0</v>
      </c>
      <c r="W3705" s="832">
        <v>0</v>
      </c>
      <c r="X3705" s="832">
        <v>0</v>
      </c>
      <c r="Y3705" s="832">
        <v>0</v>
      </c>
      <c r="Z3705" s="832">
        <v>0</v>
      </c>
      <c r="AA3705" s="832">
        <v>0</v>
      </c>
      <c r="AB3705" s="832">
        <v>0</v>
      </c>
      <c r="AC3705" s="832">
        <v>0</v>
      </c>
      <c r="AD3705" s="832">
        <v>0</v>
      </c>
      <c r="AE3705" s="832">
        <v>0</v>
      </c>
      <c r="AF3705" s="832">
        <v>0</v>
      </c>
      <c r="AG3705" s="832">
        <v>0</v>
      </c>
      <c r="AH3705" s="832">
        <v>0</v>
      </c>
      <c r="AI3705" s="832">
        <v>0</v>
      </c>
    </row>
    <row r="3706" spans="1:35" ht="15" customHeight="1">
      <c r="A3706" s="832" t="s">
        <v>1150</v>
      </c>
      <c r="B3706" s="832">
        <v>2024</v>
      </c>
      <c r="C3706" s="832" t="s">
        <v>1392</v>
      </c>
      <c r="D3706" s="832" t="s">
        <v>1393</v>
      </c>
      <c r="E3706" s="832" t="s">
        <v>333</v>
      </c>
      <c r="F3706" s="832" t="s">
        <v>1119</v>
      </c>
      <c r="G3706" s="832">
        <v>1164.47</v>
      </c>
      <c r="H3706" s="832">
        <v>1434.97</v>
      </c>
      <c r="I3706" s="832">
        <v>1544.23</v>
      </c>
      <c r="J3706" s="832">
        <v>1763.45</v>
      </c>
      <c r="K3706" s="832">
        <v>65</v>
      </c>
      <c r="L3706" s="832">
        <v>65</v>
      </c>
      <c r="M3706" s="832">
        <v>130</v>
      </c>
      <c r="N3706" s="832">
        <v>195</v>
      </c>
      <c r="O3706" s="832">
        <v>260</v>
      </c>
      <c r="P3706" s="832">
        <v>325</v>
      </c>
      <c r="Q3706" s="832">
        <v>390</v>
      </c>
      <c r="R3706" s="832">
        <v>455</v>
      </c>
      <c r="S3706" s="832">
        <v>146.94999999999999</v>
      </c>
      <c r="T3706" s="832">
        <v>95.03</v>
      </c>
      <c r="U3706" s="832">
        <v>0</v>
      </c>
      <c r="V3706" s="832">
        <v>0</v>
      </c>
      <c r="W3706" s="832">
        <v>0</v>
      </c>
      <c r="X3706" s="832">
        <v>0</v>
      </c>
      <c r="Y3706" s="832">
        <v>0</v>
      </c>
      <c r="Z3706" s="832">
        <v>0</v>
      </c>
      <c r="AA3706" s="832">
        <v>0</v>
      </c>
      <c r="AB3706" s="832">
        <v>0</v>
      </c>
      <c r="AC3706" s="832">
        <v>0</v>
      </c>
      <c r="AD3706" s="832">
        <v>0</v>
      </c>
      <c r="AE3706" s="832">
        <v>0</v>
      </c>
      <c r="AF3706" s="832">
        <v>0</v>
      </c>
      <c r="AG3706" s="832">
        <v>0</v>
      </c>
      <c r="AH3706" s="832">
        <v>0</v>
      </c>
      <c r="AI3706" s="832">
        <v>0</v>
      </c>
    </row>
    <row r="3707" spans="1:35" ht="15" customHeight="1">
      <c r="A3707" s="832" t="s">
        <v>1150</v>
      </c>
      <c r="B3707" s="832">
        <v>2024</v>
      </c>
      <c r="C3707" s="832" t="s">
        <v>1394</v>
      </c>
      <c r="D3707" s="832" t="s">
        <v>1395</v>
      </c>
      <c r="E3707" s="832" t="s">
        <v>333</v>
      </c>
      <c r="F3707" s="832" t="s">
        <v>1119</v>
      </c>
      <c r="G3707" s="832">
        <v>505.75</v>
      </c>
      <c r="H3707" s="832">
        <v>600.16999999999996</v>
      </c>
      <c r="I3707" s="832">
        <v>673.71</v>
      </c>
      <c r="J3707" s="832">
        <v>747.25</v>
      </c>
      <c r="K3707" s="832">
        <v>73.540000000000006</v>
      </c>
      <c r="L3707" s="832">
        <v>130.22</v>
      </c>
      <c r="M3707" s="832">
        <v>182.51</v>
      </c>
      <c r="N3707" s="832">
        <v>287.98</v>
      </c>
      <c r="O3707" s="832">
        <v>387.16</v>
      </c>
      <c r="P3707" s="832">
        <v>467.33</v>
      </c>
      <c r="Q3707" s="832">
        <v>605.1</v>
      </c>
      <c r="R3707" s="832">
        <v>661.14</v>
      </c>
      <c r="S3707" s="832">
        <v>62.27</v>
      </c>
      <c r="T3707" s="832">
        <v>83.54</v>
      </c>
      <c r="U3707" s="832">
        <v>0</v>
      </c>
      <c r="V3707" s="832">
        <v>0</v>
      </c>
      <c r="W3707" s="832">
        <v>0</v>
      </c>
      <c r="X3707" s="832">
        <v>0</v>
      </c>
      <c r="Y3707" s="832">
        <v>0</v>
      </c>
      <c r="Z3707" s="832">
        <v>0</v>
      </c>
      <c r="AA3707" s="832">
        <v>0</v>
      </c>
      <c r="AB3707" s="832">
        <v>0</v>
      </c>
      <c r="AC3707" s="832">
        <v>0</v>
      </c>
      <c r="AD3707" s="832">
        <v>0</v>
      </c>
      <c r="AE3707" s="832">
        <v>0</v>
      </c>
      <c r="AF3707" s="832">
        <v>0</v>
      </c>
      <c r="AG3707" s="832">
        <v>0</v>
      </c>
      <c r="AH3707" s="832">
        <v>0</v>
      </c>
      <c r="AI3707" s="832">
        <v>0</v>
      </c>
    </row>
    <row r="3708" spans="1:35" ht="15" customHeight="1">
      <c r="A3708" s="832" t="s">
        <v>1150</v>
      </c>
      <c r="B3708" s="832">
        <v>2024</v>
      </c>
      <c r="C3708" s="832" t="s">
        <v>1396</v>
      </c>
      <c r="D3708" s="832" t="s">
        <v>1397</v>
      </c>
      <c r="E3708" s="832" t="s">
        <v>333</v>
      </c>
      <c r="F3708" s="832" t="s">
        <v>1119</v>
      </c>
      <c r="G3708" s="832">
        <v>189.82</v>
      </c>
      <c r="H3708" s="832">
        <v>189.82</v>
      </c>
      <c r="I3708" s="832">
        <v>233.92</v>
      </c>
      <c r="J3708" s="832">
        <v>278.02</v>
      </c>
      <c r="K3708" s="832">
        <v>0</v>
      </c>
      <c r="L3708" s="832">
        <v>0</v>
      </c>
      <c r="M3708" s="832">
        <v>0</v>
      </c>
      <c r="N3708" s="832">
        <v>0</v>
      </c>
      <c r="O3708" s="832">
        <v>0</v>
      </c>
      <c r="P3708" s="832">
        <v>0</v>
      </c>
      <c r="Q3708" s="832">
        <v>0</v>
      </c>
      <c r="R3708" s="832">
        <v>0</v>
      </c>
      <c r="S3708" s="832">
        <v>23.17</v>
      </c>
      <c r="T3708" s="832">
        <v>12.03</v>
      </c>
      <c r="U3708" s="832">
        <v>0</v>
      </c>
      <c r="V3708" s="832">
        <v>0</v>
      </c>
      <c r="W3708" s="832">
        <v>0</v>
      </c>
      <c r="X3708" s="832">
        <v>0</v>
      </c>
      <c r="Y3708" s="832">
        <v>0</v>
      </c>
      <c r="Z3708" s="832">
        <v>0</v>
      </c>
      <c r="AA3708" s="832">
        <v>0</v>
      </c>
      <c r="AB3708" s="832">
        <v>0</v>
      </c>
      <c r="AC3708" s="832">
        <v>0</v>
      </c>
      <c r="AD3708" s="832">
        <v>0</v>
      </c>
      <c r="AE3708" s="832">
        <v>0</v>
      </c>
      <c r="AF3708" s="832">
        <v>0</v>
      </c>
      <c r="AG3708" s="832">
        <v>0</v>
      </c>
      <c r="AH3708" s="832">
        <v>0</v>
      </c>
      <c r="AI3708" s="832">
        <v>0</v>
      </c>
    </row>
    <row r="3709" spans="1:35" ht="15" customHeight="1">
      <c r="A3709" s="832" t="s">
        <v>1150</v>
      </c>
      <c r="B3709" s="832">
        <v>2024</v>
      </c>
      <c r="C3709" s="832" t="s">
        <v>1398</v>
      </c>
      <c r="D3709" s="832" t="s">
        <v>1399</v>
      </c>
      <c r="E3709" s="832" t="s">
        <v>333</v>
      </c>
      <c r="F3709" s="832" t="s">
        <v>1119</v>
      </c>
      <c r="G3709" s="832">
        <v>78304.009999999995</v>
      </c>
      <c r="H3709" s="832">
        <v>90083.86</v>
      </c>
      <c r="I3709" s="832">
        <v>103148.6</v>
      </c>
      <c r="J3709" s="832">
        <v>115840.73</v>
      </c>
      <c r="K3709" s="832">
        <v>14510.3</v>
      </c>
      <c r="L3709" s="832">
        <v>27168.7</v>
      </c>
      <c r="M3709" s="832">
        <v>35543.269999999997</v>
      </c>
      <c r="N3709" s="832">
        <v>47607.03</v>
      </c>
      <c r="O3709" s="832">
        <v>59666.15</v>
      </c>
      <c r="P3709" s="832">
        <v>75666.27</v>
      </c>
      <c r="Q3709" s="832">
        <v>93629.72</v>
      </c>
      <c r="R3709" s="832">
        <v>106572.7</v>
      </c>
      <c r="S3709" s="832">
        <v>9653.39</v>
      </c>
      <c r="T3709" s="832">
        <v>13081.35</v>
      </c>
      <c r="U3709" s="832">
        <v>0</v>
      </c>
      <c r="V3709" s="832">
        <v>0</v>
      </c>
      <c r="W3709" s="832">
        <v>0</v>
      </c>
      <c r="X3709" s="832">
        <v>0</v>
      </c>
      <c r="Y3709" s="832">
        <v>0</v>
      </c>
      <c r="Z3709" s="832">
        <v>0</v>
      </c>
      <c r="AA3709" s="832">
        <v>0</v>
      </c>
      <c r="AB3709" s="832">
        <v>0</v>
      </c>
      <c r="AC3709" s="832">
        <v>0</v>
      </c>
      <c r="AD3709" s="832">
        <v>0</v>
      </c>
      <c r="AE3709" s="832">
        <v>0</v>
      </c>
      <c r="AF3709" s="832">
        <v>0</v>
      </c>
      <c r="AG3709" s="832">
        <v>0</v>
      </c>
      <c r="AH3709" s="832">
        <v>0</v>
      </c>
      <c r="AI3709" s="832">
        <v>0</v>
      </c>
    </row>
    <row r="3710" spans="1:35" ht="15" customHeight="1">
      <c r="A3710" s="832" t="s">
        <v>1150</v>
      </c>
      <c r="B3710" s="832">
        <v>2024</v>
      </c>
      <c r="C3710" s="832" t="s">
        <v>1400</v>
      </c>
      <c r="D3710" s="832" t="s">
        <v>1401</v>
      </c>
      <c r="E3710" s="832" t="s">
        <v>333</v>
      </c>
      <c r="F3710" s="832" t="s">
        <v>1119</v>
      </c>
      <c r="G3710" s="832">
        <v>962.66</v>
      </c>
      <c r="H3710" s="832">
        <v>962.66</v>
      </c>
      <c r="I3710" s="832">
        <v>1204.6500000000001</v>
      </c>
      <c r="J3710" s="832">
        <v>1204.6500000000001</v>
      </c>
      <c r="K3710" s="832">
        <v>79.84</v>
      </c>
      <c r="L3710" s="832">
        <v>192.34</v>
      </c>
      <c r="M3710" s="832">
        <v>254.84</v>
      </c>
      <c r="N3710" s="832">
        <v>317.33999999999997</v>
      </c>
      <c r="O3710" s="832">
        <v>317.33999999999997</v>
      </c>
      <c r="P3710" s="832">
        <v>349.59</v>
      </c>
      <c r="Q3710" s="832">
        <v>349.59</v>
      </c>
      <c r="R3710" s="832">
        <v>469.59</v>
      </c>
      <c r="S3710" s="832">
        <v>100.39</v>
      </c>
      <c r="T3710" s="832">
        <v>59.46</v>
      </c>
      <c r="U3710" s="832">
        <v>0</v>
      </c>
      <c r="V3710" s="832">
        <v>0</v>
      </c>
      <c r="W3710" s="832">
        <v>0</v>
      </c>
      <c r="X3710" s="832">
        <v>0</v>
      </c>
      <c r="Y3710" s="832">
        <v>0</v>
      </c>
      <c r="Z3710" s="832">
        <v>0</v>
      </c>
      <c r="AA3710" s="832">
        <v>0</v>
      </c>
      <c r="AB3710" s="832">
        <v>0</v>
      </c>
      <c r="AC3710" s="832">
        <v>0</v>
      </c>
      <c r="AD3710" s="832">
        <v>0</v>
      </c>
      <c r="AE3710" s="832">
        <v>0</v>
      </c>
      <c r="AF3710" s="832">
        <v>0</v>
      </c>
      <c r="AG3710" s="832">
        <v>0</v>
      </c>
      <c r="AH3710" s="832">
        <v>0</v>
      </c>
      <c r="AI3710" s="832">
        <v>0</v>
      </c>
    </row>
    <row r="3711" spans="1:35" ht="15" customHeight="1">
      <c r="A3711" s="832" t="s">
        <v>1150</v>
      </c>
      <c r="B3711" s="832">
        <v>2024</v>
      </c>
      <c r="C3711" s="832" t="s">
        <v>1402</v>
      </c>
      <c r="D3711" s="832" t="s">
        <v>2729</v>
      </c>
      <c r="E3711" s="832" t="s">
        <v>333</v>
      </c>
      <c r="F3711" s="832" t="s">
        <v>1119</v>
      </c>
      <c r="G3711" s="832">
        <v>103462.5</v>
      </c>
      <c r="H3711" s="832">
        <v>117425</v>
      </c>
      <c r="I3711" s="832">
        <v>131690</v>
      </c>
      <c r="J3711" s="832">
        <v>146187.18</v>
      </c>
      <c r="K3711" s="832">
        <v>31250</v>
      </c>
      <c r="L3711" s="832">
        <v>58000</v>
      </c>
      <c r="M3711" s="832">
        <v>84750</v>
      </c>
      <c r="N3711" s="832">
        <v>116840</v>
      </c>
      <c r="O3711" s="832">
        <v>148840</v>
      </c>
      <c r="P3711" s="832">
        <v>181167.83</v>
      </c>
      <c r="Q3711" s="832">
        <v>213167.83</v>
      </c>
      <c r="R3711" s="832">
        <v>245167.83</v>
      </c>
      <c r="S3711" s="832">
        <v>12182.27</v>
      </c>
      <c r="T3711" s="832">
        <v>24500.46</v>
      </c>
      <c r="U3711" s="832">
        <v>0</v>
      </c>
      <c r="V3711" s="832">
        <v>0</v>
      </c>
      <c r="W3711" s="832">
        <v>0</v>
      </c>
      <c r="X3711" s="832">
        <v>0</v>
      </c>
      <c r="Y3711" s="832">
        <v>0</v>
      </c>
      <c r="Z3711" s="832">
        <v>0</v>
      </c>
      <c r="AA3711" s="832">
        <v>0</v>
      </c>
      <c r="AB3711" s="832">
        <v>0</v>
      </c>
      <c r="AC3711" s="832">
        <v>0</v>
      </c>
      <c r="AD3711" s="832">
        <v>0</v>
      </c>
      <c r="AE3711" s="832">
        <v>0</v>
      </c>
      <c r="AF3711" s="832">
        <v>0</v>
      </c>
      <c r="AG3711" s="832">
        <v>0</v>
      </c>
      <c r="AH3711" s="832">
        <v>0</v>
      </c>
      <c r="AI3711" s="832">
        <v>0</v>
      </c>
    </row>
    <row r="3712" spans="1:35" ht="15" customHeight="1">
      <c r="A3712" s="832" t="s">
        <v>1150</v>
      </c>
      <c r="B3712" s="832">
        <v>2024</v>
      </c>
      <c r="C3712" s="832" t="s">
        <v>1404</v>
      </c>
      <c r="D3712" s="832" t="s">
        <v>1405</v>
      </c>
      <c r="E3712" s="832" t="s">
        <v>333</v>
      </c>
      <c r="F3712" s="832" t="s">
        <v>1119</v>
      </c>
      <c r="G3712" s="832">
        <v>0</v>
      </c>
      <c r="H3712" s="832">
        <v>0</v>
      </c>
      <c r="I3712" s="832">
        <v>0</v>
      </c>
      <c r="J3712" s="832">
        <v>0</v>
      </c>
      <c r="K3712" s="832">
        <v>0</v>
      </c>
      <c r="L3712" s="832">
        <v>0</v>
      </c>
      <c r="M3712" s="832">
        <v>0</v>
      </c>
      <c r="N3712" s="832">
        <v>0</v>
      </c>
      <c r="O3712" s="832">
        <v>0</v>
      </c>
      <c r="P3712" s="832">
        <v>566.41</v>
      </c>
      <c r="Q3712" s="832">
        <v>808.61</v>
      </c>
      <c r="R3712" s="832">
        <v>835.67</v>
      </c>
      <c r="S3712" s="832">
        <v>0</v>
      </c>
      <c r="T3712" s="832">
        <v>73.510000000000005</v>
      </c>
      <c r="U3712" s="832">
        <v>0</v>
      </c>
      <c r="V3712" s="832">
        <v>0</v>
      </c>
      <c r="W3712" s="832">
        <v>0</v>
      </c>
      <c r="X3712" s="832">
        <v>0</v>
      </c>
      <c r="Y3712" s="832">
        <v>0</v>
      </c>
      <c r="Z3712" s="832">
        <v>0</v>
      </c>
      <c r="AA3712" s="832">
        <v>0</v>
      </c>
      <c r="AB3712" s="832">
        <v>0</v>
      </c>
      <c r="AC3712" s="832">
        <v>0</v>
      </c>
      <c r="AD3712" s="832">
        <v>0</v>
      </c>
      <c r="AE3712" s="832">
        <v>0</v>
      </c>
      <c r="AF3712" s="832">
        <v>0</v>
      </c>
      <c r="AG3712" s="832">
        <v>0</v>
      </c>
      <c r="AH3712" s="832">
        <v>0</v>
      </c>
      <c r="AI3712" s="832">
        <v>0</v>
      </c>
    </row>
    <row r="3713" spans="1:35" ht="15" customHeight="1">
      <c r="A3713" s="832" t="s">
        <v>1150</v>
      </c>
      <c r="B3713" s="832">
        <v>2024</v>
      </c>
      <c r="C3713" s="832" t="s">
        <v>1406</v>
      </c>
      <c r="D3713" s="832" t="s">
        <v>1407</v>
      </c>
      <c r="E3713" s="832" t="s">
        <v>333</v>
      </c>
      <c r="F3713" s="832" t="s">
        <v>1119</v>
      </c>
      <c r="G3713" s="832">
        <v>23452.84</v>
      </c>
      <c r="H3713" s="832">
        <v>30137.200000000001</v>
      </c>
      <c r="I3713" s="832">
        <v>31941.06</v>
      </c>
      <c r="J3713" s="832">
        <v>35530.79</v>
      </c>
      <c r="K3713" s="832">
        <v>495.83</v>
      </c>
      <c r="L3713" s="832">
        <v>2256.0700000000002</v>
      </c>
      <c r="M3713" s="832">
        <v>4857.34</v>
      </c>
      <c r="N3713" s="832">
        <v>7831.07</v>
      </c>
      <c r="O3713" s="832">
        <v>9418.67</v>
      </c>
      <c r="P3713" s="832">
        <v>14549.41</v>
      </c>
      <c r="Q3713" s="832">
        <v>19337.27</v>
      </c>
      <c r="R3713" s="832">
        <v>23046.59</v>
      </c>
      <c r="S3713" s="832">
        <v>2960.9</v>
      </c>
      <c r="T3713" s="832">
        <v>3089.5</v>
      </c>
      <c r="U3713" s="832">
        <v>0</v>
      </c>
      <c r="V3713" s="832">
        <v>0</v>
      </c>
      <c r="W3713" s="832">
        <v>0</v>
      </c>
      <c r="X3713" s="832">
        <v>0</v>
      </c>
      <c r="Y3713" s="832">
        <v>0</v>
      </c>
      <c r="Z3713" s="832">
        <v>0</v>
      </c>
      <c r="AA3713" s="832">
        <v>0</v>
      </c>
      <c r="AB3713" s="832">
        <v>0</v>
      </c>
      <c r="AC3713" s="832">
        <v>0</v>
      </c>
      <c r="AD3713" s="832">
        <v>0</v>
      </c>
      <c r="AE3713" s="832">
        <v>0</v>
      </c>
      <c r="AF3713" s="832">
        <v>0</v>
      </c>
      <c r="AG3713" s="832">
        <v>0</v>
      </c>
      <c r="AH3713" s="832">
        <v>0</v>
      </c>
      <c r="AI3713" s="832">
        <v>0</v>
      </c>
    </row>
    <row r="3714" spans="1:35" ht="15" customHeight="1">
      <c r="A3714" s="832" t="s">
        <v>1150</v>
      </c>
      <c r="B3714" s="832">
        <v>2024</v>
      </c>
      <c r="C3714" s="832" t="s">
        <v>1408</v>
      </c>
      <c r="D3714" s="832" t="s">
        <v>1409</v>
      </c>
      <c r="E3714" s="832" t="s">
        <v>333</v>
      </c>
      <c r="F3714" s="832" t="s">
        <v>1119</v>
      </c>
      <c r="G3714" s="832">
        <v>50838.19</v>
      </c>
      <c r="H3714" s="832">
        <v>58512.54</v>
      </c>
      <c r="I3714" s="832">
        <v>66186.89</v>
      </c>
      <c r="J3714" s="832">
        <v>73861.240000000005</v>
      </c>
      <c r="K3714" s="832">
        <v>7674.35</v>
      </c>
      <c r="L3714" s="832">
        <v>15348.7</v>
      </c>
      <c r="M3714" s="832">
        <v>23014.28</v>
      </c>
      <c r="N3714" s="832">
        <v>30679.86</v>
      </c>
      <c r="O3714" s="832">
        <v>38345.440000000002</v>
      </c>
      <c r="P3714" s="832">
        <v>46011.02</v>
      </c>
      <c r="Q3714" s="832">
        <v>53676.6</v>
      </c>
      <c r="R3714" s="832">
        <v>61342.18</v>
      </c>
      <c r="S3714" s="832">
        <v>6155.1</v>
      </c>
      <c r="T3714" s="832">
        <v>7670.36</v>
      </c>
      <c r="U3714" s="832">
        <v>0</v>
      </c>
      <c r="V3714" s="832">
        <v>0</v>
      </c>
      <c r="W3714" s="832">
        <v>0</v>
      </c>
      <c r="X3714" s="832">
        <v>0</v>
      </c>
      <c r="Y3714" s="832">
        <v>0</v>
      </c>
      <c r="Z3714" s="832">
        <v>0</v>
      </c>
      <c r="AA3714" s="832">
        <v>0</v>
      </c>
      <c r="AB3714" s="832">
        <v>0</v>
      </c>
      <c r="AC3714" s="832">
        <v>0</v>
      </c>
      <c r="AD3714" s="832">
        <v>0</v>
      </c>
      <c r="AE3714" s="832">
        <v>0</v>
      </c>
      <c r="AF3714" s="832">
        <v>0</v>
      </c>
      <c r="AG3714" s="832">
        <v>0</v>
      </c>
      <c r="AH3714" s="832">
        <v>0</v>
      </c>
      <c r="AI3714" s="832">
        <v>0</v>
      </c>
    </row>
    <row r="3715" spans="1:35" ht="15" customHeight="1">
      <c r="A3715" s="832" t="s">
        <v>1150</v>
      </c>
      <c r="B3715" s="832">
        <v>2024</v>
      </c>
      <c r="C3715" s="832" t="s">
        <v>1410</v>
      </c>
      <c r="D3715" s="832" t="s">
        <v>1411</v>
      </c>
      <c r="E3715" s="832" t="s">
        <v>333</v>
      </c>
      <c r="F3715" s="832" t="s">
        <v>1119</v>
      </c>
      <c r="G3715" s="832">
        <v>0</v>
      </c>
      <c r="H3715" s="832">
        <v>0</v>
      </c>
      <c r="I3715" s="832">
        <v>0</v>
      </c>
      <c r="J3715" s="832">
        <v>0</v>
      </c>
      <c r="K3715" s="832">
        <v>0</v>
      </c>
      <c r="L3715" s="832">
        <v>0</v>
      </c>
      <c r="M3715" s="832">
        <v>0</v>
      </c>
      <c r="N3715" s="832">
        <v>1208.73</v>
      </c>
      <c r="O3715" s="832">
        <v>2443.59</v>
      </c>
      <c r="P3715" s="832">
        <v>3628.18</v>
      </c>
      <c r="Q3715" s="832">
        <v>4812.78</v>
      </c>
      <c r="R3715" s="832">
        <v>5997.38</v>
      </c>
      <c r="S3715" s="832">
        <v>0</v>
      </c>
      <c r="T3715" s="832">
        <v>437.53</v>
      </c>
      <c r="U3715" s="832">
        <v>0</v>
      </c>
      <c r="V3715" s="832">
        <v>0</v>
      </c>
      <c r="W3715" s="832">
        <v>0</v>
      </c>
      <c r="X3715" s="832">
        <v>0</v>
      </c>
      <c r="Y3715" s="832">
        <v>0</v>
      </c>
      <c r="Z3715" s="832">
        <v>0</v>
      </c>
      <c r="AA3715" s="832">
        <v>0</v>
      </c>
      <c r="AB3715" s="832">
        <v>0</v>
      </c>
      <c r="AC3715" s="832">
        <v>0</v>
      </c>
      <c r="AD3715" s="832">
        <v>0</v>
      </c>
      <c r="AE3715" s="832">
        <v>0</v>
      </c>
      <c r="AF3715" s="832">
        <v>0</v>
      </c>
      <c r="AG3715" s="832">
        <v>0</v>
      </c>
      <c r="AH3715" s="832">
        <v>0</v>
      </c>
      <c r="AI3715" s="832">
        <v>0</v>
      </c>
    </row>
    <row r="3716" spans="1:35" ht="15" customHeight="1">
      <c r="A3716" s="832" t="s">
        <v>1150</v>
      </c>
      <c r="B3716" s="832">
        <v>2024</v>
      </c>
      <c r="C3716" s="832" t="s">
        <v>1412</v>
      </c>
      <c r="D3716" s="832" t="s">
        <v>1413</v>
      </c>
      <c r="E3716" s="832" t="s">
        <v>333</v>
      </c>
      <c r="F3716" s="832" t="s">
        <v>1119</v>
      </c>
      <c r="G3716" s="832">
        <v>0</v>
      </c>
      <c r="H3716" s="832">
        <v>0</v>
      </c>
      <c r="I3716" s="832">
        <v>0</v>
      </c>
      <c r="J3716" s="832">
        <v>0</v>
      </c>
      <c r="K3716" s="832">
        <v>0</v>
      </c>
      <c r="L3716" s="832">
        <v>0</v>
      </c>
      <c r="M3716" s="832">
        <v>0</v>
      </c>
      <c r="N3716" s="832">
        <v>0</v>
      </c>
      <c r="O3716" s="832">
        <v>0</v>
      </c>
      <c r="P3716" s="832">
        <v>0</v>
      </c>
      <c r="Q3716" s="832">
        <v>0</v>
      </c>
      <c r="R3716" s="832">
        <v>0</v>
      </c>
      <c r="S3716" s="832">
        <v>0</v>
      </c>
      <c r="T3716" s="832">
        <v>0</v>
      </c>
      <c r="U3716" s="832">
        <v>0</v>
      </c>
      <c r="V3716" s="832">
        <v>0</v>
      </c>
      <c r="W3716" s="832">
        <v>0</v>
      </c>
      <c r="X3716" s="832">
        <v>0</v>
      </c>
      <c r="Y3716" s="832">
        <v>0</v>
      </c>
      <c r="Z3716" s="832">
        <v>0</v>
      </c>
      <c r="AA3716" s="832">
        <v>0</v>
      </c>
      <c r="AB3716" s="832">
        <v>0</v>
      </c>
      <c r="AC3716" s="832">
        <v>0</v>
      </c>
      <c r="AD3716" s="832">
        <v>0</v>
      </c>
      <c r="AE3716" s="832">
        <v>0</v>
      </c>
      <c r="AF3716" s="832">
        <v>0</v>
      </c>
      <c r="AG3716" s="832">
        <v>0</v>
      </c>
      <c r="AH3716" s="832">
        <v>0</v>
      </c>
      <c r="AI3716" s="832">
        <v>0</v>
      </c>
    </row>
    <row r="3717" spans="1:35" ht="15" customHeight="1">
      <c r="A3717" s="832" t="s">
        <v>1150</v>
      </c>
      <c r="B3717" s="832">
        <v>2024</v>
      </c>
      <c r="C3717" s="832" t="s">
        <v>1414</v>
      </c>
      <c r="D3717" s="832" t="s">
        <v>1415</v>
      </c>
      <c r="E3717" s="832" t="s">
        <v>333</v>
      </c>
      <c r="F3717" s="832" t="s">
        <v>1119</v>
      </c>
      <c r="G3717" s="832">
        <v>167</v>
      </c>
      <c r="H3717" s="832">
        <v>167</v>
      </c>
      <c r="I3717" s="832">
        <v>167</v>
      </c>
      <c r="J3717" s="832">
        <v>167</v>
      </c>
      <c r="K3717" s="832">
        <v>0</v>
      </c>
      <c r="L3717" s="832">
        <v>0</v>
      </c>
      <c r="M3717" s="832">
        <v>0</v>
      </c>
      <c r="N3717" s="832">
        <v>0</v>
      </c>
      <c r="O3717" s="832">
        <v>0</v>
      </c>
      <c r="P3717" s="832">
        <v>0</v>
      </c>
      <c r="Q3717" s="832">
        <v>0</v>
      </c>
      <c r="R3717" s="832">
        <v>0</v>
      </c>
      <c r="S3717" s="832">
        <v>13.92</v>
      </c>
      <c r="T3717" s="832">
        <v>0</v>
      </c>
      <c r="U3717" s="832">
        <v>0</v>
      </c>
      <c r="V3717" s="832">
        <v>0</v>
      </c>
      <c r="W3717" s="832">
        <v>0</v>
      </c>
      <c r="X3717" s="832">
        <v>0</v>
      </c>
      <c r="Y3717" s="832">
        <v>0</v>
      </c>
      <c r="Z3717" s="832">
        <v>0</v>
      </c>
      <c r="AA3717" s="832">
        <v>0</v>
      </c>
      <c r="AB3717" s="832">
        <v>0</v>
      </c>
      <c r="AC3717" s="832">
        <v>0</v>
      </c>
      <c r="AD3717" s="832">
        <v>0</v>
      </c>
      <c r="AE3717" s="832">
        <v>0</v>
      </c>
      <c r="AF3717" s="832">
        <v>0</v>
      </c>
      <c r="AG3717" s="832">
        <v>0</v>
      </c>
      <c r="AH3717" s="832">
        <v>0</v>
      </c>
      <c r="AI3717" s="832">
        <v>0</v>
      </c>
    </row>
    <row r="3718" spans="1:35" ht="15" customHeight="1">
      <c r="A3718" s="832" t="s">
        <v>1150</v>
      </c>
      <c r="B3718" s="832">
        <v>2024</v>
      </c>
      <c r="C3718" s="832" t="s">
        <v>1416</v>
      </c>
      <c r="D3718" s="832" t="s">
        <v>1339</v>
      </c>
      <c r="E3718" s="832" t="s">
        <v>333</v>
      </c>
      <c r="F3718" s="832" t="s">
        <v>1119</v>
      </c>
      <c r="G3718" s="832">
        <v>7082.27</v>
      </c>
      <c r="H3718" s="832">
        <v>8384.7999999999993</v>
      </c>
      <c r="I3718" s="832">
        <v>9687.33</v>
      </c>
      <c r="J3718" s="832">
        <v>10989.86</v>
      </c>
      <c r="K3718" s="832">
        <v>0.01</v>
      </c>
      <c r="L3718" s="832">
        <v>0.01</v>
      </c>
      <c r="M3718" s="832">
        <v>0.01</v>
      </c>
      <c r="N3718" s="832">
        <v>734.96</v>
      </c>
      <c r="O3718" s="832">
        <v>1469.91</v>
      </c>
      <c r="P3718" s="832">
        <v>5271.18</v>
      </c>
      <c r="Q3718" s="832">
        <v>7469.9</v>
      </c>
      <c r="R3718" s="832">
        <v>7247.25</v>
      </c>
      <c r="S3718" s="832">
        <v>915.82</v>
      </c>
      <c r="T3718" s="832">
        <v>1152.73</v>
      </c>
      <c r="U3718" s="832">
        <v>0</v>
      </c>
      <c r="V3718" s="832">
        <v>0</v>
      </c>
      <c r="W3718" s="832">
        <v>0</v>
      </c>
      <c r="X3718" s="832">
        <v>0</v>
      </c>
      <c r="Y3718" s="832">
        <v>0</v>
      </c>
      <c r="Z3718" s="832">
        <v>0</v>
      </c>
      <c r="AA3718" s="832">
        <v>0</v>
      </c>
      <c r="AB3718" s="832">
        <v>0</v>
      </c>
      <c r="AC3718" s="832">
        <v>0</v>
      </c>
      <c r="AD3718" s="832">
        <v>0</v>
      </c>
      <c r="AE3718" s="832">
        <v>0</v>
      </c>
      <c r="AF3718" s="832">
        <v>0</v>
      </c>
      <c r="AG3718" s="832">
        <v>0</v>
      </c>
      <c r="AH3718" s="832">
        <v>0</v>
      </c>
      <c r="AI3718" s="832">
        <v>0</v>
      </c>
    </row>
    <row r="3719" spans="1:35" ht="15" customHeight="1">
      <c r="A3719" s="832" t="s">
        <v>1150</v>
      </c>
      <c r="B3719" s="832">
        <v>2024</v>
      </c>
      <c r="C3719" s="832" t="s">
        <v>1418</v>
      </c>
      <c r="D3719" s="832" t="s">
        <v>1419</v>
      </c>
      <c r="E3719" s="832" t="s">
        <v>333</v>
      </c>
      <c r="F3719" s="832" t="s">
        <v>1119</v>
      </c>
      <c r="G3719" s="832">
        <v>6709.86</v>
      </c>
      <c r="H3719" s="832">
        <v>7636.34</v>
      </c>
      <c r="I3719" s="832">
        <v>8562.82</v>
      </c>
      <c r="J3719" s="832">
        <v>9489.2999999999993</v>
      </c>
      <c r="K3719" s="832">
        <v>926.48</v>
      </c>
      <c r="L3719" s="832">
        <v>1852.96</v>
      </c>
      <c r="M3719" s="832">
        <v>2779.44</v>
      </c>
      <c r="N3719" s="832">
        <v>3705.92</v>
      </c>
      <c r="O3719" s="832">
        <v>4632.3999999999996</v>
      </c>
      <c r="P3719" s="832">
        <v>5558.88</v>
      </c>
      <c r="Q3719" s="832">
        <v>5558.88</v>
      </c>
      <c r="R3719" s="832">
        <v>5558.88</v>
      </c>
      <c r="S3719" s="832">
        <v>790.78</v>
      </c>
      <c r="T3719" s="832">
        <v>842.25</v>
      </c>
      <c r="U3719" s="832">
        <v>0</v>
      </c>
      <c r="V3719" s="832">
        <v>0</v>
      </c>
      <c r="W3719" s="832">
        <v>0</v>
      </c>
      <c r="X3719" s="832">
        <v>0</v>
      </c>
      <c r="Y3719" s="832">
        <v>0</v>
      </c>
      <c r="Z3719" s="832">
        <v>0</v>
      </c>
      <c r="AA3719" s="832">
        <v>0</v>
      </c>
      <c r="AB3719" s="832">
        <v>0</v>
      </c>
      <c r="AC3719" s="832">
        <v>0</v>
      </c>
      <c r="AD3719" s="832">
        <v>0</v>
      </c>
      <c r="AE3719" s="832">
        <v>0</v>
      </c>
      <c r="AF3719" s="832">
        <v>0</v>
      </c>
      <c r="AG3719" s="832">
        <v>0</v>
      </c>
      <c r="AH3719" s="832">
        <v>0</v>
      </c>
      <c r="AI3719" s="832">
        <v>0</v>
      </c>
    </row>
    <row r="3720" spans="1:35" ht="15" customHeight="1">
      <c r="A3720" s="832" t="s">
        <v>1150</v>
      </c>
      <c r="B3720" s="832">
        <v>2024</v>
      </c>
      <c r="C3720" s="832" t="s">
        <v>1420</v>
      </c>
      <c r="D3720" s="832" t="s">
        <v>1421</v>
      </c>
      <c r="E3720" s="832" t="s">
        <v>333</v>
      </c>
      <c r="F3720" s="832" t="s">
        <v>1119</v>
      </c>
      <c r="G3720" s="832">
        <v>13120.01</v>
      </c>
      <c r="H3720" s="832">
        <v>15483.19</v>
      </c>
      <c r="I3720" s="832">
        <v>17503.009999999998</v>
      </c>
      <c r="J3720" s="832">
        <v>19231.05</v>
      </c>
      <c r="K3720" s="832">
        <v>1812.08</v>
      </c>
      <c r="L3720" s="832">
        <v>3606.86</v>
      </c>
      <c r="M3720" s="832">
        <v>5398.27</v>
      </c>
      <c r="N3720" s="832">
        <v>7219.65</v>
      </c>
      <c r="O3720" s="832">
        <v>9025.98</v>
      </c>
      <c r="P3720" s="832">
        <v>9213.5400000000009</v>
      </c>
      <c r="Q3720" s="832">
        <v>10762.06</v>
      </c>
      <c r="R3720" s="832">
        <v>14643.47</v>
      </c>
      <c r="S3720" s="832">
        <v>1602.59</v>
      </c>
      <c r="T3720" s="832">
        <v>1723.57</v>
      </c>
      <c r="U3720" s="832">
        <v>0</v>
      </c>
      <c r="V3720" s="832">
        <v>0</v>
      </c>
      <c r="W3720" s="832">
        <v>0</v>
      </c>
      <c r="X3720" s="832">
        <v>0</v>
      </c>
      <c r="Y3720" s="832">
        <v>0</v>
      </c>
      <c r="Z3720" s="832">
        <v>0</v>
      </c>
      <c r="AA3720" s="832">
        <v>0</v>
      </c>
      <c r="AB3720" s="832">
        <v>0</v>
      </c>
      <c r="AC3720" s="832">
        <v>0</v>
      </c>
      <c r="AD3720" s="832">
        <v>0</v>
      </c>
      <c r="AE3720" s="832">
        <v>0</v>
      </c>
      <c r="AF3720" s="832">
        <v>0</v>
      </c>
      <c r="AG3720" s="832">
        <v>0</v>
      </c>
      <c r="AH3720" s="832">
        <v>0</v>
      </c>
      <c r="AI3720" s="832">
        <v>0</v>
      </c>
    </row>
    <row r="3721" spans="1:35" ht="15" customHeight="1">
      <c r="A3721" s="832" t="s">
        <v>1150</v>
      </c>
      <c r="B3721" s="832">
        <v>2024</v>
      </c>
      <c r="C3721" s="832" t="s">
        <v>1422</v>
      </c>
      <c r="D3721" s="832" t="s">
        <v>1423</v>
      </c>
      <c r="E3721" s="832" t="s">
        <v>333</v>
      </c>
      <c r="F3721" s="832" t="s">
        <v>1119</v>
      </c>
      <c r="G3721" s="832">
        <v>8318.99</v>
      </c>
      <c r="H3721" s="832">
        <v>9318.99</v>
      </c>
      <c r="I3721" s="832">
        <v>10318.99</v>
      </c>
      <c r="J3721" s="832">
        <v>11318.99</v>
      </c>
      <c r="K3721" s="832">
        <v>0</v>
      </c>
      <c r="L3721" s="832">
        <v>1000</v>
      </c>
      <c r="M3721" s="832">
        <v>2000</v>
      </c>
      <c r="N3721" s="832">
        <v>3000</v>
      </c>
      <c r="O3721" s="832">
        <v>4000</v>
      </c>
      <c r="P3721" s="832">
        <v>5000</v>
      </c>
      <c r="Q3721" s="832">
        <v>6000</v>
      </c>
      <c r="R3721" s="832">
        <v>7000</v>
      </c>
      <c r="S3721" s="832">
        <v>943.25</v>
      </c>
      <c r="T3721" s="832">
        <v>909.09</v>
      </c>
      <c r="U3721" s="832">
        <v>0</v>
      </c>
      <c r="V3721" s="832">
        <v>0</v>
      </c>
      <c r="W3721" s="832">
        <v>0</v>
      </c>
      <c r="X3721" s="832">
        <v>0</v>
      </c>
      <c r="Y3721" s="832">
        <v>0</v>
      </c>
      <c r="Z3721" s="832">
        <v>0</v>
      </c>
      <c r="AA3721" s="832">
        <v>0</v>
      </c>
      <c r="AB3721" s="832">
        <v>0</v>
      </c>
      <c r="AC3721" s="832">
        <v>0</v>
      </c>
      <c r="AD3721" s="832">
        <v>0</v>
      </c>
      <c r="AE3721" s="832">
        <v>0</v>
      </c>
      <c r="AF3721" s="832">
        <v>0</v>
      </c>
      <c r="AG3721" s="832">
        <v>0</v>
      </c>
      <c r="AH3721" s="832">
        <v>0</v>
      </c>
      <c r="AI3721" s="832">
        <v>0</v>
      </c>
    </row>
    <row r="3722" spans="1:35" ht="15" customHeight="1">
      <c r="A3722" s="832" t="s">
        <v>1150</v>
      </c>
      <c r="B3722" s="832">
        <v>2024</v>
      </c>
      <c r="C3722" s="832" t="s">
        <v>1424</v>
      </c>
      <c r="D3722" s="832" t="s">
        <v>1425</v>
      </c>
      <c r="E3722" s="832" t="s">
        <v>333</v>
      </c>
      <c r="F3722" s="832" t="s">
        <v>1119</v>
      </c>
      <c r="G3722" s="832">
        <v>403.5</v>
      </c>
      <c r="H3722" s="832">
        <v>862.46</v>
      </c>
      <c r="I3722" s="832">
        <v>1091.94</v>
      </c>
      <c r="J3722" s="832">
        <v>1799.53</v>
      </c>
      <c r="K3722" s="832">
        <v>73.12</v>
      </c>
      <c r="L3722" s="832">
        <v>73.12</v>
      </c>
      <c r="M3722" s="832">
        <v>551.23</v>
      </c>
      <c r="N3722" s="832">
        <v>1176.23</v>
      </c>
      <c r="O3722" s="832">
        <v>1202.48</v>
      </c>
      <c r="P3722" s="832">
        <v>1689.34</v>
      </c>
      <c r="Q3722" s="832">
        <v>1698.09</v>
      </c>
      <c r="R3722" s="832">
        <v>2334.09</v>
      </c>
      <c r="S3722" s="832">
        <v>149.96</v>
      </c>
      <c r="T3722" s="832">
        <v>295.19</v>
      </c>
      <c r="U3722" s="832">
        <v>0</v>
      </c>
      <c r="V3722" s="832">
        <v>0</v>
      </c>
      <c r="W3722" s="832">
        <v>0</v>
      </c>
      <c r="X3722" s="832">
        <v>0</v>
      </c>
      <c r="Y3722" s="832">
        <v>0</v>
      </c>
      <c r="Z3722" s="832">
        <v>0</v>
      </c>
      <c r="AA3722" s="832">
        <v>0</v>
      </c>
      <c r="AB3722" s="832">
        <v>0</v>
      </c>
      <c r="AC3722" s="832">
        <v>0</v>
      </c>
      <c r="AD3722" s="832">
        <v>0</v>
      </c>
      <c r="AE3722" s="832">
        <v>0</v>
      </c>
      <c r="AF3722" s="832">
        <v>0</v>
      </c>
      <c r="AG3722" s="832">
        <v>0</v>
      </c>
      <c r="AH3722" s="832">
        <v>0</v>
      </c>
      <c r="AI3722" s="832">
        <v>0</v>
      </c>
    </row>
    <row r="3723" spans="1:35" ht="15" customHeight="1">
      <c r="A3723" s="832" t="s">
        <v>1150</v>
      </c>
      <c r="B3723" s="832">
        <v>2024</v>
      </c>
      <c r="C3723" s="832" t="s">
        <v>1426</v>
      </c>
      <c r="D3723" s="832" t="s">
        <v>1427</v>
      </c>
      <c r="E3723" s="832" t="s">
        <v>333</v>
      </c>
      <c r="F3723" s="832" t="s">
        <v>1119</v>
      </c>
      <c r="G3723" s="832">
        <v>0</v>
      </c>
      <c r="H3723" s="832">
        <v>0</v>
      </c>
      <c r="I3723" s="832">
        <v>0</v>
      </c>
      <c r="J3723" s="832">
        <v>0</v>
      </c>
      <c r="K3723" s="832">
        <v>0</v>
      </c>
      <c r="L3723" s="832">
        <v>0</v>
      </c>
      <c r="M3723" s="832">
        <v>0</v>
      </c>
      <c r="N3723" s="832">
        <v>0</v>
      </c>
      <c r="O3723" s="832">
        <v>0</v>
      </c>
      <c r="P3723" s="832">
        <v>0</v>
      </c>
      <c r="Q3723" s="832">
        <v>0</v>
      </c>
      <c r="R3723" s="832">
        <v>0</v>
      </c>
      <c r="S3723" s="832">
        <v>0</v>
      </c>
      <c r="T3723" s="832">
        <v>0</v>
      </c>
      <c r="U3723" s="832">
        <v>0</v>
      </c>
      <c r="V3723" s="832">
        <v>0</v>
      </c>
      <c r="W3723" s="832">
        <v>0</v>
      </c>
      <c r="X3723" s="832">
        <v>0</v>
      </c>
      <c r="Y3723" s="832">
        <v>0</v>
      </c>
      <c r="Z3723" s="832">
        <v>0</v>
      </c>
      <c r="AA3723" s="832">
        <v>0</v>
      </c>
      <c r="AB3723" s="832">
        <v>0</v>
      </c>
      <c r="AC3723" s="832">
        <v>0</v>
      </c>
      <c r="AD3723" s="832">
        <v>0</v>
      </c>
      <c r="AE3723" s="832">
        <v>0</v>
      </c>
      <c r="AF3723" s="832">
        <v>0</v>
      </c>
      <c r="AG3723" s="832">
        <v>0</v>
      </c>
      <c r="AH3723" s="832">
        <v>0</v>
      </c>
      <c r="AI3723" s="832">
        <v>0</v>
      </c>
    </row>
    <row r="3724" spans="1:35" ht="15" customHeight="1">
      <c r="A3724" s="832" t="s">
        <v>1150</v>
      </c>
      <c r="B3724" s="832">
        <v>2024</v>
      </c>
      <c r="C3724" s="832" t="s">
        <v>1428</v>
      </c>
      <c r="D3724" s="832" t="s">
        <v>1429</v>
      </c>
      <c r="E3724" s="832" t="s">
        <v>333</v>
      </c>
      <c r="F3724" s="832" t="s">
        <v>1119</v>
      </c>
      <c r="G3724" s="832">
        <v>0</v>
      </c>
      <c r="H3724" s="832">
        <v>0</v>
      </c>
      <c r="I3724" s="832">
        <v>0</v>
      </c>
      <c r="J3724" s="832">
        <v>58.03</v>
      </c>
      <c r="K3724" s="832">
        <v>0</v>
      </c>
      <c r="L3724" s="832">
        <v>0</v>
      </c>
      <c r="M3724" s="832">
        <v>0</v>
      </c>
      <c r="N3724" s="832">
        <v>0</v>
      </c>
      <c r="O3724" s="832">
        <v>0</v>
      </c>
      <c r="P3724" s="832">
        <v>0</v>
      </c>
      <c r="Q3724" s="832">
        <v>0</v>
      </c>
      <c r="R3724" s="832">
        <v>0</v>
      </c>
      <c r="S3724" s="832">
        <v>4.84</v>
      </c>
      <c r="T3724" s="832">
        <v>5.28</v>
      </c>
      <c r="U3724" s="832">
        <v>0</v>
      </c>
      <c r="V3724" s="832">
        <v>0</v>
      </c>
      <c r="W3724" s="832">
        <v>0</v>
      </c>
      <c r="X3724" s="832">
        <v>0</v>
      </c>
      <c r="Y3724" s="832">
        <v>0</v>
      </c>
      <c r="Z3724" s="832">
        <v>0</v>
      </c>
      <c r="AA3724" s="832">
        <v>0</v>
      </c>
      <c r="AB3724" s="832">
        <v>0</v>
      </c>
      <c r="AC3724" s="832">
        <v>0</v>
      </c>
      <c r="AD3724" s="832">
        <v>0</v>
      </c>
      <c r="AE3724" s="832">
        <v>0</v>
      </c>
      <c r="AF3724" s="832">
        <v>0</v>
      </c>
      <c r="AG3724" s="832">
        <v>0</v>
      </c>
      <c r="AH3724" s="832">
        <v>0</v>
      </c>
      <c r="AI3724" s="832">
        <v>0</v>
      </c>
    </row>
    <row r="3725" spans="1:35" ht="15" customHeight="1">
      <c r="A3725" s="832" t="s">
        <v>1150</v>
      </c>
      <c r="B3725" s="832">
        <v>2024</v>
      </c>
      <c r="C3725" s="832" t="s">
        <v>1430</v>
      </c>
      <c r="D3725" s="832" t="s">
        <v>1431</v>
      </c>
      <c r="E3725" s="832" t="s">
        <v>333</v>
      </c>
      <c r="F3725" s="832" t="s">
        <v>1119</v>
      </c>
      <c r="G3725" s="832">
        <v>0</v>
      </c>
      <c r="H3725" s="832">
        <v>0</v>
      </c>
      <c r="I3725" s="832">
        <v>0</v>
      </c>
      <c r="J3725" s="832">
        <v>0</v>
      </c>
      <c r="K3725" s="832">
        <v>5162.6899999999996</v>
      </c>
      <c r="L3725" s="832">
        <v>8226.6299999999992</v>
      </c>
      <c r="M3725" s="832">
        <v>10247.83</v>
      </c>
      <c r="N3725" s="832">
        <v>11837.42</v>
      </c>
      <c r="O3725" s="832">
        <v>11837.42</v>
      </c>
      <c r="P3725" s="832">
        <v>15544.74</v>
      </c>
      <c r="Q3725" s="832">
        <v>19854.59</v>
      </c>
      <c r="R3725" s="832">
        <v>19854.59</v>
      </c>
      <c r="S3725" s="832">
        <v>0</v>
      </c>
      <c r="T3725" s="832">
        <v>1804.96</v>
      </c>
      <c r="U3725" s="832">
        <v>0</v>
      </c>
      <c r="V3725" s="832">
        <v>0</v>
      </c>
      <c r="W3725" s="832">
        <v>0</v>
      </c>
      <c r="X3725" s="832">
        <v>0</v>
      </c>
      <c r="Y3725" s="832">
        <v>0</v>
      </c>
      <c r="Z3725" s="832">
        <v>0</v>
      </c>
      <c r="AA3725" s="832">
        <v>0</v>
      </c>
      <c r="AB3725" s="832">
        <v>0</v>
      </c>
      <c r="AC3725" s="832">
        <v>0</v>
      </c>
      <c r="AD3725" s="832">
        <v>0</v>
      </c>
      <c r="AE3725" s="832">
        <v>0</v>
      </c>
      <c r="AF3725" s="832">
        <v>0</v>
      </c>
      <c r="AG3725" s="832">
        <v>0</v>
      </c>
      <c r="AH3725" s="832">
        <v>0</v>
      </c>
      <c r="AI3725" s="832">
        <v>0</v>
      </c>
    </row>
    <row r="3726" spans="1:35" ht="15" customHeight="1">
      <c r="A3726" s="832" t="s">
        <v>1150</v>
      </c>
      <c r="B3726" s="832">
        <v>2024</v>
      </c>
      <c r="C3726" s="832" t="s">
        <v>1432</v>
      </c>
      <c r="D3726" s="832" t="s">
        <v>1433</v>
      </c>
      <c r="E3726" s="832" t="s">
        <v>333</v>
      </c>
      <c r="F3726" s="832" t="s">
        <v>1119</v>
      </c>
      <c r="G3726" s="832">
        <v>287900.48</v>
      </c>
      <c r="H3726" s="832">
        <v>323005.84999999998</v>
      </c>
      <c r="I3726" s="832">
        <v>360229.18</v>
      </c>
      <c r="J3726" s="832">
        <v>389841.47</v>
      </c>
      <c r="K3726" s="832">
        <v>53334.32</v>
      </c>
      <c r="L3726" s="832">
        <v>94033.17</v>
      </c>
      <c r="M3726" s="832">
        <v>121630.73</v>
      </c>
      <c r="N3726" s="832">
        <v>150205.78</v>
      </c>
      <c r="O3726" s="832">
        <v>180939.1</v>
      </c>
      <c r="P3726" s="832">
        <v>246541.22</v>
      </c>
      <c r="Q3726" s="832">
        <v>300249.02</v>
      </c>
      <c r="R3726" s="832">
        <v>342866.23</v>
      </c>
      <c r="S3726" s="832">
        <v>32486.79</v>
      </c>
      <c r="T3726" s="832">
        <v>40227.120000000003</v>
      </c>
      <c r="U3726" s="832">
        <v>0</v>
      </c>
      <c r="V3726" s="832">
        <v>0</v>
      </c>
      <c r="W3726" s="832">
        <v>0</v>
      </c>
      <c r="X3726" s="832">
        <v>0</v>
      </c>
      <c r="Y3726" s="832">
        <v>0</v>
      </c>
      <c r="Z3726" s="832">
        <v>0</v>
      </c>
      <c r="AA3726" s="832">
        <v>0</v>
      </c>
      <c r="AB3726" s="832">
        <v>0</v>
      </c>
      <c r="AC3726" s="832">
        <v>0</v>
      </c>
      <c r="AD3726" s="832">
        <v>0</v>
      </c>
      <c r="AE3726" s="832">
        <v>0</v>
      </c>
      <c r="AF3726" s="832">
        <v>0</v>
      </c>
      <c r="AG3726" s="832">
        <v>0</v>
      </c>
      <c r="AH3726" s="832">
        <v>0</v>
      </c>
      <c r="AI3726" s="832">
        <v>0</v>
      </c>
    </row>
    <row r="3727" spans="1:35" ht="15" customHeight="1">
      <c r="A3727" s="832" t="s">
        <v>1150</v>
      </c>
      <c r="B3727" s="832">
        <v>2024</v>
      </c>
      <c r="C3727" s="832" t="s">
        <v>1434</v>
      </c>
      <c r="D3727" s="832" t="s">
        <v>1435</v>
      </c>
      <c r="E3727" s="832" t="s">
        <v>333</v>
      </c>
      <c r="F3727" s="832" t="s">
        <v>1119</v>
      </c>
      <c r="G3727" s="832">
        <v>49256.31</v>
      </c>
      <c r="H3727" s="832">
        <v>56187.55</v>
      </c>
      <c r="I3727" s="832">
        <v>62402.19</v>
      </c>
      <c r="J3727" s="832">
        <v>72145.990000000005</v>
      </c>
      <c r="K3727" s="832">
        <v>11616.74</v>
      </c>
      <c r="L3727" s="832">
        <v>21461.17</v>
      </c>
      <c r="M3727" s="832">
        <v>32435.26</v>
      </c>
      <c r="N3727" s="832">
        <v>38272.74</v>
      </c>
      <c r="O3727" s="832">
        <v>47274.7</v>
      </c>
      <c r="P3727" s="832">
        <v>57772.53</v>
      </c>
      <c r="Q3727" s="832">
        <v>63326.53</v>
      </c>
      <c r="R3727" s="832">
        <v>80653.679999999993</v>
      </c>
      <c r="S3727" s="832">
        <v>6012.17</v>
      </c>
      <c r="T3727" s="832">
        <v>8859.8799999999992</v>
      </c>
      <c r="U3727" s="832">
        <v>0</v>
      </c>
      <c r="V3727" s="832">
        <v>0</v>
      </c>
      <c r="W3727" s="832">
        <v>0</v>
      </c>
      <c r="X3727" s="832">
        <v>0</v>
      </c>
      <c r="Y3727" s="832">
        <v>0</v>
      </c>
      <c r="Z3727" s="832">
        <v>0</v>
      </c>
      <c r="AA3727" s="832">
        <v>0</v>
      </c>
      <c r="AB3727" s="832">
        <v>0</v>
      </c>
      <c r="AC3727" s="832">
        <v>0</v>
      </c>
      <c r="AD3727" s="832">
        <v>0</v>
      </c>
      <c r="AE3727" s="832">
        <v>0</v>
      </c>
      <c r="AF3727" s="832">
        <v>0</v>
      </c>
      <c r="AG3727" s="832">
        <v>0</v>
      </c>
      <c r="AH3727" s="832">
        <v>0</v>
      </c>
      <c r="AI3727" s="832">
        <v>0</v>
      </c>
    </row>
    <row r="3728" spans="1:35" ht="15" customHeight="1">
      <c r="A3728" s="832" t="s">
        <v>1150</v>
      </c>
      <c r="B3728" s="832">
        <v>2024</v>
      </c>
      <c r="C3728" s="832" t="s">
        <v>1436</v>
      </c>
      <c r="D3728" s="832" t="s">
        <v>1437</v>
      </c>
      <c r="E3728" s="832" t="s">
        <v>333</v>
      </c>
      <c r="F3728" s="832" t="s">
        <v>1119</v>
      </c>
      <c r="G3728" s="832">
        <v>0</v>
      </c>
      <c r="H3728" s="832">
        <v>0</v>
      </c>
      <c r="I3728" s="832">
        <v>0</v>
      </c>
      <c r="J3728" s="832">
        <v>0</v>
      </c>
      <c r="K3728" s="832">
        <v>0</v>
      </c>
      <c r="L3728" s="832">
        <v>0</v>
      </c>
      <c r="M3728" s="832">
        <v>0</v>
      </c>
      <c r="N3728" s="832">
        <v>0</v>
      </c>
      <c r="O3728" s="832">
        <v>0</v>
      </c>
      <c r="P3728" s="832">
        <v>0</v>
      </c>
      <c r="Q3728" s="832">
        <v>0</v>
      </c>
      <c r="R3728" s="832">
        <v>0</v>
      </c>
      <c r="S3728" s="832">
        <v>0</v>
      </c>
      <c r="T3728" s="832">
        <v>0</v>
      </c>
      <c r="U3728" s="832">
        <v>0</v>
      </c>
      <c r="V3728" s="832">
        <v>0</v>
      </c>
      <c r="W3728" s="832">
        <v>0</v>
      </c>
      <c r="X3728" s="832">
        <v>0</v>
      </c>
      <c r="Y3728" s="832">
        <v>0</v>
      </c>
      <c r="Z3728" s="832">
        <v>0</v>
      </c>
      <c r="AA3728" s="832">
        <v>0</v>
      </c>
      <c r="AB3728" s="832">
        <v>0</v>
      </c>
      <c r="AC3728" s="832">
        <v>0</v>
      </c>
      <c r="AD3728" s="832">
        <v>0</v>
      </c>
      <c r="AE3728" s="832">
        <v>0</v>
      </c>
      <c r="AF3728" s="832">
        <v>0</v>
      </c>
      <c r="AG3728" s="832">
        <v>0</v>
      </c>
      <c r="AH3728" s="832">
        <v>0</v>
      </c>
      <c r="AI3728" s="832">
        <v>0</v>
      </c>
    </row>
    <row r="3729" spans="1:35" ht="15" customHeight="1">
      <c r="A3729" s="832" t="s">
        <v>1150</v>
      </c>
      <c r="B3729" s="832">
        <v>2024</v>
      </c>
      <c r="C3729" s="832" t="s">
        <v>1438</v>
      </c>
      <c r="D3729" s="832" t="s">
        <v>1439</v>
      </c>
      <c r="E3729" s="832" t="s">
        <v>333</v>
      </c>
      <c r="F3729" s="832" t="s">
        <v>1119</v>
      </c>
      <c r="G3729" s="832">
        <v>0</v>
      </c>
      <c r="H3729" s="832">
        <v>0</v>
      </c>
      <c r="I3729" s="832">
        <v>0</v>
      </c>
      <c r="J3729" s="832">
        <v>0</v>
      </c>
      <c r="K3729" s="832">
        <v>0</v>
      </c>
      <c r="L3729" s="832">
        <v>0</v>
      </c>
      <c r="M3729" s="832">
        <v>0</v>
      </c>
      <c r="N3729" s="832">
        <v>0</v>
      </c>
      <c r="O3729" s="832">
        <v>0</v>
      </c>
      <c r="P3729" s="832">
        <v>0</v>
      </c>
      <c r="Q3729" s="832">
        <v>0</v>
      </c>
      <c r="R3729" s="832">
        <v>0</v>
      </c>
      <c r="S3729" s="832">
        <v>0</v>
      </c>
      <c r="T3729" s="832">
        <v>0</v>
      </c>
      <c r="U3729" s="832">
        <v>0</v>
      </c>
      <c r="V3729" s="832">
        <v>0</v>
      </c>
      <c r="W3729" s="832">
        <v>0</v>
      </c>
      <c r="X3729" s="832">
        <v>0</v>
      </c>
      <c r="Y3729" s="832">
        <v>0</v>
      </c>
      <c r="Z3729" s="832">
        <v>0</v>
      </c>
      <c r="AA3729" s="832">
        <v>0</v>
      </c>
      <c r="AB3729" s="832">
        <v>0</v>
      </c>
      <c r="AC3729" s="832">
        <v>0</v>
      </c>
      <c r="AD3729" s="832">
        <v>0</v>
      </c>
      <c r="AE3729" s="832">
        <v>0</v>
      </c>
      <c r="AF3729" s="832">
        <v>0</v>
      </c>
      <c r="AG3729" s="832">
        <v>0</v>
      </c>
      <c r="AH3729" s="832">
        <v>0</v>
      </c>
      <c r="AI3729" s="832">
        <v>0</v>
      </c>
    </row>
    <row r="3730" spans="1:35" ht="15" customHeight="1">
      <c r="A3730" s="832" t="s">
        <v>1150</v>
      </c>
      <c r="B3730" s="832">
        <v>2024</v>
      </c>
      <c r="C3730" s="832" t="s">
        <v>1440</v>
      </c>
      <c r="D3730" s="832" t="s">
        <v>1441</v>
      </c>
      <c r="E3730" s="832" t="s">
        <v>333</v>
      </c>
      <c r="F3730" s="832" t="s">
        <v>1119</v>
      </c>
      <c r="G3730" s="832">
        <v>7528.99</v>
      </c>
      <c r="H3730" s="832">
        <v>8647.52</v>
      </c>
      <c r="I3730" s="832">
        <v>9460.16</v>
      </c>
      <c r="J3730" s="832">
        <v>10456.200000000001</v>
      </c>
      <c r="K3730" s="832">
        <v>1245.05</v>
      </c>
      <c r="L3730" s="832">
        <v>2334.5500000000002</v>
      </c>
      <c r="M3730" s="832">
        <v>3468.38</v>
      </c>
      <c r="N3730" s="832">
        <v>4629.5</v>
      </c>
      <c r="O3730" s="832">
        <v>5708.88</v>
      </c>
      <c r="P3730" s="832">
        <v>7176.52</v>
      </c>
      <c r="Q3730" s="832">
        <v>8493.68</v>
      </c>
      <c r="R3730" s="832">
        <v>9748.1200000000008</v>
      </c>
      <c r="S3730" s="832">
        <v>871.35</v>
      </c>
      <c r="T3730" s="832">
        <v>1126.02</v>
      </c>
      <c r="U3730" s="832">
        <v>0</v>
      </c>
      <c r="V3730" s="832">
        <v>0</v>
      </c>
      <c r="W3730" s="832">
        <v>0</v>
      </c>
      <c r="X3730" s="832">
        <v>0</v>
      </c>
      <c r="Y3730" s="832">
        <v>0</v>
      </c>
      <c r="Z3730" s="832">
        <v>0</v>
      </c>
      <c r="AA3730" s="832">
        <v>0</v>
      </c>
      <c r="AB3730" s="832">
        <v>0</v>
      </c>
      <c r="AC3730" s="832">
        <v>0</v>
      </c>
      <c r="AD3730" s="832">
        <v>0</v>
      </c>
      <c r="AE3730" s="832">
        <v>0</v>
      </c>
      <c r="AF3730" s="832">
        <v>0</v>
      </c>
      <c r="AG3730" s="832">
        <v>0</v>
      </c>
      <c r="AH3730" s="832">
        <v>0</v>
      </c>
      <c r="AI3730" s="832">
        <v>0</v>
      </c>
    </row>
    <row r="3731" spans="1:35" ht="15" customHeight="1">
      <c r="A3731" s="832" t="s">
        <v>1150</v>
      </c>
      <c r="B3731" s="832">
        <v>2024</v>
      </c>
      <c r="C3731" s="832" t="s">
        <v>1442</v>
      </c>
      <c r="D3731" s="832" t="s">
        <v>1443</v>
      </c>
      <c r="E3731" s="832" t="s">
        <v>333</v>
      </c>
      <c r="F3731" s="832" t="s">
        <v>1119</v>
      </c>
      <c r="G3731" s="832">
        <v>69783.48</v>
      </c>
      <c r="H3731" s="832">
        <v>79477.86</v>
      </c>
      <c r="I3731" s="832">
        <v>88891.95</v>
      </c>
      <c r="J3731" s="832">
        <v>98615.79</v>
      </c>
      <c r="K3731" s="832">
        <v>14558.11</v>
      </c>
      <c r="L3731" s="832">
        <v>26634.799999999999</v>
      </c>
      <c r="M3731" s="832">
        <v>38183.49</v>
      </c>
      <c r="N3731" s="832">
        <v>49005.36</v>
      </c>
      <c r="O3731" s="832">
        <v>61453.11</v>
      </c>
      <c r="P3731" s="832">
        <v>72834.95</v>
      </c>
      <c r="Q3731" s="832">
        <v>81649.210000000006</v>
      </c>
      <c r="R3731" s="832">
        <v>89102.399999999994</v>
      </c>
      <c r="S3731" s="832">
        <v>8217.98</v>
      </c>
      <c r="T3731" s="832">
        <v>11159.99</v>
      </c>
      <c r="U3731" s="832">
        <v>0</v>
      </c>
      <c r="V3731" s="832">
        <v>0</v>
      </c>
      <c r="W3731" s="832">
        <v>0</v>
      </c>
      <c r="X3731" s="832">
        <v>0</v>
      </c>
      <c r="Y3731" s="832">
        <v>0</v>
      </c>
      <c r="Z3731" s="832">
        <v>0</v>
      </c>
      <c r="AA3731" s="832">
        <v>0</v>
      </c>
      <c r="AB3731" s="832">
        <v>0</v>
      </c>
      <c r="AC3731" s="832">
        <v>0</v>
      </c>
      <c r="AD3731" s="832">
        <v>0</v>
      </c>
      <c r="AE3731" s="832">
        <v>0</v>
      </c>
      <c r="AF3731" s="832">
        <v>0</v>
      </c>
      <c r="AG3731" s="832">
        <v>0</v>
      </c>
      <c r="AH3731" s="832">
        <v>0</v>
      </c>
      <c r="AI3731" s="832">
        <v>0</v>
      </c>
    </row>
    <row r="3732" spans="1:35" ht="15" customHeight="1">
      <c r="A3732" s="832" t="s">
        <v>1150</v>
      </c>
      <c r="B3732" s="832">
        <v>2024</v>
      </c>
      <c r="C3732" s="832" t="s">
        <v>1444</v>
      </c>
      <c r="D3732" s="832" t="s">
        <v>1445</v>
      </c>
      <c r="E3732" s="832" t="s">
        <v>333</v>
      </c>
      <c r="F3732" s="832" t="s">
        <v>1119</v>
      </c>
      <c r="G3732" s="832">
        <v>11891.86</v>
      </c>
      <c r="H3732" s="832">
        <v>12641.86</v>
      </c>
      <c r="I3732" s="832">
        <v>12641.86</v>
      </c>
      <c r="J3732" s="832">
        <v>13391.86</v>
      </c>
      <c r="K3732" s="832">
        <v>758.18</v>
      </c>
      <c r="L3732" s="832">
        <v>1508.18</v>
      </c>
      <c r="M3732" s="832">
        <v>2258.1799999999998</v>
      </c>
      <c r="N3732" s="832">
        <v>3008.18</v>
      </c>
      <c r="O3732" s="832">
        <v>3758.18</v>
      </c>
      <c r="P3732" s="832">
        <v>4508.18</v>
      </c>
      <c r="Q3732" s="832">
        <v>5458.18</v>
      </c>
      <c r="R3732" s="832">
        <v>6208.18</v>
      </c>
      <c r="S3732" s="832">
        <v>1115.99</v>
      </c>
      <c r="T3732" s="832">
        <v>857.29</v>
      </c>
      <c r="U3732" s="832">
        <v>0</v>
      </c>
      <c r="V3732" s="832">
        <v>0</v>
      </c>
      <c r="W3732" s="832">
        <v>0</v>
      </c>
      <c r="X3732" s="832">
        <v>0</v>
      </c>
      <c r="Y3732" s="832">
        <v>0</v>
      </c>
      <c r="Z3732" s="832">
        <v>0</v>
      </c>
      <c r="AA3732" s="832">
        <v>0</v>
      </c>
      <c r="AB3732" s="832">
        <v>0</v>
      </c>
      <c r="AC3732" s="832">
        <v>0</v>
      </c>
      <c r="AD3732" s="832">
        <v>0</v>
      </c>
      <c r="AE3732" s="832">
        <v>0</v>
      </c>
      <c r="AF3732" s="832">
        <v>0</v>
      </c>
      <c r="AG3732" s="832">
        <v>0</v>
      </c>
      <c r="AH3732" s="832">
        <v>0</v>
      </c>
      <c r="AI3732" s="832">
        <v>0</v>
      </c>
    </row>
    <row r="3733" spans="1:35" ht="15" customHeight="1">
      <c r="A3733" s="832" t="s">
        <v>1150</v>
      </c>
      <c r="B3733" s="832">
        <v>2024</v>
      </c>
      <c r="C3733" s="832" t="s">
        <v>1446</v>
      </c>
      <c r="D3733" s="832" t="s">
        <v>1447</v>
      </c>
      <c r="E3733" s="832" t="s">
        <v>333</v>
      </c>
      <c r="F3733" s="832" t="s">
        <v>1119</v>
      </c>
      <c r="G3733" s="832">
        <v>2349.88</v>
      </c>
      <c r="H3733" s="832">
        <v>2567.85</v>
      </c>
      <c r="I3733" s="832">
        <v>3643.33</v>
      </c>
      <c r="J3733" s="832">
        <v>3857.27</v>
      </c>
      <c r="K3733" s="832">
        <v>0</v>
      </c>
      <c r="L3733" s="832">
        <v>562.47</v>
      </c>
      <c r="M3733" s="832">
        <v>1610.74</v>
      </c>
      <c r="N3733" s="832">
        <v>2095.64</v>
      </c>
      <c r="O3733" s="832">
        <v>3005.45</v>
      </c>
      <c r="P3733" s="832">
        <v>3528.1</v>
      </c>
      <c r="Q3733" s="832">
        <v>4143.12</v>
      </c>
      <c r="R3733" s="832">
        <v>4496.09</v>
      </c>
      <c r="S3733" s="832">
        <v>321.44</v>
      </c>
      <c r="T3733" s="832">
        <v>521.30999999999995</v>
      </c>
      <c r="U3733" s="832">
        <v>0</v>
      </c>
      <c r="V3733" s="832">
        <v>0</v>
      </c>
      <c r="W3733" s="832">
        <v>0</v>
      </c>
      <c r="X3733" s="832">
        <v>0</v>
      </c>
      <c r="Y3733" s="832">
        <v>0</v>
      </c>
      <c r="Z3733" s="832">
        <v>0</v>
      </c>
      <c r="AA3733" s="832">
        <v>0</v>
      </c>
      <c r="AB3733" s="832">
        <v>0</v>
      </c>
      <c r="AC3733" s="832">
        <v>0</v>
      </c>
      <c r="AD3733" s="832">
        <v>0</v>
      </c>
      <c r="AE3733" s="832">
        <v>0</v>
      </c>
      <c r="AF3733" s="832">
        <v>0</v>
      </c>
      <c r="AG3733" s="832">
        <v>0</v>
      </c>
      <c r="AH3733" s="832">
        <v>0</v>
      </c>
      <c r="AI3733" s="832">
        <v>0</v>
      </c>
    </row>
    <row r="3734" spans="1:35" ht="15" customHeight="1">
      <c r="A3734" s="832" t="s">
        <v>1150</v>
      </c>
      <c r="B3734" s="832">
        <v>2024</v>
      </c>
      <c r="C3734" s="832" t="s">
        <v>1448</v>
      </c>
      <c r="D3734" s="832" t="s">
        <v>1449</v>
      </c>
      <c r="E3734" s="832" t="s">
        <v>333</v>
      </c>
      <c r="F3734" s="832" t="s">
        <v>1119</v>
      </c>
      <c r="G3734" s="832">
        <v>28015.38</v>
      </c>
      <c r="H3734" s="832">
        <v>32009.73</v>
      </c>
      <c r="I3734" s="832">
        <v>35378.18</v>
      </c>
      <c r="J3734" s="832">
        <v>37174.6</v>
      </c>
      <c r="K3734" s="832">
        <v>8145.89</v>
      </c>
      <c r="L3734" s="832">
        <v>11950.71</v>
      </c>
      <c r="M3734" s="832">
        <v>16049.21</v>
      </c>
      <c r="N3734" s="832">
        <v>17593.14</v>
      </c>
      <c r="O3734" s="832">
        <v>20210.54</v>
      </c>
      <c r="P3734" s="832">
        <v>24214.51</v>
      </c>
      <c r="Q3734" s="832">
        <v>33617.31</v>
      </c>
      <c r="R3734" s="832">
        <v>39257.370000000003</v>
      </c>
      <c r="S3734" s="832">
        <v>3097.88</v>
      </c>
      <c r="T3734" s="832">
        <v>4212.13</v>
      </c>
      <c r="U3734" s="832">
        <v>0</v>
      </c>
      <c r="V3734" s="832">
        <v>0</v>
      </c>
      <c r="W3734" s="832">
        <v>0</v>
      </c>
      <c r="X3734" s="832">
        <v>0</v>
      </c>
      <c r="Y3734" s="832">
        <v>0</v>
      </c>
      <c r="Z3734" s="832">
        <v>0</v>
      </c>
      <c r="AA3734" s="832">
        <v>0</v>
      </c>
      <c r="AB3734" s="832">
        <v>0</v>
      </c>
      <c r="AC3734" s="832">
        <v>0</v>
      </c>
      <c r="AD3734" s="832">
        <v>0</v>
      </c>
      <c r="AE3734" s="832">
        <v>0</v>
      </c>
      <c r="AF3734" s="832">
        <v>0</v>
      </c>
      <c r="AG3734" s="832">
        <v>0</v>
      </c>
      <c r="AH3734" s="832">
        <v>0</v>
      </c>
      <c r="AI3734" s="832">
        <v>0</v>
      </c>
    </row>
    <row r="3735" spans="1:35" ht="15" customHeight="1">
      <c r="A3735" s="832" t="s">
        <v>1150</v>
      </c>
      <c r="B3735" s="832">
        <v>2024</v>
      </c>
      <c r="C3735" s="832" t="s">
        <v>1450</v>
      </c>
      <c r="D3735" s="832" t="s">
        <v>1451</v>
      </c>
      <c r="E3735" s="832" t="s">
        <v>333</v>
      </c>
      <c r="F3735" s="832" t="s">
        <v>1119</v>
      </c>
      <c r="G3735" s="832">
        <v>10134.200000000001</v>
      </c>
      <c r="H3735" s="832">
        <v>11392.36</v>
      </c>
      <c r="I3735" s="832">
        <v>13052.52</v>
      </c>
      <c r="J3735" s="832">
        <v>14310.68</v>
      </c>
      <c r="K3735" s="832">
        <v>1713.09</v>
      </c>
      <c r="L3735" s="832">
        <v>3074.21</v>
      </c>
      <c r="M3735" s="832">
        <v>4428.46</v>
      </c>
      <c r="N3735" s="832">
        <v>6006.56</v>
      </c>
      <c r="O3735" s="832">
        <v>7366.53</v>
      </c>
      <c r="P3735" s="832">
        <v>8719.25</v>
      </c>
      <c r="Q3735" s="832">
        <v>10328.9</v>
      </c>
      <c r="R3735" s="832">
        <v>11479.32</v>
      </c>
      <c r="S3735" s="832">
        <v>1192.56</v>
      </c>
      <c r="T3735" s="832">
        <v>1459.63</v>
      </c>
      <c r="U3735" s="832">
        <v>0</v>
      </c>
      <c r="V3735" s="832">
        <v>0</v>
      </c>
      <c r="W3735" s="832">
        <v>0</v>
      </c>
      <c r="X3735" s="832">
        <v>0</v>
      </c>
      <c r="Y3735" s="832">
        <v>0</v>
      </c>
      <c r="Z3735" s="832">
        <v>0</v>
      </c>
      <c r="AA3735" s="832">
        <v>0</v>
      </c>
      <c r="AB3735" s="832">
        <v>0</v>
      </c>
      <c r="AC3735" s="832">
        <v>0</v>
      </c>
      <c r="AD3735" s="832">
        <v>0</v>
      </c>
      <c r="AE3735" s="832">
        <v>0</v>
      </c>
      <c r="AF3735" s="832">
        <v>0</v>
      </c>
      <c r="AG3735" s="832">
        <v>0</v>
      </c>
      <c r="AH3735" s="832">
        <v>0</v>
      </c>
      <c r="AI3735" s="832">
        <v>0</v>
      </c>
    </row>
    <row r="3736" spans="1:35" ht="15" customHeight="1">
      <c r="A3736" s="832" t="s">
        <v>1150</v>
      </c>
      <c r="B3736" s="832">
        <v>2024</v>
      </c>
      <c r="C3736" s="832" t="s">
        <v>1452</v>
      </c>
      <c r="D3736" s="832" t="s">
        <v>1453</v>
      </c>
      <c r="E3736" s="832" t="s">
        <v>333</v>
      </c>
      <c r="F3736" s="832" t="s">
        <v>1119</v>
      </c>
      <c r="G3736" s="832">
        <v>0</v>
      </c>
      <c r="H3736" s="832">
        <v>0</v>
      </c>
      <c r="I3736" s="832">
        <v>0</v>
      </c>
      <c r="J3736" s="832">
        <v>0</v>
      </c>
      <c r="K3736" s="832">
        <v>0</v>
      </c>
      <c r="L3736" s="832">
        <v>0</v>
      </c>
      <c r="M3736" s="832">
        <v>0</v>
      </c>
      <c r="N3736" s="832">
        <v>0</v>
      </c>
      <c r="O3736" s="832">
        <v>0</v>
      </c>
      <c r="P3736" s="832">
        <v>0</v>
      </c>
      <c r="Q3736" s="832">
        <v>0</v>
      </c>
      <c r="R3736" s="832">
        <v>0</v>
      </c>
      <c r="S3736" s="832">
        <v>0</v>
      </c>
      <c r="T3736" s="832">
        <v>0</v>
      </c>
      <c r="U3736" s="832">
        <v>0</v>
      </c>
      <c r="V3736" s="832">
        <v>0</v>
      </c>
      <c r="W3736" s="832">
        <v>0</v>
      </c>
      <c r="X3736" s="832">
        <v>0</v>
      </c>
      <c r="Y3736" s="832">
        <v>0</v>
      </c>
      <c r="Z3736" s="832">
        <v>0</v>
      </c>
      <c r="AA3736" s="832">
        <v>0</v>
      </c>
      <c r="AB3736" s="832">
        <v>0</v>
      </c>
      <c r="AC3736" s="832">
        <v>0</v>
      </c>
      <c r="AD3736" s="832">
        <v>0</v>
      </c>
      <c r="AE3736" s="832">
        <v>0</v>
      </c>
      <c r="AF3736" s="832">
        <v>0</v>
      </c>
      <c r="AG3736" s="832">
        <v>0</v>
      </c>
      <c r="AH3736" s="832">
        <v>0</v>
      </c>
      <c r="AI3736" s="832">
        <v>0</v>
      </c>
    </row>
    <row r="3737" spans="1:35" ht="15" customHeight="1">
      <c r="A3737" s="832" t="s">
        <v>1150</v>
      </c>
      <c r="B3737" s="832">
        <v>2024</v>
      </c>
      <c r="C3737" s="832" t="s">
        <v>1454</v>
      </c>
      <c r="D3737" s="832" t="s">
        <v>1455</v>
      </c>
      <c r="E3737" s="832" t="s">
        <v>333</v>
      </c>
      <c r="F3737" s="832" t="s">
        <v>1119</v>
      </c>
      <c r="G3737" s="832">
        <v>31762.09</v>
      </c>
      <c r="H3737" s="832">
        <v>37544.79</v>
      </c>
      <c r="I3737" s="832">
        <v>40947.379999999997</v>
      </c>
      <c r="J3737" s="832">
        <v>46745.53</v>
      </c>
      <c r="K3737" s="832">
        <v>5140.25</v>
      </c>
      <c r="L3737" s="832">
        <v>9121.3700000000008</v>
      </c>
      <c r="M3737" s="832">
        <v>16143.39</v>
      </c>
      <c r="N3737" s="832">
        <v>19991.060000000001</v>
      </c>
      <c r="O3737" s="832">
        <v>27470.23</v>
      </c>
      <c r="P3737" s="832">
        <v>32351.22</v>
      </c>
      <c r="Q3737" s="832">
        <v>43049.13</v>
      </c>
      <c r="R3737" s="832">
        <v>44417.94</v>
      </c>
      <c r="S3737" s="832">
        <v>3895.46</v>
      </c>
      <c r="T3737" s="832">
        <v>5634.11</v>
      </c>
      <c r="U3737" s="832">
        <v>0</v>
      </c>
      <c r="V3737" s="832">
        <v>0</v>
      </c>
      <c r="W3737" s="832">
        <v>0</v>
      </c>
      <c r="X3737" s="832">
        <v>0</v>
      </c>
      <c r="Y3737" s="832">
        <v>0</v>
      </c>
      <c r="Z3737" s="832">
        <v>0</v>
      </c>
      <c r="AA3737" s="832">
        <v>0</v>
      </c>
      <c r="AB3737" s="832">
        <v>0</v>
      </c>
      <c r="AC3737" s="832">
        <v>0</v>
      </c>
      <c r="AD3737" s="832">
        <v>0</v>
      </c>
      <c r="AE3737" s="832">
        <v>0</v>
      </c>
      <c r="AF3737" s="832">
        <v>0</v>
      </c>
      <c r="AG3737" s="832">
        <v>0</v>
      </c>
      <c r="AH3737" s="832">
        <v>0</v>
      </c>
      <c r="AI3737" s="832">
        <v>0</v>
      </c>
    </row>
    <row r="3738" spans="1:35" ht="15" customHeight="1">
      <c r="A3738" s="832" t="s">
        <v>1150</v>
      </c>
      <c r="B3738" s="832">
        <v>2024</v>
      </c>
      <c r="C3738" s="832" t="s">
        <v>1456</v>
      </c>
      <c r="D3738" s="832" t="s">
        <v>1457</v>
      </c>
      <c r="E3738" s="832" t="s">
        <v>333</v>
      </c>
      <c r="F3738" s="832" t="s">
        <v>1119</v>
      </c>
      <c r="G3738" s="832">
        <v>0</v>
      </c>
      <c r="H3738" s="832">
        <v>0</v>
      </c>
      <c r="I3738" s="832">
        <v>0</v>
      </c>
      <c r="J3738" s="832">
        <v>0</v>
      </c>
      <c r="K3738" s="832">
        <v>0</v>
      </c>
      <c r="L3738" s="832">
        <v>0</v>
      </c>
      <c r="M3738" s="832">
        <v>0</v>
      </c>
      <c r="N3738" s="832">
        <v>0</v>
      </c>
      <c r="O3738" s="832">
        <v>2516.5</v>
      </c>
      <c r="P3738" s="832">
        <v>2516.5</v>
      </c>
      <c r="Q3738" s="832">
        <v>2516.5</v>
      </c>
      <c r="R3738" s="832">
        <v>3692.5</v>
      </c>
      <c r="S3738" s="832">
        <v>0</v>
      </c>
      <c r="T3738" s="832">
        <v>228.77</v>
      </c>
      <c r="U3738" s="832">
        <v>0</v>
      </c>
      <c r="V3738" s="832">
        <v>0</v>
      </c>
      <c r="W3738" s="832">
        <v>0</v>
      </c>
      <c r="X3738" s="832">
        <v>0</v>
      </c>
      <c r="Y3738" s="832">
        <v>0</v>
      </c>
      <c r="Z3738" s="832">
        <v>0</v>
      </c>
      <c r="AA3738" s="832">
        <v>0</v>
      </c>
      <c r="AB3738" s="832">
        <v>0</v>
      </c>
      <c r="AC3738" s="832">
        <v>0</v>
      </c>
      <c r="AD3738" s="832">
        <v>0</v>
      </c>
      <c r="AE3738" s="832">
        <v>0</v>
      </c>
      <c r="AF3738" s="832">
        <v>0</v>
      </c>
      <c r="AG3738" s="832">
        <v>0</v>
      </c>
      <c r="AH3738" s="832">
        <v>0</v>
      </c>
      <c r="AI3738" s="832">
        <v>0</v>
      </c>
    </row>
    <row r="3739" spans="1:35" ht="15" customHeight="1">
      <c r="A3739" s="832" t="s">
        <v>1150</v>
      </c>
      <c r="B3739" s="832">
        <v>2024</v>
      </c>
      <c r="C3739" s="832" t="s">
        <v>1458</v>
      </c>
      <c r="D3739" s="832" t="s">
        <v>1459</v>
      </c>
      <c r="E3739" s="832" t="s">
        <v>333</v>
      </c>
      <c r="F3739" s="832" t="s">
        <v>1119</v>
      </c>
      <c r="G3739" s="832">
        <v>0</v>
      </c>
      <c r="H3739" s="832">
        <v>0</v>
      </c>
      <c r="I3739" s="832">
        <v>0</v>
      </c>
      <c r="J3739" s="832">
        <v>0</v>
      </c>
      <c r="K3739" s="832">
        <v>0</v>
      </c>
      <c r="L3739" s="832">
        <v>0</v>
      </c>
      <c r="M3739" s="832">
        <v>0</v>
      </c>
      <c r="N3739" s="832">
        <v>0</v>
      </c>
      <c r="O3739" s="832">
        <v>0</v>
      </c>
      <c r="P3739" s="832">
        <v>0</v>
      </c>
      <c r="Q3739" s="832">
        <v>0</v>
      </c>
      <c r="R3739" s="832">
        <v>0</v>
      </c>
      <c r="S3739" s="832">
        <v>0</v>
      </c>
      <c r="T3739" s="832">
        <v>0</v>
      </c>
      <c r="U3739" s="832">
        <v>0</v>
      </c>
      <c r="V3739" s="832">
        <v>0</v>
      </c>
      <c r="W3739" s="832">
        <v>0</v>
      </c>
      <c r="X3739" s="832">
        <v>0</v>
      </c>
      <c r="Y3739" s="832">
        <v>0</v>
      </c>
      <c r="Z3739" s="832">
        <v>0</v>
      </c>
      <c r="AA3739" s="832">
        <v>0</v>
      </c>
      <c r="AB3739" s="832">
        <v>0</v>
      </c>
      <c r="AC3739" s="832">
        <v>0</v>
      </c>
      <c r="AD3739" s="832">
        <v>0</v>
      </c>
      <c r="AE3739" s="832">
        <v>0</v>
      </c>
      <c r="AF3739" s="832">
        <v>0</v>
      </c>
      <c r="AG3739" s="832">
        <v>0</v>
      </c>
      <c r="AH3739" s="832">
        <v>0</v>
      </c>
      <c r="AI3739" s="832">
        <v>0</v>
      </c>
    </row>
    <row r="3740" spans="1:35" ht="15" customHeight="1">
      <c r="A3740" s="832" t="s">
        <v>1150</v>
      </c>
      <c r="B3740" s="832">
        <v>2024</v>
      </c>
      <c r="C3740" s="832" t="s">
        <v>1460</v>
      </c>
      <c r="D3740" s="832" t="s">
        <v>1461</v>
      </c>
      <c r="E3740" s="832" t="s">
        <v>333</v>
      </c>
      <c r="F3740" s="832" t="s">
        <v>1119</v>
      </c>
      <c r="G3740" s="832">
        <v>485.61</v>
      </c>
      <c r="H3740" s="832">
        <v>690.13</v>
      </c>
      <c r="I3740" s="832">
        <v>3364.13</v>
      </c>
      <c r="J3740" s="832">
        <v>3489.13</v>
      </c>
      <c r="K3740" s="832">
        <v>83.42</v>
      </c>
      <c r="L3740" s="832">
        <v>83.42</v>
      </c>
      <c r="M3740" s="832">
        <v>648.29</v>
      </c>
      <c r="N3740" s="832">
        <v>656.94</v>
      </c>
      <c r="O3740" s="832">
        <v>684.53</v>
      </c>
      <c r="P3740" s="832">
        <v>684.53</v>
      </c>
      <c r="Q3740" s="832">
        <v>684.53</v>
      </c>
      <c r="R3740" s="832">
        <v>684.53</v>
      </c>
      <c r="S3740" s="832">
        <v>290.76</v>
      </c>
      <c r="T3740" s="832">
        <v>371.07</v>
      </c>
      <c r="U3740" s="832">
        <v>0</v>
      </c>
      <c r="V3740" s="832">
        <v>0</v>
      </c>
      <c r="W3740" s="832">
        <v>0</v>
      </c>
      <c r="X3740" s="832">
        <v>0</v>
      </c>
      <c r="Y3740" s="832">
        <v>0</v>
      </c>
      <c r="Z3740" s="832">
        <v>0</v>
      </c>
      <c r="AA3740" s="832">
        <v>0</v>
      </c>
      <c r="AB3740" s="832">
        <v>0</v>
      </c>
      <c r="AC3740" s="832">
        <v>0</v>
      </c>
      <c r="AD3740" s="832">
        <v>0</v>
      </c>
      <c r="AE3740" s="832">
        <v>0</v>
      </c>
      <c r="AF3740" s="832">
        <v>0</v>
      </c>
      <c r="AG3740" s="832">
        <v>0</v>
      </c>
      <c r="AH3740" s="832">
        <v>0</v>
      </c>
      <c r="AI3740" s="832">
        <v>0</v>
      </c>
    </row>
    <row r="3741" spans="1:35" ht="15" customHeight="1">
      <c r="A3741" s="832" t="s">
        <v>1150</v>
      </c>
      <c r="B3741" s="832">
        <v>2024</v>
      </c>
      <c r="C3741" s="832" t="s">
        <v>1462</v>
      </c>
      <c r="D3741" s="832" t="s">
        <v>1463</v>
      </c>
      <c r="E3741" s="832" t="s">
        <v>333</v>
      </c>
      <c r="F3741" s="832" t="s">
        <v>1119</v>
      </c>
      <c r="G3741" s="832">
        <v>-13800</v>
      </c>
      <c r="H3741" s="832">
        <v>-13800</v>
      </c>
      <c r="I3741" s="832">
        <v>-13800</v>
      </c>
      <c r="J3741" s="832">
        <v>-13800</v>
      </c>
      <c r="K3741" s="832">
        <v>0</v>
      </c>
      <c r="L3741" s="832">
        <v>-1300</v>
      </c>
      <c r="M3741" s="832">
        <v>-2750</v>
      </c>
      <c r="N3741" s="832">
        <v>-4519.4399999999996</v>
      </c>
      <c r="O3741" s="832">
        <v>-3253.03</v>
      </c>
      <c r="P3741" s="832">
        <v>-9593.0300000000007</v>
      </c>
      <c r="Q3741" s="832">
        <v>-17128.37</v>
      </c>
      <c r="R3741" s="832">
        <v>-17128.37</v>
      </c>
      <c r="S3741" s="832">
        <v>-1150</v>
      </c>
      <c r="T3741" s="832">
        <v>-1593.49</v>
      </c>
      <c r="U3741" s="832">
        <v>0</v>
      </c>
      <c r="V3741" s="832">
        <v>0</v>
      </c>
      <c r="W3741" s="832">
        <v>0</v>
      </c>
      <c r="X3741" s="832">
        <v>0</v>
      </c>
      <c r="Y3741" s="832">
        <v>0</v>
      </c>
      <c r="Z3741" s="832">
        <v>0</v>
      </c>
      <c r="AA3741" s="832">
        <v>0</v>
      </c>
      <c r="AB3741" s="832">
        <v>0</v>
      </c>
      <c r="AC3741" s="832">
        <v>0</v>
      </c>
      <c r="AD3741" s="832">
        <v>0</v>
      </c>
      <c r="AE3741" s="832">
        <v>0</v>
      </c>
      <c r="AF3741" s="832">
        <v>0</v>
      </c>
      <c r="AG3741" s="832">
        <v>0</v>
      </c>
      <c r="AH3741" s="832">
        <v>0</v>
      </c>
      <c r="AI3741" s="832">
        <v>0</v>
      </c>
    </row>
    <row r="3742" spans="1:35" ht="15" customHeight="1">
      <c r="A3742" s="832" t="s">
        <v>1150</v>
      </c>
      <c r="B3742" s="832">
        <v>2024</v>
      </c>
      <c r="C3742" s="832" t="s">
        <v>1464</v>
      </c>
      <c r="D3742" s="832" t="s">
        <v>1465</v>
      </c>
      <c r="E3742" s="832" t="s">
        <v>333</v>
      </c>
      <c r="F3742" s="832" t="s">
        <v>1119</v>
      </c>
      <c r="G3742" s="832">
        <v>0</v>
      </c>
      <c r="H3742" s="832">
        <v>0</v>
      </c>
      <c r="I3742" s="832">
        <v>0</v>
      </c>
      <c r="J3742" s="832">
        <v>0</v>
      </c>
      <c r="K3742" s="832">
        <v>0</v>
      </c>
      <c r="L3742" s="832">
        <v>0</v>
      </c>
      <c r="M3742" s="832">
        <v>0</v>
      </c>
      <c r="N3742" s="832">
        <v>0</v>
      </c>
      <c r="O3742" s="832">
        <v>0</v>
      </c>
      <c r="P3742" s="832">
        <v>0</v>
      </c>
      <c r="Q3742" s="832">
        <v>0</v>
      </c>
      <c r="R3742" s="832">
        <v>0</v>
      </c>
      <c r="S3742" s="832">
        <v>0</v>
      </c>
      <c r="T3742" s="832">
        <v>0</v>
      </c>
      <c r="U3742" s="832">
        <v>0</v>
      </c>
      <c r="V3742" s="832">
        <v>0</v>
      </c>
      <c r="W3742" s="832">
        <v>0</v>
      </c>
      <c r="X3742" s="832">
        <v>0</v>
      </c>
      <c r="Y3742" s="832">
        <v>0</v>
      </c>
      <c r="Z3742" s="832">
        <v>0</v>
      </c>
      <c r="AA3742" s="832">
        <v>0</v>
      </c>
      <c r="AB3742" s="832">
        <v>0</v>
      </c>
      <c r="AC3742" s="832">
        <v>0</v>
      </c>
      <c r="AD3742" s="832">
        <v>0</v>
      </c>
      <c r="AE3742" s="832">
        <v>0</v>
      </c>
      <c r="AF3742" s="832">
        <v>0</v>
      </c>
      <c r="AG3742" s="832">
        <v>0</v>
      </c>
      <c r="AH3742" s="832">
        <v>0</v>
      </c>
      <c r="AI3742" s="832">
        <v>0</v>
      </c>
    </row>
    <row r="3743" spans="1:35" ht="15" customHeight="1">
      <c r="A3743" s="832" t="s">
        <v>1150</v>
      </c>
      <c r="B3743" s="832">
        <v>2024</v>
      </c>
      <c r="C3743" s="832" t="s">
        <v>1466</v>
      </c>
      <c r="D3743" s="832" t="s">
        <v>1467</v>
      </c>
      <c r="E3743" s="832" t="s">
        <v>333</v>
      </c>
      <c r="F3743" s="832" t="s">
        <v>1119</v>
      </c>
      <c r="G3743" s="832">
        <v>0</v>
      </c>
      <c r="H3743" s="832">
        <v>0</v>
      </c>
      <c r="I3743" s="832">
        <v>0</v>
      </c>
      <c r="J3743" s="832">
        <v>0</v>
      </c>
      <c r="K3743" s="832">
        <v>0</v>
      </c>
      <c r="L3743" s="832">
        <v>0</v>
      </c>
      <c r="M3743" s="832">
        <v>0</v>
      </c>
      <c r="N3743" s="832">
        <v>0</v>
      </c>
      <c r="O3743" s="832">
        <v>0</v>
      </c>
      <c r="P3743" s="832">
        <v>0</v>
      </c>
      <c r="Q3743" s="832">
        <v>0</v>
      </c>
      <c r="R3743" s="832">
        <v>0</v>
      </c>
      <c r="S3743" s="832">
        <v>0</v>
      </c>
      <c r="T3743" s="832">
        <v>0</v>
      </c>
      <c r="U3743" s="832">
        <v>0</v>
      </c>
      <c r="V3743" s="832">
        <v>0</v>
      </c>
      <c r="W3743" s="832">
        <v>0</v>
      </c>
      <c r="X3743" s="832">
        <v>0</v>
      </c>
      <c r="Y3743" s="832">
        <v>0</v>
      </c>
      <c r="Z3743" s="832">
        <v>0</v>
      </c>
      <c r="AA3743" s="832">
        <v>0</v>
      </c>
      <c r="AB3743" s="832">
        <v>0</v>
      </c>
      <c r="AC3743" s="832">
        <v>0</v>
      </c>
      <c r="AD3743" s="832">
        <v>0</v>
      </c>
      <c r="AE3743" s="832">
        <v>0</v>
      </c>
      <c r="AF3743" s="832">
        <v>0</v>
      </c>
      <c r="AG3743" s="832">
        <v>0</v>
      </c>
      <c r="AH3743" s="832">
        <v>0</v>
      </c>
      <c r="AI3743" s="832">
        <v>0</v>
      </c>
    </row>
    <row r="3744" spans="1:35" ht="15" customHeight="1">
      <c r="A3744" s="832" t="s">
        <v>1150</v>
      </c>
      <c r="B3744" s="832">
        <v>2024</v>
      </c>
      <c r="C3744" s="832" t="s">
        <v>1468</v>
      </c>
      <c r="D3744" s="832" t="s">
        <v>1469</v>
      </c>
      <c r="E3744" s="832" t="s">
        <v>333</v>
      </c>
      <c r="F3744" s="832" t="s">
        <v>1119</v>
      </c>
      <c r="G3744" s="832">
        <v>10702.04</v>
      </c>
      <c r="H3744" s="832">
        <v>12539.8</v>
      </c>
      <c r="I3744" s="832">
        <v>14101.73</v>
      </c>
      <c r="J3744" s="832">
        <v>15670.38</v>
      </c>
      <c r="K3744" s="832">
        <v>1591.69</v>
      </c>
      <c r="L3744" s="832">
        <v>3150.32</v>
      </c>
      <c r="M3744" s="832">
        <v>4706.2700000000004</v>
      </c>
      <c r="N3744" s="832">
        <v>6359.84</v>
      </c>
      <c r="O3744" s="832">
        <v>7958.98</v>
      </c>
      <c r="P3744" s="832">
        <v>9990.17</v>
      </c>
      <c r="Q3744" s="832">
        <v>11589.46</v>
      </c>
      <c r="R3744" s="832">
        <v>13573.11</v>
      </c>
      <c r="S3744" s="832">
        <v>1305.8699999999999</v>
      </c>
      <c r="T3744" s="832">
        <v>1634.92</v>
      </c>
      <c r="U3744" s="832">
        <v>0</v>
      </c>
      <c r="V3744" s="832">
        <v>0</v>
      </c>
      <c r="W3744" s="832">
        <v>0</v>
      </c>
      <c r="X3744" s="832">
        <v>0</v>
      </c>
      <c r="Y3744" s="832">
        <v>0</v>
      </c>
      <c r="Z3744" s="832">
        <v>0</v>
      </c>
      <c r="AA3744" s="832">
        <v>0</v>
      </c>
      <c r="AB3744" s="832">
        <v>0</v>
      </c>
      <c r="AC3744" s="832">
        <v>0</v>
      </c>
      <c r="AD3744" s="832">
        <v>0</v>
      </c>
      <c r="AE3744" s="832">
        <v>0</v>
      </c>
      <c r="AF3744" s="832">
        <v>0</v>
      </c>
      <c r="AG3744" s="832">
        <v>0</v>
      </c>
      <c r="AH3744" s="832">
        <v>0</v>
      </c>
      <c r="AI3744" s="832">
        <v>0</v>
      </c>
    </row>
    <row r="3745" spans="1:35" ht="15" customHeight="1">
      <c r="A3745" s="832" t="s">
        <v>1150</v>
      </c>
      <c r="B3745" s="832">
        <v>2024</v>
      </c>
      <c r="C3745" s="832" t="s">
        <v>1470</v>
      </c>
      <c r="D3745" s="832" t="s">
        <v>1471</v>
      </c>
      <c r="E3745" s="832" t="s">
        <v>333</v>
      </c>
      <c r="F3745" s="832" t="s">
        <v>1119</v>
      </c>
      <c r="G3745" s="832">
        <v>44.51</v>
      </c>
      <c r="H3745" s="832">
        <v>44.51</v>
      </c>
      <c r="I3745" s="832">
        <v>104.64</v>
      </c>
      <c r="J3745" s="832">
        <v>120.68</v>
      </c>
      <c r="K3745" s="832">
        <v>0</v>
      </c>
      <c r="L3745" s="832">
        <v>0</v>
      </c>
      <c r="M3745" s="832">
        <v>14.78</v>
      </c>
      <c r="N3745" s="832">
        <v>375.69</v>
      </c>
      <c r="O3745" s="832">
        <v>560.73</v>
      </c>
      <c r="P3745" s="832">
        <v>898.9</v>
      </c>
      <c r="Q3745" s="832">
        <v>1110.8399999999999</v>
      </c>
      <c r="R3745" s="832">
        <v>970.23</v>
      </c>
      <c r="S3745" s="832">
        <v>10.06</v>
      </c>
      <c r="T3745" s="832">
        <v>109.73</v>
      </c>
      <c r="U3745" s="832">
        <v>0</v>
      </c>
      <c r="V3745" s="832">
        <v>0</v>
      </c>
      <c r="W3745" s="832">
        <v>0</v>
      </c>
      <c r="X3745" s="832">
        <v>0</v>
      </c>
      <c r="Y3745" s="832">
        <v>0</v>
      </c>
      <c r="Z3745" s="832">
        <v>0</v>
      </c>
      <c r="AA3745" s="832">
        <v>0</v>
      </c>
      <c r="AB3745" s="832">
        <v>0</v>
      </c>
      <c r="AC3745" s="832">
        <v>0</v>
      </c>
      <c r="AD3745" s="832">
        <v>0</v>
      </c>
      <c r="AE3745" s="832">
        <v>0</v>
      </c>
      <c r="AF3745" s="832">
        <v>0</v>
      </c>
      <c r="AG3745" s="832">
        <v>0</v>
      </c>
      <c r="AH3745" s="832">
        <v>0</v>
      </c>
      <c r="AI3745" s="832">
        <v>0</v>
      </c>
    </row>
    <row r="3746" spans="1:35" ht="15" customHeight="1">
      <c r="A3746" s="832" t="s">
        <v>1150</v>
      </c>
      <c r="B3746" s="832">
        <v>2024</v>
      </c>
      <c r="C3746" s="832" t="s">
        <v>1472</v>
      </c>
      <c r="D3746" s="832" t="s">
        <v>1473</v>
      </c>
      <c r="E3746" s="832" t="s">
        <v>333</v>
      </c>
      <c r="F3746" s="832" t="s">
        <v>1119</v>
      </c>
      <c r="G3746" s="832">
        <v>13558.35</v>
      </c>
      <c r="H3746" s="832">
        <v>19502.82</v>
      </c>
      <c r="I3746" s="832">
        <v>19547.080000000002</v>
      </c>
      <c r="J3746" s="832">
        <v>22517.3</v>
      </c>
      <c r="K3746" s="832">
        <v>1928</v>
      </c>
      <c r="L3746" s="832">
        <v>4028</v>
      </c>
      <c r="M3746" s="832">
        <v>6229.6</v>
      </c>
      <c r="N3746" s="832">
        <v>6229.6</v>
      </c>
      <c r="O3746" s="832">
        <v>6715.7</v>
      </c>
      <c r="P3746" s="832">
        <v>11566.1</v>
      </c>
      <c r="Q3746" s="832">
        <v>13333.39</v>
      </c>
      <c r="R3746" s="832">
        <v>15410.29</v>
      </c>
      <c r="S3746" s="832">
        <v>1876.44</v>
      </c>
      <c r="T3746" s="832">
        <v>2188.79</v>
      </c>
      <c r="U3746" s="832">
        <v>0</v>
      </c>
      <c r="V3746" s="832">
        <v>0</v>
      </c>
      <c r="W3746" s="832">
        <v>0</v>
      </c>
      <c r="X3746" s="832">
        <v>0</v>
      </c>
      <c r="Y3746" s="832">
        <v>0</v>
      </c>
      <c r="Z3746" s="832">
        <v>0</v>
      </c>
      <c r="AA3746" s="832">
        <v>0</v>
      </c>
      <c r="AB3746" s="832">
        <v>0</v>
      </c>
      <c r="AC3746" s="832">
        <v>0</v>
      </c>
      <c r="AD3746" s="832">
        <v>0</v>
      </c>
      <c r="AE3746" s="832">
        <v>0</v>
      </c>
      <c r="AF3746" s="832">
        <v>0</v>
      </c>
      <c r="AG3746" s="832">
        <v>0</v>
      </c>
      <c r="AH3746" s="832">
        <v>0</v>
      </c>
      <c r="AI3746" s="832">
        <v>0</v>
      </c>
    </row>
    <row r="3747" spans="1:35" ht="15" customHeight="1">
      <c r="A3747" s="832" t="s">
        <v>1150</v>
      </c>
      <c r="B3747" s="832">
        <v>2024</v>
      </c>
      <c r="C3747" s="832" t="s">
        <v>1474</v>
      </c>
      <c r="D3747" s="832" t="s">
        <v>1475</v>
      </c>
      <c r="E3747" s="832" t="s">
        <v>333</v>
      </c>
      <c r="F3747" s="832" t="s">
        <v>1119</v>
      </c>
      <c r="G3747" s="832">
        <v>505.68</v>
      </c>
      <c r="H3747" s="832">
        <v>600.09</v>
      </c>
      <c r="I3747" s="832">
        <v>673.64</v>
      </c>
      <c r="J3747" s="832">
        <v>747.19</v>
      </c>
      <c r="K3747" s="832">
        <v>73.55</v>
      </c>
      <c r="L3747" s="832">
        <v>130.25</v>
      </c>
      <c r="M3747" s="832">
        <v>182.55</v>
      </c>
      <c r="N3747" s="832">
        <v>288.04000000000002</v>
      </c>
      <c r="O3747" s="832">
        <v>387.21</v>
      </c>
      <c r="P3747" s="832">
        <v>467.39</v>
      </c>
      <c r="Q3747" s="832">
        <v>605.15</v>
      </c>
      <c r="R3747" s="832">
        <v>661.2</v>
      </c>
      <c r="S3747" s="832">
        <v>62.27</v>
      </c>
      <c r="T3747" s="832">
        <v>83.55</v>
      </c>
      <c r="U3747" s="832">
        <v>0</v>
      </c>
      <c r="V3747" s="832">
        <v>0</v>
      </c>
      <c r="W3747" s="832">
        <v>0</v>
      </c>
      <c r="X3747" s="832">
        <v>0</v>
      </c>
      <c r="Y3747" s="832">
        <v>0</v>
      </c>
      <c r="Z3747" s="832">
        <v>0</v>
      </c>
      <c r="AA3747" s="832">
        <v>0</v>
      </c>
      <c r="AB3747" s="832">
        <v>0</v>
      </c>
      <c r="AC3747" s="832">
        <v>0</v>
      </c>
      <c r="AD3747" s="832">
        <v>0</v>
      </c>
      <c r="AE3747" s="832">
        <v>0</v>
      </c>
      <c r="AF3747" s="832">
        <v>0</v>
      </c>
      <c r="AG3747" s="832">
        <v>0</v>
      </c>
      <c r="AH3747" s="832">
        <v>0</v>
      </c>
      <c r="AI3747" s="832">
        <v>0</v>
      </c>
    </row>
    <row r="3748" spans="1:35" ht="15" customHeight="1">
      <c r="A3748" s="832" t="s">
        <v>1150</v>
      </c>
      <c r="B3748" s="832">
        <v>2024</v>
      </c>
      <c r="C3748" s="832" t="s">
        <v>1476</v>
      </c>
      <c r="D3748" s="832" t="s">
        <v>1477</v>
      </c>
      <c r="E3748" s="832" t="s">
        <v>333</v>
      </c>
      <c r="F3748" s="832" t="s">
        <v>1119</v>
      </c>
      <c r="G3748" s="832">
        <v>189.78</v>
      </c>
      <c r="H3748" s="832">
        <v>189.78</v>
      </c>
      <c r="I3748" s="832">
        <v>233.88</v>
      </c>
      <c r="J3748" s="832">
        <v>277.98</v>
      </c>
      <c r="K3748" s="832">
        <v>0</v>
      </c>
      <c r="L3748" s="832">
        <v>0</v>
      </c>
      <c r="M3748" s="832">
        <v>0</v>
      </c>
      <c r="N3748" s="832">
        <v>0</v>
      </c>
      <c r="O3748" s="832">
        <v>0</v>
      </c>
      <c r="P3748" s="832">
        <v>0</v>
      </c>
      <c r="Q3748" s="832">
        <v>0</v>
      </c>
      <c r="R3748" s="832">
        <v>0</v>
      </c>
      <c r="S3748" s="832">
        <v>23.17</v>
      </c>
      <c r="T3748" s="832">
        <v>12.03</v>
      </c>
      <c r="U3748" s="832">
        <v>0</v>
      </c>
      <c r="V3748" s="832">
        <v>0</v>
      </c>
      <c r="W3748" s="832">
        <v>0</v>
      </c>
      <c r="X3748" s="832">
        <v>0</v>
      </c>
      <c r="Y3748" s="832">
        <v>0</v>
      </c>
      <c r="Z3748" s="832">
        <v>0</v>
      </c>
      <c r="AA3748" s="832">
        <v>0</v>
      </c>
      <c r="AB3748" s="832">
        <v>0</v>
      </c>
      <c r="AC3748" s="832">
        <v>0</v>
      </c>
      <c r="AD3748" s="832">
        <v>0</v>
      </c>
      <c r="AE3748" s="832">
        <v>0</v>
      </c>
      <c r="AF3748" s="832">
        <v>0</v>
      </c>
      <c r="AG3748" s="832">
        <v>0</v>
      </c>
      <c r="AH3748" s="832">
        <v>0</v>
      </c>
      <c r="AI3748" s="832">
        <v>0</v>
      </c>
    </row>
    <row r="3749" spans="1:35" ht="15" customHeight="1">
      <c r="A3749" s="832" t="s">
        <v>1150</v>
      </c>
      <c r="B3749" s="832">
        <v>2024</v>
      </c>
      <c r="C3749" s="832" t="s">
        <v>1478</v>
      </c>
      <c r="D3749" s="832" t="s">
        <v>1479</v>
      </c>
      <c r="E3749" s="832" t="s">
        <v>333</v>
      </c>
      <c r="F3749" s="832" t="s">
        <v>1119</v>
      </c>
      <c r="G3749" s="832">
        <v>58.33</v>
      </c>
      <c r="H3749" s="832">
        <v>58.33</v>
      </c>
      <c r="I3749" s="832">
        <v>58.33</v>
      </c>
      <c r="J3749" s="832">
        <v>58.33</v>
      </c>
      <c r="K3749" s="832">
        <v>0</v>
      </c>
      <c r="L3749" s="832">
        <v>0</v>
      </c>
      <c r="M3749" s="832">
        <v>0</v>
      </c>
      <c r="N3749" s="832">
        <v>0</v>
      </c>
      <c r="O3749" s="832">
        <v>0</v>
      </c>
      <c r="P3749" s="832">
        <v>0</v>
      </c>
      <c r="Q3749" s="832">
        <v>0</v>
      </c>
      <c r="R3749" s="832">
        <v>0</v>
      </c>
      <c r="S3749" s="832">
        <v>4.8600000000000003</v>
      </c>
      <c r="T3749" s="832">
        <v>0</v>
      </c>
      <c r="U3749" s="832">
        <v>0</v>
      </c>
      <c r="V3749" s="832">
        <v>0</v>
      </c>
      <c r="W3749" s="832">
        <v>0</v>
      </c>
      <c r="X3749" s="832">
        <v>0</v>
      </c>
      <c r="Y3749" s="832">
        <v>0</v>
      </c>
      <c r="Z3749" s="832">
        <v>0</v>
      </c>
      <c r="AA3749" s="832">
        <v>0</v>
      </c>
      <c r="AB3749" s="832">
        <v>0</v>
      </c>
      <c r="AC3749" s="832">
        <v>0</v>
      </c>
      <c r="AD3749" s="832">
        <v>0</v>
      </c>
      <c r="AE3749" s="832">
        <v>0</v>
      </c>
      <c r="AF3749" s="832">
        <v>0</v>
      </c>
      <c r="AG3749" s="832">
        <v>0</v>
      </c>
      <c r="AH3749" s="832">
        <v>0</v>
      </c>
      <c r="AI3749" s="832">
        <v>0</v>
      </c>
    </row>
    <row r="3750" spans="1:35" ht="15" customHeight="1">
      <c r="A3750" s="832" t="s">
        <v>1150</v>
      </c>
      <c r="B3750" s="832">
        <v>2024</v>
      </c>
      <c r="C3750" s="832" t="s">
        <v>1480</v>
      </c>
      <c r="D3750" s="832" t="s">
        <v>1481</v>
      </c>
      <c r="E3750" s="832" t="s">
        <v>333</v>
      </c>
      <c r="F3750" s="832" t="s">
        <v>1119</v>
      </c>
      <c r="G3750" s="832">
        <v>2503.69</v>
      </c>
      <c r="H3750" s="832">
        <v>2533.69</v>
      </c>
      <c r="I3750" s="832">
        <v>2682.9</v>
      </c>
      <c r="J3750" s="832">
        <v>2682.9</v>
      </c>
      <c r="K3750" s="832">
        <v>79.819999999999993</v>
      </c>
      <c r="L3750" s="832">
        <v>142.32</v>
      </c>
      <c r="M3750" s="832">
        <v>264.82</v>
      </c>
      <c r="N3750" s="832">
        <v>327.32</v>
      </c>
      <c r="O3750" s="832">
        <v>462.32</v>
      </c>
      <c r="P3750" s="832">
        <v>694.57</v>
      </c>
      <c r="Q3750" s="832">
        <v>494.57</v>
      </c>
      <c r="R3750" s="832">
        <v>494.57</v>
      </c>
      <c r="S3750" s="832">
        <v>223.58</v>
      </c>
      <c r="T3750" s="832">
        <v>66.930000000000007</v>
      </c>
      <c r="U3750" s="832">
        <v>0</v>
      </c>
      <c r="V3750" s="832">
        <v>0</v>
      </c>
      <c r="W3750" s="832">
        <v>0</v>
      </c>
      <c r="X3750" s="832">
        <v>0</v>
      </c>
      <c r="Y3750" s="832">
        <v>0</v>
      </c>
      <c r="Z3750" s="832">
        <v>0</v>
      </c>
      <c r="AA3750" s="832">
        <v>0</v>
      </c>
      <c r="AB3750" s="832">
        <v>0</v>
      </c>
      <c r="AC3750" s="832">
        <v>0</v>
      </c>
      <c r="AD3750" s="832">
        <v>0</v>
      </c>
      <c r="AE3750" s="832">
        <v>0</v>
      </c>
      <c r="AF3750" s="832">
        <v>0</v>
      </c>
      <c r="AG3750" s="832">
        <v>0</v>
      </c>
      <c r="AH3750" s="832">
        <v>0</v>
      </c>
      <c r="AI3750" s="832">
        <v>0</v>
      </c>
    </row>
    <row r="3751" spans="1:35" ht="15" customHeight="1">
      <c r="A3751" s="832" t="s">
        <v>1150</v>
      </c>
      <c r="B3751" s="832">
        <v>2024</v>
      </c>
      <c r="C3751" s="832" t="s">
        <v>1484</v>
      </c>
      <c r="D3751" s="832" t="s">
        <v>1485</v>
      </c>
      <c r="E3751" s="832" t="s">
        <v>333</v>
      </c>
      <c r="F3751" s="832" t="s">
        <v>1119</v>
      </c>
      <c r="G3751" s="832">
        <v>103462.5</v>
      </c>
      <c r="H3751" s="832">
        <v>117425</v>
      </c>
      <c r="I3751" s="832">
        <v>131690</v>
      </c>
      <c r="J3751" s="832">
        <v>146187.18</v>
      </c>
      <c r="K3751" s="832">
        <v>31250</v>
      </c>
      <c r="L3751" s="832">
        <v>58000</v>
      </c>
      <c r="M3751" s="832">
        <v>84750</v>
      </c>
      <c r="N3751" s="832">
        <v>116840</v>
      </c>
      <c r="O3751" s="832">
        <v>148840</v>
      </c>
      <c r="P3751" s="832">
        <v>181167.84</v>
      </c>
      <c r="Q3751" s="832">
        <v>213167.84</v>
      </c>
      <c r="R3751" s="832">
        <v>245167.84</v>
      </c>
      <c r="S3751" s="832">
        <v>12182.27</v>
      </c>
      <c r="T3751" s="832">
        <v>24500.46</v>
      </c>
      <c r="U3751" s="832">
        <v>0</v>
      </c>
      <c r="V3751" s="832">
        <v>0</v>
      </c>
      <c r="W3751" s="832">
        <v>0</v>
      </c>
      <c r="X3751" s="832">
        <v>0</v>
      </c>
      <c r="Y3751" s="832">
        <v>0</v>
      </c>
      <c r="Z3751" s="832">
        <v>0</v>
      </c>
      <c r="AA3751" s="832">
        <v>0</v>
      </c>
      <c r="AB3751" s="832">
        <v>0</v>
      </c>
      <c r="AC3751" s="832">
        <v>0</v>
      </c>
      <c r="AD3751" s="832">
        <v>0</v>
      </c>
      <c r="AE3751" s="832">
        <v>0</v>
      </c>
      <c r="AF3751" s="832">
        <v>0</v>
      </c>
      <c r="AG3751" s="832">
        <v>0</v>
      </c>
      <c r="AH3751" s="832">
        <v>0</v>
      </c>
      <c r="AI3751" s="832">
        <v>0</v>
      </c>
    </row>
    <row r="3752" spans="1:35" ht="15" customHeight="1">
      <c r="A3752" s="832" t="s">
        <v>1150</v>
      </c>
      <c r="B3752" s="832">
        <v>2024</v>
      </c>
      <c r="C3752" s="832" t="s">
        <v>1486</v>
      </c>
      <c r="D3752" s="832" t="s">
        <v>2732</v>
      </c>
      <c r="E3752" s="832" t="s">
        <v>333</v>
      </c>
      <c r="F3752" s="832" t="s">
        <v>1119</v>
      </c>
      <c r="G3752" s="832">
        <v>0</v>
      </c>
      <c r="H3752" s="832">
        <v>0</v>
      </c>
      <c r="I3752" s="832">
        <v>0</v>
      </c>
      <c r="J3752" s="832">
        <v>0</v>
      </c>
      <c r="K3752" s="832">
        <v>0</v>
      </c>
      <c r="L3752" s="832">
        <v>0</v>
      </c>
      <c r="M3752" s="832">
        <v>0</v>
      </c>
      <c r="N3752" s="832">
        <v>0</v>
      </c>
      <c r="O3752" s="832">
        <v>0</v>
      </c>
      <c r="P3752" s="832">
        <v>566.41999999999996</v>
      </c>
      <c r="Q3752" s="832">
        <v>808.58</v>
      </c>
      <c r="R3752" s="832">
        <v>835.66</v>
      </c>
      <c r="S3752" s="832">
        <v>0</v>
      </c>
      <c r="T3752" s="832">
        <v>73.510000000000005</v>
      </c>
      <c r="U3752" s="832">
        <v>0</v>
      </c>
      <c r="V3752" s="832">
        <v>0</v>
      </c>
      <c r="W3752" s="832">
        <v>0</v>
      </c>
      <c r="X3752" s="832">
        <v>0</v>
      </c>
      <c r="Y3752" s="832">
        <v>0</v>
      </c>
      <c r="Z3752" s="832">
        <v>0</v>
      </c>
      <c r="AA3752" s="832">
        <v>0</v>
      </c>
      <c r="AB3752" s="832">
        <v>0</v>
      </c>
      <c r="AC3752" s="832">
        <v>0</v>
      </c>
      <c r="AD3752" s="832">
        <v>0</v>
      </c>
      <c r="AE3752" s="832">
        <v>0</v>
      </c>
      <c r="AF3752" s="832">
        <v>0</v>
      </c>
      <c r="AG3752" s="832">
        <v>0</v>
      </c>
      <c r="AH3752" s="832">
        <v>0</v>
      </c>
      <c r="AI3752" s="832">
        <v>0</v>
      </c>
    </row>
    <row r="3753" spans="1:35" ht="15" customHeight="1">
      <c r="A3753" s="832" t="s">
        <v>1150</v>
      </c>
      <c r="B3753" s="832">
        <v>2024</v>
      </c>
      <c r="C3753" s="832" t="s">
        <v>1488</v>
      </c>
      <c r="D3753" s="832" t="s">
        <v>2733</v>
      </c>
      <c r="E3753" s="832" t="s">
        <v>333</v>
      </c>
      <c r="F3753" s="832" t="s">
        <v>1119</v>
      </c>
      <c r="G3753" s="832">
        <v>27346.1</v>
      </c>
      <c r="H3753" s="832">
        <v>34990.43</v>
      </c>
      <c r="I3753" s="832">
        <v>37460.58</v>
      </c>
      <c r="J3753" s="832">
        <v>42053.18</v>
      </c>
      <c r="K3753" s="832">
        <v>1423.13</v>
      </c>
      <c r="L3753" s="832">
        <v>3936.4</v>
      </c>
      <c r="M3753" s="832">
        <v>7174.53</v>
      </c>
      <c r="N3753" s="832">
        <v>11143.07</v>
      </c>
      <c r="O3753" s="832">
        <v>13999.63</v>
      </c>
      <c r="P3753" s="832">
        <v>19862.79</v>
      </c>
      <c r="Q3753" s="832">
        <v>26779.73</v>
      </c>
      <c r="R3753" s="832">
        <v>31314.9</v>
      </c>
      <c r="S3753" s="832">
        <v>3504.43</v>
      </c>
      <c r="T3753" s="832">
        <v>4055.36</v>
      </c>
      <c r="U3753" s="832">
        <v>0</v>
      </c>
      <c r="V3753" s="832">
        <v>0</v>
      </c>
      <c r="W3753" s="832">
        <v>0</v>
      </c>
      <c r="X3753" s="832">
        <v>0</v>
      </c>
      <c r="Y3753" s="832">
        <v>0</v>
      </c>
      <c r="Z3753" s="832">
        <v>0</v>
      </c>
      <c r="AA3753" s="832">
        <v>0</v>
      </c>
      <c r="AB3753" s="832">
        <v>0</v>
      </c>
      <c r="AC3753" s="832">
        <v>0</v>
      </c>
      <c r="AD3753" s="832">
        <v>0</v>
      </c>
      <c r="AE3753" s="832">
        <v>0</v>
      </c>
      <c r="AF3753" s="832">
        <v>0</v>
      </c>
      <c r="AG3753" s="832">
        <v>0</v>
      </c>
      <c r="AH3753" s="832">
        <v>0</v>
      </c>
      <c r="AI3753" s="832">
        <v>0</v>
      </c>
    </row>
    <row r="3754" spans="1:35" ht="15" customHeight="1">
      <c r="A3754" s="832" t="s">
        <v>1150</v>
      </c>
      <c r="B3754" s="832">
        <v>2024</v>
      </c>
      <c r="C3754" s="832" t="s">
        <v>1490</v>
      </c>
      <c r="D3754" s="832" t="s">
        <v>2734</v>
      </c>
      <c r="E3754" s="832" t="s">
        <v>333</v>
      </c>
      <c r="F3754" s="832" t="s">
        <v>1119</v>
      </c>
      <c r="G3754" s="832">
        <v>50838.19</v>
      </c>
      <c r="H3754" s="832">
        <v>58512.54</v>
      </c>
      <c r="I3754" s="832">
        <v>66186.89</v>
      </c>
      <c r="J3754" s="832">
        <v>73861.240000000005</v>
      </c>
      <c r="K3754" s="832">
        <v>7674.35</v>
      </c>
      <c r="L3754" s="832">
        <v>15348.7</v>
      </c>
      <c r="M3754" s="832">
        <v>23014.26</v>
      </c>
      <c r="N3754" s="832">
        <v>30679.82</v>
      </c>
      <c r="O3754" s="832">
        <v>38345.379999999997</v>
      </c>
      <c r="P3754" s="832">
        <v>46010.94</v>
      </c>
      <c r="Q3754" s="832">
        <v>53676.5</v>
      </c>
      <c r="R3754" s="832">
        <v>61342.06</v>
      </c>
      <c r="S3754" s="832">
        <v>6155.1</v>
      </c>
      <c r="T3754" s="832">
        <v>7670.35</v>
      </c>
      <c r="U3754" s="832">
        <v>0</v>
      </c>
      <c r="V3754" s="832">
        <v>0</v>
      </c>
      <c r="W3754" s="832">
        <v>0</v>
      </c>
      <c r="X3754" s="832">
        <v>0</v>
      </c>
      <c r="Y3754" s="832">
        <v>0</v>
      </c>
      <c r="Z3754" s="832">
        <v>0</v>
      </c>
      <c r="AA3754" s="832">
        <v>0</v>
      </c>
      <c r="AB3754" s="832">
        <v>0</v>
      </c>
      <c r="AC3754" s="832">
        <v>0</v>
      </c>
      <c r="AD3754" s="832">
        <v>0</v>
      </c>
      <c r="AE3754" s="832">
        <v>0</v>
      </c>
      <c r="AF3754" s="832">
        <v>0</v>
      </c>
      <c r="AG3754" s="832">
        <v>0</v>
      </c>
      <c r="AH3754" s="832">
        <v>0</v>
      </c>
      <c r="AI3754" s="832">
        <v>0</v>
      </c>
    </row>
    <row r="3755" spans="1:35" ht="15" customHeight="1">
      <c r="A3755" s="832" t="s">
        <v>1150</v>
      </c>
      <c r="B3755" s="832">
        <v>2024</v>
      </c>
      <c r="C3755" s="832" t="s">
        <v>1492</v>
      </c>
      <c r="D3755" s="832" t="s">
        <v>2735</v>
      </c>
      <c r="E3755" s="832" t="s">
        <v>333</v>
      </c>
      <c r="F3755" s="832" t="s">
        <v>1119</v>
      </c>
      <c r="G3755" s="832">
        <v>0</v>
      </c>
      <c r="H3755" s="832">
        <v>0</v>
      </c>
      <c r="I3755" s="832">
        <v>0</v>
      </c>
      <c r="J3755" s="832">
        <v>0</v>
      </c>
      <c r="K3755" s="832">
        <v>0</v>
      </c>
      <c r="L3755" s="832">
        <v>0</v>
      </c>
      <c r="M3755" s="832">
        <v>0</v>
      </c>
      <c r="N3755" s="832">
        <v>1208.73</v>
      </c>
      <c r="O3755" s="832">
        <v>2443.58</v>
      </c>
      <c r="P3755" s="832">
        <v>3628.16</v>
      </c>
      <c r="Q3755" s="832">
        <v>4812.75</v>
      </c>
      <c r="R3755" s="832">
        <v>5997.34</v>
      </c>
      <c r="S3755" s="832">
        <v>0</v>
      </c>
      <c r="T3755" s="832">
        <v>437.52</v>
      </c>
      <c r="U3755" s="832">
        <v>0</v>
      </c>
      <c r="V3755" s="832">
        <v>0</v>
      </c>
      <c r="W3755" s="832">
        <v>0</v>
      </c>
      <c r="X3755" s="832">
        <v>0</v>
      </c>
      <c r="Y3755" s="832">
        <v>0</v>
      </c>
      <c r="Z3755" s="832">
        <v>0</v>
      </c>
      <c r="AA3755" s="832">
        <v>0</v>
      </c>
      <c r="AB3755" s="832">
        <v>0</v>
      </c>
      <c r="AC3755" s="832">
        <v>0</v>
      </c>
      <c r="AD3755" s="832">
        <v>0</v>
      </c>
      <c r="AE3755" s="832">
        <v>0</v>
      </c>
      <c r="AF3755" s="832">
        <v>0</v>
      </c>
      <c r="AG3755" s="832">
        <v>0</v>
      </c>
      <c r="AH3755" s="832">
        <v>0</v>
      </c>
      <c r="AI3755" s="832">
        <v>0</v>
      </c>
    </row>
    <row r="3756" spans="1:35" ht="15" customHeight="1">
      <c r="A3756" s="832" t="s">
        <v>1150</v>
      </c>
      <c r="B3756" s="832">
        <v>2024</v>
      </c>
      <c r="C3756" s="832" t="s">
        <v>1494</v>
      </c>
      <c r="D3756" s="832" t="s">
        <v>2736</v>
      </c>
      <c r="E3756" s="832" t="s">
        <v>333</v>
      </c>
      <c r="F3756" s="832" t="s">
        <v>1119</v>
      </c>
      <c r="G3756" s="832">
        <v>0</v>
      </c>
      <c r="H3756" s="832">
        <v>0</v>
      </c>
      <c r="I3756" s="832">
        <v>0</v>
      </c>
      <c r="J3756" s="832">
        <v>0</v>
      </c>
      <c r="K3756" s="832">
        <v>0</v>
      </c>
      <c r="L3756" s="832">
        <v>0</v>
      </c>
      <c r="M3756" s="832">
        <v>0</v>
      </c>
      <c r="N3756" s="832">
        <v>0</v>
      </c>
      <c r="O3756" s="832">
        <v>0</v>
      </c>
      <c r="P3756" s="832">
        <v>0</v>
      </c>
      <c r="Q3756" s="832">
        <v>0</v>
      </c>
      <c r="R3756" s="832">
        <v>0</v>
      </c>
      <c r="S3756" s="832">
        <v>0</v>
      </c>
      <c r="T3756" s="832">
        <v>0</v>
      </c>
      <c r="U3756" s="832">
        <v>0</v>
      </c>
      <c r="V3756" s="832">
        <v>0</v>
      </c>
      <c r="W3756" s="832">
        <v>0</v>
      </c>
      <c r="X3756" s="832">
        <v>0</v>
      </c>
      <c r="Y3756" s="832">
        <v>0</v>
      </c>
      <c r="Z3756" s="832">
        <v>0</v>
      </c>
      <c r="AA3756" s="832">
        <v>0</v>
      </c>
      <c r="AB3756" s="832">
        <v>0</v>
      </c>
      <c r="AC3756" s="832">
        <v>0</v>
      </c>
      <c r="AD3756" s="832">
        <v>0</v>
      </c>
      <c r="AE3756" s="832">
        <v>0</v>
      </c>
      <c r="AF3756" s="832">
        <v>0</v>
      </c>
      <c r="AG3756" s="832">
        <v>0</v>
      </c>
      <c r="AH3756" s="832">
        <v>0</v>
      </c>
      <c r="AI3756" s="832">
        <v>0</v>
      </c>
    </row>
    <row r="3757" spans="1:35" ht="15" customHeight="1">
      <c r="A3757" s="832" t="s">
        <v>1150</v>
      </c>
      <c r="B3757" s="832">
        <v>2024</v>
      </c>
      <c r="C3757" s="832" t="s">
        <v>1496</v>
      </c>
      <c r="D3757" s="832" t="s">
        <v>2737</v>
      </c>
      <c r="E3757" s="832" t="s">
        <v>333</v>
      </c>
      <c r="F3757" s="832" t="s">
        <v>1119</v>
      </c>
      <c r="G3757" s="832">
        <v>167</v>
      </c>
      <c r="H3757" s="832">
        <v>167</v>
      </c>
      <c r="I3757" s="832">
        <v>167</v>
      </c>
      <c r="J3757" s="832">
        <v>167</v>
      </c>
      <c r="K3757" s="832">
        <v>0</v>
      </c>
      <c r="L3757" s="832">
        <v>0</v>
      </c>
      <c r="M3757" s="832">
        <v>0</v>
      </c>
      <c r="N3757" s="832">
        <v>0</v>
      </c>
      <c r="O3757" s="832">
        <v>0</v>
      </c>
      <c r="P3757" s="832">
        <v>0</v>
      </c>
      <c r="Q3757" s="832">
        <v>0</v>
      </c>
      <c r="R3757" s="832">
        <v>0</v>
      </c>
      <c r="S3757" s="832">
        <v>13.92</v>
      </c>
      <c r="T3757" s="832">
        <v>0</v>
      </c>
      <c r="U3757" s="832">
        <v>0</v>
      </c>
      <c r="V3757" s="832">
        <v>0</v>
      </c>
      <c r="W3757" s="832">
        <v>0</v>
      </c>
      <c r="X3757" s="832">
        <v>0</v>
      </c>
      <c r="Y3757" s="832">
        <v>0</v>
      </c>
      <c r="Z3757" s="832">
        <v>0</v>
      </c>
      <c r="AA3757" s="832">
        <v>0</v>
      </c>
      <c r="AB3757" s="832">
        <v>0</v>
      </c>
      <c r="AC3757" s="832">
        <v>0</v>
      </c>
      <c r="AD3757" s="832">
        <v>0</v>
      </c>
      <c r="AE3757" s="832">
        <v>0</v>
      </c>
      <c r="AF3757" s="832">
        <v>0</v>
      </c>
      <c r="AG3757" s="832">
        <v>0</v>
      </c>
      <c r="AH3757" s="832">
        <v>0</v>
      </c>
      <c r="AI3757" s="832">
        <v>0</v>
      </c>
    </row>
    <row r="3758" spans="1:35" ht="15" customHeight="1">
      <c r="A3758" s="832" t="s">
        <v>1150</v>
      </c>
      <c r="B3758" s="832">
        <v>2024</v>
      </c>
      <c r="C3758" s="832" t="s">
        <v>1498</v>
      </c>
      <c r="D3758" s="832" t="s">
        <v>2738</v>
      </c>
      <c r="E3758" s="832" t="s">
        <v>333</v>
      </c>
      <c r="F3758" s="832" t="s">
        <v>1119</v>
      </c>
      <c r="G3758" s="832">
        <v>7082.12</v>
      </c>
      <c r="H3758" s="832">
        <v>8384.6200000000008</v>
      </c>
      <c r="I3758" s="832">
        <v>9687.1200000000008</v>
      </c>
      <c r="J3758" s="832">
        <v>10989.62</v>
      </c>
      <c r="K3758" s="832">
        <v>-0.03</v>
      </c>
      <c r="L3758" s="832">
        <v>-0.03</v>
      </c>
      <c r="M3758" s="832">
        <v>-0.03</v>
      </c>
      <c r="N3758" s="832">
        <v>734.92</v>
      </c>
      <c r="O3758" s="832">
        <v>1469.87</v>
      </c>
      <c r="P3758" s="832">
        <v>5271.11</v>
      </c>
      <c r="Q3758" s="832">
        <v>7469.81</v>
      </c>
      <c r="R3758" s="832">
        <v>7247.16</v>
      </c>
      <c r="S3758" s="832">
        <v>915.8</v>
      </c>
      <c r="T3758" s="832">
        <v>1152.71</v>
      </c>
      <c r="U3758" s="832">
        <v>0</v>
      </c>
      <c r="V3758" s="832">
        <v>0</v>
      </c>
      <c r="W3758" s="832">
        <v>0</v>
      </c>
      <c r="X3758" s="832">
        <v>0</v>
      </c>
      <c r="Y3758" s="832">
        <v>0</v>
      </c>
      <c r="Z3758" s="832">
        <v>0</v>
      </c>
      <c r="AA3758" s="832">
        <v>0</v>
      </c>
      <c r="AB3758" s="832">
        <v>0</v>
      </c>
      <c r="AC3758" s="832">
        <v>0</v>
      </c>
      <c r="AD3758" s="832">
        <v>0</v>
      </c>
      <c r="AE3758" s="832">
        <v>0</v>
      </c>
      <c r="AF3758" s="832">
        <v>0</v>
      </c>
      <c r="AG3758" s="832">
        <v>0</v>
      </c>
      <c r="AH3758" s="832">
        <v>0</v>
      </c>
      <c r="AI3758" s="832">
        <v>0</v>
      </c>
    </row>
    <row r="3759" spans="1:35" ht="15" customHeight="1">
      <c r="A3759" s="832" t="s">
        <v>1150</v>
      </c>
      <c r="B3759" s="832">
        <v>2024</v>
      </c>
      <c r="C3759" s="832" t="s">
        <v>1500</v>
      </c>
      <c r="D3759" s="832" t="s">
        <v>2739</v>
      </c>
      <c r="E3759" s="832" t="s">
        <v>333</v>
      </c>
      <c r="F3759" s="832" t="s">
        <v>1119</v>
      </c>
      <c r="G3759" s="832">
        <v>6709.84</v>
      </c>
      <c r="H3759" s="832">
        <v>7636.32</v>
      </c>
      <c r="I3759" s="832">
        <v>8562.7999999999993</v>
      </c>
      <c r="J3759" s="832">
        <v>9489.2800000000007</v>
      </c>
      <c r="K3759" s="832">
        <v>926.48</v>
      </c>
      <c r="L3759" s="832">
        <v>1852.96</v>
      </c>
      <c r="M3759" s="832">
        <v>2779.44</v>
      </c>
      <c r="N3759" s="832">
        <v>3705.92</v>
      </c>
      <c r="O3759" s="832">
        <v>4632.3999999999996</v>
      </c>
      <c r="P3759" s="832">
        <v>5558.88</v>
      </c>
      <c r="Q3759" s="832">
        <v>5558.88</v>
      </c>
      <c r="R3759" s="832">
        <v>5558.88</v>
      </c>
      <c r="S3759" s="832">
        <v>790.77</v>
      </c>
      <c r="T3759" s="832">
        <v>842.25</v>
      </c>
      <c r="U3759" s="832">
        <v>0</v>
      </c>
      <c r="V3759" s="832">
        <v>0</v>
      </c>
      <c r="W3759" s="832">
        <v>0</v>
      </c>
      <c r="X3759" s="832">
        <v>0</v>
      </c>
      <c r="Y3759" s="832">
        <v>0</v>
      </c>
      <c r="Z3759" s="832">
        <v>0</v>
      </c>
      <c r="AA3759" s="832">
        <v>0</v>
      </c>
      <c r="AB3759" s="832">
        <v>0</v>
      </c>
      <c r="AC3759" s="832">
        <v>0</v>
      </c>
      <c r="AD3759" s="832">
        <v>0</v>
      </c>
      <c r="AE3759" s="832">
        <v>0</v>
      </c>
      <c r="AF3759" s="832">
        <v>0</v>
      </c>
      <c r="AG3759" s="832">
        <v>0</v>
      </c>
      <c r="AH3759" s="832">
        <v>0</v>
      </c>
      <c r="AI3759" s="832">
        <v>0</v>
      </c>
    </row>
    <row r="3760" spans="1:35" ht="15" customHeight="1">
      <c r="A3760" s="832" t="s">
        <v>1150</v>
      </c>
      <c r="B3760" s="832">
        <v>2024</v>
      </c>
      <c r="C3760" s="832" t="s">
        <v>1502</v>
      </c>
      <c r="D3760" s="832" t="s">
        <v>2740</v>
      </c>
      <c r="E3760" s="832" t="s">
        <v>333</v>
      </c>
      <c r="F3760" s="832" t="s">
        <v>1119</v>
      </c>
      <c r="G3760" s="832">
        <v>13120</v>
      </c>
      <c r="H3760" s="832">
        <v>15483.18</v>
      </c>
      <c r="I3760" s="832">
        <v>17503</v>
      </c>
      <c r="J3760" s="832">
        <v>19231.03</v>
      </c>
      <c r="K3760" s="832">
        <v>1812.06</v>
      </c>
      <c r="L3760" s="832">
        <v>3606.83</v>
      </c>
      <c r="M3760" s="832">
        <v>5398.27</v>
      </c>
      <c r="N3760" s="832">
        <v>7219.65</v>
      </c>
      <c r="O3760" s="832">
        <v>9025.98</v>
      </c>
      <c r="P3760" s="832">
        <v>9213.5300000000007</v>
      </c>
      <c r="Q3760" s="832">
        <v>10762.05</v>
      </c>
      <c r="R3760" s="832">
        <v>19476.810000000001</v>
      </c>
      <c r="S3760" s="832">
        <v>1602.59</v>
      </c>
      <c r="T3760" s="832">
        <v>1723.57</v>
      </c>
      <c r="U3760" s="832">
        <v>0</v>
      </c>
      <c r="V3760" s="832">
        <v>0</v>
      </c>
      <c r="W3760" s="832">
        <v>0</v>
      </c>
      <c r="X3760" s="832">
        <v>0</v>
      </c>
      <c r="Y3760" s="832">
        <v>0</v>
      </c>
      <c r="Z3760" s="832">
        <v>0</v>
      </c>
      <c r="AA3760" s="832">
        <v>0</v>
      </c>
      <c r="AB3760" s="832">
        <v>0</v>
      </c>
      <c r="AC3760" s="832">
        <v>0</v>
      </c>
      <c r="AD3760" s="832">
        <v>0</v>
      </c>
      <c r="AE3760" s="832">
        <v>0</v>
      </c>
      <c r="AF3760" s="832">
        <v>0</v>
      </c>
      <c r="AG3760" s="832">
        <v>0</v>
      </c>
      <c r="AH3760" s="832">
        <v>0</v>
      </c>
      <c r="AI3760" s="832">
        <v>0</v>
      </c>
    </row>
    <row r="3761" spans="1:35" ht="15" customHeight="1">
      <c r="A3761" s="832" t="s">
        <v>1150</v>
      </c>
      <c r="B3761" s="832">
        <v>2024</v>
      </c>
      <c r="C3761" s="832" t="s">
        <v>1504</v>
      </c>
      <c r="D3761" s="832" t="s">
        <v>2741</v>
      </c>
      <c r="E3761" s="832" t="s">
        <v>333</v>
      </c>
      <c r="F3761" s="832" t="s">
        <v>1119</v>
      </c>
      <c r="G3761" s="832">
        <v>8318.9699999999993</v>
      </c>
      <c r="H3761" s="832">
        <v>9318.9699999999993</v>
      </c>
      <c r="I3761" s="832">
        <v>10318.969999999999</v>
      </c>
      <c r="J3761" s="832">
        <v>11318.97</v>
      </c>
      <c r="K3761" s="832">
        <v>0</v>
      </c>
      <c r="L3761" s="832">
        <v>1000</v>
      </c>
      <c r="M3761" s="832">
        <v>2000</v>
      </c>
      <c r="N3761" s="832">
        <v>3000</v>
      </c>
      <c r="O3761" s="832">
        <v>4000</v>
      </c>
      <c r="P3761" s="832">
        <v>5000</v>
      </c>
      <c r="Q3761" s="832">
        <v>6000</v>
      </c>
      <c r="R3761" s="832">
        <v>7000</v>
      </c>
      <c r="S3761" s="832">
        <v>943.25</v>
      </c>
      <c r="T3761" s="832">
        <v>909.09</v>
      </c>
      <c r="U3761" s="832">
        <v>0</v>
      </c>
      <c r="V3761" s="832">
        <v>0</v>
      </c>
      <c r="W3761" s="832">
        <v>0</v>
      </c>
      <c r="X3761" s="832">
        <v>0</v>
      </c>
      <c r="Y3761" s="832">
        <v>0</v>
      </c>
      <c r="Z3761" s="832">
        <v>0</v>
      </c>
      <c r="AA3761" s="832">
        <v>0</v>
      </c>
      <c r="AB3761" s="832">
        <v>0</v>
      </c>
      <c r="AC3761" s="832">
        <v>0</v>
      </c>
      <c r="AD3761" s="832">
        <v>0</v>
      </c>
      <c r="AE3761" s="832">
        <v>0</v>
      </c>
      <c r="AF3761" s="832">
        <v>0</v>
      </c>
      <c r="AG3761" s="832">
        <v>0</v>
      </c>
      <c r="AH3761" s="832">
        <v>0</v>
      </c>
      <c r="AI3761" s="832">
        <v>0</v>
      </c>
    </row>
    <row r="3762" spans="1:35" ht="15" customHeight="1">
      <c r="A3762" s="832" t="s">
        <v>1150</v>
      </c>
      <c r="B3762" s="832">
        <v>2024</v>
      </c>
      <c r="C3762" s="832" t="s">
        <v>1506</v>
      </c>
      <c r="D3762" s="832" t="s">
        <v>2742</v>
      </c>
      <c r="E3762" s="832" t="s">
        <v>333</v>
      </c>
      <c r="F3762" s="832" t="s">
        <v>1119</v>
      </c>
      <c r="G3762" s="832">
        <v>403.46</v>
      </c>
      <c r="H3762" s="832">
        <v>862.42</v>
      </c>
      <c r="I3762" s="832">
        <v>1091.9100000000001</v>
      </c>
      <c r="J3762" s="832">
        <v>1799.49</v>
      </c>
      <c r="K3762" s="832">
        <v>73.12</v>
      </c>
      <c r="L3762" s="832">
        <v>73.12</v>
      </c>
      <c r="M3762" s="832">
        <v>551.21</v>
      </c>
      <c r="N3762" s="832">
        <v>1176.21</v>
      </c>
      <c r="O3762" s="832">
        <v>1202.46</v>
      </c>
      <c r="P3762" s="832">
        <v>1689.3</v>
      </c>
      <c r="Q3762" s="832">
        <v>1698.05</v>
      </c>
      <c r="R3762" s="832">
        <v>2334.0500000000002</v>
      </c>
      <c r="S3762" s="832">
        <v>149.96</v>
      </c>
      <c r="T3762" s="832">
        <v>295.19</v>
      </c>
      <c r="U3762" s="832">
        <v>0</v>
      </c>
      <c r="V3762" s="832">
        <v>0</v>
      </c>
      <c r="W3762" s="832">
        <v>0</v>
      </c>
      <c r="X3762" s="832">
        <v>0</v>
      </c>
      <c r="Y3762" s="832">
        <v>0</v>
      </c>
      <c r="Z3762" s="832">
        <v>0</v>
      </c>
      <c r="AA3762" s="832">
        <v>0</v>
      </c>
      <c r="AB3762" s="832">
        <v>0</v>
      </c>
      <c r="AC3762" s="832">
        <v>0</v>
      </c>
      <c r="AD3762" s="832">
        <v>0</v>
      </c>
      <c r="AE3762" s="832">
        <v>0</v>
      </c>
      <c r="AF3762" s="832">
        <v>0</v>
      </c>
      <c r="AG3762" s="832">
        <v>0</v>
      </c>
      <c r="AH3762" s="832">
        <v>0</v>
      </c>
      <c r="AI3762" s="832">
        <v>0</v>
      </c>
    </row>
    <row r="3763" spans="1:35" ht="15" customHeight="1">
      <c r="A3763" s="832" t="s">
        <v>1150</v>
      </c>
      <c r="B3763" s="832">
        <v>2024</v>
      </c>
      <c r="C3763" s="832" t="s">
        <v>1508</v>
      </c>
      <c r="D3763" s="832" t="s">
        <v>2743</v>
      </c>
      <c r="E3763" s="832" t="s">
        <v>333</v>
      </c>
      <c r="F3763" s="832" t="s">
        <v>1119</v>
      </c>
      <c r="G3763" s="832">
        <v>0</v>
      </c>
      <c r="H3763" s="832">
        <v>0</v>
      </c>
      <c r="I3763" s="832">
        <v>0</v>
      </c>
      <c r="J3763" s="832">
        <v>0</v>
      </c>
      <c r="K3763" s="832">
        <v>0</v>
      </c>
      <c r="L3763" s="832">
        <v>0</v>
      </c>
      <c r="M3763" s="832">
        <v>0</v>
      </c>
      <c r="N3763" s="832">
        <v>0</v>
      </c>
      <c r="O3763" s="832">
        <v>0</v>
      </c>
      <c r="P3763" s="832">
        <v>0</v>
      </c>
      <c r="Q3763" s="832">
        <v>0</v>
      </c>
      <c r="R3763" s="832">
        <v>0</v>
      </c>
      <c r="S3763" s="832">
        <v>0</v>
      </c>
      <c r="T3763" s="832">
        <v>0</v>
      </c>
      <c r="U3763" s="832">
        <v>0</v>
      </c>
      <c r="V3763" s="832">
        <v>0</v>
      </c>
      <c r="W3763" s="832">
        <v>0</v>
      </c>
      <c r="X3763" s="832">
        <v>0</v>
      </c>
      <c r="Y3763" s="832">
        <v>0</v>
      </c>
      <c r="Z3763" s="832">
        <v>0</v>
      </c>
      <c r="AA3763" s="832">
        <v>0</v>
      </c>
      <c r="AB3763" s="832">
        <v>0</v>
      </c>
      <c r="AC3763" s="832">
        <v>0</v>
      </c>
      <c r="AD3763" s="832">
        <v>0</v>
      </c>
      <c r="AE3763" s="832">
        <v>0</v>
      </c>
      <c r="AF3763" s="832">
        <v>0</v>
      </c>
      <c r="AG3763" s="832">
        <v>0</v>
      </c>
      <c r="AH3763" s="832">
        <v>0</v>
      </c>
      <c r="AI3763" s="832">
        <v>0</v>
      </c>
    </row>
    <row r="3764" spans="1:35" ht="15" customHeight="1">
      <c r="A3764" s="832" t="s">
        <v>1150</v>
      </c>
      <c r="B3764" s="832">
        <v>2024</v>
      </c>
      <c r="C3764" s="832" t="s">
        <v>1510</v>
      </c>
      <c r="D3764" s="832" t="s">
        <v>1511</v>
      </c>
      <c r="E3764" s="832" t="s">
        <v>333</v>
      </c>
      <c r="F3764" s="832" t="s">
        <v>1119</v>
      </c>
      <c r="G3764" s="832">
        <v>510.66</v>
      </c>
      <c r="H3764" s="832">
        <v>521.84</v>
      </c>
      <c r="I3764" s="832">
        <v>4420.16</v>
      </c>
      <c r="J3764" s="832">
        <v>4488.3500000000004</v>
      </c>
      <c r="K3764" s="832">
        <v>0</v>
      </c>
      <c r="L3764" s="832">
        <v>10.15</v>
      </c>
      <c r="M3764" s="832">
        <v>355.35</v>
      </c>
      <c r="N3764" s="832">
        <v>1493.86</v>
      </c>
      <c r="O3764" s="832">
        <v>1493.86</v>
      </c>
      <c r="P3764" s="832">
        <v>1048.49</v>
      </c>
      <c r="Q3764" s="832">
        <v>1048.49</v>
      </c>
      <c r="R3764" s="832">
        <v>1048.49</v>
      </c>
      <c r="S3764" s="832">
        <v>374.03</v>
      </c>
      <c r="T3764" s="832">
        <v>465.43</v>
      </c>
      <c r="U3764" s="832">
        <v>0</v>
      </c>
      <c r="V3764" s="832">
        <v>0</v>
      </c>
      <c r="W3764" s="832">
        <v>0</v>
      </c>
      <c r="X3764" s="832">
        <v>0</v>
      </c>
      <c r="Y3764" s="832">
        <v>0</v>
      </c>
      <c r="Z3764" s="832">
        <v>0</v>
      </c>
      <c r="AA3764" s="832">
        <v>0</v>
      </c>
      <c r="AB3764" s="832">
        <v>0</v>
      </c>
      <c r="AC3764" s="832">
        <v>0</v>
      </c>
      <c r="AD3764" s="832">
        <v>0</v>
      </c>
      <c r="AE3764" s="832">
        <v>0</v>
      </c>
      <c r="AF3764" s="832">
        <v>0</v>
      </c>
      <c r="AG3764" s="832">
        <v>0</v>
      </c>
      <c r="AH3764" s="832">
        <v>0</v>
      </c>
      <c r="AI3764" s="832">
        <v>0</v>
      </c>
    </row>
    <row r="3765" spans="1:35" ht="15" customHeight="1">
      <c r="A3765" s="832" t="s">
        <v>1150</v>
      </c>
      <c r="B3765" s="832">
        <v>2024</v>
      </c>
      <c r="C3765" s="832" t="s">
        <v>1512</v>
      </c>
      <c r="D3765" s="832" t="s">
        <v>1513</v>
      </c>
      <c r="E3765" s="832" t="s">
        <v>333</v>
      </c>
      <c r="F3765" s="832" t="s">
        <v>1119</v>
      </c>
      <c r="G3765" s="832">
        <v>0</v>
      </c>
      <c r="H3765" s="832">
        <v>0</v>
      </c>
      <c r="I3765" s="832">
        <v>0</v>
      </c>
      <c r="J3765" s="832">
        <v>0</v>
      </c>
      <c r="K3765" s="832">
        <v>0</v>
      </c>
      <c r="L3765" s="832">
        <v>0</v>
      </c>
      <c r="M3765" s="832">
        <v>0</v>
      </c>
      <c r="N3765" s="832">
        <v>0</v>
      </c>
      <c r="O3765" s="832">
        <v>0</v>
      </c>
      <c r="P3765" s="832">
        <v>0</v>
      </c>
      <c r="Q3765" s="832">
        <v>0</v>
      </c>
      <c r="R3765" s="832">
        <v>0</v>
      </c>
      <c r="S3765" s="832">
        <v>0</v>
      </c>
      <c r="T3765" s="832">
        <v>0</v>
      </c>
      <c r="U3765" s="832">
        <v>0</v>
      </c>
      <c r="V3765" s="832">
        <v>0</v>
      </c>
      <c r="W3765" s="832">
        <v>0</v>
      </c>
      <c r="X3765" s="832">
        <v>0</v>
      </c>
      <c r="Y3765" s="832">
        <v>0</v>
      </c>
      <c r="Z3765" s="832">
        <v>0</v>
      </c>
      <c r="AA3765" s="832">
        <v>0</v>
      </c>
      <c r="AB3765" s="832">
        <v>0</v>
      </c>
      <c r="AC3765" s="832">
        <v>0</v>
      </c>
      <c r="AD3765" s="832">
        <v>0</v>
      </c>
      <c r="AE3765" s="832">
        <v>0</v>
      </c>
      <c r="AF3765" s="832">
        <v>0</v>
      </c>
      <c r="AG3765" s="832">
        <v>0</v>
      </c>
      <c r="AH3765" s="832">
        <v>0</v>
      </c>
      <c r="AI3765" s="832">
        <v>0</v>
      </c>
    </row>
    <row r="3766" spans="1:35" ht="15" customHeight="1">
      <c r="A3766" s="832" t="s">
        <v>1150</v>
      </c>
      <c r="B3766" s="832">
        <v>2024</v>
      </c>
      <c r="C3766" s="832" t="s">
        <v>1514</v>
      </c>
      <c r="D3766" s="832" t="s">
        <v>1515</v>
      </c>
      <c r="E3766" s="832" t="s">
        <v>333</v>
      </c>
      <c r="F3766" s="832" t="s">
        <v>1119</v>
      </c>
      <c r="G3766" s="832">
        <v>0</v>
      </c>
      <c r="H3766" s="832">
        <v>0</v>
      </c>
      <c r="I3766" s="832">
        <v>0</v>
      </c>
      <c r="J3766" s="832">
        <v>0</v>
      </c>
      <c r="K3766" s="832">
        <v>0</v>
      </c>
      <c r="L3766" s="832">
        <v>0</v>
      </c>
      <c r="M3766" s="832">
        <v>0</v>
      </c>
      <c r="N3766" s="832">
        <v>0</v>
      </c>
      <c r="O3766" s="832">
        <v>0</v>
      </c>
      <c r="P3766" s="832">
        <v>0</v>
      </c>
      <c r="Q3766" s="832">
        <v>0</v>
      </c>
      <c r="R3766" s="832">
        <v>0</v>
      </c>
      <c r="S3766" s="832">
        <v>0</v>
      </c>
      <c r="T3766" s="832">
        <v>0</v>
      </c>
      <c r="U3766" s="832">
        <v>0</v>
      </c>
      <c r="V3766" s="832">
        <v>0</v>
      </c>
      <c r="W3766" s="832">
        <v>0</v>
      </c>
      <c r="X3766" s="832">
        <v>0</v>
      </c>
      <c r="Y3766" s="832">
        <v>0</v>
      </c>
      <c r="Z3766" s="832">
        <v>0</v>
      </c>
      <c r="AA3766" s="832">
        <v>0</v>
      </c>
      <c r="AB3766" s="832">
        <v>0</v>
      </c>
      <c r="AC3766" s="832">
        <v>0</v>
      </c>
      <c r="AD3766" s="832">
        <v>0</v>
      </c>
      <c r="AE3766" s="832">
        <v>0</v>
      </c>
      <c r="AF3766" s="832">
        <v>0</v>
      </c>
      <c r="AG3766" s="832">
        <v>0</v>
      </c>
      <c r="AH3766" s="832">
        <v>0</v>
      </c>
      <c r="AI3766" s="832">
        <v>0</v>
      </c>
    </row>
    <row r="3767" spans="1:35" ht="15" customHeight="1">
      <c r="A3767" s="832" t="s">
        <v>1150</v>
      </c>
      <c r="B3767" s="832">
        <v>2024</v>
      </c>
      <c r="C3767" s="832" t="s">
        <v>1516</v>
      </c>
      <c r="D3767" s="832" t="s">
        <v>1517</v>
      </c>
      <c r="E3767" s="832" t="s">
        <v>333</v>
      </c>
      <c r="F3767" s="832" t="s">
        <v>1119</v>
      </c>
      <c r="G3767" s="832">
        <v>0</v>
      </c>
      <c r="H3767" s="832">
        <v>0</v>
      </c>
      <c r="I3767" s="832">
        <v>0</v>
      </c>
      <c r="J3767" s="832">
        <v>0</v>
      </c>
      <c r="K3767" s="832">
        <v>0</v>
      </c>
      <c r="L3767" s="832">
        <v>0</v>
      </c>
      <c r="M3767" s="832">
        <v>0</v>
      </c>
      <c r="N3767" s="832">
        <v>0</v>
      </c>
      <c r="O3767" s="832">
        <v>0</v>
      </c>
      <c r="P3767" s="832">
        <v>0</v>
      </c>
      <c r="Q3767" s="832">
        <v>0</v>
      </c>
      <c r="R3767" s="832">
        <v>0</v>
      </c>
      <c r="S3767" s="832">
        <v>0</v>
      </c>
      <c r="T3767" s="832">
        <v>0</v>
      </c>
      <c r="U3767" s="832">
        <v>0</v>
      </c>
      <c r="V3767" s="832">
        <v>0</v>
      </c>
      <c r="W3767" s="832">
        <v>0</v>
      </c>
      <c r="X3767" s="832">
        <v>0</v>
      </c>
      <c r="Y3767" s="832">
        <v>0</v>
      </c>
      <c r="Z3767" s="832">
        <v>0</v>
      </c>
      <c r="AA3767" s="832">
        <v>0</v>
      </c>
      <c r="AB3767" s="832">
        <v>0</v>
      </c>
      <c r="AC3767" s="832">
        <v>0</v>
      </c>
      <c r="AD3767" s="832">
        <v>0</v>
      </c>
      <c r="AE3767" s="832">
        <v>0</v>
      </c>
      <c r="AF3767" s="832">
        <v>0</v>
      </c>
      <c r="AG3767" s="832">
        <v>0</v>
      </c>
      <c r="AH3767" s="832">
        <v>0</v>
      </c>
      <c r="AI3767" s="832">
        <v>0</v>
      </c>
    </row>
    <row r="3768" spans="1:35" ht="15" customHeight="1">
      <c r="A3768" s="832" t="s">
        <v>1150</v>
      </c>
      <c r="B3768" s="832">
        <v>2024</v>
      </c>
      <c r="C3768" s="832" t="s">
        <v>1518</v>
      </c>
      <c r="D3768" s="832" t="s">
        <v>1519</v>
      </c>
      <c r="E3768" s="832" t="s">
        <v>333</v>
      </c>
      <c r="F3768" s="832" t="s">
        <v>1119</v>
      </c>
      <c r="G3768" s="832">
        <v>0</v>
      </c>
      <c r="H3768" s="832">
        <v>0</v>
      </c>
      <c r="I3768" s="832">
        <v>0</v>
      </c>
      <c r="J3768" s="832">
        <v>0</v>
      </c>
      <c r="K3768" s="832">
        <v>0</v>
      </c>
      <c r="L3768" s="832">
        <v>0</v>
      </c>
      <c r="M3768" s="832">
        <v>0</v>
      </c>
      <c r="N3768" s="832">
        <v>0</v>
      </c>
      <c r="O3768" s="832">
        <v>0</v>
      </c>
      <c r="P3768" s="832">
        <v>0</v>
      </c>
      <c r="Q3768" s="832">
        <v>0</v>
      </c>
      <c r="R3768" s="832">
        <v>0</v>
      </c>
      <c r="S3768" s="832">
        <v>0</v>
      </c>
      <c r="T3768" s="832">
        <v>0</v>
      </c>
      <c r="U3768" s="832">
        <v>0</v>
      </c>
      <c r="V3768" s="832">
        <v>0</v>
      </c>
      <c r="W3768" s="832">
        <v>0</v>
      </c>
      <c r="X3768" s="832">
        <v>0</v>
      </c>
      <c r="Y3768" s="832">
        <v>0</v>
      </c>
      <c r="Z3768" s="832">
        <v>0</v>
      </c>
      <c r="AA3768" s="832">
        <v>0</v>
      </c>
      <c r="AB3768" s="832">
        <v>0</v>
      </c>
      <c r="AC3768" s="832">
        <v>0</v>
      </c>
      <c r="AD3768" s="832">
        <v>0</v>
      </c>
      <c r="AE3768" s="832">
        <v>0</v>
      </c>
      <c r="AF3768" s="832">
        <v>0</v>
      </c>
      <c r="AG3768" s="832">
        <v>0</v>
      </c>
      <c r="AH3768" s="832">
        <v>0</v>
      </c>
      <c r="AI3768" s="832">
        <v>0</v>
      </c>
    </row>
    <row r="3769" spans="1:35" ht="15" customHeight="1">
      <c r="A3769" s="832" t="s">
        <v>1150</v>
      </c>
      <c r="B3769" s="832">
        <v>2024</v>
      </c>
      <c r="C3769" s="832" t="s">
        <v>1520</v>
      </c>
      <c r="D3769" s="832" t="s">
        <v>1521</v>
      </c>
      <c r="E3769" s="832" t="s">
        <v>333</v>
      </c>
      <c r="F3769" s="832" t="s">
        <v>1119</v>
      </c>
      <c r="G3769" s="832">
        <v>0</v>
      </c>
      <c r="H3769" s="832">
        <v>0</v>
      </c>
      <c r="I3769" s="832">
        <v>0</v>
      </c>
      <c r="J3769" s="832">
        <v>0</v>
      </c>
      <c r="K3769" s="832">
        <v>0</v>
      </c>
      <c r="L3769" s="832">
        <v>0</v>
      </c>
      <c r="M3769" s="832">
        <v>0</v>
      </c>
      <c r="N3769" s="832">
        <v>0</v>
      </c>
      <c r="O3769" s="832">
        <v>0</v>
      </c>
      <c r="P3769" s="832">
        <v>0</v>
      </c>
      <c r="Q3769" s="832">
        <v>0</v>
      </c>
      <c r="R3769" s="832">
        <v>0</v>
      </c>
      <c r="S3769" s="832">
        <v>0</v>
      </c>
      <c r="T3769" s="832">
        <v>0</v>
      </c>
      <c r="U3769" s="832">
        <v>0</v>
      </c>
      <c r="V3769" s="832">
        <v>0</v>
      </c>
      <c r="W3769" s="832">
        <v>0</v>
      </c>
      <c r="X3769" s="832">
        <v>0</v>
      </c>
      <c r="Y3769" s="832">
        <v>0</v>
      </c>
      <c r="Z3769" s="832">
        <v>0</v>
      </c>
      <c r="AA3769" s="832">
        <v>0</v>
      </c>
      <c r="AB3769" s="832">
        <v>0</v>
      </c>
      <c r="AC3769" s="832">
        <v>0</v>
      </c>
      <c r="AD3769" s="832">
        <v>0</v>
      </c>
      <c r="AE3769" s="832">
        <v>0</v>
      </c>
      <c r="AF3769" s="832">
        <v>0</v>
      </c>
      <c r="AG3769" s="832">
        <v>0</v>
      </c>
      <c r="AH3769" s="832">
        <v>0</v>
      </c>
      <c r="AI3769" s="832">
        <v>0</v>
      </c>
    </row>
    <row r="3770" spans="1:35" ht="15" customHeight="1">
      <c r="A3770" s="832" t="s">
        <v>1150</v>
      </c>
      <c r="B3770" s="832">
        <v>2024</v>
      </c>
      <c r="C3770" s="832" t="s">
        <v>1522</v>
      </c>
      <c r="D3770" s="832" t="s">
        <v>1523</v>
      </c>
      <c r="E3770" s="832" t="s">
        <v>333</v>
      </c>
      <c r="F3770" s="832" t="s">
        <v>1119</v>
      </c>
      <c r="G3770" s="832">
        <v>0</v>
      </c>
      <c r="H3770" s="832">
        <v>0</v>
      </c>
      <c r="I3770" s="832">
        <v>0</v>
      </c>
      <c r="J3770" s="832">
        <v>0</v>
      </c>
      <c r="K3770" s="832">
        <v>0</v>
      </c>
      <c r="L3770" s="832">
        <v>0</v>
      </c>
      <c r="M3770" s="832">
        <v>0</v>
      </c>
      <c r="N3770" s="832">
        <v>0</v>
      </c>
      <c r="O3770" s="832">
        <v>0</v>
      </c>
      <c r="P3770" s="832">
        <v>0</v>
      </c>
      <c r="Q3770" s="832">
        <v>0</v>
      </c>
      <c r="R3770" s="832">
        <v>0</v>
      </c>
      <c r="S3770" s="832">
        <v>0</v>
      </c>
      <c r="T3770" s="832">
        <v>0</v>
      </c>
      <c r="U3770" s="832">
        <v>0</v>
      </c>
      <c r="V3770" s="832">
        <v>0</v>
      </c>
      <c r="W3770" s="832">
        <v>0</v>
      </c>
      <c r="X3770" s="832">
        <v>0</v>
      </c>
      <c r="Y3770" s="832">
        <v>0</v>
      </c>
      <c r="Z3770" s="832">
        <v>0</v>
      </c>
      <c r="AA3770" s="832">
        <v>0</v>
      </c>
      <c r="AB3770" s="832">
        <v>0</v>
      </c>
      <c r="AC3770" s="832">
        <v>0</v>
      </c>
      <c r="AD3770" s="832">
        <v>0</v>
      </c>
      <c r="AE3770" s="832">
        <v>0</v>
      </c>
      <c r="AF3770" s="832">
        <v>0</v>
      </c>
      <c r="AG3770" s="832">
        <v>0</v>
      </c>
      <c r="AH3770" s="832">
        <v>0</v>
      </c>
      <c r="AI3770" s="832">
        <v>0</v>
      </c>
    </row>
    <row r="3771" spans="1:35" ht="15" customHeight="1">
      <c r="A3771" s="832" t="s">
        <v>1150</v>
      </c>
      <c r="B3771" s="832">
        <v>2024</v>
      </c>
      <c r="C3771" s="832" t="s">
        <v>1524</v>
      </c>
      <c r="D3771" s="832" t="s">
        <v>1525</v>
      </c>
      <c r="E3771" s="832" t="s">
        <v>333</v>
      </c>
      <c r="F3771" s="832" t="s">
        <v>1119</v>
      </c>
      <c r="G3771" s="832">
        <v>0</v>
      </c>
      <c r="H3771" s="832">
        <v>0</v>
      </c>
      <c r="I3771" s="832">
        <v>0</v>
      </c>
      <c r="J3771" s="832">
        <v>0</v>
      </c>
      <c r="K3771" s="832">
        <v>0</v>
      </c>
      <c r="L3771" s="832">
        <v>0</v>
      </c>
      <c r="M3771" s="832">
        <v>0</v>
      </c>
      <c r="N3771" s="832">
        <v>0</v>
      </c>
      <c r="O3771" s="832">
        <v>0</v>
      </c>
      <c r="P3771" s="832">
        <v>0</v>
      </c>
      <c r="Q3771" s="832">
        <v>0</v>
      </c>
      <c r="R3771" s="832">
        <v>0</v>
      </c>
      <c r="S3771" s="832">
        <v>0</v>
      </c>
      <c r="T3771" s="832">
        <v>0</v>
      </c>
      <c r="U3771" s="832">
        <v>0</v>
      </c>
      <c r="V3771" s="832">
        <v>0</v>
      </c>
      <c r="W3771" s="832">
        <v>0</v>
      </c>
      <c r="X3771" s="832">
        <v>0</v>
      </c>
      <c r="Y3771" s="832">
        <v>0</v>
      </c>
      <c r="Z3771" s="832">
        <v>0</v>
      </c>
      <c r="AA3771" s="832">
        <v>0</v>
      </c>
      <c r="AB3771" s="832">
        <v>0</v>
      </c>
      <c r="AC3771" s="832">
        <v>0</v>
      </c>
      <c r="AD3771" s="832">
        <v>0</v>
      </c>
      <c r="AE3771" s="832">
        <v>0</v>
      </c>
      <c r="AF3771" s="832">
        <v>0</v>
      </c>
      <c r="AG3771" s="832">
        <v>0</v>
      </c>
      <c r="AH3771" s="832">
        <v>0</v>
      </c>
      <c r="AI3771" s="832">
        <v>0</v>
      </c>
    </row>
    <row r="3772" spans="1:35" ht="15" customHeight="1">
      <c r="A3772" s="832" t="s">
        <v>1150</v>
      </c>
      <c r="B3772" s="832">
        <v>2024</v>
      </c>
      <c r="C3772" s="832" t="s">
        <v>1526</v>
      </c>
      <c r="D3772" s="832" t="s">
        <v>1527</v>
      </c>
      <c r="E3772" s="832" t="s">
        <v>333</v>
      </c>
      <c r="F3772" s="832" t="s">
        <v>1119</v>
      </c>
      <c r="G3772" s="832">
        <v>0</v>
      </c>
      <c r="H3772" s="832">
        <v>0</v>
      </c>
      <c r="I3772" s="832">
        <v>0</v>
      </c>
      <c r="J3772" s="832">
        <v>0</v>
      </c>
      <c r="K3772" s="832">
        <v>0</v>
      </c>
      <c r="L3772" s="832">
        <v>0</v>
      </c>
      <c r="M3772" s="832">
        <v>0</v>
      </c>
      <c r="N3772" s="832">
        <v>0</v>
      </c>
      <c r="O3772" s="832">
        <v>0</v>
      </c>
      <c r="P3772" s="832">
        <v>0</v>
      </c>
      <c r="Q3772" s="832">
        <v>0</v>
      </c>
      <c r="R3772" s="832">
        <v>0</v>
      </c>
      <c r="S3772" s="832">
        <v>0</v>
      </c>
      <c r="T3772" s="832">
        <v>0</v>
      </c>
      <c r="U3772" s="832">
        <v>0</v>
      </c>
      <c r="V3772" s="832">
        <v>0</v>
      </c>
      <c r="W3772" s="832">
        <v>0</v>
      </c>
      <c r="X3772" s="832">
        <v>0</v>
      </c>
      <c r="Y3772" s="832">
        <v>0</v>
      </c>
      <c r="Z3772" s="832">
        <v>0</v>
      </c>
      <c r="AA3772" s="832">
        <v>0</v>
      </c>
      <c r="AB3772" s="832">
        <v>0</v>
      </c>
      <c r="AC3772" s="832">
        <v>0</v>
      </c>
      <c r="AD3772" s="832">
        <v>0</v>
      </c>
      <c r="AE3772" s="832">
        <v>0</v>
      </c>
      <c r="AF3772" s="832">
        <v>0</v>
      </c>
      <c r="AG3772" s="832">
        <v>0</v>
      </c>
      <c r="AH3772" s="832">
        <v>0</v>
      </c>
      <c r="AI3772" s="832">
        <v>0</v>
      </c>
    </row>
    <row r="3773" spans="1:35" ht="15" customHeight="1">
      <c r="A3773" s="832" t="s">
        <v>1150</v>
      </c>
      <c r="B3773" s="832">
        <v>2024</v>
      </c>
      <c r="C3773" s="832" t="s">
        <v>1528</v>
      </c>
      <c r="D3773" s="832" t="s">
        <v>1529</v>
      </c>
      <c r="E3773" s="832" t="s">
        <v>333</v>
      </c>
      <c r="F3773" s="832" t="s">
        <v>1119</v>
      </c>
      <c r="G3773" s="832">
        <v>0</v>
      </c>
      <c r="H3773" s="832">
        <v>0</v>
      </c>
      <c r="I3773" s="832">
        <v>0</v>
      </c>
      <c r="J3773" s="832">
        <v>0</v>
      </c>
      <c r="K3773" s="832">
        <v>0</v>
      </c>
      <c r="L3773" s="832">
        <v>0</v>
      </c>
      <c r="M3773" s="832">
        <v>0</v>
      </c>
      <c r="N3773" s="832">
        <v>0</v>
      </c>
      <c r="O3773" s="832">
        <v>0</v>
      </c>
      <c r="P3773" s="832">
        <v>0</v>
      </c>
      <c r="Q3773" s="832">
        <v>0</v>
      </c>
      <c r="R3773" s="832">
        <v>0</v>
      </c>
      <c r="S3773" s="832">
        <v>0</v>
      </c>
      <c r="T3773" s="832">
        <v>0</v>
      </c>
      <c r="U3773" s="832">
        <v>0</v>
      </c>
      <c r="V3773" s="832">
        <v>0</v>
      </c>
      <c r="W3773" s="832">
        <v>0</v>
      </c>
      <c r="X3773" s="832">
        <v>0</v>
      </c>
      <c r="Y3773" s="832">
        <v>0</v>
      </c>
      <c r="Z3773" s="832">
        <v>0</v>
      </c>
      <c r="AA3773" s="832">
        <v>0</v>
      </c>
      <c r="AB3773" s="832">
        <v>0</v>
      </c>
      <c r="AC3773" s="832">
        <v>0</v>
      </c>
      <c r="AD3773" s="832">
        <v>0</v>
      </c>
      <c r="AE3773" s="832">
        <v>0</v>
      </c>
      <c r="AF3773" s="832">
        <v>0</v>
      </c>
      <c r="AG3773" s="832">
        <v>0</v>
      </c>
      <c r="AH3773" s="832">
        <v>0</v>
      </c>
      <c r="AI3773" s="832">
        <v>0</v>
      </c>
    </row>
    <row r="3774" spans="1:35" ht="15" customHeight="1">
      <c r="A3774" s="832" t="s">
        <v>1150</v>
      </c>
      <c r="B3774" s="832">
        <v>2024</v>
      </c>
      <c r="C3774" s="832" t="s">
        <v>1530</v>
      </c>
      <c r="D3774" s="832" t="s">
        <v>1531</v>
      </c>
      <c r="E3774" s="832" t="s">
        <v>333</v>
      </c>
      <c r="F3774" s="832" t="s">
        <v>1119</v>
      </c>
      <c r="G3774" s="832">
        <v>0</v>
      </c>
      <c r="H3774" s="832">
        <v>0</v>
      </c>
      <c r="I3774" s="832">
        <v>0</v>
      </c>
      <c r="J3774" s="832">
        <v>0</v>
      </c>
      <c r="K3774" s="832">
        <v>0</v>
      </c>
      <c r="L3774" s="832">
        <v>0</v>
      </c>
      <c r="M3774" s="832">
        <v>0</v>
      </c>
      <c r="N3774" s="832">
        <v>0</v>
      </c>
      <c r="O3774" s="832">
        <v>0</v>
      </c>
      <c r="P3774" s="832">
        <v>0</v>
      </c>
      <c r="Q3774" s="832">
        <v>0</v>
      </c>
      <c r="R3774" s="832">
        <v>0</v>
      </c>
      <c r="S3774" s="832">
        <v>0</v>
      </c>
      <c r="T3774" s="832">
        <v>0</v>
      </c>
      <c r="U3774" s="832">
        <v>0</v>
      </c>
      <c r="V3774" s="832">
        <v>0</v>
      </c>
      <c r="W3774" s="832">
        <v>0</v>
      </c>
      <c r="X3774" s="832">
        <v>0</v>
      </c>
      <c r="Y3774" s="832">
        <v>0</v>
      </c>
      <c r="Z3774" s="832">
        <v>0</v>
      </c>
      <c r="AA3774" s="832">
        <v>0</v>
      </c>
      <c r="AB3774" s="832">
        <v>0</v>
      </c>
      <c r="AC3774" s="832">
        <v>0</v>
      </c>
      <c r="AD3774" s="832">
        <v>0</v>
      </c>
      <c r="AE3774" s="832">
        <v>0</v>
      </c>
      <c r="AF3774" s="832">
        <v>0</v>
      </c>
      <c r="AG3774" s="832">
        <v>0</v>
      </c>
      <c r="AH3774" s="832">
        <v>0</v>
      </c>
      <c r="AI3774" s="832">
        <v>0</v>
      </c>
    </row>
    <row r="3775" spans="1:35" ht="15" customHeight="1">
      <c r="A3775" s="832" t="s">
        <v>1150</v>
      </c>
      <c r="B3775" s="832">
        <v>2024</v>
      </c>
      <c r="C3775" s="832" t="s">
        <v>1532</v>
      </c>
      <c r="D3775" s="832" t="s">
        <v>1533</v>
      </c>
      <c r="E3775" s="832" t="s">
        <v>333</v>
      </c>
      <c r="F3775" s="832" t="s">
        <v>1119</v>
      </c>
      <c r="G3775" s="832">
        <v>0</v>
      </c>
      <c r="H3775" s="832">
        <v>0</v>
      </c>
      <c r="I3775" s="832">
        <v>0</v>
      </c>
      <c r="J3775" s="832">
        <v>0</v>
      </c>
      <c r="K3775" s="832">
        <v>0</v>
      </c>
      <c r="L3775" s="832">
        <v>0</v>
      </c>
      <c r="M3775" s="832">
        <v>0</v>
      </c>
      <c r="N3775" s="832">
        <v>0</v>
      </c>
      <c r="O3775" s="832">
        <v>0</v>
      </c>
      <c r="P3775" s="832">
        <v>0</v>
      </c>
      <c r="Q3775" s="832">
        <v>0</v>
      </c>
      <c r="R3775" s="832">
        <v>0</v>
      </c>
      <c r="S3775" s="832">
        <v>0</v>
      </c>
      <c r="T3775" s="832">
        <v>0</v>
      </c>
      <c r="U3775" s="832">
        <v>0</v>
      </c>
      <c r="V3775" s="832">
        <v>0</v>
      </c>
      <c r="W3775" s="832">
        <v>0</v>
      </c>
      <c r="X3775" s="832">
        <v>0</v>
      </c>
      <c r="Y3775" s="832">
        <v>0</v>
      </c>
      <c r="Z3775" s="832">
        <v>0</v>
      </c>
      <c r="AA3775" s="832">
        <v>0</v>
      </c>
      <c r="AB3775" s="832">
        <v>0</v>
      </c>
      <c r="AC3775" s="832">
        <v>0</v>
      </c>
      <c r="AD3775" s="832">
        <v>0</v>
      </c>
      <c r="AE3775" s="832">
        <v>0</v>
      </c>
      <c r="AF3775" s="832">
        <v>0</v>
      </c>
      <c r="AG3775" s="832">
        <v>0</v>
      </c>
      <c r="AH3775" s="832">
        <v>0</v>
      </c>
      <c r="AI3775" s="832">
        <v>0</v>
      </c>
    </row>
    <row r="3776" spans="1:35" ht="15" customHeight="1">
      <c r="A3776" s="832" t="s">
        <v>1150</v>
      </c>
      <c r="B3776" s="832">
        <v>2024</v>
      </c>
      <c r="C3776" s="832" t="s">
        <v>1534</v>
      </c>
      <c r="D3776" s="832" t="s">
        <v>1535</v>
      </c>
      <c r="E3776" s="832" t="s">
        <v>333</v>
      </c>
      <c r="F3776" s="832" t="s">
        <v>1119</v>
      </c>
      <c r="G3776" s="832">
        <v>0</v>
      </c>
      <c r="H3776" s="832">
        <v>0</v>
      </c>
      <c r="I3776" s="832">
        <v>0</v>
      </c>
      <c r="J3776" s="832">
        <v>0</v>
      </c>
      <c r="K3776" s="832">
        <v>0</v>
      </c>
      <c r="L3776" s="832">
        <v>0</v>
      </c>
      <c r="M3776" s="832">
        <v>0</v>
      </c>
      <c r="N3776" s="832">
        <v>0</v>
      </c>
      <c r="O3776" s="832">
        <v>0</v>
      </c>
      <c r="P3776" s="832">
        <v>0</v>
      </c>
      <c r="Q3776" s="832">
        <v>0</v>
      </c>
      <c r="R3776" s="832">
        <v>0</v>
      </c>
      <c r="S3776" s="832">
        <v>0</v>
      </c>
      <c r="T3776" s="832">
        <v>0</v>
      </c>
      <c r="U3776" s="832">
        <v>0</v>
      </c>
      <c r="V3776" s="832">
        <v>0</v>
      </c>
      <c r="W3776" s="832">
        <v>0</v>
      </c>
      <c r="X3776" s="832">
        <v>0</v>
      </c>
      <c r="Y3776" s="832">
        <v>0</v>
      </c>
      <c r="Z3776" s="832">
        <v>0</v>
      </c>
      <c r="AA3776" s="832">
        <v>0</v>
      </c>
      <c r="AB3776" s="832">
        <v>0</v>
      </c>
      <c r="AC3776" s="832">
        <v>0</v>
      </c>
      <c r="AD3776" s="832">
        <v>0</v>
      </c>
      <c r="AE3776" s="832">
        <v>0</v>
      </c>
      <c r="AF3776" s="832">
        <v>0</v>
      </c>
      <c r="AG3776" s="832">
        <v>0</v>
      </c>
      <c r="AH3776" s="832">
        <v>0</v>
      </c>
      <c r="AI3776" s="832">
        <v>0</v>
      </c>
    </row>
    <row r="3777" spans="1:35" ht="15" customHeight="1">
      <c r="A3777" s="832" t="s">
        <v>1150</v>
      </c>
      <c r="B3777" s="832">
        <v>2024</v>
      </c>
      <c r="C3777" s="832" t="s">
        <v>1536</v>
      </c>
      <c r="D3777" s="832" t="s">
        <v>1537</v>
      </c>
      <c r="E3777" s="832" t="s">
        <v>333</v>
      </c>
      <c r="F3777" s="832" t="s">
        <v>1119</v>
      </c>
      <c r="G3777" s="832">
        <v>0</v>
      </c>
      <c r="H3777" s="832">
        <v>0</v>
      </c>
      <c r="I3777" s="832">
        <v>0</v>
      </c>
      <c r="J3777" s="832">
        <v>0</v>
      </c>
      <c r="K3777" s="832">
        <v>0</v>
      </c>
      <c r="L3777" s="832">
        <v>0</v>
      </c>
      <c r="M3777" s="832">
        <v>0</v>
      </c>
      <c r="N3777" s="832">
        <v>0</v>
      </c>
      <c r="O3777" s="832">
        <v>0</v>
      </c>
      <c r="P3777" s="832">
        <v>0</v>
      </c>
      <c r="Q3777" s="832">
        <v>0</v>
      </c>
      <c r="R3777" s="832">
        <v>0</v>
      </c>
      <c r="S3777" s="832">
        <v>0</v>
      </c>
      <c r="T3777" s="832">
        <v>0</v>
      </c>
      <c r="U3777" s="832">
        <v>0</v>
      </c>
      <c r="V3777" s="832">
        <v>0</v>
      </c>
      <c r="W3777" s="832">
        <v>0</v>
      </c>
      <c r="X3777" s="832">
        <v>0</v>
      </c>
      <c r="Y3777" s="832">
        <v>0</v>
      </c>
      <c r="Z3777" s="832">
        <v>0</v>
      </c>
      <c r="AA3777" s="832">
        <v>0</v>
      </c>
      <c r="AB3777" s="832">
        <v>0</v>
      </c>
      <c r="AC3777" s="832">
        <v>0</v>
      </c>
      <c r="AD3777" s="832">
        <v>0</v>
      </c>
      <c r="AE3777" s="832">
        <v>0</v>
      </c>
      <c r="AF3777" s="832">
        <v>0</v>
      </c>
      <c r="AG3777" s="832">
        <v>0</v>
      </c>
      <c r="AH3777" s="832">
        <v>0</v>
      </c>
      <c r="AI3777" s="832">
        <v>0</v>
      </c>
    </row>
    <row r="3778" spans="1:35" ht="15" customHeight="1">
      <c r="A3778" s="832" t="s">
        <v>1150</v>
      </c>
      <c r="B3778" s="832">
        <v>2024</v>
      </c>
      <c r="C3778" s="832" t="s">
        <v>1538</v>
      </c>
      <c r="D3778" s="832" t="s">
        <v>1539</v>
      </c>
      <c r="E3778" s="832" t="s">
        <v>333</v>
      </c>
      <c r="F3778" s="832" t="s">
        <v>1119</v>
      </c>
      <c r="G3778" s="832">
        <v>0</v>
      </c>
      <c r="H3778" s="832">
        <v>0</v>
      </c>
      <c r="I3778" s="832">
        <v>0</v>
      </c>
      <c r="J3778" s="832">
        <v>0</v>
      </c>
      <c r="K3778" s="832">
        <v>0</v>
      </c>
      <c r="L3778" s="832">
        <v>0</v>
      </c>
      <c r="M3778" s="832">
        <v>0</v>
      </c>
      <c r="N3778" s="832">
        <v>0</v>
      </c>
      <c r="O3778" s="832">
        <v>0</v>
      </c>
      <c r="P3778" s="832">
        <v>0</v>
      </c>
      <c r="Q3778" s="832">
        <v>0</v>
      </c>
      <c r="R3778" s="832">
        <v>0</v>
      </c>
      <c r="S3778" s="832">
        <v>0</v>
      </c>
      <c r="T3778" s="832">
        <v>0</v>
      </c>
      <c r="U3778" s="832">
        <v>0</v>
      </c>
      <c r="V3778" s="832">
        <v>0</v>
      </c>
      <c r="W3778" s="832">
        <v>0</v>
      </c>
      <c r="X3778" s="832">
        <v>0</v>
      </c>
      <c r="Y3778" s="832">
        <v>0</v>
      </c>
      <c r="Z3778" s="832">
        <v>0</v>
      </c>
      <c r="AA3778" s="832">
        <v>0</v>
      </c>
      <c r="AB3778" s="832">
        <v>0</v>
      </c>
      <c r="AC3778" s="832">
        <v>0</v>
      </c>
      <c r="AD3778" s="832">
        <v>0</v>
      </c>
      <c r="AE3778" s="832">
        <v>0</v>
      </c>
      <c r="AF3778" s="832">
        <v>0</v>
      </c>
      <c r="AG3778" s="832">
        <v>0</v>
      </c>
      <c r="AH3778" s="832">
        <v>0</v>
      </c>
      <c r="AI3778" s="832">
        <v>0</v>
      </c>
    </row>
    <row r="3779" spans="1:35" ht="15" customHeight="1">
      <c r="A3779" s="832" t="s">
        <v>1150</v>
      </c>
      <c r="B3779" s="832">
        <v>2024</v>
      </c>
      <c r="C3779" s="832" t="s">
        <v>1540</v>
      </c>
      <c r="D3779" s="832" t="s">
        <v>1541</v>
      </c>
      <c r="E3779" s="832" t="s">
        <v>333</v>
      </c>
      <c r="F3779" s="832" t="s">
        <v>1119</v>
      </c>
      <c r="G3779" s="832">
        <v>0</v>
      </c>
      <c r="H3779" s="832">
        <v>0</v>
      </c>
      <c r="I3779" s="832">
        <v>0</v>
      </c>
      <c r="J3779" s="832">
        <v>0</v>
      </c>
      <c r="K3779" s="832">
        <v>0</v>
      </c>
      <c r="L3779" s="832">
        <v>0</v>
      </c>
      <c r="M3779" s="832">
        <v>0</v>
      </c>
      <c r="N3779" s="832">
        <v>0</v>
      </c>
      <c r="O3779" s="832">
        <v>0</v>
      </c>
      <c r="P3779" s="832">
        <v>0</v>
      </c>
      <c r="Q3779" s="832">
        <v>0</v>
      </c>
      <c r="R3779" s="832">
        <v>0</v>
      </c>
      <c r="S3779" s="832">
        <v>0</v>
      </c>
      <c r="T3779" s="832">
        <v>0</v>
      </c>
      <c r="U3779" s="832">
        <v>0</v>
      </c>
      <c r="V3779" s="832">
        <v>0</v>
      </c>
      <c r="W3779" s="832">
        <v>0</v>
      </c>
      <c r="X3779" s="832">
        <v>0</v>
      </c>
      <c r="Y3779" s="832">
        <v>0</v>
      </c>
      <c r="Z3779" s="832">
        <v>0</v>
      </c>
      <c r="AA3779" s="832">
        <v>0</v>
      </c>
      <c r="AB3779" s="832">
        <v>0</v>
      </c>
      <c r="AC3779" s="832">
        <v>0</v>
      </c>
      <c r="AD3779" s="832">
        <v>0</v>
      </c>
      <c r="AE3779" s="832">
        <v>0</v>
      </c>
      <c r="AF3779" s="832">
        <v>0</v>
      </c>
      <c r="AG3779" s="832">
        <v>0</v>
      </c>
      <c r="AH3779" s="832">
        <v>0</v>
      </c>
      <c r="AI3779" s="832">
        <v>0</v>
      </c>
    </row>
    <row r="3780" spans="1:35" ht="15" customHeight="1">
      <c r="A3780" s="832" t="s">
        <v>1150</v>
      </c>
      <c r="B3780" s="832">
        <v>2024</v>
      </c>
      <c r="C3780" s="832" t="s">
        <v>1542</v>
      </c>
      <c r="D3780" s="832" t="s">
        <v>1543</v>
      </c>
      <c r="E3780" s="832" t="s">
        <v>333</v>
      </c>
      <c r="F3780" s="832" t="s">
        <v>1119</v>
      </c>
      <c r="G3780" s="832">
        <v>0</v>
      </c>
      <c r="H3780" s="832">
        <v>0</v>
      </c>
      <c r="I3780" s="832">
        <v>0</v>
      </c>
      <c r="J3780" s="832">
        <v>0</v>
      </c>
      <c r="K3780" s="832">
        <v>0</v>
      </c>
      <c r="L3780" s="832">
        <v>0</v>
      </c>
      <c r="M3780" s="832">
        <v>0</v>
      </c>
      <c r="N3780" s="832">
        <v>0</v>
      </c>
      <c r="O3780" s="832">
        <v>0</v>
      </c>
      <c r="P3780" s="832">
        <v>0</v>
      </c>
      <c r="Q3780" s="832">
        <v>0</v>
      </c>
      <c r="R3780" s="832">
        <v>0</v>
      </c>
      <c r="S3780" s="832">
        <v>0</v>
      </c>
      <c r="T3780" s="832">
        <v>0</v>
      </c>
      <c r="U3780" s="832">
        <v>0</v>
      </c>
      <c r="V3780" s="832">
        <v>0</v>
      </c>
      <c r="W3780" s="832">
        <v>0</v>
      </c>
      <c r="X3780" s="832">
        <v>0</v>
      </c>
      <c r="Y3780" s="832">
        <v>0</v>
      </c>
      <c r="Z3780" s="832">
        <v>0</v>
      </c>
      <c r="AA3780" s="832">
        <v>0</v>
      </c>
      <c r="AB3780" s="832">
        <v>0</v>
      </c>
      <c r="AC3780" s="832">
        <v>0</v>
      </c>
      <c r="AD3780" s="832">
        <v>0</v>
      </c>
      <c r="AE3780" s="832">
        <v>0</v>
      </c>
      <c r="AF3780" s="832">
        <v>0</v>
      </c>
      <c r="AG3780" s="832">
        <v>0</v>
      </c>
      <c r="AH3780" s="832">
        <v>0</v>
      </c>
      <c r="AI3780" s="832">
        <v>0</v>
      </c>
    </row>
    <row r="3781" spans="1:35" ht="15" customHeight="1">
      <c r="A3781" s="832" t="s">
        <v>1150</v>
      </c>
      <c r="B3781" s="832">
        <v>2024</v>
      </c>
      <c r="C3781" s="832" t="s">
        <v>1544</v>
      </c>
      <c r="D3781" s="832" t="s">
        <v>1545</v>
      </c>
      <c r="E3781" s="832" t="s">
        <v>333</v>
      </c>
      <c r="F3781" s="832" t="s">
        <v>1119</v>
      </c>
      <c r="G3781" s="832">
        <v>0</v>
      </c>
      <c r="H3781" s="832">
        <v>0</v>
      </c>
      <c r="I3781" s="832">
        <v>0</v>
      </c>
      <c r="J3781" s="832">
        <v>0</v>
      </c>
      <c r="K3781" s="832">
        <v>0</v>
      </c>
      <c r="L3781" s="832">
        <v>0</v>
      </c>
      <c r="M3781" s="832">
        <v>0</v>
      </c>
      <c r="N3781" s="832">
        <v>0</v>
      </c>
      <c r="O3781" s="832">
        <v>0</v>
      </c>
      <c r="P3781" s="832">
        <v>0</v>
      </c>
      <c r="Q3781" s="832">
        <v>0</v>
      </c>
      <c r="R3781" s="832">
        <v>0</v>
      </c>
      <c r="S3781" s="832">
        <v>0</v>
      </c>
      <c r="T3781" s="832">
        <v>0</v>
      </c>
      <c r="U3781" s="832">
        <v>0</v>
      </c>
      <c r="V3781" s="832">
        <v>0</v>
      </c>
      <c r="W3781" s="832">
        <v>0</v>
      </c>
      <c r="X3781" s="832">
        <v>0</v>
      </c>
      <c r="Y3781" s="832">
        <v>0</v>
      </c>
      <c r="Z3781" s="832">
        <v>0</v>
      </c>
      <c r="AA3781" s="832">
        <v>0</v>
      </c>
      <c r="AB3781" s="832">
        <v>0</v>
      </c>
      <c r="AC3781" s="832">
        <v>0</v>
      </c>
      <c r="AD3781" s="832">
        <v>0</v>
      </c>
      <c r="AE3781" s="832">
        <v>0</v>
      </c>
      <c r="AF3781" s="832">
        <v>0</v>
      </c>
      <c r="AG3781" s="832">
        <v>0</v>
      </c>
      <c r="AH3781" s="832">
        <v>0</v>
      </c>
      <c r="AI3781" s="832">
        <v>0</v>
      </c>
    </row>
    <row r="3782" spans="1:35" ht="15" customHeight="1">
      <c r="A3782" s="832" t="s">
        <v>1150</v>
      </c>
      <c r="B3782" s="832">
        <v>2024</v>
      </c>
      <c r="C3782" s="832" t="s">
        <v>1546</v>
      </c>
      <c r="D3782" s="832" t="s">
        <v>1547</v>
      </c>
      <c r="E3782" s="832" t="s">
        <v>333</v>
      </c>
      <c r="F3782" s="832" t="s">
        <v>1119</v>
      </c>
      <c r="G3782" s="832">
        <v>0</v>
      </c>
      <c r="H3782" s="832">
        <v>0</v>
      </c>
      <c r="I3782" s="832">
        <v>0</v>
      </c>
      <c r="J3782" s="832">
        <v>0</v>
      </c>
      <c r="K3782" s="832">
        <v>0</v>
      </c>
      <c r="L3782" s="832">
        <v>0</v>
      </c>
      <c r="M3782" s="832">
        <v>0</v>
      </c>
      <c r="N3782" s="832">
        <v>0</v>
      </c>
      <c r="O3782" s="832">
        <v>0</v>
      </c>
      <c r="P3782" s="832">
        <v>0</v>
      </c>
      <c r="Q3782" s="832">
        <v>0</v>
      </c>
      <c r="R3782" s="832">
        <v>0</v>
      </c>
      <c r="S3782" s="832">
        <v>0</v>
      </c>
      <c r="T3782" s="832">
        <v>0</v>
      </c>
      <c r="U3782" s="832">
        <v>0</v>
      </c>
      <c r="V3782" s="832">
        <v>0</v>
      </c>
      <c r="W3782" s="832">
        <v>0</v>
      </c>
      <c r="X3782" s="832">
        <v>0</v>
      </c>
      <c r="Y3782" s="832">
        <v>0</v>
      </c>
      <c r="Z3782" s="832">
        <v>0</v>
      </c>
      <c r="AA3782" s="832">
        <v>0</v>
      </c>
      <c r="AB3782" s="832">
        <v>0</v>
      </c>
      <c r="AC3782" s="832">
        <v>0</v>
      </c>
      <c r="AD3782" s="832">
        <v>0</v>
      </c>
      <c r="AE3782" s="832">
        <v>0</v>
      </c>
      <c r="AF3782" s="832">
        <v>0</v>
      </c>
      <c r="AG3782" s="832">
        <v>0</v>
      </c>
      <c r="AH3782" s="832">
        <v>0</v>
      </c>
      <c r="AI3782" s="832">
        <v>0</v>
      </c>
    </row>
    <row r="3783" spans="1:35" ht="15" customHeight="1">
      <c r="A3783" s="832" t="s">
        <v>1150</v>
      </c>
      <c r="B3783" s="832">
        <v>2024</v>
      </c>
      <c r="C3783" s="832" t="s">
        <v>1548</v>
      </c>
      <c r="D3783" s="832" t="s">
        <v>1549</v>
      </c>
      <c r="E3783" s="832" t="s">
        <v>333</v>
      </c>
      <c r="F3783" s="832" t="s">
        <v>1119</v>
      </c>
      <c r="G3783" s="832">
        <v>0</v>
      </c>
      <c r="H3783" s="832">
        <v>0</v>
      </c>
      <c r="I3783" s="832">
        <v>0</v>
      </c>
      <c r="J3783" s="832">
        <v>0</v>
      </c>
      <c r="K3783" s="832">
        <v>0</v>
      </c>
      <c r="L3783" s="832">
        <v>0</v>
      </c>
      <c r="M3783" s="832">
        <v>0</v>
      </c>
      <c r="N3783" s="832">
        <v>0</v>
      </c>
      <c r="O3783" s="832">
        <v>0</v>
      </c>
      <c r="P3783" s="832">
        <v>0</v>
      </c>
      <c r="Q3783" s="832">
        <v>0</v>
      </c>
      <c r="R3783" s="832">
        <v>0</v>
      </c>
      <c r="S3783" s="832">
        <v>0</v>
      </c>
      <c r="T3783" s="832">
        <v>0</v>
      </c>
      <c r="U3783" s="832">
        <v>0</v>
      </c>
      <c r="V3783" s="832">
        <v>0</v>
      </c>
      <c r="W3783" s="832">
        <v>0</v>
      </c>
      <c r="X3783" s="832">
        <v>0</v>
      </c>
      <c r="Y3783" s="832">
        <v>0</v>
      </c>
      <c r="Z3783" s="832">
        <v>0</v>
      </c>
      <c r="AA3783" s="832">
        <v>0</v>
      </c>
      <c r="AB3783" s="832">
        <v>0</v>
      </c>
      <c r="AC3783" s="832">
        <v>0</v>
      </c>
      <c r="AD3783" s="832">
        <v>0</v>
      </c>
      <c r="AE3783" s="832">
        <v>0</v>
      </c>
      <c r="AF3783" s="832">
        <v>0</v>
      </c>
      <c r="AG3783" s="832">
        <v>0</v>
      </c>
      <c r="AH3783" s="832">
        <v>0</v>
      </c>
      <c r="AI3783" s="832">
        <v>0</v>
      </c>
    </row>
    <row r="3784" spans="1:35" ht="15" customHeight="1">
      <c r="A3784" s="832" t="s">
        <v>1150</v>
      </c>
      <c r="B3784" s="832">
        <v>2024</v>
      </c>
      <c r="C3784" s="832" t="s">
        <v>1550</v>
      </c>
      <c r="D3784" s="832" t="s">
        <v>1551</v>
      </c>
      <c r="E3784" s="832" t="s">
        <v>333</v>
      </c>
      <c r="F3784" s="832" t="s">
        <v>1119</v>
      </c>
      <c r="G3784" s="832">
        <v>0</v>
      </c>
      <c r="H3784" s="832">
        <v>0</v>
      </c>
      <c r="I3784" s="832">
        <v>0</v>
      </c>
      <c r="J3784" s="832">
        <v>0</v>
      </c>
      <c r="K3784" s="832">
        <v>0</v>
      </c>
      <c r="L3784" s="832">
        <v>0</v>
      </c>
      <c r="M3784" s="832">
        <v>0</v>
      </c>
      <c r="N3784" s="832">
        <v>0</v>
      </c>
      <c r="O3784" s="832">
        <v>0</v>
      </c>
      <c r="P3784" s="832">
        <v>0</v>
      </c>
      <c r="Q3784" s="832">
        <v>0</v>
      </c>
      <c r="R3784" s="832">
        <v>0</v>
      </c>
      <c r="S3784" s="832">
        <v>0</v>
      </c>
      <c r="T3784" s="832">
        <v>0</v>
      </c>
      <c r="U3784" s="832">
        <v>0</v>
      </c>
      <c r="V3784" s="832">
        <v>0</v>
      </c>
      <c r="W3784" s="832">
        <v>0</v>
      </c>
      <c r="X3784" s="832">
        <v>0</v>
      </c>
      <c r="Y3784" s="832">
        <v>0</v>
      </c>
      <c r="Z3784" s="832">
        <v>0</v>
      </c>
      <c r="AA3784" s="832">
        <v>0</v>
      </c>
      <c r="AB3784" s="832">
        <v>0</v>
      </c>
      <c r="AC3784" s="832">
        <v>0</v>
      </c>
      <c r="AD3784" s="832">
        <v>0</v>
      </c>
      <c r="AE3784" s="832">
        <v>0</v>
      </c>
      <c r="AF3784" s="832">
        <v>0</v>
      </c>
      <c r="AG3784" s="832">
        <v>0</v>
      </c>
      <c r="AH3784" s="832">
        <v>0</v>
      </c>
      <c r="AI3784" s="832">
        <v>0</v>
      </c>
    </row>
    <row r="3785" spans="1:35" ht="15" customHeight="1">
      <c r="A3785" s="832" t="s">
        <v>1150</v>
      </c>
      <c r="B3785" s="832">
        <v>2024</v>
      </c>
      <c r="C3785" s="832" t="s">
        <v>1552</v>
      </c>
      <c r="D3785" s="832" t="s">
        <v>1553</v>
      </c>
      <c r="E3785" s="832" t="s">
        <v>333</v>
      </c>
      <c r="F3785" s="832" t="s">
        <v>1119</v>
      </c>
      <c r="G3785" s="832">
        <v>0</v>
      </c>
      <c r="H3785" s="832">
        <v>0</v>
      </c>
      <c r="I3785" s="832">
        <v>0</v>
      </c>
      <c r="J3785" s="832">
        <v>0</v>
      </c>
      <c r="K3785" s="832">
        <v>0</v>
      </c>
      <c r="L3785" s="832">
        <v>0</v>
      </c>
      <c r="M3785" s="832">
        <v>0</v>
      </c>
      <c r="N3785" s="832">
        <v>0</v>
      </c>
      <c r="O3785" s="832">
        <v>0</v>
      </c>
      <c r="P3785" s="832">
        <v>0</v>
      </c>
      <c r="Q3785" s="832">
        <v>0</v>
      </c>
      <c r="R3785" s="832">
        <v>0</v>
      </c>
      <c r="S3785" s="832">
        <v>0</v>
      </c>
      <c r="T3785" s="832">
        <v>0</v>
      </c>
      <c r="U3785" s="832">
        <v>0</v>
      </c>
      <c r="V3785" s="832">
        <v>0</v>
      </c>
      <c r="W3785" s="832">
        <v>0</v>
      </c>
      <c r="X3785" s="832">
        <v>0</v>
      </c>
      <c r="Y3785" s="832">
        <v>0</v>
      </c>
      <c r="Z3785" s="832">
        <v>0</v>
      </c>
      <c r="AA3785" s="832">
        <v>0</v>
      </c>
      <c r="AB3785" s="832">
        <v>0</v>
      </c>
      <c r="AC3785" s="832">
        <v>0</v>
      </c>
      <c r="AD3785" s="832">
        <v>0</v>
      </c>
      <c r="AE3785" s="832">
        <v>0</v>
      </c>
      <c r="AF3785" s="832">
        <v>0</v>
      </c>
      <c r="AG3785" s="832">
        <v>0</v>
      </c>
      <c r="AH3785" s="832">
        <v>0</v>
      </c>
      <c r="AI3785" s="832">
        <v>0</v>
      </c>
    </row>
    <row r="3786" spans="1:35" ht="15" customHeight="1">
      <c r="A3786" s="832" t="s">
        <v>1150</v>
      </c>
      <c r="B3786" s="832">
        <v>2024</v>
      </c>
      <c r="C3786" s="832" t="s">
        <v>1554</v>
      </c>
      <c r="D3786" s="832" t="s">
        <v>1555</v>
      </c>
      <c r="E3786" s="832" t="s">
        <v>333</v>
      </c>
      <c r="F3786" s="832" t="s">
        <v>1119</v>
      </c>
      <c r="G3786" s="832">
        <v>0</v>
      </c>
      <c r="H3786" s="832">
        <v>0</v>
      </c>
      <c r="I3786" s="832">
        <v>0</v>
      </c>
      <c r="J3786" s="832">
        <v>0</v>
      </c>
      <c r="K3786" s="832">
        <v>0</v>
      </c>
      <c r="L3786" s="832">
        <v>0</v>
      </c>
      <c r="M3786" s="832">
        <v>0</v>
      </c>
      <c r="N3786" s="832">
        <v>0</v>
      </c>
      <c r="O3786" s="832">
        <v>0</v>
      </c>
      <c r="P3786" s="832">
        <v>0</v>
      </c>
      <c r="Q3786" s="832">
        <v>0</v>
      </c>
      <c r="R3786" s="832">
        <v>0</v>
      </c>
      <c r="S3786" s="832">
        <v>0</v>
      </c>
      <c r="T3786" s="832">
        <v>0</v>
      </c>
      <c r="U3786" s="832">
        <v>0</v>
      </c>
      <c r="V3786" s="832">
        <v>0</v>
      </c>
      <c r="W3786" s="832">
        <v>0</v>
      </c>
      <c r="X3786" s="832">
        <v>0</v>
      </c>
      <c r="Y3786" s="832">
        <v>0</v>
      </c>
      <c r="Z3786" s="832">
        <v>0</v>
      </c>
      <c r="AA3786" s="832">
        <v>0</v>
      </c>
      <c r="AB3786" s="832">
        <v>0</v>
      </c>
      <c r="AC3786" s="832">
        <v>0</v>
      </c>
      <c r="AD3786" s="832">
        <v>0</v>
      </c>
      <c r="AE3786" s="832">
        <v>0</v>
      </c>
      <c r="AF3786" s="832">
        <v>0</v>
      </c>
      <c r="AG3786" s="832">
        <v>0</v>
      </c>
      <c r="AH3786" s="832">
        <v>0</v>
      </c>
      <c r="AI3786" s="832">
        <v>0</v>
      </c>
    </row>
    <row r="3787" spans="1:35" ht="15" customHeight="1">
      <c r="A3787" s="832" t="s">
        <v>1150</v>
      </c>
      <c r="B3787" s="832">
        <v>2024</v>
      </c>
      <c r="C3787" s="832" t="s">
        <v>1556</v>
      </c>
      <c r="D3787" s="832" t="s">
        <v>1557</v>
      </c>
      <c r="E3787" s="832" t="s">
        <v>333</v>
      </c>
      <c r="F3787" s="832" t="s">
        <v>1119</v>
      </c>
      <c r="G3787" s="832">
        <v>0</v>
      </c>
      <c r="H3787" s="832">
        <v>0</v>
      </c>
      <c r="I3787" s="832">
        <v>0</v>
      </c>
      <c r="J3787" s="832">
        <v>0</v>
      </c>
      <c r="K3787" s="832">
        <v>0</v>
      </c>
      <c r="L3787" s="832">
        <v>0</v>
      </c>
      <c r="M3787" s="832">
        <v>0</v>
      </c>
      <c r="N3787" s="832">
        <v>0</v>
      </c>
      <c r="O3787" s="832">
        <v>0</v>
      </c>
      <c r="P3787" s="832">
        <v>0</v>
      </c>
      <c r="Q3787" s="832">
        <v>0</v>
      </c>
      <c r="R3787" s="832">
        <v>0</v>
      </c>
      <c r="S3787" s="832">
        <v>0</v>
      </c>
      <c r="T3787" s="832">
        <v>0</v>
      </c>
      <c r="U3787" s="832">
        <v>0</v>
      </c>
      <c r="V3787" s="832">
        <v>0</v>
      </c>
      <c r="W3787" s="832">
        <v>0</v>
      </c>
      <c r="X3787" s="832">
        <v>0</v>
      </c>
      <c r="Y3787" s="832">
        <v>0</v>
      </c>
      <c r="Z3787" s="832">
        <v>0</v>
      </c>
      <c r="AA3787" s="832">
        <v>0</v>
      </c>
      <c r="AB3787" s="832">
        <v>0</v>
      </c>
      <c r="AC3787" s="832">
        <v>0</v>
      </c>
      <c r="AD3787" s="832">
        <v>0</v>
      </c>
      <c r="AE3787" s="832">
        <v>0</v>
      </c>
      <c r="AF3787" s="832">
        <v>0</v>
      </c>
      <c r="AG3787" s="832">
        <v>0</v>
      </c>
      <c r="AH3787" s="832">
        <v>0</v>
      </c>
      <c r="AI3787" s="832">
        <v>0</v>
      </c>
    </row>
    <row r="3788" spans="1:35" ht="15" customHeight="1">
      <c r="A3788" s="832" t="s">
        <v>1150</v>
      </c>
      <c r="B3788" s="832">
        <v>2024</v>
      </c>
      <c r="C3788" s="832" t="s">
        <v>1558</v>
      </c>
      <c r="D3788" s="832" t="s">
        <v>1559</v>
      </c>
      <c r="E3788" s="832" t="s">
        <v>333</v>
      </c>
      <c r="F3788" s="832" t="s">
        <v>1119</v>
      </c>
      <c r="G3788" s="832">
        <v>0</v>
      </c>
      <c r="H3788" s="832">
        <v>0</v>
      </c>
      <c r="I3788" s="832">
        <v>0</v>
      </c>
      <c r="J3788" s="832">
        <v>0</v>
      </c>
      <c r="K3788" s="832">
        <v>0</v>
      </c>
      <c r="L3788" s="832">
        <v>0</v>
      </c>
      <c r="M3788" s="832">
        <v>0</v>
      </c>
      <c r="N3788" s="832">
        <v>0</v>
      </c>
      <c r="O3788" s="832">
        <v>0</v>
      </c>
      <c r="P3788" s="832">
        <v>0</v>
      </c>
      <c r="Q3788" s="832">
        <v>0</v>
      </c>
      <c r="R3788" s="832">
        <v>0</v>
      </c>
      <c r="S3788" s="832">
        <v>0</v>
      </c>
      <c r="T3788" s="832">
        <v>0</v>
      </c>
      <c r="U3788" s="832">
        <v>0</v>
      </c>
      <c r="V3788" s="832">
        <v>0</v>
      </c>
      <c r="W3788" s="832">
        <v>0</v>
      </c>
      <c r="X3788" s="832">
        <v>0</v>
      </c>
      <c r="Y3788" s="832">
        <v>0</v>
      </c>
      <c r="Z3788" s="832">
        <v>0</v>
      </c>
      <c r="AA3788" s="832">
        <v>0</v>
      </c>
      <c r="AB3788" s="832">
        <v>0</v>
      </c>
      <c r="AC3788" s="832">
        <v>0</v>
      </c>
      <c r="AD3788" s="832">
        <v>0</v>
      </c>
      <c r="AE3788" s="832">
        <v>0</v>
      </c>
      <c r="AF3788" s="832">
        <v>0</v>
      </c>
      <c r="AG3788" s="832">
        <v>0</v>
      </c>
      <c r="AH3788" s="832">
        <v>0</v>
      </c>
      <c r="AI3788" s="832">
        <v>0</v>
      </c>
    </row>
    <row r="3789" spans="1:35" ht="15" customHeight="1">
      <c r="A3789" s="832" t="s">
        <v>1150</v>
      </c>
      <c r="B3789" s="832">
        <v>2024</v>
      </c>
      <c r="C3789" s="832" t="s">
        <v>1560</v>
      </c>
      <c r="D3789" s="832" t="s">
        <v>1561</v>
      </c>
      <c r="E3789" s="832" t="s">
        <v>333</v>
      </c>
      <c r="F3789" s="832" t="s">
        <v>1119</v>
      </c>
      <c r="G3789" s="832">
        <v>0</v>
      </c>
      <c r="H3789" s="832">
        <v>0</v>
      </c>
      <c r="I3789" s="832">
        <v>0</v>
      </c>
      <c r="J3789" s="832">
        <v>0</v>
      </c>
      <c r="K3789" s="832">
        <v>0</v>
      </c>
      <c r="L3789" s="832">
        <v>0</v>
      </c>
      <c r="M3789" s="832">
        <v>0</v>
      </c>
      <c r="N3789" s="832">
        <v>0</v>
      </c>
      <c r="O3789" s="832">
        <v>0</v>
      </c>
      <c r="P3789" s="832">
        <v>0</v>
      </c>
      <c r="Q3789" s="832">
        <v>0</v>
      </c>
      <c r="R3789" s="832">
        <v>0</v>
      </c>
      <c r="S3789" s="832">
        <v>0</v>
      </c>
      <c r="T3789" s="832">
        <v>0</v>
      </c>
      <c r="U3789" s="832">
        <v>0</v>
      </c>
      <c r="V3789" s="832">
        <v>0</v>
      </c>
      <c r="W3789" s="832">
        <v>0</v>
      </c>
      <c r="X3789" s="832">
        <v>0</v>
      </c>
      <c r="Y3789" s="832">
        <v>0</v>
      </c>
      <c r="Z3789" s="832">
        <v>0</v>
      </c>
      <c r="AA3789" s="832">
        <v>0</v>
      </c>
      <c r="AB3789" s="832">
        <v>0</v>
      </c>
      <c r="AC3789" s="832">
        <v>0</v>
      </c>
      <c r="AD3789" s="832">
        <v>0</v>
      </c>
      <c r="AE3789" s="832">
        <v>0</v>
      </c>
      <c r="AF3789" s="832">
        <v>0</v>
      </c>
      <c r="AG3789" s="832">
        <v>0</v>
      </c>
      <c r="AH3789" s="832">
        <v>0</v>
      </c>
      <c r="AI3789" s="832">
        <v>0</v>
      </c>
    </row>
    <row r="3790" spans="1:35" ht="15" customHeight="1">
      <c r="A3790" s="832" t="s">
        <v>1150</v>
      </c>
      <c r="B3790" s="832">
        <v>2024</v>
      </c>
      <c r="C3790" s="832" t="s">
        <v>1562</v>
      </c>
      <c r="D3790" s="832" t="s">
        <v>1563</v>
      </c>
      <c r="E3790" s="832" t="s">
        <v>333</v>
      </c>
      <c r="F3790" s="832" t="s">
        <v>1119</v>
      </c>
      <c r="G3790" s="832">
        <v>0</v>
      </c>
      <c r="H3790" s="832">
        <v>0</v>
      </c>
      <c r="I3790" s="832">
        <v>0</v>
      </c>
      <c r="J3790" s="832">
        <v>0</v>
      </c>
      <c r="K3790" s="832">
        <v>0</v>
      </c>
      <c r="L3790" s="832">
        <v>0</v>
      </c>
      <c r="M3790" s="832">
        <v>0</v>
      </c>
      <c r="N3790" s="832">
        <v>0</v>
      </c>
      <c r="O3790" s="832">
        <v>0</v>
      </c>
      <c r="P3790" s="832">
        <v>0</v>
      </c>
      <c r="Q3790" s="832">
        <v>0</v>
      </c>
      <c r="R3790" s="832">
        <v>0</v>
      </c>
      <c r="S3790" s="832">
        <v>0</v>
      </c>
      <c r="T3790" s="832">
        <v>0</v>
      </c>
      <c r="U3790" s="832">
        <v>0</v>
      </c>
      <c r="V3790" s="832">
        <v>0</v>
      </c>
      <c r="W3790" s="832">
        <v>0</v>
      </c>
      <c r="X3790" s="832">
        <v>0</v>
      </c>
      <c r="Y3790" s="832">
        <v>0</v>
      </c>
      <c r="Z3790" s="832">
        <v>0</v>
      </c>
      <c r="AA3790" s="832">
        <v>0</v>
      </c>
      <c r="AB3790" s="832">
        <v>0</v>
      </c>
      <c r="AC3790" s="832">
        <v>0</v>
      </c>
      <c r="AD3790" s="832">
        <v>0</v>
      </c>
      <c r="AE3790" s="832">
        <v>0</v>
      </c>
      <c r="AF3790" s="832">
        <v>0</v>
      </c>
      <c r="AG3790" s="832">
        <v>0</v>
      </c>
      <c r="AH3790" s="832">
        <v>0</v>
      </c>
      <c r="AI3790" s="832">
        <v>0</v>
      </c>
    </row>
    <row r="3791" spans="1:35" ht="15" customHeight="1">
      <c r="A3791" s="832" t="s">
        <v>1150</v>
      </c>
      <c r="B3791" s="832">
        <v>2024</v>
      </c>
      <c r="C3791" s="832" t="s">
        <v>1564</v>
      </c>
      <c r="D3791" s="832" t="s">
        <v>1565</v>
      </c>
      <c r="E3791" s="832" t="s">
        <v>333</v>
      </c>
      <c r="F3791" s="832" t="s">
        <v>1119</v>
      </c>
      <c r="G3791" s="832">
        <v>0</v>
      </c>
      <c r="H3791" s="832">
        <v>0</v>
      </c>
      <c r="I3791" s="832">
        <v>0</v>
      </c>
      <c r="J3791" s="832">
        <v>0</v>
      </c>
      <c r="K3791" s="832">
        <v>0</v>
      </c>
      <c r="L3791" s="832">
        <v>0</v>
      </c>
      <c r="M3791" s="832">
        <v>0</v>
      </c>
      <c r="N3791" s="832">
        <v>0</v>
      </c>
      <c r="O3791" s="832">
        <v>0</v>
      </c>
      <c r="P3791" s="832">
        <v>0</v>
      </c>
      <c r="Q3791" s="832">
        <v>0</v>
      </c>
      <c r="R3791" s="832">
        <v>0</v>
      </c>
      <c r="S3791" s="832">
        <v>0</v>
      </c>
      <c r="T3791" s="832">
        <v>0</v>
      </c>
      <c r="U3791" s="832">
        <v>0</v>
      </c>
      <c r="V3791" s="832">
        <v>0</v>
      </c>
      <c r="W3791" s="832">
        <v>0</v>
      </c>
      <c r="X3791" s="832">
        <v>0</v>
      </c>
      <c r="Y3791" s="832">
        <v>0</v>
      </c>
      <c r="Z3791" s="832">
        <v>0</v>
      </c>
      <c r="AA3791" s="832">
        <v>0</v>
      </c>
      <c r="AB3791" s="832">
        <v>0</v>
      </c>
      <c r="AC3791" s="832">
        <v>0</v>
      </c>
      <c r="AD3791" s="832">
        <v>0</v>
      </c>
      <c r="AE3791" s="832">
        <v>0</v>
      </c>
      <c r="AF3791" s="832">
        <v>0</v>
      </c>
      <c r="AG3791" s="832">
        <v>0</v>
      </c>
      <c r="AH3791" s="832">
        <v>0</v>
      </c>
      <c r="AI3791" s="832">
        <v>0</v>
      </c>
    </row>
    <row r="3792" spans="1:35" ht="15" customHeight="1">
      <c r="A3792" s="832" t="s">
        <v>1150</v>
      </c>
      <c r="B3792" s="832">
        <v>2024</v>
      </c>
      <c r="C3792" s="832" t="s">
        <v>1566</v>
      </c>
      <c r="D3792" s="832" t="s">
        <v>1567</v>
      </c>
      <c r="E3792" s="832" t="s">
        <v>333</v>
      </c>
      <c r="F3792" s="832" t="s">
        <v>1119</v>
      </c>
      <c r="G3792" s="832">
        <v>0</v>
      </c>
      <c r="H3792" s="832">
        <v>0</v>
      </c>
      <c r="I3792" s="832">
        <v>0</v>
      </c>
      <c r="J3792" s="832">
        <v>0</v>
      </c>
      <c r="K3792" s="832">
        <v>0</v>
      </c>
      <c r="L3792" s="832">
        <v>0</v>
      </c>
      <c r="M3792" s="832">
        <v>0</v>
      </c>
      <c r="N3792" s="832">
        <v>0</v>
      </c>
      <c r="O3792" s="832">
        <v>0</v>
      </c>
      <c r="P3792" s="832">
        <v>0</v>
      </c>
      <c r="Q3792" s="832">
        <v>0</v>
      </c>
      <c r="R3792" s="832">
        <v>0</v>
      </c>
      <c r="S3792" s="832">
        <v>0</v>
      </c>
      <c r="T3792" s="832">
        <v>0</v>
      </c>
      <c r="U3792" s="832">
        <v>0</v>
      </c>
      <c r="V3792" s="832">
        <v>0</v>
      </c>
      <c r="W3792" s="832">
        <v>0</v>
      </c>
      <c r="X3792" s="832">
        <v>0</v>
      </c>
      <c r="Y3792" s="832">
        <v>0</v>
      </c>
      <c r="Z3792" s="832">
        <v>0</v>
      </c>
      <c r="AA3792" s="832">
        <v>0</v>
      </c>
      <c r="AB3792" s="832">
        <v>0</v>
      </c>
      <c r="AC3792" s="832">
        <v>0</v>
      </c>
      <c r="AD3792" s="832">
        <v>0</v>
      </c>
      <c r="AE3792" s="832">
        <v>0</v>
      </c>
      <c r="AF3792" s="832">
        <v>0</v>
      </c>
      <c r="AG3792" s="832">
        <v>0</v>
      </c>
      <c r="AH3792" s="832">
        <v>0</v>
      </c>
      <c r="AI3792" s="832">
        <v>0</v>
      </c>
    </row>
    <row r="3793" spans="1:35" ht="15" customHeight="1">
      <c r="A3793" s="832" t="s">
        <v>1150</v>
      </c>
      <c r="B3793" s="832">
        <v>2024</v>
      </c>
      <c r="C3793" s="832" t="s">
        <v>1568</v>
      </c>
      <c r="D3793" s="832" t="s">
        <v>1569</v>
      </c>
      <c r="E3793" s="832" t="s">
        <v>333</v>
      </c>
      <c r="F3793" s="832" t="s">
        <v>1119</v>
      </c>
      <c r="G3793" s="832">
        <v>0</v>
      </c>
      <c r="H3793" s="832">
        <v>0</v>
      </c>
      <c r="I3793" s="832">
        <v>0</v>
      </c>
      <c r="J3793" s="832">
        <v>0</v>
      </c>
      <c r="K3793" s="832">
        <v>0</v>
      </c>
      <c r="L3793" s="832">
        <v>0</v>
      </c>
      <c r="M3793" s="832">
        <v>0</v>
      </c>
      <c r="N3793" s="832">
        <v>0</v>
      </c>
      <c r="O3793" s="832">
        <v>0</v>
      </c>
      <c r="P3793" s="832">
        <v>0</v>
      </c>
      <c r="Q3793" s="832">
        <v>0</v>
      </c>
      <c r="R3793" s="832">
        <v>0</v>
      </c>
      <c r="S3793" s="832">
        <v>0</v>
      </c>
      <c r="T3793" s="832">
        <v>0</v>
      </c>
      <c r="U3793" s="832">
        <v>0</v>
      </c>
      <c r="V3793" s="832">
        <v>0</v>
      </c>
      <c r="W3793" s="832">
        <v>0</v>
      </c>
      <c r="X3793" s="832">
        <v>0</v>
      </c>
      <c r="Y3793" s="832">
        <v>0</v>
      </c>
      <c r="Z3793" s="832">
        <v>0</v>
      </c>
      <c r="AA3793" s="832">
        <v>0</v>
      </c>
      <c r="AB3793" s="832">
        <v>0</v>
      </c>
      <c r="AC3793" s="832">
        <v>0</v>
      </c>
      <c r="AD3793" s="832">
        <v>0</v>
      </c>
      <c r="AE3793" s="832">
        <v>0</v>
      </c>
      <c r="AF3793" s="832">
        <v>0</v>
      </c>
      <c r="AG3793" s="832">
        <v>0</v>
      </c>
      <c r="AH3793" s="832">
        <v>0</v>
      </c>
      <c r="AI3793" s="832">
        <v>0</v>
      </c>
    </row>
    <row r="3794" spans="1:35" ht="15" customHeight="1">
      <c r="A3794" s="832" t="s">
        <v>1150</v>
      </c>
      <c r="B3794" s="832">
        <v>2024</v>
      </c>
      <c r="C3794" s="832" t="s">
        <v>1570</v>
      </c>
      <c r="D3794" s="832" t="s">
        <v>2744</v>
      </c>
      <c r="E3794" s="832" t="s">
        <v>333</v>
      </c>
      <c r="F3794" s="832" t="s">
        <v>1119</v>
      </c>
      <c r="G3794" s="832">
        <v>0</v>
      </c>
      <c r="H3794" s="832">
        <v>0</v>
      </c>
      <c r="I3794" s="832">
        <v>0</v>
      </c>
      <c r="J3794" s="832">
        <v>0</v>
      </c>
      <c r="K3794" s="832">
        <v>0</v>
      </c>
      <c r="L3794" s="832">
        <v>0</v>
      </c>
      <c r="M3794" s="832">
        <v>0</v>
      </c>
      <c r="N3794" s="832">
        <v>0</v>
      </c>
      <c r="O3794" s="832">
        <v>0</v>
      </c>
      <c r="P3794" s="832">
        <v>0</v>
      </c>
      <c r="Q3794" s="832">
        <v>0</v>
      </c>
      <c r="R3794" s="832">
        <v>0</v>
      </c>
      <c r="S3794" s="832">
        <v>0</v>
      </c>
      <c r="T3794" s="832">
        <v>0</v>
      </c>
      <c r="U3794" s="832">
        <v>0</v>
      </c>
      <c r="V3794" s="832">
        <v>0</v>
      </c>
      <c r="W3794" s="832">
        <v>0</v>
      </c>
      <c r="X3794" s="832">
        <v>0</v>
      </c>
      <c r="Y3794" s="832">
        <v>0</v>
      </c>
      <c r="Z3794" s="832">
        <v>0</v>
      </c>
      <c r="AA3794" s="832">
        <v>0</v>
      </c>
      <c r="AB3794" s="832">
        <v>0</v>
      </c>
      <c r="AC3794" s="832">
        <v>0</v>
      </c>
      <c r="AD3794" s="832">
        <v>0</v>
      </c>
      <c r="AE3794" s="832">
        <v>0</v>
      </c>
      <c r="AF3794" s="832">
        <v>0</v>
      </c>
      <c r="AG3794" s="832">
        <v>0</v>
      </c>
      <c r="AH3794" s="832">
        <v>0</v>
      </c>
      <c r="AI3794" s="832">
        <v>0</v>
      </c>
    </row>
    <row r="3795" spans="1:35" ht="15" customHeight="1">
      <c r="A3795" s="832" t="s">
        <v>1150</v>
      </c>
      <c r="B3795" s="832">
        <v>2024</v>
      </c>
      <c r="C3795" s="832" t="s">
        <v>1572</v>
      </c>
      <c r="D3795" s="832" t="s">
        <v>2745</v>
      </c>
      <c r="E3795" s="832" t="s">
        <v>333</v>
      </c>
      <c r="F3795" s="832" t="s">
        <v>1119</v>
      </c>
      <c r="G3795" s="832">
        <v>0</v>
      </c>
      <c r="H3795" s="832">
        <v>0</v>
      </c>
      <c r="I3795" s="832">
        <v>0</v>
      </c>
      <c r="J3795" s="832">
        <v>0</v>
      </c>
      <c r="K3795" s="832">
        <v>0</v>
      </c>
      <c r="L3795" s="832">
        <v>0</v>
      </c>
      <c r="M3795" s="832">
        <v>0</v>
      </c>
      <c r="N3795" s="832">
        <v>0</v>
      </c>
      <c r="O3795" s="832">
        <v>0</v>
      </c>
      <c r="P3795" s="832">
        <v>0</v>
      </c>
      <c r="Q3795" s="832">
        <v>0</v>
      </c>
      <c r="R3795" s="832">
        <v>0</v>
      </c>
      <c r="S3795" s="832">
        <v>0</v>
      </c>
      <c r="T3795" s="832">
        <v>0</v>
      </c>
      <c r="U3795" s="832">
        <v>0</v>
      </c>
      <c r="V3795" s="832">
        <v>0</v>
      </c>
      <c r="W3795" s="832">
        <v>0</v>
      </c>
      <c r="X3795" s="832">
        <v>0</v>
      </c>
      <c r="Y3795" s="832">
        <v>0</v>
      </c>
      <c r="Z3795" s="832">
        <v>0</v>
      </c>
      <c r="AA3795" s="832">
        <v>0</v>
      </c>
      <c r="AB3795" s="832">
        <v>0</v>
      </c>
      <c r="AC3795" s="832">
        <v>0</v>
      </c>
      <c r="AD3795" s="832">
        <v>0</v>
      </c>
      <c r="AE3795" s="832">
        <v>0</v>
      </c>
      <c r="AF3795" s="832">
        <v>0</v>
      </c>
      <c r="AG3795" s="832">
        <v>0</v>
      </c>
      <c r="AH3795" s="832">
        <v>0</v>
      </c>
      <c r="AI3795" s="832">
        <v>0</v>
      </c>
    </row>
    <row r="3796" spans="1:35" ht="15" customHeight="1">
      <c r="A3796" s="832" t="s">
        <v>1150</v>
      </c>
      <c r="B3796" s="832">
        <v>2024</v>
      </c>
      <c r="C3796" s="832" t="s">
        <v>1574</v>
      </c>
      <c r="D3796" s="832" t="s">
        <v>2746</v>
      </c>
      <c r="E3796" s="832" t="s">
        <v>333</v>
      </c>
      <c r="F3796" s="832" t="s">
        <v>1119</v>
      </c>
      <c r="G3796" s="832">
        <v>0</v>
      </c>
      <c r="H3796" s="832">
        <v>0</v>
      </c>
      <c r="I3796" s="832">
        <v>0</v>
      </c>
      <c r="J3796" s="832">
        <v>0</v>
      </c>
      <c r="K3796" s="832">
        <v>0</v>
      </c>
      <c r="L3796" s="832">
        <v>0</v>
      </c>
      <c r="M3796" s="832">
        <v>0</v>
      </c>
      <c r="N3796" s="832">
        <v>0</v>
      </c>
      <c r="O3796" s="832">
        <v>0</v>
      </c>
      <c r="P3796" s="832">
        <v>0</v>
      </c>
      <c r="Q3796" s="832">
        <v>0</v>
      </c>
      <c r="R3796" s="832">
        <v>0</v>
      </c>
      <c r="S3796" s="832">
        <v>0</v>
      </c>
      <c r="T3796" s="832">
        <v>0</v>
      </c>
      <c r="U3796" s="832">
        <v>0</v>
      </c>
      <c r="V3796" s="832">
        <v>0</v>
      </c>
      <c r="W3796" s="832">
        <v>0</v>
      </c>
      <c r="X3796" s="832">
        <v>0</v>
      </c>
      <c r="Y3796" s="832">
        <v>0</v>
      </c>
      <c r="Z3796" s="832">
        <v>0</v>
      </c>
      <c r="AA3796" s="832">
        <v>0</v>
      </c>
      <c r="AB3796" s="832">
        <v>0</v>
      </c>
      <c r="AC3796" s="832">
        <v>0</v>
      </c>
      <c r="AD3796" s="832">
        <v>0</v>
      </c>
      <c r="AE3796" s="832">
        <v>0</v>
      </c>
      <c r="AF3796" s="832">
        <v>0</v>
      </c>
      <c r="AG3796" s="832">
        <v>0</v>
      </c>
      <c r="AH3796" s="832">
        <v>0</v>
      </c>
      <c r="AI3796" s="832">
        <v>0</v>
      </c>
    </row>
    <row r="3797" spans="1:35" ht="15" customHeight="1">
      <c r="A3797" s="832" t="s">
        <v>1150</v>
      </c>
      <c r="B3797" s="832">
        <v>2024</v>
      </c>
      <c r="C3797" s="832" t="s">
        <v>1576</v>
      </c>
      <c r="D3797" s="832" t="s">
        <v>2747</v>
      </c>
      <c r="E3797" s="832" t="s">
        <v>333</v>
      </c>
      <c r="F3797" s="832" t="s">
        <v>1119</v>
      </c>
      <c r="G3797" s="832">
        <v>0</v>
      </c>
      <c r="H3797" s="832">
        <v>0</v>
      </c>
      <c r="I3797" s="832">
        <v>0</v>
      </c>
      <c r="J3797" s="832">
        <v>0</v>
      </c>
      <c r="K3797" s="832">
        <v>0</v>
      </c>
      <c r="L3797" s="832">
        <v>0</v>
      </c>
      <c r="M3797" s="832">
        <v>0</v>
      </c>
      <c r="N3797" s="832">
        <v>0</v>
      </c>
      <c r="O3797" s="832">
        <v>0</v>
      </c>
      <c r="P3797" s="832">
        <v>0</v>
      </c>
      <c r="Q3797" s="832">
        <v>0</v>
      </c>
      <c r="R3797" s="832">
        <v>0</v>
      </c>
      <c r="S3797" s="832">
        <v>0</v>
      </c>
      <c r="T3797" s="832">
        <v>0</v>
      </c>
      <c r="U3797" s="832">
        <v>0</v>
      </c>
      <c r="V3797" s="832">
        <v>0</v>
      </c>
      <c r="W3797" s="832">
        <v>0</v>
      </c>
      <c r="X3797" s="832">
        <v>0</v>
      </c>
      <c r="Y3797" s="832">
        <v>0</v>
      </c>
      <c r="Z3797" s="832">
        <v>0</v>
      </c>
      <c r="AA3797" s="832">
        <v>0</v>
      </c>
      <c r="AB3797" s="832">
        <v>0</v>
      </c>
      <c r="AC3797" s="832">
        <v>0</v>
      </c>
      <c r="AD3797" s="832">
        <v>0</v>
      </c>
      <c r="AE3797" s="832">
        <v>0</v>
      </c>
      <c r="AF3797" s="832">
        <v>0</v>
      </c>
      <c r="AG3797" s="832">
        <v>0</v>
      </c>
      <c r="AH3797" s="832">
        <v>0</v>
      </c>
      <c r="AI3797" s="832">
        <v>0</v>
      </c>
    </row>
    <row r="3798" spans="1:35" ht="15" customHeight="1">
      <c r="A3798" s="832" t="s">
        <v>1150</v>
      </c>
      <c r="B3798" s="832">
        <v>2024</v>
      </c>
      <c r="C3798" s="832" t="s">
        <v>1578</v>
      </c>
      <c r="D3798" s="832" t="s">
        <v>2748</v>
      </c>
      <c r="E3798" s="832" t="s">
        <v>333</v>
      </c>
      <c r="F3798" s="832" t="s">
        <v>1119</v>
      </c>
      <c r="G3798" s="832">
        <v>0</v>
      </c>
      <c r="H3798" s="832">
        <v>0</v>
      </c>
      <c r="I3798" s="832">
        <v>0</v>
      </c>
      <c r="J3798" s="832">
        <v>0</v>
      </c>
      <c r="K3798" s="832">
        <v>0</v>
      </c>
      <c r="L3798" s="832">
        <v>0</v>
      </c>
      <c r="M3798" s="832">
        <v>0</v>
      </c>
      <c r="N3798" s="832">
        <v>0</v>
      </c>
      <c r="O3798" s="832">
        <v>0</v>
      </c>
      <c r="P3798" s="832">
        <v>0</v>
      </c>
      <c r="Q3798" s="832">
        <v>0</v>
      </c>
      <c r="R3798" s="832">
        <v>0</v>
      </c>
      <c r="S3798" s="832">
        <v>0</v>
      </c>
      <c r="T3798" s="832">
        <v>0</v>
      </c>
      <c r="U3798" s="832">
        <v>0</v>
      </c>
      <c r="V3798" s="832">
        <v>0</v>
      </c>
      <c r="W3798" s="832">
        <v>0</v>
      </c>
      <c r="X3798" s="832">
        <v>0</v>
      </c>
      <c r="Y3798" s="832">
        <v>0</v>
      </c>
      <c r="Z3798" s="832">
        <v>0</v>
      </c>
      <c r="AA3798" s="832">
        <v>0</v>
      </c>
      <c r="AB3798" s="832">
        <v>0</v>
      </c>
      <c r="AC3798" s="832">
        <v>0</v>
      </c>
      <c r="AD3798" s="832">
        <v>0</v>
      </c>
      <c r="AE3798" s="832">
        <v>0</v>
      </c>
      <c r="AF3798" s="832">
        <v>0</v>
      </c>
      <c r="AG3798" s="832">
        <v>0</v>
      </c>
      <c r="AH3798" s="832">
        <v>0</v>
      </c>
      <c r="AI3798" s="832">
        <v>0</v>
      </c>
    </row>
    <row r="3799" spans="1:35" ht="15" customHeight="1">
      <c r="A3799" s="832" t="s">
        <v>1150</v>
      </c>
      <c r="B3799" s="832">
        <v>2024</v>
      </c>
      <c r="C3799" s="832" t="s">
        <v>1580</v>
      </c>
      <c r="D3799" s="832" t="s">
        <v>2749</v>
      </c>
      <c r="E3799" s="832" t="s">
        <v>333</v>
      </c>
      <c r="F3799" s="832" t="s">
        <v>1119</v>
      </c>
      <c r="G3799" s="832">
        <v>0</v>
      </c>
      <c r="H3799" s="832">
        <v>0</v>
      </c>
      <c r="I3799" s="832">
        <v>0</v>
      </c>
      <c r="J3799" s="832">
        <v>0</v>
      </c>
      <c r="K3799" s="832">
        <v>0</v>
      </c>
      <c r="L3799" s="832">
        <v>0</v>
      </c>
      <c r="M3799" s="832">
        <v>0</v>
      </c>
      <c r="N3799" s="832">
        <v>0</v>
      </c>
      <c r="O3799" s="832">
        <v>0</v>
      </c>
      <c r="P3799" s="832">
        <v>0</v>
      </c>
      <c r="Q3799" s="832">
        <v>0</v>
      </c>
      <c r="R3799" s="832">
        <v>0</v>
      </c>
      <c r="S3799" s="832">
        <v>0</v>
      </c>
      <c r="T3799" s="832">
        <v>0</v>
      </c>
      <c r="U3799" s="832">
        <v>0</v>
      </c>
      <c r="V3799" s="832">
        <v>0</v>
      </c>
      <c r="W3799" s="832">
        <v>0</v>
      </c>
      <c r="X3799" s="832">
        <v>0</v>
      </c>
      <c r="Y3799" s="832">
        <v>0</v>
      </c>
      <c r="Z3799" s="832">
        <v>0</v>
      </c>
      <c r="AA3799" s="832">
        <v>0</v>
      </c>
      <c r="AB3799" s="832">
        <v>0</v>
      </c>
      <c r="AC3799" s="832">
        <v>0</v>
      </c>
      <c r="AD3799" s="832">
        <v>0</v>
      </c>
      <c r="AE3799" s="832">
        <v>0</v>
      </c>
      <c r="AF3799" s="832">
        <v>0</v>
      </c>
      <c r="AG3799" s="832">
        <v>0</v>
      </c>
      <c r="AH3799" s="832">
        <v>0</v>
      </c>
      <c r="AI3799" s="832">
        <v>0</v>
      </c>
    </row>
    <row r="3800" spans="1:35" ht="15" customHeight="1">
      <c r="A3800" s="832" t="s">
        <v>1150</v>
      </c>
      <c r="B3800" s="832">
        <v>2024</v>
      </c>
      <c r="C3800" s="832" t="s">
        <v>1582</v>
      </c>
      <c r="D3800" s="832" t="s">
        <v>1583</v>
      </c>
      <c r="E3800" s="832" t="s">
        <v>333</v>
      </c>
      <c r="F3800" s="832" t="s">
        <v>1119</v>
      </c>
      <c r="G3800" s="832">
        <v>0</v>
      </c>
      <c r="H3800" s="832">
        <v>0</v>
      </c>
      <c r="I3800" s="832">
        <v>0</v>
      </c>
      <c r="J3800" s="832">
        <v>0</v>
      </c>
      <c r="K3800" s="832">
        <v>0</v>
      </c>
      <c r="L3800" s="832">
        <v>0</v>
      </c>
      <c r="M3800" s="832">
        <v>0</v>
      </c>
      <c r="N3800" s="832">
        <v>0</v>
      </c>
      <c r="O3800" s="832">
        <v>0</v>
      </c>
      <c r="P3800" s="832">
        <v>0</v>
      </c>
      <c r="Q3800" s="832">
        <v>0</v>
      </c>
      <c r="R3800" s="832">
        <v>0</v>
      </c>
      <c r="S3800" s="832">
        <v>0</v>
      </c>
      <c r="T3800" s="832">
        <v>0</v>
      </c>
      <c r="U3800" s="832">
        <v>0</v>
      </c>
      <c r="V3800" s="832">
        <v>0</v>
      </c>
      <c r="W3800" s="832">
        <v>0</v>
      </c>
      <c r="X3800" s="832">
        <v>0</v>
      </c>
      <c r="Y3800" s="832">
        <v>0</v>
      </c>
      <c r="Z3800" s="832">
        <v>0</v>
      </c>
      <c r="AA3800" s="832">
        <v>0</v>
      </c>
      <c r="AB3800" s="832">
        <v>0</v>
      </c>
      <c r="AC3800" s="832">
        <v>0</v>
      </c>
      <c r="AD3800" s="832">
        <v>0</v>
      </c>
      <c r="AE3800" s="832">
        <v>0</v>
      </c>
      <c r="AF3800" s="832">
        <v>0</v>
      </c>
      <c r="AG3800" s="832">
        <v>0</v>
      </c>
      <c r="AH3800" s="832">
        <v>0</v>
      </c>
      <c r="AI3800" s="832">
        <v>0</v>
      </c>
    </row>
    <row r="3801" spans="1:35" ht="15" customHeight="1">
      <c r="A3801" s="832" t="s">
        <v>1150</v>
      </c>
      <c r="B3801" s="832">
        <v>2024</v>
      </c>
      <c r="C3801" s="832" t="s">
        <v>1584</v>
      </c>
      <c r="D3801" s="832" t="s">
        <v>2750</v>
      </c>
      <c r="E3801" s="832" t="s">
        <v>333</v>
      </c>
      <c r="F3801" s="832" t="s">
        <v>1119</v>
      </c>
      <c r="G3801" s="832">
        <v>0</v>
      </c>
      <c r="H3801" s="832">
        <v>0</v>
      </c>
      <c r="I3801" s="832">
        <v>0</v>
      </c>
      <c r="J3801" s="832">
        <v>0</v>
      </c>
      <c r="K3801" s="832">
        <v>0</v>
      </c>
      <c r="L3801" s="832">
        <v>0</v>
      </c>
      <c r="M3801" s="832">
        <v>0</v>
      </c>
      <c r="N3801" s="832">
        <v>0</v>
      </c>
      <c r="O3801" s="832">
        <v>0</v>
      </c>
      <c r="P3801" s="832">
        <v>0</v>
      </c>
      <c r="Q3801" s="832">
        <v>0</v>
      </c>
      <c r="R3801" s="832">
        <v>0</v>
      </c>
      <c r="S3801" s="832">
        <v>0</v>
      </c>
      <c r="T3801" s="832">
        <v>0</v>
      </c>
      <c r="U3801" s="832">
        <v>0</v>
      </c>
      <c r="V3801" s="832">
        <v>0</v>
      </c>
      <c r="W3801" s="832">
        <v>0</v>
      </c>
      <c r="X3801" s="832">
        <v>0</v>
      </c>
      <c r="Y3801" s="832">
        <v>0</v>
      </c>
      <c r="Z3801" s="832">
        <v>0</v>
      </c>
      <c r="AA3801" s="832">
        <v>0</v>
      </c>
      <c r="AB3801" s="832">
        <v>0</v>
      </c>
      <c r="AC3801" s="832">
        <v>0</v>
      </c>
      <c r="AD3801" s="832">
        <v>0</v>
      </c>
      <c r="AE3801" s="832">
        <v>0</v>
      </c>
      <c r="AF3801" s="832">
        <v>0</v>
      </c>
      <c r="AG3801" s="832">
        <v>0</v>
      </c>
      <c r="AH3801" s="832">
        <v>0</v>
      </c>
      <c r="AI3801" s="832">
        <v>0</v>
      </c>
    </row>
    <row r="3802" spans="1:35" ht="15" customHeight="1">
      <c r="A3802" s="832" t="s">
        <v>1150</v>
      </c>
      <c r="B3802" s="832">
        <v>2024</v>
      </c>
      <c r="C3802" s="832" t="s">
        <v>1586</v>
      </c>
      <c r="D3802" s="832" t="s">
        <v>1587</v>
      </c>
      <c r="E3802" s="832" t="s">
        <v>333</v>
      </c>
      <c r="F3802" s="832" t="s">
        <v>1119</v>
      </c>
      <c r="G3802" s="832">
        <v>0</v>
      </c>
      <c r="H3802" s="832">
        <v>0</v>
      </c>
      <c r="I3802" s="832">
        <v>0</v>
      </c>
      <c r="J3802" s="832">
        <v>0</v>
      </c>
      <c r="K3802" s="832">
        <v>0</v>
      </c>
      <c r="L3802" s="832">
        <v>0</v>
      </c>
      <c r="M3802" s="832">
        <v>0</v>
      </c>
      <c r="N3802" s="832">
        <v>0</v>
      </c>
      <c r="O3802" s="832">
        <v>0</v>
      </c>
      <c r="P3802" s="832">
        <v>0</v>
      </c>
      <c r="Q3802" s="832">
        <v>0</v>
      </c>
      <c r="R3802" s="832">
        <v>0</v>
      </c>
      <c r="S3802" s="832">
        <v>0</v>
      </c>
      <c r="T3802" s="832">
        <v>0</v>
      </c>
      <c r="U3802" s="832">
        <v>0</v>
      </c>
      <c r="V3802" s="832">
        <v>0</v>
      </c>
      <c r="W3802" s="832">
        <v>0</v>
      </c>
      <c r="X3802" s="832">
        <v>0</v>
      </c>
      <c r="Y3802" s="832">
        <v>0</v>
      </c>
      <c r="Z3802" s="832">
        <v>0</v>
      </c>
      <c r="AA3802" s="832">
        <v>0</v>
      </c>
      <c r="AB3802" s="832">
        <v>0</v>
      </c>
      <c r="AC3802" s="832">
        <v>0</v>
      </c>
      <c r="AD3802" s="832">
        <v>0</v>
      </c>
      <c r="AE3802" s="832">
        <v>0</v>
      </c>
      <c r="AF3802" s="832">
        <v>0</v>
      </c>
      <c r="AG3802" s="832">
        <v>0</v>
      </c>
      <c r="AH3802" s="832">
        <v>0</v>
      </c>
      <c r="AI3802" s="832">
        <v>0</v>
      </c>
    </row>
    <row r="3803" spans="1:35" ht="15" customHeight="1">
      <c r="A3803" s="832" t="s">
        <v>1150</v>
      </c>
      <c r="B3803" s="832">
        <v>2024</v>
      </c>
      <c r="C3803" s="832" t="s">
        <v>1588</v>
      </c>
      <c r="D3803" s="832" t="s">
        <v>1589</v>
      </c>
      <c r="E3803" s="832" t="s">
        <v>333</v>
      </c>
      <c r="F3803" s="832" t="s">
        <v>1119</v>
      </c>
      <c r="G3803" s="832">
        <v>0</v>
      </c>
      <c r="H3803" s="832">
        <v>0</v>
      </c>
      <c r="I3803" s="832">
        <v>0</v>
      </c>
      <c r="J3803" s="832">
        <v>0</v>
      </c>
      <c r="K3803" s="832">
        <v>0</v>
      </c>
      <c r="L3803" s="832">
        <v>0</v>
      </c>
      <c r="M3803" s="832">
        <v>0</v>
      </c>
      <c r="N3803" s="832">
        <v>0</v>
      </c>
      <c r="O3803" s="832">
        <v>0</v>
      </c>
      <c r="P3803" s="832">
        <v>0</v>
      </c>
      <c r="Q3803" s="832">
        <v>0</v>
      </c>
      <c r="R3803" s="832">
        <v>0</v>
      </c>
      <c r="S3803" s="832">
        <v>0</v>
      </c>
      <c r="T3803" s="832">
        <v>0</v>
      </c>
      <c r="U3803" s="832">
        <v>0</v>
      </c>
      <c r="V3803" s="832">
        <v>0</v>
      </c>
      <c r="W3803" s="832">
        <v>0</v>
      </c>
      <c r="X3803" s="832">
        <v>0</v>
      </c>
      <c r="Y3803" s="832">
        <v>0</v>
      </c>
      <c r="Z3803" s="832">
        <v>0</v>
      </c>
      <c r="AA3803" s="832">
        <v>0</v>
      </c>
      <c r="AB3803" s="832">
        <v>0</v>
      </c>
      <c r="AC3803" s="832">
        <v>0</v>
      </c>
      <c r="AD3803" s="832">
        <v>0</v>
      </c>
      <c r="AE3803" s="832">
        <v>0</v>
      </c>
      <c r="AF3803" s="832">
        <v>0</v>
      </c>
      <c r="AG3803" s="832">
        <v>0</v>
      </c>
      <c r="AH3803" s="832">
        <v>0</v>
      </c>
      <c r="AI3803" s="832">
        <v>0</v>
      </c>
    </row>
    <row r="3804" spans="1:35" ht="15" customHeight="1">
      <c r="A3804" s="832" t="s">
        <v>1150</v>
      </c>
      <c r="B3804" s="832">
        <v>2024</v>
      </c>
      <c r="C3804" s="832" t="s">
        <v>1590</v>
      </c>
      <c r="D3804" s="832" t="s">
        <v>1591</v>
      </c>
      <c r="E3804" s="832" t="s">
        <v>333</v>
      </c>
      <c r="F3804" s="832" t="s">
        <v>1119</v>
      </c>
      <c r="G3804" s="832">
        <v>0</v>
      </c>
      <c r="H3804" s="832">
        <v>0</v>
      </c>
      <c r="I3804" s="832">
        <v>0</v>
      </c>
      <c r="J3804" s="832">
        <v>0</v>
      </c>
      <c r="K3804" s="832">
        <v>0</v>
      </c>
      <c r="L3804" s="832">
        <v>0</v>
      </c>
      <c r="M3804" s="832">
        <v>0</v>
      </c>
      <c r="N3804" s="832">
        <v>0</v>
      </c>
      <c r="O3804" s="832">
        <v>0</v>
      </c>
      <c r="P3804" s="832">
        <v>0</v>
      </c>
      <c r="Q3804" s="832">
        <v>0</v>
      </c>
      <c r="R3804" s="832">
        <v>0</v>
      </c>
      <c r="S3804" s="832">
        <v>0</v>
      </c>
      <c r="T3804" s="832">
        <v>0</v>
      </c>
      <c r="U3804" s="832">
        <v>0</v>
      </c>
      <c r="V3804" s="832">
        <v>0</v>
      </c>
      <c r="W3804" s="832">
        <v>0</v>
      </c>
      <c r="X3804" s="832">
        <v>0</v>
      </c>
      <c r="Y3804" s="832">
        <v>0</v>
      </c>
      <c r="Z3804" s="832">
        <v>0</v>
      </c>
      <c r="AA3804" s="832">
        <v>0</v>
      </c>
      <c r="AB3804" s="832">
        <v>0</v>
      </c>
      <c r="AC3804" s="832">
        <v>0</v>
      </c>
      <c r="AD3804" s="832">
        <v>0</v>
      </c>
      <c r="AE3804" s="832">
        <v>0</v>
      </c>
      <c r="AF3804" s="832">
        <v>0</v>
      </c>
      <c r="AG3804" s="832">
        <v>0</v>
      </c>
      <c r="AH3804" s="832">
        <v>0</v>
      </c>
      <c r="AI3804" s="832">
        <v>0</v>
      </c>
    </row>
    <row r="3805" spans="1:35" ht="15" customHeight="1">
      <c r="A3805" s="832" t="s">
        <v>1150</v>
      </c>
      <c r="B3805" s="832">
        <v>2024</v>
      </c>
      <c r="C3805" s="832" t="s">
        <v>1592</v>
      </c>
      <c r="D3805" s="832" t="s">
        <v>2751</v>
      </c>
      <c r="E3805" s="832" t="s">
        <v>333</v>
      </c>
      <c r="F3805" s="832" t="s">
        <v>1119</v>
      </c>
      <c r="G3805" s="832">
        <v>0</v>
      </c>
      <c r="H3805" s="832">
        <v>0</v>
      </c>
      <c r="I3805" s="832">
        <v>0</v>
      </c>
      <c r="J3805" s="832">
        <v>0</v>
      </c>
      <c r="K3805" s="832">
        <v>0</v>
      </c>
      <c r="L3805" s="832">
        <v>0</v>
      </c>
      <c r="M3805" s="832">
        <v>0</v>
      </c>
      <c r="N3805" s="832">
        <v>0</v>
      </c>
      <c r="O3805" s="832">
        <v>0</v>
      </c>
      <c r="P3805" s="832">
        <v>0</v>
      </c>
      <c r="Q3805" s="832">
        <v>0</v>
      </c>
      <c r="R3805" s="832">
        <v>0</v>
      </c>
      <c r="S3805" s="832">
        <v>0</v>
      </c>
      <c r="T3805" s="832">
        <v>0</v>
      </c>
      <c r="U3805" s="832">
        <v>0</v>
      </c>
      <c r="V3805" s="832">
        <v>0</v>
      </c>
      <c r="W3805" s="832">
        <v>0</v>
      </c>
      <c r="X3805" s="832">
        <v>0</v>
      </c>
      <c r="Y3805" s="832">
        <v>0</v>
      </c>
      <c r="Z3805" s="832">
        <v>0</v>
      </c>
      <c r="AA3805" s="832">
        <v>0</v>
      </c>
      <c r="AB3805" s="832">
        <v>0</v>
      </c>
      <c r="AC3805" s="832">
        <v>0</v>
      </c>
      <c r="AD3805" s="832">
        <v>0</v>
      </c>
      <c r="AE3805" s="832">
        <v>0</v>
      </c>
      <c r="AF3805" s="832">
        <v>0</v>
      </c>
      <c r="AG3805" s="832">
        <v>0</v>
      </c>
      <c r="AH3805" s="832">
        <v>0</v>
      </c>
      <c r="AI3805" s="832">
        <v>0</v>
      </c>
    </row>
    <row r="3806" spans="1:35" ht="15" customHeight="1">
      <c r="A3806" s="832" t="s">
        <v>1150</v>
      </c>
      <c r="B3806" s="832">
        <v>2024</v>
      </c>
      <c r="C3806" s="832" t="s">
        <v>1594</v>
      </c>
      <c r="D3806" s="832" t="s">
        <v>1595</v>
      </c>
      <c r="E3806" s="832" t="s">
        <v>333</v>
      </c>
      <c r="F3806" s="832" t="s">
        <v>1119</v>
      </c>
      <c r="G3806" s="832">
        <v>0</v>
      </c>
      <c r="H3806" s="832">
        <v>0</v>
      </c>
      <c r="I3806" s="832">
        <v>0</v>
      </c>
      <c r="J3806" s="832">
        <v>0</v>
      </c>
      <c r="K3806" s="832">
        <v>0</v>
      </c>
      <c r="L3806" s="832">
        <v>0</v>
      </c>
      <c r="M3806" s="832">
        <v>0</v>
      </c>
      <c r="N3806" s="832">
        <v>0</v>
      </c>
      <c r="O3806" s="832">
        <v>0</v>
      </c>
      <c r="P3806" s="832">
        <v>0</v>
      </c>
      <c r="Q3806" s="832">
        <v>0</v>
      </c>
      <c r="R3806" s="832">
        <v>0</v>
      </c>
      <c r="S3806" s="832">
        <v>0</v>
      </c>
      <c r="T3806" s="832">
        <v>0</v>
      </c>
      <c r="U3806" s="832">
        <v>0</v>
      </c>
      <c r="V3806" s="832">
        <v>0</v>
      </c>
      <c r="W3806" s="832">
        <v>0</v>
      </c>
      <c r="X3806" s="832">
        <v>0</v>
      </c>
      <c r="Y3806" s="832">
        <v>0</v>
      </c>
      <c r="Z3806" s="832">
        <v>0</v>
      </c>
      <c r="AA3806" s="832">
        <v>0</v>
      </c>
      <c r="AB3806" s="832">
        <v>0</v>
      </c>
      <c r="AC3806" s="832">
        <v>0</v>
      </c>
      <c r="AD3806" s="832">
        <v>0</v>
      </c>
      <c r="AE3806" s="832">
        <v>0</v>
      </c>
      <c r="AF3806" s="832">
        <v>0</v>
      </c>
      <c r="AG3806" s="832">
        <v>0</v>
      </c>
      <c r="AH3806" s="832">
        <v>0</v>
      </c>
      <c r="AI3806" s="832">
        <v>0</v>
      </c>
    </row>
    <row r="3807" spans="1:35" ht="15" customHeight="1">
      <c r="A3807" s="832" t="s">
        <v>1150</v>
      </c>
      <c r="B3807" s="832">
        <v>2024</v>
      </c>
      <c r="C3807" s="832" t="s">
        <v>1596</v>
      </c>
      <c r="D3807" s="832" t="s">
        <v>1597</v>
      </c>
      <c r="E3807" s="832" t="s">
        <v>333</v>
      </c>
      <c r="F3807" s="832" t="s">
        <v>1119</v>
      </c>
      <c r="G3807" s="832">
        <v>0</v>
      </c>
      <c r="H3807" s="832">
        <v>0</v>
      </c>
      <c r="I3807" s="832">
        <v>0</v>
      </c>
      <c r="J3807" s="832">
        <v>0</v>
      </c>
      <c r="K3807" s="832">
        <v>0</v>
      </c>
      <c r="L3807" s="832">
        <v>0</v>
      </c>
      <c r="M3807" s="832">
        <v>0</v>
      </c>
      <c r="N3807" s="832">
        <v>0</v>
      </c>
      <c r="O3807" s="832">
        <v>0</v>
      </c>
      <c r="P3807" s="832">
        <v>0</v>
      </c>
      <c r="Q3807" s="832">
        <v>0</v>
      </c>
      <c r="R3807" s="832">
        <v>0</v>
      </c>
      <c r="S3807" s="832">
        <v>0</v>
      </c>
      <c r="T3807" s="832">
        <v>0</v>
      </c>
      <c r="U3807" s="832">
        <v>0</v>
      </c>
      <c r="V3807" s="832">
        <v>0</v>
      </c>
      <c r="W3807" s="832">
        <v>0</v>
      </c>
      <c r="X3807" s="832">
        <v>0</v>
      </c>
      <c r="Y3807" s="832">
        <v>0</v>
      </c>
      <c r="Z3807" s="832">
        <v>0</v>
      </c>
      <c r="AA3807" s="832">
        <v>0</v>
      </c>
      <c r="AB3807" s="832">
        <v>0</v>
      </c>
      <c r="AC3807" s="832">
        <v>0</v>
      </c>
      <c r="AD3807" s="832">
        <v>0</v>
      </c>
      <c r="AE3807" s="832">
        <v>0</v>
      </c>
      <c r="AF3807" s="832">
        <v>0</v>
      </c>
      <c r="AG3807" s="832">
        <v>0</v>
      </c>
      <c r="AH3807" s="832">
        <v>0</v>
      </c>
      <c r="AI3807" s="832">
        <v>0</v>
      </c>
    </row>
    <row r="3808" spans="1:35" ht="15" customHeight="1">
      <c r="A3808" s="832" t="s">
        <v>1150</v>
      </c>
      <c r="B3808" s="832">
        <v>2024</v>
      </c>
      <c r="C3808" s="832" t="s">
        <v>1598</v>
      </c>
      <c r="D3808" s="832" t="s">
        <v>1599</v>
      </c>
      <c r="E3808" s="832" t="s">
        <v>333</v>
      </c>
      <c r="F3808" s="832" t="s">
        <v>1119</v>
      </c>
      <c r="G3808" s="832">
        <v>0</v>
      </c>
      <c r="H3808" s="832">
        <v>0</v>
      </c>
      <c r="I3808" s="832">
        <v>0</v>
      </c>
      <c r="J3808" s="832">
        <v>0</v>
      </c>
      <c r="K3808" s="832">
        <v>0</v>
      </c>
      <c r="L3808" s="832">
        <v>0</v>
      </c>
      <c r="M3808" s="832">
        <v>0</v>
      </c>
      <c r="N3808" s="832">
        <v>0</v>
      </c>
      <c r="O3808" s="832">
        <v>0</v>
      </c>
      <c r="P3808" s="832">
        <v>0</v>
      </c>
      <c r="Q3808" s="832">
        <v>0</v>
      </c>
      <c r="R3808" s="832">
        <v>0</v>
      </c>
      <c r="S3808" s="832">
        <v>0</v>
      </c>
      <c r="T3808" s="832">
        <v>0</v>
      </c>
      <c r="U3808" s="832">
        <v>0</v>
      </c>
      <c r="V3808" s="832">
        <v>0</v>
      </c>
      <c r="W3808" s="832">
        <v>0</v>
      </c>
      <c r="X3808" s="832">
        <v>0</v>
      </c>
      <c r="Y3808" s="832">
        <v>0</v>
      </c>
      <c r="Z3808" s="832">
        <v>0</v>
      </c>
      <c r="AA3808" s="832">
        <v>0</v>
      </c>
      <c r="AB3808" s="832">
        <v>0</v>
      </c>
      <c r="AC3808" s="832">
        <v>0</v>
      </c>
      <c r="AD3808" s="832">
        <v>0</v>
      </c>
      <c r="AE3808" s="832">
        <v>0</v>
      </c>
      <c r="AF3808" s="832">
        <v>0</v>
      </c>
      <c r="AG3808" s="832">
        <v>0</v>
      </c>
      <c r="AH3808" s="832">
        <v>0</v>
      </c>
      <c r="AI3808" s="832">
        <v>0</v>
      </c>
    </row>
    <row r="3809" spans="1:35" ht="15" customHeight="1">
      <c r="A3809" s="832" t="s">
        <v>1150</v>
      </c>
      <c r="B3809" s="832">
        <v>2024</v>
      </c>
      <c r="C3809" s="832" t="s">
        <v>1600</v>
      </c>
      <c r="D3809" s="832" t="s">
        <v>1601</v>
      </c>
      <c r="E3809" s="832" t="s">
        <v>333</v>
      </c>
      <c r="F3809" s="832" t="s">
        <v>1119</v>
      </c>
      <c r="G3809" s="832">
        <v>0</v>
      </c>
      <c r="H3809" s="832">
        <v>0</v>
      </c>
      <c r="I3809" s="832">
        <v>0</v>
      </c>
      <c r="J3809" s="832">
        <v>0</v>
      </c>
      <c r="K3809" s="832">
        <v>0</v>
      </c>
      <c r="L3809" s="832">
        <v>0</v>
      </c>
      <c r="M3809" s="832">
        <v>0</v>
      </c>
      <c r="N3809" s="832">
        <v>0</v>
      </c>
      <c r="O3809" s="832">
        <v>0</v>
      </c>
      <c r="P3809" s="832">
        <v>0</v>
      </c>
      <c r="Q3809" s="832">
        <v>0</v>
      </c>
      <c r="R3809" s="832">
        <v>0</v>
      </c>
      <c r="S3809" s="832">
        <v>0</v>
      </c>
      <c r="T3809" s="832">
        <v>0</v>
      </c>
      <c r="U3809" s="832">
        <v>0</v>
      </c>
      <c r="V3809" s="832">
        <v>0</v>
      </c>
      <c r="W3809" s="832">
        <v>0</v>
      </c>
      <c r="X3809" s="832">
        <v>0</v>
      </c>
      <c r="Y3809" s="832">
        <v>0</v>
      </c>
      <c r="Z3809" s="832">
        <v>0</v>
      </c>
      <c r="AA3809" s="832">
        <v>0</v>
      </c>
      <c r="AB3809" s="832">
        <v>0</v>
      </c>
      <c r="AC3809" s="832">
        <v>0</v>
      </c>
      <c r="AD3809" s="832">
        <v>0</v>
      </c>
      <c r="AE3809" s="832">
        <v>0</v>
      </c>
      <c r="AF3809" s="832">
        <v>0</v>
      </c>
      <c r="AG3809" s="832">
        <v>0</v>
      </c>
      <c r="AH3809" s="832">
        <v>0</v>
      </c>
      <c r="AI3809" s="832">
        <v>0</v>
      </c>
    </row>
    <row r="3810" spans="1:35" ht="15" customHeight="1">
      <c r="A3810" s="832" t="s">
        <v>1150</v>
      </c>
      <c r="B3810" s="832">
        <v>2024</v>
      </c>
      <c r="C3810" s="832" t="s">
        <v>1602</v>
      </c>
      <c r="D3810" s="832" t="s">
        <v>1603</v>
      </c>
      <c r="E3810" s="832" t="s">
        <v>333</v>
      </c>
      <c r="F3810" s="832" t="s">
        <v>1119</v>
      </c>
      <c r="G3810" s="832">
        <v>0</v>
      </c>
      <c r="H3810" s="832">
        <v>0</v>
      </c>
      <c r="I3810" s="832">
        <v>0</v>
      </c>
      <c r="J3810" s="832">
        <v>0</v>
      </c>
      <c r="K3810" s="832">
        <v>0</v>
      </c>
      <c r="L3810" s="832">
        <v>0</v>
      </c>
      <c r="M3810" s="832">
        <v>0</v>
      </c>
      <c r="N3810" s="832">
        <v>0</v>
      </c>
      <c r="O3810" s="832">
        <v>0</v>
      </c>
      <c r="P3810" s="832">
        <v>0</v>
      </c>
      <c r="Q3810" s="832">
        <v>0</v>
      </c>
      <c r="R3810" s="832">
        <v>0</v>
      </c>
      <c r="S3810" s="832">
        <v>0</v>
      </c>
      <c r="T3810" s="832">
        <v>0</v>
      </c>
      <c r="U3810" s="832">
        <v>0</v>
      </c>
      <c r="V3810" s="832">
        <v>0</v>
      </c>
      <c r="W3810" s="832">
        <v>0</v>
      </c>
      <c r="X3810" s="832">
        <v>0</v>
      </c>
      <c r="Y3810" s="832">
        <v>0</v>
      </c>
      <c r="Z3810" s="832">
        <v>0</v>
      </c>
      <c r="AA3810" s="832">
        <v>0</v>
      </c>
      <c r="AB3810" s="832">
        <v>0</v>
      </c>
      <c r="AC3810" s="832">
        <v>0</v>
      </c>
      <c r="AD3810" s="832">
        <v>0</v>
      </c>
      <c r="AE3810" s="832">
        <v>0</v>
      </c>
      <c r="AF3810" s="832">
        <v>0</v>
      </c>
      <c r="AG3810" s="832">
        <v>0</v>
      </c>
      <c r="AH3810" s="832">
        <v>0</v>
      </c>
      <c r="AI3810" s="832">
        <v>0</v>
      </c>
    </row>
    <row r="3811" spans="1:35" ht="15" customHeight="1">
      <c r="A3811" s="832" t="s">
        <v>1150</v>
      </c>
      <c r="B3811" s="832">
        <v>2024</v>
      </c>
      <c r="C3811" s="832" t="s">
        <v>1604</v>
      </c>
      <c r="D3811" s="832" t="s">
        <v>1605</v>
      </c>
      <c r="E3811" s="832" t="s">
        <v>333</v>
      </c>
      <c r="F3811" s="832" t="s">
        <v>1119</v>
      </c>
      <c r="G3811" s="832">
        <v>0</v>
      </c>
      <c r="H3811" s="832">
        <v>0</v>
      </c>
      <c r="I3811" s="832">
        <v>0</v>
      </c>
      <c r="J3811" s="832">
        <v>0</v>
      </c>
      <c r="K3811" s="832">
        <v>0</v>
      </c>
      <c r="L3811" s="832">
        <v>0</v>
      </c>
      <c r="M3811" s="832">
        <v>0</v>
      </c>
      <c r="N3811" s="832">
        <v>0</v>
      </c>
      <c r="O3811" s="832">
        <v>0</v>
      </c>
      <c r="P3811" s="832">
        <v>0</v>
      </c>
      <c r="Q3811" s="832">
        <v>0</v>
      </c>
      <c r="R3811" s="832">
        <v>0</v>
      </c>
      <c r="S3811" s="832">
        <v>0</v>
      </c>
      <c r="T3811" s="832">
        <v>0</v>
      </c>
      <c r="U3811" s="832">
        <v>0</v>
      </c>
      <c r="V3811" s="832">
        <v>0</v>
      </c>
      <c r="W3811" s="832">
        <v>0</v>
      </c>
      <c r="X3811" s="832">
        <v>0</v>
      </c>
      <c r="Y3811" s="832">
        <v>0</v>
      </c>
      <c r="Z3811" s="832">
        <v>0</v>
      </c>
      <c r="AA3811" s="832">
        <v>0</v>
      </c>
      <c r="AB3811" s="832">
        <v>0</v>
      </c>
      <c r="AC3811" s="832">
        <v>0</v>
      </c>
      <c r="AD3811" s="832">
        <v>0</v>
      </c>
      <c r="AE3811" s="832">
        <v>0</v>
      </c>
      <c r="AF3811" s="832">
        <v>0</v>
      </c>
      <c r="AG3811" s="832">
        <v>0</v>
      </c>
      <c r="AH3811" s="832">
        <v>0</v>
      </c>
      <c r="AI3811" s="832">
        <v>0</v>
      </c>
    </row>
    <row r="3812" spans="1:35" ht="15" customHeight="1">
      <c r="A3812" s="832" t="s">
        <v>1150</v>
      </c>
      <c r="B3812" s="832">
        <v>2024</v>
      </c>
      <c r="C3812" s="832" t="s">
        <v>1606</v>
      </c>
      <c r="D3812" s="832" t="s">
        <v>1607</v>
      </c>
      <c r="E3812" s="832" t="s">
        <v>333</v>
      </c>
      <c r="F3812" s="832" t="s">
        <v>1119</v>
      </c>
      <c r="G3812" s="832">
        <v>0</v>
      </c>
      <c r="H3812" s="832">
        <v>0</v>
      </c>
      <c r="I3812" s="832">
        <v>0</v>
      </c>
      <c r="J3812" s="832">
        <v>0</v>
      </c>
      <c r="K3812" s="832">
        <v>0</v>
      </c>
      <c r="L3812" s="832">
        <v>0</v>
      </c>
      <c r="M3812" s="832">
        <v>0</v>
      </c>
      <c r="N3812" s="832">
        <v>0</v>
      </c>
      <c r="O3812" s="832">
        <v>0</v>
      </c>
      <c r="P3812" s="832">
        <v>0</v>
      </c>
      <c r="Q3812" s="832">
        <v>0</v>
      </c>
      <c r="R3812" s="832">
        <v>0</v>
      </c>
      <c r="S3812" s="832">
        <v>0</v>
      </c>
      <c r="T3812" s="832">
        <v>0</v>
      </c>
      <c r="U3812" s="832">
        <v>0</v>
      </c>
      <c r="V3812" s="832">
        <v>0</v>
      </c>
      <c r="W3812" s="832">
        <v>0</v>
      </c>
      <c r="X3812" s="832">
        <v>0</v>
      </c>
      <c r="Y3812" s="832">
        <v>0</v>
      </c>
      <c r="Z3812" s="832">
        <v>0</v>
      </c>
      <c r="AA3812" s="832">
        <v>0</v>
      </c>
      <c r="AB3812" s="832">
        <v>0</v>
      </c>
      <c r="AC3812" s="832">
        <v>0</v>
      </c>
      <c r="AD3812" s="832">
        <v>0</v>
      </c>
      <c r="AE3812" s="832">
        <v>0</v>
      </c>
      <c r="AF3812" s="832">
        <v>0</v>
      </c>
      <c r="AG3812" s="832">
        <v>0</v>
      </c>
      <c r="AH3812" s="832">
        <v>0</v>
      </c>
      <c r="AI3812" s="832">
        <v>0</v>
      </c>
    </row>
    <row r="3813" spans="1:35" ht="15" customHeight="1">
      <c r="A3813" s="832" t="s">
        <v>1150</v>
      </c>
      <c r="B3813" s="832">
        <v>2024</v>
      </c>
      <c r="C3813" s="832" t="s">
        <v>1608</v>
      </c>
      <c r="D3813" s="832" t="s">
        <v>1609</v>
      </c>
      <c r="E3813" s="832" t="s">
        <v>333</v>
      </c>
      <c r="F3813" s="832" t="s">
        <v>1119</v>
      </c>
      <c r="G3813" s="832">
        <v>0</v>
      </c>
      <c r="H3813" s="832">
        <v>0</v>
      </c>
      <c r="I3813" s="832">
        <v>0</v>
      </c>
      <c r="J3813" s="832">
        <v>0</v>
      </c>
      <c r="K3813" s="832">
        <v>0</v>
      </c>
      <c r="L3813" s="832">
        <v>0</v>
      </c>
      <c r="M3813" s="832">
        <v>0</v>
      </c>
      <c r="N3813" s="832">
        <v>0</v>
      </c>
      <c r="O3813" s="832">
        <v>0</v>
      </c>
      <c r="P3813" s="832">
        <v>0</v>
      </c>
      <c r="Q3813" s="832">
        <v>0</v>
      </c>
      <c r="R3813" s="832">
        <v>0</v>
      </c>
      <c r="S3813" s="832">
        <v>0</v>
      </c>
      <c r="T3813" s="832">
        <v>0</v>
      </c>
      <c r="U3813" s="832">
        <v>0</v>
      </c>
      <c r="V3813" s="832">
        <v>0</v>
      </c>
      <c r="W3813" s="832">
        <v>0</v>
      </c>
      <c r="X3813" s="832">
        <v>0</v>
      </c>
      <c r="Y3813" s="832">
        <v>0</v>
      </c>
      <c r="Z3813" s="832">
        <v>0</v>
      </c>
      <c r="AA3813" s="832">
        <v>0</v>
      </c>
      <c r="AB3813" s="832">
        <v>0</v>
      </c>
      <c r="AC3813" s="832">
        <v>0</v>
      </c>
      <c r="AD3813" s="832">
        <v>0</v>
      </c>
      <c r="AE3813" s="832">
        <v>0</v>
      </c>
      <c r="AF3813" s="832">
        <v>0</v>
      </c>
      <c r="AG3813" s="832">
        <v>0</v>
      </c>
      <c r="AH3813" s="832">
        <v>0</v>
      </c>
      <c r="AI3813" s="832">
        <v>0</v>
      </c>
    </row>
    <row r="3814" spans="1:35" ht="15" customHeight="1">
      <c r="A3814" s="832" t="s">
        <v>1150</v>
      </c>
      <c r="B3814" s="832">
        <v>2024</v>
      </c>
      <c r="C3814" s="832" t="s">
        <v>1610</v>
      </c>
      <c r="D3814" s="832" t="s">
        <v>1611</v>
      </c>
      <c r="E3814" s="832" t="s">
        <v>333</v>
      </c>
      <c r="F3814" s="832" t="s">
        <v>1119</v>
      </c>
      <c r="G3814" s="832">
        <v>0</v>
      </c>
      <c r="H3814" s="832">
        <v>0</v>
      </c>
      <c r="I3814" s="832">
        <v>0</v>
      </c>
      <c r="J3814" s="832">
        <v>0</v>
      </c>
      <c r="K3814" s="832">
        <v>0</v>
      </c>
      <c r="L3814" s="832">
        <v>0</v>
      </c>
      <c r="M3814" s="832">
        <v>0</v>
      </c>
      <c r="N3814" s="832">
        <v>0</v>
      </c>
      <c r="O3814" s="832">
        <v>0</v>
      </c>
      <c r="P3814" s="832">
        <v>0</v>
      </c>
      <c r="Q3814" s="832">
        <v>0</v>
      </c>
      <c r="R3814" s="832">
        <v>0</v>
      </c>
      <c r="S3814" s="832">
        <v>0</v>
      </c>
      <c r="T3814" s="832">
        <v>0</v>
      </c>
      <c r="U3814" s="832">
        <v>0</v>
      </c>
      <c r="V3814" s="832">
        <v>0</v>
      </c>
      <c r="W3814" s="832">
        <v>0</v>
      </c>
      <c r="X3814" s="832">
        <v>0</v>
      </c>
      <c r="Y3814" s="832">
        <v>0</v>
      </c>
      <c r="Z3814" s="832">
        <v>0</v>
      </c>
      <c r="AA3814" s="832">
        <v>0</v>
      </c>
      <c r="AB3814" s="832">
        <v>0</v>
      </c>
      <c r="AC3814" s="832">
        <v>0</v>
      </c>
      <c r="AD3814" s="832">
        <v>0</v>
      </c>
      <c r="AE3814" s="832">
        <v>0</v>
      </c>
      <c r="AF3814" s="832">
        <v>0</v>
      </c>
      <c r="AG3814" s="832">
        <v>0</v>
      </c>
      <c r="AH3814" s="832">
        <v>0</v>
      </c>
      <c r="AI3814" s="832">
        <v>0</v>
      </c>
    </row>
    <row r="3815" spans="1:35" ht="15" customHeight="1">
      <c r="A3815" s="832" t="s">
        <v>1150</v>
      </c>
      <c r="B3815" s="832">
        <v>2024</v>
      </c>
      <c r="C3815" s="832" t="s">
        <v>1612</v>
      </c>
      <c r="D3815" s="832" t="s">
        <v>1613</v>
      </c>
      <c r="E3815" s="832" t="s">
        <v>333</v>
      </c>
      <c r="F3815" s="832" t="s">
        <v>1119</v>
      </c>
      <c r="G3815" s="832">
        <v>0</v>
      </c>
      <c r="H3815" s="832">
        <v>0</v>
      </c>
      <c r="I3815" s="832">
        <v>0</v>
      </c>
      <c r="J3815" s="832">
        <v>0</v>
      </c>
      <c r="K3815" s="832">
        <v>0</v>
      </c>
      <c r="L3815" s="832">
        <v>0</v>
      </c>
      <c r="M3815" s="832">
        <v>0</v>
      </c>
      <c r="N3815" s="832">
        <v>0</v>
      </c>
      <c r="O3815" s="832">
        <v>0</v>
      </c>
      <c r="P3815" s="832">
        <v>0</v>
      </c>
      <c r="Q3815" s="832">
        <v>0</v>
      </c>
      <c r="R3815" s="832">
        <v>0</v>
      </c>
      <c r="S3815" s="832">
        <v>0</v>
      </c>
      <c r="T3815" s="832">
        <v>0</v>
      </c>
      <c r="U3815" s="832">
        <v>0</v>
      </c>
      <c r="V3815" s="832">
        <v>0</v>
      </c>
      <c r="W3815" s="832">
        <v>0</v>
      </c>
      <c r="X3815" s="832">
        <v>0</v>
      </c>
      <c r="Y3815" s="832">
        <v>0</v>
      </c>
      <c r="Z3815" s="832">
        <v>0</v>
      </c>
      <c r="AA3815" s="832">
        <v>0</v>
      </c>
      <c r="AB3815" s="832">
        <v>0</v>
      </c>
      <c r="AC3815" s="832">
        <v>0</v>
      </c>
      <c r="AD3815" s="832">
        <v>0</v>
      </c>
      <c r="AE3815" s="832">
        <v>0</v>
      </c>
      <c r="AF3815" s="832">
        <v>0</v>
      </c>
      <c r="AG3815" s="832">
        <v>0</v>
      </c>
      <c r="AH3815" s="832">
        <v>0</v>
      </c>
      <c r="AI3815" s="832">
        <v>0</v>
      </c>
    </row>
    <row r="3816" spans="1:35" ht="15" customHeight="1">
      <c r="A3816" s="832" t="s">
        <v>1150</v>
      </c>
      <c r="B3816" s="832">
        <v>2024</v>
      </c>
      <c r="C3816" s="832" t="s">
        <v>1614</v>
      </c>
      <c r="D3816" s="832" t="s">
        <v>1615</v>
      </c>
      <c r="E3816" s="832" t="s">
        <v>333</v>
      </c>
      <c r="F3816" s="832" t="s">
        <v>1119</v>
      </c>
      <c r="G3816" s="832">
        <v>0</v>
      </c>
      <c r="H3816" s="832">
        <v>0</v>
      </c>
      <c r="I3816" s="832">
        <v>0</v>
      </c>
      <c r="J3816" s="832">
        <v>0</v>
      </c>
      <c r="K3816" s="832">
        <v>0</v>
      </c>
      <c r="L3816" s="832">
        <v>0</v>
      </c>
      <c r="M3816" s="832">
        <v>0</v>
      </c>
      <c r="N3816" s="832">
        <v>0</v>
      </c>
      <c r="O3816" s="832">
        <v>0</v>
      </c>
      <c r="P3816" s="832">
        <v>0</v>
      </c>
      <c r="Q3816" s="832">
        <v>0</v>
      </c>
      <c r="R3816" s="832">
        <v>0</v>
      </c>
      <c r="S3816" s="832">
        <v>0</v>
      </c>
      <c r="T3816" s="832">
        <v>0</v>
      </c>
      <c r="U3816" s="832">
        <v>0</v>
      </c>
      <c r="V3816" s="832">
        <v>0</v>
      </c>
      <c r="W3816" s="832">
        <v>0</v>
      </c>
      <c r="X3816" s="832">
        <v>0</v>
      </c>
      <c r="Y3816" s="832">
        <v>0</v>
      </c>
      <c r="Z3816" s="832">
        <v>0</v>
      </c>
      <c r="AA3816" s="832">
        <v>0</v>
      </c>
      <c r="AB3816" s="832">
        <v>0</v>
      </c>
      <c r="AC3816" s="832">
        <v>0</v>
      </c>
      <c r="AD3816" s="832">
        <v>0</v>
      </c>
      <c r="AE3816" s="832">
        <v>0</v>
      </c>
      <c r="AF3816" s="832">
        <v>0</v>
      </c>
      <c r="AG3816" s="832">
        <v>0</v>
      </c>
      <c r="AH3816" s="832">
        <v>0</v>
      </c>
      <c r="AI3816" s="832">
        <v>0</v>
      </c>
    </row>
    <row r="3817" spans="1:35" ht="15" customHeight="1">
      <c r="A3817" s="832" t="s">
        <v>1150</v>
      </c>
      <c r="B3817" s="832">
        <v>2024</v>
      </c>
      <c r="C3817" s="832" t="s">
        <v>1616</v>
      </c>
      <c r="D3817" s="832" t="s">
        <v>1617</v>
      </c>
      <c r="E3817" s="832" t="s">
        <v>333</v>
      </c>
      <c r="F3817" s="832" t="s">
        <v>1119</v>
      </c>
      <c r="G3817" s="832">
        <v>0</v>
      </c>
      <c r="H3817" s="832">
        <v>0</v>
      </c>
      <c r="I3817" s="832">
        <v>0</v>
      </c>
      <c r="J3817" s="832">
        <v>0</v>
      </c>
      <c r="K3817" s="832">
        <v>0</v>
      </c>
      <c r="L3817" s="832">
        <v>0</v>
      </c>
      <c r="M3817" s="832">
        <v>0</v>
      </c>
      <c r="N3817" s="832">
        <v>0</v>
      </c>
      <c r="O3817" s="832">
        <v>0</v>
      </c>
      <c r="P3817" s="832">
        <v>0</v>
      </c>
      <c r="Q3817" s="832">
        <v>0</v>
      </c>
      <c r="R3817" s="832">
        <v>0</v>
      </c>
      <c r="S3817" s="832">
        <v>0</v>
      </c>
      <c r="T3817" s="832">
        <v>0</v>
      </c>
      <c r="U3817" s="832">
        <v>0</v>
      </c>
      <c r="V3817" s="832">
        <v>0</v>
      </c>
      <c r="W3817" s="832">
        <v>0</v>
      </c>
      <c r="X3817" s="832">
        <v>0</v>
      </c>
      <c r="Y3817" s="832">
        <v>0</v>
      </c>
      <c r="Z3817" s="832">
        <v>0</v>
      </c>
      <c r="AA3817" s="832">
        <v>0</v>
      </c>
      <c r="AB3817" s="832">
        <v>0</v>
      </c>
      <c r="AC3817" s="832">
        <v>0</v>
      </c>
      <c r="AD3817" s="832">
        <v>0</v>
      </c>
      <c r="AE3817" s="832">
        <v>0</v>
      </c>
      <c r="AF3817" s="832">
        <v>0</v>
      </c>
      <c r="AG3817" s="832">
        <v>0</v>
      </c>
      <c r="AH3817" s="832">
        <v>0</v>
      </c>
      <c r="AI3817" s="832">
        <v>0</v>
      </c>
    </row>
    <row r="3818" spans="1:35" ht="15" customHeight="1">
      <c r="A3818" s="832" t="s">
        <v>1150</v>
      </c>
      <c r="B3818" s="832">
        <v>2024</v>
      </c>
      <c r="C3818" s="832" t="s">
        <v>1618</v>
      </c>
      <c r="D3818" s="832" t="s">
        <v>1619</v>
      </c>
      <c r="E3818" s="832" t="s">
        <v>333</v>
      </c>
      <c r="F3818" s="832" t="s">
        <v>1119</v>
      </c>
      <c r="G3818" s="832">
        <v>0</v>
      </c>
      <c r="H3818" s="832">
        <v>0</v>
      </c>
      <c r="I3818" s="832">
        <v>0</v>
      </c>
      <c r="J3818" s="832">
        <v>0</v>
      </c>
      <c r="K3818" s="832">
        <v>0</v>
      </c>
      <c r="L3818" s="832">
        <v>0</v>
      </c>
      <c r="M3818" s="832">
        <v>0</v>
      </c>
      <c r="N3818" s="832">
        <v>0</v>
      </c>
      <c r="O3818" s="832">
        <v>0</v>
      </c>
      <c r="P3818" s="832">
        <v>0</v>
      </c>
      <c r="Q3818" s="832">
        <v>0</v>
      </c>
      <c r="R3818" s="832">
        <v>0</v>
      </c>
      <c r="S3818" s="832">
        <v>0</v>
      </c>
      <c r="T3818" s="832">
        <v>0</v>
      </c>
      <c r="U3818" s="832">
        <v>0</v>
      </c>
      <c r="V3818" s="832">
        <v>0</v>
      </c>
      <c r="W3818" s="832">
        <v>0</v>
      </c>
      <c r="X3818" s="832">
        <v>0</v>
      </c>
      <c r="Y3818" s="832">
        <v>0</v>
      </c>
      <c r="Z3818" s="832">
        <v>0</v>
      </c>
      <c r="AA3818" s="832">
        <v>0</v>
      </c>
      <c r="AB3818" s="832">
        <v>0</v>
      </c>
      <c r="AC3818" s="832">
        <v>0</v>
      </c>
      <c r="AD3818" s="832">
        <v>0</v>
      </c>
      <c r="AE3818" s="832">
        <v>0</v>
      </c>
      <c r="AF3818" s="832">
        <v>0</v>
      </c>
      <c r="AG3818" s="832">
        <v>0</v>
      </c>
      <c r="AH3818" s="832">
        <v>0</v>
      </c>
      <c r="AI3818" s="832">
        <v>0</v>
      </c>
    </row>
    <row r="3819" spans="1:35" ht="15" customHeight="1">
      <c r="A3819" s="832" t="s">
        <v>1150</v>
      </c>
      <c r="B3819" s="832">
        <v>2024</v>
      </c>
      <c r="C3819" s="832" t="s">
        <v>1620</v>
      </c>
      <c r="D3819" s="832" t="s">
        <v>2752</v>
      </c>
      <c r="E3819" s="832" t="s">
        <v>333</v>
      </c>
      <c r="F3819" s="832" t="s">
        <v>1119</v>
      </c>
      <c r="G3819" s="832">
        <v>0</v>
      </c>
      <c r="H3819" s="832">
        <v>0</v>
      </c>
      <c r="I3819" s="832">
        <v>0</v>
      </c>
      <c r="J3819" s="832">
        <v>0</v>
      </c>
      <c r="K3819" s="832">
        <v>0</v>
      </c>
      <c r="L3819" s="832">
        <v>0</v>
      </c>
      <c r="M3819" s="832">
        <v>0</v>
      </c>
      <c r="N3819" s="832">
        <v>0</v>
      </c>
      <c r="O3819" s="832">
        <v>0</v>
      </c>
      <c r="P3819" s="832">
        <v>0</v>
      </c>
      <c r="Q3819" s="832">
        <v>0</v>
      </c>
      <c r="R3819" s="832">
        <v>0</v>
      </c>
      <c r="S3819" s="832">
        <v>0</v>
      </c>
      <c r="T3819" s="832">
        <v>0</v>
      </c>
      <c r="U3819" s="832">
        <v>0</v>
      </c>
      <c r="V3819" s="832">
        <v>0</v>
      </c>
      <c r="W3819" s="832">
        <v>0</v>
      </c>
      <c r="X3819" s="832">
        <v>0</v>
      </c>
      <c r="Y3819" s="832">
        <v>0</v>
      </c>
      <c r="Z3819" s="832">
        <v>0</v>
      </c>
      <c r="AA3819" s="832">
        <v>0</v>
      </c>
      <c r="AB3819" s="832">
        <v>0</v>
      </c>
      <c r="AC3819" s="832">
        <v>0</v>
      </c>
      <c r="AD3819" s="832">
        <v>0</v>
      </c>
      <c r="AE3819" s="832">
        <v>0</v>
      </c>
      <c r="AF3819" s="832">
        <v>0</v>
      </c>
      <c r="AG3819" s="832">
        <v>0</v>
      </c>
      <c r="AH3819" s="832">
        <v>0</v>
      </c>
      <c r="AI3819" s="832">
        <v>0</v>
      </c>
    </row>
    <row r="3820" spans="1:35" ht="15" customHeight="1">
      <c r="A3820" s="832" t="s">
        <v>1150</v>
      </c>
      <c r="B3820" s="832">
        <v>2024</v>
      </c>
      <c r="C3820" s="832" t="s">
        <v>1622</v>
      </c>
      <c r="D3820" s="832" t="s">
        <v>1623</v>
      </c>
      <c r="E3820" s="832" t="s">
        <v>333</v>
      </c>
      <c r="F3820" s="832" t="s">
        <v>1119</v>
      </c>
      <c r="G3820" s="832">
        <v>0</v>
      </c>
      <c r="H3820" s="832">
        <v>0</v>
      </c>
      <c r="I3820" s="832">
        <v>0</v>
      </c>
      <c r="J3820" s="832">
        <v>0</v>
      </c>
      <c r="K3820" s="832">
        <v>0</v>
      </c>
      <c r="L3820" s="832">
        <v>0</v>
      </c>
      <c r="M3820" s="832">
        <v>0</v>
      </c>
      <c r="N3820" s="832">
        <v>0</v>
      </c>
      <c r="O3820" s="832">
        <v>0</v>
      </c>
      <c r="P3820" s="832">
        <v>0</v>
      </c>
      <c r="Q3820" s="832">
        <v>0</v>
      </c>
      <c r="R3820" s="832">
        <v>0</v>
      </c>
      <c r="S3820" s="832">
        <v>0</v>
      </c>
      <c r="T3820" s="832">
        <v>0</v>
      </c>
      <c r="U3820" s="832">
        <v>0</v>
      </c>
      <c r="V3820" s="832">
        <v>0</v>
      </c>
      <c r="W3820" s="832">
        <v>0</v>
      </c>
      <c r="X3820" s="832">
        <v>0</v>
      </c>
      <c r="Y3820" s="832">
        <v>0</v>
      </c>
      <c r="Z3820" s="832">
        <v>0</v>
      </c>
      <c r="AA3820" s="832">
        <v>0</v>
      </c>
      <c r="AB3820" s="832">
        <v>0</v>
      </c>
      <c r="AC3820" s="832">
        <v>0</v>
      </c>
      <c r="AD3820" s="832">
        <v>0</v>
      </c>
      <c r="AE3820" s="832">
        <v>0</v>
      </c>
      <c r="AF3820" s="832">
        <v>0</v>
      </c>
      <c r="AG3820" s="832">
        <v>0</v>
      </c>
      <c r="AH3820" s="832">
        <v>0</v>
      </c>
      <c r="AI3820" s="832">
        <v>0</v>
      </c>
    </row>
    <row r="3821" spans="1:35" ht="15" customHeight="1">
      <c r="A3821" s="832" t="s">
        <v>1150</v>
      </c>
      <c r="B3821" s="832">
        <v>2024</v>
      </c>
      <c r="C3821" s="832" t="s">
        <v>1624</v>
      </c>
      <c r="D3821" s="832" t="s">
        <v>2753</v>
      </c>
      <c r="E3821" s="832" t="s">
        <v>333</v>
      </c>
      <c r="F3821" s="832" t="s">
        <v>1119</v>
      </c>
      <c r="G3821" s="832">
        <v>0</v>
      </c>
      <c r="H3821" s="832">
        <v>0</v>
      </c>
      <c r="I3821" s="832">
        <v>0</v>
      </c>
      <c r="J3821" s="832">
        <v>0</v>
      </c>
      <c r="K3821" s="832">
        <v>0</v>
      </c>
      <c r="L3821" s="832">
        <v>0</v>
      </c>
      <c r="M3821" s="832">
        <v>0</v>
      </c>
      <c r="N3821" s="832">
        <v>0</v>
      </c>
      <c r="O3821" s="832">
        <v>0</v>
      </c>
      <c r="P3821" s="832">
        <v>0</v>
      </c>
      <c r="Q3821" s="832">
        <v>0</v>
      </c>
      <c r="R3821" s="832">
        <v>0</v>
      </c>
      <c r="S3821" s="832">
        <v>0</v>
      </c>
      <c r="T3821" s="832">
        <v>0</v>
      </c>
      <c r="U3821" s="832">
        <v>0</v>
      </c>
      <c r="V3821" s="832">
        <v>0</v>
      </c>
      <c r="W3821" s="832">
        <v>0</v>
      </c>
      <c r="X3821" s="832">
        <v>0</v>
      </c>
      <c r="Y3821" s="832">
        <v>0</v>
      </c>
      <c r="Z3821" s="832">
        <v>0</v>
      </c>
      <c r="AA3821" s="832">
        <v>0</v>
      </c>
      <c r="AB3821" s="832">
        <v>0</v>
      </c>
      <c r="AC3821" s="832">
        <v>0</v>
      </c>
      <c r="AD3821" s="832">
        <v>0</v>
      </c>
      <c r="AE3821" s="832">
        <v>0</v>
      </c>
      <c r="AF3821" s="832">
        <v>0</v>
      </c>
      <c r="AG3821" s="832">
        <v>0</v>
      </c>
      <c r="AH3821" s="832">
        <v>0</v>
      </c>
      <c r="AI3821" s="832">
        <v>0</v>
      </c>
    </row>
    <row r="3822" spans="1:35" ht="15" customHeight="1">
      <c r="A3822" s="832" t="s">
        <v>1150</v>
      </c>
      <c r="B3822" s="832">
        <v>2024</v>
      </c>
      <c r="C3822" s="832" t="s">
        <v>1626</v>
      </c>
      <c r="D3822" s="832" t="s">
        <v>1627</v>
      </c>
      <c r="E3822" s="832" t="s">
        <v>333</v>
      </c>
      <c r="F3822" s="832" t="s">
        <v>1119</v>
      </c>
      <c r="G3822" s="832">
        <v>0</v>
      </c>
      <c r="H3822" s="832">
        <v>0</v>
      </c>
      <c r="I3822" s="832">
        <v>0</v>
      </c>
      <c r="J3822" s="832">
        <v>0</v>
      </c>
      <c r="K3822" s="832">
        <v>0</v>
      </c>
      <c r="L3822" s="832">
        <v>0</v>
      </c>
      <c r="M3822" s="832">
        <v>0</v>
      </c>
      <c r="N3822" s="832">
        <v>0</v>
      </c>
      <c r="O3822" s="832">
        <v>0</v>
      </c>
      <c r="P3822" s="832">
        <v>0</v>
      </c>
      <c r="Q3822" s="832">
        <v>0</v>
      </c>
      <c r="R3822" s="832">
        <v>0</v>
      </c>
      <c r="S3822" s="832">
        <v>0</v>
      </c>
      <c r="T3822" s="832">
        <v>0</v>
      </c>
      <c r="U3822" s="832">
        <v>0</v>
      </c>
      <c r="V3822" s="832">
        <v>0</v>
      </c>
      <c r="W3822" s="832">
        <v>0</v>
      </c>
      <c r="X3822" s="832">
        <v>0</v>
      </c>
      <c r="Y3822" s="832">
        <v>0</v>
      </c>
      <c r="Z3822" s="832">
        <v>0</v>
      </c>
      <c r="AA3822" s="832">
        <v>0</v>
      </c>
      <c r="AB3822" s="832">
        <v>0</v>
      </c>
      <c r="AC3822" s="832">
        <v>0</v>
      </c>
      <c r="AD3822" s="832">
        <v>0</v>
      </c>
      <c r="AE3822" s="832">
        <v>0</v>
      </c>
      <c r="AF3822" s="832">
        <v>0</v>
      </c>
      <c r="AG3822" s="832">
        <v>0</v>
      </c>
      <c r="AH3822" s="832">
        <v>0</v>
      </c>
      <c r="AI3822" s="832">
        <v>0</v>
      </c>
    </row>
    <row r="3823" spans="1:35" ht="15" customHeight="1">
      <c r="A3823" s="832" t="s">
        <v>1150</v>
      </c>
      <c r="B3823" s="832">
        <v>2024</v>
      </c>
      <c r="C3823" s="832" t="s">
        <v>1628</v>
      </c>
      <c r="D3823" s="832" t="s">
        <v>1629</v>
      </c>
      <c r="E3823" s="832" t="s">
        <v>333</v>
      </c>
      <c r="F3823" s="832" t="s">
        <v>1119</v>
      </c>
      <c r="G3823" s="832">
        <v>0</v>
      </c>
      <c r="H3823" s="832">
        <v>0</v>
      </c>
      <c r="I3823" s="832">
        <v>0</v>
      </c>
      <c r="J3823" s="832">
        <v>0</v>
      </c>
      <c r="K3823" s="832">
        <v>0</v>
      </c>
      <c r="L3823" s="832">
        <v>0</v>
      </c>
      <c r="M3823" s="832">
        <v>0</v>
      </c>
      <c r="N3823" s="832">
        <v>0</v>
      </c>
      <c r="O3823" s="832">
        <v>0</v>
      </c>
      <c r="P3823" s="832">
        <v>0</v>
      </c>
      <c r="Q3823" s="832">
        <v>0</v>
      </c>
      <c r="R3823" s="832">
        <v>0</v>
      </c>
      <c r="S3823" s="832">
        <v>0</v>
      </c>
      <c r="T3823" s="832">
        <v>0</v>
      </c>
      <c r="U3823" s="832">
        <v>0</v>
      </c>
      <c r="V3823" s="832">
        <v>0</v>
      </c>
      <c r="W3823" s="832">
        <v>0</v>
      </c>
      <c r="X3823" s="832">
        <v>0</v>
      </c>
      <c r="Y3823" s="832">
        <v>0</v>
      </c>
      <c r="Z3823" s="832">
        <v>0</v>
      </c>
      <c r="AA3823" s="832">
        <v>0</v>
      </c>
      <c r="AB3823" s="832">
        <v>0</v>
      </c>
      <c r="AC3823" s="832">
        <v>0</v>
      </c>
      <c r="AD3823" s="832">
        <v>0</v>
      </c>
      <c r="AE3823" s="832">
        <v>0</v>
      </c>
      <c r="AF3823" s="832">
        <v>0</v>
      </c>
      <c r="AG3823" s="832">
        <v>0</v>
      </c>
      <c r="AH3823" s="832">
        <v>0</v>
      </c>
      <c r="AI3823" s="832">
        <v>0</v>
      </c>
    </row>
    <row r="3824" spans="1:35" ht="15" customHeight="1">
      <c r="A3824" s="832" t="s">
        <v>1150</v>
      </c>
      <c r="B3824" s="832">
        <v>2024</v>
      </c>
      <c r="C3824" s="832" t="s">
        <v>1630</v>
      </c>
      <c r="D3824" s="832" t="s">
        <v>1631</v>
      </c>
      <c r="E3824" s="832" t="s">
        <v>333</v>
      </c>
      <c r="F3824" s="832" t="s">
        <v>1119</v>
      </c>
      <c r="G3824" s="832">
        <v>0</v>
      </c>
      <c r="H3824" s="832">
        <v>0</v>
      </c>
      <c r="I3824" s="832">
        <v>0</v>
      </c>
      <c r="J3824" s="832">
        <v>0</v>
      </c>
      <c r="K3824" s="832">
        <v>0</v>
      </c>
      <c r="L3824" s="832">
        <v>0</v>
      </c>
      <c r="M3824" s="832">
        <v>0</v>
      </c>
      <c r="N3824" s="832">
        <v>0</v>
      </c>
      <c r="O3824" s="832">
        <v>0</v>
      </c>
      <c r="P3824" s="832">
        <v>0</v>
      </c>
      <c r="Q3824" s="832">
        <v>0</v>
      </c>
      <c r="R3824" s="832">
        <v>0</v>
      </c>
      <c r="S3824" s="832">
        <v>0</v>
      </c>
      <c r="T3824" s="832">
        <v>0</v>
      </c>
      <c r="U3824" s="832">
        <v>0</v>
      </c>
      <c r="V3824" s="832">
        <v>0</v>
      </c>
      <c r="W3824" s="832">
        <v>0</v>
      </c>
      <c r="X3824" s="832">
        <v>0</v>
      </c>
      <c r="Y3824" s="832">
        <v>0</v>
      </c>
      <c r="Z3824" s="832">
        <v>0</v>
      </c>
      <c r="AA3824" s="832">
        <v>0</v>
      </c>
      <c r="AB3824" s="832">
        <v>0</v>
      </c>
      <c r="AC3824" s="832">
        <v>0</v>
      </c>
      <c r="AD3824" s="832">
        <v>0</v>
      </c>
      <c r="AE3824" s="832">
        <v>0</v>
      </c>
      <c r="AF3824" s="832">
        <v>0</v>
      </c>
      <c r="AG3824" s="832">
        <v>0</v>
      </c>
      <c r="AH3824" s="832">
        <v>0</v>
      </c>
      <c r="AI3824" s="832">
        <v>0</v>
      </c>
    </row>
    <row r="3825" spans="1:35" ht="15" customHeight="1">
      <c r="A3825" s="832" t="s">
        <v>1150</v>
      </c>
      <c r="B3825" s="832">
        <v>2024</v>
      </c>
      <c r="C3825" s="832" t="s">
        <v>1632</v>
      </c>
      <c r="D3825" s="832" t="s">
        <v>2754</v>
      </c>
      <c r="E3825" s="832" t="s">
        <v>333</v>
      </c>
      <c r="F3825" s="832" t="s">
        <v>1119</v>
      </c>
      <c r="G3825" s="832">
        <v>0</v>
      </c>
      <c r="H3825" s="832">
        <v>0</v>
      </c>
      <c r="I3825" s="832">
        <v>0</v>
      </c>
      <c r="J3825" s="832">
        <v>0</v>
      </c>
      <c r="K3825" s="832">
        <v>0</v>
      </c>
      <c r="L3825" s="832">
        <v>0</v>
      </c>
      <c r="M3825" s="832">
        <v>0</v>
      </c>
      <c r="N3825" s="832">
        <v>0</v>
      </c>
      <c r="O3825" s="832">
        <v>0</v>
      </c>
      <c r="P3825" s="832">
        <v>0</v>
      </c>
      <c r="Q3825" s="832">
        <v>0</v>
      </c>
      <c r="R3825" s="832">
        <v>0</v>
      </c>
      <c r="S3825" s="832">
        <v>0</v>
      </c>
      <c r="T3825" s="832">
        <v>0</v>
      </c>
      <c r="U3825" s="832">
        <v>0</v>
      </c>
      <c r="V3825" s="832">
        <v>0</v>
      </c>
      <c r="W3825" s="832">
        <v>0</v>
      </c>
      <c r="X3825" s="832">
        <v>0</v>
      </c>
      <c r="Y3825" s="832">
        <v>0</v>
      </c>
      <c r="Z3825" s="832">
        <v>0</v>
      </c>
      <c r="AA3825" s="832">
        <v>0</v>
      </c>
      <c r="AB3825" s="832">
        <v>0</v>
      </c>
      <c r="AC3825" s="832">
        <v>0</v>
      </c>
      <c r="AD3825" s="832">
        <v>0</v>
      </c>
      <c r="AE3825" s="832">
        <v>0</v>
      </c>
      <c r="AF3825" s="832">
        <v>0</v>
      </c>
      <c r="AG3825" s="832">
        <v>0</v>
      </c>
      <c r="AH3825" s="832">
        <v>0</v>
      </c>
      <c r="AI3825" s="832">
        <v>0</v>
      </c>
    </row>
    <row r="3826" spans="1:35" ht="15" customHeight="1">
      <c r="A3826" s="832" t="s">
        <v>1150</v>
      </c>
      <c r="B3826" s="832">
        <v>2024</v>
      </c>
      <c r="C3826" s="832" t="s">
        <v>1634</v>
      </c>
      <c r="D3826" s="832" t="s">
        <v>2755</v>
      </c>
      <c r="E3826" s="832" t="s">
        <v>333</v>
      </c>
      <c r="F3826" s="832" t="s">
        <v>1119</v>
      </c>
      <c r="G3826" s="832">
        <v>0</v>
      </c>
      <c r="H3826" s="832">
        <v>0</v>
      </c>
      <c r="I3826" s="832">
        <v>0</v>
      </c>
      <c r="J3826" s="832">
        <v>0</v>
      </c>
      <c r="K3826" s="832">
        <v>0</v>
      </c>
      <c r="L3826" s="832">
        <v>0</v>
      </c>
      <c r="M3826" s="832">
        <v>0</v>
      </c>
      <c r="N3826" s="832">
        <v>0</v>
      </c>
      <c r="O3826" s="832">
        <v>0</v>
      </c>
      <c r="P3826" s="832">
        <v>0</v>
      </c>
      <c r="Q3826" s="832">
        <v>0</v>
      </c>
      <c r="R3826" s="832">
        <v>0</v>
      </c>
      <c r="S3826" s="832">
        <v>0</v>
      </c>
      <c r="T3826" s="832">
        <v>0</v>
      </c>
      <c r="U3826" s="832">
        <v>0</v>
      </c>
      <c r="V3826" s="832">
        <v>0</v>
      </c>
      <c r="W3826" s="832">
        <v>0</v>
      </c>
      <c r="X3826" s="832">
        <v>0</v>
      </c>
      <c r="Y3826" s="832">
        <v>0</v>
      </c>
      <c r="Z3826" s="832">
        <v>0</v>
      </c>
      <c r="AA3826" s="832">
        <v>0</v>
      </c>
      <c r="AB3826" s="832">
        <v>0</v>
      </c>
      <c r="AC3826" s="832">
        <v>0</v>
      </c>
      <c r="AD3826" s="832">
        <v>0</v>
      </c>
      <c r="AE3826" s="832">
        <v>0</v>
      </c>
      <c r="AF3826" s="832">
        <v>0</v>
      </c>
      <c r="AG3826" s="832">
        <v>0</v>
      </c>
      <c r="AH3826" s="832">
        <v>0</v>
      </c>
      <c r="AI3826" s="832">
        <v>0</v>
      </c>
    </row>
    <row r="3827" spans="1:35" ht="15" customHeight="1">
      <c r="A3827" s="832" t="s">
        <v>1150</v>
      </c>
      <c r="B3827" s="832">
        <v>2024</v>
      </c>
      <c r="C3827" s="832" t="s">
        <v>1636</v>
      </c>
      <c r="D3827" s="832" t="s">
        <v>1637</v>
      </c>
      <c r="E3827" s="832" t="s">
        <v>333</v>
      </c>
      <c r="F3827" s="832" t="s">
        <v>1119</v>
      </c>
      <c r="G3827" s="832">
        <v>0</v>
      </c>
      <c r="H3827" s="832">
        <v>0</v>
      </c>
      <c r="I3827" s="832">
        <v>0</v>
      </c>
      <c r="J3827" s="832">
        <v>0</v>
      </c>
      <c r="K3827" s="832">
        <v>0</v>
      </c>
      <c r="L3827" s="832">
        <v>0</v>
      </c>
      <c r="M3827" s="832">
        <v>0</v>
      </c>
      <c r="N3827" s="832">
        <v>0</v>
      </c>
      <c r="O3827" s="832">
        <v>0</v>
      </c>
      <c r="P3827" s="832">
        <v>0</v>
      </c>
      <c r="Q3827" s="832">
        <v>0</v>
      </c>
      <c r="R3827" s="832">
        <v>0</v>
      </c>
      <c r="S3827" s="832">
        <v>0</v>
      </c>
      <c r="T3827" s="832">
        <v>0</v>
      </c>
      <c r="U3827" s="832">
        <v>0</v>
      </c>
      <c r="V3827" s="832">
        <v>0</v>
      </c>
      <c r="W3827" s="832">
        <v>0</v>
      </c>
      <c r="X3827" s="832">
        <v>0</v>
      </c>
      <c r="Y3827" s="832">
        <v>0</v>
      </c>
      <c r="Z3827" s="832">
        <v>0</v>
      </c>
      <c r="AA3827" s="832">
        <v>0</v>
      </c>
      <c r="AB3827" s="832">
        <v>0</v>
      </c>
      <c r="AC3827" s="832">
        <v>0</v>
      </c>
      <c r="AD3827" s="832">
        <v>0</v>
      </c>
      <c r="AE3827" s="832">
        <v>0</v>
      </c>
      <c r="AF3827" s="832">
        <v>0</v>
      </c>
      <c r="AG3827" s="832">
        <v>0</v>
      </c>
      <c r="AH3827" s="832">
        <v>0</v>
      </c>
      <c r="AI3827" s="832">
        <v>0</v>
      </c>
    </row>
    <row r="3828" spans="1:35" ht="15" customHeight="1">
      <c r="A3828" s="832" t="s">
        <v>1150</v>
      </c>
      <c r="B3828" s="832">
        <v>2024</v>
      </c>
      <c r="C3828" s="832" t="s">
        <v>1638</v>
      </c>
      <c r="D3828" s="832" t="s">
        <v>1639</v>
      </c>
      <c r="E3828" s="832" t="s">
        <v>333</v>
      </c>
      <c r="F3828" s="832" t="s">
        <v>1119</v>
      </c>
      <c r="G3828" s="832">
        <v>0</v>
      </c>
      <c r="H3828" s="832">
        <v>0</v>
      </c>
      <c r="I3828" s="832">
        <v>0</v>
      </c>
      <c r="J3828" s="832">
        <v>0</v>
      </c>
      <c r="K3828" s="832">
        <v>0</v>
      </c>
      <c r="L3828" s="832">
        <v>0</v>
      </c>
      <c r="M3828" s="832">
        <v>0</v>
      </c>
      <c r="N3828" s="832">
        <v>0</v>
      </c>
      <c r="O3828" s="832">
        <v>0</v>
      </c>
      <c r="P3828" s="832">
        <v>0</v>
      </c>
      <c r="Q3828" s="832">
        <v>0</v>
      </c>
      <c r="R3828" s="832">
        <v>0</v>
      </c>
      <c r="S3828" s="832">
        <v>0</v>
      </c>
      <c r="T3828" s="832">
        <v>0</v>
      </c>
      <c r="U3828" s="832">
        <v>0</v>
      </c>
      <c r="V3828" s="832">
        <v>0</v>
      </c>
      <c r="W3828" s="832">
        <v>0</v>
      </c>
      <c r="X3828" s="832">
        <v>0</v>
      </c>
      <c r="Y3828" s="832">
        <v>0</v>
      </c>
      <c r="Z3828" s="832">
        <v>0</v>
      </c>
      <c r="AA3828" s="832">
        <v>0</v>
      </c>
      <c r="AB3828" s="832">
        <v>0</v>
      </c>
      <c r="AC3828" s="832">
        <v>0</v>
      </c>
      <c r="AD3828" s="832">
        <v>0</v>
      </c>
      <c r="AE3828" s="832">
        <v>0</v>
      </c>
      <c r="AF3828" s="832">
        <v>0</v>
      </c>
      <c r="AG3828" s="832">
        <v>0</v>
      </c>
      <c r="AH3828" s="832">
        <v>0</v>
      </c>
      <c r="AI3828" s="832">
        <v>0</v>
      </c>
    </row>
    <row r="3829" spans="1:35" ht="15" customHeight="1">
      <c r="A3829" s="832" t="s">
        <v>1150</v>
      </c>
      <c r="B3829" s="832">
        <v>2024</v>
      </c>
      <c r="C3829" s="832" t="s">
        <v>1640</v>
      </c>
      <c r="D3829" s="832" t="s">
        <v>1641</v>
      </c>
      <c r="E3829" s="832" t="s">
        <v>333</v>
      </c>
      <c r="F3829" s="832" t="s">
        <v>1119</v>
      </c>
      <c r="G3829" s="832">
        <v>0</v>
      </c>
      <c r="H3829" s="832">
        <v>0</v>
      </c>
      <c r="I3829" s="832">
        <v>0</v>
      </c>
      <c r="J3829" s="832">
        <v>0</v>
      </c>
      <c r="K3829" s="832">
        <v>0</v>
      </c>
      <c r="L3829" s="832">
        <v>0</v>
      </c>
      <c r="M3829" s="832">
        <v>0</v>
      </c>
      <c r="N3829" s="832">
        <v>0</v>
      </c>
      <c r="O3829" s="832">
        <v>0</v>
      </c>
      <c r="P3829" s="832">
        <v>0</v>
      </c>
      <c r="Q3829" s="832">
        <v>0</v>
      </c>
      <c r="R3829" s="832">
        <v>0</v>
      </c>
      <c r="S3829" s="832">
        <v>0</v>
      </c>
      <c r="T3829" s="832">
        <v>0</v>
      </c>
      <c r="U3829" s="832">
        <v>0</v>
      </c>
      <c r="V3829" s="832">
        <v>0</v>
      </c>
      <c r="W3829" s="832">
        <v>0</v>
      </c>
      <c r="X3829" s="832">
        <v>0</v>
      </c>
      <c r="Y3829" s="832">
        <v>0</v>
      </c>
      <c r="Z3829" s="832">
        <v>0</v>
      </c>
      <c r="AA3829" s="832">
        <v>0</v>
      </c>
      <c r="AB3829" s="832">
        <v>0</v>
      </c>
      <c r="AC3829" s="832">
        <v>0</v>
      </c>
      <c r="AD3829" s="832">
        <v>0</v>
      </c>
      <c r="AE3829" s="832">
        <v>0</v>
      </c>
      <c r="AF3829" s="832">
        <v>0</v>
      </c>
      <c r="AG3829" s="832">
        <v>0</v>
      </c>
      <c r="AH3829" s="832">
        <v>0</v>
      </c>
      <c r="AI3829" s="832">
        <v>0</v>
      </c>
    </row>
    <row r="3830" spans="1:35" ht="15" customHeight="1">
      <c r="A3830" s="832" t="s">
        <v>1150</v>
      </c>
      <c r="B3830" s="832">
        <v>2024</v>
      </c>
      <c r="C3830" s="832" t="s">
        <v>1642</v>
      </c>
      <c r="D3830" s="832" t="s">
        <v>1643</v>
      </c>
      <c r="E3830" s="832" t="s">
        <v>333</v>
      </c>
      <c r="F3830" s="832" t="s">
        <v>1119</v>
      </c>
      <c r="G3830" s="832">
        <v>0</v>
      </c>
      <c r="H3830" s="832">
        <v>0</v>
      </c>
      <c r="I3830" s="832">
        <v>0</v>
      </c>
      <c r="J3830" s="832">
        <v>0</v>
      </c>
      <c r="K3830" s="832">
        <v>0</v>
      </c>
      <c r="L3830" s="832">
        <v>0</v>
      </c>
      <c r="M3830" s="832">
        <v>0</v>
      </c>
      <c r="N3830" s="832">
        <v>0</v>
      </c>
      <c r="O3830" s="832">
        <v>0</v>
      </c>
      <c r="P3830" s="832">
        <v>0</v>
      </c>
      <c r="Q3830" s="832">
        <v>0</v>
      </c>
      <c r="R3830" s="832">
        <v>0</v>
      </c>
      <c r="S3830" s="832">
        <v>0</v>
      </c>
      <c r="T3830" s="832">
        <v>0</v>
      </c>
      <c r="U3830" s="832">
        <v>0</v>
      </c>
      <c r="V3830" s="832">
        <v>0</v>
      </c>
      <c r="W3830" s="832">
        <v>0</v>
      </c>
      <c r="X3830" s="832">
        <v>0</v>
      </c>
      <c r="Y3830" s="832">
        <v>0</v>
      </c>
      <c r="Z3830" s="832">
        <v>0</v>
      </c>
      <c r="AA3830" s="832">
        <v>0</v>
      </c>
      <c r="AB3830" s="832">
        <v>0</v>
      </c>
      <c r="AC3830" s="832">
        <v>0</v>
      </c>
      <c r="AD3830" s="832">
        <v>0</v>
      </c>
      <c r="AE3830" s="832">
        <v>0</v>
      </c>
      <c r="AF3830" s="832">
        <v>0</v>
      </c>
      <c r="AG3830" s="832">
        <v>0</v>
      </c>
      <c r="AH3830" s="832">
        <v>0</v>
      </c>
      <c r="AI3830" s="832">
        <v>0</v>
      </c>
    </row>
    <row r="3831" spans="1:35" ht="15" customHeight="1">
      <c r="A3831" s="832" t="s">
        <v>1150</v>
      </c>
      <c r="B3831" s="832">
        <v>2024</v>
      </c>
      <c r="C3831" s="832" t="s">
        <v>1644</v>
      </c>
      <c r="D3831" s="832" t="s">
        <v>1645</v>
      </c>
      <c r="E3831" s="832" t="s">
        <v>333</v>
      </c>
      <c r="F3831" s="832" t="s">
        <v>1119</v>
      </c>
      <c r="G3831" s="832">
        <v>0</v>
      </c>
      <c r="H3831" s="832">
        <v>0</v>
      </c>
      <c r="I3831" s="832">
        <v>0</v>
      </c>
      <c r="J3831" s="832">
        <v>0</v>
      </c>
      <c r="K3831" s="832">
        <v>0</v>
      </c>
      <c r="L3831" s="832">
        <v>0</v>
      </c>
      <c r="M3831" s="832">
        <v>0</v>
      </c>
      <c r="N3831" s="832">
        <v>0</v>
      </c>
      <c r="O3831" s="832">
        <v>0</v>
      </c>
      <c r="P3831" s="832">
        <v>0</v>
      </c>
      <c r="Q3831" s="832">
        <v>0</v>
      </c>
      <c r="R3831" s="832">
        <v>0</v>
      </c>
      <c r="S3831" s="832">
        <v>0</v>
      </c>
      <c r="T3831" s="832">
        <v>0</v>
      </c>
      <c r="U3831" s="832">
        <v>0</v>
      </c>
      <c r="V3831" s="832">
        <v>0</v>
      </c>
      <c r="W3831" s="832">
        <v>0</v>
      </c>
      <c r="X3831" s="832">
        <v>0</v>
      </c>
      <c r="Y3831" s="832">
        <v>0</v>
      </c>
      <c r="Z3831" s="832">
        <v>0</v>
      </c>
      <c r="AA3831" s="832">
        <v>0</v>
      </c>
      <c r="AB3831" s="832">
        <v>0</v>
      </c>
      <c r="AC3831" s="832">
        <v>0</v>
      </c>
      <c r="AD3831" s="832">
        <v>0</v>
      </c>
      <c r="AE3831" s="832">
        <v>0</v>
      </c>
      <c r="AF3831" s="832">
        <v>0</v>
      </c>
      <c r="AG3831" s="832">
        <v>0</v>
      </c>
      <c r="AH3831" s="832">
        <v>0</v>
      </c>
      <c r="AI3831" s="832">
        <v>0</v>
      </c>
    </row>
    <row r="3832" spans="1:35" ht="15" customHeight="1">
      <c r="A3832" s="832" t="s">
        <v>1150</v>
      </c>
      <c r="B3832" s="832">
        <v>2024</v>
      </c>
      <c r="C3832" s="832" t="s">
        <v>1646</v>
      </c>
      <c r="D3832" s="832" t="s">
        <v>1647</v>
      </c>
      <c r="E3832" s="832" t="s">
        <v>333</v>
      </c>
      <c r="F3832" s="832" t="s">
        <v>1119</v>
      </c>
      <c r="G3832" s="832">
        <v>0</v>
      </c>
      <c r="H3832" s="832">
        <v>0</v>
      </c>
      <c r="I3832" s="832">
        <v>0</v>
      </c>
      <c r="J3832" s="832">
        <v>0</v>
      </c>
      <c r="K3832" s="832">
        <v>0</v>
      </c>
      <c r="L3832" s="832">
        <v>0</v>
      </c>
      <c r="M3832" s="832">
        <v>0</v>
      </c>
      <c r="N3832" s="832">
        <v>0</v>
      </c>
      <c r="O3832" s="832">
        <v>0</v>
      </c>
      <c r="P3832" s="832">
        <v>0</v>
      </c>
      <c r="Q3832" s="832">
        <v>0</v>
      </c>
      <c r="R3832" s="832">
        <v>0</v>
      </c>
      <c r="S3832" s="832">
        <v>0</v>
      </c>
      <c r="T3832" s="832">
        <v>0</v>
      </c>
      <c r="U3832" s="832">
        <v>0</v>
      </c>
      <c r="V3832" s="832">
        <v>0</v>
      </c>
      <c r="W3832" s="832">
        <v>0</v>
      </c>
      <c r="X3832" s="832">
        <v>0</v>
      </c>
      <c r="Y3832" s="832">
        <v>0</v>
      </c>
      <c r="Z3832" s="832">
        <v>0</v>
      </c>
      <c r="AA3832" s="832">
        <v>0</v>
      </c>
      <c r="AB3832" s="832">
        <v>0</v>
      </c>
      <c r="AC3832" s="832">
        <v>0</v>
      </c>
      <c r="AD3832" s="832">
        <v>0</v>
      </c>
      <c r="AE3832" s="832">
        <v>0</v>
      </c>
      <c r="AF3832" s="832">
        <v>0</v>
      </c>
      <c r="AG3832" s="832">
        <v>0</v>
      </c>
      <c r="AH3832" s="832">
        <v>0</v>
      </c>
      <c r="AI3832" s="832">
        <v>0</v>
      </c>
    </row>
    <row r="3833" spans="1:35" ht="15" customHeight="1">
      <c r="A3833" s="832" t="s">
        <v>1150</v>
      </c>
      <c r="B3833" s="832">
        <v>2024</v>
      </c>
      <c r="C3833" s="832" t="s">
        <v>1648</v>
      </c>
      <c r="D3833" s="832" t="s">
        <v>1649</v>
      </c>
      <c r="E3833" s="832" t="s">
        <v>333</v>
      </c>
      <c r="F3833" s="832" t="s">
        <v>1119</v>
      </c>
      <c r="G3833" s="832">
        <v>0</v>
      </c>
      <c r="H3833" s="832">
        <v>0</v>
      </c>
      <c r="I3833" s="832">
        <v>0</v>
      </c>
      <c r="J3833" s="832">
        <v>0</v>
      </c>
      <c r="K3833" s="832">
        <v>0</v>
      </c>
      <c r="L3833" s="832">
        <v>0</v>
      </c>
      <c r="M3833" s="832">
        <v>0</v>
      </c>
      <c r="N3833" s="832">
        <v>0</v>
      </c>
      <c r="O3833" s="832">
        <v>0</v>
      </c>
      <c r="P3833" s="832">
        <v>0</v>
      </c>
      <c r="Q3833" s="832">
        <v>0</v>
      </c>
      <c r="R3833" s="832">
        <v>0</v>
      </c>
      <c r="S3833" s="832">
        <v>0</v>
      </c>
      <c r="T3833" s="832">
        <v>0</v>
      </c>
      <c r="U3833" s="832">
        <v>0</v>
      </c>
      <c r="V3833" s="832">
        <v>0</v>
      </c>
      <c r="W3833" s="832">
        <v>0</v>
      </c>
      <c r="X3833" s="832">
        <v>0</v>
      </c>
      <c r="Y3833" s="832">
        <v>0</v>
      </c>
      <c r="Z3833" s="832">
        <v>0</v>
      </c>
      <c r="AA3833" s="832">
        <v>0</v>
      </c>
      <c r="AB3833" s="832">
        <v>0</v>
      </c>
      <c r="AC3833" s="832">
        <v>0</v>
      </c>
      <c r="AD3833" s="832">
        <v>0</v>
      </c>
      <c r="AE3833" s="832">
        <v>0</v>
      </c>
      <c r="AF3833" s="832">
        <v>0</v>
      </c>
      <c r="AG3833" s="832">
        <v>0</v>
      </c>
      <c r="AH3833" s="832">
        <v>0</v>
      </c>
      <c r="AI3833" s="832">
        <v>0</v>
      </c>
    </row>
    <row r="3834" spans="1:35" ht="15" customHeight="1">
      <c r="A3834" s="832" t="s">
        <v>1150</v>
      </c>
      <c r="B3834" s="832">
        <v>2024</v>
      </c>
      <c r="C3834" s="832" t="s">
        <v>1650</v>
      </c>
      <c r="D3834" s="832" t="s">
        <v>1651</v>
      </c>
      <c r="E3834" s="832" t="s">
        <v>333</v>
      </c>
      <c r="F3834" s="832" t="s">
        <v>1119</v>
      </c>
      <c r="G3834" s="832">
        <v>0</v>
      </c>
      <c r="H3834" s="832">
        <v>0</v>
      </c>
      <c r="I3834" s="832">
        <v>0</v>
      </c>
      <c r="J3834" s="832">
        <v>0</v>
      </c>
      <c r="K3834" s="832">
        <v>0</v>
      </c>
      <c r="L3834" s="832">
        <v>0</v>
      </c>
      <c r="M3834" s="832">
        <v>0</v>
      </c>
      <c r="N3834" s="832">
        <v>0</v>
      </c>
      <c r="O3834" s="832">
        <v>0</v>
      </c>
      <c r="P3834" s="832">
        <v>0</v>
      </c>
      <c r="Q3834" s="832">
        <v>0</v>
      </c>
      <c r="R3834" s="832">
        <v>0</v>
      </c>
      <c r="S3834" s="832">
        <v>0</v>
      </c>
      <c r="T3834" s="832">
        <v>0</v>
      </c>
      <c r="U3834" s="832">
        <v>0</v>
      </c>
      <c r="V3834" s="832">
        <v>0</v>
      </c>
      <c r="W3834" s="832">
        <v>0</v>
      </c>
      <c r="X3834" s="832">
        <v>0</v>
      </c>
      <c r="Y3834" s="832">
        <v>0</v>
      </c>
      <c r="Z3834" s="832">
        <v>0</v>
      </c>
      <c r="AA3834" s="832">
        <v>0</v>
      </c>
      <c r="AB3834" s="832">
        <v>0</v>
      </c>
      <c r="AC3834" s="832">
        <v>0</v>
      </c>
      <c r="AD3834" s="832">
        <v>0</v>
      </c>
      <c r="AE3834" s="832">
        <v>0</v>
      </c>
      <c r="AF3834" s="832">
        <v>0</v>
      </c>
      <c r="AG3834" s="832">
        <v>0</v>
      </c>
      <c r="AH3834" s="832">
        <v>0</v>
      </c>
      <c r="AI3834" s="832">
        <v>0</v>
      </c>
    </row>
    <row r="3835" spans="1:35" ht="15" customHeight="1">
      <c r="A3835" s="832" t="s">
        <v>1150</v>
      </c>
      <c r="B3835" s="832">
        <v>2024</v>
      </c>
      <c r="C3835" s="832" t="s">
        <v>1652</v>
      </c>
      <c r="D3835" s="832" t="s">
        <v>1653</v>
      </c>
      <c r="E3835" s="832" t="s">
        <v>333</v>
      </c>
      <c r="F3835" s="832" t="s">
        <v>1119</v>
      </c>
      <c r="G3835" s="832">
        <v>0</v>
      </c>
      <c r="H3835" s="832">
        <v>0</v>
      </c>
      <c r="I3835" s="832">
        <v>0</v>
      </c>
      <c r="J3835" s="832">
        <v>0</v>
      </c>
      <c r="K3835" s="832">
        <v>0</v>
      </c>
      <c r="L3835" s="832">
        <v>0</v>
      </c>
      <c r="M3835" s="832">
        <v>0</v>
      </c>
      <c r="N3835" s="832">
        <v>0</v>
      </c>
      <c r="O3835" s="832">
        <v>0</v>
      </c>
      <c r="P3835" s="832">
        <v>0</v>
      </c>
      <c r="Q3835" s="832">
        <v>0</v>
      </c>
      <c r="R3835" s="832">
        <v>0</v>
      </c>
      <c r="S3835" s="832">
        <v>0</v>
      </c>
      <c r="T3835" s="832">
        <v>0</v>
      </c>
      <c r="U3835" s="832">
        <v>0</v>
      </c>
      <c r="V3835" s="832">
        <v>0</v>
      </c>
      <c r="W3835" s="832">
        <v>0</v>
      </c>
      <c r="X3835" s="832">
        <v>0</v>
      </c>
      <c r="Y3835" s="832">
        <v>0</v>
      </c>
      <c r="Z3835" s="832">
        <v>0</v>
      </c>
      <c r="AA3835" s="832">
        <v>0</v>
      </c>
      <c r="AB3835" s="832">
        <v>0</v>
      </c>
      <c r="AC3835" s="832">
        <v>0</v>
      </c>
      <c r="AD3835" s="832">
        <v>0</v>
      </c>
      <c r="AE3835" s="832">
        <v>0</v>
      </c>
      <c r="AF3835" s="832">
        <v>0</v>
      </c>
      <c r="AG3835" s="832">
        <v>0</v>
      </c>
      <c r="AH3835" s="832">
        <v>0</v>
      </c>
      <c r="AI3835" s="832">
        <v>0</v>
      </c>
    </row>
    <row r="3836" spans="1:35" ht="15" customHeight="1">
      <c r="A3836" s="832" t="s">
        <v>1150</v>
      </c>
      <c r="B3836" s="832">
        <v>2024</v>
      </c>
      <c r="C3836" s="832" t="s">
        <v>1654</v>
      </c>
      <c r="D3836" s="832" t="s">
        <v>2756</v>
      </c>
      <c r="E3836" s="832" t="s">
        <v>333</v>
      </c>
      <c r="F3836" s="832" t="s">
        <v>1119</v>
      </c>
      <c r="G3836" s="832">
        <v>0</v>
      </c>
      <c r="H3836" s="832">
        <v>0</v>
      </c>
      <c r="I3836" s="832">
        <v>0</v>
      </c>
      <c r="J3836" s="832">
        <v>0</v>
      </c>
      <c r="K3836" s="832">
        <v>0</v>
      </c>
      <c r="L3836" s="832">
        <v>0</v>
      </c>
      <c r="M3836" s="832">
        <v>0</v>
      </c>
      <c r="N3836" s="832">
        <v>0</v>
      </c>
      <c r="O3836" s="832">
        <v>0</v>
      </c>
      <c r="P3836" s="832">
        <v>0</v>
      </c>
      <c r="Q3836" s="832">
        <v>0</v>
      </c>
      <c r="R3836" s="832">
        <v>0</v>
      </c>
      <c r="S3836" s="832">
        <v>0</v>
      </c>
      <c r="T3836" s="832">
        <v>0</v>
      </c>
      <c r="U3836" s="832">
        <v>0</v>
      </c>
      <c r="V3836" s="832">
        <v>0</v>
      </c>
      <c r="W3836" s="832">
        <v>0</v>
      </c>
      <c r="X3836" s="832">
        <v>0</v>
      </c>
      <c r="Y3836" s="832">
        <v>0</v>
      </c>
      <c r="Z3836" s="832">
        <v>0</v>
      </c>
      <c r="AA3836" s="832">
        <v>0</v>
      </c>
      <c r="AB3836" s="832">
        <v>0</v>
      </c>
      <c r="AC3836" s="832">
        <v>0</v>
      </c>
      <c r="AD3836" s="832">
        <v>0</v>
      </c>
      <c r="AE3836" s="832">
        <v>0</v>
      </c>
      <c r="AF3836" s="832">
        <v>0</v>
      </c>
      <c r="AG3836" s="832">
        <v>0</v>
      </c>
      <c r="AH3836" s="832">
        <v>0</v>
      </c>
      <c r="AI3836" s="832">
        <v>0</v>
      </c>
    </row>
    <row r="3837" spans="1:35" ht="15" customHeight="1">
      <c r="A3837" s="832" t="s">
        <v>1150</v>
      </c>
      <c r="B3837" s="832">
        <v>2024</v>
      </c>
      <c r="C3837" s="832" t="s">
        <v>1656</v>
      </c>
      <c r="D3837" s="832" t="s">
        <v>2757</v>
      </c>
      <c r="E3837" s="832" t="s">
        <v>333</v>
      </c>
      <c r="F3837" s="832" t="s">
        <v>1119</v>
      </c>
      <c r="G3837" s="832">
        <v>0</v>
      </c>
      <c r="H3837" s="832">
        <v>0</v>
      </c>
      <c r="I3837" s="832">
        <v>0</v>
      </c>
      <c r="J3837" s="832">
        <v>0</v>
      </c>
      <c r="K3837" s="832">
        <v>0</v>
      </c>
      <c r="L3837" s="832">
        <v>0</v>
      </c>
      <c r="M3837" s="832">
        <v>0</v>
      </c>
      <c r="N3837" s="832">
        <v>0</v>
      </c>
      <c r="O3837" s="832">
        <v>0</v>
      </c>
      <c r="P3837" s="832">
        <v>0</v>
      </c>
      <c r="Q3837" s="832">
        <v>0</v>
      </c>
      <c r="R3837" s="832">
        <v>0</v>
      </c>
      <c r="S3837" s="832">
        <v>0</v>
      </c>
      <c r="T3837" s="832">
        <v>0</v>
      </c>
      <c r="U3837" s="832">
        <v>0</v>
      </c>
      <c r="V3837" s="832">
        <v>0</v>
      </c>
      <c r="W3837" s="832">
        <v>0</v>
      </c>
      <c r="X3837" s="832">
        <v>0</v>
      </c>
      <c r="Y3837" s="832">
        <v>0</v>
      </c>
      <c r="Z3837" s="832">
        <v>0</v>
      </c>
      <c r="AA3837" s="832">
        <v>0</v>
      </c>
      <c r="AB3837" s="832">
        <v>0</v>
      </c>
      <c r="AC3837" s="832">
        <v>0</v>
      </c>
      <c r="AD3837" s="832">
        <v>0</v>
      </c>
      <c r="AE3837" s="832">
        <v>0</v>
      </c>
      <c r="AF3837" s="832">
        <v>0</v>
      </c>
      <c r="AG3837" s="832">
        <v>0</v>
      </c>
      <c r="AH3837" s="832">
        <v>0</v>
      </c>
      <c r="AI3837" s="832">
        <v>0</v>
      </c>
    </row>
    <row r="3838" spans="1:35" ht="15" customHeight="1">
      <c r="A3838" s="832" t="s">
        <v>1150</v>
      </c>
      <c r="B3838" s="832">
        <v>2024</v>
      </c>
      <c r="C3838" s="832" t="s">
        <v>1658</v>
      </c>
      <c r="D3838" s="832" t="s">
        <v>1659</v>
      </c>
      <c r="E3838" s="832" t="s">
        <v>333</v>
      </c>
      <c r="F3838" s="832" t="s">
        <v>1119</v>
      </c>
      <c r="G3838" s="832">
        <v>0</v>
      </c>
      <c r="H3838" s="832">
        <v>0</v>
      </c>
      <c r="I3838" s="832">
        <v>0</v>
      </c>
      <c r="J3838" s="832">
        <v>0</v>
      </c>
      <c r="K3838" s="832">
        <v>0</v>
      </c>
      <c r="L3838" s="832">
        <v>0</v>
      </c>
      <c r="M3838" s="832">
        <v>0</v>
      </c>
      <c r="N3838" s="832">
        <v>0</v>
      </c>
      <c r="O3838" s="832">
        <v>0</v>
      </c>
      <c r="P3838" s="832">
        <v>0</v>
      </c>
      <c r="Q3838" s="832">
        <v>0</v>
      </c>
      <c r="R3838" s="832">
        <v>0</v>
      </c>
      <c r="S3838" s="832">
        <v>0</v>
      </c>
      <c r="T3838" s="832">
        <v>0</v>
      </c>
      <c r="U3838" s="832">
        <v>0</v>
      </c>
      <c r="V3838" s="832">
        <v>0</v>
      </c>
      <c r="W3838" s="832">
        <v>0</v>
      </c>
      <c r="X3838" s="832">
        <v>0</v>
      </c>
      <c r="Y3838" s="832">
        <v>0</v>
      </c>
      <c r="Z3838" s="832">
        <v>0</v>
      </c>
      <c r="AA3838" s="832">
        <v>0</v>
      </c>
      <c r="AB3838" s="832">
        <v>0</v>
      </c>
      <c r="AC3838" s="832">
        <v>0</v>
      </c>
      <c r="AD3838" s="832">
        <v>0</v>
      </c>
      <c r="AE3838" s="832">
        <v>0</v>
      </c>
      <c r="AF3838" s="832">
        <v>0</v>
      </c>
      <c r="AG3838" s="832">
        <v>0</v>
      </c>
      <c r="AH3838" s="832">
        <v>0</v>
      </c>
      <c r="AI3838" s="832">
        <v>0</v>
      </c>
    </row>
    <row r="3839" spans="1:35" ht="15" customHeight="1">
      <c r="A3839" s="832" t="s">
        <v>1150</v>
      </c>
      <c r="B3839" s="832">
        <v>2024</v>
      </c>
      <c r="C3839" s="832" t="s">
        <v>1660</v>
      </c>
      <c r="D3839" s="832" t="s">
        <v>1661</v>
      </c>
      <c r="E3839" s="832" t="s">
        <v>333</v>
      </c>
      <c r="F3839" s="832" t="s">
        <v>1119</v>
      </c>
      <c r="G3839" s="832">
        <v>0</v>
      </c>
      <c r="H3839" s="832">
        <v>0</v>
      </c>
      <c r="I3839" s="832">
        <v>0</v>
      </c>
      <c r="J3839" s="832">
        <v>0</v>
      </c>
      <c r="K3839" s="832">
        <v>0</v>
      </c>
      <c r="L3839" s="832">
        <v>0</v>
      </c>
      <c r="M3839" s="832">
        <v>0</v>
      </c>
      <c r="N3839" s="832">
        <v>0</v>
      </c>
      <c r="O3839" s="832">
        <v>0</v>
      </c>
      <c r="P3839" s="832">
        <v>0</v>
      </c>
      <c r="Q3839" s="832">
        <v>0</v>
      </c>
      <c r="R3839" s="832">
        <v>0</v>
      </c>
      <c r="S3839" s="832">
        <v>0</v>
      </c>
      <c r="T3839" s="832">
        <v>0</v>
      </c>
      <c r="U3839" s="832">
        <v>0</v>
      </c>
      <c r="V3839" s="832">
        <v>0</v>
      </c>
      <c r="W3839" s="832">
        <v>0</v>
      </c>
      <c r="X3839" s="832">
        <v>0</v>
      </c>
      <c r="Y3839" s="832">
        <v>0</v>
      </c>
      <c r="Z3839" s="832">
        <v>0</v>
      </c>
      <c r="AA3839" s="832">
        <v>0</v>
      </c>
      <c r="AB3839" s="832">
        <v>0</v>
      </c>
      <c r="AC3839" s="832">
        <v>0</v>
      </c>
      <c r="AD3839" s="832">
        <v>0</v>
      </c>
      <c r="AE3839" s="832">
        <v>0</v>
      </c>
      <c r="AF3839" s="832">
        <v>0</v>
      </c>
      <c r="AG3839" s="832">
        <v>0</v>
      </c>
      <c r="AH3839" s="832">
        <v>0</v>
      </c>
      <c r="AI3839" s="832">
        <v>0</v>
      </c>
    </row>
    <row r="3840" spans="1:35" ht="15" customHeight="1">
      <c r="A3840" s="832" t="s">
        <v>1150</v>
      </c>
      <c r="B3840" s="832">
        <v>2024</v>
      </c>
      <c r="C3840" s="832" t="s">
        <v>1662</v>
      </c>
      <c r="D3840" s="832" t="s">
        <v>2758</v>
      </c>
      <c r="E3840" s="832" t="s">
        <v>333</v>
      </c>
      <c r="F3840" s="832" t="s">
        <v>1119</v>
      </c>
      <c r="G3840" s="832">
        <v>0</v>
      </c>
      <c r="H3840" s="832">
        <v>0</v>
      </c>
      <c r="I3840" s="832">
        <v>0</v>
      </c>
      <c r="J3840" s="832">
        <v>0</v>
      </c>
      <c r="K3840" s="832">
        <v>0</v>
      </c>
      <c r="L3840" s="832">
        <v>0</v>
      </c>
      <c r="M3840" s="832">
        <v>0</v>
      </c>
      <c r="N3840" s="832">
        <v>0</v>
      </c>
      <c r="O3840" s="832">
        <v>0</v>
      </c>
      <c r="P3840" s="832">
        <v>0</v>
      </c>
      <c r="Q3840" s="832">
        <v>0</v>
      </c>
      <c r="R3840" s="832">
        <v>0</v>
      </c>
      <c r="S3840" s="832">
        <v>0</v>
      </c>
      <c r="T3840" s="832">
        <v>0</v>
      </c>
      <c r="U3840" s="832">
        <v>0</v>
      </c>
      <c r="V3840" s="832">
        <v>0</v>
      </c>
      <c r="W3840" s="832">
        <v>0</v>
      </c>
      <c r="X3840" s="832">
        <v>0</v>
      </c>
      <c r="Y3840" s="832">
        <v>0</v>
      </c>
      <c r="Z3840" s="832">
        <v>0</v>
      </c>
      <c r="AA3840" s="832">
        <v>0</v>
      </c>
      <c r="AB3840" s="832">
        <v>0</v>
      </c>
      <c r="AC3840" s="832">
        <v>0</v>
      </c>
      <c r="AD3840" s="832">
        <v>0</v>
      </c>
      <c r="AE3840" s="832">
        <v>0</v>
      </c>
      <c r="AF3840" s="832">
        <v>0</v>
      </c>
      <c r="AG3840" s="832">
        <v>0</v>
      </c>
      <c r="AH3840" s="832">
        <v>0</v>
      </c>
      <c r="AI3840" s="832">
        <v>0</v>
      </c>
    </row>
    <row r="3841" spans="1:35" ht="15" customHeight="1">
      <c r="A3841" s="832" t="s">
        <v>1150</v>
      </c>
      <c r="B3841" s="832">
        <v>2024</v>
      </c>
      <c r="C3841" s="832" t="s">
        <v>1664</v>
      </c>
      <c r="D3841" s="832" t="s">
        <v>1665</v>
      </c>
      <c r="E3841" s="832" t="s">
        <v>333</v>
      </c>
      <c r="F3841" s="832" t="s">
        <v>1119</v>
      </c>
      <c r="G3841" s="832">
        <v>0</v>
      </c>
      <c r="H3841" s="832">
        <v>0</v>
      </c>
      <c r="I3841" s="832">
        <v>0</v>
      </c>
      <c r="J3841" s="832">
        <v>0</v>
      </c>
      <c r="K3841" s="832">
        <v>0</v>
      </c>
      <c r="L3841" s="832">
        <v>0</v>
      </c>
      <c r="M3841" s="832">
        <v>0</v>
      </c>
      <c r="N3841" s="832">
        <v>0</v>
      </c>
      <c r="O3841" s="832">
        <v>0</v>
      </c>
      <c r="P3841" s="832">
        <v>0</v>
      </c>
      <c r="Q3841" s="832">
        <v>0</v>
      </c>
      <c r="R3841" s="832">
        <v>0</v>
      </c>
      <c r="S3841" s="832">
        <v>0</v>
      </c>
      <c r="T3841" s="832">
        <v>0</v>
      </c>
      <c r="U3841" s="832">
        <v>0</v>
      </c>
      <c r="V3841" s="832">
        <v>0</v>
      </c>
      <c r="W3841" s="832">
        <v>0</v>
      </c>
      <c r="X3841" s="832">
        <v>0</v>
      </c>
      <c r="Y3841" s="832">
        <v>0</v>
      </c>
      <c r="Z3841" s="832">
        <v>0</v>
      </c>
      <c r="AA3841" s="832">
        <v>0</v>
      </c>
      <c r="AB3841" s="832">
        <v>0</v>
      </c>
      <c r="AC3841" s="832">
        <v>0</v>
      </c>
      <c r="AD3841" s="832">
        <v>0</v>
      </c>
      <c r="AE3841" s="832">
        <v>0</v>
      </c>
      <c r="AF3841" s="832">
        <v>0</v>
      </c>
      <c r="AG3841" s="832">
        <v>0</v>
      </c>
      <c r="AH3841" s="832">
        <v>0</v>
      </c>
      <c r="AI3841" s="832">
        <v>0</v>
      </c>
    </row>
    <row r="3842" spans="1:35" ht="15" customHeight="1">
      <c r="A3842" s="832" t="s">
        <v>1150</v>
      </c>
      <c r="B3842" s="832">
        <v>2024</v>
      </c>
      <c r="C3842" s="832" t="s">
        <v>1666</v>
      </c>
      <c r="D3842" s="832" t="s">
        <v>1667</v>
      </c>
      <c r="E3842" s="832" t="s">
        <v>333</v>
      </c>
      <c r="F3842" s="832" t="s">
        <v>1119</v>
      </c>
      <c r="G3842" s="832">
        <v>0</v>
      </c>
      <c r="H3842" s="832">
        <v>0</v>
      </c>
      <c r="I3842" s="832">
        <v>0</v>
      </c>
      <c r="J3842" s="832">
        <v>0</v>
      </c>
      <c r="K3842" s="832">
        <v>0</v>
      </c>
      <c r="L3842" s="832">
        <v>0</v>
      </c>
      <c r="M3842" s="832">
        <v>0</v>
      </c>
      <c r="N3842" s="832">
        <v>0</v>
      </c>
      <c r="O3842" s="832">
        <v>0</v>
      </c>
      <c r="P3842" s="832">
        <v>0</v>
      </c>
      <c r="Q3842" s="832">
        <v>0</v>
      </c>
      <c r="R3842" s="832">
        <v>0</v>
      </c>
      <c r="S3842" s="832">
        <v>0</v>
      </c>
      <c r="T3842" s="832">
        <v>0</v>
      </c>
      <c r="U3842" s="832">
        <v>0</v>
      </c>
      <c r="V3842" s="832">
        <v>0</v>
      </c>
      <c r="W3842" s="832">
        <v>0</v>
      </c>
      <c r="X3842" s="832">
        <v>0</v>
      </c>
      <c r="Y3842" s="832">
        <v>0</v>
      </c>
      <c r="Z3842" s="832">
        <v>0</v>
      </c>
      <c r="AA3842" s="832">
        <v>0</v>
      </c>
      <c r="AB3842" s="832">
        <v>0</v>
      </c>
      <c r="AC3842" s="832">
        <v>0</v>
      </c>
      <c r="AD3842" s="832">
        <v>0</v>
      </c>
      <c r="AE3842" s="832">
        <v>0</v>
      </c>
      <c r="AF3842" s="832">
        <v>0</v>
      </c>
      <c r="AG3842" s="832">
        <v>0</v>
      </c>
      <c r="AH3842" s="832">
        <v>0</v>
      </c>
      <c r="AI3842" s="832">
        <v>0</v>
      </c>
    </row>
    <row r="3843" spans="1:35" ht="15" customHeight="1">
      <c r="A3843" s="832" t="s">
        <v>1150</v>
      </c>
      <c r="B3843" s="832">
        <v>2024</v>
      </c>
      <c r="C3843" s="832" t="s">
        <v>1668</v>
      </c>
      <c r="D3843" s="832" t="s">
        <v>1669</v>
      </c>
      <c r="E3843" s="832" t="s">
        <v>333</v>
      </c>
      <c r="F3843" s="832" t="s">
        <v>1119</v>
      </c>
      <c r="G3843" s="832">
        <v>0</v>
      </c>
      <c r="H3843" s="832">
        <v>0</v>
      </c>
      <c r="I3843" s="832">
        <v>0</v>
      </c>
      <c r="J3843" s="832">
        <v>0</v>
      </c>
      <c r="K3843" s="832">
        <v>1789.13</v>
      </c>
      <c r="L3843" s="832">
        <v>1789.13</v>
      </c>
      <c r="M3843" s="832">
        <v>1789.13</v>
      </c>
      <c r="N3843" s="832">
        <v>1789.13</v>
      </c>
      <c r="O3843" s="832">
        <v>1789.13</v>
      </c>
      <c r="P3843" s="832">
        <v>1789.13</v>
      </c>
      <c r="Q3843" s="832">
        <v>1789.13</v>
      </c>
      <c r="R3843" s="832">
        <v>1789.13</v>
      </c>
      <c r="S3843" s="832">
        <v>0</v>
      </c>
      <c r="T3843" s="832">
        <v>162.65</v>
      </c>
      <c r="U3843" s="832">
        <v>0</v>
      </c>
      <c r="V3843" s="832">
        <v>0</v>
      </c>
      <c r="W3843" s="832">
        <v>0</v>
      </c>
      <c r="X3843" s="832">
        <v>0</v>
      </c>
      <c r="Y3843" s="832">
        <v>0</v>
      </c>
      <c r="Z3843" s="832">
        <v>0</v>
      </c>
      <c r="AA3843" s="832">
        <v>0</v>
      </c>
      <c r="AB3843" s="832">
        <v>0</v>
      </c>
      <c r="AC3843" s="832">
        <v>0</v>
      </c>
      <c r="AD3843" s="832">
        <v>0</v>
      </c>
      <c r="AE3843" s="832">
        <v>0</v>
      </c>
      <c r="AF3843" s="832">
        <v>0</v>
      </c>
      <c r="AG3843" s="832">
        <v>0</v>
      </c>
      <c r="AH3843" s="832">
        <v>0</v>
      </c>
      <c r="AI3843" s="832">
        <v>0</v>
      </c>
    </row>
    <row r="3844" spans="1:35" ht="15" customHeight="1">
      <c r="A3844" s="832" t="s">
        <v>1150</v>
      </c>
      <c r="B3844" s="832">
        <v>2024</v>
      </c>
      <c r="C3844" s="832" t="s">
        <v>1670</v>
      </c>
      <c r="D3844" s="832" t="s">
        <v>2759</v>
      </c>
      <c r="E3844" s="832" t="s">
        <v>333</v>
      </c>
      <c r="F3844" s="832" t="s">
        <v>1119</v>
      </c>
      <c r="G3844" s="832">
        <v>0</v>
      </c>
      <c r="H3844" s="832">
        <v>0</v>
      </c>
      <c r="I3844" s="832">
        <v>0</v>
      </c>
      <c r="J3844" s="832">
        <v>0</v>
      </c>
      <c r="K3844" s="832">
        <v>0</v>
      </c>
      <c r="L3844" s="832">
        <v>0</v>
      </c>
      <c r="M3844" s="832">
        <v>0</v>
      </c>
      <c r="N3844" s="832">
        <v>0</v>
      </c>
      <c r="O3844" s="832">
        <v>0</v>
      </c>
      <c r="P3844" s="832">
        <v>0</v>
      </c>
      <c r="Q3844" s="832">
        <v>0</v>
      </c>
      <c r="R3844" s="832">
        <v>0</v>
      </c>
      <c r="S3844" s="832">
        <v>0</v>
      </c>
      <c r="T3844" s="832">
        <v>0</v>
      </c>
      <c r="U3844" s="832">
        <v>0</v>
      </c>
      <c r="V3844" s="832">
        <v>0</v>
      </c>
      <c r="W3844" s="832">
        <v>0</v>
      </c>
      <c r="X3844" s="832">
        <v>0</v>
      </c>
      <c r="Y3844" s="832">
        <v>0</v>
      </c>
      <c r="Z3844" s="832">
        <v>0</v>
      </c>
      <c r="AA3844" s="832">
        <v>0</v>
      </c>
      <c r="AB3844" s="832">
        <v>0</v>
      </c>
      <c r="AC3844" s="832">
        <v>0</v>
      </c>
      <c r="AD3844" s="832">
        <v>0</v>
      </c>
      <c r="AE3844" s="832">
        <v>0</v>
      </c>
      <c r="AF3844" s="832">
        <v>0</v>
      </c>
      <c r="AG3844" s="832">
        <v>0</v>
      </c>
      <c r="AH3844" s="832">
        <v>0</v>
      </c>
      <c r="AI3844" s="832">
        <v>0</v>
      </c>
    </row>
    <row r="3845" spans="1:35" ht="15" customHeight="1">
      <c r="A3845" s="832" t="s">
        <v>1150</v>
      </c>
      <c r="B3845" s="832">
        <v>2024</v>
      </c>
      <c r="C3845" s="832" t="s">
        <v>1672</v>
      </c>
      <c r="D3845" s="832" t="s">
        <v>1673</v>
      </c>
      <c r="E3845" s="832" t="s">
        <v>333</v>
      </c>
      <c r="F3845" s="832" t="s">
        <v>1119</v>
      </c>
      <c r="G3845" s="832">
        <v>0</v>
      </c>
      <c r="H3845" s="832">
        <v>0</v>
      </c>
      <c r="I3845" s="832">
        <v>0</v>
      </c>
      <c r="J3845" s="832">
        <v>0</v>
      </c>
      <c r="K3845" s="832">
        <v>0</v>
      </c>
      <c r="L3845" s="832">
        <v>0</v>
      </c>
      <c r="M3845" s="832">
        <v>0</v>
      </c>
      <c r="N3845" s="832">
        <v>0</v>
      </c>
      <c r="O3845" s="832">
        <v>0</v>
      </c>
      <c r="P3845" s="832">
        <v>0</v>
      </c>
      <c r="Q3845" s="832">
        <v>0</v>
      </c>
      <c r="R3845" s="832">
        <v>0</v>
      </c>
      <c r="S3845" s="832">
        <v>0</v>
      </c>
      <c r="T3845" s="832">
        <v>0</v>
      </c>
      <c r="U3845" s="832">
        <v>0</v>
      </c>
      <c r="V3845" s="832">
        <v>0</v>
      </c>
      <c r="W3845" s="832">
        <v>0</v>
      </c>
      <c r="X3845" s="832">
        <v>0</v>
      </c>
      <c r="Y3845" s="832">
        <v>0</v>
      </c>
      <c r="Z3845" s="832">
        <v>0</v>
      </c>
      <c r="AA3845" s="832">
        <v>0</v>
      </c>
      <c r="AB3845" s="832">
        <v>0</v>
      </c>
      <c r="AC3845" s="832">
        <v>0</v>
      </c>
      <c r="AD3845" s="832">
        <v>0</v>
      </c>
      <c r="AE3845" s="832">
        <v>0</v>
      </c>
      <c r="AF3845" s="832">
        <v>0</v>
      </c>
      <c r="AG3845" s="832">
        <v>0</v>
      </c>
      <c r="AH3845" s="832">
        <v>0</v>
      </c>
      <c r="AI3845" s="832">
        <v>0</v>
      </c>
    </row>
    <row r="3846" spans="1:35" ht="15" customHeight="1">
      <c r="A3846" s="832" t="s">
        <v>1150</v>
      </c>
      <c r="B3846" s="832">
        <v>2024</v>
      </c>
      <c r="C3846" s="832" t="s">
        <v>1674</v>
      </c>
      <c r="D3846" s="832" t="s">
        <v>2867</v>
      </c>
      <c r="E3846" s="832" t="s">
        <v>333</v>
      </c>
      <c r="F3846" s="832" t="s">
        <v>1119</v>
      </c>
      <c r="G3846" s="832">
        <v>0</v>
      </c>
      <c r="H3846" s="832">
        <v>0</v>
      </c>
      <c r="I3846" s="832">
        <v>0</v>
      </c>
      <c r="J3846" s="832">
        <v>0</v>
      </c>
      <c r="K3846" s="832">
        <v>0</v>
      </c>
      <c r="L3846" s="832">
        <v>0</v>
      </c>
      <c r="M3846" s="832">
        <v>0</v>
      </c>
      <c r="N3846" s="832">
        <v>0</v>
      </c>
      <c r="O3846" s="832">
        <v>0</v>
      </c>
      <c r="P3846" s="832">
        <v>0</v>
      </c>
      <c r="Q3846" s="832">
        <v>0</v>
      </c>
      <c r="R3846" s="832">
        <v>0</v>
      </c>
      <c r="S3846" s="832">
        <v>0</v>
      </c>
      <c r="T3846" s="832">
        <v>0</v>
      </c>
      <c r="U3846" s="832">
        <v>0</v>
      </c>
      <c r="V3846" s="832">
        <v>0</v>
      </c>
      <c r="W3846" s="832">
        <v>0</v>
      </c>
      <c r="X3846" s="832">
        <v>0</v>
      </c>
      <c r="Y3846" s="832">
        <v>0</v>
      </c>
      <c r="Z3846" s="832">
        <v>0</v>
      </c>
      <c r="AA3846" s="832">
        <v>0</v>
      </c>
      <c r="AB3846" s="832">
        <v>0</v>
      </c>
      <c r="AC3846" s="832">
        <v>0</v>
      </c>
      <c r="AD3846" s="832">
        <v>0</v>
      </c>
      <c r="AE3846" s="832">
        <v>0</v>
      </c>
      <c r="AF3846" s="832">
        <v>0</v>
      </c>
      <c r="AG3846" s="832">
        <v>0</v>
      </c>
      <c r="AH3846" s="832">
        <v>0</v>
      </c>
      <c r="AI3846" s="832">
        <v>0</v>
      </c>
    </row>
    <row r="3847" spans="1:35" ht="15" customHeight="1">
      <c r="A3847" s="832" t="s">
        <v>1150</v>
      </c>
      <c r="B3847" s="832">
        <v>2024</v>
      </c>
      <c r="C3847" s="832" t="s">
        <v>1676</v>
      </c>
      <c r="D3847" s="832" t="s">
        <v>1677</v>
      </c>
      <c r="E3847" s="832" t="s">
        <v>333</v>
      </c>
      <c r="F3847" s="832" t="s">
        <v>1119</v>
      </c>
      <c r="G3847" s="832">
        <v>0</v>
      </c>
      <c r="H3847" s="832">
        <v>0</v>
      </c>
      <c r="I3847" s="832">
        <v>0</v>
      </c>
      <c r="J3847" s="832">
        <v>0</v>
      </c>
      <c r="K3847" s="832">
        <v>0</v>
      </c>
      <c r="L3847" s="832">
        <v>0</v>
      </c>
      <c r="M3847" s="832">
        <v>0</v>
      </c>
      <c r="N3847" s="832">
        <v>0</v>
      </c>
      <c r="O3847" s="832">
        <v>0</v>
      </c>
      <c r="P3847" s="832">
        <v>0</v>
      </c>
      <c r="Q3847" s="832">
        <v>0</v>
      </c>
      <c r="R3847" s="832">
        <v>0</v>
      </c>
      <c r="S3847" s="832">
        <v>0</v>
      </c>
      <c r="T3847" s="832">
        <v>0</v>
      </c>
      <c r="U3847" s="832">
        <v>0</v>
      </c>
      <c r="V3847" s="832">
        <v>0</v>
      </c>
      <c r="W3847" s="832">
        <v>0</v>
      </c>
      <c r="X3847" s="832">
        <v>0</v>
      </c>
      <c r="Y3847" s="832">
        <v>0</v>
      </c>
      <c r="Z3847" s="832">
        <v>0</v>
      </c>
      <c r="AA3847" s="832">
        <v>0</v>
      </c>
      <c r="AB3847" s="832">
        <v>0</v>
      </c>
      <c r="AC3847" s="832">
        <v>0</v>
      </c>
      <c r="AD3847" s="832">
        <v>0</v>
      </c>
      <c r="AE3847" s="832">
        <v>0</v>
      </c>
      <c r="AF3847" s="832">
        <v>0</v>
      </c>
      <c r="AG3847" s="832">
        <v>0</v>
      </c>
      <c r="AH3847" s="832">
        <v>0</v>
      </c>
      <c r="AI3847" s="832">
        <v>0</v>
      </c>
    </row>
    <row r="3848" spans="1:35" ht="15" customHeight="1">
      <c r="A3848" s="832" t="s">
        <v>1150</v>
      </c>
      <c r="B3848" s="832">
        <v>2024</v>
      </c>
      <c r="C3848" s="832" t="s">
        <v>1678</v>
      </c>
      <c r="D3848" s="832" t="s">
        <v>1679</v>
      </c>
      <c r="E3848" s="832" t="s">
        <v>333</v>
      </c>
      <c r="F3848" s="832" t="s">
        <v>1119</v>
      </c>
      <c r="G3848" s="832">
        <v>0</v>
      </c>
      <c r="H3848" s="832">
        <v>0</v>
      </c>
      <c r="I3848" s="832">
        <v>0</v>
      </c>
      <c r="J3848" s="832">
        <v>0</v>
      </c>
      <c r="K3848" s="832">
        <v>0</v>
      </c>
      <c r="L3848" s="832">
        <v>0</v>
      </c>
      <c r="M3848" s="832">
        <v>0</v>
      </c>
      <c r="N3848" s="832">
        <v>0</v>
      </c>
      <c r="O3848" s="832">
        <v>0</v>
      </c>
      <c r="P3848" s="832">
        <v>0</v>
      </c>
      <c r="Q3848" s="832">
        <v>0</v>
      </c>
      <c r="R3848" s="832">
        <v>0</v>
      </c>
      <c r="S3848" s="832">
        <v>0</v>
      </c>
      <c r="T3848" s="832">
        <v>0</v>
      </c>
      <c r="U3848" s="832">
        <v>0</v>
      </c>
      <c r="V3848" s="832">
        <v>0</v>
      </c>
      <c r="W3848" s="832">
        <v>0</v>
      </c>
      <c r="X3848" s="832">
        <v>0</v>
      </c>
      <c r="Y3848" s="832">
        <v>0</v>
      </c>
      <c r="Z3848" s="832">
        <v>0</v>
      </c>
      <c r="AA3848" s="832">
        <v>0</v>
      </c>
      <c r="AB3848" s="832">
        <v>0</v>
      </c>
      <c r="AC3848" s="832">
        <v>0</v>
      </c>
      <c r="AD3848" s="832">
        <v>0</v>
      </c>
      <c r="AE3848" s="832">
        <v>0</v>
      </c>
      <c r="AF3848" s="832">
        <v>0</v>
      </c>
      <c r="AG3848" s="832">
        <v>0</v>
      </c>
      <c r="AH3848" s="832">
        <v>0</v>
      </c>
      <c r="AI3848" s="832">
        <v>0</v>
      </c>
    </row>
    <row r="3849" spans="1:35" ht="15" customHeight="1">
      <c r="A3849" s="832" t="s">
        <v>1150</v>
      </c>
      <c r="B3849" s="832">
        <v>2024</v>
      </c>
      <c r="C3849" s="832" t="s">
        <v>1680</v>
      </c>
      <c r="D3849" s="832" t="s">
        <v>1681</v>
      </c>
      <c r="E3849" s="832" t="s">
        <v>333</v>
      </c>
      <c r="F3849" s="832" t="s">
        <v>1119</v>
      </c>
      <c r="G3849" s="832">
        <v>0</v>
      </c>
      <c r="H3849" s="832">
        <v>0</v>
      </c>
      <c r="I3849" s="832">
        <v>0</v>
      </c>
      <c r="J3849" s="832">
        <v>0</v>
      </c>
      <c r="K3849" s="832">
        <v>0</v>
      </c>
      <c r="L3849" s="832">
        <v>0</v>
      </c>
      <c r="M3849" s="832">
        <v>0</v>
      </c>
      <c r="N3849" s="832">
        <v>0</v>
      </c>
      <c r="O3849" s="832">
        <v>0</v>
      </c>
      <c r="P3849" s="832">
        <v>0</v>
      </c>
      <c r="Q3849" s="832">
        <v>0</v>
      </c>
      <c r="R3849" s="832">
        <v>0</v>
      </c>
      <c r="S3849" s="832">
        <v>0</v>
      </c>
      <c r="T3849" s="832">
        <v>0</v>
      </c>
      <c r="U3849" s="832">
        <v>0</v>
      </c>
      <c r="V3849" s="832">
        <v>0</v>
      </c>
      <c r="W3849" s="832">
        <v>0</v>
      </c>
      <c r="X3849" s="832">
        <v>0</v>
      </c>
      <c r="Y3849" s="832">
        <v>0</v>
      </c>
      <c r="Z3849" s="832">
        <v>0</v>
      </c>
      <c r="AA3849" s="832">
        <v>0</v>
      </c>
      <c r="AB3849" s="832">
        <v>0</v>
      </c>
      <c r="AC3849" s="832">
        <v>0</v>
      </c>
      <c r="AD3849" s="832">
        <v>0</v>
      </c>
      <c r="AE3849" s="832">
        <v>0</v>
      </c>
      <c r="AF3849" s="832">
        <v>0</v>
      </c>
      <c r="AG3849" s="832">
        <v>0</v>
      </c>
      <c r="AH3849" s="832">
        <v>0</v>
      </c>
      <c r="AI3849" s="832">
        <v>0</v>
      </c>
    </row>
    <row r="3850" spans="1:35" ht="15" customHeight="1">
      <c r="A3850" s="832" t="s">
        <v>1150</v>
      </c>
      <c r="B3850" s="832">
        <v>2024</v>
      </c>
      <c r="C3850" s="832" t="s">
        <v>1682</v>
      </c>
      <c r="D3850" s="832" t="s">
        <v>1683</v>
      </c>
      <c r="E3850" s="832" t="s">
        <v>333</v>
      </c>
      <c r="F3850" s="832" t="s">
        <v>1119</v>
      </c>
      <c r="G3850" s="832">
        <v>0</v>
      </c>
      <c r="H3850" s="832">
        <v>0</v>
      </c>
      <c r="I3850" s="832">
        <v>0</v>
      </c>
      <c r="J3850" s="832">
        <v>0</v>
      </c>
      <c r="K3850" s="832">
        <v>0</v>
      </c>
      <c r="L3850" s="832">
        <v>0</v>
      </c>
      <c r="M3850" s="832">
        <v>0</v>
      </c>
      <c r="N3850" s="832">
        <v>0</v>
      </c>
      <c r="O3850" s="832">
        <v>0</v>
      </c>
      <c r="P3850" s="832">
        <v>0</v>
      </c>
      <c r="Q3850" s="832">
        <v>0</v>
      </c>
      <c r="R3850" s="832">
        <v>0</v>
      </c>
      <c r="S3850" s="832">
        <v>0</v>
      </c>
      <c r="T3850" s="832">
        <v>0</v>
      </c>
      <c r="U3850" s="832">
        <v>0</v>
      </c>
      <c r="V3850" s="832">
        <v>0</v>
      </c>
      <c r="W3850" s="832">
        <v>0</v>
      </c>
      <c r="X3850" s="832">
        <v>0</v>
      </c>
      <c r="Y3850" s="832">
        <v>0</v>
      </c>
      <c r="Z3850" s="832">
        <v>0</v>
      </c>
      <c r="AA3850" s="832">
        <v>0</v>
      </c>
      <c r="AB3850" s="832">
        <v>0</v>
      </c>
      <c r="AC3850" s="832">
        <v>0</v>
      </c>
      <c r="AD3850" s="832">
        <v>0</v>
      </c>
      <c r="AE3850" s="832">
        <v>0</v>
      </c>
      <c r="AF3850" s="832">
        <v>0</v>
      </c>
      <c r="AG3850" s="832">
        <v>0</v>
      </c>
      <c r="AH3850" s="832">
        <v>0</v>
      </c>
      <c r="AI3850" s="832">
        <v>0</v>
      </c>
    </row>
    <row r="3851" spans="1:35" ht="15" customHeight="1">
      <c r="A3851" s="832" t="s">
        <v>1150</v>
      </c>
      <c r="B3851" s="832">
        <v>2024</v>
      </c>
      <c r="C3851" s="832" t="s">
        <v>1684</v>
      </c>
      <c r="D3851" s="832" t="s">
        <v>1685</v>
      </c>
      <c r="E3851" s="832" t="s">
        <v>333</v>
      </c>
      <c r="F3851" s="832" t="s">
        <v>1119</v>
      </c>
      <c r="G3851" s="832">
        <v>0</v>
      </c>
      <c r="H3851" s="832">
        <v>0</v>
      </c>
      <c r="I3851" s="832">
        <v>0</v>
      </c>
      <c r="J3851" s="832">
        <v>0</v>
      </c>
      <c r="K3851" s="832">
        <v>0</v>
      </c>
      <c r="L3851" s="832">
        <v>0</v>
      </c>
      <c r="M3851" s="832">
        <v>0</v>
      </c>
      <c r="N3851" s="832">
        <v>0</v>
      </c>
      <c r="O3851" s="832">
        <v>0</v>
      </c>
      <c r="P3851" s="832">
        <v>0</v>
      </c>
      <c r="Q3851" s="832">
        <v>0</v>
      </c>
      <c r="R3851" s="832">
        <v>0</v>
      </c>
      <c r="S3851" s="832">
        <v>0</v>
      </c>
      <c r="T3851" s="832">
        <v>0</v>
      </c>
      <c r="U3851" s="832">
        <v>0</v>
      </c>
      <c r="V3851" s="832">
        <v>0</v>
      </c>
      <c r="W3851" s="832">
        <v>0</v>
      </c>
      <c r="X3851" s="832">
        <v>0</v>
      </c>
      <c r="Y3851" s="832">
        <v>0</v>
      </c>
      <c r="Z3851" s="832">
        <v>0</v>
      </c>
      <c r="AA3851" s="832">
        <v>0</v>
      </c>
      <c r="AB3851" s="832">
        <v>0</v>
      </c>
      <c r="AC3851" s="832">
        <v>0</v>
      </c>
      <c r="AD3851" s="832">
        <v>0</v>
      </c>
      <c r="AE3851" s="832">
        <v>0</v>
      </c>
      <c r="AF3851" s="832">
        <v>0</v>
      </c>
      <c r="AG3851" s="832">
        <v>0</v>
      </c>
      <c r="AH3851" s="832">
        <v>0</v>
      </c>
      <c r="AI3851" s="832">
        <v>0</v>
      </c>
    </row>
    <row r="3852" spans="1:35" ht="15" customHeight="1">
      <c r="A3852" s="832" t="s">
        <v>1150</v>
      </c>
      <c r="B3852" s="832">
        <v>2024</v>
      </c>
      <c r="C3852" s="832" t="s">
        <v>1686</v>
      </c>
      <c r="D3852" s="832" t="s">
        <v>1687</v>
      </c>
      <c r="E3852" s="832" t="s">
        <v>333</v>
      </c>
      <c r="F3852" s="832" t="s">
        <v>1119</v>
      </c>
      <c r="G3852" s="832">
        <v>0</v>
      </c>
      <c r="H3852" s="832">
        <v>0</v>
      </c>
      <c r="I3852" s="832">
        <v>0</v>
      </c>
      <c r="J3852" s="832">
        <v>0</v>
      </c>
      <c r="K3852" s="832">
        <v>0</v>
      </c>
      <c r="L3852" s="832">
        <v>0</v>
      </c>
      <c r="M3852" s="832">
        <v>0</v>
      </c>
      <c r="N3852" s="832">
        <v>0</v>
      </c>
      <c r="O3852" s="832">
        <v>0</v>
      </c>
      <c r="P3852" s="832">
        <v>0</v>
      </c>
      <c r="Q3852" s="832">
        <v>0</v>
      </c>
      <c r="R3852" s="832">
        <v>0</v>
      </c>
      <c r="S3852" s="832">
        <v>0</v>
      </c>
      <c r="T3852" s="832">
        <v>0</v>
      </c>
      <c r="U3852" s="832">
        <v>0</v>
      </c>
      <c r="V3852" s="832">
        <v>0</v>
      </c>
      <c r="W3852" s="832">
        <v>0</v>
      </c>
      <c r="X3852" s="832">
        <v>0</v>
      </c>
      <c r="Y3852" s="832">
        <v>0</v>
      </c>
      <c r="Z3852" s="832">
        <v>0</v>
      </c>
      <c r="AA3852" s="832">
        <v>0</v>
      </c>
      <c r="AB3852" s="832">
        <v>0</v>
      </c>
      <c r="AC3852" s="832">
        <v>0</v>
      </c>
      <c r="AD3852" s="832">
        <v>0</v>
      </c>
      <c r="AE3852" s="832">
        <v>0</v>
      </c>
      <c r="AF3852" s="832">
        <v>0</v>
      </c>
      <c r="AG3852" s="832">
        <v>0</v>
      </c>
      <c r="AH3852" s="832">
        <v>0</v>
      </c>
      <c r="AI3852" s="832">
        <v>0</v>
      </c>
    </row>
    <row r="3853" spans="1:35" ht="15" customHeight="1">
      <c r="A3853" s="832" t="s">
        <v>1150</v>
      </c>
      <c r="B3853" s="832">
        <v>2024</v>
      </c>
      <c r="C3853" s="832" t="s">
        <v>1688</v>
      </c>
      <c r="D3853" s="832" t="s">
        <v>1689</v>
      </c>
      <c r="E3853" s="832" t="s">
        <v>333</v>
      </c>
      <c r="F3853" s="832" t="s">
        <v>1119</v>
      </c>
      <c r="G3853" s="832">
        <v>0</v>
      </c>
      <c r="H3853" s="832">
        <v>0</v>
      </c>
      <c r="I3853" s="832">
        <v>0</v>
      </c>
      <c r="J3853" s="832">
        <v>0</v>
      </c>
      <c r="K3853" s="832">
        <v>0</v>
      </c>
      <c r="L3853" s="832">
        <v>0</v>
      </c>
      <c r="M3853" s="832">
        <v>0</v>
      </c>
      <c r="N3853" s="832">
        <v>0</v>
      </c>
      <c r="O3853" s="832">
        <v>0</v>
      </c>
      <c r="P3853" s="832">
        <v>0</v>
      </c>
      <c r="Q3853" s="832">
        <v>0</v>
      </c>
      <c r="R3853" s="832">
        <v>0</v>
      </c>
      <c r="S3853" s="832">
        <v>0</v>
      </c>
      <c r="T3853" s="832">
        <v>0</v>
      </c>
      <c r="U3853" s="832">
        <v>0</v>
      </c>
      <c r="V3853" s="832">
        <v>0</v>
      </c>
      <c r="W3853" s="832">
        <v>0</v>
      </c>
      <c r="X3853" s="832">
        <v>0</v>
      </c>
      <c r="Y3853" s="832">
        <v>0</v>
      </c>
      <c r="Z3853" s="832">
        <v>0</v>
      </c>
      <c r="AA3853" s="832">
        <v>0</v>
      </c>
      <c r="AB3853" s="832">
        <v>0</v>
      </c>
      <c r="AC3853" s="832">
        <v>0</v>
      </c>
      <c r="AD3853" s="832">
        <v>0</v>
      </c>
      <c r="AE3853" s="832">
        <v>0</v>
      </c>
      <c r="AF3853" s="832">
        <v>0</v>
      </c>
      <c r="AG3853" s="832">
        <v>0</v>
      </c>
      <c r="AH3853" s="832">
        <v>0</v>
      </c>
      <c r="AI3853" s="832">
        <v>0</v>
      </c>
    </row>
    <row r="3854" spans="1:35" ht="15" customHeight="1">
      <c r="A3854" s="832" t="s">
        <v>1150</v>
      </c>
      <c r="B3854" s="832">
        <v>2024</v>
      </c>
      <c r="C3854" s="832" t="s">
        <v>1690</v>
      </c>
      <c r="D3854" s="832" t="s">
        <v>1691</v>
      </c>
      <c r="E3854" s="832" t="s">
        <v>333</v>
      </c>
      <c r="F3854" s="832" t="s">
        <v>1119</v>
      </c>
      <c r="G3854" s="832">
        <v>0</v>
      </c>
      <c r="H3854" s="832">
        <v>0</v>
      </c>
      <c r="I3854" s="832">
        <v>0</v>
      </c>
      <c r="J3854" s="832">
        <v>0</v>
      </c>
      <c r="K3854" s="832">
        <v>0</v>
      </c>
      <c r="L3854" s="832">
        <v>0</v>
      </c>
      <c r="M3854" s="832">
        <v>0</v>
      </c>
      <c r="N3854" s="832">
        <v>0</v>
      </c>
      <c r="O3854" s="832">
        <v>0</v>
      </c>
      <c r="P3854" s="832">
        <v>0</v>
      </c>
      <c r="Q3854" s="832">
        <v>0</v>
      </c>
      <c r="R3854" s="832">
        <v>0</v>
      </c>
      <c r="S3854" s="832">
        <v>0</v>
      </c>
      <c r="T3854" s="832">
        <v>0</v>
      </c>
      <c r="U3854" s="832">
        <v>0</v>
      </c>
      <c r="V3854" s="832">
        <v>0</v>
      </c>
      <c r="W3854" s="832">
        <v>0</v>
      </c>
      <c r="X3854" s="832">
        <v>0</v>
      </c>
      <c r="Y3854" s="832">
        <v>0</v>
      </c>
      <c r="Z3854" s="832">
        <v>0</v>
      </c>
      <c r="AA3854" s="832">
        <v>0</v>
      </c>
      <c r="AB3854" s="832">
        <v>0</v>
      </c>
      <c r="AC3854" s="832">
        <v>0</v>
      </c>
      <c r="AD3854" s="832">
        <v>0</v>
      </c>
      <c r="AE3854" s="832">
        <v>0</v>
      </c>
      <c r="AF3854" s="832">
        <v>0</v>
      </c>
      <c r="AG3854" s="832">
        <v>0</v>
      </c>
      <c r="AH3854" s="832">
        <v>0</v>
      </c>
      <c r="AI3854" s="832">
        <v>0</v>
      </c>
    </row>
    <row r="3855" spans="1:35" ht="15" customHeight="1">
      <c r="A3855" s="832" t="s">
        <v>1150</v>
      </c>
      <c r="B3855" s="832">
        <v>2024</v>
      </c>
      <c r="C3855" s="832" t="s">
        <v>1692</v>
      </c>
      <c r="D3855" s="832" t="s">
        <v>1693</v>
      </c>
      <c r="E3855" s="832" t="s">
        <v>333</v>
      </c>
      <c r="F3855" s="832" t="s">
        <v>1119</v>
      </c>
      <c r="G3855" s="832">
        <v>0</v>
      </c>
      <c r="H3855" s="832">
        <v>0</v>
      </c>
      <c r="I3855" s="832">
        <v>0</v>
      </c>
      <c r="J3855" s="832">
        <v>0</v>
      </c>
      <c r="K3855" s="832">
        <v>0</v>
      </c>
      <c r="L3855" s="832">
        <v>0</v>
      </c>
      <c r="M3855" s="832">
        <v>0</v>
      </c>
      <c r="N3855" s="832">
        <v>0</v>
      </c>
      <c r="O3855" s="832">
        <v>0</v>
      </c>
      <c r="P3855" s="832">
        <v>0</v>
      </c>
      <c r="Q3855" s="832">
        <v>0</v>
      </c>
      <c r="R3855" s="832">
        <v>0</v>
      </c>
      <c r="S3855" s="832">
        <v>0</v>
      </c>
      <c r="T3855" s="832">
        <v>0</v>
      </c>
      <c r="U3855" s="832">
        <v>0</v>
      </c>
      <c r="V3855" s="832">
        <v>0</v>
      </c>
      <c r="W3855" s="832">
        <v>0</v>
      </c>
      <c r="X3855" s="832">
        <v>0</v>
      </c>
      <c r="Y3855" s="832">
        <v>0</v>
      </c>
      <c r="Z3855" s="832">
        <v>0</v>
      </c>
      <c r="AA3855" s="832">
        <v>0</v>
      </c>
      <c r="AB3855" s="832">
        <v>0</v>
      </c>
      <c r="AC3855" s="832">
        <v>0</v>
      </c>
      <c r="AD3855" s="832">
        <v>0</v>
      </c>
      <c r="AE3855" s="832">
        <v>0</v>
      </c>
      <c r="AF3855" s="832">
        <v>0</v>
      </c>
      <c r="AG3855" s="832">
        <v>0</v>
      </c>
      <c r="AH3855" s="832">
        <v>0</v>
      </c>
      <c r="AI3855" s="832">
        <v>0</v>
      </c>
    </row>
    <row r="3856" spans="1:35" ht="15" customHeight="1">
      <c r="A3856" s="832" t="s">
        <v>1150</v>
      </c>
      <c r="B3856" s="832">
        <v>2024</v>
      </c>
      <c r="C3856" s="832" t="s">
        <v>1694</v>
      </c>
      <c r="D3856" s="832" t="s">
        <v>1695</v>
      </c>
      <c r="E3856" s="832" t="s">
        <v>333</v>
      </c>
      <c r="F3856" s="832" t="s">
        <v>1119</v>
      </c>
      <c r="G3856" s="832">
        <v>0</v>
      </c>
      <c r="H3856" s="832">
        <v>0</v>
      </c>
      <c r="I3856" s="832">
        <v>0</v>
      </c>
      <c r="J3856" s="832">
        <v>0</v>
      </c>
      <c r="K3856" s="832">
        <v>0</v>
      </c>
      <c r="L3856" s="832">
        <v>0</v>
      </c>
      <c r="M3856" s="832">
        <v>0</v>
      </c>
      <c r="N3856" s="832">
        <v>0</v>
      </c>
      <c r="O3856" s="832">
        <v>0</v>
      </c>
      <c r="P3856" s="832">
        <v>0</v>
      </c>
      <c r="Q3856" s="832">
        <v>0</v>
      </c>
      <c r="R3856" s="832">
        <v>0</v>
      </c>
      <c r="S3856" s="832">
        <v>0</v>
      </c>
      <c r="T3856" s="832">
        <v>0</v>
      </c>
      <c r="U3856" s="832">
        <v>0</v>
      </c>
      <c r="V3856" s="832">
        <v>0</v>
      </c>
      <c r="W3856" s="832">
        <v>0</v>
      </c>
      <c r="X3856" s="832">
        <v>0</v>
      </c>
      <c r="Y3856" s="832">
        <v>0</v>
      </c>
      <c r="Z3856" s="832">
        <v>0</v>
      </c>
      <c r="AA3856" s="832">
        <v>0</v>
      </c>
      <c r="AB3856" s="832">
        <v>0</v>
      </c>
      <c r="AC3856" s="832">
        <v>0</v>
      </c>
      <c r="AD3856" s="832">
        <v>0</v>
      </c>
      <c r="AE3856" s="832">
        <v>0</v>
      </c>
      <c r="AF3856" s="832">
        <v>0</v>
      </c>
      <c r="AG3856" s="832">
        <v>0</v>
      </c>
      <c r="AH3856" s="832">
        <v>0</v>
      </c>
      <c r="AI3856" s="832">
        <v>0</v>
      </c>
    </row>
    <row r="3857" spans="1:35" ht="15" customHeight="1">
      <c r="A3857" s="832" t="s">
        <v>1150</v>
      </c>
      <c r="B3857" s="832">
        <v>2024</v>
      </c>
      <c r="C3857" s="832" t="s">
        <v>1696</v>
      </c>
      <c r="D3857" s="832" t="s">
        <v>2760</v>
      </c>
      <c r="E3857" s="832" t="s">
        <v>333</v>
      </c>
      <c r="F3857" s="832" t="s">
        <v>1119</v>
      </c>
      <c r="G3857" s="832">
        <v>0</v>
      </c>
      <c r="H3857" s="832">
        <v>0</v>
      </c>
      <c r="I3857" s="832">
        <v>0</v>
      </c>
      <c r="J3857" s="832">
        <v>0</v>
      </c>
      <c r="K3857" s="832">
        <v>0</v>
      </c>
      <c r="L3857" s="832">
        <v>0</v>
      </c>
      <c r="M3857" s="832">
        <v>0</v>
      </c>
      <c r="N3857" s="832">
        <v>0</v>
      </c>
      <c r="O3857" s="832">
        <v>0</v>
      </c>
      <c r="P3857" s="832">
        <v>0</v>
      </c>
      <c r="Q3857" s="832">
        <v>0</v>
      </c>
      <c r="R3857" s="832">
        <v>0</v>
      </c>
      <c r="S3857" s="832">
        <v>0</v>
      </c>
      <c r="T3857" s="832">
        <v>0</v>
      </c>
      <c r="U3857" s="832">
        <v>0</v>
      </c>
      <c r="V3857" s="832">
        <v>0</v>
      </c>
      <c r="W3857" s="832">
        <v>0</v>
      </c>
      <c r="X3857" s="832">
        <v>0</v>
      </c>
      <c r="Y3857" s="832">
        <v>0</v>
      </c>
      <c r="Z3857" s="832">
        <v>0</v>
      </c>
      <c r="AA3857" s="832">
        <v>0</v>
      </c>
      <c r="AB3857" s="832">
        <v>0</v>
      </c>
      <c r="AC3857" s="832">
        <v>0</v>
      </c>
      <c r="AD3857" s="832">
        <v>0</v>
      </c>
      <c r="AE3857" s="832">
        <v>0</v>
      </c>
      <c r="AF3857" s="832">
        <v>0</v>
      </c>
      <c r="AG3857" s="832">
        <v>0</v>
      </c>
      <c r="AH3857" s="832">
        <v>0</v>
      </c>
      <c r="AI3857" s="832">
        <v>0</v>
      </c>
    </row>
    <row r="3858" spans="1:35" ht="15" customHeight="1">
      <c r="A3858" s="832" t="s">
        <v>1150</v>
      </c>
      <c r="B3858" s="832">
        <v>2024</v>
      </c>
      <c r="C3858" s="832" t="s">
        <v>1698</v>
      </c>
      <c r="D3858" s="832" t="s">
        <v>1699</v>
      </c>
      <c r="E3858" s="832" t="s">
        <v>333</v>
      </c>
      <c r="F3858" s="832" t="s">
        <v>1119</v>
      </c>
      <c r="G3858" s="832">
        <v>0</v>
      </c>
      <c r="H3858" s="832">
        <v>0</v>
      </c>
      <c r="I3858" s="832">
        <v>0</v>
      </c>
      <c r="J3858" s="832">
        <v>0</v>
      </c>
      <c r="K3858" s="832">
        <v>0</v>
      </c>
      <c r="L3858" s="832">
        <v>0</v>
      </c>
      <c r="M3858" s="832">
        <v>0</v>
      </c>
      <c r="N3858" s="832">
        <v>0</v>
      </c>
      <c r="O3858" s="832">
        <v>0</v>
      </c>
      <c r="P3858" s="832">
        <v>0</v>
      </c>
      <c r="Q3858" s="832">
        <v>0</v>
      </c>
      <c r="R3858" s="832">
        <v>0</v>
      </c>
      <c r="S3858" s="832">
        <v>0</v>
      </c>
      <c r="T3858" s="832">
        <v>0</v>
      </c>
      <c r="U3858" s="832">
        <v>0</v>
      </c>
      <c r="V3858" s="832">
        <v>0</v>
      </c>
      <c r="W3858" s="832">
        <v>0</v>
      </c>
      <c r="X3858" s="832">
        <v>0</v>
      </c>
      <c r="Y3858" s="832">
        <v>0</v>
      </c>
      <c r="Z3858" s="832">
        <v>0</v>
      </c>
      <c r="AA3858" s="832">
        <v>0</v>
      </c>
      <c r="AB3858" s="832">
        <v>0</v>
      </c>
      <c r="AC3858" s="832">
        <v>0</v>
      </c>
      <c r="AD3858" s="832">
        <v>0</v>
      </c>
      <c r="AE3858" s="832">
        <v>0</v>
      </c>
      <c r="AF3858" s="832">
        <v>0</v>
      </c>
      <c r="AG3858" s="832">
        <v>0</v>
      </c>
      <c r="AH3858" s="832">
        <v>0</v>
      </c>
      <c r="AI3858" s="832">
        <v>0</v>
      </c>
    </row>
    <row r="3859" spans="1:35" ht="15" customHeight="1">
      <c r="A3859" s="832" t="s">
        <v>1150</v>
      </c>
      <c r="B3859" s="832">
        <v>2024</v>
      </c>
      <c r="C3859" s="832" t="s">
        <v>1700</v>
      </c>
      <c r="D3859" s="832" t="s">
        <v>1701</v>
      </c>
      <c r="E3859" s="832" t="s">
        <v>333</v>
      </c>
      <c r="F3859" s="832" t="s">
        <v>1119</v>
      </c>
      <c r="G3859" s="832">
        <v>0</v>
      </c>
      <c r="H3859" s="832">
        <v>0</v>
      </c>
      <c r="I3859" s="832">
        <v>0</v>
      </c>
      <c r="J3859" s="832">
        <v>0</v>
      </c>
      <c r="K3859" s="832">
        <v>0</v>
      </c>
      <c r="L3859" s="832">
        <v>0</v>
      </c>
      <c r="M3859" s="832">
        <v>0</v>
      </c>
      <c r="N3859" s="832">
        <v>0</v>
      </c>
      <c r="O3859" s="832">
        <v>0</v>
      </c>
      <c r="P3859" s="832">
        <v>0</v>
      </c>
      <c r="Q3859" s="832">
        <v>0</v>
      </c>
      <c r="R3859" s="832">
        <v>0</v>
      </c>
      <c r="S3859" s="832">
        <v>0</v>
      </c>
      <c r="T3859" s="832">
        <v>0</v>
      </c>
      <c r="U3859" s="832">
        <v>0</v>
      </c>
      <c r="V3859" s="832">
        <v>0</v>
      </c>
      <c r="W3859" s="832">
        <v>0</v>
      </c>
      <c r="X3859" s="832">
        <v>0</v>
      </c>
      <c r="Y3859" s="832">
        <v>0</v>
      </c>
      <c r="Z3859" s="832">
        <v>0</v>
      </c>
      <c r="AA3859" s="832">
        <v>0</v>
      </c>
      <c r="AB3859" s="832">
        <v>0</v>
      </c>
      <c r="AC3859" s="832">
        <v>0</v>
      </c>
      <c r="AD3859" s="832">
        <v>0</v>
      </c>
      <c r="AE3859" s="832">
        <v>0</v>
      </c>
      <c r="AF3859" s="832">
        <v>0</v>
      </c>
      <c r="AG3859" s="832">
        <v>0</v>
      </c>
      <c r="AH3859" s="832">
        <v>0</v>
      </c>
      <c r="AI3859" s="832">
        <v>0</v>
      </c>
    </row>
    <row r="3860" spans="1:35" ht="15" customHeight="1">
      <c r="A3860" s="832" t="s">
        <v>1150</v>
      </c>
      <c r="B3860" s="832">
        <v>2024</v>
      </c>
      <c r="C3860" s="832" t="s">
        <v>1702</v>
      </c>
      <c r="D3860" s="832" t="s">
        <v>1703</v>
      </c>
      <c r="E3860" s="832" t="s">
        <v>333</v>
      </c>
      <c r="F3860" s="832" t="s">
        <v>1119</v>
      </c>
      <c r="G3860" s="832">
        <v>0</v>
      </c>
      <c r="H3860" s="832">
        <v>0</v>
      </c>
      <c r="I3860" s="832">
        <v>0</v>
      </c>
      <c r="J3860" s="832">
        <v>0</v>
      </c>
      <c r="K3860" s="832">
        <v>0</v>
      </c>
      <c r="L3860" s="832">
        <v>0</v>
      </c>
      <c r="M3860" s="832">
        <v>0</v>
      </c>
      <c r="N3860" s="832">
        <v>0</v>
      </c>
      <c r="O3860" s="832">
        <v>0</v>
      </c>
      <c r="P3860" s="832">
        <v>0</v>
      </c>
      <c r="Q3860" s="832">
        <v>0</v>
      </c>
      <c r="R3860" s="832">
        <v>0</v>
      </c>
      <c r="S3860" s="832">
        <v>0</v>
      </c>
      <c r="T3860" s="832">
        <v>0</v>
      </c>
      <c r="U3860" s="832">
        <v>0</v>
      </c>
      <c r="V3860" s="832">
        <v>0</v>
      </c>
      <c r="W3860" s="832">
        <v>0</v>
      </c>
      <c r="X3860" s="832">
        <v>0</v>
      </c>
      <c r="Y3860" s="832">
        <v>0</v>
      </c>
      <c r="Z3860" s="832">
        <v>0</v>
      </c>
      <c r="AA3860" s="832">
        <v>0</v>
      </c>
      <c r="AB3860" s="832">
        <v>0</v>
      </c>
      <c r="AC3860" s="832">
        <v>0</v>
      </c>
      <c r="AD3860" s="832">
        <v>0</v>
      </c>
      <c r="AE3860" s="832">
        <v>0</v>
      </c>
      <c r="AF3860" s="832">
        <v>0</v>
      </c>
      <c r="AG3860" s="832">
        <v>0</v>
      </c>
      <c r="AH3860" s="832">
        <v>0</v>
      </c>
      <c r="AI3860" s="832">
        <v>0</v>
      </c>
    </row>
    <row r="3861" spans="1:35" ht="15" customHeight="1">
      <c r="A3861" s="832" t="s">
        <v>1150</v>
      </c>
      <c r="B3861" s="832">
        <v>2024</v>
      </c>
      <c r="C3861" s="832" t="s">
        <v>1704</v>
      </c>
      <c r="D3861" s="832" t="s">
        <v>1705</v>
      </c>
      <c r="E3861" s="832" t="s">
        <v>333</v>
      </c>
      <c r="F3861" s="832" t="s">
        <v>1119</v>
      </c>
      <c r="G3861" s="832">
        <v>0</v>
      </c>
      <c r="H3861" s="832">
        <v>0</v>
      </c>
      <c r="I3861" s="832">
        <v>0</v>
      </c>
      <c r="J3861" s="832">
        <v>0</v>
      </c>
      <c r="K3861" s="832">
        <v>0</v>
      </c>
      <c r="L3861" s="832">
        <v>0</v>
      </c>
      <c r="M3861" s="832">
        <v>0</v>
      </c>
      <c r="N3861" s="832">
        <v>0</v>
      </c>
      <c r="O3861" s="832">
        <v>0</v>
      </c>
      <c r="P3861" s="832">
        <v>0</v>
      </c>
      <c r="Q3861" s="832">
        <v>0</v>
      </c>
      <c r="R3861" s="832">
        <v>0</v>
      </c>
      <c r="S3861" s="832">
        <v>0</v>
      </c>
      <c r="T3861" s="832">
        <v>0</v>
      </c>
      <c r="U3861" s="832">
        <v>0</v>
      </c>
      <c r="V3861" s="832">
        <v>0</v>
      </c>
      <c r="W3861" s="832">
        <v>0</v>
      </c>
      <c r="X3861" s="832">
        <v>0</v>
      </c>
      <c r="Y3861" s="832">
        <v>0</v>
      </c>
      <c r="Z3861" s="832">
        <v>0</v>
      </c>
      <c r="AA3861" s="832">
        <v>0</v>
      </c>
      <c r="AB3861" s="832">
        <v>0</v>
      </c>
      <c r="AC3861" s="832">
        <v>0</v>
      </c>
      <c r="AD3861" s="832">
        <v>0</v>
      </c>
      <c r="AE3861" s="832">
        <v>0</v>
      </c>
      <c r="AF3861" s="832">
        <v>0</v>
      </c>
      <c r="AG3861" s="832">
        <v>0</v>
      </c>
      <c r="AH3861" s="832">
        <v>0</v>
      </c>
      <c r="AI3861" s="832">
        <v>0</v>
      </c>
    </row>
    <row r="3862" spans="1:35" ht="15" customHeight="1">
      <c r="A3862" s="832" t="s">
        <v>1150</v>
      </c>
      <c r="B3862" s="832">
        <v>2024</v>
      </c>
      <c r="C3862" s="832" t="s">
        <v>1706</v>
      </c>
      <c r="D3862" s="832" t="s">
        <v>1707</v>
      </c>
      <c r="E3862" s="832" t="s">
        <v>333</v>
      </c>
      <c r="F3862" s="832" t="s">
        <v>1119</v>
      </c>
      <c r="G3862" s="832">
        <v>0</v>
      </c>
      <c r="H3862" s="832">
        <v>0</v>
      </c>
      <c r="I3862" s="832">
        <v>0</v>
      </c>
      <c r="J3862" s="832">
        <v>0</v>
      </c>
      <c r="K3862" s="832">
        <v>0</v>
      </c>
      <c r="L3862" s="832">
        <v>0</v>
      </c>
      <c r="M3862" s="832">
        <v>0</v>
      </c>
      <c r="N3862" s="832">
        <v>0</v>
      </c>
      <c r="O3862" s="832">
        <v>0</v>
      </c>
      <c r="P3862" s="832">
        <v>0</v>
      </c>
      <c r="Q3862" s="832">
        <v>0</v>
      </c>
      <c r="R3862" s="832">
        <v>0</v>
      </c>
      <c r="S3862" s="832">
        <v>0</v>
      </c>
      <c r="T3862" s="832">
        <v>0</v>
      </c>
      <c r="U3862" s="832">
        <v>0</v>
      </c>
      <c r="V3862" s="832">
        <v>0</v>
      </c>
      <c r="W3862" s="832">
        <v>0</v>
      </c>
      <c r="X3862" s="832">
        <v>0</v>
      </c>
      <c r="Y3862" s="832">
        <v>0</v>
      </c>
      <c r="Z3862" s="832">
        <v>0</v>
      </c>
      <c r="AA3862" s="832">
        <v>0</v>
      </c>
      <c r="AB3862" s="832">
        <v>0</v>
      </c>
      <c r="AC3862" s="832">
        <v>0</v>
      </c>
      <c r="AD3862" s="832">
        <v>0</v>
      </c>
      <c r="AE3862" s="832">
        <v>0</v>
      </c>
      <c r="AF3862" s="832">
        <v>0</v>
      </c>
      <c r="AG3862" s="832">
        <v>0</v>
      </c>
      <c r="AH3862" s="832">
        <v>0</v>
      </c>
      <c r="AI3862" s="832">
        <v>0</v>
      </c>
    </row>
    <row r="3863" spans="1:35" ht="15" customHeight="1">
      <c r="A3863" s="832" t="s">
        <v>1150</v>
      </c>
      <c r="B3863" s="832">
        <v>2024</v>
      </c>
      <c r="C3863" s="832" t="s">
        <v>1708</v>
      </c>
      <c r="D3863" s="832" t="s">
        <v>1709</v>
      </c>
      <c r="E3863" s="832" t="s">
        <v>333</v>
      </c>
      <c r="F3863" s="832" t="s">
        <v>1119</v>
      </c>
      <c r="G3863" s="832">
        <v>0</v>
      </c>
      <c r="H3863" s="832">
        <v>0</v>
      </c>
      <c r="I3863" s="832">
        <v>0</v>
      </c>
      <c r="J3863" s="832">
        <v>0</v>
      </c>
      <c r="K3863" s="832">
        <v>0</v>
      </c>
      <c r="L3863" s="832">
        <v>0</v>
      </c>
      <c r="M3863" s="832">
        <v>0</v>
      </c>
      <c r="N3863" s="832">
        <v>0</v>
      </c>
      <c r="O3863" s="832">
        <v>0</v>
      </c>
      <c r="P3863" s="832">
        <v>0</v>
      </c>
      <c r="Q3863" s="832">
        <v>0</v>
      </c>
      <c r="R3863" s="832">
        <v>0</v>
      </c>
      <c r="S3863" s="832">
        <v>0</v>
      </c>
      <c r="T3863" s="832">
        <v>0</v>
      </c>
      <c r="U3863" s="832">
        <v>0</v>
      </c>
      <c r="V3863" s="832">
        <v>0</v>
      </c>
      <c r="W3863" s="832">
        <v>0</v>
      </c>
      <c r="X3863" s="832">
        <v>0</v>
      </c>
      <c r="Y3863" s="832">
        <v>0</v>
      </c>
      <c r="Z3863" s="832">
        <v>0</v>
      </c>
      <c r="AA3863" s="832">
        <v>0</v>
      </c>
      <c r="AB3863" s="832">
        <v>0</v>
      </c>
      <c r="AC3863" s="832">
        <v>0</v>
      </c>
      <c r="AD3863" s="832">
        <v>0</v>
      </c>
      <c r="AE3863" s="832">
        <v>0</v>
      </c>
      <c r="AF3863" s="832">
        <v>0</v>
      </c>
      <c r="AG3863" s="832">
        <v>0</v>
      </c>
      <c r="AH3863" s="832">
        <v>0</v>
      </c>
      <c r="AI3863" s="832">
        <v>0</v>
      </c>
    </row>
    <row r="3864" spans="1:35" ht="15" customHeight="1">
      <c r="A3864" s="832" t="s">
        <v>1150</v>
      </c>
      <c r="B3864" s="832">
        <v>2024</v>
      </c>
      <c r="C3864" s="832" t="s">
        <v>1710</v>
      </c>
      <c r="D3864" s="832" t="s">
        <v>1711</v>
      </c>
      <c r="E3864" s="832" t="s">
        <v>333</v>
      </c>
      <c r="F3864" s="832" t="s">
        <v>1119</v>
      </c>
      <c r="G3864" s="832">
        <v>0</v>
      </c>
      <c r="H3864" s="832">
        <v>0</v>
      </c>
      <c r="I3864" s="832">
        <v>0</v>
      </c>
      <c r="J3864" s="832">
        <v>0</v>
      </c>
      <c r="K3864" s="832">
        <v>0</v>
      </c>
      <c r="L3864" s="832">
        <v>0</v>
      </c>
      <c r="M3864" s="832">
        <v>0</v>
      </c>
      <c r="N3864" s="832">
        <v>0</v>
      </c>
      <c r="O3864" s="832">
        <v>0</v>
      </c>
      <c r="P3864" s="832">
        <v>0</v>
      </c>
      <c r="Q3864" s="832">
        <v>0</v>
      </c>
      <c r="R3864" s="832">
        <v>0</v>
      </c>
      <c r="S3864" s="832">
        <v>0</v>
      </c>
      <c r="T3864" s="832">
        <v>0</v>
      </c>
      <c r="U3864" s="832">
        <v>0</v>
      </c>
      <c r="V3864" s="832">
        <v>0</v>
      </c>
      <c r="W3864" s="832">
        <v>0</v>
      </c>
      <c r="X3864" s="832">
        <v>0</v>
      </c>
      <c r="Y3864" s="832">
        <v>0</v>
      </c>
      <c r="Z3864" s="832">
        <v>0</v>
      </c>
      <c r="AA3864" s="832">
        <v>0</v>
      </c>
      <c r="AB3864" s="832">
        <v>0</v>
      </c>
      <c r="AC3864" s="832">
        <v>0</v>
      </c>
      <c r="AD3864" s="832">
        <v>0</v>
      </c>
      <c r="AE3864" s="832">
        <v>0</v>
      </c>
      <c r="AF3864" s="832">
        <v>0</v>
      </c>
      <c r="AG3864" s="832">
        <v>0</v>
      </c>
      <c r="AH3864" s="832">
        <v>0</v>
      </c>
      <c r="AI3864" s="832">
        <v>0</v>
      </c>
    </row>
    <row r="3865" spans="1:35" ht="15" customHeight="1">
      <c r="A3865" s="832" t="s">
        <v>1150</v>
      </c>
      <c r="B3865" s="832">
        <v>2024</v>
      </c>
      <c r="C3865" s="832" t="s">
        <v>1712</v>
      </c>
      <c r="D3865" s="832" t="s">
        <v>1713</v>
      </c>
      <c r="E3865" s="832" t="s">
        <v>333</v>
      </c>
      <c r="F3865" s="832" t="s">
        <v>1119</v>
      </c>
      <c r="G3865" s="832">
        <v>0</v>
      </c>
      <c r="H3865" s="832">
        <v>0</v>
      </c>
      <c r="I3865" s="832">
        <v>0</v>
      </c>
      <c r="J3865" s="832">
        <v>0</v>
      </c>
      <c r="K3865" s="832">
        <v>0</v>
      </c>
      <c r="L3865" s="832">
        <v>0</v>
      </c>
      <c r="M3865" s="832">
        <v>0</v>
      </c>
      <c r="N3865" s="832">
        <v>0</v>
      </c>
      <c r="O3865" s="832">
        <v>0</v>
      </c>
      <c r="P3865" s="832">
        <v>0</v>
      </c>
      <c r="Q3865" s="832">
        <v>0</v>
      </c>
      <c r="R3865" s="832">
        <v>0</v>
      </c>
      <c r="S3865" s="832">
        <v>0</v>
      </c>
      <c r="T3865" s="832">
        <v>0</v>
      </c>
      <c r="U3865" s="832">
        <v>0</v>
      </c>
      <c r="V3865" s="832">
        <v>0</v>
      </c>
      <c r="W3865" s="832">
        <v>0</v>
      </c>
      <c r="X3865" s="832">
        <v>0</v>
      </c>
      <c r="Y3865" s="832">
        <v>0</v>
      </c>
      <c r="Z3865" s="832">
        <v>0</v>
      </c>
      <c r="AA3865" s="832">
        <v>0</v>
      </c>
      <c r="AB3865" s="832">
        <v>0</v>
      </c>
      <c r="AC3865" s="832">
        <v>0</v>
      </c>
      <c r="AD3865" s="832">
        <v>0</v>
      </c>
      <c r="AE3865" s="832">
        <v>0</v>
      </c>
      <c r="AF3865" s="832">
        <v>0</v>
      </c>
      <c r="AG3865" s="832">
        <v>0</v>
      </c>
      <c r="AH3865" s="832">
        <v>0</v>
      </c>
      <c r="AI3865" s="832">
        <v>0</v>
      </c>
    </row>
    <row r="3866" spans="1:35" ht="15" customHeight="1">
      <c r="A3866" s="832" t="s">
        <v>1150</v>
      </c>
      <c r="B3866" s="832">
        <v>2024</v>
      </c>
      <c r="C3866" s="832" t="s">
        <v>1714</v>
      </c>
      <c r="D3866" s="832" t="s">
        <v>1715</v>
      </c>
      <c r="E3866" s="832" t="s">
        <v>333</v>
      </c>
      <c r="F3866" s="832" t="s">
        <v>1119</v>
      </c>
      <c r="G3866" s="832">
        <v>0</v>
      </c>
      <c r="H3866" s="832">
        <v>0</v>
      </c>
      <c r="I3866" s="832">
        <v>0</v>
      </c>
      <c r="J3866" s="832">
        <v>0</v>
      </c>
      <c r="K3866" s="832">
        <v>0</v>
      </c>
      <c r="L3866" s="832">
        <v>0</v>
      </c>
      <c r="M3866" s="832">
        <v>0</v>
      </c>
      <c r="N3866" s="832">
        <v>0</v>
      </c>
      <c r="O3866" s="832">
        <v>0</v>
      </c>
      <c r="P3866" s="832">
        <v>0</v>
      </c>
      <c r="Q3866" s="832">
        <v>0</v>
      </c>
      <c r="R3866" s="832">
        <v>0</v>
      </c>
      <c r="S3866" s="832">
        <v>0</v>
      </c>
      <c r="T3866" s="832">
        <v>0</v>
      </c>
      <c r="U3866" s="832">
        <v>0</v>
      </c>
      <c r="V3866" s="832">
        <v>0</v>
      </c>
      <c r="W3866" s="832">
        <v>0</v>
      </c>
      <c r="X3866" s="832">
        <v>0</v>
      </c>
      <c r="Y3866" s="832">
        <v>0</v>
      </c>
      <c r="Z3866" s="832">
        <v>0</v>
      </c>
      <c r="AA3866" s="832">
        <v>0</v>
      </c>
      <c r="AB3866" s="832">
        <v>0</v>
      </c>
      <c r="AC3866" s="832">
        <v>0</v>
      </c>
      <c r="AD3866" s="832">
        <v>0</v>
      </c>
      <c r="AE3866" s="832">
        <v>0</v>
      </c>
      <c r="AF3866" s="832">
        <v>0</v>
      </c>
      <c r="AG3866" s="832">
        <v>0</v>
      </c>
      <c r="AH3866" s="832">
        <v>0</v>
      </c>
      <c r="AI3866" s="832">
        <v>0</v>
      </c>
    </row>
    <row r="3867" spans="1:35" ht="15" customHeight="1">
      <c r="A3867" s="832" t="s">
        <v>1150</v>
      </c>
      <c r="B3867" s="832">
        <v>2024</v>
      </c>
      <c r="C3867" s="832" t="s">
        <v>1716</v>
      </c>
      <c r="D3867" s="832" t="s">
        <v>1717</v>
      </c>
      <c r="E3867" s="832" t="s">
        <v>333</v>
      </c>
      <c r="F3867" s="832" t="s">
        <v>1119</v>
      </c>
      <c r="G3867" s="832">
        <v>0</v>
      </c>
      <c r="H3867" s="832">
        <v>0</v>
      </c>
      <c r="I3867" s="832">
        <v>0</v>
      </c>
      <c r="J3867" s="832">
        <v>0</v>
      </c>
      <c r="K3867" s="832">
        <v>0</v>
      </c>
      <c r="L3867" s="832">
        <v>0</v>
      </c>
      <c r="M3867" s="832">
        <v>0</v>
      </c>
      <c r="N3867" s="832">
        <v>0</v>
      </c>
      <c r="O3867" s="832">
        <v>0</v>
      </c>
      <c r="P3867" s="832">
        <v>0</v>
      </c>
      <c r="Q3867" s="832">
        <v>0</v>
      </c>
      <c r="R3867" s="832">
        <v>0</v>
      </c>
      <c r="S3867" s="832">
        <v>0</v>
      </c>
      <c r="T3867" s="832">
        <v>0</v>
      </c>
      <c r="U3867" s="832">
        <v>0</v>
      </c>
      <c r="V3867" s="832">
        <v>0</v>
      </c>
      <c r="W3867" s="832">
        <v>0</v>
      </c>
      <c r="X3867" s="832">
        <v>0</v>
      </c>
      <c r="Y3867" s="832">
        <v>0</v>
      </c>
      <c r="Z3867" s="832">
        <v>0</v>
      </c>
      <c r="AA3867" s="832">
        <v>0</v>
      </c>
      <c r="AB3867" s="832">
        <v>0</v>
      </c>
      <c r="AC3867" s="832">
        <v>0</v>
      </c>
      <c r="AD3867" s="832">
        <v>0</v>
      </c>
      <c r="AE3867" s="832">
        <v>0</v>
      </c>
      <c r="AF3867" s="832">
        <v>0</v>
      </c>
      <c r="AG3867" s="832">
        <v>0</v>
      </c>
      <c r="AH3867" s="832">
        <v>0</v>
      </c>
      <c r="AI3867" s="832">
        <v>0</v>
      </c>
    </row>
    <row r="3868" spans="1:35" ht="15" customHeight="1">
      <c r="A3868" s="832" t="s">
        <v>1150</v>
      </c>
      <c r="B3868" s="832">
        <v>2024</v>
      </c>
      <c r="C3868" s="832" t="s">
        <v>1718</v>
      </c>
      <c r="D3868" s="832" t="s">
        <v>1719</v>
      </c>
      <c r="E3868" s="832" t="s">
        <v>333</v>
      </c>
      <c r="F3868" s="832" t="s">
        <v>1119</v>
      </c>
      <c r="G3868" s="832">
        <v>0</v>
      </c>
      <c r="H3868" s="832">
        <v>0</v>
      </c>
      <c r="I3868" s="832">
        <v>0</v>
      </c>
      <c r="J3868" s="832">
        <v>0</v>
      </c>
      <c r="K3868" s="832">
        <v>0</v>
      </c>
      <c r="L3868" s="832">
        <v>0</v>
      </c>
      <c r="M3868" s="832">
        <v>0</v>
      </c>
      <c r="N3868" s="832">
        <v>0</v>
      </c>
      <c r="O3868" s="832">
        <v>0</v>
      </c>
      <c r="P3868" s="832">
        <v>0</v>
      </c>
      <c r="Q3868" s="832">
        <v>0</v>
      </c>
      <c r="R3868" s="832">
        <v>0</v>
      </c>
      <c r="S3868" s="832">
        <v>0</v>
      </c>
      <c r="T3868" s="832">
        <v>0</v>
      </c>
      <c r="U3868" s="832">
        <v>0</v>
      </c>
      <c r="V3868" s="832">
        <v>0</v>
      </c>
      <c r="W3868" s="832">
        <v>0</v>
      </c>
      <c r="X3868" s="832">
        <v>0</v>
      </c>
      <c r="Y3868" s="832">
        <v>0</v>
      </c>
      <c r="Z3868" s="832">
        <v>0</v>
      </c>
      <c r="AA3868" s="832">
        <v>0</v>
      </c>
      <c r="AB3868" s="832">
        <v>0</v>
      </c>
      <c r="AC3868" s="832">
        <v>0</v>
      </c>
      <c r="AD3868" s="832">
        <v>0</v>
      </c>
      <c r="AE3868" s="832">
        <v>0</v>
      </c>
      <c r="AF3868" s="832">
        <v>0</v>
      </c>
      <c r="AG3868" s="832">
        <v>0</v>
      </c>
      <c r="AH3868" s="832">
        <v>0</v>
      </c>
      <c r="AI3868" s="832">
        <v>0</v>
      </c>
    </row>
    <row r="3869" spans="1:35" ht="15" customHeight="1">
      <c r="A3869" s="832" t="s">
        <v>1150</v>
      </c>
      <c r="B3869" s="832">
        <v>2024</v>
      </c>
      <c r="C3869" s="832" t="s">
        <v>1720</v>
      </c>
      <c r="D3869" s="832" t="s">
        <v>1721</v>
      </c>
      <c r="E3869" s="832" t="s">
        <v>333</v>
      </c>
      <c r="F3869" s="832" t="s">
        <v>1119</v>
      </c>
      <c r="G3869" s="832">
        <v>0</v>
      </c>
      <c r="H3869" s="832">
        <v>0</v>
      </c>
      <c r="I3869" s="832">
        <v>0</v>
      </c>
      <c r="J3869" s="832">
        <v>0</v>
      </c>
      <c r="K3869" s="832">
        <v>0</v>
      </c>
      <c r="L3869" s="832">
        <v>0</v>
      </c>
      <c r="M3869" s="832">
        <v>0</v>
      </c>
      <c r="N3869" s="832">
        <v>0</v>
      </c>
      <c r="O3869" s="832">
        <v>0</v>
      </c>
      <c r="P3869" s="832">
        <v>0</v>
      </c>
      <c r="Q3869" s="832">
        <v>0</v>
      </c>
      <c r="R3869" s="832">
        <v>0</v>
      </c>
      <c r="S3869" s="832">
        <v>0</v>
      </c>
      <c r="T3869" s="832">
        <v>0</v>
      </c>
      <c r="U3869" s="832">
        <v>0</v>
      </c>
      <c r="V3869" s="832">
        <v>0</v>
      </c>
      <c r="W3869" s="832">
        <v>0</v>
      </c>
      <c r="X3869" s="832">
        <v>0</v>
      </c>
      <c r="Y3869" s="832">
        <v>0</v>
      </c>
      <c r="Z3869" s="832">
        <v>0</v>
      </c>
      <c r="AA3869" s="832">
        <v>0</v>
      </c>
      <c r="AB3869" s="832">
        <v>0</v>
      </c>
      <c r="AC3869" s="832">
        <v>0</v>
      </c>
      <c r="AD3869" s="832">
        <v>0</v>
      </c>
      <c r="AE3869" s="832">
        <v>0</v>
      </c>
      <c r="AF3869" s="832">
        <v>0</v>
      </c>
      <c r="AG3869" s="832">
        <v>0</v>
      </c>
      <c r="AH3869" s="832">
        <v>0</v>
      </c>
      <c r="AI3869" s="832">
        <v>0</v>
      </c>
    </row>
    <row r="3870" spans="1:35" ht="15" customHeight="1">
      <c r="A3870" s="832" t="s">
        <v>1150</v>
      </c>
      <c r="B3870" s="832">
        <v>2024</v>
      </c>
      <c r="C3870" s="832" t="s">
        <v>1722</v>
      </c>
      <c r="D3870" s="832" t="s">
        <v>1723</v>
      </c>
      <c r="E3870" s="832" t="s">
        <v>333</v>
      </c>
      <c r="F3870" s="832" t="s">
        <v>1119</v>
      </c>
      <c r="G3870" s="832">
        <v>0</v>
      </c>
      <c r="H3870" s="832">
        <v>0</v>
      </c>
      <c r="I3870" s="832">
        <v>0</v>
      </c>
      <c r="J3870" s="832">
        <v>0</v>
      </c>
      <c r="K3870" s="832">
        <v>0</v>
      </c>
      <c r="L3870" s="832">
        <v>0</v>
      </c>
      <c r="M3870" s="832">
        <v>0</v>
      </c>
      <c r="N3870" s="832">
        <v>0</v>
      </c>
      <c r="O3870" s="832">
        <v>0</v>
      </c>
      <c r="P3870" s="832">
        <v>0</v>
      </c>
      <c r="Q3870" s="832">
        <v>0</v>
      </c>
      <c r="R3870" s="832">
        <v>0</v>
      </c>
      <c r="S3870" s="832">
        <v>0</v>
      </c>
      <c r="T3870" s="832">
        <v>0</v>
      </c>
      <c r="U3870" s="832">
        <v>0</v>
      </c>
      <c r="V3870" s="832">
        <v>0</v>
      </c>
      <c r="W3870" s="832">
        <v>0</v>
      </c>
      <c r="X3870" s="832">
        <v>0</v>
      </c>
      <c r="Y3870" s="832">
        <v>0</v>
      </c>
      <c r="Z3870" s="832">
        <v>0</v>
      </c>
      <c r="AA3870" s="832">
        <v>0</v>
      </c>
      <c r="AB3870" s="832">
        <v>0</v>
      </c>
      <c r="AC3870" s="832">
        <v>0</v>
      </c>
      <c r="AD3870" s="832">
        <v>0</v>
      </c>
      <c r="AE3870" s="832">
        <v>0</v>
      </c>
      <c r="AF3870" s="832">
        <v>0</v>
      </c>
      <c r="AG3870" s="832">
        <v>0</v>
      </c>
      <c r="AH3870" s="832">
        <v>0</v>
      </c>
      <c r="AI3870" s="832">
        <v>0</v>
      </c>
    </row>
    <row r="3871" spans="1:35" ht="15" customHeight="1">
      <c r="A3871" s="832" t="s">
        <v>1150</v>
      </c>
      <c r="B3871" s="832">
        <v>2024</v>
      </c>
      <c r="C3871" s="832" t="s">
        <v>1724</v>
      </c>
      <c r="D3871" s="832" t="s">
        <v>1725</v>
      </c>
      <c r="E3871" s="832" t="s">
        <v>333</v>
      </c>
      <c r="F3871" s="832" t="s">
        <v>1119</v>
      </c>
      <c r="G3871" s="832">
        <v>0</v>
      </c>
      <c r="H3871" s="832">
        <v>0</v>
      </c>
      <c r="I3871" s="832">
        <v>0</v>
      </c>
      <c r="J3871" s="832">
        <v>0</v>
      </c>
      <c r="K3871" s="832">
        <v>0</v>
      </c>
      <c r="L3871" s="832">
        <v>0</v>
      </c>
      <c r="M3871" s="832">
        <v>0</v>
      </c>
      <c r="N3871" s="832">
        <v>0</v>
      </c>
      <c r="O3871" s="832">
        <v>0</v>
      </c>
      <c r="P3871" s="832">
        <v>0</v>
      </c>
      <c r="Q3871" s="832">
        <v>0</v>
      </c>
      <c r="R3871" s="832">
        <v>0</v>
      </c>
      <c r="S3871" s="832">
        <v>0</v>
      </c>
      <c r="T3871" s="832">
        <v>0</v>
      </c>
      <c r="U3871" s="832">
        <v>0</v>
      </c>
      <c r="V3871" s="832">
        <v>0</v>
      </c>
      <c r="W3871" s="832">
        <v>0</v>
      </c>
      <c r="X3871" s="832">
        <v>0</v>
      </c>
      <c r="Y3871" s="832">
        <v>0</v>
      </c>
      <c r="Z3871" s="832">
        <v>0</v>
      </c>
      <c r="AA3871" s="832">
        <v>0</v>
      </c>
      <c r="AB3871" s="832">
        <v>0</v>
      </c>
      <c r="AC3871" s="832">
        <v>0</v>
      </c>
      <c r="AD3871" s="832">
        <v>0</v>
      </c>
      <c r="AE3871" s="832">
        <v>0</v>
      </c>
      <c r="AF3871" s="832">
        <v>0</v>
      </c>
      <c r="AG3871" s="832">
        <v>0</v>
      </c>
      <c r="AH3871" s="832">
        <v>0</v>
      </c>
      <c r="AI3871" s="832">
        <v>0</v>
      </c>
    </row>
    <row r="3872" spans="1:35" ht="15" customHeight="1">
      <c r="A3872" s="832" t="s">
        <v>1150</v>
      </c>
      <c r="B3872" s="832">
        <v>2024</v>
      </c>
      <c r="C3872" s="832" t="s">
        <v>1726</v>
      </c>
      <c r="D3872" s="832" t="s">
        <v>1727</v>
      </c>
      <c r="E3872" s="832" t="s">
        <v>333</v>
      </c>
      <c r="F3872" s="832" t="s">
        <v>1119</v>
      </c>
      <c r="G3872" s="832">
        <v>0</v>
      </c>
      <c r="H3872" s="832">
        <v>0</v>
      </c>
      <c r="I3872" s="832">
        <v>0</v>
      </c>
      <c r="J3872" s="832">
        <v>0</v>
      </c>
      <c r="K3872" s="832">
        <v>0</v>
      </c>
      <c r="L3872" s="832">
        <v>0</v>
      </c>
      <c r="M3872" s="832">
        <v>0</v>
      </c>
      <c r="N3872" s="832">
        <v>0</v>
      </c>
      <c r="O3872" s="832">
        <v>0</v>
      </c>
      <c r="P3872" s="832">
        <v>0</v>
      </c>
      <c r="Q3872" s="832">
        <v>0</v>
      </c>
      <c r="R3872" s="832">
        <v>0</v>
      </c>
      <c r="S3872" s="832">
        <v>0</v>
      </c>
      <c r="T3872" s="832">
        <v>0</v>
      </c>
      <c r="U3872" s="832">
        <v>0</v>
      </c>
      <c r="V3872" s="832">
        <v>0</v>
      </c>
      <c r="W3872" s="832">
        <v>0</v>
      </c>
      <c r="X3872" s="832">
        <v>0</v>
      </c>
      <c r="Y3872" s="832">
        <v>0</v>
      </c>
      <c r="Z3872" s="832">
        <v>0</v>
      </c>
      <c r="AA3872" s="832">
        <v>0</v>
      </c>
      <c r="AB3872" s="832">
        <v>0</v>
      </c>
      <c r="AC3872" s="832">
        <v>0</v>
      </c>
      <c r="AD3872" s="832">
        <v>0</v>
      </c>
      <c r="AE3872" s="832">
        <v>0</v>
      </c>
      <c r="AF3872" s="832">
        <v>0</v>
      </c>
      <c r="AG3872" s="832">
        <v>0</v>
      </c>
      <c r="AH3872" s="832">
        <v>0</v>
      </c>
      <c r="AI3872" s="832">
        <v>0</v>
      </c>
    </row>
    <row r="3873" spans="1:35" ht="15" customHeight="1">
      <c r="A3873" s="832" t="s">
        <v>1150</v>
      </c>
      <c r="B3873" s="832">
        <v>2024</v>
      </c>
      <c r="C3873" s="832" t="s">
        <v>1728</v>
      </c>
      <c r="D3873" s="832" t="s">
        <v>1729</v>
      </c>
      <c r="E3873" s="832" t="s">
        <v>333</v>
      </c>
      <c r="F3873" s="832" t="s">
        <v>1119</v>
      </c>
      <c r="G3873" s="832">
        <v>0</v>
      </c>
      <c r="H3873" s="832">
        <v>0</v>
      </c>
      <c r="I3873" s="832">
        <v>0</v>
      </c>
      <c r="J3873" s="832">
        <v>0</v>
      </c>
      <c r="K3873" s="832">
        <v>0</v>
      </c>
      <c r="L3873" s="832">
        <v>0</v>
      </c>
      <c r="M3873" s="832">
        <v>0</v>
      </c>
      <c r="N3873" s="832">
        <v>0</v>
      </c>
      <c r="O3873" s="832">
        <v>0</v>
      </c>
      <c r="P3873" s="832">
        <v>0</v>
      </c>
      <c r="Q3873" s="832">
        <v>0</v>
      </c>
      <c r="R3873" s="832">
        <v>0</v>
      </c>
      <c r="S3873" s="832">
        <v>0</v>
      </c>
      <c r="T3873" s="832">
        <v>0</v>
      </c>
      <c r="U3873" s="832">
        <v>0</v>
      </c>
      <c r="V3873" s="832">
        <v>0</v>
      </c>
      <c r="W3873" s="832">
        <v>0</v>
      </c>
      <c r="X3873" s="832">
        <v>0</v>
      </c>
      <c r="Y3873" s="832">
        <v>0</v>
      </c>
      <c r="Z3873" s="832">
        <v>0</v>
      </c>
      <c r="AA3873" s="832">
        <v>0</v>
      </c>
      <c r="AB3873" s="832">
        <v>0</v>
      </c>
      <c r="AC3873" s="832">
        <v>0</v>
      </c>
      <c r="AD3873" s="832">
        <v>0</v>
      </c>
      <c r="AE3873" s="832">
        <v>0</v>
      </c>
      <c r="AF3873" s="832">
        <v>0</v>
      </c>
      <c r="AG3873" s="832">
        <v>0</v>
      </c>
      <c r="AH3873" s="832">
        <v>0</v>
      </c>
      <c r="AI3873" s="832">
        <v>0</v>
      </c>
    </row>
    <row r="3874" spans="1:35" ht="15" customHeight="1">
      <c r="A3874" s="832" t="s">
        <v>1150</v>
      </c>
      <c r="B3874" s="832">
        <v>2024</v>
      </c>
      <c r="C3874" s="832" t="s">
        <v>1730</v>
      </c>
      <c r="D3874" s="832" t="s">
        <v>1731</v>
      </c>
      <c r="E3874" s="832" t="s">
        <v>333</v>
      </c>
      <c r="F3874" s="832" t="s">
        <v>1119</v>
      </c>
      <c r="G3874" s="832">
        <v>0</v>
      </c>
      <c r="H3874" s="832">
        <v>0</v>
      </c>
      <c r="I3874" s="832">
        <v>0</v>
      </c>
      <c r="J3874" s="832">
        <v>0</v>
      </c>
      <c r="K3874" s="832">
        <v>0</v>
      </c>
      <c r="L3874" s="832">
        <v>0</v>
      </c>
      <c r="M3874" s="832">
        <v>0</v>
      </c>
      <c r="N3874" s="832">
        <v>0</v>
      </c>
      <c r="O3874" s="832">
        <v>0</v>
      </c>
      <c r="P3874" s="832">
        <v>0</v>
      </c>
      <c r="Q3874" s="832">
        <v>0</v>
      </c>
      <c r="R3874" s="832">
        <v>0</v>
      </c>
      <c r="S3874" s="832">
        <v>0</v>
      </c>
      <c r="T3874" s="832">
        <v>0</v>
      </c>
      <c r="U3874" s="832">
        <v>0</v>
      </c>
      <c r="V3874" s="832">
        <v>0</v>
      </c>
      <c r="W3874" s="832">
        <v>0</v>
      </c>
      <c r="X3874" s="832">
        <v>0</v>
      </c>
      <c r="Y3874" s="832">
        <v>0</v>
      </c>
      <c r="Z3874" s="832">
        <v>0</v>
      </c>
      <c r="AA3874" s="832">
        <v>0</v>
      </c>
      <c r="AB3874" s="832">
        <v>0</v>
      </c>
      <c r="AC3874" s="832">
        <v>0</v>
      </c>
      <c r="AD3874" s="832">
        <v>0</v>
      </c>
      <c r="AE3874" s="832">
        <v>0</v>
      </c>
      <c r="AF3874" s="832">
        <v>0</v>
      </c>
      <c r="AG3874" s="832">
        <v>0</v>
      </c>
      <c r="AH3874" s="832">
        <v>0</v>
      </c>
      <c r="AI3874" s="832">
        <v>0</v>
      </c>
    </row>
    <row r="3875" spans="1:35" ht="15" customHeight="1">
      <c r="A3875" s="832" t="s">
        <v>1150</v>
      </c>
      <c r="B3875" s="832">
        <v>2024</v>
      </c>
      <c r="C3875" s="832" t="s">
        <v>1732</v>
      </c>
      <c r="D3875" s="832" t="s">
        <v>1733</v>
      </c>
      <c r="E3875" s="832" t="s">
        <v>333</v>
      </c>
      <c r="F3875" s="832" t="s">
        <v>1119</v>
      </c>
      <c r="G3875" s="832">
        <v>0</v>
      </c>
      <c r="H3875" s="832">
        <v>0</v>
      </c>
      <c r="I3875" s="832">
        <v>0</v>
      </c>
      <c r="J3875" s="832">
        <v>0</v>
      </c>
      <c r="K3875" s="832">
        <v>0</v>
      </c>
      <c r="L3875" s="832">
        <v>0</v>
      </c>
      <c r="M3875" s="832">
        <v>0</v>
      </c>
      <c r="N3875" s="832">
        <v>0</v>
      </c>
      <c r="O3875" s="832">
        <v>0</v>
      </c>
      <c r="P3875" s="832">
        <v>0</v>
      </c>
      <c r="Q3875" s="832">
        <v>0</v>
      </c>
      <c r="R3875" s="832">
        <v>0</v>
      </c>
      <c r="S3875" s="832">
        <v>0</v>
      </c>
      <c r="T3875" s="832">
        <v>0</v>
      </c>
      <c r="U3875" s="832">
        <v>0</v>
      </c>
      <c r="V3875" s="832">
        <v>0</v>
      </c>
      <c r="W3875" s="832">
        <v>0</v>
      </c>
      <c r="X3875" s="832">
        <v>0</v>
      </c>
      <c r="Y3875" s="832">
        <v>0</v>
      </c>
      <c r="Z3875" s="832">
        <v>0</v>
      </c>
      <c r="AA3875" s="832">
        <v>0</v>
      </c>
      <c r="AB3875" s="832">
        <v>0</v>
      </c>
      <c r="AC3875" s="832">
        <v>0</v>
      </c>
      <c r="AD3875" s="832">
        <v>0</v>
      </c>
      <c r="AE3875" s="832">
        <v>0</v>
      </c>
      <c r="AF3875" s="832">
        <v>0</v>
      </c>
      <c r="AG3875" s="832">
        <v>0</v>
      </c>
      <c r="AH3875" s="832">
        <v>0</v>
      </c>
      <c r="AI3875" s="832">
        <v>0</v>
      </c>
    </row>
    <row r="3876" spans="1:35" ht="15" customHeight="1">
      <c r="A3876" s="832" t="s">
        <v>1150</v>
      </c>
      <c r="B3876" s="832">
        <v>2024</v>
      </c>
      <c r="C3876" s="832" t="s">
        <v>1734</v>
      </c>
      <c r="D3876" s="832" t="s">
        <v>1735</v>
      </c>
      <c r="E3876" s="832" t="s">
        <v>333</v>
      </c>
      <c r="F3876" s="832" t="s">
        <v>1119</v>
      </c>
      <c r="G3876" s="832">
        <v>0</v>
      </c>
      <c r="H3876" s="832">
        <v>0</v>
      </c>
      <c r="I3876" s="832">
        <v>0</v>
      </c>
      <c r="J3876" s="832">
        <v>0</v>
      </c>
      <c r="K3876" s="832">
        <v>0</v>
      </c>
      <c r="L3876" s="832">
        <v>0</v>
      </c>
      <c r="M3876" s="832">
        <v>0</v>
      </c>
      <c r="N3876" s="832">
        <v>0</v>
      </c>
      <c r="O3876" s="832">
        <v>0</v>
      </c>
      <c r="P3876" s="832">
        <v>0</v>
      </c>
      <c r="Q3876" s="832">
        <v>0</v>
      </c>
      <c r="R3876" s="832">
        <v>0</v>
      </c>
      <c r="S3876" s="832">
        <v>0</v>
      </c>
      <c r="T3876" s="832">
        <v>0</v>
      </c>
      <c r="U3876" s="832">
        <v>0</v>
      </c>
      <c r="V3876" s="832">
        <v>0</v>
      </c>
      <c r="W3876" s="832">
        <v>0</v>
      </c>
      <c r="X3876" s="832">
        <v>0</v>
      </c>
      <c r="Y3876" s="832">
        <v>0</v>
      </c>
      <c r="Z3876" s="832">
        <v>0</v>
      </c>
      <c r="AA3876" s="832">
        <v>0</v>
      </c>
      <c r="AB3876" s="832">
        <v>0</v>
      </c>
      <c r="AC3876" s="832">
        <v>0</v>
      </c>
      <c r="AD3876" s="832">
        <v>0</v>
      </c>
      <c r="AE3876" s="832">
        <v>0</v>
      </c>
      <c r="AF3876" s="832">
        <v>0</v>
      </c>
      <c r="AG3876" s="832">
        <v>0</v>
      </c>
      <c r="AH3876" s="832">
        <v>0</v>
      </c>
      <c r="AI3876" s="832">
        <v>0</v>
      </c>
    </row>
    <row r="3877" spans="1:35" ht="15" customHeight="1">
      <c r="A3877" s="832" t="s">
        <v>1150</v>
      </c>
      <c r="B3877" s="832">
        <v>2024</v>
      </c>
      <c r="C3877" s="832" t="s">
        <v>1736</v>
      </c>
      <c r="D3877" s="832" t="s">
        <v>1737</v>
      </c>
      <c r="E3877" s="832" t="s">
        <v>333</v>
      </c>
      <c r="F3877" s="832" t="s">
        <v>1119</v>
      </c>
      <c r="G3877" s="832">
        <v>0</v>
      </c>
      <c r="H3877" s="832">
        <v>0</v>
      </c>
      <c r="I3877" s="832">
        <v>0</v>
      </c>
      <c r="J3877" s="832">
        <v>0</v>
      </c>
      <c r="K3877" s="832">
        <v>0</v>
      </c>
      <c r="L3877" s="832">
        <v>0</v>
      </c>
      <c r="M3877" s="832">
        <v>0</v>
      </c>
      <c r="N3877" s="832">
        <v>0</v>
      </c>
      <c r="O3877" s="832">
        <v>0</v>
      </c>
      <c r="P3877" s="832">
        <v>0</v>
      </c>
      <c r="Q3877" s="832">
        <v>0</v>
      </c>
      <c r="R3877" s="832">
        <v>0</v>
      </c>
      <c r="S3877" s="832">
        <v>0</v>
      </c>
      <c r="T3877" s="832">
        <v>0</v>
      </c>
      <c r="U3877" s="832">
        <v>0</v>
      </c>
      <c r="V3877" s="832">
        <v>0</v>
      </c>
      <c r="W3877" s="832">
        <v>0</v>
      </c>
      <c r="X3877" s="832">
        <v>0</v>
      </c>
      <c r="Y3877" s="832">
        <v>0</v>
      </c>
      <c r="Z3877" s="832">
        <v>0</v>
      </c>
      <c r="AA3877" s="832">
        <v>0</v>
      </c>
      <c r="AB3877" s="832">
        <v>0</v>
      </c>
      <c r="AC3877" s="832">
        <v>0</v>
      </c>
      <c r="AD3877" s="832">
        <v>0</v>
      </c>
      <c r="AE3877" s="832">
        <v>0</v>
      </c>
      <c r="AF3877" s="832">
        <v>0</v>
      </c>
      <c r="AG3877" s="832">
        <v>0</v>
      </c>
      <c r="AH3877" s="832">
        <v>0</v>
      </c>
      <c r="AI3877" s="832">
        <v>0</v>
      </c>
    </row>
    <row r="3878" spans="1:35" ht="15" customHeight="1">
      <c r="A3878" s="832" t="s">
        <v>1150</v>
      </c>
      <c r="B3878" s="832">
        <v>2024</v>
      </c>
      <c r="C3878" s="832" t="s">
        <v>1738</v>
      </c>
      <c r="D3878" s="832" t="s">
        <v>1739</v>
      </c>
      <c r="E3878" s="832" t="s">
        <v>333</v>
      </c>
      <c r="F3878" s="832" t="s">
        <v>1119</v>
      </c>
      <c r="G3878" s="832">
        <v>0</v>
      </c>
      <c r="H3878" s="832">
        <v>0</v>
      </c>
      <c r="I3878" s="832">
        <v>0</v>
      </c>
      <c r="J3878" s="832">
        <v>0</v>
      </c>
      <c r="K3878" s="832">
        <v>0</v>
      </c>
      <c r="L3878" s="832">
        <v>0</v>
      </c>
      <c r="M3878" s="832">
        <v>0</v>
      </c>
      <c r="N3878" s="832">
        <v>0</v>
      </c>
      <c r="O3878" s="832">
        <v>0</v>
      </c>
      <c r="P3878" s="832">
        <v>0</v>
      </c>
      <c r="Q3878" s="832">
        <v>0</v>
      </c>
      <c r="R3878" s="832">
        <v>0</v>
      </c>
      <c r="S3878" s="832">
        <v>0</v>
      </c>
      <c r="T3878" s="832">
        <v>0</v>
      </c>
      <c r="U3878" s="832">
        <v>0</v>
      </c>
      <c r="V3878" s="832">
        <v>0</v>
      </c>
      <c r="W3878" s="832">
        <v>0</v>
      </c>
      <c r="X3878" s="832">
        <v>0</v>
      </c>
      <c r="Y3878" s="832">
        <v>0</v>
      </c>
      <c r="Z3878" s="832">
        <v>0</v>
      </c>
      <c r="AA3878" s="832">
        <v>0</v>
      </c>
      <c r="AB3878" s="832">
        <v>0</v>
      </c>
      <c r="AC3878" s="832">
        <v>0</v>
      </c>
      <c r="AD3878" s="832">
        <v>0</v>
      </c>
      <c r="AE3878" s="832">
        <v>0</v>
      </c>
      <c r="AF3878" s="832">
        <v>0</v>
      </c>
      <c r="AG3878" s="832">
        <v>0</v>
      </c>
      <c r="AH3878" s="832">
        <v>0</v>
      </c>
      <c r="AI3878" s="832">
        <v>0</v>
      </c>
    </row>
    <row r="3879" spans="1:35" ht="15" customHeight="1">
      <c r="A3879" s="832" t="s">
        <v>1150</v>
      </c>
      <c r="B3879" s="832">
        <v>2024</v>
      </c>
      <c r="C3879" s="832" t="s">
        <v>1740</v>
      </c>
      <c r="D3879" s="832" t="s">
        <v>1741</v>
      </c>
      <c r="E3879" s="832" t="s">
        <v>333</v>
      </c>
      <c r="F3879" s="832" t="s">
        <v>1119</v>
      </c>
      <c r="G3879" s="832">
        <v>0</v>
      </c>
      <c r="H3879" s="832">
        <v>0</v>
      </c>
      <c r="I3879" s="832">
        <v>0</v>
      </c>
      <c r="J3879" s="832">
        <v>0</v>
      </c>
      <c r="K3879" s="832">
        <v>0</v>
      </c>
      <c r="L3879" s="832">
        <v>0</v>
      </c>
      <c r="M3879" s="832">
        <v>0</v>
      </c>
      <c r="N3879" s="832">
        <v>0</v>
      </c>
      <c r="O3879" s="832">
        <v>0</v>
      </c>
      <c r="P3879" s="832">
        <v>0</v>
      </c>
      <c r="Q3879" s="832">
        <v>0</v>
      </c>
      <c r="R3879" s="832">
        <v>0</v>
      </c>
      <c r="S3879" s="832">
        <v>0</v>
      </c>
      <c r="T3879" s="832">
        <v>0</v>
      </c>
      <c r="U3879" s="832">
        <v>0</v>
      </c>
      <c r="V3879" s="832">
        <v>0</v>
      </c>
      <c r="W3879" s="832">
        <v>0</v>
      </c>
      <c r="X3879" s="832">
        <v>0</v>
      </c>
      <c r="Y3879" s="832">
        <v>0</v>
      </c>
      <c r="Z3879" s="832">
        <v>0</v>
      </c>
      <c r="AA3879" s="832">
        <v>0</v>
      </c>
      <c r="AB3879" s="832">
        <v>0</v>
      </c>
      <c r="AC3879" s="832">
        <v>0</v>
      </c>
      <c r="AD3879" s="832">
        <v>0</v>
      </c>
      <c r="AE3879" s="832">
        <v>0</v>
      </c>
      <c r="AF3879" s="832">
        <v>0</v>
      </c>
      <c r="AG3879" s="832">
        <v>0</v>
      </c>
      <c r="AH3879" s="832">
        <v>0</v>
      </c>
      <c r="AI3879" s="832">
        <v>0</v>
      </c>
    </row>
    <row r="3880" spans="1:35" ht="15" customHeight="1">
      <c r="A3880" s="832" t="s">
        <v>1150</v>
      </c>
      <c r="B3880" s="832">
        <v>2024</v>
      </c>
      <c r="C3880" s="832" t="s">
        <v>1742</v>
      </c>
      <c r="D3880" s="832" t="s">
        <v>1743</v>
      </c>
      <c r="E3880" s="832" t="s">
        <v>333</v>
      </c>
      <c r="F3880" s="832" t="s">
        <v>1119</v>
      </c>
      <c r="G3880" s="832">
        <v>0</v>
      </c>
      <c r="H3880" s="832">
        <v>0</v>
      </c>
      <c r="I3880" s="832">
        <v>0</v>
      </c>
      <c r="J3880" s="832">
        <v>0</v>
      </c>
      <c r="K3880" s="832">
        <v>0</v>
      </c>
      <c r="L3880" s="832">
        <v>0</v>
      </c>
      <c r="M3880" s="832">
        <v>0</v>
      </c>
      <c r="N3880" s="832">
        <v>0</v>
      </c>
      <c r="O3880" s="832">
        <v>0</v>
      </c>
      <c r="P3880" s="832">
        <v>0</v>
      </c>
      <c r="Q3880" s="832">
        <v>0</v>
      </c>
      <c r="R3880" s="832">
        <v>0</v>
      </c>
      <c r="S3880" s="832">
        <v>0</v>
      </c>
      <c r="T3880" s="832">
        <v>0</v>
      </c>
      <c r="U3880" s="832">
        <v>0</v>
      </c>
      <c r="V3880" s="832">
        <v>0</v>
      </c>
      <c r="W3880" s="832">
        <v>0</v>
      </c>
      <c r="X3880" s="832">
        <v>0</v>
      </c>
      <c r="Y3880" s="832">
        <v>0</v>
      </c>
      <c r="Z3880" s="832">
        <v>0</v>
      </c>
      <c r="AA3880" s="832">
        <v>0</v>
      </c>
      <c r="AB3880" s="832">
        <v>0</v>
      </c>
      <c r="AC3880" s="832">
        <v>0</v>
      </c>
      <c r="AD3880" s="832">
        <v>0</v>
      </c>
      <c r="AE3880" s="832">
        <v>0</v>
      </c>
      <c r="AF3880" s="832">
        <v>0</v>
      </c>
      <c r="AG3880" s="832">
        <v>0</v>
      </c>
      <c r="AH3880" s="832">
        <v>0</v>
      </c>
      <c r="AI3880" s="832">
        <v>0</v>
      </c>
    </row>
    <row r="3881" spans="1:35" ht="15" customHeight="1">
      <c r="A3881" s="832" t="s">
        <v>1150</v>
      </c>
      <c r="B3881" s="832">
        <v>2024</v>
      </c>
      <c r="C3881" s="832" t="s">
        <v>1744</v>
      </c>
      <c r="D3881" s="832" t="s">
        <v>1745</v>
      </c>
      <c r="E3881" s="832" t="s">
        <v>333</v>
      </c>
      <c r="F3881" s="832" t="s">
        <v>1119</v>
      </c>
      <c r="G3881" s="832">
        <v>0</v>
      </c>
      <c r="H3881" s="832">
        <v>0</v>
      </c>
      <c r="I3881" s="832">
        <v>0</v>
      </c>
      <c r="J3881" s="832">
        <v>0</v>
      </c>
      <c r="K3881" s="832">
        <v>0</v>
      </c>
      <c r="L3881" s="832">
        <v>0</v>
      </c>
      <c r="M3881" s="832">
        <v>0</v>
      </c>
      <c r="N3881" s="832">
        <v>0</v>
      </c>
      <c r="O3881" s="832">
        <v>0</v>
      </c>
      <c r="P3881" s="832">
        <v>0</v>
      </c>
      <c r="Q3881" s="832">
        <v>0</v>
      </c>
      <c r="R3881" s="832">
        <v>0</v>
      </c>
      <c r="S3881" s="832">
        <v>0</v>
      </c>
      <c r="T3881" s="832">
        <v>0</v>
      </c>
      <c r="U3881" s="832">
        <v>0</v>
      </c>
      <c r="V3881" s="832">
        <v>0</v>
      </c>
      <c r="W3881" s="832">
        <v>0</v>
      </c>
      <c r="X3881" s="832">
        <v>0</v>
      </c>
      <c r="Y3881" s="832">
        <v>0</v>
      </c>
      <c r="Z3881" s="832">
        <v>0</v>
      </c>
      <c r="AA3881" s="832">
        <v>0</v>
      </c>
      <c r="AB3881" s="832">
        <v>0</v>
      </c>
      <c r="AC3881" s="832">
        <v>0</v>
      </c>
      <c r="AD3881" s="832">
        <v>0</v>
      </c>
      <c r="AE3881" s="832">
        <v>0</v>
      </c>
      <c r="AF3881" s="832">
        <v>0</v>
      </c>
      <c r="AG3881" s="832">
        <v>0</v>
      </c>
      <c r="AH3881" s="832">
        <v>0</v>
      </c>
      <c r="AI3881" s="832">
        <v>0</v>
      </c>
    </row>
    <row r="3882" spans="1:35" ht="15" customHeight="1">
      <c r="A3882" s="832" t="s">
        <v>1150</v>
      </c>
      <c r="B3882" s="832">
        <v>2024</v>
      </c>
      <c r="C3882" s="832" t="s">
        <v>1746</v>
      </c>
      <c r="D3882" s="832" t="s">
        <v>1747</v>
      </c>
      <c r="E3882" s="832" t="s">
        <v>333</v>
      </c>
      <c r="F3882" s="832" t="s">
        <v>1119</v>
      </c>
      <c r="G3882" s="832">
        <v>0</v>
      </c>
      <c r="H3882" s="832">
        <v>0</v>
      </c>
      <c r="I3882" s="832">
        <v>0</v>
      </c>
      <c r="J3882" s="832">
        <v>0</v>
      </c>
      <c r="K3882" s="832">
        <v>0</v>
      </c>
      <c r="L3882" s="832">
        <v>0</v>
      </c>
      <c r="M3882" s="832">
        <v>0</v>
      </c>
      <c r="N3882" s="832">
        <v>0</v>
      </c>
      <c r="O3882" s="832">
        <v>0</v>
      </c>
      <c r="P3882" s="832">
        <v>0</v>
      </c>
      <c r="Q3882" s="832">
        <v>0</v>
      </c>
      <c r="R3882" s="832">
        <v>0</v>
      </c>
      <c r="S3882" s="832">
        <v>0</v>
      </c>
      <c r="T3882" s="832">
        <v>0</v>
      </c>
      <c r="U3882" s="832">
        <v>0</v>
      </c>
      <c r="V3882" s="832">
        <v>0</v>
      </c>
      <c r="W3882" s="832">
        <v>0</v>
      </c>
      <c r="X3882" s="832">
        <v>0</v>
      </c>
      <c r="Y3882" s="832">
        <v>0</v>
      </c>
      <c r="Z3882" s="832">
        <v>0</v>
      </c>
      <c r="AA3882" s="832">
        <v>0</v>
      </c>
      <c r="AB3882" s="832">
        <v>0</v>
      </c>
      <c r="AC3882" s="832">
        <v>0</v>
      </c>
      <c r="AD3882" s="832">
        <v>0</v>
      </c>
      <c r="AE3882" s="832">
        <v>0</v>
      </c>
      <c r="AF3882" s="832">
        <v>0</v>
      </c>
      <c r="AG3882" s="832">
        <v>0</v>
      </c>
      <c r="AH3882" s="832">
        <v>0</v>
      </c>
      <c r="AI3882" s="832">
        <v>0</v>
      </c>
    </row>
    <row r="3883" spans="1:35" ht="15" customHeight="1">
      <c r="A3883" s="832" t="s">
        <v>1150</v>
      </c>
      <c r="B3883" s="832">
        <v>2024</v>
      </c>
      <c r="C3883" s="832" t="s">
        <v>1748</v>
      </c>
      <c r="D3883" s="832" t="s">
        <v>1152</v>
      </c>
      <c r="E3883" s="832" t="s">
        <v>333</v>
      </c>
      <c r="F3883" s="832" t="s">
        <v>1119</v>
      </c>
      <c r="G3883" s="832">
        <v>0</v>
      </c>
      <c r="H3883" s="832">
        <v>0</v>
      </c>
      <c r="I3883" s="832">
        <v>0</v>
      </c>
      <c r="J3883" s="832">
        <v>0</v>
      </c>
      <c r="K3883" s="832">
        <v>0</v>
      </c>
      <c r="L3883" s="832">
        <v>0</v>
      </c>
      <c r="M3883" s="832">
        <v>0</v>
      </c>
      <c r="N3883" s="832">
        <v>0</v>
      </c>
      <c r="O3883" s="832">
        <v>0</v>
      </c>
      <c r="P3883" s="832">
        <v>0</v>
      </c>
      <c r="Q3883" s="832">
        <v>0</v>
      </c>
      <c r="R3883" s="832">
        <v>0</v>
      </c>
      <c r="S3883" s="832">
        <v>0</v>
      </c>
      <c r="T3883" s="832">
        <v>0</v>
      </c>
      <c r="U3883" s="832">
        <v>0</v>
      </c>
      <c r="V3883" s="832">
        <v>0</v>
      </c>
      <c r="W3883" s="832">
        <v>0</v>
      </c>
      <c r="X3883" s="832">
        <v>0</v>
      </c>
      <c r="Y3883" s="832">
        <v>0</v>
      </c>
      <c r="Z3883" s="832">
        <v>0</v>
      </c>
      <c r="AA3883" s="832">
        <v>0</v>
      </c>
      <c r="AB3883" s="832">
        <v>0</v>
      </c>
      <c r="AC3883" s="832">
        <v>0</v>
      </c>
      <c r="AD3883" s="832">
        <v>0</v>
      </c>
      <c r="AE3883" s="832">
        <v>0</v>
      </c>
      <c r="AF3883" s="832">
        <v>0</v>
      </c>
      <c r="AG3883" s="832">
        <v>0</v>
      </c>
      <c r="AH3883" s="832">
        <v>0</v>
      </c>
      <c r="AI3883" s="832">
        <v>0</v>
      </c>
    </row>
    <row r="3884" spans="1:35" ht="15" customHeight="1">
      <c r="A3884" s="832" t="s">
        <v>1150</v>
      </c>
      <c r="B3884" s="832">
        <v>2024</v>
      </c>
      <c r="C3884" s="832" t="s">
        <v>1749</v>
      </c>
      <c r="D3884" s="832" t="s">
        <v>1750</v>
      </c>
      <c r="E3884" s="832" t="s">
        <v>333</v>
      </c>
      <c r="F3884" s="832" t="s">
        <v>1119</v>
      </c>
      <c r="G3884" s="832">
        <v>0</v>
      </c>
      <c r="H3884" s="832">
        <v>0</v>
      </c>
      <c r="I3884" s="832">
        <v>0</v>
      </c>
      <c r="J3884" s="832">
        <v>0</v>
      </c>
      <c r="K3884" s="832">
        <v>0</v>
      </c>
      <c r="L3884" s="832">
        <v>0</v>
      </c>
      <c r="M3884" s="832">
        <v>0</v>
      </c>
      <c r="N3884" s="832">
        <v>0</v>
      </c>
      <c r="O3884" s="832">
        <v>0</v>
      </c>
      <c r="P3884" s="832">
        <v>0</v>
      </c>
      <c r="Q3884" s="832">
        <v>0</v>
      </c>
      <c r="R3884" s="832">
        <v>0</v>
      </c>
      <c r="S3884" s="832">
        <v>0</v>
      </c>
      <c r="T3884" s="832">
        <v>0</v>
      </c>
      <c r="U3884" s="832">
        <v>0</v>
      </c>
      <c r="V3884" s="832">
        <v>0</v>
      </c>
      <c r="W3884" s="832">
        <v>0</v>
      </c>
      <c r="X3884" s="832">
        <v>0</v>
      </c>
      <c r="Y3884" s="832">
        <v>0</v>
      </c>
      <c r="Z3884" s="832">
        <v>0</v>
      </c>
      <c r="AA3884" s="832">
        <v>0</v>
      </c>
      <c r="AB3884" s="832">
        <v>0</v>
      </c>
      <c r="AC3884" s="832">
        <v>0</v>
      </c>
      <c r="AD3884" s="832">
        <v>0</v>
      </c>
      <c r="AE3884" s="832">
        <v>0</v>
      </c>
      <c r="AF3884" s="832">
        <v>0</v>
      </c>
      <c r="AG3884" s="832">
        <v>0</v>
      </c>
      <c r="AH3884" s="832">
        <v>0</v>
      </c>
      <c r="AI3884" s="832">
        <v>0</v>
      </c>
    </row>
    <row r="3885" spans="1:35" ht="15" customHeight="1">
      <c r="A3885" s="832" t="s">
        <v>1150</v>
      </c>
      <c r="B3885" s="832">
        <v>2024</v>
      </c>
      <c r="C3885" s="832" t="s">
        <v>1751</v>
      </c>
      <c r="D3885" s="832" t="s">
        <v>1752</v>
      </c>
      <c r="E3885" s="832" t="s">
        <v>333</v>
      </c>
      <c r="F3885" s="832" t="s">
        <v>1119</v>
      </c>
      <c r="G3885" s="832">
        <v>0</v>
      </c>
      <c r="H3885" s="832">
        <v>0</v>
      </c>
      <c r="I3885" s="832">
        <v>0</v>
      </c>
      <c r="J3885" s="832">
        <v>0</v>
      </c>
      <c r="K3885" s="832">
        <v>0</v>
      </c>
      <c r="L3885" s="832">
        <v>0</v>
      </c>
      <c r="M3885" s="832">
        <v>0</v>
      </c>
      <c r="N3885" s="832">
        <v>0</v>
      </c>
      <c r="O3885" s="832">
        <v>0</v>
      </c>
      <c r="P3885" s="832">
        <v>0</v>
      </c>
      <c r="Q3885" s="832">
        <v>0</v>
      </c>
      <c r="R3885" s="832">
        <v>0</v>
      </c>
      <c r="S3885" s="832">
        <v>0</v>
      </c>
      <c r="T3885" s="832">
        <v>0</v>
      </c>
      <c r="U3885" s="832">
        <v>0</v>
      </c>
      <c r="V3885" s="832">
        <v>0</v>
      </c>
      <c r="W3885" s="832">
        <v>0</v>
      </c>
      <c r="X3885" s="832">
        <v>0</v>
      </c>
      <c r="Y3885" s="832">
        <v>0</v>
      </c>
      <c r="Z3885" s="832">
        <v>0</v>
      </c>
      <c r="AA3885" s="832">
        <v>0</v>
      </c>
      <c r="AB3885" s="832">
        <v>0</v>
      </c>
      <c r="AC3885" s="832">
        <v>0</v>
      </c>
      <c r="AD3885" s="832">
        <v>0</v>
      </c>
      <c r="AE3885" s="832">
        <v>0</v>
      </c>
      <c r="AF3885" s="832">
        <v>0</v>
      </c>
      <c r="AG3885" s="832">
        <v>0</v>
      </c>
      <c r="AH3885" s="832">
        <v>0</v>
      </c>
      <c r="AI3885" s="832">
        <v>0</v>
      </c>
    </row>
    <row r="3886" spans="1:35" ht="15" customHeight="1">
      <c r="A3886" s="832" t="s">
        <v>1150</v>
      </c>
      <c r="B3886" s="832">
        <v>2024</v>
      </c>
      <c r="C3886" s="832" t="s">
        <v>1753</v>
      </c>
      <c r="D3886" s="832" t="s">
        <v>1754</v>
      </c>
      <c r="E3886" s="832" t="s">
        <v>333</v>
      </c>
      <c r="F3886" s="832" t="s">
        <v>1119</v>
      </c>
      <c r="G3886" s="832">
        <v>0</v>
      </c>
      <c r="H3886" s="832">
        <v>0</v>
      </c>
      <c r="I3886" s="832">
        <v>0</v>
      </c>
      <c r="J3886" s="832">
        <v>0</v>
      </c>
      <c r="K3886" s="832">
        <v>0</v>
      </c>
      <c r="L3886" s="832">
        <v>0</v>
      </c>
      <c r="M3886" s="832">
        <v>0</v>
      </c>
      <c r="N3886" s="832">
        <v>0</v>
      </c>
      <c r="O3886" s="832">
        <v>0</v>
      </c>
      <c r="P3886" s="832">
        <v>0</v>
      </c>
      <c r="Q3886" s="832">
        <v>0</v>
      </c>
      <c r="R3886" s="832">
        <v>0</v>
      </c>
      <c r="S3886" s="832">
        <v>0</v>
      </c>
      <c r="T3886" s="832">
        <v>0</v>
      </c>
      <c r="U3886" s="832">
        <v>0</v>
      </c>
      <c r="V3886" s="832">
        <v>0</v>
      </c>
      <c r="W3886" s="832">
        <v>0</v>
      </c>
      <c r="X3886" s="832">
        <v>0</v>
      </c>
      <c r="Y3886" s="832">
        <v>0</v>
      </c>
      <c r="Z3886" s="832">
        <v>0</v>
      </c>
      <c r="AA3886" s="832">
        <v>0</v>
      </c>
      <c r="AB3886" s="832">
        <v>0</v>
      </c>
      <c r="AC3886" s="832">
        <v>0</v>
      </c>
      <c r="AD3886" s="832">
        <v>0</v>
      </c>
      <c r="AE3886" s="832">
        <v>0</v>
      </c>
      <c r="AF3886" s="832">
        <v>0</v>
      </c>
      <c r="AG3886" s="832">
        <v>0</v>
      </c>
      <c r="AH3886" s="832">
        <v>0</v>
      </c>
      <c r="AI3886" s="832">
        <v>0</v>
      </c>
    </row>
    <row r="3887" spans="1:35" ht="15" customHeight="1">
      <c r="A3887" s="832" t="s">
        <v>1150</v>
      </c>
      <c r="B3887" s="832">
        <v>2024</v>
      </c>
      <c r="C3887" s="832" t="s">
        <v>1755</v>
      </c>
      <c r="D3887" s="832" t="s">
        <v>1756</v>
      </c>
      <c r="E3887" s="832" t="s">
        <v>333</v>
      </c>
      <c r="F3887" s="832" t="s">
        <v>1119</v>
      </c>
      <c r="G3887" s="832">
        <v>0</v>
      </c>
      <c r="H3887" s="832">
        <v>0</v>
      </c>
      <c r="I3887" s="832">
        <v>0</v>
      </c>
      <c r="J3887" s="832">
        <v>0</v>
      </c>
      <c r="K3887" s="832">
        <v>0</v>
      </c>
      <c r="L3887" s="832">
        <v>0</v>
      </c>
      <c r="M3887" s="832">
        <v>0</v>
      </c>
      <c r="N3887" s="832">
        <v>0</v>
      </c>
      <c r="O3887" s="832">
        <v>0</v>
      </c>
      <c r="P3887" s="832">
        <v>0</v>
      </c>
      <c r="Q3887" s="832">
        <v>0</v>
      </c>
      <c r="R3887" s="832">
        <v>0</v>
      </c>
      <c r="S3887" s="832">
        <v>0</v>
      </c>
      <c r="T3887" s="832">
        <v>0</v>
      </c>
      <c r="U3887" s="832">
        <v>0</v>
      </c>
      <c r="V3887" s="832">
        <v>0</v>
      </c>
      <c r="W3887" s="832">
        <v>0</v>
      </c>
      <c r="X3887" s="832">
        <v>0</v>
      </c>
      <c r="Y3887" s="832">
        <v>0</v>
      </c>
      <c r="Z3887" s="832">
        <v>0</v>
      </c>
      <c r="AA3887" s="832">
        <v>0</v>
      </c>
      <c r="AB3887" s="832">
        <v>0</v>
      </c>
      <c r="AC3887" s="832">
        <v>0</v>
      </c>
      <c r="AD3887" s="832">
        <v>0</v>
      </c>
      <c r="AE3887" s="832">
        <v>0</v>
      </c>
      <c r="AF3887" s="832">
        <v>0</v>
      </c>
      <c r="AG3887" s="832">
        <v>0</v>
      </c>
      <c r="AH3887" s="832">
        <v>0</v>
      </c>
      <c r="AI3887" s="832">
        <v>0</v>
      </c>
    </row>
    <row r="3888" spans="1:35" ht="15" customHeight="1">
      <c r="A3888" s="832" t="s">
        <v>1150</v>
      </c>
      <c r="B3888" s="832">
        <v>2024</v>
      </c>
      <c r="C3888" s="832" t="s">
        <v>1757</v>
      </c>
      <c r="D3888" s="832" t="s">
        <v>1758</v>
      </c>
      <c r="E3888" s="832" t="s">
        <v>333</v>
      </c>
      <c r="F3888" s="832" t="s">
        <v>1119</v>
      </c>
      <c r="G3888" s="832">
        <v>0</v>
      </c>
      <c r="H3888" s="832">
        <v>0</v>
      </c>
      <c r="I3888" s="832">
        <v>0</v>
      </c>
      <c r="J3888" s="832">
        <v>0</v>
      </c>
      <c r="K3888" s="832">
        <v>0</v>
      </c>
      <c r="L3888" s="832">
        <v>0</v>
      </c>
      <c r="M3888" s="832">
        <v>0</v>
      </c>
      <c r="N3888" s="832">
        <v>0</v>
      </c>
      <c r="O3888" s="832">
        <v>0</v>
      </c>
      <c r="P3888" s="832">
        <v>0</v>
      </c>
      <c r="Q3888" s="832">
        <v>0</v>
      </c>
      <c r="R3888" s="832">
        <v>0</v>
      </c>
      <c r="S3888" s="832">
        <v>0</v>
      </c>
      <c r="T3888" s="832">
        <v>0</v>
      </c>
      <c r="U3888" s="832">
        <v>0</v>
      </c>
      <c r="V3888" s="832">
        <v>0</v>
      </c>
      <c r="W3888" s="832">
        <v>0</v>
      </c>
      <c r="X3888" s="832">
        <v>0</v>
      </c>
      <c r="Y3888" s="832">
        <v>0</v>
      </c>
      <c r="Z3888" s="832">
        <v>0</v>
      </c>
      <c r="AA3888" s="832">
        <v>0</v>
      </c>
      <c r="AB3888" s="832">
        <v>0</v>
      </c>
      <c r="AC3888" s="832">
        <v>0</v>
      </c>
      <c r="AD3888" s="832">
        <v>0</v>
      </c>
      <c r="AE3888" s="832">
        <v>0</v>
      </c>
      <c r="AF3888" s="832">
        <v>0</v>
      </c>
      <c r="AG3888" s="832">
        <v>0</v>
      </c>
      <c r="AH3888" s="832">
        <v>0</v>
      </c>
      <c r="AI3888" s="832">
        <v>0</v>
      </c>
    </row>
    <row r="3889" spans="1:35" ht="15" customHeight="1">
      <c r="A3889" s="832" t="s">
        <v>1150</v>
      </c>
      <c r="B3889" s="832">
        <v>2024</v>
      </c>
      <c r="C3889" s="832" t="s">
        <v>1759</v>
      </c>
      <c r="D3889" s="832" t="s">
        <v>1760</v>
      </c>
      <c r="E3889" s="832" t="s">
        <v>333</v>
      </c>
      <c r="F3889" s="832" t="s">
        <v>1119</v>
      </c>
      <c r="G3889" s="832">
        <v>0</v>
      </c>
      <c r="H3889" s="832">
        <v>0</v>
      </c>
      <c r="I3889" s="832">
        <v>0</v>
      </c>
      <c r="J3889" s="832">
        <v>0</v>
      </c>
      <c r="K3889" s="832">
        <v>0</v>
      </c>
      <c r="L3889" s="832">
        <v>0</v>
      </c>
      <c r="M3889" s="832">
        <v>0</v>
      </c>
      <c r="N3889" s="832">
        <v>0</v>
      </c>
      <c r="O3889" s="832">
        <v>0</v>
      </c>
      <c r="P3889" s="832">
        <v>0</v>
      </c>
      <c r="Q3889" s="832">
        <v>0</v>
      </c>
      <c r="R3889" s="832">
        <v>0</v>
      </c>
      <c r="S3889" s="832">
        <v>0</v>
      </c>
      <c r="T3889" s="832">
        <v>0</v>
      </c>
      <c r="U3889" s="832">
        <v>0</v>
      </c>
      <c r="V3889" s="832">
        <v>0</v>
      </c>
      <c r="W3889" s="832">
        <v>0</v>
      </c>
      <c r="X3889" s="832">
        <v>0</v>
      </c>
      <c r="Y3889" s="832">
        <v>0</v>
      </c>
      <c r="Z3889" s="832">
        <v>0</v>
      </c>
      <c r="AA3889" s="832">
        <v>0</v>
      </c>
      <c r="AB3889" s="832">
        <v>0</v>
      </c>
      <c r="AC3889" s="832">
        <v>0</v>
      </c>
      <c r="AD3889" s="832">
        <v>0</v>
      </c>
      <c r="AE3889" s="832">
        <v>0</v>
      </c>
      <c r="AF3889" s="832">
        <v>0</v>
      </c>
      <c r="AG3889" s="832">
        <v>0</v>
      </c>
      <c r="AH3889" s="832">
        <v>0</v>
      </c>
      <c r="AI3889" s="832">
        <v>0</v>
      </c>
    </row>
    <row r="3890" spans="1:35" ht="15" customHeight="1">
      <c r="A3890" s="832" t="s">
        <v>1150</v>
      </c>
      <c r="B3890" s="832">
        <v>2024</v>
      </c>
      <c r="C3890" s="832" t="s">
        <v>1761</v>
      </c>
      <c r="D3890" s="832" t="s">
        <v>1762</v>
      </c>
      <c r="E3890" s="832" t="s">
        <v>333</v>
      </c>
      <c r="F3890" s="832" t="s">
        <v>1119</v>
      </c>
      <c r="G3890" s="832">
        <v>0</v>
      </c>
      <c r="H3890" s="832">
        <v>0</v>
      </c>
      <c r="I3890" s="832">
        <v>0</v>
      </c>
      <c r="J3890" s="832">
        <v>0</v>
      </c>
      <c r="K3890" s="832">
        <v>0</v>
      </c>
      <c r="L3890" s="832">
        <v>0</v>
      </c>
      <c r="M3890" s="832">
        <v>0</v>
      </c>
      <c r="N3890" s="832">
        <v>0</v>
      </c>
      <c r="O3890" s="832">
        <v>0</v>
      </c>
      <c r="P3890" s="832">
        <v>0</v>
      </c>
      <c r="Q3890" s="832">
        <v>0</v>
      </c>
      <c r="R3890" s="832">
        <v>0</v>
      </c>
      <c r="S3890" s="832">
        <v>0</v>
      </c>
      <c r="T3890" s="832">
        <v>0</v>
      </c>
      <c r="U3890" s="832">
        <v>0</v>
      </c>
      <c r="V3890" s="832">
        <v>0</v>
      </c>
      <c r="W3890" s="832">
        <v>0</v>
      </c>
      <c r="X3890" s="832">
        <v>0</v>
      </c>
      <c r="Y3890" s="832">
        <v>0</v>
      </c>
      <c r="Z3890" s="832">
        <v>0</v>
      </c>
      <c r="AA3890" s="832">
        <v>0</v>
      </c>
      <c r="AB3890" s="832">
        <v>0</v>
      </c>
      <c r="AC3890" s="832">
        <v>0</v>
      </c>
      <c r="AD3890" s="832">
        <v>0</v>
      </c>
      <c r="AE3890" s="832">
        <v>0</v>
      </c>
      <c r="AF3890" s="832">
        <v>0</v>
      </c>
      <c r="AG3890" s="832">
        <v>0</v>
      </c>
      <c r="AH3890" s="832">
        <v>0</v>
      </c>
      <c r="AI3890" s="832">
        <v>0</v>
      </c>
    </row>
    <row r="3891" spans="1:35" ht="15" customHeight="1">
      <c r="A3891" s="832" t="s">
        <v>1150</v>
      </c>
      <c r="B3891" s="832">
        <v>2024</v>
      </c>
      <c r="C3891" s="832" t="s">
        <v>1763</v>
      </c>
      <c r="D3891" s="832" t="s">
        <v>1764</v>
      </c>
      <c r="E3891" s="832" t="s">
        <v>333</v>
      </c>
      <c r="F3891" s="832" t="s">
        <v>1119</v>
      </c>
      <c r="G3891" s="832">
        <v>0</v>
      </c>
      <c r="H3891" s="832">
        <v>0</v>
      </c>
      <c r="I3891" s="832">
        <v>0</v>
      </c>
      <c r="J3891" s="832">
        <v>0</v>
      </c>
      <c r="K3891" s="832">
        <v>0</v>
      </c>
      <c r="L3891" s="832">
        <v>0</v>
      </c>
      <c r="M3891" s="832">
        <v>0</v>
      </c>
      <c r="N3891" s="832">
        <v>0</v>
      </c>
      <c r="O3891" s="832">
        <v>0</v>
      </c>
      <c r="P3891" s="832">
        <v>0</v>
      </c>
      <c r="Q3891" s="832">
        <v>0</v>
      </c>
      <c r="R3891" s="832">
        <v>0</v>
      </c>
      <c r="S3891" s="832">
        <v>0</v>
      </c>
      <c r="T3891" s="832">
        <v>0</v>
      </c>
      <c r="U3891" s="832">
        <v>0</v>
      </c>
      <c r="V3891" s="832">
        <v>0</v>
      </c>
      <c r="W3891" s="832">
        <v>0</v>
      </c>
      <c r="X3891" s="832">
        <v>0</v>
      </c>
      <c r="Y3891" s="832">
        <v>0</v>
      </c>
      <c r="Z3891" s="832">
        <v>0</v>
      </c>
      <c r="AA3891" s="832">
        <v>0</v>
      </c>
      <c r="AB3891" s="832">
        <v>0</v>
      </c>
      <c r="AC3891" s="832">
        <v>0</v>
      </c>
      <c r="AD3891" s="832">
        <v>0</v>
      </c>
      <c r="AE3891" s="832">
        <v>0</v>
      </c>
      <c r="AF3891" s="832">
        <v>0</v>
      </c>
      <c r="AG3891" s="832">
        <v>0</v>
      </c>
      <c r="AH3891" s="832">
        <v>0</v>
      </c>
      <c r="AI3891" s="832">
        <v>0</v>
      </c>
    </row>
    <row r="3892" spans="1:35" ht="15" customHeight="1">
      <c r="A3892" s="832" t="s">
        <v>1150</v>
      </c>
      <c r="B3892" s="832">
        <v>2024</v>
      </c>
      <c r="C3892" s="832" t="s">
        <v>1765</v>
      </c>
      <c r="D3892" s="832" t="s">
        <v>1766</v>
      </c>
      <c r="E3892" s="832" t="s">
        <v>333</v>
      </c>
      <c r="F3892" s="832" t="s">
        <v>1119</v>
      </c>
      <c r="G3892" s="832">
        <v>115.98</v>
      </c>
      <c r="H3892" s="832">
        <v>115.98</v>
      </c>
      <c r="I3892" s="832">
        <v>115.98</v>
      </c>
      <c r="J3892" s="832">
        <v>115.98</v>
      </c>
      <c r="K3892" s="832">
        <v>0</v>
      </c>
      <c r="L3892" s="832">
        <v>0</v>
      </c>
      <c r="M3892" s="832">
        <v>0</v>
      </c>
      <c r="N3892" s="832">
        <v>0</v>
      </c>
      <c r="O3892" s="832">
        <v>0</v>
      </c>
      <c r="P3892" s="832">
        <v>0</v>
      </c>
      <c r="Q3892" s="832">
        <v>0</v>
      </c>
      <c r="R3892" s="832">
        <v>0</v>
      </c>
      <c r="S3892" s="832">
        <v>9.67</v>
      </c>
      <c r="T3892" s="832">
        <v>0</v>
      </c>
      <c r="U3892" s="832">
        <v>0</v>
      </c>
      <c r="V3892" s="832">
        <v>0</v>
      </c>
      <c r="W3892" s="832">
        <v>0</v>
      </c>
      <c r="X3892" s="832">
        <v>0</v>
      </c>
      <c r="Y3892" s="832">
        <v>0</v>
      </c>
      <c r="Z3892" s="832">
        <v>0</v>
      </c>
      <c r="AA3892" s="832">
        <v>0</v>
      </c>
      <c r="AB3892" s="832">
        <v>0</v>
      </c>
      <c r="AC3892" s="832">
        <v>0</v>
      </c>
      <c r="AD3892" s="832">
        <v>0</v>
      </c>
      <c r="AE3892" s="832">
        <v>0</v>
      </c>
      <c r="AF3892" s="832">
        <v>0</v>
      </c>
      <c r="AG3892" s="832">
        <v>0</v>
      </c>
      <c r="AH3892" s="832">
        <v>0</v>
      </c>
      <c r="AI3892" s="832">
        <v>0</v>
      </c>
    </row>
    <row r="3893" spans="1:35" ht="15" customHeight="1">
      <c r="A3893" s="832" t="s">
        <v>1150</v>
      </c>
      <c r="B3893" s="832">
        <v>2024</v>
      </c>
      <c r="C3893" s="832" t="s">
        <v>1767</v>
      </c>
      <c r="D3893" s="832" t="s">
        <v>1768</v>
      </c>
      <c r="E3893" s="832" t="s">
        <v>333</v>
      </c>
      <c r="F3893" s="832" t="s">
        <v>1119</v>
      </c>
      <c r="G3893" s="832">
        <v>0</v>
      </c>
      <c r="H3893" s="832">
        <v>0</v>
      </c>
      <c r="I3893" s="832">
        <v>0</v>
      </c>
      <c r="J3893" s="832">
        <v>0</v>
      </c>
      <c r="K3893" s="832">
        <v>0</v>
      </c>
      <c r="L3893" s="832">
        <v>0</v>
      </c>
      <c r="M3893" s="832">
        <v>0</v>
      </c>
      <c r="N3893" s="832">
        <v>0</v>
      </c>
      <c r="O3893" s="832">
        <v>0</v>
      </c>
      <c r="P3893" s="832">
        <v>0</v>
      </c>
      <c r="Q3893" s="832">
        <v>0</v>
      </c>
      <c r="R3893" s="832">
        <v>0</v>
      </c>
      <c r="S3893" s="832">
        <v>0</v>
      </c>
      <c r="T3893" s="832">
        <v>0</v>
      </c>
      <c r="U3893" s="832">
        <v>0</v>
      </c>
      <c r="V3893" s="832">
        <v>0</v>
      </c>
      <c r="W3893" s="832">
        <v>0</v>
      </c>
      <c r="X3893" s="832">
        <v>0</v>
      </c>
      <c r="Y3893" s="832">
        <v>0</v>
      </c>
      <c r="Z3893" s="832">
        <v>0</v>
      </c>
      <c r="AA3893" s="832">
        <v>0</v>
      </c>
      <c r="AB3893" s="832">
        <v>0</v>
      </c>
      <c r="AC3893" s="832">
        <v>0</v>
      </c>
      <c r="AD3893" s="832">
        <v>0</v>
      </c>
      <c r="AE3893" s="832">
        <v>0</v>
      </c>
      <c r="AF3893" s="832">
        <v>0</v>
      </c>
      <c r="AG3893" s="832">
        <v>0</v>
      </c>
      <c r="AH3893" s="832">
        <v>0</v>
      </c>
      <c r="AI3893" s="832">
        <v>0</v>
      </c>
    </row>
    <row r="3894" spans="1:35" ht="15" customHeight="1">
      <c r="A3894" s="832" t="s">
        <v>1150</v>
      </c>
      <c r="B3894" s="832">
        <v>2024</v>
      </c>
      <c r="C3894" s="832" t="s">
        <v>1769</v>
      </c>
      <c r="D3894" s="832" t="s">
        <v>1770</v>
      </c>
      <c r="E3894" s="832" t="s">
        <v>333</v>
      </c>
      <c r="F3894" s="832" t="s">
        <v>1119</v>
      </c>
      <c r="G3894" s="832">
        <v>0</v>
      </c>
      <c r="H3894" s="832">
        <v>0</v>
      </c>
      <c r="I3894" s="832">
        <v>0</v>
      </c>
      <c r="J3894" s="832">
        <v>0</v>
      </c>
      <c r="K3894" s="832">
        <v>0</v>
      </c>
      <c r="L3894" s="832">
        <v>0</v>
      </c>
      <c r="M3894" s="832">
        <v>0</v>
      </c>
      <c r="N3894" s="832">
        <v>0</v>
      </c>
      <c r="O3894" s="832">
        <v>0</v>
      </c>
      <c r="P3894" s="832">
        <v>0</v>
      </c>
      <c r="Q3894" s="832">
        <v>0</v>
      </c>
      <c r="R3894" s="832">
        <v>0</v>
      </c>
      <c r="S3894" s="832">
        <v>0</v>
      </c>
      <c r="T3894" s="832">
        <v>0</v>
      </c>
      <c r="U3894" s="832">
        <v>0</v>
      </c>
      <c r="V3894" s="832">
        <v>0</v>
      </c>
      <c r="W3894" s="832">
        <v>0</v>
      </c>
      <c r="X3894" s="832">
        <v>0</v>
      </c>
      <c r="Y3894" s="832">
        <v>0</v>
      </c>
      <c r="Z3894" s="832">
        <v>0</v>
      </c>
      <c r="AA3894" s="832">
        <v>0</v>
      </c>
      <c r="AB3894" s="832">
        <v>0</v>
      </c>
      <c r="AC3894" s="832">
        <v>0</v>
      </c>
      <c r="AD3894" s="832">
        <v>0</v>
      </c>
      <c r="AE3894" s="832">
        <v>0</v>
      </c>
      <c r="AF3894" s="832">
        <v>0</v>
      </c>
      <c r="AG3894" s="832">
        <v>0</v>
      </c>
      <c r="AH3894" s="832">
        <v>0</v>
      </c>
      <c r="AI3894" s="832">
        <v>0</v>
      </c>
    </row>
    <row r="3895" spans="1:35" ht="15" customHeight="1">
      <c r="A3895" s="832" t="s">
        <v>1150</v>
      </c>
      <c r="B3895" s="832">
        <v>2024</v>
      </c>
      <c r="C3895" s="832" t="s">
        <v>1771</v>
      </c>
      <c r="D3895" s="832" t="s">
        <v>1772</v>
      </c>
      <c r="E3895" s="832" t="s">
        <v>333</v>
      </c>
      <c r="F3895" s="832" t="s">
        <v>1119</v>
      </c>
      <c r="G3895" s="832">
        <v>0</v>
      </c>
      <c r="H3895" s="832">
        <v>0</v>
      </c>
      <c r="I3895" s="832">
        <v>0</v>
      </c>
      <c r="J3895" s="832">
        <v>0</v>
      </c>
      <c r="K3895" s="832">
        <v>0</v>
      </c>
      <c r="L3895" s="832">
        <v>0</v>
      </c>
      <c r="M3895" s="832">
        <v>0</v>
      </c>
      <c r="N3895" s="832">
        <v>0</v>
      </c>
      <c r="O3895" s="832">
        <v>0</v>
      </c>
      <c r="P3895" s="832">
        <v>0</v>
      </c>
      <c r="Q3895" s="832">
        <v>0</v>
      </c>
      <c r="R3895" s="832">
        <v>0</v>
      </c>
      <c r="S3895" s="832">
        <v>0</v>
      </c>
      <c r="T3895" s="832">
        <v>0</v>
      </c>
      <c r="U3895" s="832">
        <v>0</v>
      </c>
      <c r="V3895" s="832">
        <v>0</v>
      </c>
      <c r="W3895" s="832">
        <v>0</v>
      </c>
      <c r="X3895" s="832">
        <v>0</v>
      </c>
      <c r="Y3895" s="832">
        <v>0</v>
      </c>
      <c r="Z3895" s="832">
        <v>0</v>
      </c>
      <c r="AA3895" s="832">
        <v>0</v>
      </c>
      <c r="AB3895" s="832">
        <v>0</v>
      </c>
      <c r="AC3895" s="832">
        <v>0</v>
      </c>
      <c r="AD3895" s="832">
        <v>0</v>
      </c>
      <c r="AE3895" s="832">
        <v>0</v>
      </c>
      <c r="AF3895" s="832">
        <v>0</v>
      </c>
      <c r="AG3895" s="832">
        <v>0</v>
      </c>
      <c r="AH3895" s="832">
        <v>0</v>
      </c>
      <c r="AI3895" s="832">
        <v>0</v>
      </c>
    </row>
    <row r="3896" spans="1:35" ht="15" customHeight="1">
      <c r="A3896" s="832" t="s">
        <v>1150</v>
      </c>
      <c r="B3896" s="832">
        <v>2024</v>
      </c>
      <c r="C3896" s="832" t="s">
        <v>1773</v>
      </c>
      <c r="D3896" s="832" t="s">
        <v>1774</v>
      </c>
      <c r="E3896" s="832" t="s">
        <v>333</v>
      </c>
      <c r="F3896" s="832" t="s">
        <v>1119</v>
      </c>
      <c r="G3896" s="832">
        <v>0</v>
      </c>
      <c r="H3896" s="832">
        <v>0</v>
      </c>
      <c r="I3896" s="832">
        <v>0</v>
      </c>
      <c r="J3896" s="832">
        <v>0</v>
      </c>
      <c r="K3896" s="832">
        <v>0</v>
      </c>
      <c r="L3896" s="832">
        <v>0</v>
      </c>
      <c r="M3896" s="832">
        <v>0</v>
      </c>
      <c r="N3896" s="832">
        <v>0</v>
      </c>
      <c r="O3896" s="832">
        <v>0</v>
      </c>
      <c r="P3896" s="832">
        <v>0</v>
      </c>
      <c r="Q3896" s="832">
        <v>0</v>
      </c>
      <c r="R3896" s="832">
        <v>0</v>
      </c>
      <c r="S3896" s="832">
        <v>0</v>
      </c>
      <c r="T3896" s="832">
        <v>0</v>
      </c>
      <c r="U3896" s="832">
        <v>0</v>
      </c>
      <c r="V3896" s="832">
        <v>0</v>
      </c>
      <c r="W3896" s="832">
        <v>0</v>
      </c>
      <c r="X3896" s="832">
        <v>0</v>
      </c>
      <c r="Y3896" s="832">
        <v>0</v>
      </c>
      <c r="Z3896" s="832">
        <v>0</v>
      </c>
      <c r="AA3896" s="832">
        <v>0</v>
      </c>
      <c r="AB3896" s="832">
        <v>0</v>
      </c>
      <c r="AC3896" s="832">
        <v>0</v>
      </c>
      <c r="AD3896" s="832">
        <v>0</v>
      </c>
      <c r="AE3896" s="832">
        <v>0</v>
      </c>
      <c r="AF3896" s="832">
        <v>0</v>
      </c>
      <c r="AG3896" s="832">
        <v>0</v>
      </c>
      <c r="AH3896" s="832">
        <v>0</v>
      </c>
      <c r="AI3896" s="832">
        <v>0</v>
      </c>
    </row>
    <row r="3897" spans="1:35" ht="15" customHeight="1">
      <c r="A3897" s="832" t="s">
        <v>1150</v>
      </c>
      <c r="B3897" s="832">
        <v>2024</v>
      </c>
      <c r="C3897" s="832" t="s">
        <v>1775</v>
      </c>
      <c r="D3897" s="832" t="s">
        <v>1776</v>
      </c>
      <c r="E3897" s="832" t="s">
        <v>333</v>
      </c>
      <c r="F3897" s="832" t="s">
        <v>1119</v>
      </c>
      <c r="G3897" s="832">
        <v>0</v>
      </c>
      <c r="H3897" s="832">
        <v>0</v>
      </c>
      <c r="I3897" s="832">
        <v>0</v>
      </c>
      <c r="J3897" s="832">
        <v>0</v>
      </c>
      <c r="K3897" s="832">
        <v>0</v>
      </c>
      <c r="L3897" s="832">
        <v>0</v>
      </c>
      <c r="M3897" s="832">
        <v>0</v>
      </c>
      <c r="N3897" s="832">
        <v>0</v>
      </c>
      <c r="O3897" s="832">
        <v>0</v>
      </c>
      <c r="P3897" s="832">
        <v>0</v>
      </c>
      <c r="Q3897" s="832">
        <v>0</v>
      </c>
      <c r="R3897" s="832">
        <v>0</v>
      </c>
      <c r="S3897" s="832">
        <v>0</v>
      </c>
      <c r="T3897" s="832">
        <v>0</v>
      </c>
      <c r="U3897" s="832">
        <v>0</v>
      </c>
      <c r="V3897" s="832">
        <v>0</v>
      </c>
      <c r="W3897" s="832">
        <v>0</v>
      </c>
      <c r="X3897" s="832">
        <v>0</v>
      </c>
      <c r="Y3897" s="832">
        <v>0</v>
      </c>
      <c r="Z3897" s="832">
        <v>0</v>
      </c>
      <c r="AA3897" s="832">
        <v>0</v>
      </c>
      <c r="AB3897" s="832">
        <v>0</v>
      </c>
      <c r="AC3897" s="832">
        <v>0</v>
      </c>
      <c r="AD3897" s="832">
        <v>0</v>
      </c>
      <c r="AE3897" s="832">
        <v>0</v>
      </c>
      <c r="AF3897" s="832">
        <v>0</v>
      </c>
      <c r="AG3897" s="832">
        <v>0</v>
      </c>
      <c r="AH3897" s="832">
        <v>0</v>
      </c>
      <c r="AI3897" s="832">
        <v>0</v>
      </c>
    </row>
    <row r="3898" spans="1:35" ht="15" customHeight="1">
      <c r="A3898" s="832" t="s">
        <v>1150</v>
      </c>
      <c r="B3898" s="832">
        <v>2024</v>
      </c>
      <c r="C3898" s="832" t="s">
        <v>1777</v>
      </c>
      <c r="D3898" s="832" t="s">
        <v>1778</v>
      </c>
      <c r="E3898" s="832" t="s">
        <v>333</v>
      </c>
      <c r="F3898" s="832" t="s">
        <v>1119</v>
      </c>
      <c r="G3898" s="832">
        <v>0</v>
      </c>
      <c r="H3898" s="832">
        <v>0</v>
      </c>
      <c r="I3898" s="832">
        <v>0</v>
      </c>
      <c r="J3898" s="832">
        <v>0</v>
      </c>
      <c r="K3898" s="832">
        <v>0</v>
      </c>
      <c r="L3898" s="832">
        <v>0</v>
      </c>
      <c r="M3898" s="832">
        <v>0</v>
      </c>
      <c r="N3898" s="832">
        <v>0</v>
      </c>
      <c r="O3898" s="832">
        <v>0</v>
      </c>
      <c r="P3898" s="832">
        <v>0</v>
      </c>
      <c r="Q3898" s="832">
        <v>0</v>
      </c>
      <c r="R3898" s="832">
        <v>0</v>
      </c>
      <c r="S3898" s="832">
        <v>0</v>
      </c>
      <c r="T3898" s="832">
        <v>0</v>
      </c>
      <c r="U3898" s="832">
        <v>0</v>
      </c>
      <c r="V3898" s="832">
        <v>0</v>
      </c>
      <c r="W3898" s="832">
        <v>0</v>
      </c>
      <c r="X3898" s="832">
        <v>0</v>
      </c>
      <c r="Y3898" s="832">
        <v>0</v>
      </c>
      <c r="Z3898" s="832">
        <v>0</v>
      </c>
      <c r="AA3898" s="832">
        <v>0</v>
      </c>
      <c r="AB3898" s="832">
        <v>0</v>
      </c>
      <c r="AC3898" s="832">
        <v>0</v>
      </c>
      <c r="AD3898" s="832">
        <v>0</v>
      </c>
      <c r="AE3898" s="832">
        <v>0</v>
      </c>
      <c r="AF3898" s="832">
        <v>0</v>
      </c>
      <c r="AG3898" s="832">
        <v>0</v>
      </c>
      <c r="AH3898" s="832">
        <v>0</v>
      </c>
      <c r="AI3898" s="832">
        <v>0</v>
      </c>
    </row>
    <row r="3899" spans="1:35" ht="15" customHeight="1">
      <c r="A3899" s="832" t="s">
        <v>1150</v>
      </c>
      <c r="B3899" s="832">
        <v>2024</v>
      </c>
      <c r="C3899" s="832" t="s">
        <v>1779</v>
      </c>
      <c r="D3899" s="832" t="s">
        <v>1780</v>
      </c>
      <c r="E3899" s="832" t="s">
        <v>333</v>
      </c>
      <c r="F3899" s="832" t="s">
        <v>1119</v>
      </c>
      <c r="G3899" s="832">
        <v>0</v>
      </c>
      <c r="H3899" s="832">
        <v>0</v>
      </c>
      <c r="I3899" s="832">
        <v>0</v>
      </c>
      <c r="J3899" s="832">
        <v>0</v>
      </c>
      <c r="K3899" s="832">
        <v>0</v>
      </c>
      <c r="L3899" s="832">
        <v>0</v>
      </c>
      <c r="M3899" s="832">
        <v>0</v>
      </c>
      <c r="N3899" s="832">
        <v>0</v>
      </c>
      <c r="O3899" s="832">
        <v>0</v>
      </c>
      <c r="P3899" s="832">
        <v>0</v>
      </c>
      <c r="Q3899" s="832">
        <v>0</v>
      </c>
      <c r="R3899" s="832">
        <v>0</v>
      </c>
      <c r="S3899" s="832">
        <v>0</v>
      </c>
      <c r="T3899" s="832">
        <v>0</v>
      </c>
      <c r="U3899" s="832">
        <v>0</v>
      </c>
      <c r="V3899" s="832">
        <v>0</v>
      </c>
      <c r="W3899" s="832">
        <v>0</v>
      </c>
      <c r="X3899" s="832">
        <v>0</v>
      </c>
      <c r="Y3899" s="832">
        <v>0</v>
      </c>
      <c r="Z3899" s="832">
        <v>0</v>
      </c>
      <c r="AA3899" s="832">
        <v>0</v>
      </c>
      <c r="AB3899" s="832">
        <v>0</v>
      </c>
      <c r="AC3899" s="832">
        <v>0</v>
      </c>
      <c r="AD3899" s="832">
        <v>0</v>
      </c>
      <c r="AE3899" s="832">
        <v>0</v>
      </c>
      <c r="AF3899" s="832">
        <v>0</v>
      </c>
      <c r="AG3899" s="832">
        <v>0</v>
      </c>
      <c r="AH3899" s="832">
        <v>0</v>
      </c>
      <c r="AI3899" s="832">
        <v>0</v>
      </c>
    </row>
    <row r="3900" spans="1:35" ht="15" customHeight="1">
      <c r="A3900" s="832" t="s">
        <v>1150</v>
      </c>
      <c r="B3900" s="832">
        <v>2024</v>
      </c>
      <c r="C3900" s="832" t="s">
        <v>1781</v>
      </c>
      <c r="D3900" s="832" t="s">
        <v>1782</v>
      </c>
      <c r="E3900" s="832" t="s">
        <v>333</v>
      </c>
      <c r="F3900" s="832" t="s">
        <v>1119</v>
      </c>
      <c r="G3900" s="832">
        <v>0</v>
      </c>
      <c r="H3900" s="832">
        <v>0</v>
      </c>
      <c r="I3900" s="832">
        <v>0</v>
      </c>
      <c r="J3900" s="832">
        <v>0</v>
      </c>
      <c r="K3900" s="832">
        <v>0</v>
      </c>
      <c r="L3900" s="832">
        <v>0</v>
      </c>
      <c r="M3900" s="832">
        <v>0</v>
      </c>
      <c r="N3900" s="832">
        <v>0</v>
      </c>
      <c r="O3900" s="832">
        <v>0</v>
      </c>
      <c r="P3900" s="832">
        <v>0</v>
      </c>
      <c r="Q3900" s="832">
        <v>0</v>
      </c>
      <c r="R3900" s="832">
        <v>0</v>
      </c>
      <c r="S3900" s="832">
        <v>0</v>
      </c>
      <c r="T3900" s="832">
        <v>0</v>
      </c>
      <c r="U3900" s="832">
        <v>0</v>
      </c>
      <c r="V3900" s="832">
        <v>0</v>
      </c>
      <c r="W3900" s="832">
        <v>0</v>
      </c>
      <c r="X3900" s="832">
        <v>0</v>
      </c>
      <c r="Y3900" s="832">
        <v>0</v>
      </c>
      <c r="Z3900" s="832">
        <v>0</v>
      </c>
      <c r="AA3900" s="832">
        <v>0</v>
      </c>
      <c r="AB3900" s="832">
        <v>0</v>
      </c>
      <c r="AC3900" s="832">
        <v>0</v>
      </c>
      <c r="AD3900" s="832">
        <v>0</v>
      </c>
      <c r="AE3900" s="832">
        <v>0</v>
      </c>
      <c r="AF3900" s="832">
        <v>0</v>
      </c>
      <c r="AG3900" s="832">
        <v>0</v>
      </c>
      <c r="AH3900" s="832">
        <v>0</v>
      </c>
      <c r="AI3900" s="832">
        <v>0</v>
      </c>
    </row>
    <row r="3901" spans="1:35" ht="15" customHeight="1">
      <c r="A3901" s="832" t="s">
        <v>1150</v>
      </c>
      <c r="B3901" s="832">
        <v>2024</v>
      </c>
      <c r="C3901" s="832" t="s">
        <v>1783</v>
      </c>
      <c r="D3901" s="832" t="s">
        <v>1784</v>
      </c>
      <c r="E3901" s="832" t="s">
        <v>333</v>
      </c>
      <c r="F3901" s="832" t="s">
        <v>1119</v>
      </c>
      <c r="G3901" s="832">
        <v>0</v>
      </c>
      <c r="H3901" s="832">
        <v>0</v>
      </c>
      <c r="I3901" s="832">
        <v>0</v>
      </c>
      <c r="J3901" s="832">
        <v>0</v>
      </c>
      <c r="K3901" s="832">
        <v>0</v>
      </c>
      <c r="L3901" s="832">
        <v>0</v>
      </c>
      <c r="M3901" s="832">
        <v>0</v>
      </c>
      <c r="N3901" s="832">
        <v>0</v>
      </c>
      <c r="O3901" s="832">
        <v>0</v>
      </c>
      <c r="P3901" s="832">
        <v>0</v>
      </c>
      <c r="Q3901" s="832">
        <v>0</v>
      </c>
      <c r="R3901" s="832">
        <v>0</v>
      </c>
      <c r="S3901" s="832">
        <v>0</v>
      </c>
      <c r="T3901" s="832">
        <v>0</v>
      </c>
      <c r="U3901" s="832">
        <v>0</v>
      </c>
      <c r="V3901" s="832">
        <v>0</v>
      </c>
      <c r="W3901" s="832">
        <v>0</v>
      </c>
      <c r="X3901" s="832">
        <v>0</v>
      </c>
      <c r="Y3901" s="832">
        <v>0</v>
      </c>
      <c r="Z3901" s="832">
        <v>0</v>
      </c>
      <c r="AA3901" s="832">
        <v>0</v>
      </c>
      <c r="AB3901" s="832">
        <v>0</v>
      </c>
      <c r="AC3901" s="832">
        <v>0</v>
      </c>
      <c r="AD3901" s="832">
        <v>0</v>
      </c>
      <c r="AE3901" s="832">
        <v>0</v>
      </c>
      <c r="AF3901" s="832">
        <v>0</v>
      </c>
      <c r="AG3901" s="832">
        <v>0</v>
      </c>
      <c r="AH3901" s="832">
        <v>0</v>
      </c>
      <c r="AI3901" s="832">
        <v>0</v>
      </c>
    </row>
    <row r="3902" spans="1:35" ht="15" customHeight="1">
      <c r="A3902" s="832" t="s">
        <v>1150</v>
      </c>
      <c r="B3902" s="832">
        <v>2024</v>
      </c>
      <c r="C3902" s="832" t="s">
        <v>1785</v>
      </c>
      <c r="D3902" s="832" t="s">
        <v>1786</v>
      </c>
      <c r="E3902" s="832" t="s">
        <v>333</v>
      </c>
      <c r="F3902" s="832" t="s">
        <v>1119</v>
      </c>
      <c r="G3902" s="832">
        <v>0</v>
      </c>
      <c r="H3902" s="832">
        <v>0</v>
      </c>
      <c r="I3902" s="832">
        <v>0</v>
      </c>
      <c r="J3902" s="832">
        <v>0</v>
      </c>
      <c r="K3902" s="832">
        <v>0</v>
      </c>
      <c r="L3902" s="832">
        <v>0</v>
      </c>
      <c r="M3902" s="832">
        <v>0</v>
      </c>
      <c r="N3902" s="832">
        <v>0</v>
      </c>
      <c r="O3902" s="832">
        <v>0</v>
      </c>
      <c r="P3902" s="832">
        <v>0</v>
      </c>
      <c r="Q3902" s="832">
        <v>0</v>
      </c>
      <c r="R3902" s="832">
        <v>0</v>
      </c>
      <c r="S3902" s="832">
        <v>0</v>
      </c>
      <c r="T3902" s="832">
        <v>0</v>
      </c>
      <c r="U3902" s="832">
        <v>0</v>
      </c>
      <c r="V3902" s="832">
        <v>0</v>
      </c>
      <c r="W3902" s="832">
        <v>0</v>
      </c>
      <c r="X3902" s="832">
        <v>0</v>
      </c>
      <c r="Y3902" s="832">
        <v>0</v>
      </c>
      <c r="Z3902" s="832">
        <v>0</v>
      </c>
      <c r="AA3902" s="832">
        <v>0</v>
      </c>
      <c r="AB3902" s="832">
        <v>0</v>
      </c>
      <c r="AC3902" s="832">
        <v>0</v>
      </c>
      <c r="AD3902" s="832">
        <v>0</v>
      </c>
      <c r="AE3902" s="832">
        <v>0</v>
      </c>
      <c r="AF3902" s="832">
        <v>0</v>
      </c>
      <c r="AG3902" s="832">
        <v>0</v>
      </c>
      <c r="AH3902" s="832">
        <v>0</v>
      </c>
      <c r="AI3902" s="832">
        <v>0</v>
      </c>
    </row>
    <row r="3903" spans="1:35" ht="15" customHeight="1">
      <c r="A3903" s="832" t="s">
        <v>1150</v>
      </c>
      <c r="B3903" s="832">
        <v>2024</v>
      </c>
      <c r="C3903" s="832" t="s">
        <v>1787</v>
      </c>
      <c r="D3903" s="832" t="s">
        <v>1788</v>
      </c>
      <c r="E3903" s="832" t="s">
        <v>333</v>
      </c>
      <c r="F3903" s="832" t="s">
        <v>1119</v>
      </c>
      <c r="G3903" s="832">
        <v>0</v>
      </c>
      <c r="H3903" s="832">
        <v>0</v>
      </c>
      <c r="I3903" s="832">
        <v>0</v>
      </c>
      <c r="J3903" s="832">
        <v>0</v>
      </c>
      <c r="K3903" s="832">
        <v>0</v>
      </c>
      <c r="L3903" s="832">
        <v>0</v>
      </c>
      <c r="M3903" s="832">
        <v>0</v>
      </c>
      <c r="N3903" s="832">
        <v>0</v>
      </c>
      <c r="O3903" s="832">
        <v>0</v>
      </c>
      <c r="P3903" s="832">
        <v>0</v>
      </c>
      <c r="Q3903" s="832">
        <v>0</v>
      </c>
      <c r="R3903" s="832">
        <v>0</v>
      </c>
      <c r="S3903" s="832">
        <v>0</v>
      </c>
      <c r="T3903" s="832">
        <v>0</v>
      </c>
      <c r="U3903" s="832">
        <v>0</v>
      </c>
      <c r="V3903" s="832">
        <v>0</v>
      </c>
      <c r="W3903" s="832">
        <v>0</v>
      </c>
      <c r="X3903" s="832">
        <v>0</v>
      </c>
      <c r="Y3903" s="832">
        <v>0</v>
      </c>
      <c r="Z3903" s="832">
        <v>0</v>
      </c>
      <c r="AA3903" s="832">
        <v>0</v>
      </c>
      <c r="AB3903" s="832">
        <v>0</v>
      </c>
      <c r="AC3903" s="832">
        <v>0</v>
      </c>
      <c r="AD3903" s="832">
        <v>0</v>
      </c>
      <c r="AE3903" s="832">
        <v>0</v>
      </c>
      <c r="AF3903" s="832">
        <v>0</v>
      </c>
      <c r="AG3903" s="832">
        <v>0</v>
      </c>
      <c r="AH3903" s="832">
        <v>0</v>
      </c>
      <c r="AI3903" s="832">
        <v>0</v>
      </c>
    </row>
    <row r="3904" spans="1:35" ht="15" customHeight="1">
      <c r="A3904" s="832" t="s">
        <v>1150</v>
      </c>
      <c r="B3904" s="832">
        <v>2024</v>
      </c>
      <c r="C3904" s="832" t="s">
        <v>1789</v>
      </c>
      <c r="D3904" s="832" t="s">
        <v>1790</v>
      </c>
      <c r="E3904" s="832" t="s">
        <v>333</v>
      </c>
      <c r="F3904" s="832" t="s">
        <v>1119</v>
      </c>
      <c r="G3904" s="832">
        <v>0</v>
      </c>
      <c r="H3904" s="832">
        <v>0</v>
      </c>
      <c r="I3904" s="832">
        <v>0</v>
      </c>
      <c r="J3904" s="832">
        <v>0</v>
      </c>
      <c r="K3904" s="832">
        <v>0</v>
      </c>
      <c r="L3904" s="832">
        <v>0</v>
      </c>
      <c r="M3904" s="832">
        <v>0</v>
      </c>
      <c r="N3904" s="832">
        <v>0</v>
      </c>
      <c r="O3904" s="832">
        <v>0</v>
      </c>
      <c r="P3904" s="832">
        <v>0</v>
      </c>
      <c r="Q3904" s="832">
        <v>0</v>
      </c>
      <c r="R3904" s="832">
        <v>0</v>
      </c>
      <c r="S3904" s="832">
        <v>0</v>
      </c>
      <c r="T3904" s="832">
        <v>0</v>
      </c>
      <c r="U3904" s="832">
        <v>0</v>
      </c>
      <c r="V3904" s="832">
        <v>0</v>
      </c>
      <c r="W3904" s="832">
        <v>0</v>
      </c>
      <c r="X3904" s="832">
        <v>0</v>
      </c>
      <c r="Y3904" s="832">
        <v>0</v>
      </c>
      <c r="Z3904" s="832">
        <v>0</v>
      </c>
      <c r="AA3904" s="832">
        <v>0</v>
      </c>
      <c r="AB3904" s="832">
        <v>0</v>
      </c>
      <c r="AC3904" s="832">
        <v>0</v>
      </c>
      <c r="AD3904" s="832">
        <v>0</v>
      </c>
      <c r="AE3904" s="832">
        <v>0</v>
      </c>
      <c r="AF3904" s="832">
        <v>0</v>
      </c>
      <c r="AG3904" s="832">
        <v>0</v>
      </c>
      <c r="AH3904" s="832">
        <v>0</v>
      </c>
      <c r="AI3904" s="832">
        <v>0</v>
      </c>
    </row>
    <row r="3905" spans="1:35" ht="15" customHeight="1">
      <c r="A3905" s="832" t="s">
        <v>1150</v>
      </c>
      <c r="B3905" s="832">
        <v>2024</v>
      </c>
      <c r="C3905" s="832" t="s">
        <v>1791</v>
      </c>
      <c r="D3905" s="832" t="s">
        <v>647</v>
      </c>
      <c r="E3905" s="832" t="s">
        <v>333</v>
      </c>
      <c r="F3905" s="832" t="s">
        <v>1792</v>
      </c>
      <c r="G3905" s="832">
        <v>1300</v>
      </c>
      <c r="H3905" s="832">
        <v>1300</v>
      </c>
      <c r="I3905" s="832">
        <v>1300</v>
      </c>
      <c r="J3905" s="832">
        <v>1300</v>
      </c>
      <c r="K3905" s="832">
        <v>1300</v>
      </c>
      <c r="L3905" s="832">
        <v>1300</v>
      </c>
      <c r="M3905" s="832">
        <v>1300</v>
      </c>
      <c r="N3905" s="832">
        <v>1300</v>
      </c>
      <c r="O3905" s="832">
        <v>1300</v>
      </c>
      <c r="P3905" s="832">
        <v>1300</v>
      </c>
      <c r="Q3905" s="832">
        <v>1300</v>
      </c>
      <c r="R3905" s="832">
        <v>1300</v>
      </c>
      <c r="S3905" s="832">
        <v>0</v>
      </c>
      <c r="T3905" s="832">
        <v>0</v>
      </c>
      <c r="U3905" s="832">
        <v>0</v>
      </c>
      <c r="V3905" s="832">
        <v>0</v>
      </c>
      <c r="W3905" s="832">
        <v>0</v>
      </c>
      <c r="X3905" s="832">
        <v>0</v>
      </c>
      <c r="Y3905" s="832">
        <v>0</v>
      </c>
      <c r="Z3905" s="832">
        <v>0</v>
      </c>
      <c r="AA3905" s="832">
        <v>0</v>
      </c>
      <c r="AB3905" s="832">
        <v>0</v>
      </c>
      <c r="AC3905" s="832">
        <v>0</v>
      </c>
      <c r="AD3905" s="832">
        <v>0</v>
      </c>
      <c r="AE3905" s="832">
        <v>0</v>
      </c>
      <c r="AF3905" s="832">
        <v>0</v>
      </c>
      <c r="AG3905" s="832">
        <v>0</v>
      </c>
      <c r="AH3905" s="832">
        <v>0</v>
      </c>
      <c r="AI3905" s="832">
        <v>0</v>
      </c>
    </row>
    <row r="3906" spans="1:35" ht="15" customHeight="1">
      <c r="A3906" s="832" t="s">
        <v>1150</v>
      </c>
      <c r="B3906" s="832">
        <v>2024</v>
      </c>
      <c r="C3906" s="832" t="s">
        <v>1793</v>
      </c>
      <c r="D3906" s="832" t="s">
        <v>647</v>
      </c>
      <c r="E3906" s="832" t="s">
        <v>333</v>
      </c>
      <c r="F3906" s="832" t="s">
        <v>1792</v>
      </c>
      <c r="G3906" s="832">
        <v>0</v>
      </c>
      <c r="H3906" s="832">
        <v>0</v>
      </c>
      <c r="I3906" s="832">
        <v>0</v>
      </c>
      <c r="J3906" s="832">
        <v>0</v>
      </c>
      <c r="K3906" s="832">
        <v>0</v>
      </c>
      <c r="L3906" s="832">
        <v>0</v>
      </c>
      <c r="M3906" s="832">
        <v>0</v>
      </c>
      <c r="N3906" s="832">
        <v>0</v>
      </c>
      <c r="O3906" s="832">
        <v>0</v>
      </c>
      <c r="P3906" s="832">
        <v>0</v>
      </c>
      <c r="Q3906" s="832">
        <v>0</v>
      </c>
      <c r="R3906" s="832">
        <v>0</v>
      </c>
      <c r="S3906" s="832">
        <v>0</v>
      </c>
      <c r="T3906" s="832">
        <v>0</v>
      </c>
      <c r="U3906" s="832">
        <v>0</v>
      </c>
      <c r="V3906" s="832">
        <v>0</v>
      </c>
      <c r="W3906" s="832">
        <v>0</v>
      </c>
      <c r="X3906" s="832">
        <v>0</v>
      </c>
      <c r="Y3906" s="832">
        <v>0</v>
      </c>
      <c r="Z3906" s="832">
        <v>0</v>
      </c>
      <c r="AA3906" s="832">
        <v>0</v>
      </c>
      <c r="AB3906" s="832">
        <v>0</v>
      </c>
      <c r="AC3906" s="832">
        <v>0</v>
      </c>
      <c r="AD3906" s="832">
        <v>0</v>
      </c>
      <c r="AE3906" s="832">
        <v>0</v>
      </c>
      <c r="AF3906" s="832">
        <v>0</v>
      </c>
      <c r="AG3906" s="832">
        <v>0</v>
      </c>
      <c r="AH3906" s="832">
        <v>0</v>
      </c>
      <c r="AI3906" s="832">
        <v>0</v>
      </c>
    </row>
    <row r="3907" spans="1:35" ht="15" customHeight="1">
      <c r="A3907" s="832" t="s">
        <v>1150</v>
      </c>
      <c r="B3907" s="832">
        <v>2024</v>
      </c>
      <c r="C3907" s="832" t="s">
        <v>1794</v>
      </c>
      <c r="D3907" s="832" t="s">
        <v>1795</v>
      </c>
      <c r="E3907" s="832" t="s">
        <v>333</v>
      </c>
      <c r="F3907" s="832" t="s">
        <v>1792</v>
      </c>
      <c r="G3907" s="832">
        <v>0</v>
      </c>
      <c r="H3907" s="832">
        <v>0</v>
      </c>
      <c r="I3907" s="832">
        <v>0</v>
      </c>
      <c r="J3907" s="832">
        <v>0</v>
      </c>
      <c r="K3907" s="832">
        <v>0</v>
      </c>
      <c r="L3907" s="832">
        <v>0</v>
      </c>
      <c r="M3907" s="832">
        <v>0</v>
      </c>
      <c r="N3907" s="832">
        <v>0</v>
      </c>
      <c r="O3907" s="832">
        <v>0</v>
      </c>
      <c r="P3907" s="832">
        <v>0</v>
      </c>
      <c r="Q3907" s="832">
        <v>0</v>
      </c>
      <c r="R3907" s="832">
        <v>0</v>
      </c>
      <c r="S3907" s="832">
        <v>0</v>
      </c>
      <c r="T3907" s="832">
        <v>0</v>
      </c>
      <c r="U3907" s="832">
        <v>0</v>
      </c>
      <c r="V3907" s="832">
        <v>0</v>
      </c>
      <c r="W3907" s="832">
        <v>0</v>
      </c>
      <c r="X3907" s="832">
        <v>0</v>
      </c>
      <c r="Y3907" s="832">
        <v>0</v>
      </c>
      <c r="Z3907" s="832">
        <v>0</v>
      </c>
      <c r="AA3907" s="832">
        <v>0</v>
      </c>
      <c r="AB3907" s="832">
        <v>0</v>
      </c>
      <c r="AC3907" s="832">
        <v>0</v>
      </c>
      <c r="AD3907" s="832">
        <v>0</v>
      </c>
      <c r="AE3907" s="832">
        <v>0</v>
      </c>
      <c r="AF3907" s="832">
        <v>0</v>
      </c>
      <c r="AG3907" s="832">
        <v>0</v>
      </c>
      <c r="AH3907" s="832">
        <v>0</v>
      </c>
      <c r="AI3907" s="832">
        <v>0</v>
      </c>
    </row>
    <row r="3908" spans="1:35" ht="15" customHeight="1">
      <c r="A3908" s="832" t="s">
        <v>1150</v>
      </c>
      <c r="B3908" s="832">
        <v>2024</v>
      </c>
      <c r="C3908" s="832" t="s">
        <v>1796</v>
      </c>
      <c r="D3908" s="832" t="s">
        <v>1797</v>
      </c>
      <c r="E3908" s="832" t="s">
        <v>333</v>
      </c>
      <c r="F3908" s="832" t="s">
        <v>1792</v>
      </c>
      <c r="G3908" s="832">
        <v>0</v>
      </c>
      <c r="H3908" s="832">
        <v>0</v>
      </c>
      <c r="I3908" s="832">
        <v>0</v>
      </c>
      <c r="J3908" s="832">
        <v>0</v>
      </c>
      <c r="K3908" s="832">
        <v>0</v>
      </c>
      <c r="L3908" s="832">
        <v>1342268.42</v>
      </c>
      <c r="M3908" s="832">
        <v>1342268.42</v>
      </c>
      <c r="N3908" s="832">
        <v>0</v>
      </c>
      <c r="O3908" s="832">
        <v>0</v>
      </c>
      <c r="P3908" s="832">
        <v>0</v>
      </c>
      <c r="Q3908" s="832">
        <v>0</v>
      </c>
      <c r="R3908" s="832">
        <v>0</v>
      </c>
      <c r="S3908" s="832">
        <v>0</v>
      </c>
      <c r="T3908" s="832">
        <v>0</v>
      </c>
      <c r="U3908" s="832">
        <v>0</v>
      </c>
      <c r="V3908" s="832">
        <v>0</v>
      </c>
      <c r="W3908" s="832">
        <v>0</v>
      </c>
      <c r="X3908" s="832">
        <v>0</v>
      </c>
      <c r="Y3908" s="832">
        <v>0</v>
      </c>
      <c r="Z3908" s="832">
        <v>0</v>
      </c>
      <c r="AA3908" s="832">
        <v>0</v>
      </c>
      <c r="AB3908" s="832">
        <v>0</v>
      </c>
      <c r="AC3908" s="832">
        <v>0</v>
      </c>
      <c r="AD3908" s="832">
        <v>0</v>
      </c>
      <c r="AE3908" s="832">
        <v>0</v>
      </c>
      <c r="AF3908" s="832">
        <v>0</v>
      </c>
      <c r="AG3908" s="832">
        <v>0</v>
      </c>
      <c r="AH3908" s="832">
        <v>0</v>
      </c>
      <c r="AI3908" s="832">
        <v>0</v>
      </c>
    </row>
    <row r="3909" spans="1:35" ht="15" customHeight="1">
      <c r="A3909" s="832" t="s">
        <v>1150</v>
      </c>
      <c r="B3909" s="832">
        <v>2024</v>
      </c>
      <c r="C3909" s="832" t="s">
        <v>1798</v>
      </c>
      <c r="D3909" s="832" t="s">
        <v>1799</v>
      </c>
      <c r="E3909" s="832" t="s">
        <v>333</v>
      </c>
      <c r="F3909" s="832" t="s">
        <v>1792</v>
      </c>
      <c r="G3909" s="832">
        <v>0</v>
      </c>
      <c r="H3909" s="832">
        <v>0</v>
      </c>
      <c r="I3909" s="832">
        <v>0</v>
      </c>
      <c r="J3909" s="832">
        <v>0</v>
      </c>
      <c r="K3909" s="832">
        <v>0</v>
      </c>
      <c r="L3909" s="832">
        <v>0</v>
      </c>
      <c r="M3909" s="832">
        <v>0</v>
      </c>
      <c r="N3909" s="832">
        <v>0</v>
      </c>
      <c r="O3909" s="832">
        <v>0</v>
      </c>
      <c r="P3909" s="832">
        <v>0</v>
      </c>
      <c r="Q3909" s="832">
        <v>0</v>
      </c>
      <c r="R3909" s="832">
        <v>0</v>
      </c>
      <c r="S3909" s="832">
        <v>0</v>
      </c>
      <c r="T3909" s="832">
        <v>0</v>
      </c>
      <c r="U3909" s="832">
        <v>0</v>
      </c>
      <c r="V3909" s="832">
        <v>0</v>
      </c>
      <c r="W3909" s="832">
        <v>0</v>
      </c>
      <c r="X3909" s="832">
        <v>0</v>
      </c>
      <c r="Y3909" s="832">
        <v>0</v>
      </c>
      <c r="Z3909" s="832">
        <v>0</v>
      </c>
      <c r="AA3909" s="832">
        <v>0</v>
      </c>
      <c r="AB3909" s="832">
        <v>0</v>
      </c>
      <c r="AC3909" s="832">
        <v>0</v>
      </c>
      <c r="AD3909" s="832">
        <v>0</v>
      </c>
      <c r="AE3909" s="832">
        <v>0</v>
      </c>
      <c r="AF3909" s="832">
        <v>0</v>
      </c>
      <c r="AG3909" s="832">
        <v>0</v>
      </c>
      <c r="AH3909" s="832">
        <v>0</v>
      </c>
      <c r="AI3909" s="832">
        <v>0</v>
      </c>
    </row>
    <row r="3910" spans="1:35" ht="15" customHeight="1">
      <c r="A3910" s="832" t="s">
        <v>1150</v>
      </c>
      <c r="B3910" s="832">
        <v>2024</v>
      </c>
      <c r="C3910" s="832" t="s">
        <v>1800</v>
      </c>
      <c r="D3910" s="832" t="s">
        <v>1801</v>
      </c>
      <c r="E3910" s="832" t="s">
        <v>333</v>
      </c>
      <c r="F3910" s="832" t="s">
        <v>1792</v>
      </c>
      <c r="G3910" s="832">
        <v>0</v>
      </c>
      <c r="H3910" s="832">
        <v>0</v>
      </c>
      <c r="I3910" s="832">
        <v>0</v>
      </c>
      <c r="J3910" s="832">
        <v>0</v>
      </c>
      <c r="K3910" s="832">
        <v>0</v>
      </c>
      <c r="L3910" s="832">
        <v>0</v>
      </c>
      <c r="M3910" s="832">
        <v>0</v>
      </c>
      <c r="N3910" s="832">
        <v>0</v>
      </c>
      <c r="O3910" s="832">
        <v>0</v>
      </c>
      <c r="P3910" s="832">
        <v>0</v>
      </c>
      <c r="Q3910" s="832">
        <v>0</v>
      </c>
      <c r="R3910" s="832">
        <v>0</v>
      </c>
      <c r="S3910" s="832">
        <v>0</v>
      </c>
      <c r="T3910" s="832">
        <v>0</v>
      </c>
      <c r="U3910" s="832">
        <v>0</v>
      </c>
      <c r="V3910" s="832">
        <v>0</v>
      </c>
      <c r="W3910" s="832">
        <v>0</v>
      </c>
      <c r="X3910" s="832">
        <v>0</v>
      </c>
      <c r="Y3910" s="832">
        <v>0</v>
      </c>
      <c r="Z3910" s="832">
        <v>0</v>
      </c>
      <c r="AA3910" s="832">
        <v>0</v>
      </c>
      <c r="AB3910" s="832">
        <v>0</v>
      </c>
      <c r="AC3910" s="832">
        <v>0</v>
      </c>
      <c r="AD3910" s="832">
        <v>0</v>
      </c>
      <c r="AE3910" s="832">
        <v>0</v>
      </c>
      <c r="AF3910" s="832">
        <v>0</v>
      </c>
      <c r="AG3910" s="832">
        <v>0</v>
      </c>
      <c r="AH3910" s="832">
        <v>0</v>
      </c>
      <c r="AI3910" s="832">
        <v>0</v>
      </c>
    </row>
    <row r="3911" spans="1:35" ht="15" customHeight="1">
      <c r="A3911" s="832" t="s">
        <v>1150</v>
      </c>
      <c r="B3911" s="832">
        <v>2024</v>
      </c>
      <c r="C3911" s="832" t="s">
        <v>1805</v>
      </c>
      <c r="D3911" s="832" t="s">
        <v>1806</v>
      </c>
      <c r="E3911" s="832" t="s">
        <v>1804</v>
      </c>
      <c r="F3911" s="832" t="s">
        <v>1792</v>
      </c>
      <c r="G3911" s="832">
        <v>0</v>
      </c>
      <c r="H3911" s="832">
        <v>0</v>
      </c>
      <c r="I3911" s="832">
        <v>0</v>
      </c>
      <c r="J3911" s="832">
        <v>0</v>
      </c>
      <c r="K3911" s="832">
        <v>-87749.95</v>
      </c>
      <c r="L3911" s="832">
        <v>1370526.72</v>
      </c>
      <c r="M3911" s="832">
        <v>1064320.78</v>
      </c>
      <c r="N3911" s="832">
        <v>1328643.5</v>
      </c>
      <c r="O3911" s="832">
        <v>1297158.3700000001</v>
      </c>
      <c r="P3911" s="832">
        <v>1633379.93</v>
      </c>
      <c r="Q3911" s="832">
        <v>1512247.3</v>
      </c>
      <c r="R3911" s="832">
        <v>2864736.11</v>
      </c>
      <c r="S3911" s="832">
        <v>0</v>
      </c>
      <c r="T3911" s="832">
        <v>0</v>
      </c>
      <c r="U3911" s="832">
        <v>0</v>
      </c>
      <c r="V3911" s="832">
        <v>0</v>
      </c>
      <c r="W3911" s="832">
        <v>0</v>
      </c>
      <c r="X3911" s="832">
        <v>0</v>
      </c>
      <c r="Y3911" s="832">
        <v>0</v>
      </c>
      <c r="Z3911" s="832">
        <v>0</v>
      </c>
      <c r="AA3911" s="832">
        <v>0</v>
      </c>
      <c r="AB3911" s="832">
        <v>0</v>
      </c>
      <c r="AC3911" s="832">
        <v>0</v>
      </c>
      <c r="AD3911" s="832">
        <v>0</v>
      </c>
      <c r="AE3911" s="832">
        <v>0</v>
      </c>
      <c r="AF3911" s="832">
        <v>0</v>
      </c>
      <c r="AG3911" s="832">
        <v>0</v>
      </c>
      <c r="AH3911" s="832">
        <v>0</v>
      </c>
      <c r="AI3911" s="832">
        <v>0</v>
      </c>
    </row>
    <row r="3912" spans="1:35" ht="15" customHeight="1">
      <c r="A3912" s="832" t="s">
        <v>1150</v>
      </c>
      <c r="B3912" s="832">
        <v>2024</v>
      </c>
      <c r="C3912" s="832" t="s">
        <v>1807</v>
      </c>
      <c r="D3912" s="832" t="s">
        <v>2762</v>
      </c>
      <c r="E3912" s="832" t="s">
        <v>1804</v>
      </c>
      <c r="F3912" s="832" t="s">
        <v>1792</v>
      </c>
      <c r="G3912" s="832">
        <v>64.97</v>
      </c>
      <c r="H3912" s="832">
        <v>64.97</v>
      </c>
      <c r="I3912" s="832">
        <v>64.97</v>
      </c>
      <c r="J3912" s="832">
        <v>64.97</v>
      </c>
      <c r="K3912" s="832">
        <v>64.97</v>
      </c>
      <c r="L3912" s="832">
        <v>64.97</v>
      </c>
      <c r="M3912" s="832">
        <v>64.97</v>
      </c>
      <c r="N3912" s="832">
        <v>64.97</v>
      </c>
      <c r="O3912" s="832">
        <v>64.97</v>
      </c>
      <c r="P3912" s="832">
        <v>64.97</v>
      </c>
      <c r="Q3912" s="832">
        <v>64.97</v>
      </c>
      <c r="R3912" s="832">
        <v>64.97</v>
      </c>
      <c r="S3912" s="832">
        <v>0</v>
      </c>
      <c r="T3912" s="832">
        <v>0</v>
      </c>
      <c r="U3912" s="832">
        <v>0</v>
      </c>
      <c r="V3912" s="832">
        <v>0</v>
      </c>
      <c r="W3912" s="832">
        <v>0</v>
      </c>
      <c r="X3912" s="832">
        <v>0</v>
      </c>
      <c r="Y3912" s="832">
        <v>0</v>
      </c>
      <c r="Z3912" s="832">
        <v>0</v>
      </c>
      <c r="AA3912" s="832">
        <v>0</v>
      </c>
      <c r="AB3912" s="832">
        <v>0</v>
      </c>
      <c r="AC3912" s="832">
        <v>0</v>
      </c>
      <c r="AD3912" s="832">
        <v>0</v>
      </c>
      <c r="AE3912" s="832">
        <v>0</v>
      </c>
      <c r="AF3912" s="832">
        <v>0</v>
      </c>
      <c r="AG3912" s="832">
        <v>0</v>
      </c>
      <c r="AH3912" s="832">
        <v>0</v>
      </c>
      <c r="AI3912" s="832">
        <v>0</v>
      </c>
    </row>
    <row r="3913" spans="1:35" ht="15" customHeight="1">
      <c r="A3913" s="832" t="s">
        <v>1150</v>
      </c>
      <c r="B3913" s="832">
        <v>2024</v>
      </c>
      <c r="C3913" s="832" t="s">
        <v>1809</v>
      </c>
      <c r="D3913" s="832" t="s">
        <v>2763</v>
      </c>
      <c r="E3913" s="832" t="s">
        <v>1804</v>
      </c>
      <c r="F3913" s="832" t="s">
        <v>1792</v>
      </c>
      <c r="G3913" s="832">
        <v>1992498.95</v>
      </c>
      <c r="H3913" s="832">
        <v>1297673.32</v>
      </c>
      <c r="I3913" s="832">
        <v>1246351.82</v>
      </c>
      <c r="J3913" s="832">
        <v>1270039.6000000001</v>
      </c>
      <c r="K3913" s="832">
        <v>1490404.49</v>
      </c>
      <c r="L3913" s="832">
        <v>320020.17</v>
      </c>
      <c r="M3913" s="832">
        <v>19999.669999999998</v>
      </c>
      <c r="N3913" s="832">
        <v>81338.39</v>
      </c>
      <c r="O3913" s="832">
        <v>78322.649999999994</v>
      </c>
      <c r="P3913" s="832">
        <v>0</v>
      </c>
      <c r="Q3913" s="832">
        <v>0</v>
      </c>
      <c r="R3913" s="832">
        <v>0</v>
      </c>
      <c r="S3913" s="832">
        <v>0</v>
      </c>
      <c r="T3913" s="832">
        <v>0</v>
      </c>
      <c r="U3913" s="832">
        <v>0</v>
      </c>
      <c r="V3913" s="832">
        <v>0</v>
      </c>
      <c r="W3913" s="832">
        <v>0</v>
      </c>
      <c r="X3913" s="832">
        <v>0</v>
      </c>
      <c r="Y3913" s="832">
        <v>0</v>
      </c>
      <c r="Z3913" s="832">
        <v>0</v>
      </c>
      <c r="AA3913" s="832">
        <v>0</v>
      </c>
      <c r="AB3913" s="832">
        <v>0</v>
      </c>
      <c r="AC3913" s="832">
        <v>0</v>
      </c>
      <c r="AD3913" s="832">
        <v>0</v>
      </c>
      <c r="AE3913" s="832">
        <v>0</v>
      </c>
      <c r="AF3913" s="832">
        <v>0</v>
      </c>
      <c r="AG3913" s="832">
        <v>0</v>
      </c>
      <c r="AH3913" s="832">
        <v>0</v>
      </c>
      <c r="AI3913" s="832">
        <v>0</v>
      </c>
    </row>
    <row r="3914" spans="1:35" ht="15" customHeight="1">
      <c r="A3914" s="832" t="s">
        <v>1150</v>
      </c>
      <c r="B3914" s="832">
        <v>2024</v>
      </c>
      <c r="C3914" s="832" t="s">
        <v>1811</v>
      </c>
      <c r="D3914" s="832" t="s">
        <v>1812</v>
      </c>
      <c r="E3914" s="832" t="s">
        <v>1813</v>
      </c>
      <c r="F3914" s="832" t="s">
        <v>1792</v>
      </c>
      <c r="G3914" s="832">
        <v>62540.38</v>
      </c>
      <c r="H3914" s="832">
        <v>62540.38</v>
      </c>
      <c r="I3914" s="832">
        <v>0</v>
      </c>
      <c r="J3914" s="832">
        <v>0</v>
      </c>
      <c r="K3914" s="832">
        <v>42.2</v>
      </c>
      <c r="L3914" s="832">
        <v>42.2</v>
      </c>
      <c r="M3914" s="832">
        <v>164840.82999999999</v>
      </c>
      <c r="N3914" s="832">
        <v>555591.17000000004</v>
      </c>
      <c r="O3914" s="832">
        <v>211359.67</v>
      </c>
      <c r="P3914" s="832">
        <v>509336.51</v>
      </c>
      <c r="Q3914" s="832">
        <v>317201.46000000002</v>
      </c>
      <c r="R3914" s="832">
        <v>268981.05</v>
      </c>
      <c r="S3914" s="832">
        <v>0</v>
      </c>
      <c r="T3914" s="832">
        <v>0</v>
      </c>
      <c r="U3914" s="832">
        <v>0</v>
      </c>
      <c r="V3914" s="832">
        <v>0</v>
      </c>
      <c r="W3914" s="832">
        <v>0</v>
      </c>
      <c r="X3914" s="832">
        <v>0</v>
      </c>
      <c r="Y3914" s="832">
        <v>0</v>
      </c>
      <c r="Z3914" s="832">
        <v>0</v>
      </c>
      <c r="AA3914" s="832">
        <v>0</v>
      </c>
      <c r="AB3914" s="832">
        <v>0</v>
      </c>
      <c r="AC3914" s="832">
        <v>0</v>
      </c>
      <c r="AD3914" s="832">
        <v>0</v>
      </c>
      <c r="AE3914" s="832">
        <v>0</v>
      </c>
      <c r="AF3914" s="832">
        <v>0</v>
      </c>
      <c r="AG3914" s="832">
        <v>0</v>
      </c>
      <c r="AH3914" s="832">
        <v>0</v>
      </c>
      <c r="AI3914" s="832">
        <v>0</v>
      </c>
    </row>
    <row r="3915" spans="1:35" ht="15" customHeight="1">
      <c r="A3915" s="832" t="s">
        <v>1150</v>
      </c>
      <c r="B3915" s="832">
        <v>2024</v>
      </c>
      <c r="C3915" s="832" t="s">
        <v>1814</v>
      </c>
      <c r="D3915" s="832" t="s">
        <v>1815</v>
      </c>
      <c r="E3915" s="832" t="s">
        <v>333</v>
      </c>
      <c r="F3915" s="832" t="s">
        <v>1792</v>
      </c>
      <c r="G3915" s="832">
        <v>0</v>
      </c>
      <c r="H3915" s="832">
        <v>0</v>
      </c>
      <c r="I3915" s="832">
        <v>0</v>
      </c>
      <c r="J3915" s="832">
        <v>0</v>
      </c>
      <c r="K3915" s="832">
        <v>0</v>
      </c>
      <c r="L3915" s="832">
        <v>0</v>
      </c>
      <c r="M3915" s="832">
        <v>0</v>
      </c>
      <c r="N3915" s="832">
        <v>0</v>
      </c>
      <c r="O3915" s="832">
        <v>0</v>
      </c>
      <c r="P3915" s="832">
        <v>0</v>
      </c>
      <c r="Q3915" s="832">
        <v>0</v>
      </c>
      <c r="R3915" s="832">
        <v>0</v>
      </c>
      <c r="S3915" s="832">
        <v>0</v>
      </c>
      <c r="T3915" s="832">
        <v>0</v>
      </c>
      <c r="U3915" s="832">
        <v>0</v>
      </c>
      <c r="V3915" s="832">
        <v>0</v>
      </c>
      <c r="W3915" s="832">
        <v>0</v>
      </c>
      <c r="X3915" s="832">
        <v>0</v>
      </c>
      <c r="Y3915" s="832">
        <v>0</v>
      </c>
      <c r="Z3915" s="832">
        <v>0</v>
      </c>
      <c r="AA3915" s="832">
        <v>0</v>
      </c>
      <c r="AB3915" s="832">
        <v>0</v>
      </c>
      <c r="AC3915" s="832">
        <v>0</v>
      </c>
      <c r="AD3915" s="832">
        <v>0</v>
      </c>
      <c r="AE3915" s="832">
        <v>0</v>
      </c>
      <c r="AF3915" s="832">
        <v>0</v>
      </c>
      <c r="AG3915" s="832">
        <v>0</v>
      </c>
      <c r="AH3915" s="832">
        <v>0</v>
      </c>
      <c r="AI3915" s="832">
        <v>0</v>
      </c>
    </row>
    <row r="3916" spans="1:35" ht="15" customHeight="1">
      <c r="A3916" s="832" t="s">
        <v>1150</v>
      </c>
      <c r="B3916" s="832">
        <v>2024</v>
      </c>
      <c r="C3916" s="832" t="s">
        <v>1816</v>
      </c>
      <c r="D3916" s="832" t="s">
        <v>1817</v>
      </c>
      <c r="E3916" s="832" t="s">
        <v>1792</v>
      </c>
      <c r="F3916" s="832" t="s">
        <v>1792</v>
      </c>
      <c r="G3916" s="832">
        <v>0</v>
      </c>
      <c r="H3916" s="832">
        <v>0</v>
      </c>
      <c r="I3916" s="832">
        <v>0</v>
      </c>
      <c r="J3916" s="832">
        <v>0</v>
      </c>
      <c r="K3916" s="832">
        <v>0</v>
      </c>
      <c r="L3916" s="832">
        <v>0</v>
      </c>
      <c r="M3916" s="832">
        <v>-1063.58</v>
      </c>
      <c r="N3916" s="832">
        <v>-7501.58</v>
      </c>
      <c r="O3916" s="832">
        <v>-321.66000000000003</v>
      </c>
      <c r="P3916" s="832">
        <v>-234.38</v>
      </c>
      <c r="Q3916" s="832">
        <v>-1612.7</v>
      </c>
      <c r="R3916" s="832">
        <v>-2133.7800000000002</v>
      </c>
      <c r="S3916" s="832">
        <v>0</v>
      </c>
      <c r="T3916" s="832">
        <v>0</v>
      </c>
      <c r="U3916" s="832">
        <v>0</v>
      </c>
      <c r="V3916" s="832">
        <v>0</v>
      </c>
      <c r="W3916" s="832">
        <v>0</v>
      </c>
      <c r="X3916" s="832">
        <v>0</v>
      </c>
      <c r="Y3916" s="832">
        <v>0</v>
      </c>
      <c r="Z3916" s="832">
        <v>0</v>
      </c>
      <c r="AA3916" s="832">
        <v>0</v>
      </c>
      <c r="AB3916" s="832">
        <v>0</v>
      </c>
      <c r="AC3916" s="832">
        <v>0</v>
      </c>
      <c r="AD3916" s="832">
        <v>0</v>
      </c>
      <c r="AE3916" s="832">
        <v>0</v>
      </c>
      <c r="AF3916" s="832">
        <v>0</v>
      </c>
      <c r="AG3916" s="832">
        <v>0</v>
      </c>
      <c r="AH3916" s="832">
        <v>0</v>
      </c>
      <c r="AI3916" s="832">
        <v>0</v>
      </c>
    </row>
    <row r="3917" spans="1:35" ht="15" customHeight="1">
      <c r="A3917" s="832" t="s">
        <v>1150</v>
      </c>
      <c r="B3917" s="832">
        <v>2024</v>
      </c>
      <c r="C3917" s="832" t="s">
        <v>1818</v>
      </c>
      <c r="D3917" s="832" t="s">
        <v>1819</v>
      </c>
      <c r="E3917" s="832" t="s">
        <v>333</v>
      </c>
      <c r="F3917" s="832" t="s">
        <v>1792</v>
      </c>
      <c r="G3917" s="832">
        <v>257.58999999999997</v>
      </c>
      <c r="H3917" s="832">
        <v>257.58999999999997</v>
      </c>
      <c r="I3917" s="832">
        <v>257.58999999999997</v>
      </c>
      <c r="J3917" s="832">
        <v>257.58999999999997</v>
      </c>
      <c r="K3917" s="832">
        <v>257.58999999999997</v>
      </c>
      <c r="L3917" s="832">
        <v>257.58999999999997</v>
      </c>
      <c r="M3917" s="832">
        <v>257.58999999999997</v>
      </c>
      <c r="N3917" s="832">
        <v>257.58999999999997</v>
      </c>
      <c r="O3917" s="832">
        <v>257.58999999999997</v>
      </c>
      <c r="P3917" s="832">
        <v>257.58999999999997</v>
      </c>
      <c r="Q3917" s="832">
        <v>257.58999999999997</v>
      </c>
      <c r="R3917" s="832">
        <v>257.58999999999997</v>
      </c>
      <c r="S3917" s="832">
        <v>0</v>
      </c>
      <c r="T3917" s="832">
        <v>0</v>
      </c>
      <c r="U3917" s="832">
        <v>0</v>
      </c>
      <c r="V3917" s="832">
        <v>0</v>
      </c>
      <c r="W3917" s="832">
        <v>0</v>
      </c>
      <c r="X3917" s="832">
        <v>0</v>
      </c>
      <c r="Y3917" s="832">
        <v>0</v>
      </c>
      <c r="Z3917" s="832">
        <v>0</v>
      </c>
      <c r="AA3917" s="832">
        <v>0</v>
      </c>
      <c r="AB3917" s="832">
        <v>0</v>
      </c>
      <c r="AC3917" s="832">
        <v>0</v>
      </c>
      <c r="AD3917" s="832">
        <v>0</v>
      </c>
      <c r="AE3917" s="832">
        <v>0</v>
      </c>
      <c r="AF3917" s="832">
        <v>0</v>
      </c>
      <c r="AG3917" s="832">
        <v>0</v>
      </c>
      <c r="AH3917" s="832">
        <v>0</v>
      </c>
      <c r="AI3917" s="832">
        <v>0</v>
      </c>
    </row>
    <row r="3918" spans="1:35" ht="15" customHeight="1">
      <c r="A3918" s="832" t="s">
        <v>1150</v>
      </c>
      <c r="B3918" s="832">
        <v>2024</v>
      </c>
      <c r="C3918" s="832" t="s">
        <v>1820</v>
      </c>
      <c r="D3918" s="832" t="s">
        <v>2764</v>
      </c>
      <c r="E3918" s="832" t="s">
        <v>333</v>
      </c>
      <c r="F3918" s="832" t="s">
        <v>1792</v>
      </c>
      <c r="G3918" s="832">
        <v>-17500</v>
      </c>
      <c r="H3918" s="832">
        <v>-17500</v>
      </c>
      <c r="I3918" s="832">
        <v>0</v>
      </c>
      <c r="J3918" s="832">
        <v>0</v>
      </c>
      <c r="K3918" s="832">
        <v>0</v>
      </c>
      <c r="L3918" s="832">
        <v>14486.86</v>
      </c>
      <c r="M3918" s="832">
        <v>0</v>
      </c>
      <c r="N3918" s="832">
        <v>0</v>
      </c>
      <c r="O3918" s="832">
        <v>0</v>
      </c>
      <c r="P3918" s="832">
        <v>0</v>
      </c>
      <c r="Q3918" s="832">
        <v>0</v>
      </c>
      <c r="R3918" s="832">
        <v>0</v>
      </c>
      <c r="S3918" s="832">
        <v>0</v>
      </c>
      <c r="T3918" s="832">
        <v>0</v>
      </c>
      <c r="U3918" s="832">
        <v>0</v>
      </c>
      <c r="V3918" s="832">
        <v>0</v>
      </c>
      <c r="W3918" s="832">
        <v>0</v>
      </c>
      <c r="X3918" s="832">
        <v>0</v>
      </c>
      <c r="Y3918" s="832">
        <v>0</v>
      </c>
      <c r="Z3918" s="832">
        <v>0</v>
      </c>
      <c r="AA3918" s="832">
        <v>0</v>
      </c>
      <c r="AB3918" s="832">
        <v>0</v>
      </c>
      <c r="AC3918" s="832">
        <v>0</v>
      </c>
      <c r="AD3918" s="832">
        <v>0</v>
      </c>
      <c r="AE3918" s="832">
        <v>0</v>
      </c>
      <c r="AF3918" s="832">
        <v>0</v>
      </c>
      <c r="AG3918" s="832">
        <v>0</v>
      </c>
      <c r="AH3918" s="832">
        <v>0</v>
      </c>
      <c r="AI3918" s="832">
        <v>0</v>
      </c>
    </row>
    <row r="3919" spans="1:35" ht="15" customHeight="1">
      <c r="A3919" s="832" t="s">
        <v>1150</v>
      </c>
      <c r="B3919" s="832">
        <v>2024</v>
      </c>
      <c r="C3919" s="832" t="s">
        <v>1822</v>
      </c>
      <c r="D3919" s="832" t="s">
        <v>1823</v>
      </c>
      <c r="E3919" s="832" t="s">
        <v>336</v>
      </c>
      <c r="F3919" s="832" t="s">
        <v>1792</v>
      </c>
      <c r="G3919" s="832">
        <v>0</v>
      </c>
      <c r="H3919" s="832">
        <v>0</v>
      </c>
      <c r="I3919" s="832">
        <v>0</v>
      </c>
      <c r="J3919" s="832">
        <v>0</v>
      </c>
      <c r="K3919" s="832">
        <v>0</v>
      </c>
      <c r="L3919" s="832">
        <v>0</v>
      </c>
      <c r="M3919" s="832">
        <v>0</v>
      </c>
      <c r="N3919" s="832">
        <v>0</v>
      </c>
      <c r="O3919" s="832">
        <v>0</v>
      </c>
      <c r="P3919" s="832">
        <v>0</v>
      </c>
      <c r="Q3919" s="832">
        <v>0</v>
      </c>
      <c r="R3919" s="832">
        <v>0</v>
      </c>
      <c r="S3919" s="832">
        <v>0</v>
      </c>
      <c r="T3919" s="832">
        <v>0</v>
      </c>
      <c r="U3919" s="832">
        <v>0</v>
      </c>
      <c r="V3919" s="832">
        <v>0</v>
      </c>
      <c r="W3919" s="832">
        <v>0</v>
      </c>
      <c r="X3919" s="832">
        <v>0</v>
      </c>
      <c r="Y3919" s="832">
        <v>0</v>
      </c>
      <c r="Z3919" s="832">
        <v>0</v>
      </c>
      <c r="AA3919" s="832">
        <v>0</v>
      </c>
      <c r="AB3919" s="832">
        <v>0</v>
      </c>
      <c r="AC3919" s="832">
        <v>0</v>
      </c>
      <c r="AD3919" s="832">
        <v>0</v>
      </c>
      <c r="AE3919" s="832">
        <v>0</v>
      </c>
      <c r="AF3919" s="832">
        <v>0</v>
      </c>
      <c r="AG3919" s="832">
        <v>0</v>
      </c>
      <c r="AH3919" s="832">
        <v>0</v>
      </c>
      <c r="AI3919" s="832">
        <v>0</v>
      </c>
    </row>
    <row r="3920" spans="1:35" ht="15" customHeight="1">
      <c r="A3920" s="832" t="s">
        <v>1150</v>
      </c>
      <c r="B3920" s="832">
        <v>2024</v>
      </c>
      <c r="C3920" s="832" t="s">
        <v>1824</v>
      </c>
      <c r="D3920" s="832" t="s">
        <v>1825</v>
      </c>
      <c r="E3920" s="832" t="s">
        <v>333</v>
      </c>
      <c r="F3920" s="832" t="s">
        <v>1792</v>
      </c>
      <c r="G3920" s="832">
        <v>0</v>
      </c>
      <c r="H3920" s="832">
        <v>0</v>
      </c>
      <c r="I3920" s="832">
        <v>0</v>
      </c>
      <c r="J3920" s="832">
        <v>0</v>
      </c>
      <c r="K3920" s="832">
        <v>0</v>
      </c>
      <c r="L3920" s="832">
        <v>0</v>
      </c>
      <c r="M3920" s="832">
        <v>0</v>
      </c>
      <c r="N3920" s="832">
        <v>0</v>
      </c>
      <c r="O3920" s="832">
        <v>0</v>
      </c>
      <c r="P3920" s="832">
        <v>0</v>
      </c>
      <c r="Q3920" s="832">
        <v>0</v>
      </c>
      <c r="R3920" s="832">
        <v>0</v>
      </c>
      <c r="S3920" s="832">
        <v>0</v>
      </c>
      <c r="T3920" s="832">
        <v>0</v>
      </c>
      <c r="U3920" s="832">
        <v>0</v>
      </c>
      <c r="V3920" s="832">
        <v>0</v>
      </c>
      <c r="W3920" s="832">
        <v>0</v>
      </c>
      <c r="X3920" s="832">
        <v>0</v>
      </c>
      <c r="Y3920" s="832">
        <v>0</v>
      </c>
      <c r="Z3920" s="832">
        <v>0</v>
      </c>
      <c r="AA3920" s="832">
        <v>0</v>
      </c>
      <c r="AB3920" s="832">
        <v>0</v>
      </c>
      <c r="AC3920" s="832">
        <v>0</v>
      </c>
      <c r="AD3920" s="832">
        <v>0</v>
      </c>
      <c r="AE3920" s="832">
        <v>0</v>
      </c>
      <c r="AF3920" s="832">
        <v>0</v>
      </c>
      <c r="AG3920" s="832">
        <v>0</v>
      </c>
      <c r="AH3920" s="832">
        <v>0</v>
      </c>
      <c r="AI3920" s="832">
        <v>0</v>
      </c>
    </row>
    <row r="3921" spans="1:35" ht="15" customHeight="1">
      <c r="A3921" s="832" t="s">
        <v>1150</v>
      </c>
      <c r="B3921" s="832">
        <v>2024</v>
      </c>
      <c r="C3921" s="832" t="s">
        <v>1826</v>
      </c>
      <c r="D3921" s="832" t="s">
        <v>2765</v>
      </c>
      <c r="E3921" s="832" t="s">
        <v>1792</v>
      </c>
      <c r="F3921" s="832" t="s">
        <v>1792</v>
      </c>
      <c r="G3921" s="832">
        <v>370950.91</v>
      </c>
      <c r="H3921" s="832">
        <v>345472.05</v>
      </c>
      <c r="I3921" s="832">
        <v>413156.14</v>
      </c>
      <c r="J3921" s="832">
        <v>359296.99</v>
      </c>
      <c r="K3921" s="832">
        <v>399224.83</v>
      </c>
      <c r="L3921" s="832">
        <v>423963.05</v>
      </c>
      <c r="M3921" s="832">
        <v>302981.61</v>
      </c>
      <c r="N3921" s="832">
        <v>312086.74</v>
      </c>
      <c r="O3921" s="832">
        <v>307542.15000000002</v>
      </c>
      <c r="P3921" s="832">
        <v>325852.65000000002</v>
      </c>
      <c r="Q3921" s="832">
        <v>336879.61</v>
      </c>
      <c r="R3921" s="832">
        <v>366892.46</v>
      </c>
      <c r="S3921" s="832">
        <v>0</v>
      </c>
      <c r="T3921" s="832">
        <v>0</v>
      </c>
      <c r="U3921" s="832">
        <v>170</v>
      </c>
      <c r="V3921" s="832">
        <v>0</v>
      </c>
      <c r="W3921" s="832">
        <v>0</v>
      </c>
      <c r="X3921" s="832">
        <v>0</v>
      </c>
      <c r="Y3921" s="832">
        <v>0</v>
      </c>
      <c r="Z3921" s="832">
        <v>0</v>
      </c>
      <c r="AA3921" s="832">
        <v>0</v>
      </c>
      <c r="AB3921" s="832">
        <v>0</v>
      </c>
      <c r="AC3921" s="832">
        <v>0</v>
      </c>
      <c r="AD3921" s="832">
        <v>0</v>
      </c>
      <c r="AE3921" s="832">
        <v>0</v>
      </c>
      <c r="AF3921" s="832">
        <v>0</v>
      </c>
      <c r="AG3921" s="832">
        <v>0</v>
      </c>
      <c r="AH3921" s="832">
        <v>0</v>
      </c>
      <c r="AI3921" s="832">
        <v>0</v>
      </c>
    </row>
    <row r="3922" spans="1:35" ht="15" customHeight="1">
      <c r="A3922" s="832" t="s">
        <v>1150</v>
      </c>
      <c r="B3922" s="832">
        <v>2024</v>
      </c>
      <c r="C3922" s="832" t="s">
        <v>1828</v>
      </c>
      <c r="D3922" s="832" t="s">
        <v>2766</v>
      </c>
      <c r="E3922" s="832" t="s">
        <v>1792</v>
      </c>
      <c r="F3922" s="832" t="s">
        <v>1792</v>
      </c>
      <c r="G3922" s="832">
        <v>0</v>
      </c>
      <c r="H3922" s="832">
        <v>0</v>
      </c>
      <c r="I3922" s="832">
        <v>0</v>
      </c>
      <c r="J3922" s="832">
        <v>0</v>
      </c>
      <c r="K3922" s="832">
        <v>0</v>
      </c>
      <c r="L3922" s="832">
        <v>0</v>
      </c>
      <c r="M3922" s="832">
        <v>0</v>
      </c>
      <c r="N3922" s="832">
        <v>0</v>
      </c>
      <c r="O3922" s="832">
        <v>0</v>
      </c>
      <c r="P3922" s="832">
        <v>0</v>
      </c>
      <c r="Q3922" s="832">
        <v>0</v>
      </c>
      <c r="R3922" s="832">
        <v>0</v>
      </c>
      <c r="S3922" s="832">
        <v>0</v>
      </c>
      <c r="T3922" s="832">
        <v>0</v>
      </c>
      <c r="U3922" s="832">
        <v>0</v>
      </c>
      <c r="V3922" s="832">
        <v>0</v>
      </c>
      <c r="W3922" s="832">
        <v>0</v>
      </c>
      <c r="X3922" s="832">
        <v>0</v>
      </c>
      <c r="Y3922" s="832">
        <v>0</v>
      </c>
      <c r="Z3922" s="832">
        <v>0</v>
      </c>
      <c r="AA3922" s="832">
        <v>0</v>
      </c>
      <c r="AB3922" s="832">
        <v>0</v>
      </c>
      <c r="AC3922" s="832">
        <v>0</v>
      </c>
      <c r="AD3922" s="832">
        <v>0</v>
      </c>
      <c r="AE3922" s="832">
        <v>0</v>
      </c>
      <c r="AF3922" s="832">
        <v>0</v>
      </c>
      <c r="AG3922" s="832">
        <v>0</v>
      </c>
      <c r="AH3922" s="832">
        <v>0</v>
      </c>
      <c r="AI3922" s="832">
        <v>0</v>
      </c>
    </row>
    <row r="3923" spans="1:35" ht="15" customHeight="1">
      <c r="A3923" s="832" t="s">
        <v>1150</v>
      </c>
      <c r="B3923" s="832">
        <v>2024</v>
      </c>
      <c r="C3923" s="832" t="s">
        <v>1830</v>
      </c>
      <c r="D3923" s="832" t="s">
        <v>1831</v>
      </c>
      <c r="E3923" s="832" t="s">
        <v>1792</v>
      </c>
      <c r="F3923" s="832" t="s">
        <v>1792</v>
      </c>
      <c r="G3923" s="832">
        <v>-32398.81</v>
      </c>
      <c r="H3923" s="832">
        <v>-32015.52</v>
      </c>
      <c r="I3923" s="832">
        <v>-32256.77</v>
      </c>
      <c r="J3923" s="832">
        <v>-31882.69</v>
      </c>
      <c r="K3923" s="832">
        <v>-31085.75</v>
      </c>
      <c r="L3923" s="832">
        <v>-30988.07</v>
      </c>
      <c r="M3923" s="832">
        <v>-30838.02</v>
      </c>
      <c r="N3923" s="832">
        <v>-30648.42</v>
      </c>
      <c r="O3923" s="832">
        <v>-30888.42</v>
      </c>
      <c r="P3923" s="832">
        <v>-17767.57</v>
      </c>
      <c r="Q3923" s="832">
        <v>-17847.29</v>
      </c>
      <c r="R3923" s="832">
        <v>-17796.439999999999</v>
      </c>
      <c r="S3923" s="832">
        <v>0</v>
      </c>
      <c r="T3923" s="832">
        <v>0</v>
      </c>
      <c r="U3923" s="832">
        <v>13175.68</v>
      </c>
      <c r="V3923" s="832">
        <v>0</v>
      </c>
      <c r="W3923" s="832">
        <v>0</v>
      </c>
      <c r="X3923" s="832">
        <v>0</v>
      </c>
      <c r="Y3923" s="832">
        <v>0</v>
      </c>
      <c r="Z3923" s="832">
        <v>0</v>
      </c>
      <c r="AA3923" s="832">
        <v>0</v>
      </c>
      <c r="AB3923" s="832">
        <v>0</v>
      </c>
      <c r="AC3923" s="832">
        <v>0</v>
      </c>
      <c r="AD3923" s="832">
        <v>0</v>
      </c>
      <c r="AE3923" s="832">
        <v>0</v>
      </c>
      <c r="AF3923" s="832">
        <v>0</v>
      </c>
      <c r="AG3923" s="832">
        <v>0</v>
      </c>
      <c r="AH3923" s="832">
        <v>0</v>
      </c>
      <c r="AI3923" s="832">
        <v>0</v>
      </c>
    </row>
    <row r="3924" spans="1:35" ht="15" customHeight="1">
      <c r="A3924" s="832" t="s">
        <v>1150</v>
      </c>
      <c r="B3924" s="832">
        <v>2024</v>
      </c>
      <c r="C3924" s="832" t="s">
        <v>1832</v>
      </c>
      <c r="D3924" s="832" t="s">
        <v>1833</v>
      </c>
      <c r="E3924" s="832" t="s">
        <v>1792</v>
      </c>
      <c r="F3924" s="832" t="s">
        <v>1792</v>
      </c>
      <c r="G3924" s="832">
        <v>-652.95000000000005</v>
      </c>
      <c r="H3924" s="832">
        <v>-652.95000000000005</v>
      </c>
      <c r="I3924" s="832">
        <v>-652.95000000000005</v>
      </c>
      <c r="J3924" s="832">
        <v>0</v>
      </c>
      <c r="K3924" s="832">
        <v>0</v>
      </c>
      <c r="L3924" s="832">
        <v>0</v>
      </c>
      <c r="M3924" s="832">
        <v>0</v>
      </c>
      <c r="N3924" s="832">
        <v>0</v>
      </c>
      <c r="O3924" s="832">
        <v>0</v>
      </c>
      <c r="P3924" s="832">
        <v>0</v>
      </c>
      <c r="Q3924" s="832">
        <v>0</v>
      </c>
      <c r="R3924" s="832">
        <v>0</v>
      </c>
      <c r="S3924" s="832">
        <v>0</v>
      </c>
      <c r="T3924" s="832">
        <v>0</v>
      </c>
      <c r="U3924" s="832">
        <v>0</v>
      </c>
      <c r="V3924" s="832">
        <v>0</v>
      </c>
      <c r="W3924" s="832">
        <v>0</v>
      </c>
      <c r="X3924" s="832">
        <v>0</v>
      </c>
      <c r="Y3924" s="832">
        <v>0</v>
      </c>
      <c r="Z3924" s="832">
        <v>0</v>
      </c>
      <c r="AA3924" s="832">
        <v>0</v>
      </c>
      <c r="AB3924" s="832">
        <v>0</v>
      </c>
      <c r="AC3924" s="832">
        <v>0</v>
      </c>
      <c r="AD3924" s="832">
        <v>0</v>
      </c>
      <c r="AE3924" s="832">
        <v>0</v>
      </c>
      <c r="AF3924" s="832">
        <v>0</v>
      </c>
      <c r="AG3924" s="832">
        <v>0</v>
      </c>
      <c r="AH3924" s="832">
        <v>0</v>
      </c>
      <c r="AI3924" s="832">
        <v>0</v>
      </c>
    </row>
    <row r="3925" spans="1:35" ht="15" customHeight="1">
      <c r="A3925" s="832" t="s">
        <v>1150</v>
      </c>
      <c r="B3925" s="832">
        <v>2024</v>
      </c>
      <c r="C3925" s="832" t="s">
        <v>1834</v>
      </c>
      <c r="D3925" s="832" t="s">
        <v>1835</v>
      </c>
      <c r="E3925" s="832" t="s">
        <v>1792</v>
      </c>
      <c r="F3925" s="832" t="s">
        <v>1792</v>
      </c>
      <c r="G3925" s="832">
        <v>-14177.92</v>
      </c>
      <c r="H3925" s="832">
        <v>-14622.38</v>
      </c>
      <c r="I3925" s="832">
        <v>-14622.38</v>
      </c>
      <c r="J3925" s="832">
        <v>-14393.6</v>
      </c>
      <c r="K3925" s="832">
        <v>-14543.6</v>
      </c>
      <c r="L3925" s="832">
        <v>-14543.6</v>
      </c>
      <c r="M3925" s="832">
        <v>-14297.08</v>
      </c>
      <c r="N3925" s="832">
        <v>-14251.55</v>
      </c>
      <c r="O3925" s="832">
        <v>-14171.13</v>
      </c>
      <c r="P3925" s="832">
        <v>-7827.53</v>
      </c>
      <c r="Q3925" s="832">
        <v>-7724.09</v>
      </c>
      <c r="R3925" s="832">
        <v>-7724.09</v>
      </c>
      <c r="S3925" s="832">
        <v>0</v>
      </c>
      <c r="T3925" s="832">
        <v>0</v>
      </c>
      <c r="U3925" s="832">
        <v>6343.6</v>
      </c>
      <c r="V3925" s="832">
        <v>0</v>
      </c>
      <c r="W3925" s="832">
        <v>0</v>
      </c>
      <c r="X3925" s="832">
        <v>0</v>
      </c>
      <c r="Y3925" s="832">
        <v>0</v>
      </c>
      <c r="Z3925" s="832">
        <v>0</v>
      </c>
      <c r="AA3925" s="832">
        <v>0</v>
      </c>
      <c r="AB3925" s="832">
        <v>0</v>
      </c>
      <c r="AC3925" s="832">
        <v>0</v>
      </c>
      <c r="AD3925" s="832">
        <v>0</v>
      </c>
      <c r="AE3925" s="832">
        <v>0</v>
      </c>
      <c r="AF3925" s="832">
        <v>0</v>
      </c>
      <c r="AG3925" s="832">
        <v>0</v>
      </c>
      <c r="AH3925" s="832">
        <v>0</v>
      </c>
      <c r="AI3925" s="832">
        <v>0</v>
      </c>
    </row>
    <row r="3926" spans="1:35" ht="15" customHeight="1">
      <c r="A3926" s="832" t="s">
        <v>1150</v>
      </c>
      <c r="B3926" s="832">
        <v>2024</v>
      </c>
      <c r="C3926" s="832" t="s">
        <v>1836</v>
      </c>
      <c r="D3926" s="832" t="s">
        <v>1837</v>
      </c>
      <c r="E3926" s="832" t="s">
        <v>1792</v>
      </c>
      <c r="F3926" s="832" t="s">
        <v>1792</v>
      </c>
      <c r="G3926" s="832">
        <v>0</v>
      </c>
      <c r="H3926" s="832">
        <v>0</v>
      </c>
      <c r="I3926" s="832">
        <v>0</v>
      </c>
      <c r="J3926" s="832">
        <v>0</v>
      </c>
      <c r="K3926" s="832">
        <v>0</v>
      </c>
      <c r="L3926" s="832">
        <v>0</v>
      </c>
      <c r="M3926" s="832">
        <v>0</v>
      </c>
      <c r="N3926" s="832">
        <v>0</v>
      </c>
      <c r="O3926" s="832">
        <v>0</v>
      </c>
      <c r="P3926" s="832">
        <v>0</v>
      </c>
      <c r="Q3926" s="832">
        <v>0</v>
      </c>
      <c r="R3926" s="832">
        <v>0</v>
      </c>
      <c r="S3926" s="832">
        <v>0</v>
      </c>
      <c r="T3926" s="832">
        <v>0</v>
      </c>
      <c r="U3926" s="832">
        <v>0</v>
      </c>
      <c r="V3926" s="832">
        <v>0</v>
      </c>
      <c r="W3926" s="832">
        <v>0</v>
      </c>
      <c r="X3926" s="832">
        <v>0</v>
      </c>
      <c r="Y3926" s="832">
        <v>0</v>
      </c>
      <c r="Z3926" s="832">
        <v>0</v>
      </c>
      <c r="AA3926" s="832">
        <v>0</v>
      </c>
      <c r="AB3926" s="832">
        <v>0</v>
      </c>
      <c r="AC3926" s="832">
        <v>0</v>
      </c>
      <c r="AD3926" s="832">
        <v>0</v>
      </c>
      <c r="AE3926" s="832">
        <v>0</v>
      </c>
      <c r="AF3926" s="832">
        <v>0</v>
      </c>
      <c r="AG3926" s="832">
        <v>0</v>
      </c>
      <c r="AH3926" s="832">
        <v>0</v>
      </c>
      <c r="AI3926" s="832">
        <v>0</v>
      </c>
    </row>
    <row r="3927" spans="1:35" ht="15" customHeight="1">
      <c r="A3927" s="832" t="s">
        <v>1150</v>
      </c>
      <c r="B3927" s="832">
        <v>2024</v>
      </c>
      <c r="C3927" s="832" t="s">
        <v>1838</v>
      </c>
      <c r="D3927" s="832" t="s">
        <v>1839</v>
      </c>
      <c r="E3927" s="832" t="s">
        <v>1813</v>
      </c>
      <c r="F3927" s="832" t="s">
        <v>1792</v>
      </c>
      <c r="G3927" s="832">
        <v>-202123.77</v>
      </c>
      <c r="H3927" s="832">
        <v>-200992.29</v>
      </c>
      <c r="I3927" s="832">
        <v>-140176.07</v>
      </c>
      <c r="J3927" s="832">
        <v>-100274.4</v>
      </c>
      <c r="K3927" s="832">
        <v>-27703.03</v>
      </c>
      <c r="L3927" s="832">
        <v>-79623.69</v>
      </c>
      <c r="M3927" s="832">
        <v>-275667.06</v>
      </c>
      <c r="N3927" s="832">
        <v>-23013.19</v>
      </c>
      <c r="O3927" s="832">
        <v>155131.10999999999</v>
      </c>
      <c r="P3927" s="832">
        <v>262787.57</v>
      </c>
      <c r="Q3927" s="832">
        <v>11755.02</v>
      </c>
      <c r="R3927" s="832">
        <v>61996.94</v>
      </c>
      <c r="S3927" s="832">
        <v>0</v>
      </c>
      <c r="T3927" s="832">
        <v>0</v>
      </c>
      <c r="U3927" s="832">
        <v>12137.14</v>
      </c>
      <c r="V3927" s="832">
        <v>0</v>
      </c>
      <c r="W3927" s="832">
        <v>0</v>
      </c>
      <c r="X3927" s="832">
        <v>0</v>
      </c>
      <c r="Y3927" s="832">
        <v>0</v>
      </c>
      <c r="Z3927" s="832">
        <v>0</v>
      </c>
      <c r="AA3927" s="832">
        <v>0</v>
      </c>
      <c r="AB3927" s="832">
        <v>0</v>
      </c>
      <c r="AC3927" s="832">
        <v>0</v>
      </c>
      <c r="AD3927" s="832">
        <v>0</v>
      </c>
      <c r="AE3927" s="832">
        <v>0</v>
      </c>
      <c r="AF3927" s="832">
        <v>0</v>
      </c>
      <c r="AG3927" s="832">
        <v>0</v>
      </c>
      <c r="AH3927" s="832">
        <v>0</v>
      </c>
      <c r="AI3927" s="832">
        <v>0</v>
      </c>
    </row>
    <row r="3928" spans="1:35" ht="15" customHeight="1">
      <c r="A3928" s="832" t="s">
        <v>1150</v>
      </c>
      <c r="B3928" s="832">
        <v>2024</v>
      </c>
      <c r="C3928" s="832" t="s">
        <v>1843</v>
      </c>
      <c r="D3928" s="832" t="s">
        <v>1839</v>
      </c>
      <c r="E3928" s="832" t="s">
        <v>1813</v>
      </c>
      <c r="F3928" s="832" t="s">
        <v>1792</v>
      </c>
      <c r="G3928" s="832">
        <v>0</v>
      </c>
      <c r="H3928" s="832">
        <v>0</v>
      </c>
      <c r="I3928" s="832">
        <v>0</v>
      </c>
      <c r="J3928" s="832">
        <v>0</v>
      </c>
      <c r="K3928" s="832">
        <v>0</v>
      </c>
      <c r="L3928" s="832">
        <v>0</v>
      </c>
      <c r="M3928" s="832">
        <v>0</v>
      </c>
      <c r="N3928" s="832">
        <v>0</v>
      </c>
      <c r="O3928" s="832">
        <v>0</v>
      </c>
      <c r="P3928" s="832">
        <v>0</v>
      </c>
      <c r="Q3928" s="832">
        <v>0</v>
      </c>
      <c r="R3928" s="832">
        <v>0</v>
      </c>
      <c r="S3928" s="832">
        <v>0</v>
      </c>
      <c r="T3928" s="832">
        <v>0</v>
      </c>
      <c r="U3928" s="832">
        <v>0</v>
      </c>
      <c r="V3928" s="832">
        <v>0</v>
      </c>
      <c r="W3928" s="832">
        <v>0</v>
      </c>
      <c r="X3928" s="832">
        <v>0</v>
      </c>
      <c r="Y3928" s="832">
        <v>0</v>
      </c>
      <c r="Z3928" s="832">
        <v>0</v>
      </c>
      <c r="AA3928" s="832">
        <v>0</v>
      </c>
      <c r="AB3928" s="832">
        <v>0</v>
      </c>
      <c r="AC3928" s="832">
        <v>0</v>
      </c>
      <c r="AD3928" s="832">
        <v>0</v>
      </c>
      <c r="AE3928" s="832">
        <v>0</v>
      </c>
      <c r="AF3928" s="832">
        <v>0</v>
      </c>
      <c r="AG3928" s="832">
        <v>0</v>
      </c>
      <c r="AH3928" s="832">
        <v>0</v>
      </c>
      <c r="AI3928" s="832">
        <v>0</v>
      </c>
    </row>
    <row r="3929" spans="1:35" ht="15" customHeight="1">
      <c r="A3929" s="832" t="s">
        <v>1150</v>
      </c>
      <c r="B3929" s="832">
        <v>2024</v>
      </c>
      <c r="C3929" s="832" t="s">
        <v>1844</v>
      </c>
      <c r="D3929" s="832" t="s">
        <v>1845</v>
      </c>
      <c r="E3929" s="832" t="s">
        <v>1813</v>
      </c>
      <c r="F3929" s="832" t="s">
        <v>1792</v>
      </c>
      <c r="G3929" s="832">
        <v>711040.84</v>
      </c>
      <c r="H3929" s="832">
        <v>712409.34</v>
      </c>
      <c r="I3929" s="832">
        <v>793949.04</v>
      </c>
      <c r="J3929" s="832">
        <v>807578.22</v>
      </c>
      <c r="K3929" s="832">
        <v>957954.95</v>
      </c>
      <c r="L3929" s="832">
        <v>1063520.52</v>
      </c>
      <c r="M3929" s="832">
        <v>1311537.51</v>
      </c>
      <c r="N3929" s="832">
        <v>1023885.49</v>
      </c>
      <c r="O3929" s="832">
        <v>1336647.17</v>
      </c>
      <c r="P3929" s="832">
        <v>1585451.72</v>
      </c>
      <c r="Q3929" s="832">
        <v>1631787.74</v>
      </c>
      <c r="R3929" s="832">
        <v>1177395.57</v>
      </c>
      <c r="S3929" s="832">
        <v>0</v>
      </c>
      <c r="T3929" s="832">
        <v>0</v>
      </c>
      <c r="U3929" s="832">
        <v>-13494.4</v>
      </c>
      <c r="V3929" s="832">
        <v>0</v>
      </c>
      <c r="W3929" s="832">
        <v>0</v>
      </c>
      <c r="X3929" s="832">
        <v>0</v>
      </c>
      <c r="Y3929" s="832">
        <v>0</v>
      </c>
      <c r="Z3929" s="832">
        <v>0</v>
      </c>
      <c r="AA3929" s="832">
        <v>0</v>
      </c>
      <c r="AB3929" s="832">
        <v>0</v>
      </c>
      <c r="AC3929" s="832">
        <v>0</v>
      </c>
      <c r="AD3929" s="832">
        <v>0</v>
      </c>
      <c r="AE3929" s="832">
        <v>0</v>
      </c>
      <c r="AF3929" s="832">
        <v>0</v>
      </c>
      <c r="AG3929" s="832">
        <v>0</v>
      </c>
      <c r="AH3929" s="832">
        <v>0</v>
      </c>
      <c r="AI3929" s="832">
        <v>0</v>
      </c>
    </row>
    <row r="3930" spans="1:35" ht="15" customHeight="1">
      <c r="A3930" s="832" t="s">
        <v>1150</v>
      </c>
      <c r="B3930" s="832">
        <v>2024</v>
      </c>
      <c r="C3930" s="832" t="s">
        <v>1850</v>
      </c>
      <c r="D3930" s="832" t="s">
        <v>2871</v>
      </c>
      <c r="E3930" s="832" t="s">
        <v>1813</v>
      </c>
      <c r="F3930" s="832" t="s">
        <v>1792</v>
      </c>
      <c r="G3930" s="832">
        <v>5880</v>
      </c>
      <c r="H3930" s="832">
        <v>840</v>
      </c>
      <c r="I3930" s="832">
        <v>8960</v>
      </c>
      <c r="J3930" s="832">
        <v>12880</v>
      </c>
      <c r="K3930" s="832">
        <v>10920</v>
      </c>
      <c r="L3930" s="832">
        <v>9240</v>
      </c>
      <c r="M3930" s="832">
        <v>19320</v>
      </c>
      <c r="N3930" s="832">
        <v>14840</v>
      </c>
      <c r="O3930" s="832">
        <v>21584.05</v>
      </c>
      <c r="P3930" s="832">
        <v>18437.43</v>
      </c>
      <c r="Q3930" s="832">
        <v>21752.1</v>
      </c>
      <c r="R3930" s="832">
        <v>6647.15</v>
      </c>
      <c r="S3930" s="832">
        <v>0</v>
      </c>
      <c r="T3930" s="832">
        <v>0</v>
      </c>
      <c r="U3930" s="832">
        <v>0</v>
      </c>
      <c r="V3930" s="832">
        <v>0</v>
      </c>
      <c r="W3930" s="832">
        <v>0</v>
      </c>
      <c r="X3930" s="832">
        <v>0</v>
      </c>
      <c r="Y3930" s="832">
        <v>0</v>
      </c>
      <c r="Z3930" s="832">
        <v>0</v>
      </c>
      <c r="AA3930" s="832">
        <v>0</v>
      </c>
      <c r="AB3930" s="832">
        <v>0</v>
      </c>
      <c r="AC3930" s="832">
        <v>0</v>
      </c>
      <c r="AD3930" s="832">
        <v>0</v>
      </c>
      <c r="AE3930" s="832">
        <v>0</v>
      </c>
      <c r="AF3930" s="832">
        <v>0</v>
      </c>
      <c r="AG3930" s="832">
        <v>0</v>
      </c>
      <c r="AH3930" s="832">
        <v>0</v>
      </c>
      <c r="AI3930" s="832">
        <v>0</v>
      </c>
    </row>
    <row r="3931" spans="1:35" ht="15" customHeight="1">
      <c r="A3931" s="832" t="s">
        <v>1150</v>
      </c>
      <c r="B3931" s="832">
        <v>2024</v>
      </c>
      <c r="C3931" s="832" t="s">
        <v>1852</v>
      </c>
      <c r="D3931" s="832" t="s">
        <v>2767</v>
      </c>
      <c r="E3931" s="832" t="s">
        <v>1854</v>
      </c>
      <c r="F3931" s="832" t="s">
        <v>1792</v>
      </c>
      <c r="G3931" s="832">
        <v>0</v>
      </c>
      <c r="H3931" s="832">
        <v>0</v>
      </c>
      <c r="I3931" s="832">
        <v>0</v>
      </c>
      <c r="J3931" s="832">
        <v>0</v>
      </c>
      <c r="K3931" s="832">
        <v>-118353.97</v>
      </c>
      <c r="L3931" s="832">
        <v>-55834.85</v>
      </c>
      <c r="M3931" s="832">
        <v>24406.560000000001</v>
      </c>
      <c r="N3931" s="832">
        <v>345713.81</v>
      </c>
      <c r="O3931" s="832">
        <v>214433.05</v>
      </c>
      <c r="P3931" s="832">
        <v>0</v>
      </c>
      <c r="Q3931" s="832">
        <v>0</v>
      </c>
      <c r="R3931" s="832">
        <v>0</v>
      </c>
      <c r="S3931" s="832">
        <v>0</v>
      </c>
      <c r="T3931" s="832">
        <v>0</v>
      </c>
      <c r="U3931" s="832">
        <v>-240221.27</v>
      </c>
      <c r="V3931" s="832">
        <v>0</v>
      </c>
      <c r="W3931" s="832">
        <v>0</v>
      </c>
      <c r="X3931" s="832">
        <v>0</v>
      </c>
      <c r="Y3931" s="832">
        <v>0</v>
      </c>
      <c r="Z3931" s="832">
        <v>0</v>
      </c>
      <c r="AA3931" s="832">
        <v>0</v>
      </c>
      <c r="AB3931" s="832">
        <v>0</v>
      </c>
      <c r="AC3931" s="832">
        <v>0</v>
      </c>
      <c r="AD3931" s="832">
        <v>0</v>
      </c>
      <c r="AE3931" s="832">
        <v>0</v>
      </c>
      <c r="AF3931" s="832">
        <v>0</v>
      </c>
      <c r="AG3931" s="832">
        <v>0</v>
      </c>
      <c r="AH3931" s="832">
        <v>0</v>
      </c>
      <c r="AI3931" s="832">
        <v>0</v>
      </c>
    </row>
    <row r="3932" spans="1:35" ht="15" customHeight="1">
      <c r="A3932" s="832" t="s">
        <v>1150</v>
      </c>
      <c r="B3932" s="832">
        <v>2024</v>
      </c>
      <c r="C3932" s="832" t="s">
        <v>1855</v>
      </c>
      <c r="D3932" s="832" t="s">
        <v>1856</v>
      </c>
      <c r="E3932" s="832" t="s">
        <v>1854</v>
      </c>
      <c r="F3932" s="832" t="s">
        <v>1792</v>
      </c>
      <c r="G3932" s="832">
        <v>0</v>
      </c>
      <c r="H3932" s="832">
        <v>0</v>
      </c>
      <c r="I3932" s="832">
        <v>0</v>
      </c>
      <c r="J3932" s="832">
        <v>0</v>
      </c>
      <c r="K3932" s="832">
        <v>0</v>
      </c>
      <c r="L3932" s="832">
        <v>0</v>
      </c>
      <c r="M3932" s="832">
        <v>0</v>
      </c>
      <c r="N3932" s="832">
        <v>0</v>
      </c>
      <c r="O3932" s="832">
        <v>-4285910.29</v>
      </c>
      <c r="P3932" s="832">
        <v>-4278410.29</v>
      </c>
      <c r="Q3932" s="832">
        <v>-3880331.89</v>
      </c>
      <c r="R3932" s="832">
        <v>-4014582.13</v>
      </c>
      <c r="S3932" s="832">
        <v>0</v>
      </c>
      <c r="T3932" s="832">
        <v>0</v>
      </c>
      <c r="U3932" s="832">
        <v>0</v>
      </c>
      <c r="V3932" s="832">
        <v>0</v>
      </c>
      <c r="W3932" s="832">
        <v>0</v>
      </c>
      <c r="X3932" s="832">
        <v>0</v>
      </c>
      <c r="Y3932" s="832">
        <v>0</v>
      </c>
      <c r="Z3932" s="832">
        <v>0</v>
      </c>
      <c r="AA3932" s="832">
        <v>0</v>
      </c>
      <c r="AB3932" s="832">
        <v>0</v>
      </c>
      <c r="AC3932" s="832">
        <v>0</v>
      </c>
      <c r="AD3932" s="832">
        <v>0</v>
      </c>
      <c r="AE3932" s="832">
        <v>0</v>
      </c>
      <c r="AF3932" s="832">
        <v>0</v>
      </c>
      <c r="AG3932" s="832">
        <v>0</v>
      </c>
      <c r="AH3932" s="832">
        <v>0</v>
      </c>
      <c r="AI3932" s="832">
        <v>0</v>
      </c>
    </row>
    <row r="3933" spans="1:35" ht="15" customHeight="1">
      <c r="A3933" s="832" t="s">
        <v>1150</v>
      </c>
      <c r="B3933" s="832">
        <v>2024</v>
      </c>
      <c r="C3933" s="832" t="s">
        <v>1857</v>
      </c>
      <c r="D3933" s="832" t="s">
        <v>1858</v>
      </c>
      <c r="E3933" s="832" t="s">
        <v>1854</v>
      </c>
      <c r="F3933" s="832" t="s">
        <v>1792</v>
      </c>
      <c r="G3933" s="832">
        <v>0</v>
      </c>
      <c r="H3933" s="832">
        <v>0</v>
      </c>
      <c r="I3933" s="832">
        <v>0</v>
      </c>
      <c r="J3933" s="832">
        <v>0</v>
      </c>
      <c r="K3933" s="832">
        <v>0</v>
      </c>
      <c r="L3933" s="832">
        <v>0</v>
      </c>
      <c r="M3933" s="832">
        <v>0</v>
      </c>
      <c r="N3933" s="832">
        <v>0</v>
      </c>
      <c r="O3933" s="832">
        <v>0</v>
      </c>
      <c r="P3933" s="832">
        <v>0</v>
      </c>
      <c r="Q3933" s="832">
        <v>0</v>
      </c>
      <c r="R3933" s="832">
        <v>0</v>
      </c>
      <c r="S3933" s="832">
        <v>0</v>
      </c>
      <c r="T3933" s="832">
        <v>0</v>
      </c>
      <c r="U3933" s="832">
        <v>0</v>
      </c>
      <c r="V3933" s="832">
        <v>0</v>
      </c>
      <c r="W3933" s="832">
        <v>0</v>
      </c>
      <c r="X3933" s="832">
        <v>0</v>
      </c>
      <c r="Y3933" s="832">
        <v>0</v>
      </c>
      <c r="Z3933" s="832">
        <v>0</v>
      </c>
      <c r="AA3933" s="832">
        <v>0</v>
      </c>
      <c r="AB3933" s="832">
        <v>0</v>
      </c>
      <c r="AC3933" s="832">
        <v>0</v>
      </c>
      <c r="AD3933" s="832">
        <v>0</v>
      </c>
      <c r="AE3933" s="832">
        <v>0</v>
      </c>
      <c r="AF3933" s="832">
        <v>0</v>
      </c>
      <c r="AG3933" s="832">
        <v>0</v>
      </c>
      <c r="AH3933" s="832">
        <v>0</v>
      </c>
      <c r="AI3933" s="832">
        <v>0</v>
      </c>
    </row>
    <row r="3934" spans="1:35" ht="15" customHeight="1">
      <c r="A3934" s="832" t="s">
        <v>1150</v>
      </c>
      <c r="B3934" s="832">
        <v>2024</v>
      </c>
      <c r="C3934" s="832" t="s">
        <v>1859</v>
      </c>
      <c r="D3934" s="832" t="s">
        <v>1860</v>
      </c>
      <c r="E3934" s="832" t="s">
        <v>1854</v>
      </c>
      <c r="F3934" s="832" t="s">
        <v>1792</v>
      </c>
      <c r="G3934" s="832">
        <v>0</v>
      </c>
      <c r="H3934" s="832">
        <v>0</v>
      </c>
      <c r="I3934" s="832">
        <v>0</v>
      </c>
      <c r="J3934" s="832">
        <v>0</v>
      </c>
      <c r="K3934" s="832">
        <v>0</v>
      </c>
      <c r="L3934" s="832">
        <v>0</v>
      </c>
      <c r="M3934" s="832">
        <v>0</v>
      </c>
      <c r="N3934" s="832">
        <v>0</v>
      </c>
      <c r="O3934" s="832">
        <v>0</v>
      </c>
      <c r="P3934" s="832">
        <v>0</v>
      </c>
      <c r="Q3934" s="832">
        <v>-401894.5</v>
      </c>
      <c r="R3934" s="832">
        <v>-401894.5</v>
      </c>
      <c r="S3934" s="832">
        <v>0</v>
      </c>
      <c r="T3934" s="832">
        <v>0</v>
      </c>
      <c r="U3934" s="832">
        <v>0</v>
      </c>
      <c r="V3934" s="832">
        <v>0</v>
      </c>
      <c r="W3934" s="832">
        <v>0</v>
      </c>
      <c r="X3934" s="832">
        <v>0</v>
      </c>
      <c r="Y3934" s="832">
        <v>0</v>
      </c>
      <c r="Z3934" s="832">
        <v>0</v>
      </c>
      <c r="AA3934" s="832">
        <v>0</v>
      </c>
      <c r="AB3934" s="832">
        <v>0</v>
      </c>
      <c r="AC3934" s="832">
        <v>0</v>
      </c>
      <c r="AD3934" s="832">
        <v>0</v>
      </c>
      <c r="AE3934" s="832">
        <v>0</v>
      </c>
      <c r="AF3934" s="832">
        <v>0</v>
      </c>
      <c r="AG3934" s="832">
        <v>0</v>
      </c>
      <c r="AH3934" s="832">
        <v>0</v>
      </c>
      <c r="AI3934" s="832">
        <v>0</v>
      </c>
    </row>
    <row r="3935" spans="1:35" ht="15" customHeight="1">
      <c r="A3935" s="832" t="s">
        <v>1150</v>
      </c>
      <c r="B3935" s="832">
        <v>2024</v>
      </c>
      <c r="C3935" s="832" t="s">
        <v>1861</v>
      </c>
      <c r="D3935" s="832" t="s">
        <v>1862</v>
      </c>
      <c r="E3935" s="832" t="s">
        <v>1854</v>
      </c>
      <c r="F3935" s="832" t="s">
        <v>1792</v>
      </c>
      <c r="G3935" s="832">
        <v>0</v>
      </c>
      <c r="H3935" s="832">
        <v>0</v>
      </c>
      <c r="I3935" s="832">
        <v>0</v>
      </c>
      <c r="J3935" s="832">
        <v>0</v>
      </c>
      <c r="K3935" s="832">
        <v>0</v>
      </c>
      <c r="L3935" s="832">
        <v>0</v>
      </c>
      <c r="M3935" s="832">
        <v>0</v>
      </c>
      <c r="N3935" s="832">
        <v>0</v>
      </c>
      <c r="O3935" s="832">
        <v>0</v>
      </c>
      <c r="P3935" s="832">
        <v>0</v>
      </c>
      <c r="Q3935" s="832">
        <v>0</v>
      </c>
      <c r="R3935" s="832">
        <v>0</v>
      </c>
      <c r="S3935" s="832">
        <v>0</v>
      </c>
      <c r="T3935" s="832">
        <v>0</v>
      </c>
      <c r="U3935" s="832">
        <v>0</v>
      </c>
      <c r="V3935" s="832">
        <v>0</v>
      </c>
      <c r="W3935" s="832">
        <v>0</v>
      </c>
      <c r="X3935" s="832">
        <v>0</v>
      </c>
      <c r="Y3935" s="832">
        <v>0</v>
      </c>
      <c r="Z3935" s="832">
        <v>0</v>
      </c>
      <c r="AA3935" s="832">
        <v>0</v>
      </c>
      <c r="AB3935" s="832">
        <v>0</v>
      </c>
      <c r="AC3935" s="832">
        <v>0</v>
      </c>
      <c r="AD3935" s="832">
        <v>0</v>
      </c>
      <c r="AE3935" s="832">
        <v>0</v>
      </c>
      <c r="AF3935" s="832">
        <v>0</v>
      </c>
      <c r="AG3935" s="832">
        <v>0</v>
      </c>
      <c r="AH3935" s="832">
        <v>0</v>
      </c>
      <c r="AI3935" s="832">
        <v>0</v>
      </c>
    </row>
    <row r="3936" spans="1:35" ht="15" customHeight="1">
      <c r="A3936" s="832" t="s">
        <v>1150</v>
      </c>
      <c r="B3936" s="832">
        <v>2024</v>
      </c>
      <c r="C3936" s="832" t="s">
        <v>1863</v>
      </c>
      <c r="D3936" s="832" t="s">
        <v>2875</v>
      </c>
      <c r="E3936" s="832" t="s">
        <v>1842</v>
      </c>
      <c r="F3936" s="832" t="s">
        <v>1792</v>
      </c>
      <c r="G3936" s="832">
        <v>0</v>
      </c>
      <c r="H3936" s="832">
        <v>0</v>
      </c>
      <c r="I3936" s="832">
        <v>0</v>
      </c>
      <c r="J3936" s="832">
        <v>0</v>
      </c>
      <c r="K3936" s="832">
        <v>0</v>
      </c>
      <c r="L3936" s="832">
        <v>0</v>
      </c>
      <c r="M3936" s="832">
        <v>0</v>
      </c>
      <c r="N3936" s="832">
        <v>0</v>
      </c>
      <c r="O3936" s="832">
        <v>0</v>
      </c>
      <c r="P3936" s="832">
        <v>0</v>
      </c>
      <c r="Q3936" s="832">
        <v>401894.5</v>
      </c>
      <c r="R3936" s="832">
        <v>401894.5</v>
      </c>
      <c r="S3936" s="832">
        <v>0</v>
      </c>
      <c r="T3936" s="832">
        <v>0</v>
      </c>
      <c r="U3936" s="832">
        <v>0</v>
      </c>
      <c r="V3936" s="832">
        <v>0</v>
      </c>
      <c r="W3936" s="832">
        <v>0</v>
      </c>
      <c r="X3936" s="832">
        <v>0</v>
      </c>
      <c r="Y3936" s="832">
        <v>0</v>
      </c>
      <c r="Z3936" s="832">
        <v>0</v>
      </c>
      <c r="AA3936" s="832">
        <v>0</v>
      </c>
      <c r="AB3936" s="832">
        <v>0</v>
      </c>
      <c r="AC3936" s="832">
        <v>0</v>
      </c>
      <c r="AD3936" s="832">
        <v>0</v>
      </c>
      <c r="AE3936" s="832">
        <v>0</v>
      </c>
      <c r="AF3936" s="832">
        <v>0</v>
      </c>
      <c r="AG3936" s="832">
        <v>0</v>
      </c>
      <c r="AH3936" s="832">
        <v>0</v>
      </c>
      <c r="AI3936" s="832">
        <v>0</v>
      </c>
    </row>
    <row r="3937" spans="1:35" ht="15" customHeight="1">
      <c r="A3937" s="832" t="s">
        <v>1150</v>
      </c>
      <c r="B3937" s="832">
        <v>2024</v>
      </c>
      <c r="C3937" s="832" t="s">
        <v>1873</v>
      </c>
      <c r="D3937" s="832" t="s">
        <v>1874</v>
      </c>
      <c r="E3937" s="832" t="s">
        <v>1792</v>
      </c>
      <c r="F3937" s="832" t="s">
        <v>1792</v>
      </c>
      <c r="G3937" s="832">
        <v>-5874.71</v>
      </c>
      <c r="H3937" s="832">
        <v>-9310.2099999999991</v>
      </c>
      <c r="I3937" s="832">
        <v>-1252.79</v>
      </c>
      <c r="J3937" s="832">
        <v>50.21</v>
      </c>
      <c r="K3937" s="832">
        <v>2673.35</v>
      </c>
      <c r="L3937" s="832">
        <v>1952.82</v>
      </c>
      <c r="M3937" s="832">
        <v>761.58</v>
      </c>
      <c r="N3937" s="832">
        <v>-1531.83</v>
      </c>
      <c r="O3937" s="832">
        <v>2120.94</v>
      </c>
      <c r="P3937" s="832">
        <v>11064.69</v>
      </c>
      <c r="Q3937" s="832">
        <v>377.64</v>
      </c>
      <c r="R3937" s="832">
        <v>-75.510000000000005</v>
      </c>
      <c r="S3937" s="832">
        <v>0</v>
      </c>
      <c r="T3937" s="832">
        <v>0</v>
      </c>
      <c r="U3937" s="832">
        <v>0</v>
      </c>
      <c r="V3937" s="832">
        <v>0</v>
      </c>
      <c r="W3937" s="832">
        <v>0</v>
      </c>
      <c r="X3937" s="832">
        <v>0</v>
      </c>
      <c r="Y3937" s="832">
        <v>0</v>
      </c>
      <c r="Z3937" s="832">
        <v>0</v>
      </c>
      <c r="AA3937" s="832">
        <v>0</v>
      </c>
      <c r="AB3937" s="832">
        <v>0</v>
      </c>
      <c r="AC3937" s="832">
        <v>0</v>
      </c>
      <c r="AD3937" s="832">
        <v>0</v>
      </c>
      <c r="AE3937" s="832">
        <v>0</v>
      </c>
      <c r="AF3937" s="832">
        <v>0</v>
      </c>
      <c r="AG3937" s="832">
        <v>0</v>
      </c>
      <c r="AH3937" s="832">
        <v>0</v>
      </c>
      <c r="AI3937" s="832">
        <v>0</v>
      </c>
    </row>
    <row r="3938" spans="1:35" ht="15" customHeight="1">
      <c r="A3938" s="832" t="s">
        <v>1150</v>
      </c>
      <c r="B3938" s="832">
        <v>2024</v>
      </c>
      <c r="C3938" s="832" t="s">
        <v>1875</v>
      </c>
      <c r="D3938" s="832" t="s">
        <v>1876</v>
      </c>
      <c r="E3938" s="832" t="s">
        <v>1153</v>
      </c>
      <c r="F3938" s="832" t="s">
        <v>1792</v>
      </c>
      <c r="G3938" s="832">
        <v>0</v>
      </c>
      <c r="H3938" s="832">
        <v>0</v>
      </c>
      <c r="I3938" s="832">
        <v>0</v>
      </c>
      <c r="J3938" s="832">
        <v>0</v>
      </c>
      <c r="K3938" s="832">
        <v>0</v>
      </c>
      <c r="L3938" s="832">
        <v>0</v>
      </c>
      <c r="M3938" s="832">
        <v>0</v>
      </c>
      <c r="N3938" s="832">
        <v>0</v>
      </c>
      <c r="O3938" s="832">
        <v>0</v>
      </c>
      <c r="P3938" s="832">
        <v>0</v>
      </c>
      <c r="Q3938" s="832">
        <v>0</v>
      </c>
      <c r="R3938" s="832">
        <v>0</v>
      </c>
      <c r="S3938" s="832">
        <v>0</v>
      </c>
      <c r="T3938" s="832">
        <v>0</v>
      </c>
      <c r="U3938" s="832">
        <v>0</v>
      </c>
      <c r="V3938" s="832">
        <v>0</v>
      </c>
      <c r="W3938" s="832">
        <v>0</v>
      </c>
      <c r="X3938" s="832">
        <v>0</v>
      </c>
      <c r="Y3938" s="832">
        <v>0</v>
      </c>
      <c r="Z3938" s="832">
        <v>0</v>
      </c>
      <c r="AA3938" s="832">
        <v>0</v>
      </c>
      <c r="AB3938" s="832">
        <v>0</v>
      </c>
      <c r="AC3938" s="832">
        <v>0</v>
      </c>
      <c r="AD3938" s="832">
        <v>0</v>
      </c>
      <c r="AE3938" s="832">
        <v>0</v>
      </c>
      <c r="AF3938" s="832">
        <v>0</v>
      </c>
      <c r="AG3938" s="832">
        <v>0</v>
      </c>
      <c r="AH3938" s="832">
        <v>0</v>
      </c>
      <c r="AI3938" s="832">
        <v>0</v>
      </c>
    </row>
    <row r="3939" spans="1:35" ht="15" customHeight="1">
      <c r="A3939" s="832" t="s">
        <v>1150</v>
      </c>
      <c r="B3939" s="832">
        <v>2024</v>
      </c>
      <c r="C3939" s="832" t="s">
        <v>1877</v>
      </c>
      <c r="D3939" s="832" t="s">
        <v>1878</v>
      </c>
      <c r="E3939" s="832" t="s">
        <v>333</v>
      </c>
      <c r="F3939" s="832" t="s">
        <v>1792</v>
      </c>
      <c r="G3939" s="832">
        <v>0</v>
      </c>
      <c r="H3939" s="832">
        <v>0</v>
      </c>
      <c r="I3939" s="832">
        <v>0</v>
      </c>
      <c r="J3939" s="832">
        <v>0</v>
      </c>
      <c r="K3939" s="832">
        <v>0</v>
      </c>
      <c r="L3939" s="832">
        <v>0</v>
      </c>
      <c r="M3939" s="832">
        <v>0</v>
      </c>
      <c r="N3939" s="832">
        <v>0</v>
      </c>
      <c r="O3939" s="832">
        <v>0</v>
      </c>
      <c r="P3939" s="832">
        <v>0</v>
      </c>
      <c r="Q3939" s="832">
        <v>0</v>
      </c>
      <c r="R3939" s="832">
        <v>0</v>
      </c>
      <c r="S3939" s="832">
        <v>0</v>
      </c>
      <c r="T3939" s="832">
        <v>0</v>
      </c>
      <c r="U3939" s="832">
        <v>0</v>
      </c>
      <c r="V3939" s="832">
        <v>0</v>
      </c>
      <c r="W3939" s="832">
        <v>0</v>
      </c>
      <c r="X3939" s="832">
        <v>0</v>
      </c>
      <c r="Y3939" s="832">
        <v>0</v>
      </c>
      <c r="Z3939" s="832">
        <v>0</v>
      </c>
      <c r="AA3939" s="832">
        <v>0</v>
      </c>
      <c r="AB3939" s="832">
        <v>0</v>
      </c>
      <c r="AC3939" s="832">
        <v>0</v>
      </c>
      <c r="AD3939" s="832">
        <v>0</v>
      </c>
      <c r="AE3939" s="832">
        <v>0</v>
      </c>
      <c r="AF3939" s="832">
        <v>0</v>
      </c>
      <c r="AG3939" s="832">
        <v>0</v>
      </c>
      <c r="AH3939" s="832">
        <v>0</v>
      </c>
      <c r="AI3939" s="832">
        <v>0</v>
      </c>
    </row>
    <row r="3940" spans="1:35" ht="15" customHeight="1">
      <c r="A3940" s="832" t="s">
        <v>1150</v>
      </c>
      <c r="B3940" s="832">
        <v>2024</v>
      </c>
      <c r="C3940" s="832" t="s">
        <v>1879</v>
      </c>
      <c r="D3940" s="832" t="s">
        <v>1880</v>
      </c>
      <c r="E3940" s="832" t="s">
        <v>1792</v>
      </c>
      <c r="F3940" s="832" t="s">
        <v>1792</v>
      </c>
      <c r="G3940" s="832">
        <v>0</v>
      </c>
      <c r="H3940" s="832">
        <v>0</v>
      </c>
      <c r="I3940" s="832">
        <v>0</v>
      </c>
      <c r="J3940" s="832">
        <v>0</v>
      </c>
      <c r="K3940" s="832">
        <v>0</v>
      </c>
      <c r="L3940" s="832">
        <v>0</v>
      </c>
      <c r="M3940" s="832">
        <v>0</v>
      </c>
      <c r="N3940" s="832">
        <v>0</v>
      </c>
      <c r="O3940" s="832">
        <v>0</v>
      </c>
      <c r="P3940" s="832">
        <v>0</v>
      </c>
      <c r="Q3940" s="832">
        <v>0</v>
      </c>
      <c r="R3940" s="832">
        <v>0</v>
      </c>
      <c r="S3940" s="832">
        <v>0</v>
      </c>
      <c r="T3940" s="832">
        <v>0</v>
      </c>
      <c r="U3940" s="832">
        <v>0</v>
      </c>
      <c r="V3940" s="832">
        <v>0</v>
      </c>
      <c r="W3940" s="832">
        <v>0</v>
      </c>
      <c r="X3940" s="832">
        <v>0</v>
      </c>
      <c r="Y3940" s="832">
        <v>0</v>
      </c>
      <c r="Z3940" s="832">
        <v>0</v>
      </c>
      <c r="AA3940" s="832">
        <v>0</v>
      </c>
      <c r="AB3940" s="832">
        <v>0</v>
      </c>
      <c r="AC3940" s="832">
        <v>0</v>
      </c>
      <c r="AD3940" s="832">
        <v>0</v>
      </c>
      <c r="AE3940" s="832">
        <v>0</v>
      </c>
      <c r="AF3940" s="832">
        <v>0</v>
      </c>
      <c r="AG3940" s="832">
        <v>0</v>
      </c>
      <c r="AH3940" s="832">
        <v>0</v>
      </c>
      <c r="AI3940" s="832">
        <v>0</v>
      </c>
    </row>
    <row r="3941" spans="1:35" ht="15" customHeight="1">
      <c r="A3941" s="832" t="s">
        <v>1150</v>
      </c>
      <c r="B3941" s="832">
        <v>2024</v>
      </c>
      <c r="C3941" s="832" t="s">
        <v>1881</v>
      </c>
      <c r="D3941" s="832" t="s">
        <v>1882</v>
      </c>
      <c r="E3941" s="832" t="s">
        <v>333</v>
      </c>
      <c r="F3941" s="832" t="s">
        <v>1792</v>
      </c>
      <c r="G3941" s="832">
        <v>0</v>
      </c>
      <c r="H3941" s="832">
        <v>0</v>
      </c>
      <c r="I3941" s="832">
        <v>0</v>
      </c>
      <c r="J3941" s="832">
        <v>0</v>
      </c>
      <c r="K3941" s="832">
        <v>0</v>
      </c>
      <c r="L3941" s="832">
        <v>0</v>
      </c>
      <c r="M3941" s="832">
        <v>0</v>
      </c>
      <c r="N3941" s="832">
        <v>0</v>
      </c>
      <c r="O3941" s="832">
        <v>0</v>
      </c>
      <c r="P3941" s="832">
        <v>0</v>
      </c>
      <c r="Q3941" s="832">
        <v>0</v>
      </c>
      <c r="R3941" s="832">
        <v>0</v>
      </c>
      <c r="S3941" s="832">
        <v>0</v>
      </c>
      <c r="T3941" s="832">
        <v>0</v>
      </c>
      <c r="U3941" s="832">
        <v>0</v>
      </c>
      <c r="V3941" s="832">
        <v>0</v>
      </c>
      <c r="W3941" s="832">
        <v>0</v>
      </c>
      <c r="X3941" s="832">
        <v>0</v>
      </c>
      <c r="Y3941" s="832">
        <v>0</v>
      </c>
      <c r="Z3941" s="832">
        <v>0</v>
      </c>
      <c r="AA3941" s="832">
        <v>0</v>
      </c>
      <c r="AB3941" s="832">
        <v>0</v>
      </c>
      <c r="AC3941" s="832">
        <v>0</v>
      </c>
      <c r="AD3941" s="832">
        <v>0</v>
      </c>
      <c r="AE3941" s="832">
        <v>0</v>
      </c>
      <c r="AF3941" s="832">
        <v>0</v>
      </c>
      <c r="AG3941" s="832">
        <v>0</v>
      </c>
      <c r="AH3941" s="832">
        <v>0</v>
      </c>
      <c r="AI3941" s="832">
        <v>0</v>
      </c>
    </row>
    <row r="3942" spans="1:35" ht="15" customHeight="1">
      <c r="A3942" s="832" t="s">
        <v>1150</v>
      </c>
      <c r="B3942" s="832">
        <v>2024</v>
      </c>
      <c r="C3942" s="832" t="s">
        <v>1883</v>
      </c>
      <c r="D3942" s="832" t="s">
        <v>1884</v>
      </c>
      <c r="E3942" s="832" t="s">
        <v>336</v>
      </c>
      <c r="F3942" s="832" t="s">
        <v>1792</v>
      </c>
      <c r="G3942" s="832">
        <v>0</v>
      </c>
      <c r="H3942" s="832">
        <v>0</v>
      </c>
      <c r="I3942" s="832">
        <v>0</v>
      </c>
      <c r="J3942" s="832">
        <v>0</v>
      </c>
      <c r="K3942" s="832">
        <v>0</v>
      </c>
      <c r="L3942" s="832">
        <v>0</v>
      </c>
      <c r="M3942" s="832">
        <v>0</v>
      </c>
      <c r="N3942" s="832">
        <v>0</v>
      </c>
      <c r="O3942" s="832">
        <v>0</v>
      </c>
      <c r="P3942" s="832">
        <v>0</v>
      </c>
      <c r="Q3942" s="832">
        <v>0</v>
      </c>
      <c r="R3942" s="832">
        <v>0</v>
      </c>
      <c r="S3942" s="832">
        <v>0</v>
      </c>
      <c r="T3942" s="832">
        <v>0</v>
      </c>
      <c r="U3942" s="832">
        <v>0</v>
      </c>
      <c r="V3942" s="832">
        <v>0</v>
      </c>
      <c r="W3942" s="832">
        <v>0</v>
      </c>
      <c r="X3942" s="832">
        <v>0</v>
      </c>
      <c r="Y3942" s="832">
        <v>0</v>
      </c>
      <c r="Z3942" s="832">
        <v>0</v>
      </c>
      <c r="AA3942" s="832">
        <v>0</v>
      </c>
      <c r="AB3942" s="832">
        <v>0</v>
      </c>
      <c r="AC3942" s="832">
        <v>0</v>
      </c>
      <c r="AD3942" s="832">
        <v>0</v>
      </c>
      <c r="AE3942" s="832">
        <v>0</v>
      </c>
      <c r="AF3942" s="832">
        <v>0</v>
      </c>
      <c r="AG3942" s="832">
        <v>0</v>
      </c>
      <c r="AH3942" s="832">
        <v>0</v>
      </c>
      <c r="AI3942" s="832">
        <v>0</v>
      </c>
    </row>
    <row r="3943" spans="1:35" ht="15" customHeight="1">
      <c r="A3943" s="832" t="s">
        <v>1150</v>
      </c>
      <c r="B3943" s="832">
        <v>2024</v>
      </c>
      <c r="C3943" s="832" t="s">
        <v>1885</v>
      </c>
      <c r="D3943" s="832" t="s">
        <v>1886</v>
      </c>
      <c r="E3943" s="832" t="s">
        <v>333</v>
      </c>
      <c r="F3943" s="832" t="s">
        <v>1792</v>
      </c>
      <c r="G3943" s="832">
        <v>0</v>
      </c>
      <c r="H3943" s="832">
        <v>0</v>
      </c>
      <c r="I3943" s="832">
        <v>0</v>
      </c>
      <c r="J3943" s="832">
        <v>0</v>
      </c>
      <c r="K3943" s="832">
        <v>0</v>
      </c>
      <c r="L3943" s="832">
        <v>0</v>
      </c>
      <c r="M3943" s="832">
        <v>0</v>
      </c>
      <c r="N3943" s="832">
        <v>0</v>
      </c>
      <c r="O3943" s="832">
        <v>0</v>
      </c>
      <c r="P3943" s="832">
        <v>0</v>
      </c>
      <c r="Q3943" s="832">
        <v>0</v>
      </c>
      <c r="R3943" s="832">
        <v>0</v>
      </c>
      <c r="S3943" s="832">
        <v>0</v>
      </c>
      <c r="T3943" s="832">
        <v>0</v>
      </c>
      <c r="U3943" s="832">
        <v>0</v>
      </c>
      <c r="V3943" s="832">
        <v>0</v>
      </c>
      <c r="W3943" s="832">
        <v>0</v>
      </c>
      <c r="X3943" s="832">
        <v>0</v>
      </c>
      <c r="Y3943" s="832">
        <v>0</v>
      </c>
      <c r="Z3943" s="832">
        <v>0</v>
      </c>
      <c r="AA3943" s="832">
        <v>0</v>
      </c>
      <c r="AB3943" s="832">
        <v>0</v>
      </c>
      <c r="AC3943" s="832">
        <v>0</v>
      </c>
      <c r="AD3943" s="832">
        <v>0</v>
      </c>
      <c r="AE3943" s="832">
        <v>0</v>
      </c>
      <c r="AF3943" s="832">
        <v>0</v>
      </c>
      <c r="AG3943" s="832">
        <v>0</v>
      </c>
      <c r="AH3943" s="832">
        <v>0</v>
      </c>
      <c r="AI3943" s="832">
        <v>0</v>
      </c>
    </row>
    <row r="3944" spans="1:35" ht="15" customHeight="1">
      <c r="A3944" s="832" t="s">
        <v>1150</v>
      </c>
      <c r="B3944" s="832">
        <v>2024</v>
      </c>
      <c r="C3944" s="832" t="s">
        <v>1887</v>
      </c>
      <c r="D3944" s="832" t="s">
        <v>2768</v>
      </c>
      <c r="E3944" s="832" t="s">
        <v>336</v>
      </c>
      <c r="F3944" s="832" t="s">
        <v>1792</v>
      </c>
      <c r="G3944" s="832">
        <v>320.05</v>
      </c>
      <c r="H3944" s="832">
        <v>320.05</v>
      </c>
      <c r="I3944" s="832">
        <v>0</v>
      </c>
      <c r="J3944" s="832">
        <v>0</v>
      </c>
      <c r="K3944" s="832">
        <v>909.58</v>
      </c>
      <c r="L3944" s="832">
        <v>0</v>
      </c>
      <c r="M3944" s="832">
        <v>0</v>
      </c>
      <c r="N3944" s="832">
        <v>0</v>
      </c>
      <c r="O3944" s="832">
        <v>552.79</v>
      </c>
      <c r="P3944" s="832">
        <v>0</v>
      </c>
      <c r="Q3944" s="832">
        <v>0</v>
      </c>
      <c r="R3944" s="832">
        <v>0</v>
      </c>
      <c r="S3944" s="832">
        <v>0</v>
      </c>
      <c r="T3944" s="832">
        <v>0</v>
      </c>
      <c r="U3944" s="832">
        <v>0</v>
      </c>
      <c r="V3944" s="832">
        <v>0</v>
      </c>
      <c r="W3944" s="832">
        <v>0</v>
      </c>
      <c r="X3944" s="832">
        <v>0</v>
      </c>
      <c r="Y3944" s="832">
        <v>0</v>
      </c>
      <c r="Z3944" s="832">
        <v>0</v>
      </c>
      <c r="AA3944" s="832">
        <v>0</v>
      </c>
      <c r="AB3944" s="832">
        <v>0</v>
      </c>
      <c r="AC3944" s="832">
        <v>0</v>
      </c>
      <c r="AD3944" s="832">
        <v>0</v>
      </c>
      <c r="AE3944" s="832">
        <v>0</v>
      </c>
      <c r="AF3944" s="832">
        <v>0</v>
      </c>
      <c r="AG3944" s="832">
        <v>0</v>
      </c>
      <c r="AH3944" s="832">
        <v>0</v>
      </c>
      <c r="AI3944" s="832">
        <v>0</v>
      </c>
    </row>
    <row r="3945" spans="1:35" ht="15" customHeight="1">
      <c r="A3945" s="832" t="s">
        <v>1150</v>
      </c>
      <c r="B3945" s="832">
        <v>2024</v>
      </c>
      <c r="C3945" s="832" t="s">
        <v>1889</v>
      </c>
      <c r="D3945" s="832" t="s">
        <v>1890</v>
      </c>
      <c r="E3945" s="832" t="s">
        <v>1891</v>
      </c>
      <c r="F3945" s="832" t="s">
        <v>1792</v>
      </c>
      <c r="G3945" s="832">
        <v>102624</v>
      </c>
      <c r="H3945" s="832">
        <v>28379</v>
      </c>
      <c r="I3945" s="832">
        <v>28379</v>
      </c>
      <c r="J3945" s="832">
        <v>23048</v>
      </c>
      <c r="K3945" s="832">
        <v>101542</v>
      </c>
      <c r="L3945" s="832">
        <v>81715</v>
      </c>
      <c r="M3945" s="832">
        <v>143700</v>
      </c>
      <c r="N3945" s="832">
        <v>73543</v>
      </c>
      <c r="O3945" s="832">
        <v>22576.05</v>
      </c>
      <c r="P3945" s="832">
        <v>51049.47</v>
      </c>
      <c r="Q3945" s="832">
        <v>51003.34</v>
      </c>
      <c r="R3945" s="832">
        <v>521764.89</v>
      </c>
      <c r="S3945" s="832">
        <v>0</v>
      </c>
      <c r="T3945" s="832">
        <v>0</v>
      </c>
      <c r="U3945" s="832">
        <v>0</v>
      </c>
      <c r="V3945" s="832">
        <v>0</v>
      </c>
      <c r="W3945" s="832">
        <v>0</v>
      </c>
      <c r="X3945" s="832">
        <v>0</v>
      </c>
      <c r="Y3945" s="832">
        <v>0</v>
      </c>
      <c r="Z3945" s="832">
        <v>0</v>
      </c>
      <c r="AA3945" s="832">
        <v>0</v>
      </c>
      <c r="AB3945" s="832">
        <v>0</v>
      </c>
      <c r="AC3945" s="832">
        <v>0</v>
      </c>
      <c r="AD3945" s="832">
        <v>0</v>
      </c>
      <c r="AE3945" s="832">
        <v>0</v>
      </c>
      <c r="AF3945" s="832">
        <v>0</v>
      </c>
      <c r="AG3945" s="832">
        <v>0</v>
      </c>
      <c r="AH3945" s="832">
        <v>0</v>
      </c>
      <c r="AI3945" s="832">
        <v>0</v>
      </c>
    </row>
    <row r="3946" spans="1:35" ht="15" customHeight="1">
      <c r="A3946" s="832" t="s">
        <v>1150</v>
      </c>
      <c r="B3946" s="832">
        <v>2024</v>
      </c>
      <c r="C3946" s="832" t="s">
        <v>1892</v>
      </c>
      <c r="D3946" s="832" t="s">
        <v>2769</v>
      </c>
      <c r="E3946" s="832" t="s">
        <v>1891</v>
      </c>
      <c r="F3946" s="832" t="s">
        <v>1792</v>
      </c>
      <c r="G3946" s="832">
        <v>1308513.2</v>
      </c>
      <c r="H3946" s="832">
        <v>1232358.78</v>
      </c>
      <c r="I3946" s="832">
        <v>2097380.23</v>
      </c>
      <c r="J3946" s="832">
        <v>2606449.2799999998</v>
      </c>
      <c r="K3946" s="832">
        <v>1867847.2</v>
      </c>
      <c r="L3946" s="832">
        <v>1108707.1200000001</v>
      </c>
      <c r="M3946" s="832">
        <v>838182.43</v>
      </c>
      <c r="N3946" s="832">
        <v>349568.11</v>
      </c>
      <c r="O3946" s="832">
        <v>514071.05</v>
      </c>
      <c r="P3946" s="832">
        <v>948107.21</v>
      </c>
      <c r="Q3946" s="832">
        <v>788988.11</v>
      </c>
      <c r="R3946" s="832">
        <v>440927.27</v>
      </c>
      <c r="S3946" s="832">
        <v>0</v>
      </c>
      <c r="T3946" s="832">
        <v>0</v>
      </c>
      <c r="U3946" s="832">
        <v>0</v>
      </c>
      <c r="V3946" s="832">
        <v>0</v>
      </c>
      <c r="W3946" s="832">
        <v>0</v>
      </c>
      <c r="X3946" s="832">
        <v>0</v>
      </c>
      <c r="Y3946" s="832">
        <v>0</v>
      </c>
      <c r="Z3946" s="832">
        <v>0</v>
      </c>
      <c r="AA3946" s="832">
        <v>0</v>
      </c>
      <c r="AB3946" s="832">
        <v>0</v>
      </c>
      <c r="AC3946" s="832">
        <v>0</v>
      </c>
      <c r="AD3946" s="832">
        <v>0</v>
      </c>
      <c r="AE3946" s="832">
        <v>0</v>
      </c>
      <c r="AF3946" s="832">
        <v>0</v>
      </c>
      <c r="AG3946" s="832">
        <v>0</v>
      </c>
      <c r="AH3946" s="832">
        <v>0</v>
      </c>
      <c r="AI3946" s="832">
        <v>0</v>
      </c>
    </row>
    <row r="3947" spans="1:35" ht="15" customHeight="1">
      <c r="A3947" s="832" t="s">
        <v>1150</v>
      </c>
      <c r="B3947" s="832">
        <v>2024</v>
      </c>
      <c r="C3947" s="832" t="s">
        <v>1894</v>
      </c>
      <c r="D3947" s="832" t="s">
        <v>1895</v>
      </c>
      <c r="E3947" s="832" t="s">
        <v>1891</v>
      </c>
      <c r="F3947" s="832" t="s">
        <v>1792</v>
      </c>
      <c r="G3947" s="832">
        <v>705274.08</v>
      </c>
      <c r="H3947" s="832">
        <v>759822.95</v>
      </c>
      <c r="I3947" s="832">
        <v>1291054.51</v>
      </c>
      <c r="J3947" s="832">
        <v>1665889.5</v>
      </c>
      <c r="K3947" s="832">
        <v>1338125.28</v>
      </c>
      <c r="L3947" s="832">
        <v>2887909.81</v>
      </c>
      <c r="M3947" s="832">
        <v>4766061.5199999996</v>
      </c>
      <c r="N3947" s="832">
        <v>5820892.9500000002</v>
      </c>
      <c r="O3947" s="832">
        <v>5387298.4199999999</v>
      </c>
      <c r="P3947" s="832">
        <v>6906384.9199999999</v>
      </c>
      <c r="Q3947" s="832">
        <v>5675735.9400000004</v>
      </c>
      <c r="R3947" s="832">
        <v>5386710.8399999999</v>
      </c>
      <c r="S3947" s="832">
        <v>0</v>
      </c>
      <c r="T3947" s="832">
        <v>0</v>
      </c>
      <c r="U3947" s="832">
        <v>280</v>
      </c>
      <c r="V3947" s="832">
        <v>0</v>
      </c>
      <c r="W3947" s="832">
        <v>0</v>
      </c>
      <c r="X3947" s="832">
        <v>0</v>
      </c>
      <c r="Y3947" s="832">
        <v>0</v>
      </c>
      <c r="Z3947" s="832">
        <v>0</v>
      </c>
      <c r="AA3947" s="832">
        <v>0</v>
      </c>
      <c r="AB3947" s="832">
        <v>0</v>
      </c>
      <c r="AC3947" s="832">
        <v>0</v>
      </c>
      <c r="AD3947" s="832">
        <v>0</v>
      </c>
      <c r="AE3947" s="832">
        <v>0</v>
      </c>
      <c r="AF3947" s="832">
        <v>0</v>
      </c>
      <c r="AG3947" s="832">
        <v>0</v>
      </c>
      <c r="AH3947" s="832">
        <v>0</v>
      </c>
      <c r="AI3947" s="832">
        <v>0</v>
      </c>
    </row>
    <row r="3948" spans="1:35" ht="15" customHeight="1">
      <c r="A3948" s="832" t="s">
        <v>1150</v>
      </c>
      <c r="B3948" s="832">
        <v>2024</v>
      </c>
      <c r="C3948" s="832" t="s">
        <v>1896</v>
      </c>
      <c r="D3948" s="832" t="s">
        <v>1897</v>
      </c>
      <c r="E3948" s="832" t="s">
        <v>1891</v>
      </c>
      <c r="F3948" s="832" t="s">
        <v>1792</v>
      </c>
      <c r="G3948" s="832">
        <v>0</v>
      </c>
      <c r="H3948" s="832">
        <v>0</v>
      </c>
      <c r="I3948" s="832">
        <v>0</v>
      </c>
      <c r="J3948" s="832">
        <v>0</v>
      </c>
      <c r="K3948" s="832">
        <v>0</v>
      </c>
      <c r="L3948" s="832">
        <v>0</v>
      </c>
      <c r="M3948" s="832">
        <v>13803</v>
      </c>
      <c r="N3948" s="832">
        <v>0</v>
      </c>
      <c r="O3948" s="832">
        <v>0</v>
      </c>
      <c r="P3948" s="832">
        <v>0</v>
      </c>
      <c r="Q3948" s="832">
        <v>0</v>
      </c>
      <c r="R3948" s="832">
        <v>0</v>
      </c>
      <c r="S3948" s="832">
        <v>0</v>
      </c>
      <c r="T3948" s="832">
        <v>0</v>
      </c>
      <c r="U3948" s="832">
        <v>0</v>
      </c>
      <c r="V3948" s="832">
        <v>0</v>
      </c>
      <c r="W3948" s="832">
        <v>0</v>
      </c>
      <c r="X3948" s="832">
        <v>0</v>
      </c>
      <c r="Y3948" s="832">
        <v>0</v>
      </c>
      <c r="Z3948" s="832">
        <v>0</v>
      </c>
      <c r="AA3948" s="832">
        <v>0</v>
      </c>
      <c r="AB3948" s="832">
        <v>0</v>
      </c>
      <c r="AC3948" s="832">
        <v>0</v>
      </c>
      <c r="AD3948" s="832">
        <v>0</v>
      </c>
      <c r="AE3948" s="832">
        <v>0</v>
      </c>
      <c r="AF3948" s="832">
        <v>0</v>
      </c>
      <c r="AG3948" s="832">
        <v>0</v>
      </c>
      <c r="AH3948" s="832">
        <v>0</v>
      </c>
      <c r="AI3948" s="832">
        <v>0</v>
      </c>
    </row>
    <row r="3949" spans="1:35" ht="15" customHeight="1">
      <c r="A3949" s="832" t="s">
        <v>1150</v>
      </c>
      <c r="B3949" s="832">
        <v>2024</v>
      </c>
      <c r="C3949" s="832" t="s">
        <v>1898</v>
      </c>
      <c r="D3949" s="832" t="s">
        <v>1899</v>
      </c>
      <c r="E3949" s="832" t="s">
        <v>1891</v>
      </c>
      <c r="F3949" s="832" t="s">
        <v>1792</v>
      </c>
      <c r="G3949" s="832">
        <v>134142.28</v>
      </c>
      <c r="H3949" s="832">
        <v>133998.18</v>
      </c>
      <c r="I3949" s="832">
        <v>174435.33</v>
      </c>
      <c r="J3949" s="832">
        <v>141104.60999999999</v>
      </c>
      <c r="K3949" s="832">
        <v>135249.60999999999</v>
      </c>
      <c r="L3949" s="832">
        <v>65629.279999999999</v>
      </c>
      <c r="M3949" s="832">
        <v>95252</v>
      </c>
      <c r="N3949" s="832">
        <v>94252</v>
      </c>
      <c r="O3949" s="832">
        <v>139334.37</v>
      </c>
      <c r="P3949" s="832">
        <v>139334.37</v>
      </c>
      <c r="Q3949" s="832">
        <v>196136.59</v>
      </c>
      <c r="R3949" s="832">
        <v>196181.54</v>
      </c>
      <c r="S3949" s="832">
        <v>0</v>
      </c>
      <c r="T3949" s="832">
        <v>0</v>
      </c>
      <c r="U3949" s="832">
        <v>0</v>
      </c>
      <c r="V3949" s="832">
        <v>0</v>
      </c>
      <c r="W3949" s="832">
        <v>0</v>
      </c>
      <c r="X3949" s="832">
        <v>0</v>
      </c>
      <c r="Y3949" s="832">
        <v>0</v>
      </c>
      <c r="Z3949" s="832">
        <v>0</v>
      </c>
      <c r="AA3949" s="832">
        <v>0</v>
      </c>
      <c r="AB3949" s="832">
        <v>0</v>
      </c>
      <c r="AC3949" s="832">
        <v>0</v>
      </c>
      <c r="AD3949" s="832">
        <v>0</v>
      </c>
      <c r="AE3949" s="832">
        <v>0</v>
      </c>
      <c r="AF3949" s="832">
        <v>0</v>
      </c>
      <c r="AG3949" s="832">
        <v>0</v>
      </c>
      <c r="AH3949" s="832">
        <v>0</v>
      </c>
      <c r="AI3949" s="832">
        <v>0</v>
      </c>
    </row>
    <row r="3950" spans="1:35" ht="15" customHeight="1">
      <c r="A3950" s="832" t="s">
        <v>1150</v>
      </c>
      <c r="B3950" s="832">
        <v>2024</v>
      </c>
      <c r="C3950" s="832" t="s">
        <v>1900</v>
      </c>
      <c r="D3950" s="832" t="s">
        <v>1901</v>
      </c>
      <c r="E3950" s="832" t="s">
        <v>1891</v>
      </c>
      <c r="F3950" s="832" t="s">
        <v>1792</v>
      </c>
      <c r="G3950" s="832">
        <v>0</v>
      </c>
      <c r="H3950" s="832">
        <v>0</v>
      </c>
      <c r="I3950" s="832">
        <v>0</v>
      </c>
      <c r="J3950" s="832">
        <v>0</v>
      </c>
      <c r="K3950" s="832">
        <v>0</v>
      </c>
      <c r="L3950" s="832">
        <v>0</v>
      </c>
      <c r="M3950" s="832">
        <v>0</v>
      </c>
      <c r="N3950" s="832">
        <v>0</v>
      </c>
      <c r="O3950" s="832">
        <v>0</v>
      </c>
      <c r="P3950" s="832">
        <v>0</v>
      </c>
      <c r="Q3950" s="832">
        <v>0</v>
      </c>
      <c r="R3950" s="832">
        <v>0</v>
      </c>
      <c r="S3950" s="832">
        <v>0</v>
      </c>
      <c r="T3950" s="832">
        <v>0</v>
      </c>
      <c r="U3950" s="832">
        <v>0</v>
      </c>
      <c r="V3950" s="832">
        <v>0</v>
      </c>
      <c r="W3950" s="832">
        <v>0</v>
      </c>
      <c r="X3950" s="832">
        <v>0</v>
      </c>
      <c r="Y3950" s="832">
        <v>0</v>
      </c>
      <c r="Z3950" s="832">
        <v>0</v>
      </c>
      <c r="AA3950" s="832">
        <v>0</v>
      </c>
      <c r="AB3950" s="832">
        <v>0</v>
      </c>
      <c r="AC3950" s="832">
        <v>0</v>
      </c>
      <c r="AD3950" s="832">
        <v>0</v>
      </c>
      <c r="AE3950" s="832">
        <v>0</v>
      </c>
      <c r="AF3950" s="832">
        <v>0</v>
      </c>
      <c r="AG3950" s="832">
        <v>0</v>
      </c>
      <c r="AH3950" s="832">
        <v>0</v>
      </c>
      <c r="AI3950" s="832">
        <v>0</v>
      </c>
    </row>
    <row r="3951" spans="1:35" ht="15" customHeight="1">
      <c r="A3951" s="832" t="s">
        <v>1150</v>
      </c>
      <c r="B3951" s="832">
        <v>2024</v>
      </c>
      <c r="C3951" s="832" t="s">
        <v>1902</v>
      </c>
      <c r="D3951" s="832" t="s">
        <v>1903</v>
      </c>
      <c r="E3951" s="832" t="s">
        <v>1891</v>
      </c>
      <c r="F3951" s="832" t="s">
        <v>1792</v>
      </c>
      <c r="G3951" s="832">
        <v>173203.49</v>
      </c>
      <c r="H3951" s="832">
        <v>150152</v>
      </c>
      <c r="I3951" s="832">
        <v>191297.74</v>
      </c>
      <c r="J3951" s="832">
        <v>237975.06</v>
      </c>
      <c r="K3951" s="832">
        <v>177454.4</v>
      </c>
      <c r="L3951" s="832">
        <v>77769</v>
      </c>
      <c r="M3951" s="832">
        <v>185986.84</v>
      </c>
      <c r="N3951" s="832">
        <v>150321.35</v>
      </c>
      <c r="O3951" s="832">
        <v>205555.87</v>
      </c>
      <c r="P3951" s="832">
        <v>250819</v>
      </c>
      <c r="Q3951" s="832">
        <v>240765.32</v>
      </c>
      <c r="R3951" s="832">
        <v>508065.47</v>
      </c>
      <c r="S3951" s="832">
        <v>0</v>
      </c>
      <c r="T3951" s="832">
        <v>0</v>
      </c>
      <c r="U3951" s="832">
        <v>0</v>
      </c>
      <c r="V3951" s="832">
        <v>0</v>
      </c>
      <c r="W3951" s="832">
        <v>0</v>
      </c>
      <c r="X3951" s="832">
        <v>0</v>
      </c>
      <c r="Y3951" s="832">
        <v>0</v>
      </c>
      <c r="Z3951" s="832">
        <v>0</v>
      </c>
      <c r="AA3951" s="832">
        <v>0</v>
      </c>
      <c r="AB3951" s="832">
        <v>0</v>
      </c>
      <c r="AC3951" s="832">
        <v>0</v>
      </c>
      <c r="AD3951" s="832">
        <v>0</v>
      </c>
      <c r="AE3951" s="832">
        <v>0</v>
      </c>
      <c r="AF3951" s="832">
        <v>0</v>
      </c>
      <c r="AG3951" s="832">
        <v>0</v>
      </c>
      <c r="AH3951" s="832">
        <v>0</v>
      </c>
      <c r="AI3951" s="832">
        <v>0</v>
      </c>
    </row>
    <row r="3952" spans="1:35" ht="15" customHeight="1">
      <c r="A3952" s="832" t="s">
        <v>1150</v>
      </c>
      <c r="B3952" s="832">
        <v>2024</v>
      </c>
      <c r="C3952" s="832" t="s">
        <v>1904</v>
      </c>
      <c r="D3952" s="832" t="s">
        <v>2770</v>
      </c>
      <c r="E3952" s="832" t="s">
        <v>1891</v>
      </c>
      <c r="F3952" s="832" t="s">
        <v>1792</v>
      </c>
      <c r="G3952" s="832">
        <v>79755.67</v>
      </c>
      <c r="H3952" s="832">
        <v>66955.67</v>
      </c>
      <c r="I3952" s="832">
        <v>72417.820000000007</v>
      </c>
      <c r="J3952" s="832">
        <v>91065.54</v>
      </c>
      <c r="K3952" s="832">
        <v>292249.59999999998</v>
      </c>
      <c r="L3952" s="832">
        <v>429466.03</v>
      </c>
      <c r="M3952" s="832">
        <v>372662.93</v>
      </c>
      <c r="N3952" s="832">
        <v>199763.95</v>
      </c>
      <c r="O3952" s="832">
        <v>129897.19</v>
      </c>
      <c r="P3952" s="832">
        <v>169464.18</v>
      </c>
      <c r="Q3952" s="832">
        <v>93482.62</v>
      </c>
      <c r="R3952" s="832">
        <v>232841</v>
      </c>
      <c r="S3952" s="832">
        <v>0</v>
      </c>
      <c r="T3952" s="832">
        <v>0</v>
      </c>
      <c r="U3952" s="832">
        <v>280.45</v>
      </c>
      <c r="V3952" s="832">
        <v>0</v>
      </c>
      <c r="W3952" s="832">
        <v>0</v>
      </c>
      <c r="X3952" s="832">
        <v>0</v>
      </c>
      <c r="Y3952" s="832">
        <v>0</v>
      </c>
      <c r="Z3952" s="832">
        <v>0</v>
      </c>
      <c r="AA3952" s="832">
        <v>0</v>
      </c>
      <c r="AB3952" s="832">
        <v>0</v>
      </c>
      <c r="AC3952" s="832">
        <v>0</v>
      </c>
      <c r="AD3952" s="832">
        <v>0</v>
      </c>
      <c r="AE3952" s="832">
        <v>0</v>
      </c>
      <c r="AF3952" s="832">
        <v>0</v>
      </c>
      <c r="AG3952" s="832">
        <v>0</v>
      </c>
      <c r="AH3952" s="832">
        <v>0</v>
      </c>
      <c r="AI3952" s="832">
        <v>0</v>
      </c>
    </row>
    <row r="3953" spans="1:35" ht="15" customHeight="1">
      <c r="A3953" s="832" t="s">
        <v>1150</v>
      </c>
      <c r="B3953" s="832">
        <v>2024</v>
      </c>
      <c r="C3953" s="832" t="s">
        <v>1906</v>
      </c>
      <c r="D3953" s="832" t="s">
        <v>2872</v>
      </c>
      <c r="E3953" s="832" t="s">
        <v>1891</v>
      </c>
      <c r="F3953" s="832" t="s">
        <v>1792</v>
      </c>
      <c r="G3953" s="832">
        <v>0</v>
      </c>
      <c r="H3953" s="832">
        <v>0</v>
      </c>
      <c r="I3953" s="832">
        <v>0</v>
      </c>
      <c r="J3953" s="832">
        <v>0</v>
      </c>
      <c r="K3953" s="832">
        <v>0</v>
      </c>
      <c r="L3953" s="832">
        <v>0</v>
      </c>
      <c r="M3953" s="832">
        <v>0</v>
      </c>
      <c r="N3953" s="832">
        <v>0</v>
      </c>
      <c r="O3953" s="832">
        <v>0</v>
      </c>
      <c r="P3953" s="832">
        <v>0</v>
      </c>
      <c r="Q3953" s="832">
        <v>0</v>
      </c>
      <c r="R3953" s="832">
        <v>0</v>
      </c>
      <c r="S3953" s="832">
        <v>0</v>
      </c>
      <c r="T3953" s="832">
        <v>0</v>
      </c>
      <c r="U3953" s="832">
        <v>0</v>
      </c>
      <c r="V3953" s="832">
        <v>0</v>
      </c>
      <c r="W3953" s="832">
        <v>0</v>
      </c>
      <c r="X3953" s="832">
        <v>0</v>
      </c>
      <c r="Y3953" s="832">
        <v>0</v>
      </c>
      <c r="Z3953" s="832">
        <v>0</v>
      </c>
      <c r="AA3953" s="832">
        <v>0</v>
      </c>
      <c r="AB3953" s="832">
        <v>0</v>
      </c>
      <c r="AC3953" s="832">
        <v>0</v>
      </c>
      <c r="AD3953" s="832">
        <v>0</v>
      </c>
      <c r="AE3953" s="832">
        <v>0</v>
      </c>
      <c r="AF3953" s="832">
        <v>0</v>
      </c>
      <c r="AG3953" s="832">
        <v>0</v>
      </c>
      <c r="AH3953" s="832">
        <v>0</v>
      </c>
      <c r="AI3953" s="832">
        <v>0</v>
      </c>
    </row>
    <row r="3954" spans="1:35" ht="15" customHeight="1">
      <c r="A3954" s="832" t="s">
        <v>1150</v>
      </c>
      <c r="B3954" s="832">
        <v>2024</v>
      </c>
      <c r="C3954" s="832" t="s">
        <v>1908</v>
      </c>
      <c r="D3954" s="832" t="s">
        <v>2771</v>
      </c>
      <c r="E3954" s="832" t="s">
        <v>1891</v>
      </c>
      <c r="F3954" s="832" t="s">
        <v>1792</v>
      </c>
      <c r="G3954" s="832">
        <v>494201.93</v>
      </c>
      <c r="H3954" s="832">
        <v>498905.22</v>
      </c>
      <c r="I3954" s="832">
        <v>541676.32999999996</v>
      </c>
      <c r="J3954" s="832">
        <v>507699.78</v>
      </c>
      <c r="K3954" s="832">
        <v>525522.97</v>
      </c>
      <c r="L3954" s="832">
        <v>390446.19</v>
      </c>
      <c r="M3954" s="832">
        <v>575215.68000000005</v>
      </c>
      <c r="N3954" s="832">
        <v>670632.74</v>
      </c>
      <c r="O3954" s="832">
        <v>701003.09</v>
      </c>
      <c r="P3954" s="832">
        <v>781853.97</v>
      </c>
      <c r="Q3954" s="832">
        <v>711898.83</v>
      </c>
      <c r="R3954" s="832">
        <v>713004.18</v>
      </c>
      <c r="S3954" s="832">
        <v>0</v>
      </c>
      <c r="T3954" s="832">
        <v>0</v>
      </c>
      <c r="U3954" s="832">
        <v>840</v>
      </c>
      <c r="V3954" s="832">
        <v>0</v>
      </c>
      <c r="W3954" s="832">
        <v>0</v>
      </c>
      <c r="X3954" s="832">
        <v>0</v>
      </c>
      <c r="Y3954" s="832">
        <v>0</v>
      </c>
      <c r="Z3954" s="832">
        <v>0</v>
      </c>
      <c r="AA3954" s="832">
        <v>0</v>
      </c>
      <c r="AB3954" s="832">
        <v>0</v>
      </c>
      <c r="AC3954" s="832">
        <v>0</v>
      </c>
      <c r="AD3954" s="832">
        <v>0</v>
      </c>
      <c r="AE3954" s="832">
        <v>0</v>
      </c>
      <c r="AF3954" s="832">
        <v>0</v>
      </c>
      <c r="AG3954" s="832">
        <v>0</v>
      </c>
      <c r="AH3954" s="832">
        <v>0</v>
      </c>
      <c r="AI3954" s="832">
        <v>0</v>
      </c>
    </row>
    <row r="3955" spans="1:35" ht="15" customHeight="1">
      <c r="A3955" s="832" t="s">
        <v>1150</v>
      </c>
      <c r="B3955" s="832">
        <v>2024</v>
      </c>
      <c r="C3955" s="832" t="s">
        <v>1910</v>
      </c>
      <c r="D3955" s="832" t="s">
        <v>1911</v>
      </c>
      <c r="E3955" s="832" t="s">
        <v>333</v>
      </c>
      <c r="F3955" s="832" t="s">
        <v>1792</v>
      </c>
      <c r="G3955" s="832">
        <v>17820.8</v>
      </c>
      <c r="H3955" s="832">
        <v>19860.400000000001</v>
      </c>
      <c r="I3955" s="832">
        <v>21523.14</v>
      </c>
      <c r="J3955" s="832">
        <v>23445.91</v>
      </c>
      <c r="K3955" s="832">
        <v>22487.25</v>
      </c>
      <c r="L3955" s="832">
        <v>23489.98</v>
      </c>
      <c r="M3955" s="832">
        <v>20886.66</v>
      </c>
      <c r="N3955" s="832">
        <v>22496.44</v>
      </c>
      <c r="O3955" s="832">
        <v>23352.04</v>
      </c>
      <c r="P3955" s="832">
        <v>4881.1000000000004</v>
      </c>
      <c r="Q3955" s="832">
        <v>6384.46</v>
      </c>
      <c r="R3955" s="832">
        <v>4230.16</v>
      </c>
      <c r="S3955" s="832">
        <v>0</v>
      </c>
      <c r="T3955" s="832">
        <v>0</v>
      </c>
      <c r="U3955" s="832">
        <v>-18707.330000000002</v>
      </c>
      <c r="V3955" s="832">
        <v>0</v>
      </c>
      <c r="W3955" s="832">
        <v>0</v>
      </c>
      <c r="X3955" s="832">
        <v>0</v>
      </c>
      <c r="Y3955" s="832">
        <v>0</v>
      </c>
      <c r="Z3955" s="832">
        <v>0</v>
      </c>
      <c r="AA3955" s="832">
        <v>0</v>
      </c>
      <c r="AB3955" s="832">
        <v>0</v>
      </c>
      <c r="AC3955" s="832">
        <v>0</v>
      </c>
      <c r="AD3955" s="832">
        <v>0</v>
      </c>
      <c r="AE3955" s="832">
        <v>0</v>
      </c>
      <c r="AF3955" s="832">
        <v>0</v>
      </c>
      <c r="AG3955" s="832">
        <v>0</v>
      </c>
      <c r="AH3955" s="832">
        <v>0</v>
      </c>
      <c r="AI3955" s="832">
        <v>0</v>
      </c>
    </row>
    <row r="3956" spans="1:35" ht="15" customHeight="1">
      <c r="A3956" s="832" t="s">
        <v>1150</v>
      </c>
      <c r="B3956" s="832">
        <v>2024</v>
      </c>
      <c r="C3956" s="832" t="s">
        <v>1912</v>
      </c>
      <c r="D3956" s="832" t="s">
        <v>1913</v>
      </c>
      <c r="E3956" s="832" t="s">
        <v>333</v>
      </c>
      <c r="F3956" s="832" t="s">
        <v>1792</v>
      </c>
      <c r="G3956" s="832">
        <v>171831.49</v>
      </c>
      <c r="H3956" s="832">
        <v>156914.35999999999</v>
      </c>
      <c r="I3956" s="832">
        <v>161254.26999999999</v>
      </c>
      <c r="J3956" s="832">
        <v>210457.85</v>
      </c>
      <c r="K3956" s="832">
        <v>193601.38</v>
      </c>
      <c r="L3956" s="832">
        <v>215187.65</v>
      </c>
      <c r="M3956" s="832">
        <v>225957.36</v>
      </c>
      <c r="N3956" s="832">
        <v>235752.87</v>
      </c>
      <c r="O3956" s="832">
        <v>270082.34999999998</v>
      </c>
      <c r="P3956" s="832">
        <v>183844.89</v>
      </c>
      <c r="Q3956" s="832">
        <v>172352.06</v>
      </c>
      <c r="R3956" s="832">
        <v>200051.46</v>
      </c>
      <c r="S3956" s="832">
        <v>0</v>
      </c>
      <c r="T3956" s="832">
        <v>0</v>
      </c>
      <c r="U3956" s="832">
        <v>12176</v>
      </c>
      <c r="V3956" s="832">
        <v>0</v>
      </c>
      <c r="W3956" s="832">
        <v>0</v>
      </c>
      <c r="X3956" s="832">
        <v>0</v>
      </c>
      <c r="Y3956" s="832">
        <v>0</v>
      </c>
      <c r="Z3956" s="832">
        <v>0</v>
      </c>
      <c r="AA3956" s="832">
        <v>0</v>
      </c>
      <c r="AB3956" s="832">
        <v>0</v>
      </c>
      <c r="AC3956" s="832">
        <v>0</v>
      </c>
      <c r="AD3956" s="832">
        <v>0</v>
      </c>
      <c r="AE3956" s="832">
        <v>0</v>
      </c>
      <c r="AF3956" s="832">
        <v>0</v>
      </c>
      <c r="AG3956" s="832">
        <v>0</v>
      </c>
      <c r="AH3956" s="832">
        <v>0</v>
      </c>
      <c r="AI3956" s="832">
        <v>0</v>
      </c>
    </row>
    <row r="3957" spans="1:35" ht="15" customHeight="1">
      <c r="A3957" s="832" t="s">
        <v>1150</v>
      </c>
      <c r="B3957" s="832">
        <v>2024</v>
      </c>
      <c r="C3957" s="832" t="s">
        <v>1914</v>
      </c>
      <c r="D3957" s="832" t="s">
        <v>2772</v>
      </c>
      <c r="E3957" s="832" t="s">
        <v>333</v>
      </c>
      <c r="F3957" s="832" t="s">
        <v>1792</v>
      </c>
      <c r="G3957" s="832">
        <v>9199.84</v>
      </c>
      <c r="H3957" s="832">
        <v>7630.25</v>
      </c>
      <c r="I3957" s="832">
        <v>13300.03</v>
      </c>
      <c r="J3957" s="832">
        <v>13560.58</v>
      </c>
      <c r="K3957" s="832">
        <v>12287.64</v>
      </c>
      <c r="L3957" s="832">
        <v>11201.02</v>
      </c>
      <c r="M3957" s="832">
        <v>12844.93</v>
      </c>
      <c r="N3957" s="832">
        <v>14369.06</v>
      </c>
      <c r="O3957" s="832">
        <v>12324.66</v>
      </c>
      <c r="P3957" s="832">
        <v>10450.07</v>
      </c>
      <c r="Q3957" s="832">
        <v>8833.42</v>
      </c>
      <c r="R3957" s="832">
        <v>11112.25</v>
      </c>
      <c r="S3957" s="832">
        <v>0</v>
      </c>
      <c r="T3957" s="832">
        <v>0</v>
      </c>
      <c r="U3957" s="832">
        <v>0</v>
      </c>
      <c r="V3957" s="832">
        <v>0</v>
      </c>
      <c r="W3957" s="832">
        <v>0</v>
      </c>
      <c r="X3957" s="832">
        <v>0</v>
      </c>
      <c r="Y3957" s="832">
        <v>0</v>
      </c>
      <c r="Z3957" s="832">
        <v>0</v>
      </c>
      <c r="AA3957" s="832">
        <v>0</v>
      </c>
      <c r="AB3957" s="832">
        <v>0</v>
      </c>
      <c r="AC3957" s="832">
        <v>0</v>
      </c>
      <c r="AD3957" s="832">
        <v>0</v>
      </c>
      <c r="AE3957" s="832">
        <v>0</v>
      </c>
      <c r="AF3957" s="832">
        <v>0</v>
      </c>
      <c r="AG3957" s="832">
        <v>0</v>
      </c>
      <c r="AH3957" s="832">
        <v>0</v>
      </c>
      <c r="AI3957" s="832">
        <v>0</v>
      </c>
    </row>
    <row r="3958" spans="1:35" ht="15" customHeight="1">
      <c r="A3958" s="832" t="s">
        <v>1150</v>
      </c>
      <c r="B3958" s="832">
        <v>2024</v>
      </c>
      <c r="C3958" s="832" t="s">
        <v>1916</v>
      </c>
      <c r="D3958" s="832" t="s">
        <v>1917</v>
      </c>
      <c r="E3958" s="832" t="s">
        <v>336</v>
      </c>
      <c r="F3958" s="832" t="s">
        <v>1792</v>
      </c>
      <c r="G3958" s="832">
        <v>0</v>
      </c>
      <c r="H3958" s="832">
        <v>0</v>
      </c>
      <c r="I3958" s="832">
        <v>0</v>
      </c>
      <c r="J3958" s="832">
        <v>0</v>
      </c>
      <c r="K3958" s="832">
        <v>0</v>
      </c>
      <c r="L3958" s="832">
        <v>0</v>
      </c>
      <c r="M3958" s="832">
        <v>0</v>
      </c>
      <c r="N3958" s="832">
        <v>0</v>
      </c>
      <c r="O3958" s="832">
        <v>0</v>
      </c>
      <c r="P3958" s="832">
        <v>-4.3600000000000003</v>
      </c>
      <c r="Q3958" s="832">
        <v>0</v>
      </c>
      <c r="R3958" s="832">
        <v>0</v>
      </c>
      <c r="S3958" s="832">
        <v>0</v>
      </c>
      <c r="T3958" s="832">
        <v>0</v>
      </c>
      <c r="U3958" s="832">
        <v>0</v>
      </c>
      <c r="V3958" s="832">
        <v>0</v>
      </c>
      <c r="W3958" s="832">
        <v>0</v>
      </c>
      <c r="X3958" s="832">
        <v>0</v>
      </c>
      <c r="Y3958" s="832">
        <v>0</v>
      </c>
      <c r="Z3958" s="832">
        <v>0</v>
      </c>
      <c r="AA3958" s="832">
        <v>0</v>
      </c>
      <c r="AB3958" s="832">
        <v>0</v>
      </c>
      <c r="AC3958" s="832">
        <v>0</v>
      </c>
      <c r="AD3958" s="832">
        <v>0</v>
      </c>
      <c r="AE3958" s="832">
        <v>0</v>
      </c>
      <c r="AF3958" s="832">
        <v>0</v>
      </c>
      <c r="AG3958" s="832">
        <v>0</v>
      </c>
      <c r="AH3958" s="832">
        <v>0</v>
      </c>
      <c r="AI3958" s="832">
        <v>0</v>
      </c>
    </row>
    <row r="3959" spans="1:35" ht="15" customHeight="1">
      <c r="A3959" s="832" t="s">
        <v>1150</v>
      </c>
      <c r="B3959" s="832">
        <v>2024</v>
      </c>
      <c r="C3959" s="832" t="s">
        <v>1918</v>
      </c>
      <c r="D3959" s="832" t="s">
        <v>1919</v>
      </c>
      <c r="E3959" s="832" t="s">
        <v>333</v>
      </c>
      <c r="F3959" s="832" t="s">
        <v>1792</v>
      </c>
      <c r="G3959" s="832">
        <v>0</v>
      </c>
      <c r="H3959" s="832">
        <v>0</v>
      </c>
      <c r="I3959" s="832">
        <v>0</v>
      </c>
      <c r="J3959" s="832">
        <v>0</v>
      </c>
      <c r="K3959" s="832">
        <v>0</v>
      </c>
      <c r="L3959" s="832">
        <v>0</v>
      </c>
      <c r="M3959" s="832">
        <v>0</v>
      </c>
      <c r="N3959" s="832">
        <v>0</v>
      </c>
      <c r="O3959" s="832">
        <v>0</v>
      </c>
      <c r="P3959" s="832">
        <v>0</v>
      </c>
      <c r="Q3959" s="832">
        <v>0</v>
      </c>
      <c r="R3959" s="832">
        <v>0</v>
      </c>
      <c r="S3959" s="832">
        <v>0</v>
      </c>
      <c r="T3959" s="832">
        <v>0</v>
      </c>
      <c r="U3959" s="832">
        <v>0</v>
      </c>
      <c r="V3959" s="832">
        <v>0</v>
      </c>
      <c r="W3959" s="832">
        <v>0</v>
      </c>
      <c r="X3959" s="832">
        <v>0</v>
      </c>
      <c r="Y3959" s="832">
        <v>0</v>
      </c>
      <c r="Z3959" s="832">
        <v>0</v>
      </c>
      <c r="AA3959" s="832">
        <v>0</v>
      </c>
      <c r="AB3959" s="832">
        <v>0</v>
      </c>
      <c r="AC3959" s="832">
        <v>0</v>
      </c>
      <c r="AD3959" s="832">
        <v>0</v>
      </c>
      <c r="AE3959" s="832">
        <v>0</v>
      </c>
      <c r="AF3959" s="832">
        <v>0</v>
      </c>
      <c r="AG3959" s="832">
        <v>0</v>
      </c>
      <c r="AH3959" s="832">
        <v>0</v>
      </c>
      <c r="AI3959" s="832">
        <v>0</v>
      </c>
    </row>
    <row r="3960" spans="1:35" ht="15" customHeight="1">
      <c r="A3960" s="832" t="s">
        <v>1150</v>
      </c>
      <c r="B3960" s="832">
        <v>2024</v>
      </c>
      <c r="C3960" s="832" t="s">
        <v>1920</v>
      </c>
      <c r="D3960" s="832" t="s">
        <v>650</v>
      </c>
      <c r="E3960" s="832" t="s">
        <v>333</v>
      </c>
      <c r="F3960" s="832" t="s">
        <v>1792</v>
      </c>
      <c r="G3960" s="832">
        <v>14890.66</v>
      </c>
      <c r="H3960" s="832">
        <v>11532.21</v>
      </c>
      <c r="I3960" s="832">
        <v>9504.19</v>
      </c>
      <c r="J3960" s="832">
        <v>7477.21</v>
      </c>
      <c r="K3960" s="832">
        <v>4183.6099999999997</v>
      </c>
      <c r="L3960" s="832">
        <v>5088.0600000000004</v>
      </c>
      <c r="M3960" s="832">
        <v>5936.6</v>
      </c>
      <c r="N3960" s="832">
        <v>6648.02</v>
      </c>
      <c r="O3960" s="832">
        <v>18173.009999999998</v>
      </c>
      <c r="P3960" s="832">
        <v>26620.959999999999</v>
      </c>
      <c r="Q3960" s="832">
        <v>24134.5</v>
      </c>
      <c r="R3960" s="832">
        <v>32189.03</v>
      </c>
      <c r="S3960" s="832">
        <v>0</v>
      </c>
      <c r="T3960" s="832">
        <v>0</v>
      </c>
      <c r="U3960" s="832">
        <v>0</v>
      </c>
      <c r="V3960" s="832">
        <v>0</v>
      </c>
      <c r="W3960" s="832">
        <v>0</v>
      </c>
      <c r="X3960" s="832">
        <v>0</v>
      </c>
      <c r="Y3960" s="832">
        <v>0</v>
      </c>
      <c r="Z3960" s="832">
        <v>0</v>
      </c>
      <c r="AA3960" s="832">
        <v>0</v>
      </c>
      <c r="AB3960" s="832">
        <v>0</v>
      </c>
      <c r="AC3960" s="832">
        <v>0</v>
      </c>
      <c r="AD3960" s="832">
        <v>0</v>
      </c>
      <c r="AE3960" s="832">
        <v>0</v>
      </c>
      <c r="AF3960" s="832">
        <v>0</v>
      </c>
      <c r="AG3960" s="832">
        <v>0</v>
      </c>
      <c r="AH3960" s="832">
        <v>0</v>
      </c>
      <c r="AI3960" s="832">
        <v>0</v>
      </c>
    </row>
    <row r="3961" spans="1:35" ht="15" customHeight="1">
      <c r="A3961" s="832" t="s">
        <v>1150</v>
      </c>
      <c r="B3961" s="832">
        <v>2024</v>
      </c>
      <c r="C3961" s="832" t="s">
        <v>1921</v>
      </c>
      <c r="D3961" s="832" t="s">
        <v>2773</v>
      </c>
      <c r="E3961" s="832" t="s">
        <v>1842</v>
      </c>
      <c r="F3961" s="832" t="s">
        <v>1792</v>
      </c>
      <c r="G3961" s="832">
        <v>6215.27</v>
      </c>
      <c r="H3961" s="832">
        <v>3724.09</v>
      </c>
      <c r="I3961" s="832">
        <v>-5499.9</v>
      </c>
      <c r="J3961" s="832">
        <v>-3342.59</v>
      </c>
      <c r="K3961" s="832">
        <v>-15216.65</v>
      </c>
      <c r="L3961" s="832">
        <v>-7116.24</v>
      </c>
      <c r="M3961" s="832">
        <v>-14453.48</v>
      </c>
      <c r="N3961" s="832">
        <v>-15632.66</v>
      </c>
      <c r="O3961" s="832">
        <v>-9207.98</v>
      </c>
      <c r="P3961" s="832">
        <v>-3920.65</v>
      </c>
      <c r="Q3961" s="832">
        <v>-10658.74</v>
      </c>
      <c r="R3961" s="832">
        <v>-201.04</v>
      </c>
      <c r="S3961" s="832">
        <v>0</v>
      </c>
      <c r="T3961" s="832">
        <v>0</v>
      </c>
      <c r="U3961" s="832">
        <v>0</v>
      </c>
      <c r="V3961" s="832">
        <v>0</v>
      </c>
      <c r="W3961" s="832">
        <v>0</v>
      </c>
      <c r="X3961" s="832">
        <v>0</v>
      </c>
      <c r="Y3961" s="832">
        <v>0</v>
      </c>
      <c r="Z3961" s="832">
        <v>0</v>
      </c>
      <c r="AA3961" s="832">
        <v>0</v>
      </c>
      <c r="AB3961" s="832">
        <v>0</v>
      </c>
      <c r="AC3961" s="832">
        <v>0</v>
      </c>
      <c r="AD3961" s="832">
        <v>0</v>
      </c>
      <c r="AE3961" s="832">
        <v>0</v>
      </c>
      <c r="AF3961" s="832">
        <v>0</v>
      </c>
      <c r="AG3961" s="832">
        <v>0</v>
      </c>
      <c r="AH3961" s="832">
        <v>0</v>
      </c>
      <c r="AI3961" s="832">
        <v>0</v>
      </c>
    </row>
    <row r="3962" spans="1:35" ht="15" customHeight="1">
      <c r="A3962" s="832" t="s">
        <v>1150</v>
      </c>
      <c r="B3962" s="832">
        <v>2024</v>
      </c>
      <c r="C3962" s="832" t="s">
        <v>1923</v>
      </c>
      <c r="D3962" s="832" t="s">
        <v>2774</v>
      </c>
      <c r="E3962" s="832" t="s">
        <v>333</v>
      </c>
      <c r="F3962" s="832" t="s">
        <v>1792</v>
      </c>
      <c r="G3962" s="832">
        <v>5652.38</v>
      </c>
      <c r="H3962" s="832">
        <v>5528.28</v>
      </c>
      <c r="I3962" s="832">
        <v>11014.13</v>
      </c>
      <c r="J3962" s="832">
        <v>5085.12</v>
      </c>
      <c r="K3962" s="832">
        <v>6794.83</v>
      </c>
      <c r="L3962" s="832">
        <v>6939.23</v>
      </c>
      <c r="M3962" s="832">
        <v>7466.92</v>
      </c>
      <c r="N3962" s="832">
        <v>11124.2</v>
      </c>
      <c r="O3962" s="832">
        <v>11598.53</v>
      </c>
      <c r="P3962" s="832">
        <v>9664.7999999999993</v>
      </c>
      <c r="Q3962" s="832">
        <v>12696.66</v>
      </c>
      <c r="R3962" s="832">
        <v>8697.84</v>
      </c>
      <c r="S3962" s="832">
        <v>0</v>
      </c>
      <c r="T3962" s="832">
        <v>0</v>
      </c>
      <c r="U3962" s="832">
        <v>0</v>
      </c>
      <c r="V3962" s="832">
        <v>0</v>
      </c>
      <c r="W3962" s="832">
        <v>0</v>
      </c>
      <c r="X3962" s="832">
        <v>0</v>
      </c>
      <c r="Y3962" s="832">
        <v>0</v>
      </c>
      <c r="Z3962" s="832">
        <v>0</v>
      </c>
      <c r="AA3962" s="832">
        <v>0</v>
      </c>
      <c r="AB3962" s="832">
        <v>0</v>
      </c>
      <c r="AC3962" s="832">
        <v>0</v>
      </c>
      <c r="AD3962" s="832">
        <v>0</v>
      </c>
      <c r="AE3962" s="832">
        <v>0</v>
      </c>
      <c r="AF3962" s="832">
        <v>0</v>
      </c>
      <c r="AG3962" s="832">
        <v>0</v>
      </c>
      <c r="AH3962" s="832">
        <v>0</v>
      </c>
      <c r="AI3962" s="832">
        <v>0</v>
      </c>
    </row>
    <row r="3963" spans="1:35" ht="15" customHeight="1">
      <c r="A3963" s="832" t="s">
        <v>1150</v>
      </c>
      <c r="B3963" s="832">
        <v>2024</v>
      </c>
      <c r="C3963" s="832" t="s">
        <v>1925</v>
      </c>
      <c r="D3963" s="832" t="s">
        <v>1926</v>
      </c>
      <c r="E3963" s="832" t="s">
        <v>333</v>
      </c>
      <c r="F3963" s="832" t="s">
        <v>1792</v>
      </c>
      <c r="G3963" s="832">
        <v>8668.11</v>
      </c>
      <c r="H3963" s="832">
        <v>9823.69</v>
      </c>
      <c r="I3963" s="832">
        <v>9172.74</v>
      </c>
      <c r="J3963" s="832">
        <v>12063.56</v>
      </c>
      <c r="K3963" s="832">
        <v>6673.3</v>
      </c>
      <c r="L3963" s="832">
        <v>7697.38</v>
      </c>
      <c r="M3963" s="832">
        <v>8693.48</v>
      </c>
      <c r="N3963" s="832">
        <v>11168.63</v>
      </c>
      <c r="O3963" s="832">
        <v>11111.72</v>
      </c>
      <c r="P3963" s="832">
        <v>7954.83</v>
      </c>
      <c r="Q3963" s="832">
        <v>4173.74</v>
      </c>
      <c r="R3963" s="832">
        <v>3665.37</v>
      </c>
      <c r="S3963" s="832">
        <v>0</v>
      </c>
      <c r="T3963" s="832">
        <v>0</v>
      </c>
      <c r="U3963" s="832">
        <v>0</v>
      </c>
      <c r="V3963" s="832">
        <v>0</v>
      </c>
      <c r="W3963" s="832">
        <v>0</v>
      </c>
      <c r="X3963" s="832">
        <v>0</v>
      </c>
      <c r="Y3963" s="832">
        <v>0</v>
      </c>
      <c r="Z3963" s="832">
        <v>0</v>
      </c>
      <c r="AA3963" s="832">
        <v>0</v>
      </c>
      <c r="AB3963" s="832">
        <v>0</v>
      </c>
      <c r="AC3963" s="832">
        <v>0</v>
      </c>
      <c r="AD3963" s="832">
        <v>0</v>
      </c>
      <c r="AE3963" s="832">
        <v>0</v>
      </c>
      <c r="AF3963" s="832">
        <v>0</v>
      </c>
      <c r="AG3963" s="832">
        <v>0</v>
      </c>
      <c r="AH3963" s="832">
        <v>0</v>
      </c>
      <c r="AI3963" s="832">
        <v>0</v>
      </c>
    </row>
    <row r="3964" spans="1:35" ht="15" customHeight="1">
      <c r="A3964" s="832" t="s">
        <v>1150</v>
      </c>
      <c r="B3964" s="832">
        <v>2024</v>
      </c>
      <c r="C3964" s="832" t="s">
        <v>1927</v>
      </c>
      <c r="D3964" s="832" t="s">
        <v>1928</v>
      </c>
      <c r="E3964" s="832" t="s">
        <v>333</v>
      </c>
      <c r="F3964" s="832" t="s">
        <v>1792</v>
      </c>
      <c r="G3964" s="832">
        <v>0</v>
      </c>
      <c r="H3964" s="832">
        <v>0</v>
      </c>
      <c r="I3964" s="832">
        <v>0</v>
      </c>
      <c r="J3964" s="832">
        <v>0</v>
      </c>
      <c r="K3964" s="832">
        <v>0</v>
      </c>
      <c r="L3964" s="832">
        <v>0</v>
      </c>
      <c r="M3964" s="832">
        <v>0</v>
      </c>
      <c r="N3964" s="832">
        <v>0</v>
      </c>
      <c r="O3964" s="832">
        <v>0</v>
      </c>
      <c r="P3964" s="832">
        <v>0</v>
      </c>
      <c r="Q3964" s="832">
        <v>0</v>
      </c>
      <c r="R3964" s="832">
        <v>0</v>
      </c>
      <c r="S3964" s="832">
        <v>0</v>
      </c>
      <c r="T3964" s="832">
        <v>0</v>
      </c>
      <c r="U3964" s="832">
        <v>0</v>
      </c>
      <c r="V3964" s="832">
        <v>0</v>
      </c>
      <c r="W3964" s="832">
        <v>0</v>
      </c>
      <c r="X3964" s="832">
        <v>0</v>
      </c>
      <c r="Y3964" s="832">
        <v>0</v>
      </c>
      <c r="Z3964" s="832">
        <v>0</v>
      </c>
      <c r="AA3964" s="832">
        <v>0</v>
      </c>
      <c r="AB3964" s="832">
        <v>0</v>
      </c>
      <c r="AC3964" s="832">
        <v>0</v>
      </c>
      <c r="AD3964" s="832">
        <v>0</v>
      </c>
      <c r="AE3964" s="832">
        <v>0</v>
      </c>
      <c r="AF3964" s="832">
        <v>0</v>
      </c>
      <c r="AG3964" s="832">
        <v>0</v>
      </c>
      <c r="AH3964" s="832">
        <v>0</v>
      </c>
      <c r="AI3964" s="832">
        <v>0</v>
      </c>
    </row>
    <row r="3965" spans="1:35" ht="15" customHeight="1">
      <c r="A3965" s="832" t="s">
        <v>1150</v>
      </c>
      <c r="B3965" s="832">
        <v>2024</v>
      </c>
      <c r="C3965" s="832" t="s">
        <v>1929</v>
      </c>
      <c r="D3965" s="832" t="s">
        <v>2775</v>
      </c>
      <c r="E3965" s="832" t="s">
        <v>333</v>
      </c>
      <c r="F3965" s="832" t="s">
        <v>1792</v>
      </c>
      <c r="G3965" s="832">
        <v>0</v>
      </c>
      <c r="H3965" s="832">
        <v>0</v>
      </c>
      <c r="I3965" s="832">
        <v>0</v>
      </c>
      <c r="J3965" s="832">
        <v>0</v>
      </c>
      <c r="K3965" s="832">
        <v>0</v>
      </c>
      <c r="L3965" s="832">
        <v>0</v>
      </c>
      <c r="M3965" s="832">
        <v>0</v>
      </c>
      <c r="N3965" s="832">
        <v>0</v>
      </c>
      <c r="O3965" s="832">
        <v>0</v>
      </c>
      <c r="P3965" s="832">
        <v>0</v>
      </c>
      <c r="Q3965" s="832">
        <v>0</v>
      </c>
      <c r="R3965" s="832">
        <v>0</v>
      </c>
      <c r="S3965" s="832">
        <v>0</v>
      </c>
      <c r="T3965" s="832">
        <v>0</v>
      </c>
      <c r="U3965" s="832">
        <v>0</v>
      </c>
      <c r="V3965" s="832">
        <v>0</v>
      </c>
      <c r="W3965" s="832">
        <v>0</v>
      </c>
      <c r="X3965" s="832">
        <v>0</v>
      </c>
      <c r="Y3965" s="832">
        <v>0</v>
      </c>
      <c r="Z3965" s="832">
        <v>0</v>
      </c>
      <c r="AA3965" s="832">
        <v>0</v>
      </c>
      <c r="AB3965" s="832">
        <v>0</v>
      </c>
      <c r="AC3965" s="832">
        <v>0</v>
      </c>
      <c r="AD3965" s="832">
        <v>0</v>
      </c>
      <c r="AE3965" s="832">
        <v>0</v>
      </c>
      <c r="AF3965" s="832">
        <v>0</v>
      </c>
      <c r="AG3965" s="832">
        <v>0</v>
      </c>
      <c r="AH3965" s="832">
        <v>0</v>
      </c>
      <c r="AI3965" s="832">
        <v>0</v>
      </c>
    </row>
    <row r="3966" spans="1:35" ht="15" customHeight="1">
      <c r="A3966" s="832" t="s">
        <v>1150</v>
      </c>
      <c r="B3966" s="832">
        <v>2024</v>
      </c>
      <c r="C3966" s="832" t="s">
        <v>1931</v>
      </c>
      <c r="D3966" s="832" t="s">
        <v>2776</v>
      </c>
      <c r="E3966" s="832" t="s">
        <v>333</v>
      </c>
      <c r="F3966" s="832" t="s">
        <v>1792</v>
      </c>
      <c r="G3966" s="832">
        <v>-136248.01</v>
      </c>
      <c r="H3966" s="832">
        <v>-57297.14</v>
      </c>
      <c r="I3966" s="832">
        <v>21550.67</v>
      </c>
      <c r="J3966" s="832">
        <v>-19710.73</v>
      </c>
      <c r="K3966" s="832">
        <v>-60972.13</v>
      </c>
      <c r="L3966" s="832">
        <v>17875.68</v>
      </c>
      <c r="M3966" s="832">
        <v>-23335.1</v>
      </c>
      <c r="N3966" s="832">
        <v>62561.05</v>
      </c>
      <c r="O3966" s="832">
        <v>21350.27</v>
      </c>
      <c r="P3966" s="832">
        <v>-12851.21</v>
      </c>
      <c r="Q3966" s="832">
        <v>-54061.99</v>
      </c>
      <c r="R3966" s="832">
        <v>-95272.77</v>
      </c>
      <c r="S3966" s="832">
        <v>0</v>
      </c>
      <c r="T3966" s="832">
        <v>0</v>
      </c>
      <c r="U3966" s="832">
        <v>0</v>
      </c>
      <c r="V3966" s="832">
        <v>0</v>
      </c>
      <c r="W3966" s="832">
        <v>0</v>
      </c>
      <c r="X3966" s="832">
        <v>0</v>
      </c>
      <c r="Y3966" s="832">
        <v>0</v>
      </c>
      <c r="Z3966" s="832">
        <v>0</v>
      </c>
      <c r="AA3966" s="832">
        <v>0</v>
      </c>
      <c r="AB3966" s="832">
        <v>0</v>
      </c>
      <c r="AC3966" s="832">
        <v>0</v>
      </c>
      <c r="AD3966" s="832">
        <v>0</v>
      </c>
      <c r="AE3966" s="832">
        <v>0</v>
      </c>
      <c r="AF3966" s="832">
        <v>0</v>
      </c>
      <c r="AG3966" s="832">
        <v>0</v>
      </c>
      <c r="AH3966" s="832">
        <v>0</v>
      </c>
      <c r="AI3966" s="832">
        <v>0</v>
      </c>
    </row>
    <row r="3967" spans="1:35" ht="15" customHeight="1">
      <c r="A3967" s="832" t="s">
        <v>1150</v>
      </c>
      <c r="B3967" s="832">
        <v>2024</v>
      </c>
      <c r="C3967" s="832" t="s">
        <v>1933</v>
      </c>
      <c r="D3967" s="832" t="s">
        <v>1934</v>
      </c>
      <c r="E3967" s="832" t="s">
        <v>333</v>
      </c>
      <c r="F3967" s="832" t="s">
        <v>1153</v>
      </c>
      <c r="G3967" s="832">
        <v>-104442.98</v>
      </c>
      <c r="H3967" s="832">
        <v>-104442.98</v>
      </c>
      <c r="I3967" s="832">
        <v>-104442.98</v>
      </c>
      <c r="J3967" s="832">
        <v>-104442.98</v>
      </c>
      <c r="K3967" s="832">
        <v>-104442.98</v>
      </c>
      <c r="L3967" s="832">
        <v>-104442.98</v>
      </c>
      <c r="M3967" s="832">
        <v>-104442.98</v>
      </c>
      <c r="N3967" s="832">
        <v>-104442.98</v>
      </c>
      <c r="O3967" s="832">
        <v>-104442.98</v>
      </c>
      <c r="P3967" s="832">
        <v>-103499.68</v>
      </c>
      <c r="Q3967" s="832">
        <v>-103499.68</v>
      </c>
      <c r="R3967" s="832">
        <v>-103499.68</v>
      </c>
      <c r="S3967" s="832">
        <v>0</v>
      </c>
      <c r="T3967" s="832">
        <v>0</v>
      </c>
      <c r="U3967" s="832">
        <v>943.3</v>
      </c>
      <c r="V3967" s="832">
        <v>0</v>
      </c>
      <c r="W3967" s="832">
        <v>0</v>
      </c>
      <c r="X3967" s="832">
        <v>0</v>
      </c>
      <c r="Y3967" s="832">
        <v>0</v>
      </c>
      <c r="Z3967" s="832">
        <v>0</v>
      </c>
      <c r="AA3967" s="832">
        <v>0</v>
      </c>
      <c r="AB3967" s="832">
        <v>0</v>
      </c>
      <c r="AC3967" s="832">
        <v>0</v>
      </c>
      <c r="AD3967" s="832">
        <v>0</v>
      </c>
      <c r="AE3967" s="832">
        <v>0</v>
      </c>
      <c r="AF3967" s="832">
        <v>0</v>
      </c>
      <c r="AG3967" s="832">
        <v>0</v>
      </c>
      <c r="AH3967" s="832">
        <v>0</v>
      </c>
      <c r="AI3967" s="832">
        <v>0</v>
      </c>
    </row>
    <row r="3968" spans="1:35" ht="15" customHeight="1">
      <c r="A3968" s="832" t="s">
        <v>1150</v>
      </c>
      <c r="B3968" s="832">
        <v>2024</v>
      </c>
      <c r="C3968" s="832" t="s">
        <v>1935</v>
      </c>
      <c r="D3968" s="832" t="s">
        <v>2777</v>
      </c>
      <c r="E3968" s="832" t="s">
        <v>333</v>
      </c>
      <c r="F3968" s="832" t="s">
        <v>1792</v>
      </c>
      <c r="G3968" s="832">
        <v>35424.589999999997</v>
      </c>
      <c r="H3968" s="832">
        <v>31718.67</v>
      </c>
      <c r="I3968" s="832">
        <v>28012.75</v>
      </c>
      <c r="J3968" s="832">
        <v>24306.83</v>
      </c>
      <c r="K3968" s="832">
        <v>20600.91</v>
      </c>
      <c r="L3968" s="832">
        <v>16894.990000000002</v>
      </c>
      <c r="M3968" s="832">
        <v>13189.07</v>
      </c>
      <c r="N3968" s="832">
        <v>9483.15</v>
      </c>
      <c r="O3968" s="832">
        <v>5777.23</v>
      </c>
      <c r="P3968" s="832">
        <v>39904.6</v>
      </c>
      <c r="Q3968" s="832">
        <v>35166.21</v>
      </c>
      <c r="R3968" s="832">
        <v>30427.82</v>
      </c>
      <c r="S3968" s="832">
        <v>0</v>
      </c>
      <c r="T3968" s="832">
        <v>0</v>
      </c>
      <c r="U3968" s="832">
        <v>-8518.14</v>
      </c>
      <c r="V3968" s="832">
        <v>0</v>
      </c>
      <c r="W3968" s="832">
        <v>0</v>
      </c>
      <c r="X3968" s="832">
        <v>0</v>
      </c>
      <c r="Y3968" s="832">
        <v>0</v>
      </c>
      <c r="Z3968" s="832">
        <v>0</v>
      </c>
      <c r="AA3968" s="832">
        <v>0</v>
      </c>
      <c r="AB3968" s="832">
        <v>0</v>
      </c>
      <c r="AC3968" s="832">
        <v>0</v>
      </c>
      <c r="AD3968" s="832">
        <v>0</v>
      </c>
      <c r="AE3968" s="832">
        <v>0</v>
      </c>
      <c r="AF3968" s="832">
        <v>0</v>
      </c>
      <c r="AG3968" s="832">
        <v>0</v>
      </c>
      <c r="AH3968" s="832">
        <v>0</v>
      </c>
      <c r="AI3968" s="832">
        <v>0</v>
      </c>
    </row>
    <row r="3969" spans="1:35" ht="15" customHeight="1">
      <c r="A3969" s="832" t="s">
        <v>1150</v>
      </c>
      <c r="B3969" s="832">
        <v>2024</v>
      </c>
      <c r="C3969" s="832" t="s">
        <v>1937</v>
      </c>
      <c r="D3969" s="832" t="s">
        <v>1938</v>
      </c>
      <c r="E3969" s="832" t="s">
        <v>333</v>
      </c>
      <c r="F3969" s="832" t="s">
        <v>1153</v>
      </c>
      <c r="G3969" s="832">
        <v>0</v>
      </c>
      <c r="H3969" s="832">
        <v>0</v>
      </c>
      <c r="I3969" s="832">
        <v>0</v>
      </c>
      <c r="J3969" s="832">
        <v>0</v>
      </c>
      <c r="K3969" s="832">
        <v>0</v>
      </c>
      <c r="L3969" s="832">
        <v>0</v>
      </c>
      <c r="M3969" s="832">
        <v>0</v>
      </c>
      <c r="N3969" s="832">
        <v>0</v>
      </c>
      <c r="O3969" s="832">
        <v>0</v>
      </c>
      <c r="P3969" s="832">
        <v>0</v>
      </c>
      <c r="Q3969" s="832">
        <v>0</v>
      </c>
      <c r="R3969" s="832">
        <v>0</v>
      </c>
      <c r="S3969" s="832">
        <v>0</v>
      </c>
      <c r="T3969" s="832">
        <v>0</v>
      </c>
      <c r="U3969" s="832">
        <v>0</v>
      </c>
      <c r="V3969" s="832">
        <v>0</v>
      </c>
      <c r="W3969" s="832">
        <v>0</v>
      </c>
      <c r="X3969" s="832">
        <v>0</v>
      </c>
      <c r="Y3969" s="832">
        <v>0</v>
      </c>
      <c r="Z3969" s="832">
        <v>0</v>
      </c>
      <c r="AA3969" s="832">
        <v>0</v>
      </c>
      <c r="AB3969" s="832">
        <v>0</v>
      </c>
      <c r="AC3969" s="832">
        <v>0</v>
      </c>
      <c r="AD3969" s="832">
        <v>0</v>
      </c>
      <c r="AE3969" s="832">
        <v>0</v>
      </c>
      <c r="AF3969" s="832">
        <v>0</v>
      </c>
      <c r="AG3969" s="832">
        <v>0</v>
      </c>
      <c r="AH3969" s="832">
        <v>0</v>
      </c>
      <c r="AI3969" s="832">
        <v>0</v>
      </c>
    </row>
    <row r="3970" spans="1:35" ht="15" customHeight="1">
      <c r="A3970" s="832" t="s">
        <v>1150</v>
      </c>
      <c r="B3970" s="832">
        <v>2024</v>
      </c>
      <c r="C3970" s="832" t="s">
        <v>1939</v>
      </c>
      <c r="D3970" s="832" t="s">
        <v>1940</v>
      </c>
      <c r="E3970" s="832" t="s">
        <v>333</v>
      </c>
      <c r="F3970" s="832" t="s">
        <v>1792</v>
      </c>
      <c r="G3970" s="832">
        <v>0</v>
      </c>
      <c r="H3970" s="832">
        <v>0</v>
      </c>
      <c r="I3970" s="832">
        <v>0</v>
      </c>
      <c r="J3970" s="832">
        <v>0</v>
      </c>
      <c r="K3970" s="832">
        <v>0</v>
      </c>
      <c r="L3970" s="832">
        <v>0</v>
      </c>
      <c r="M3970" s="832">
        <v>0</v>
      </c>
      <c r="N3970" s="832">
        <v>0</v>
      </c>
      <c r="O3970" s="832">
        <v>0</v>
      </c>
      <c r="P3970" s="832">
        <v>0</v>
      </c>
      <c r="Q3970" s="832">
        <v>0</v>
      </c>
      <c r="R3970" s="832">
        <v>0</v>
      </c>
      <c r="S3970" s="832">
        <v>0</v>
      </c>
      <c r="T3970" s="832">
        <v>0</v>
      </c>
      <c r="U3970" s="832">
        <v>0</v>
      </c>
      <c r="V3970" s="832">
        <v>0</v>
      </c>
      <c r="W3970" s="832">
        <v>0</v>
      </c>
      <c r="X3970" s="832">
        <v>0</v>
      </c>
      <c r="Y3970" s="832">
        <v>0</v>
      </c>
      <c r="Z3970" s="832">
        <v>0</v>
      </c>
      <c r="AA3970" s="832">
        <v>0</v>
      </c>
      <c r="AB3970" s="832">
        <v>0</v>
      </c>
      <c r="AC3970" s="832">
        <v>0</v>
      </c>
      <c r="AD3970" s="832">
        <v>0</v>
      </c>
      <c r="AE3970" s="832">
        <v>0</v>
      </c>
      <c r="AF3970" s="832">
        <v>0</v>
      </c>
      <c r="AG3970" s="832">
        <v>0</v>
      </c>
      <c r="AH3970" s="832">
        <v>0</v>
      </c>
      <c r="AI3970" s="832">
        <v>0</v>
      </c>
    </row>
    <row r="3971" spans="1:35" ht="15" customHeight="1">
      <c r="A3971" s="832" t="s">
        <v>1150</v>
      </c>
      <c r="B3971" s="832">
        <v>2024</v>
      </c>
      <c r="C3971" s="832" t="s">
        <v>1941</v>
      </c>
      <c r="D3971" s="832" t="s">
        <v>2778</v>
      </c>
      <c r="E3971" s="832" t="s">
        <v>333</v>
      </c>
      <c r="F3971" s="832" t="s">
        <v>1792</v>
      </c>
      <c r="G3971" s="832">
        <v>-1835.85</v>
      </c>
      <c r="H3971" s="832">
        <v>-1835.85</v>
      </c>
      <c r="I3971" s="832">
        <v>-2753.78</v>
      </c>
      <c r="J3971" s="832">
        <v>-3671.71</v>
      </c>
      <c r="K3971" s="832">
        <v>-3671.71</v>
      </c>
      <c r="L3971" s="832">
        <v>-3671.71</v>
      </c>
      <c r="M3971" s="832">
        <v>-3671.71</v>
      </c>
      <c r="N3971" s="832">
        <v>-3671.71</v>
      </c>
      <c r="O3971" s="832">
        <v>-3671.71</v>
      </c>
      <c r="P3971" s="832">
        <v>12941.96</v>
      </c>
      <c r="Q3971" s="832">
        <v>8275.2999999999993</v>
      </c>
      <c r="R3971" s="832">
        <v>3608.64</v>
      </c>
      <c r="S3971" s="832">
        <v>0</v>
      </c>
      <c r="T3971" s="832">
        <v>0</v>
      </c>
      <c r="U3971" s="832">
        <v>4947</v>
      </c>
      <c r="V3971" s="832">
        <v>0</v>
      </c>
      <c r="W3971" s="832">
        <v>0</v>
      </c>
      <c r="X3971" s="832">
        <v>0</v>
      </c>
      <c r="Y3971" s="832">
        <v>0</v>
      </c>
      <c r="Z3971" s="832">
        <v>0</v>
      </c>
      <c r="AA3971" s="832">
        <v>0</v>
      </c>
      <c r="AB3971" s="832">
        <v>0</v>
      </c>
      <c r="AC3971" s="832">
        <v>0</v>
      </c>
      <c r="AD3971" s="832">
        <v>0</v>
      </c>
      <c r="AE3971" s="832">
        <v>0</v>
      </c>
      <c r="AF3971" s="832">
        <v>0</v>
      </c>
      <c r="AG3971" s="832">
        <v>0</v>
      </c>
      <c r="AH3971" s="832">
        <v>0</v>
      </c>
      <c r="AI3971" s="832">
        <v>0</v>
      </c>
    </row>
    <row r="3972" spans="1:35" ht="15" customHeight="1">
      <c r="A3972" s="832" t="s">
        <v>1150</v>
      </c>
      <c r="B3972" s="832">
        <v>2024</v>
      </c>
      <c r="C3972" s="832" t="s">
        <v>1945</v>
      </c>
      <c r="D3972" s="832" t="s">
        <v>2876</v>
      </c>
      <c r="E3972" s="832" t="s">
        <v>333</v>
      </c>
      <c r="F3972" s="832" t="s">
        <v>1792</v>
      </c>
      <c r="G3972" s="832">
        <v>0</v>
      </c>
      <c r="H3972" s="832">
        <v>0</v>
      </c>
      <c r="I3972" s="832">
        <v>0</v>
      </c>
      <c r="J3972" s="832">
        <v>0</v>
      </c>
      <c r="K3972" s="832">
        <v>0</v>
      </c>
      <c r="L3972" s="832">
        <v>0</v>
      </c>
      <c r="M3972" s="832">
        <v>0</v>
      </c>
      <c r="N3972" s="832">
        <v>0</v>
      </c>
      <c r="O3972" s="832">
        <v>0</v>
      </c>
      <c r="P3972" s="832">
        <v>0</v>
      </c>
      <c r="Q3972" s="832">
        <v>0</v>
      </c>
      <c r="R3972" s="832">
        <v>94160.14</v>
      </c>
      <c r="S3972" s="832">
        <v>0</v>
      </c>
      <c r="T3972" s="832">
        <v>0</v>
      </c>
      <c r="U3972" s="832">
        <v>0</v>
      </c>
      <c r="V3972" s="832">
        <v>0</v>
      </c>
      <c r="W3972" s="832">
        <v>0</v>
      </c>
      <c r="X3972" s="832">
        <v>0</v>
      </c>
      <c r="Y3972" s="832">
        <v>0</v>
      </c>
      <c r="Z3972" s="832">
        <v>0</v>
      </c>
      <c r="AA3972" s="832">
        <v>0</v>
      </c>
      <c r="AB3972" s="832">
        <v>0</v>
      </c>
      <c r="AC3972" s="832">
        <v>0</v>
      </c>
      <c r="AD3972" s="832">
        <v>0</v>
      </c>
      <c r="AE3972" s="832">
        <v>0</v>
      </c>
      <c r="AF3972" s="832">
        <v>0</v>
      </c>
      <c r="AG3972" s="832">
        <v>0</v>
      </c>
      <c r="AH3972" s="832">
        <v>0</v>
      </c>
      <c r="AI3972" s="832">
        <v>0</v>
      </c>
    </row>
    <row r="3973" spans="1:35" ht="15" customHeight="1">
      <c r="A3973" s="832" t="s">
        <v>1150</v>
      </c>
      <c r="B3973" s="832">
        <v>2024</v>
      </c>
      <c r="C3973" s="832" t="s">
        <v>1949</v>
      </c>
      <c r="D3973" s="832" t="s">
        <v>1950</v>
      </c>
      <c r="E3973" s="832" t="s">
        <v>333</v>
      </c>
      <c r="F3973" s="832" t="s">
        <v>1792</v>
      </c>
      <c r="G3973" s="832">
        <v>0</v>
      </c>
      <c r="H3973" s="832">
        <v>0</v>
      </c>
      <c r="I3973" s="832">
        <v>0</v>
      </c>
      <c r="J3973" s="832">
        <v>0</v>
      </c>
      <c r="K3973" s="832">
        <v>0</v>
      </c>
      <c r="L3973" s="832">
        <v>0</v>
      </c>
      <c r="M3973" s="832">
        <v>0</v>
      </c>
      <c r="N3973" s="832">
        <v>0</v>
      </c>
      <c r="O3973" s="832">
        <v>0</v>
      </c>
      <c r="P3973" s="832">
        <v>0</v>
      </c>
      <c r="Q3973" s="832">
        <v>0</v>
      </c>
      <c r="R3973" s="832">
        <v>0</v>
      </c>
      <c r="S3973" s="832">
        <v>0</v>
      </c>
      <c r="T3973" s="832">
        <v>0</v>
      </c>
      <c r="U3973" s="832">
        <v>0</v>
      </c>
      <c r="V3973" s="832">
        <v>0</v>
      </c>
      <c r="W3973" s="832">
        <v>0</v>
      </c>
      <c r="X3973" s="832">
        <v>0</v>
      </c>
      <c r="Y3973" s="832">
        <v>0</v>
      </c>
      <c r="Z3973" s="832">
        <v>0</v>
      </c>
      <c r="AA3973" s="832">
        <v>0</v>
      </c>
      <c r="AB3973" s="832">
        <v>0</v>
      </c>
      <c r="AC3973" s="832">
        <v>0</v>
      </c>
      <c r="AD3973" s="832">
        <v>0</v>
      </c>
      <c r="AE3973" s="832">
        <v>0</v>
      </c>
      <c r="AF3973" s="832">
        <v>0</v>
      </c>
      <c r="AG3973" s="832">
        <v>0</v>
      </c>
      <c r="AH3973" s="832">
        <v>0</v>
      </c>
      <c r="AI3973" s="832">
        <v>0</v>
      </c>
    </row>
    <row r="3974" spans="1:35" ht="15" customHeight="1">
      <c r="A3974" s="832" t="s">
        <v>1150</v>
      </c>
      <c r="B3974" s="832">
        <v>2024</v>
      </c>
      <c r="C3974" s="832" t="s">
        <v>1951</v>
      </c>
      <c r="D3974" s="832" t="s">
        <v>1952</v>
      </c>
      <c r="E3974" s="832" t="s">
        <v>333</v>
      </c>
      <c r="F3974" s="832" t="s">
        <v>1792</v>
      </c>
      <c r="G3974" s="832">
        <v>0</v>
      </c>
      <c r="H3974" s="832">
        <v>0</v>
      </c>
      <c r="I3974" s="832">
        <v>0</v>
      </c>
      <c r="J3974" s="832">
        <v>0</v>
      </c>
      <c r="K3974" s="832">
        <v>0</v>
      </c>
      <c r="L3974" s="832">
        <v>0</v>
      </c>
      <c r="M3974" s="832">
        <v>0</v>
      </c>
      <c r="N3974" s="832">
        <v>0</v>
      </c>
      <c r="O3974" s="832">
        <v>0</v>
      </c>
      <c r="P3974" s="832">
        <v>0</v>
      </c>
      <c r="Q3974" s="832">
        <v>0</v>
      </c>
      <c r="R3974" s="832">
        <v>0</v>
      </c>
      <c r="S3974" s="832">
        <v>0</v>
      </c>
      <c r="T3974" s="832">
        <v>0</v>
      </c>
      <c r="U3974" s="832">
        <v>0</v>
      </c>
      <c r="V3974" s="832">
        <v>0</v>
      </c>
      <c r="W3974" s="832">
        <v>0</v>
      </c>
      <c r="X3974" s="832">
        <v>0</v>
      </c>
      <c r="Y3974" s="832">
        <v>0</v>
      </c>
      <c r="Z3974" s="832">
        <v>0</v>
      </c>
      <c r="AA3974" s="832">
        <v>0</v>
      </c>
      <c r="AB3974" s="832">
        <v>0</v>
      </c>
      <c r="AC3974" s="832">
        <v>0</v>
      </c>
      <c r="AD3974" s="832">
        <v>0</v>
      </c>
      <c r="AE3974" s="832">
        <v>0</v>
      </c>
      <c r="AF3974" s="832">
        <v>0</v>
      </c>
      <c r="AG3974" s="832">
        <v>0</v>
      </c>
      <c r="AH3974" s="832">
        <v>0</v>
      </c>
      <c r="AI3974" s="832">
        <v>0</v>
      </c>
    </row>
    <row r="3975" spans="1:35" ht="15" customHeight="1">
      <c r="A3975" s="832" t="s">
        <v>1150</v>
      </c>
      <c r="B3975" s="832">
        <v>2024</v>
      </c>
      <c r="C3975" s="832" t="s">
        <v>1953</v>
      </c>
      <c r="D3975" s="832" t="s">
        <v>1954</v>
      </c>
      <c r="E3975" s="832" t="s">
        <v>333</v>
      </c>
      <c r="F3975" s="832" t="s">
        <v>1792</v>
      </c>
      <c r="G3975" s="832">
        <v>0</v>
      </c>
      <c r="H3975" s="832">
        <v>0</v>
      </c>
      <c r="I3975" s="832">
        <v>0</v>
      </c>
      <c r="J3975" s="832">
        <v>0</v>
      </c>
      <c r="K3975" s="832">
        <v>0</v>
      </c>
      <c r="L3975" s="832">
        <v>0</v>
      </c>
      <c r="M3975" s="832">
        <v>0</v>
      </c>
      <c r="N3975" s="832">
        <v>0</v>
      </c>
      <c r="O3975" s="832">
        <v>0</v>
      </c>
      <c r="P3975" s="832">
        <v>0</v>
      </c>
      <c r="Q3975" s="832">
        <v>0</v>
      </c>
      <c r="R3975" s="832">
        <v>0</v>
      </c>
      <c r="S3975" s="832">
        <v>0</v>
      </c>
      <c r="T3975" s="832">
        <v>0</v>
      </c>
      <c r="U3975" s="832">
        <v>0</v>
      </c>
      <c r="V3975" s="832">
        <v>0</v>
      </c>
      <c r="W3975" s="832">
        <v>0</v>
      </c>
      <c r="X3975" s="832">
        <v>0</v>
      </c>
      <c r="Y3975" s="832">
        <v>0</v>
      </c>
      <c r="Z3975" s="832">
        <v>0</v>
      </c>
      <c r="AA3975" s="832">
        <v>0</v>
      </c>
      <c r="AB3975" s="832">
        <v>0</v>
      </c>
      <c r="AC3975" s="832">
        <v>0</v>
      </c>
      <c r="AD3975" s="832">
        <v>0</v>
      </c>
      <c r="AE3975" s="832">
        <v>0</v>
      </c>
      <c r="AF3975" s="832">
        <v>0</v>
      </c>
      <c r="AG3975" s="832">
        <v>0</v>
      </c>
      <c r="AH3975" s="832">
        <v>0</v>
      </c>
      <c r="AI3975" s="832">
        <v>0</v>
      </c>
    </row>
    <row r="3976" spans="1:35" ht="15" customHeight="1">
      <c r="A3976" s="832" t="s">
        <v>1150</v>
      </c>
      <c r="B3976" s="832">
        <v>2024</v>
      </c>
      <c r="C3976" s="832" t="s">
        <v>1955</v>
      </c>
      <c r="D3976" s="832" t="s">
        <v>1956</v>
      </c>
      <c r="E3976" s="832" t="s">
        <v>333</v>
      </c>
      <c r="F3976" s="832" t="s">
        <v>1792</v>
      </c>
      <c r="G3976" s="832">
        <v>0</v>
      </c>
      <c r="H3976" s="832">
        <v>0</v>
      </c>
      <c r="I3976" s="832">
        <v>0</v>
      </c>
      <c r="J3976" s="832">
        <v>0</v>
      </c>
      <c r="K3976" s="832">
        <v>0</v>
      </c>
      <c r="L3976" s="832">
        <v>0</v>
      </c>
      <c r="M3976" s="832">
        <v>0</v>
      </c>
      <c r="N3976" s="832">
        <v>0</v>
      </c>
      <c r="O3976" s="832">
        <v>0</v>
      </c>
      <c r="P3976" s="832">
        <v>0</v>
      </c>
      <c r="Q3976" s="832">
        <v>0</v>
      </c>
      <c r="R3976" s="832">
        <v>0</v>
      </c>
      <c r="S3976" s="832">
        <v>0</v>
      </c>
      <c r="T3976" s="832">
        <v>0</v>
      </c>
      <c r="U3976" s="832">
        <v>0</v>
      </c>
      <c r="V3976" s="832">
        <v>0</v>
      </c>
      <c r="W3976" s="832">
        <v>0</v>
      </c>
      <c r="X3976" s="832">
        <v>0</v>
      </c>
      <c r="Y3976" s="832">
        <v>0</v>
      </c>
      <c r="Z3976" s="832">
        <v>0</v>
      </c>
      <c r="AA3976" s="832">
        <v>0</v>
      </c>
      <c r="AB3976" s="832">
        <v>0</v>
      </c>
      <c r="AC3976" s="832">
        <v>0</v>
      </c>
      <c r="AD3976" s="832">
        <v>0</v>
      </c>
      <c r="AE3976" s="832">
        <v>0</v>
      </c>
      <c r="AF3976" s="832">
        <v>0</v>
      </c>
      <c r="AG3976" s="832">
        <v>0</v>
      </c>
      <c r="AH3976" s="832">
        <v>0</v>
      </c>
      <c r="AI3976" s="832">
        <v>0</v>
      </c>
    </row>
    <row r="3977" spans="1:35" ht="15" customHeight="1">
      <c r="A3977" s="832" t="s">
        <v>1150</v>
      </c>
      <c r="B3977" s="832">
        <v>2024</v>
      </c>
      <c r="C3977" s="832" t="s">
        <v>1957</v>
      </c>
      <c r="D3977" s="832" t="s">
        <v>1958</v>
      </c>
      <c r="E3977" s="832" t="s">
        <v>333</v>
      </c>
      <c r="F3977" s="832" t="s">
        <v>1792</v>
      </c>
      <c r="G3977" s="832">
        <v>0</v>
      </c>
      <c r="H3977" s="832">
        <v>0</v>
      </c>
      <c r="I3977" s="832">
        <v>0</v>
      </c>
      <c r="J3977" s="832">
        <v>0</v>
      </c>
      <c r="K3977" s="832">
        <v>0</v>
      </c>
      <c r="L3977" s="832">
        <v>0</v>
      </c>
      <c r="M3977" s="832">
        <v>0</v>
      </c>
      <c r="N3977" s="832">
        <v>0</v>
      </c>
      <c r="O3977" s="832">
        <v>0</v>
      </c>
      <c r="P3977" s="832">
        <v>0</v>
      </c>
      <c r="Q3977" s="832">
        <v>0</v>
      </c>
      <c r="R3977" s="832">
        <v>0</v>
      </c>
      <c r="S3977" s="832">
        <v>0</v>
      </c>
      <c r="T3977" s="832">
        <v>0</v>
      </c>
      <c r="U3977" s="832">
        <v>0</v>
      </c>
      <c r="V3977" s="832">
        <v>0</v>
      </c>
      <c r="W3977" s="832">
        <v>0</v>
      </c>
      <c r="X3977" s="832">
        <v>0</v>
      </c>
      <c r="Y3977" s="832">
        <v>0</v>
      </c>
      <c r="Z3977" s="832">
        <v>0</v>
      </c>
      <c r="AA3977" s="832">
        <v>0</v>
      </c>
      <c r="AB3977" s="832">
        <v>0</v>
      </c>
      <c r="AC3977" s="832">
        <v>0</v>
      </c>
      <c r="AD3977" s="832">
        <v>0</v>
      </c>
      <c r="AE3977" s="832">
        <v>0</v>
      </c>
      <c r="AF3977" s="832">
        <v>0</v>
      </c>
      <c r="AG3977" s="832">
        <v>0</v>
      </c>
      <c r="AH3977" s="832">
        <v>0</v>
      </c>
      <c r="AI3977" s="832">
        <v>0</v>
      </c>
    </row>
    <row r="3978" spans="1:35" ht="15" customHeight="1">
      <c r="A3978" s="832" t="s">
        <v>1150</v>
      </c>
      <c r="B3978" s="832">
        <v>2024</v>
      </c>
      <c r="C3978" s="832" t="s">
        <v>1959</v>
      </c>
      <c r="D3978" s="832" t="s">
        <v>1960</v>
      </c>
      <c r="E3978" s="832" t="s">
        <v>333</v>
      </c>
      <c r="F3978" s="832" t="s">
        <v>1792</v>
      </c>
      <c r="G3978" s="832">
        <v>0</v>
      </c>
      <c r="H3978" s="832">
        <v>0</v>
      </c>
      <c r="I3978" s="832">
        <v>0</v>
      </c>
      <c r="J3978" s="832">
        <v>0</v>
      </c>
      <c r="K3978" s="832">
        <v>0</v>
      </c>
      <c r="L3978" s="832">
        <v>0</v>
      </c>
      <c r="M3978" s="832">
        <v>0</v>
      </c>
      <c r="N3978" s="832">
        <v>0</v>
      </c>
      <c r="O3978" s="832">
        <v>0</v>
      </c>
      <c r="P3978" s="832">
        <v>0</v>
      </c>
      <c r="Q3978" s="832">
        <v>0</v>
      </c>
      <c r="R3978" s="832">
        <v>0</v>
      </c>
      <c r="S3978" s="832">
        <v>0</v>
      </c>
      <c r="T3978" s="832">
        <v>0</v>
      </c>
      <c r="U3978" s="832">
        <v>0</v>
      </c>
      <c r="V3978" s="832">
        <v>0</v>
      </c>
      <c r="W3978" s="832">
        <v>0</v>
      </c>
      <c r="X3978" s="832">
        <v>0</v>
      </c>
      <c r="Y3978" s="832">
        <v>0</v>
      </c>
      <c r="Z3978" s="832">
        <v>0</v>
      </c>
      <c r="AA3978" s="832">
        <v>0</v>
      </c>
      <c r="AB3978" s="832">
        <v>0</v>
      </c>
      <c r="AC3978" s="832">
        <v>0</v>
      </c>
      <c r="AD3978" s="832">
        <v>0</v>
      </c>
      <c r="AE3978" s="832">
        <v>0</v>
      </c>
      <c r="AF3978" s="832">
        <v>0</v>
      </c>
      <c r="AG3978" s="832">
        <v>0</v>
      </c>
      <c r="AH3978" s="832">
        <v>0</v>
      </c>
      <c r="AI3978" s="832">
        <v>0</v>
      </c>
    </row>
    <row r="3979" spans="1:35" ht="15" customHeight="1">
      <c r="A3979" s="832" t="s">
        <v>1150</v>
      </c>
      <c r="B3979" s="832">
        <v>2024</v>
      </c>
      <c r="C3979" s="832" t="s">
        <v>1961</v>
      </c>
      <c r="D3979" s="832" t="s">
        <v>1962</v>
      </c>
      <c r="E3979" s="832" t="s">
        <v>333</v>
      </c>
      <c r="F3979" s="832" t="s">
        <v>1792</v>
      </c>
      <c r="G3979" s="832">
        <v>124188.74</v>
      </c>
      <c r="H3979" s="832">
        <v>124188.74</v>
      </c>
      <c r="I3979" s="832">
        <v>124188.74</v>
      </c>
      <c r="J3979" s="832">
        <v>124188.74</v>
      </c>
      <c r="K3979" s="832">
        <v>124188.74</v>
      </c>
      <c r="L3979" s="832">
        <v>124188.74</v>
      </c>
      <c r="M3979" s="832">
        <v>124188.74</v>
      </c>
      <c r="N3979" s="832">
        <v>124188.74</v>
      </c>
      <c r="O3979" s="832">
        <v>124188.74</v>
      </c>
      <c r="P3979" s="832">
        <v>124188.74</v>
      </c>
      <c r="Q3979" s="832">
        <v>126063.74</v>
      </c>
      <c r="R3979" s="832">
        <v>132559.74</v>
      </c>
      <c r="S3979" s="832">
        <v>0</v>
      </c>
      <c r="T3979" s="832">
        <v>0</v>
      </c>
      <c r="U3979" s="832">
        <v>0</v>
      </c>
      <c r="V3979" s="832">
        <v>0</v>
      </c>
      <c r="W3979" s="832">
        <v>0</v>
      </c>
      <c r="X3979" s="832">
        <v>0</v>
      </c>
      <c r="Y3979" s="832">
        <v>0</v>
      </c>
      <c r="Z3979" s="832">
        <v>0</v>
      </c>
      <c r="AA3979" s="832">
        <v>0</v>
      </c>
      <c r="AB3979" s="832">
        <v>0</v>
      </c>
      <c r="AC3979" s="832">
        <v>0</v>
      </c>
      <c r="AD3979" s="832">
        <v>0</v>
      </c>
      <c r="AE3979" s="832">
        <v>0</v>
      </c>
      <c r="AF3979" s="832">
        <v>0</v>
      </c>
      <c r="AG3979" s="832">
        <v>0</v>
      </c>
      <c r="AH3979" s="832">
        <v>0</v>
      </c>
      <c r="AI3979" s="832">
        <v>0</v>
      </c>
    </row>
    <row r="3980" spans="1:35" ht="15" customHeight="1">
      <c r="A3980" s="832" t="s">
        <v>1150</v>
      </c>
      <c r="B3980" s="832">
        <v>2024</v>
      </c>
      <c r="C3980" s="832" t="s">
        <v>1963</v>
      </c>
      <c r="D3980" s="832" t="s">
        <v>2779</v>
      </c>
      <c r="E3980" s="832" t="s">
        <v>333</v>
      </c>
      <c r="F3980" s="832" t="s">
        <v>1792</v>
      </c>
      <c r="G3980" s="832">
        <v>-94223.67</v>
      </c>
      <c r="H3980" s="832">
        <v>-95149.52</v>
      </c>
      <c r="I3980" s="832">
        <v>-96075.37</v>
      </c>
      <c r="J3980" s="832">
        <v>-97001.22</v>
      </c>
      <c r="K3980" s="832">
        <v>-97001.22</v>
      </c>
      <c r="L3980" s="832">
        <v>-97001.22</v>
      </c>
      <c r="M3980" s="832">
        <v>-97001.22</v>
      </c>
      <c r="N3980" s="832">
        <v>-97001.22</v>
      </c>
      <c r="O3980" s="832">
        <v>-97001.22</v>
      </c>
      <c r="P3980" s="832">
        <v>-101500.87</v>
      </c>
      <c r="Q3980" s="832">
        <v>-102469.63</v>
      </c>
      <c r="R3980" s="832">
        <v>-102577.89</v>
      </c>
      <c r="S3980" s="832">
        <v>0</v>
      </c>
      <c r="T3980" s="832">
        <v>0</v>
      </c>
      <c r="U3980" s="832">
        <v>-2234</v>
      </c>
      <c r="V3980" s="832">
        <v>0</v>
      </c>
      <c r="W3980" s="832">
        <v>0</v>
      </c>
      <c r="X3980" s="832">
        <v>0</v>
      </c>
      <c r="Y3980" s="832">
        <v>0</v>
      </c>
      <c r="Z3980" s="832">
        <v>0</v>
      </c>
      <c r="AA3980" s="832">
        <v>0</v>
      </c>
      <c r="AB3980" s="832">
        <v>0</v>
      </c>
      <c r="AC3980" s="832">
        <v>0</v>
      </c>
      <c r="AD3980" s="832">
        <v>0</v>
      </c>
      <c r="AE3980" s="832">
        <v>0</v>
      </c>
      <c r="AF3980" s="832">
        <v>0</v>
      </c>
      <c r="AG3980" s="832">
        <v>0</v>
      </c>
      <c r="AH3980" s="832">
        <v>0</v>
      </c>
      <c r="AI3980" s="832">
        <v>0</v>
      </c>
    </row>
    <row r="3981" spans="1:35" ht="15" customHeight="1">
      <c r="A3981" s="832" t="s">
        <v>1150</v>
      </c>
      <c r="B3981" s="832">
        <v>2024</v>
      </c>
      <c r="C3981" s="832" t="s">
        <v>1965</v>
      </c>
      <c r="D3981" s="832" t="s">
        <v>1966</v>
      </c>
      <c r="E3981" s="832" t="s">
        <v>333</v>
      </c>
      <c r="F3981" s="832" t="s">
        <v>1792</v>
      </c>
      <c r="G3981" s="832">
        <v>285052.28999999998</v>
      </c>
      <c r="H3981" s="832">
        <v>285052.28999999998</v>
      </c>
      <c r="I3981" s="832">
        <v>285052.28999999998</v>
      </c>
      <c r="J3981" s="832">
        <v>285052.28999999998</v>
      </c>
      <c r="K3981" s="832">
        <v>285052.28999999998</v>
      </c>
      <c r="L3981" s="832">
        <v>285052.28999999998</v>
      </c>
      <c r="M3981" s="832">
        <v>285052.28999999998</v>
      </c>
      <c r="N3981" s="832">
        <v>285052.28999999998</v>
      </c>
      <c r="O3981" s="832">
        <v>285052.28999999998</v>
      </c>
      <c r="P3981" s="832">
        <v>285052.28999999998</v>
      </c>
      <c r="Q3981" s="832">
        <v>295882.26</v>
      </c>
      <c r="R3981" s="832">
        <v>295882.26</v>
      </c>
      <c r="S3981" s="832">
        <v>0</v>
      </c>
      <c r="T3981" s="832">
        <v>0</v>
      </c>
      <c r="U3981" s="832">
        <v>0</v>
      </c>
      <c r="V3981" s="832">
        <v>0</v>
      </c>
      <c r="W3981" s="832">
        <v>0</v>
      </c>
      <c r="X3981" s="832">
        <v>0</v>
      </c>
      <c r="Y3981" s="832">
        <v>0</v>
      </c>
      <c r="Z3981" s="832">
        <v>0</v>
      </c>
      <c r="AA3981" s="832">
        <v>0</v>
      </c>
      <c r="AB3981" s="832">
        <v>0</v>
      </c>
      <c r="AC3981" s="832">
        <v>0</v>
      </c>
      <c r="AD3981" s="832">
        <v>0</v>
      </c>
      <c r="AE3981" s="832">
        <v>0</v>
      </c>
      <c r="AF3981" s="832">
        <v>0</v>
      </c>
      <c r="AG3981" s="832">
        <v>0</v>
      </c>
      <c r="AH3981" s="832">
        <v>0</v>
      </c>
      <c r="AI3981" s="832">
        <v>0</v>
      </c>
    </row>
    <row r="3982" spans="1:35" ht="15" customHeight="1">
      <c r="A3982" s="832" t="s">
        <v>1150</v>
      </c>
      <c r="B3982" s="832">
        <v>2024</v>
      </c>
      <c r="C3982" s="832" t="s">
        <v>1967</v>
      </c>
      <c r="D3982" s="832" t="s">
        <v>2780</v>
      </c>
      <c r="E3982" s="832" t="s">
        <v>333</v>
      </c>
      <c r="F3982" s="832" t="s">
        <v>1792</v>
      </c>
      <c r="G3982" s="832">
        <v>-240610.63</v>
      </c>
      <c r="H3982" s="832">
        <v>-240619.9</v>
      </c>
      <c r="I3982" s="832">
        <v>-240629.17</v>
      </c>
      <c r="J3982" s="832">
        <v>-240638.44</v>
      </c>
      <c r="K3982" s="832">
        <v>-240638.44</v>
      </c>
      <c r="L3982" s="832">
        <v>-240638.44</v>
      </c>
      <c r="M3982" s="832">
        <v>-240638.44</v>
      </c>
      <c r="N3982" s="832">
        <v>-240638.44</v>
      </c>
      <c r="O3982" s="832">
        <v>-240638.44</v>
      </c>
      <c r="P3982" s="832">
        <v>-251665.59</v>
      </c>
      <c r="Q3982" s="832">
        <v>-253507.05</v>
      </c>
      <c r="R3982" s="832">
        <v>-253507.05</v>
      </c>
      <c r="S3982" s="832">
        <v>0</v>
      </c>
      <c r="T3982" s="832">
        <v>0</v>
      </c>
      <c r="U3982" s="832">
        <v>-7326</v>
      </c>
      <c r="V3982" s="832">
        <v>0</v>
      </c>
      <c r="W3982" s="832">
        <v>0</v>
      </c>
      <c r="X3982" s="832">
        <v>0</v>
      </c>
      <c r="Y3982" s="832">
        <v>0</v>
      </c>
      <c r="Z3982" s="832">
        <v>0</v>
      </c>
      <c r="AA3982" s="832">
        <v>0</v>
      </c>
      <c r="AB3982" s="832">
        <v>0</v>
      </c>
      <c r="AC3982" s="832">
        <v>0</v>
      </c>
      <c r="AD3982" s="832">
        <v>0</v>
      </c>
      <c r="AE3982" s="832">
        <v>0</v>
      </c>
      <c r="AF3982" s="832">
        <v>0</v>
      </c>
      <c r="AG3982" s="832">
        <v>0</v>
      </c>
      <c r="AH3982" s="832">
        <v>0</v>
      </c>
      <c r="AI3982" s="832">
        <v>0</v>
      </c>
    </row>
    <row r="3983" spans="1:35" ht="15" customHeight="1">
      <c r="A3983" s="832" t="s">
        <v>1150</v>
      </c>
      <c r="B3983" s="832">
        <v>2024</v>
      </c>
      <c r="C3983" s="832" t="s">
        <v>1969</v>
      </c>
      <c r="D3983" s="832" t="s">
        <v>1970</v>
      </c>
      <c r="E3983" s="832" t="s">
        <v>333</v>
      </c>
      <c r="F3983" s="832" t="s">
        <v>1792</v>
      </c>
      <c r="G3983" s="832">
        <v>12656.55</v>
      </c>
      <c r="H3983" s="832">
        <v>12656.55</v>
      </c>
      <c r="I3983" s="832">
        <v>12656.55</v>
      </c>
      <c r="J3983" s="832">
        <v>12656.55</v>
      </c>
      <c r="K3983" s="832">
        <v>12656.55</v>
      </c>
      <c r="L3983" s="832">
        <v>12656.55</v>
      </c>
      <c r="M3983" s="832">
        <v>12656.55</v>
      </c>
      <c r="N3983" s="832">
        <v>12656.55</v>
      </c>
      <c r="O3983" s="832">
        <v>12656.55</v>
      </c>
      <c r="P3983" s="832">
        <v>12656.55</v>
      </c>
      <c r="Q3983" s="832">
        <v>12656.55</v>
      </c>
      <c r="R3983" s="832">
        <v>12656.55</v>
      </c>
      <c r="S3983" s="832">
        <v>0</v>
      </c>
      <c r="T3983" s="832">
        <v>0</v>
      </c>
      <c r="U3983" s="832">
        <v>0</v>
      </c>
      <c r="V3983" s="832">
        <v>0</v>
      </c>
      <c r="W3983" s="832">
        <v>0</v>
      </c>
      <c r="X3983" s="832">
        <v>0</v>
      </c>
      <c r="Y3983" s="832">
        <v>0</v>
      </c>
      <c r="Z3983" s="832">
        <v>0</v>
      </c>
      <c r="AA3983" s="832">
        <v>0</v>
      </c>
      <c r="AB3983" s="832">
        <v>0</v>
      </c>
      <c r="AC3983" s="832">
        <v>0</v>
      </c>
      <c r="AD3983" s="832">
        <v>0</v>
      </c>
      <c r="AE3983" s="832">
        <v>0</v>
      </c>
      <c r="AF3983" s="832">
        <v>0</v>
      </c>
      <c r="AG3983" s="832">
        <v>0</v>
      </c>
      <c r="AH3983" s="832">
        <v>0</v>
      </c>
      <c r="AI3983" s="832">
        <v>0</v>
      </c>
    </row>
    <row r="3984" spans="1:35" ht="15" customHeight="1">
      <c r="A3984" s="832" t="s">
        <v>1150</v>
      </c>
      <c r="B3984" s="832">
        <v>2024</v>
      </c>
      <c r="C3984" s="832" t="s">
        <v>1971</v>
      </c>
      <c r="D3984" s="832" t="s">
        <v>1972</v>
      </c>
      <c r="E3984" s="832" t="s">
        <v>333</v>
      </c>
      <c r="F3984" s="832" t="s">
        <v>1792</v>
      </c>
      <c r="G3984" s="832">
        <v>-12639.38</v>
      </c>
      <c r="H3984" s="832">
        <v>-12640.45</v>
      </c>
      <c r="I3984" s="832">
        <v>-12641.52</v>
      </c>
      <c r="J3984" s="832">
        <v>-12642.59</v>
      </c>
      <c r="K3984" s="832">
        <v>-12642.59</v>
      </c>
      <c r="L3984" s="832">
        <v>-12642.59</v>
      </c>
      <c r="M3984" s="832">
        <v>-12642.59</v>
      </c>
      <c r="N3984" s="832">
        <v>-12642.59</v>
      </c>
      <c r="O3984" s="832">
        <v>-12642.59</v>
      </c>
      <c r="P3984" s="832">
        <v>-12636.74</v>
      </c>
      <c r="Q3984" s="832">
        <v>-12637.2</v>
      </c>
      <c r="R3984" s="832">
        <v>-12637.2</v>
      </c>
      <c r="S3984" s="832">
        <v>0</v>
      </c>
      <c r="T3984" s="832">
        <v>0</v>
      </c>
      <c r="U3984" s="832">
        <v>7</v>
      </c>
      <c r="V3984" s="832">
        <v>0</v>
      </c>
      <c r="W3984" s="832">
        <v>0</v>
      </c>
      <c r="X3984" s="832">
        <v>0</v>
      </c>
      <c r="Y3984" s="832">
        <v>0</v>
      </c>
      <c r="Z3984" s="832">
        <v>0</v>
      </c>
      <c r="AA3984" s="832">
        <v>0</v>
      </c>
      <c r="AB3984" s="832">
        <v>0</v>
      </c>
      <c r="AC3984" s="832">
        <v>0</v>
      </c>
      <c r="AD3984" s="832">
        <v>0</v>
      </c>
      <c r="AE3984" s="832">
        <v>0</v>
      </c>
      <c r="AF3984" s="832">
        <v>0</v>
      </c>
      <c r="AG3984" s="832">
        <v>0</v>
      </c>
      <c r="AH3984" s="832">
        <v>0</v>
      </c>
      <c r="AI3984" s="832">
        <v>0</v>
      </c>
    </row>
    <row r="3985" spans="1:35" ht="15" customHeight="1">
      <c r="A3985" s="832" t="s">
        <v>1150</v>
      </c>
      <c r="B3985" s="832">
        <v>2024</v>
      </c>
      <c r="C3985" s="832" t="s">
        <v>1973</v>
      </c>
      <c r="D3985" s="832" t="s">
        <v>1974</v>
      </c>
      <c r="E3985" s="832" t="s">
        <v>333</v>
      </c>
      <c r="F3985" s="832" t="s">
        <v>1792</v>
      </c>
      <c r="G3985" s="832">
        <v>690277.95</v>
      </c>
      <c r="H3985" s="832">
        <v>690277.95</v>
      </c>
      <c r="I3985" s="832">
        <v>690277.95</v>
      </c>
      <c r="J3985" s="832">
        <v>690277.95</v>
      </c>
      <c r="K3985" s="832">
        <v>690277.95</v>
      </c>
      <c r="L3985" s="832">
        <v>690277.95</v>
      </c>
      <c r="M3985" s="832">
        <v>740727.05</v>
      </c>
      <c r="N3985" s="832">
        <v>740727.05</v>
      </c>
      <c r="O3985" s="832">
        <v>740727.05</v>
      </c>
      <c r="P3985" s="832">
        <v>740727.05</v>
      </c>
      <c r="Q3985" s="832">
        <v>740727.05</v>
      </c>
      <c r="R3985" s="832">
        <v>740727.05</v>
      </c>
      <c r="S3985" s="832">
        <v>0</v>
      </c>
      <c r="T3985" s="832">
        <v>0</v>
      </c>
      <c r="U3985" s="832">
        <v>0</v>
      </c>
      <c r="V3985" s="832">
        <v>0</v>
      </c>
      <c r="W3985" s="832">
        <v>0</v>
      </c>
      <c r="X3985" s="832">
        <v>0</v>
      </c>
      <c r="Y3985" s="832">
        <v>0</v>
      </c>
      <c r="Z3985" s="832">
        <v>0</v>
      </c>
      <c r="AA3985" s="832">
        <v>0</v>
      </c>
      <c r="AB3985" s="832">
        <v>0</v>
      </c>
      <c r="AC3985" s="832">
        <v>0</v>
      </c>
      <c r="AD3985" s="832">
        <v>0</v>
      </c>
      <c r="AE3985" s="832">
        <v>0</v>
      </c>
      <c r="AF3985" s="832">
        <v>0</v>
      </c>
      <c r="AG3985" s="832">
        <v>0</v>
      </c>
      <c r="AH3985" s="832">
        <v>0</v>
      </c>
      <c r="AI3985" s="832">
        <v>0</v>
      </c>
    </row>
    <row r="3986" spans="1:35" ht="15" customHeight="1">
      <c r="A3986" s="832" t="s">
        <v>1150</v>
      </c>
      <c r="B3986" s="832">
        <v>2024</v>
      </c>
      <c r="C3986" s="832" t="s">
        <v>1975</v>
      </c>
      <c r="D3986" s="832" t="s">
        <v>2781</v>
      </c>
      <c r="E3986" s="832" t="s">
        <v>333</v>
      </c>
      <c r="F3986" s="832" t="s">
        <v>1792</v>
      </c>
      <c r="G3986" s="832">
        <v>-608139.25</v>
      </c>
      <c r="H3986" s="832">
        <v>-611351.15</v>
      </c>
      <c r="I3986" s="832">
        <v>-614563.05000000005</v>
      </c>
      <c r="J3986" s="832">
        <v>-617774.94999999995</v>
      </c>
      <c r="K3986" s="832">
        <v>-617774.94999999995</v>
      </c>
      <c r="L3986" s="832">
        <v>-617774.94999999995</v>
      </c>
      <c r="M3986" s="832">
        <v>-617774.94999999995</v>
      </c>
      <c r="N3986" s="832">
        <v>-620714.75</v>
      </c>
      <c r="O3986" s="832">
        <v>-623654.55000000005</v>
      </c>
      <c r="P3986" s="832">
        <v>-623784.94999999995</v>
      </c>
      <c r="Q3986" s="832">
        <v>-629664.55000000005</v>
      </c>
      <c r="R3986" s="832">
        <v>-628773.94999999995</v>
      </c>
      <c r="S3986" s="832">
        <v>0</v>
      </c>
      <c r="T3986" s="832">
        <v>0</v>
      </c>
      <c r="U3986" s="832">
        <v>8689</v>
      </c>
      <c r="V3986" s="832">
        <v>0</v>
      </c>
      <c r="W3986" s="832">
        <v>0</v>
      </c>
      <c r="X3986" s="832">
        <v>0</v>
      </c>
      <c r="Y3986" s="832">
        <v>0</v>
      </c>
      <c r="Z3986" s="832">
        <v>0</v>
      </c>
      <c r="AA3986" s="832">
        <v>0</v>
      </c>
      <c r="AB3986" s="832">
        <v>0</v>
      </c>
      <c r="AC3986" s="832">
        <v>0</v>
      </c>
      <c r="AD3986" s="832">
        <v>0</v>
      </c>
      <c r="AE3986" s="832">
        <v>0</v>
      </c>
      <c r="AF3986" s="832">
        <v>0</v>
      </c>
      <c r="AG3986" s="832">
        <v>0</v>
      </c>
      <c r="AH3986" s="832">
        <v>0</v>
      </c>
      <c r="AI3986" s="832">
        <v>0</v>
      </c>
    </row>
    <row r="3987" spans="1:35" ht="15" customHeight="1">
      <c r="A3987" s="832" t="s">
        <v>1150</v>
      </c>
      <c r="B3987" s="832">
        <v>2024</v>
      </c>
      <c r="C3987" s="832" t="s">
        <v>1977</v>
      </c>
      <c r="D3987" s="832" t="s">
        <v>652</v>
      </c>
      <c r="E3987" s="832" t="s">
        <v>333</v>
      </c>
      <c r="F3987" s="832" t="s">
        <v>1792</v>
      </c>
      <c r="G3987" s="832">
        <v>77476.800000000003</v>
      </c>
      <c r="H3987" s="832">
        <v>77476.800000000003</v>
      </c>
      <c r="I3987" s="832">
        <v>77476.800000000003</v>
      </c>
      <c r="J3987" s="832">
        <v>77476.800000000003</v>
      </c>
      <c r="K3987" s="832">
        <v>77476.800000000003</v>
      </c>
      <c r="L3987" s="832">
        <v>77476.800000000003</v>
      </c>
      <c r="M3987" s="832">
        <v>77476.800000000003</v>
      </c>
      <c r="N3987" s="832">
        <v>77476.800000000003</v>
      </c>
      <c r="O3987" s="832">
        <v>77476.800000000003</v>
      </c>
      <c r="P3987" s="832">
        <v>77476.800000000003</v>
      </c>
      <c r="Q3987" s="832">
        <v>77476.800000000003</v>
      </c>
      <c r="R3987" s="832">
        <v>77476.800000000003</v>
      </c>
      <c r="S3987" s="832">
        <v>0</v>
      </c>
      <c r="T3987" s="832">
        <v>0</v>
      </c>
      <c r="U3987" s="832">
        <v>0</v>
      </c>
      <c r="V3987" s="832">
        <v>0</v>
      </c>
      <c r="W3987" s="832">
        <v>0</v>
      </c>
      <c r="X3987" s="832">
        <v>0</v>
      </c>
      <c r="Y3987" s="832">
        <v>0</v>
      </c>
      <c r="Z3987" s="832">
        <v>0</v>
      </c>
      <c r="AA3987" s="832">
        <v>0</v>
      </c>
      <c r="AB3987" s="832">
        <v>0</v>
      </c>
      <c r="AC3987" s="832">
        <v>0</v>
      </c>
      <c r="AD3987" s="832">
        <v>0</v>
      </c>
      <c r="AE3987" s="832">
        <v>0</v>
      </c>
      <c r="AF3987" s="832">
        <v>0</v>
      </c>
      <c r="AG3987" s="832">
        <v>0</v>
      </c>
      <c r="AH3987" s="832">
        <v>0</v>
      </c>
      <c r="AI3987" s="832">
        <v>0</v>
      </c>
    </row>
    <row r="3988" spans="1:35" ht="15" customHeight="1">
      <c r="A3988" s="832" t="s">
        <v>1150</v>
      </c>
      <c r="B3988" s="832">
        <v>2024</v>
      </c>
      <c r="C3988" s="832" t="s">
        <v>1978</v>
      </c>
      <c r="D3988" s="832" t="s">
        <v>2782</v>
      </c>
      <c r="E3988" s="832" t="s">
        <v>333</v>
      </c>
      <c r="F3988" s="832" t="s">
        <v>1792</v>
      </c>
      <c r="G3988" s="832">
        <v>-63948.63</v>
      </c>
      <c r="H3988" s="832">
        <v>-64269.63</v>
      </c>
      <c r="I3988" s="832">
        <v>-64590.63</v>
      </c>
      <c r="J3988" s="832">
        <v>-64911.63</v>
      </c>
      <c r="K3988" s="832">
        <v>-64911.63</v>
      </c>
      <c r="L3988" s="832">
        <v>-64911.63</v>
      </c>
      <c r="M3988" s="832">
        <v>-64911.63</v>
      </c>
      <c r="N3988" s="832">
        <v>-64911.63</v>
      </c>
      <c r="O3988" s="832">
        <v>-64911.63</v>
      </c>
      <c r="P3988" s="832">
        <v>-65901.279999999999</v>
      </c>
      <c r="Q3988" s="832">
        <v>-66529.539999999994</v>
      </c>
      <c r="R3988" s="832">
        <v>-66529.539999999994</v>
      </c>
      <c r="S3988" s="832">
        <v>0</v>
      </c>
      <c r="T3988" s="832">
        <v>0</v>
      </c>
      <c r="U3988" s="832">
        <v>581</v>
      </c>
      <c r="V3988" s="832">
        <v>0</v>
      </c>
      <c r="W3988" s="832">
        <v>0</v>
      </c>
      <c r="X3988" s="832">
        <v>0</v>
      </c>
      <c r="Y3988" s="832">
        <v>0</v>
      </c>
      <c r="Z3988" s="832">
        <v>0</v>
      </c>
      <c r="AA3988" s="832">
        <v>0</v>
      </c>
      <c r="AB3988" s="832">
        <v>0</v>
      </c>
      <c r="AC3988" s="832">
        <v>0</v>
      </c>
      <c r="AD3988" s="832">
        <v>0</v>
      </c>
      <c r="AE3988" s="832">
        <v>0</v>
      </c>
      <c r="AF3988" s="832">
        <v>0</v>
      </c>
      <c r="AG3988" s="832">
        <v>0</v>
      </c>
      <c r="AH3988" s="832">
        <v>0</v>
      </c>
      <c r="AI3988" s="832">
        <v>0</v>
      </c>
    </row>
    <row r="3989" spans="1:35" ht="15" customHeight="1">
      <c r="A3989" s="832" t="s">
        <v>1150</v>
      </c>
      <c r="B3989" s="832">
        <v>2024</v>
      </c>
      <c r="C3989" s="832" t="s">
        <v>1980</v>
      </c>
      <c r="D3989" s="832" t="s">
        <v>1981</v>
      </c>
      <c r="E3989" s="832" t="s">
        <v>333</v>
      </c>
      <c r="F3989" s="832" t="s">
        <v>1792</v>
      </c>
      <c r="G3989" s="832">
        <v>0</v>
      </c>
      <c r="H3989" s="832">
        <v>0</v>
      </c>
      <c r="I3989" s="832">
        <v>0</v>
      </c>
      <c r="J3989" s="832">
        <v>0</v>
      </c>
      <c r="K3989" s="832">
        <v>0</v>
      </c>
      <c r="L3989" s="832">
        <v>0</v>
      </c>
      <c r="M3989" s="832">
        <v>0</v>
      </c>
      <c r="N3989" s="832">
        <v>0</v>
      </c>
      <c r="O3989" s="832">
        <v>0</v>
      </c>
      <c r="P3989" s="832">
        <v>0</v>
      </c>
      <c r="Q3989" s="832">
        <v>0</v>
      </c>
      <c r="R3989" s="832">
        <v>0</v>
      </c>
      <c r="S3989" s="832">
        <v>0</v>
      </c>
      <c r="T3989" s="832">
        <v>0</v>
      </c>
      <c r="U3989" s="832">
        <v>0</v>
      </c>
      <c r="V3989" s="832">
        <v>0</v>
      </c>
      <c r="W3989" s="832">
        <v>0</v>
      </c>
      <c r="X3989" s="832">
        <v>0</v>
      </c>
      <c r="Y3989" s="832">
        <v>0</v>
      </c>
      <c r="Z3989" s="832">
        <v>0</v>
      </c>
      <c r="AA3989" s="832">
        <v>0</v>
      </c>
      <c r="AB3989" s="832">
        <v>0</v>
      </c>
      <c r="AC3989" s="832">
        <v>0</v>
      </c>
      <c r="AD3989" s="832">
        <v>0</v>
      </c>
      <c r="AE3989" s="832">
        <v>0</v>
      </c>
      <c r="AF3989" s="832">
        <v>0</v>
      </c>
      <c r="AG3989" s="832">
        <v>0</v>
      </c>
      <c r="AH3989" s="832">
        <v>0</v>
      </c>
      <c r="AI3989" s="832">
        <v>0</v>
      </c>
    </row>
    <row r="3990" spans="1:35" ht="15" customHeight="1">
      <c r="A3990" s="832" t="s">
        <v>1150</v>
      </c>
      <c r="B3990" s="832">
        <v>2024</v>
      </c>
      <c r="C3990" s="832" t="s">
        <v>1982</v>
      </c>
      <c r="D3990" s="832" t="s">
        <v>1983</v>
      </c>
      <c r="E3990" s="832" t="s">
        <v>333</v>
      </c>
      <c r="F3990" s="832" t="s">
        <v>1792</v>
      </c>
      <c r="G3990" s="832">
        <v>0</v>
      </c>
      <c r="H3990" s="832">
        <v>0</v>
      </c>
      <c r="I3990" s="832">
        <v>0</v>
      </c>
      <c r="J3990" s="832">
        <v>0</v>
      </c>
      <c r="K3990" s="832">
        <v>0</v>
      </c>
      <c r="L3990" s="832">
        <v>0</v>
      </c>
      <c r="M3990" s="832">
        <v>0</v>
      </c>
      <c r="N3990" s="832">
        <v>0</v>
      </c>
      <c r="O3990" s="832">
        <v>0</v>
      </c>
      <c r="P3990" s="832">
        <v>0</v>
      </c>
      <c r="Q3990" s="832">
        <v>0</v>
      </c>
      <c r="R3990" s="832">
        <v>0</v>
      </c>
      <c r="S3990" s="832">
        <v>0</v>
      </c>
      <c r="T3990" s="832">
        <v>0</v>
      </c>
      <c r="U3990" s="832">
        <v>0</v>
      </c>
      <c r="V3990" s="832">
        <v>0</v>
      </c>
      <c r="W3990" s="832">
        <v>0</v>
      </c>
      <c r="X3990" s="832">
        <v>0</v>
      </c>
      <c r="Y3990" s="832">
        <v>0</v>
      </c>
      <c r="Z3990" s="832">
        <v>0</v>
      </c>
      <c r="AA3990" s="832">
        <v>0</v>
      </c>
      <c r="AB3990" s="832">
        <v>0</v>
      </c>
      <c r="AC3990" s="832">
        <v>0</v>
      </c>
      <c r="AD3990" s="832">
        <v>0</v>
      </c>
      <c r="AE3990" s="832">
        <v>0</v>
      </c>
      <c r="AF3990" s="832">
        <v>0</v>
      </c>
      <c r="AG3990" s="832">
        <v>0</v>
      </c>
      <c r="AH3990" s="832">
        <v>0</v>
      </c>
      <c r="AI3990" s="832">
        <v>0</v>
      </c>
    </row>
    <row r="3991" spans="1:35" ht="15" customHeight="1">
      <c r="A3991" s="832" t="s">
        <v>1150</v>
      </c>
      <c r="B3991" s="832">
        <v>2024</v>
      </c>
      <c r="C3991" s="832" t="s">
        <v>1984</v>
      </c>
      <c r="D3991" s="832" t="s">
        <v>651</v>
      </c>
      <c r="E3991" s="832" t="s">
        <v>333</v>
      </c>
      <c r="F3991" s="832" t="s">
        <v>1792</v>
      </c>
      <c r="G3991" s="832">
        <v>209715.93</v>
      </c>
      <c r="H3991" s="832">
        <v>209715.93</v>
      </c>
      <c r="I3991" s="832">
        <v>209715.93</v>
      </c>
      <c r="J3991" s="832">
        <v>209715.93</v>
      </c>
      <c r="K3991" s="832">
        <v>209715.93</v>
      </c>
      <c r="L3991" s="832">
        <v>209715.93</v>
      </c>
      <c r="M3991" s="832">
        <v>209715.93</v>
      </c>
      <c r="N3991" s="832">
        <v>209715.93</v>
      </c>
      <c r="O3991" s="832">
        <v>209715.93</v>
      </c>
      <c r="P3991" s="832">
        <v>209715.93</v>
      </c>
      <c r="Q3991" s="832">
        <v>209715.93</v>
      </c>
      <c r="R3991" s="832">
        <v>209715.93</v>
      </c>
      <c r="S3991" s="832">
        <v>0</v>
      </c>
      <c r="T3991" s="832">
        <v>0</v>
      </c>
      <c r="U3991" s="832">
        <v>0</v>
      </c>
      <c r="V3991" s="832">
        <v>0</v>
      </c>
      <c r="W3991" s="832">
        <v>0</v>
      </c>
      <c r="X3991" s="832">
        <v>0</v>
      </c>
      <c r="Y3991" s="832">
        <v>0</v>
      </c>
      <c r="Z3991" s="832">
        <v>0</v>
      </c>
      <c r="AA3991" s="832">
        <v>0</v>
      </c>
      <c r="AB3991" s="832">
        <v>0</v>
      </c>
      <c r="AC3991" s="832">
        <v>0</v>
      </c>
      <c r="AD3991" s="832">
        <v>0</v>
      </c>
      <c r="AE3991" s="832">
        <v>0</v>
      </c>
      <c r="AF3991" s="832">
        <v>0</v>
      </c>
      <c r="AG3991" s="832">
        <v>0</v>
      </c>
      <c r="AH3991" s="832">
        <v>0</v>
      </c>
      <c r="AI3991" s="832">
        <v>0</v>
      </c>
    </row>
    <row r="3992" spans="1:35" ht="15" customHeight="1">
      <c r="A3992" s="832" t="s">
        <v>1150</v>
      </c>
      <c r="B3992" s="832">
        <v>2024</v>
      </c>
      <c r="C3992" s="832" t="s">
        <v>1985</v>
      </c>
      <c r="D3992" s="832" t="s">
        <v>2783</v>
      </c>
      <c r="E3992" s="832" t="s">
        <v>333</v>
      </c>
      <c r="F3992" s="832" t="s">
        <v>1792</v>
      </c>
      <c r="G3992" s="832">
        <v>-194140.24</v>
      </c>
      <c r="H3992" s="832">
        <v>-194881.24</v>
      </c>
      <c r="I3992" s="832">
        <v>-195622.24</v>
      </c>
      <c r="J3992" s="832">
        <v>-196363.24</v>
      </c>
      <c r="K3992" s="832">
        <v>-196363.24</v>
      </c>
      <c r="L3992" s="832">
        <v>-196363.24</v>
      </c>
      <c r="M3992" s="832">
        <v>-196363.24</v>
      </c>
      <c r="N3992" s="832">
        <v>-196363.24</v>
      </c>
      <c r="O3992" s="832">
        <v>-196363.24</v>
      </c>
      <c r="P3992" s="832">
        <v>-195256.94</v>
      </c>
      <c r="Q3992" s="832">
        <v>-195702.02</v>
      </c>
      <c r="R3992" s="832">
        <v>-195702.02</v>
      </c>
      <c r="S3992" s="832">
        <v>0</v>
      </c>
      <c r="T3992" s="832">
        <v>0</v>
      </c>
      <c r="U3992" s="832">
        <v>2219</v>
      </c>
      <c r="V3992" s="832">
        <v>0</v>
      </c>
      <c r="W3992" s="832">
        <v>0</v>
      </c>
      <c r="X3992" s="832">
        <v>0</v>
      </c>
      <c r="Y3992" s="832">
        <v>0</v>
      </c>
      <c r="Z3992" s="832">
        <v>0</v>
      </c>
      <c r="AA3992" s="832">
        <v>0</v>
      </c>
      <c r="AB3992" s="832">
        <v>0</v>
      </c>
      <c r="AC3992" s="832">
        <v>0</v>
      </c>
      <c r="AD3992" s="832">
        <v>0</v>
      </c>
      <c r="AE3992" s="832">
        <v>0</v>
      </c>
      <c r="AF3992" s="832">
        <v>0</v>
      </c>
      <c r="AG3992" s="832">
        <v>0</v>
      </c>
      <c r="AH3992" s="832">
        <v>0</v>
      </c>
      <c r="AI3992" s="832">
        <v>0</v>
      </c>
    </row>
    <row r="3993" spans="1:35" ht="15" customHeight="1">
      <c r="A3993" s="832" t="s">
        <v>1150</v>
      </c>
      <c r="B3993" s="832">
        <v>2024</v>
      </c>
      <c r="C3993" s="832" t="s">
        <v>1987</v>
      </c>
      <c r="D3993" s="832" t="s">
        <v>1988</v>
      </c>
      <c r="E3993" s="832" t="s">
        <v>333</v>
      </c>
      <c r="F3993" s="832" t="s">
        <v>1792</v>
      </c>
      <c r="G3993" s="832">
        <v>0</v>
      </c>
      <c r="H3993" s="832">
        <v>0</v>
      </c>
      <c r="I3993" s="832">
        <v>0</v>
      </c>
      <c r="J3993" s="832">
        <v>0</v>
      </c>
      <c r="K3993" s="832">
        <v>0</v>
      </c>
      <c r="L3993" s="832">
        <v>0</v>
      </c>
      <c r="M3993" s="832">
        <v>0</v>
      </c>
      <c r="N3993" s="832">
        <v>0</v>
      </c>
      <c r="O3993" s="832">
        <v>0</v>
      </c>
      <c r="P3993" s="832">
        <v>0</v>
      </c>
      <c r="Q3993" s="832">
        <v>0</v>
      </c>
      <c r="R3993" s="832">
        <v>0</v>
      </c>
      <c r="S3993" s="832">
        <v>0</v>
      </c>
      <c r="T3993" s="832">
        <v>0</v>
      </c>
      <c r="U3993" s="832">
        <v>0</v>
      </c>
      <c r="V3993" s="832">
        <v>0</v>
      </c>
      <c r="W3993" s="832">
        <v>0</v>
      </c>
      <c r="X3993" s="832">
        <v>0</v>
      </c>
      <c r="Y3993" s="832">
        <v>0</v>
      </c>
      <c r="Z3993" s="832">
        <v>0</v>
      </c>
      <c r="AA3993" s="832">
        <v>0</v>
      </c>
      <c r="AB3993" s="832">
        <v>0</v>
      </c>
      <c r="AC3993" s="832">
        <v>0</v>
      </c>
      <c r="AD3993" s="832">
        <v>0</v>
      </c>
      <c r="AE3993" s="832">
        <v>0</v>
      </c>
      <c r="AF3993" s="832">
        <v>0</v>
      </c>
      <c r="AG3993" s="832">
        <v>0</v>
      </c>
      <c r="AH3993" s="832">
        <v>0</v>
      </c>
      <c r="AI3993" s="832">
        <v>0</v>
      </c>
    </row>
    <row r="3994" spans="1:35" ht="15" customHeight="1">
      <c r="A3994" s="832" t="s">
        <v>1150</v>
      </c>
      <c r="B3994" s="832">
        <v>2024</v>
      </c>
      <c r="C3994" s="832" t="s">
        <v>1989</v>
      </c>
      <c r="D3994" s="832" t="s">
        <v>2784</v>
      </c>
      <c r="E3994" s="832" t="s">
        <v>333</v>
      </c>
      <c r="F3994" s="832" t="s">
        <v>1792</v>
      </c>
      <c r="G3994" s="832">
        <v>0</v>
      </c>
      <c r="H3994" s="832">
        <v>0</v>
      </c>
      <c r="I3994" s="832">
        <v>0</v>
      </c>
      <c r="J3994" s="832">
        <v>0</v>
      </c>
      <c r="K3994" s="832">
        <v>0</v>
      </c>
      <c r="L3994" s="832">
        <v>0</v>
      </c>
      <c r="M3994" s="832">
        <v>0</v>
      </c>
      <c r="N3994" s="832">
        <v>0</v>
      </c>
      <c r="O3994" s="832">
        <v>0</v>
      </c>
      <c r="P3994" s="832">
        <v>0</v>
      </c>
      <c r="Q3994" s="832">
        <v>0</v>
      </c>
      <c r="R3994" s="832">
        <v>0</v>
      </c>
      <c r="S3994" s="832">
        <v>0</v>
      </c>
      <c r="T3994" s="832">
        <v>0</v>
      </c>
      <c r="U3994" s="832">
        <v>0</v>
      </c>
      <c r="V3994" s="832">
        <v>0</v>
      </c>
      <c r="W3994" s="832">
        <v>0</v>
      </c>
      <c r="X3994" s="832">
        <v>0</v>
      </c>
      <c r="Y3994" s="832">
        <v>0</v>
      </c>
      <c r="Z3994" s="832">
        <v>0</v>
      </c>
      <c r="AA3994" s="832">
        <v>0</v>
      </c>
      <c r="AB3994" s="832">
        <v>0</v>
      </c>
      <c r="AC3994" s="832">
        <v>0</v>
      </c>
      <c r="AD3994" s="832">
        <v>0</v>
      </c>
      <c r="AE3994" s="832">
        <v>0</v>
      </c>
      <c r="AF3994" s="832">
        <v>0</v>
      </c>
      <c r="AG3994" s="832">
        <v>0</v>
      </c>
      <c r="AH3994" s="832">
        <v>0</v>
      </c>
      <c r="AI3994" s="832">
        <v>0</v>
      </c>
    </row>
    <row r="3995" spans="1:35" ht="15" customHeight="1">
      <c r="A3995" s="832" t="s">
        <v>1150</v>
      </c>
      <c r="B3995" s="832">
        <v>2024</v>
      </c>
      <c r="C3995" s="832" t="s">
        <v>1991</v>
      </c>
      <c r="D3995" s="832" t="s">
        <v>1992</v>
      </c>
      <c r="E3995" s="832" t="s">
        <v>333</v>
      </c>
      <c r="F3995" s="832" t="s">
        <v>1792</v>
      </c>
      <c r="G3995" s="832">
        <v>0</v>
      </c>
      <c r="H3995" s="832">
        <v>0</v>
      </c>
      <c r="I3995" s="832">
        <v>0</v>
      </c>
      <c r="J3995" s="832">
        <v>0</v>
      </c>
      <c r="K3995" s="832">
        <v>0</v>
      </c>
      <c r="L3995" s="832">
        <v>0</v>
      </c>
      <c r="M3995" s="832">
        <v>0</v>
      </c>
      <c r="N3995" s="832">
        <v>0</v>
      </c>
      <c r="O3995" s="832">
        <v>0</v>
      </c>
      <c r="P3995" s="832">
        <v>0</v>
      </c>
      <c r="Q3995" s="832">
        <v>0</v>
      </c>
      <c r="R3995" s="832">
        <v>0</v>
      </c>
      <c r="S3995" s="832">
        <v>0</v>
      </c>
      <c r="T3995" s="832">
        <v>0</v>
      </c>
      <c r="U3995" s="832">
        <v>0</v>
      </c>
      <c r="V3995" s="832">
        <v>0</v>
      </c>
      <c r="W3995" s="832">
        <v>0</v>
      </c>
      <c r="X3995" s="832">
        <v>0</v>
      </c>
      <c r="Y3995" s="832">
        <v>0</v>
      </c>
      <c r="Z3995" s="832">
        <v>0</v>
      </c>
      <c r="AA3995" s="832">
        <v>0</v>
      </c>
      <c r="AB3995" s="832">
        <v>0</v>
      </c>
      <c r="AC3995" s="832">
        <v>0</v>
      </c>
      <c r="AD3995" s="832">
        <v>0</v>
      </c>
      <c r="AE3995" s="832">
        <v>0</v>
      </c>
      <c r="AF3995" s="832">
        <v>0</v>
      </c>
      <c r="AG3995" s="832">
        <v>0</v>
      </c>
      <c r="AH3995" s="832">
        <v>0</v>
      </c>
      <c r="AI3995" s="832">
        <v>0</v>
      </c>
    </row>
    <row r="3996" spans="1:35" ht="15" customHeight="1">
      <c r="A3996" s="832" t="s">
        <v>1150</v>
      </c>
      <c r="B3996" s="832">
        <v>2024</v>
      </c>
      <c r="C3996" s="832" t="s">
        <v>1993</v>
      </c>
      <c r="D3996" s="832" t="s">
        <v>1994</v>
      </c>
      <c r="E3996" s="832" t="s">
        <v>333</v>
      </c>
      <c r="F3996" s="832" t="s">
        <v>1792</v>
      </c>
      <c r="G3996" s="832">
        <v>2000000</v>
      </c>
      <c r="H3996" s="832">
        <v>2000000</v>
      </c>
      <c r="I3996" s="832">
        <v>0</v>
      </c>
      <c r="J3996" s="832">
        <v>0</v>
      </c>
      <c r="K3996" s="832">
        <v>0</v>
      </c>
      <c r="L3996" s="832">
        <v>0</v>
      </c>
      <c r="M3996" s="832">
        <v>0</v>
      </c>
      <c r="N3996" s="832">
        <v>0</v>
      </c>
      <c r="O3996" s="832">
        <v>0</v>
      </c>
      <c r="P3996" s="832">
        <v>0</v>
      </c>
      <c r="Q3996" s="832">
        <v>0</v>
      </c>
      <c r="R3996" s="832">
        <v>0</v>
      </c>
      <c r="S3996" s="832">
        <v>0</v>
      </c>
      <c r="T3996" s="832">
        <v>0</v>
      </c>
      <c r="U3996" s="832">
        <v>0</v>
      </c>
      <c r="V3996" s="832">
        <v>0</v>
      </c>
      <c r="W3996" s="832">
        <v>0</v>
      </c>
      <c r="X3996" s="832">
        <v>0</v>
      </c>
      <c r="Y3996" s="832">
        <v>0</v>
      </c>
      <c r="Z3996" s="832">
        <v>0</v>
      </c>
      <c r="AA3996" s="832">
        <v>0</v>
      </c>
      <c r="AB3996" s="832">
        <v>0</v>
      </c>
      <c r="AC3996" s="832">
        <v>0</v>
      </c>
      <c r="AD3996" s="832">
        <v>0</v>
      </c>
      <c r="AE3996" s="832">
        <v>0</v>
      </c>
      <c r="AF3996" s="832">
        <v>0</v>
      </c>
      <c r="AG3996" s="832">
        <v>0</v>
      </c>
      <c r="AH3996" s="832">
        <v>0</v>
      </c>
      <c r="AI3996" s="832">
        <v>0</v>
      </c>
    </row>
    <row r="3997" spans="1:35" ht="15" customHeight="1">
      <c r="A3997" s="832" t="s">
        <v>1150</v>
      </c>
      <c r="B3997" s="832">
        <v>2024</v>
      </c>
      <c r="C3997" s="832" t="s">
        <v>1995</v>
      </c>
      <c r="D3997" s="832" t="s">
        <v>1996</v>
      </c>
      <c r="E3997" s="832" t="s">
        <v>333</v>
      </c>
      <c r="F3997" s="832" t="s">
        <v>1792</v>
      </c>
      <c r="G3997" s="832">
        <v>0</v>
      </c>
      <c r="H3997" s="832">
        <v>0</v>
      </c>
      <c r="I3997" s="832">
        <v>0</v>
      </c>
      <c r="J3997" s="832">
        <v>0</v>
      </c>
      <c r="K3997" s="832">
        <v>0</v>
      </c>
      <c r="L3997" s="832">
        <v>0</v>
      </c>
      <c r="M3997" s="832">
        <v>0</v>
      </c>
      <c r="N3997" s="832">
        <v>0</v>
      </c>
      <c r="O3997" s="832">
        <v>0</v>
      </c>
      <c r="P3997" s="832">
        <v>0</v>
      </c>
      <c r="Q3997" s="832">
        <v>0</v>
      </c>
      <c r="R3997" s="832">
        <v>0</v>
      </c>
      <c r="S3997" s="832">
        <v>0</v>
      </c>
      <c r="T3997" s="832">
        <v>0</v>
      </c>
      <c r="U3997" s="832">
        <v>0</v>
      </c>
      <c r="V3997" s="832">
        <v>0</v>
      </c>
      <c r="W3997" s="832">
        <v>0</v>
      </c>
      <c r="X3997" s="832">
        <v>0</v>
      </c>
      <c r="Y3997" s="832">
        <v>0</v>
      </c>
      <c r="Z3997" s="832">
        <v>0</v>
      </c>
      <c r="AA3997" s="832">
        <v>0</v>
      </c>
      <c r="AB3997" s="832">
        <v>0</v>
      </c>
      <c r="AC3997" s="832">
        <v>0</v>
      </c>
      <c r="AD3997" s="832">
        <v>0</v>
      </c>
      <c r="AE3997" s="832">
        <v>0</v>
      </c>
      <c r="AF3997" s="832">
        <v>0</v>
      </c>
      <c r="AG3997" s="832">
        <v>0</v>
      </c>
      <c r="AH3997" s="832">
        <v>0</v>
      </c>
      <c r="AI3997" s="832">
        <v>0</v>
      </c>
    </row>
    <row r="3998" spans="1:35" ht="15" customHeight="1">
      <c r="A3998" s="832" t="s">
        <v>1150</v>
      </c>
      <c r="B3998" s="832">
        <v>2024</v>
      </c>
      <c r="C3998" s="832" t="s">
        <v>1997</v>
      </c>
      <c r="D3998" s="832" t="s">
        <v>1998</v>
      </c>
      <c r="E3998" s="832" t="s">
        <v>333</v>
      </c>
      <c r="F3998" s="832" t="s">
        <v>1792</v>
      </c>
      <c r="G3998" s="832">
        <v>0</v>
      </c>
      <c r="H3998" s="832">
        <v>0</v>
      </c>
      <c r="I3998" s="832">
        <v>0</v>
      </c>
      <c r="J3998" s="832">
        <v>0</v>
      </c>
      <c r="K3998" s="832">
        <v>0</v>
      </c>
      <c r="L3998" s="832">
        <v>0</v>
      </c>
      <c r="M3998" s="832">
        <v>0</v>
      </c>
      <c r="N3998" s="832">
        <v>0</v>
      </c>
      <c r="O3998" s="832">
        <v>0</v>
      </c>
      <c r="P3998" s="832">
        <v>0</v>
      </c>
      <c r="Q3998" s="832">
        <v>0</v>
      </c>
      <c r="R3998" s="832">
        <v>0</v>
      </c>
      <c r="S3998" s="832">
        <v>0</v>
      </c>
      <c r="T3998" s="832">
        <v>0</v>
      </c>
      <c r="U3998" s="832">
        <v>0</v>
      </c>
      <c r="V3998" s="832">
        <v>0</v>
      </c>
      <c r="W3998" s="832">
        <v>0</v>
      </c>
      <c r="X3998" s="832">
        <v>0</v>
      </c>
      <c r="Y3998" s="832">
        <v>0</v>
      </c>
      <c r="Z3998" s="832">
        <v>0</v>
      </c>
      <c r="AA3998" s="832">
        <v>0</v>
      </c>
      <c r="AB3998" s="832">
        <v>0</v>
      </c>
      <c r="AC3998" s="832">
        <v>0</v>
      </c>
      <c r="AD3998" s="832">
        <v>0</v>
      </c>
      <c r="AE3998" s="832">
        <v>0</v>
      </c>
      <c r="AF3998" s="832">
        <v>0</v>
      </c>
      <c r="AG3998" s="832">
        <v>0</v>
      </c>
      <c r="AH3998" s="832">
        <v>0</v>
      </c>
      <c r="AI3998" s="832">
        <v>0</v>
      </c>
    </row>
    <row r="3999" spans="1:35" ht="15" customHeight="1">
      <c r="A3999" s="832" t="s">
        <v>1150</v>
      </c>
      <c r="B3999" s="832">
        <v>2024</v>
      </c>
      <c r="C3999" s="832" t="s">
        <v>1999</v>
      </c>
      <c r="D3999" s="832" t="s">
        <v>1115</v>
      </c>
      <c r="E3999" s="832" t="s">
        <v>333</v>
      </c>
      <c r="F3999" s="832" t="s">
        <v>1792</v>
      </c>
      <c r="G3999" s="832">
        <v>0</v>
      </c>
      <c r="H3999" s="832">
        <v>0</v>
      </c>
      <c r="I3999" s="832">
        <v>0</v>
      </c>
      <c r="J3999" s="832">
        <v>0</v>
      </c>
      <c r="K3999" s="832">
        <v>0</v>
      </c>
      <c r="L3999" s="832">
        <v>0</v>
      </c>
      <c r="M3999" s="832">
        <v>0</v>
      </c>
      <c r="N3999" s="832">
        <v>0</v>
      </c>
      <c r="O3999" s="832">
        <v>0</v>
      </c>
      <c r="P3999" s="832">
        <v>0</v>
      </c>
      <c r="Q3999" s="832">
        <v>0</v>
      </c>
      <c r="R3999" s="832">
        <v>0</v>
      </c>
      <c r="S3999" s="832">
        <v>0</v>
      </c>
      <c r="T3999" s="832">
        <v>0</v>
      </c>
      <c r="U3999" s="832">
        <v>0</v>
      </c>
      <c r="V3999" s="832">
        <v>0</v>
      </c>
      <c r="W3999" s="832">
        <v>0</v>
      </c>
      <c r="X3999" s="832">
        <v>0</v>
      </c>
      <c r="Y3999" s="832">
        <v>0</v>
      </c>
      <c r="Z3999" s="832">
        <v>0</v>
      </c>
      <c r="AA3999" s="832">
        <v>0</v>
      </c>
      <c r="AB3999" s="832">
        <v>0</v>
      </c>
      <c r="AC3999" s="832">
        <v>0</v>
      </c>
      <c r="AD3999" s="832">
        <v>0</v>
      </c>
      <c r="AE3999" s="832">
        <v>0</v>
      </c>
      <c r="AF3999" s="832">
        <v>0</v>
      </c>
      <c r="AG3999" s="832">
        <v>0</v>
      </c>
      <c r="AH3999" s="832">
        <v>0</v>
      </c>
      <c r="AI3999" s="832">
        <v>0</v>
      </c>
    </row>
    <row r="4000" spans="1:35" ht="15" customHeight="1">
      <c r="A4000" s="832" t="s">
        <v>1150</v>
      </c>
      <c r="B4000" s="832">
        <v>2024</v>
      </c>
      <c r="C4000" s="832" t="s">
        <v>2000</v>
      </c>
      <c r="D4000" s="832" t="s">
        <v>2001</v>
      </c>
      <c r="E4000" s="832" t="s">
        <v>333</v>
      </c>
      <c r="F4000" s="832" t="s">
        <v>1792</v>
      </c>
      <c r="G4000" s="832">
        <v>0</v>
      </c>
      <c r="H4000" s="832">
        <v>0</v>
      </c>
      <c r="I4000" s="832">
        <v>0</v>
      </c>
      <c r="J4000" s="832">
        <v>0</v>
      </c>
      <c r="K4000" s="832">
        <v>0</v>
      </c>
      <c r="L4000" s="832">
        <v>0</v>
      </c>
      <c r="M4000" s="832">
        <v>0</v>
      </c>
      <c r="N4000" s="832">
        <v>0</v>
      </c>
      <c r="O4000" s="832">
        <v>0</v>
      </c>
      <c r="P4000" s="832">
        <v>0</v>
      </c>
      <c r="Q4000" s="832">
        <v>0</v>
      </c>
      <c r="R4000" s="832">
        <v>0</v>
      </c>
      <c r="S4000" s="832">
        <v>0</v>
      </c>
      <c r="T4000" s="832">
        <v>0</v>
      </c>
      <c r="U4000" s="832">
        <v>0</v>
      </c>
      <c r="V4000" s="832">
        <v>0</v>
      </c>
      <c r="W4000" s="832">
        <v>0</v>
      </c>
      <c r="X4000" s="832">
        <v>0</v>
      </c>
      <c r="Y4000" s="832">
        <v>0</v>
      </c>
      <c r="Z4000" s="832">
        <v>0</v>
      </c>
      <c r="AA4000" s="832">
        <v>0</v>
      </c>
      <c r="AB4000" s="832">
        <v>0</v>
      </c>
      <c r="AC4000" s="832">
        <v>0</v>
      </c>
      <c r="AD4000" s="832">
        <v>0</v>
      </c>
      <c r="AE4000" s="832">
        <v>0</v>
      </c>
      <c r="AF4000" s="832">
        <v>0</v>
      </c>
      <c r="AG4000" s="832">
        <v>0</v>
      </c>
      <c r="AH4000" s="832">
        <v>0</v>
      </c>
      <c r="AI4000" s="832">
        <v>0</v>
      </c>
    </row>
    <row r="4001" spans="1:35" ht="15" customHeight="1">
      <c r="A4001" s="832" t="s">
        <v>1150</v>
      </c>
      <c r="B4001" s="832">
        <v>2024</v>
      </c>
      <c r="C4001" s="832" t="s">
        <v>2002</v>
      </c>
      <c r="D4001" s="832" t="s">
        <v>2003</v>
      </c>
      <c r="E4001" s="832" t="s">
        <v>333</v>
      </c>
      <c r="F4001" s="832" t="s">
        <v>1792</v>
      </c>
      <c r="G4001" s="832">
        <v>0</v>
      </c>
      <c r="H4001" s="832">
        <v>0</v>
      </c>
      <c r="I4001" s="832">
        <v>0</v>
      </c>
      <c r="J4001" s="832">
        <v>0</v>
      </c>
      <c r="K4001" s="832">
        <v>0</v>
      </c>
      <c r="L4001" s="832">
        <v>4650000</v>
      </c>
      <c r="M4001" s="832">
        <v>4650000</v>
      </c>
      <c r="N4001" s="832">
        <v>4650000</v>
      </c>
      <c r="O4001" s="832">
        <v>4650000</v>
      </c>
      <c r="P4001" s="832">
        <v>4650000</v>
      </c>
      <c r="Q4001" s="832">
        <v>4650000</v>
      </c>
      <c r="R4001" s="832">
        <v>4650000</v>
      </c>
      <c r="S4001" s="832">
        <v>0</v>
      </c>
      <c r="T4001" s="832">
        <v>0</v>
      </c>
      <c r="U4001" s="832">
        <v>0</v>
      </c>
      <c r="V4001" s="832">
        <v>0</v>
      </c>
      <c r="W4001" s="832">
        <v>0</v>
      </c>
      <c r="X4001" s="832">
        <v>0</v>
      </c>
      <c r="Y4001" s="832">
        <v>0</v>
      </c>
      <c r="Z4001" s="832">
        <v>0</v>
      </c>
      <c r="AA4001" s="832">
        <v>0</v>
      </c>
      <c r="AB4001" s="832">
        <v>0</v>
      </c>
      <c r="AC4001" s="832">
        <v>0</v>
      </c>
      <c r="AD4001" s="832">
        <v>0</v>
      </c>
      <c r="AE4001" s="832">
        <v>0</v>
      </c>
      <c r="AF4001" s="832">
        <v>0</v>
      </c>
      <c r="AG4001" s="832">
        <v>0</v>
      </c>
      <c r="AH4001" s="832">
        <v>0</v>
      </c>
      <c r="AI4001" s="832">
        <v>0</v>
      </c>
    </row>
    <row r="4002" spans="1:35" ht="15" customHeight="1">
      <c r="A4002" s="832" t="s">
        <v>1150</v>
      </c>
      <c r="B4002" s="832">
        <v>2024</v>
      </c>
      <c r="C4002" s="832" t="s">
        <v>2006</v>
      </c>
      <c r="D4002" s="832" t="s">
        <v>2007</v>
      </c>
      <c r="E4002" s="832" t="s">
        <v>333</v>
      </c>
      <c r="F4002" s="832" t="s">
        <v>1153</v>
      </c>
      <c r="G4002" s="832">
        <v>0</v>
      </c>
      <c r="H4002" s="832">
        <v>0</v>
      </c>
      <c r="I4002" s="832">
        <v>0</v>
      </c>
      <c r="J4002" s="832">
        <v>0</v>
      </c>
      <c r="K4002" s="832">
        <v>0</v>
      </c>
      <c r="L4002" s="832">
        <v>0</v>
      </c>
      <c r="M4002" s="832">
        <v>0</v>
      </c>
      <c r="N4002" s="832">
        <v>0</v>
      </c>
      <c r="O4002" s="832">
        <v>0</v>
      </c>
      <c r="P4002" s="832">
        <v>0</v>
      </c>
      <c r="Q4002" s="832">
        <v>0</v>
      </c>
      <c r="R4002" s="832">
        <v>0</v>
      </c>
      <c r="S4002" s="832">
        <v>0</v>
      </c>
      <c r="T4002" s="832">
        <v>0</v>
      </c>
      <c r="U4002" s="832">
        <v>0</v>
      </c>
      <c r="V4002" s="832">
        <v>0</v>
      </c>
      <c r="W4002" s="832">
        <v>0</v>
      </c>
      <c r="X4002" s="832">
        <v>0</v>
      </c>
      <c r="Y4002" s="832">
        <v>0</v>
      </c>
      <c r="Z4002" s="832">
        <v>0</v>
      </c>
      <c r="AA4002" s="832">
        <v>0</v>
      </c>
      <c r="AB4002" s="832">
        <v>0</v>
      </c>
      <c r="AC4002" s="832">
        <v>0</v>
      </c>
      <c r="AD4002" s="832">
        <v>0</v>
      </c>
      <c r="AE4002" s="832">
        <v>0</v>
      </c>
      <c r="AF4002" s="832">
        <v>0</v>
      </c>
      <c r="AG4002" s="832">
        <v>0</v>
      </c>
      <c r="AH4002" s="832">
        <v>0</v>
      </c>
      <c r="AI4002" s="832">
        <v>0</v>
      </c>
    </row>
    <row r="4003" spans="1:35" ht="15" customHeight="1">
      <c r="A4003" s="832" t="s">
        <v>1150</v>
      </c>
      <c r="B4003" s="832">
        <v>2024</v>
      </c>
      <c r="C4003" s="832" t="s">
        <v>2008</v>
      </c>
      <c r="D4003" s="832" t="s">
        <v>1803</v>
      </c>
      <c r="E4003" s="832" t="s">
        <v>333</v>
      </c>
      <c r="F4003" s="832" t="s">
        <v>1153</v>
      </c>
      <c r="G4003" s="832">
        <v>0</v>
      </c>
      <c r="H4003" s="832">
        <v>0</v>
      </c>
      <c r="I4003" s="832">
        <v>0</v>
      </c>
      <c r="J4003" s="832">
        <v>0</v>
      </c>
      <c r="K4003" s="832">
        <v>0</v>
      </c>
      <c r="L4003" s="832">
        <v>0</v>
      </c>
      <c r="M4003" s="832">
        <v>0</v>
      </c>
      <c r="N4003" s="832">
        <v>0</v>
      </c>
      <c r="O4003" s="832">
        <v>0</v>
      </c>
      <c r="P4003" s="832">
        <v>0</v>
      </c>
      <c r="Q4003" s="832">
        <v>0</v>
      </c>
      <c r="R4003" s="832">
        <v>0</v>
      </c>
      <c r="S4003" s="832">
        <v>0</v>
      </c>
      <c r="T4003" s="832">
        <v>0</v>
      </c>
      <c r="U4003" s="832">
        <v>0</v>
      </c>
      <c r="V4003" s="832">
        <v>0</v>
      </c>
      <c r="W4003" s="832">
        <v>0</v>
      </c>
      <c r="X4003" s="832">
        <v>0</v>
      </c>
      <c r="Y4003" s="832">
        <v>0</v>
      </c>
      <c r="Z4003" s="832">
        <v>0</v>
      </c>
      <c r="AA4003" s="832">
        <v>0</v>
      </c>
      <c r="AB4003" s="832">
        <v>0</v>
      </c>
      <c r="AC4003" s="832">
        <v>0</v>
      </c>
      <c r="AD4003" s="832">
        <v>0</v>
      </c>
      <c r="AE4003" s="832">
        <v>0</v>
      </c>
      <c r="AF4003" s="832">
        <v>0</v>
      </c>
      <c r="AG4003" s="832">
        <v>0</v>
      </c>
      <c r="AH4003" s="832">
        <v>0</v>
      </c>
      <c r="AI4003" s="832">
        <v>0</v>
      </c>
    </row>
    <row r="4004" spans="1:35" ht="15" customHeight="1">
      <c r="A4004" s="832" t="s">
        <v>1150</v>
      </c>
      <c r="B4004" s="832">
        <v>2024</v>
      </c>
      <c r="C4004" s="832" t="s">
        <v>2011</v>
      </c>
      <c r="D4004" s="832" t="s">
        <v>2785</v>
      </c>
      <c r="E4004" s="832" t="s">
        <v>2013</v>
      </c>
      <c r="F4004" s="832" t="s">
        <v>1153</v>
      </c>
      <c r="G4004" s="832">
        <v>236858.26</v>
      </c>
      <c r="H4004" s="832">
        <v>2085566.37</v>
      </c>
      <c r="I4004" s="832">
        <v>3884912.69</v>
      </c>
      <c r="J4004" s="832">
        <v>4541695.9800000004</v>
      </c>
      <c r="K4004" s="832">
        <v>3582286.77</v>
      </c>
      <c r="L4004" s="832">
        <v>6273980.4199999999</v>
      </c>
      <c r="M4004" s="832">
        <v>7444313.8600000003</v>
      </c>
      <c r="N4004" s="832">
        <v>7240688.0499999998</v>
      </c>
      <c r="O4004" s="832">
        <v>6893370.2199999997</v>
      </c>
      <c r="P4004" s="832">
        <v>9778617.0600000005</v>
      </c>
      <c r="Q4004" s="832">
        <v>7561100.4400000004</v>
      </c>
      <c r="R4004" s="832">
        <v>8930059.5700000003</v>
      </c>
      <c r="S4004" s="832">
        <v>0</v>
      </c>
      <c r="T4004" s="832">
        <v>0</v>
      </c>
      <c r="U4004" s="832">
        <v>0</v>
      </c>
      <c r="V4004" s="832">
        <v>0</v>
      </c>
      <c r="W4004" s="832">
        <v>0</v>
      </c>
      <c r="X4004" s="832">
        <v>0</v>
      </c>
      <c r="Y4004" s="832">
        <v>0</v>
      </c>
      <c r="Z4004" s="832">
        <v>0</v>
      </c>
      <c r="AA4004" s="832">
        <v>0</v>
      </c>
      <c r="AB4004" s="832">
        <v>0</v>
      </c>
      <c r="AC4004" s="832">
        <v>0</v>
      </c>
      <c r="AD4004" s="832">
        <v>0</v>
      </c>
      <c r="AE4004" s="832">
        <v>0</v>
      </c>
      <c r="AF4004" s="832">
        <v>0</v>
      </c>
      <c r="AG4004" s="832">
        <v>0</v>
      </c>
      <c r="AH4004" s="832">
        <v>0</v>
      </c>
      <c r="AI4004" s="832">
        <v>0</v>
      </c>
    </row>
    <row r="4005" spans="1:35" ht="15" customHeight="1">
      <c r="A4005" s="832" t="s">
        <v>1150</v>
      </c>
      <c r="B4005" s="832">
        <v>2024</v>
      </c>
      <c r="C4005" s="832" t="s">
        <v>2014</v>
      </c>
      <c r="D4005" s="832" t="s">
        <v>2786</v>
      </c>
      <c r="E4005" s="832" t="s">
        <v>2013</v>
      </c>
      <c r="F4005" s="832" t="s">
        <v>1153</v>
      </c>
      <c r="G4005" s="832">
        <v>0</v>
      </c>
      <c r="H4005" s="832">
        <v>0</v>
      </c>
      <c r="I4005" s="832">
        <v>0</v>
      </c>
      <c r="J4005" s="832">
        <v>0</v>
      </c>
      <c r="K4005" s="832">
        <v>207038</v>
      </c>
      <c r="L4005" s="832">
        <v>316369</v>
      </c>
      <c r="M4005" s="832">
        <v>390345</v>
      </c>
      <c r="N4005" s="832">
        <v>343392</v>
      </c>
      <c r="O4005" s="832">
        <v>51000</v>
      </c>
      <c r="P4005" s="832">
        <v>0</v>
      </c>
      <c r="Q4005" s="832">
        <v>0</v>
      </c>
      <c r="R4005" s="832">
        <v>128656</v>
      </c>
      <c r="S4005" s="832">
        <v>0</v>
      </c>
      <c r="T4005" s="832">
        <v>0</v>
      </c>
      <c r="U4005" s="832">
        <v>0</v>
      </c>
      <c r="V4005" s="832">
        <v>0</v>
      </c>
      <c r="W4005" s="832">
        <v>0</v>
      </c>
      <c r="X4005" s="832">
        <v>0</v>
      </c>
      <c r="Y4005" s="832">
        <v>0</v>
      </c>
      <c r="Z4005" s="832">
        <v>0</v>
      </c>
      <c r="AA4005" s="832">
        <v>0</v>
      </c>
      <c r="AB4005" s="832">
        <v>0</v>
      </c>
      <c r="AC4005" s="832">
        <v>0</v>
      </c>
      <c r="AD4005" s="832">
        <v>0</v>
      </c>
      <c r="AE4005" s="832">
        <v>0</v>
      </c>
      <c r="AF4005" s="832">
        <v>0</v>
      </c>
      <c r="AG4005" s="832">
        <v>0</v>
      </c>
      <c r="AH4005" s="832">
        <v>0</v>
      </c>
      <c r="AI4005" s="832">
        <v>0</v>
      </c>
    </row>
    <row r="4006" spans="1:35" ht="15" customHeight="1">
      <c r="A4006" s="832" t="s">
        <v>1150</v>
      </c>
      <c r="B4006" s="832">
        <v>2024</v>
      </c>
      <c r="C4006" s="832" t="s">
        <v>2016</v>
      </c>
      <c r="D4006" s="832" t="s">
        <v>2787</v>
      </c>
      <c r="E4006" s="832" t="s">
        <v>2013</v>
      </c>
      <c r="F4006" s="832" t="s">
        <v>1153</v>
      </c>
      <c r="G4006" s="832">
        <v>672713.67</v>
      </c>
      <c r="H4006" s="832">
        <v>730844.43</v>
      </c>
      <c r="I4006" s="832">
        <v>762203.61</v>
      </c>
      <c r="J4006" s="832">
        <v>690858.21</v>
      </c>
      <c r="K4006" s="832">
        <v>725287.32</v>
      </c>
      <c r="L4006" s="832">
        <v>562777.62</v>
      </c>
      <c r="M4006" s="832">
        <v>501673.83</v>
      </c>
      <c r="N4006" s="832">
        <v>811989.62</v>
      </c>
      <c r="O4006" s="832">
        <v>875472.72</v>
      </c>
      <c r="P4006" s="832">
        <v>974746.48</v>
      </c>
      <c r="Q4006" s="832">
        <v>905167.45</v>
      </c>
      <c r="R4006" s="832">
        <v>859949.11</v>
      </c>
      <c r="S4006" s="832">
        <v>0</v>
      </c>
      <c r="T4006" s="832">
        <v>0</v>
      </c>
      <c r="U4006" s="832">
        <v>0</v>
      </c>
      <c r="V4006" s="832">
        <v>0</v>
      </c>
      <c r="W4006" s="832">
        <v>0</v>
      </c>
      <c r="X4006" s="832">
        <v>0</v>
      </c>
      <c r="Y4006" s="832">
        <v>0</v>
      </c>
      <c r="Z4006" s="832">
        <v>0</v>
      </c>
      <c r="AA4006" s="832">
        <v>0</v>
      </c>
      <c r="AB4006" s="832">
        <v>0</v>
      </c>
      <c r="AC4006" s="832">
        <v>0</v>
      </c>
      <c r="AD4006" s="832">
        <v>0</v>
      </c>
      <c r="AE4006" s="832">
        <v>0</v>
      </c>
      <c r="AF4006" s="832">
        <v>0</v>
      </c>
      <c r="AG4006" s="832">
        <v>0</v>
      </c>
      <c r="AH4006" s="832">
        <v>0</v>
      </c>
      <c r="AI4006" s="832">
        <v>0</v>
      </c>
    </row>
    <row r="4007" spans="1:35" ht="15" customHeight="1">
      <c r="A4007" s="832" t="s">
        <v>1150</v>
      </c>
      <c r="B4007" s="832">
        <v>2024</v>
      </c>
      <c r="C4007" s="832" t="s">
        <v>2018</v>
      </c>
      <c r="D4007" s="832" t="s">
        <v>2788</v>
      </c>
      <c r="E4007" s="832" t="s">
        <v>2013</v>
      </c>
      <c r="F4007" s="832" t="s">
        <v>1153</v>
      </c>
      <c r="G4007" s="832">
        <v>0</v>
      </c>
      <c r="H4007" s="832">
        <v>0</v>
      </c>
      <c r="I4007" s="832">
        <v>0</v>
      </c>
      <c r="J4007" s="832">
        <v>0</v>
      </c>
      <c r="K4007" s="832">
        <v>0</v>
      </c>
      <c r="L4007" s="832">
        <v>0</v>
      </c>
      <c r="M4007" s="832">
        <v>0</v>
      </c>
      <c r="N4007" s="832">
        <v>0</v>
      </c>
      <c r="O4007" s="832">
        <v>0</v>
      </c>
      <c r="P4007" s="832">
        <v>0</v>
      </c>
      <c r="Q4007" s="832">
        <v>0</v>
      </c>
      <c r="R4007" s="832">
        <v>0</v>
      </c>
      <c r="S4007" s="832">
        <v>0</v>
      </c>
      <c r="T4007" s="832">
        <v>0</v>
      </c>
      <c r="U4007" s="832">
        <v>0</v>
      </c>
      <c r="V4007" s="832">
        <v>0</v>
      </c>
      <c r="W4007" s="832">
        <v>0</v>
      </c>
      <c r="X4007" s="832">
        <v>0</v>
      </c>
      <c r="Y4007" s="832">
        <v>0</v>
      </c>
      <c r="Z4007" s="832">
        <v>0</v>
      </c>
      <c r="AA4007" s="832">
        <v>0</v>
      </c>
      <c r="AB4007" s="832">
        <v>0</v>
      </c>
      <c r="AC4007" s="832">
        <v>0</v>
      </c>
      <c r="AD4007" s="832">
        <v>0</v>
      </c>
      <c r="AE4007" s="832">
        <v>0</v>
      </c>
      <c r="AF4007" s="832">
        <v>0</v>
      </c>
      <c r="AG4007" s="832">
        <v>0</v>
      </c>
      <c r="AH4007" s="832">
        <v>0</v>
      </c>
      <c r="AI4007" s="832">
        <v>0</v>
      </c>
    </row>
    <row r="4008" spans="1:35" ht="15" customHeight="1">
      <c r="A4008" s="832" t="s">
        <v>1150</v>
      </c>
      <c r="B4008" s="832">
        <v>2024</v>
      </c>
      <c r="C4008" s="832" t="s">
        <v>2020</v>
      </c>
      <c r="D4008" s="832" t="s">
        <v>2021</v>
      </c>
      <c r="E4008" s="832" t="s">
        <v>333</v>
      </c>
      <c r="F4008" s="832" t="s">
        <v>1153</v>
      </c>
      <c r="G4008" s="832">
        <v>0</v>
      </c>
      <c r="H4008" s="832">
        <v>0</v>
      </c>
      <c r="I4008" s="832">
        <v>0</v>
      </c>
      <c r="J4008" s="832">
        <v>0</v>
      </c>
      <c r="K4008" s="832">
        <v>0</v>
      </c>
      <c r="L4008" s="832">
        <v>0</v>
      </c>
      <c r="M4008" s="832">
        <v>0</v>
      </c>
      <c r="N4008" s="832">
        <v>0</v>
      </c>
      <c r="O4008" s="832">
        <v>0</v>
      </c>
      <c r="P4008" s="832">
        <v>0</v>
      </c>
      <c r="Q4008" s="832">
        <v>0</v>
      </c>
      <c r="R4008" s="832">
        <v>0</v>
      </c>
      <c r="S4008" s="832">
        <v>0</v>
      </c>
      <c r="T4008" s="832">
        <v>0</v>
      </c>
      <c r="U4008" s="832">
        <v>0</v>
      </c>
      <c r="V4008" s="832">
        <v>0</v>
      </c>
      <c r="W4008" s="832">
        <v>0</v>
      </c>
      <c r="X4008" s="832">
        <v>0</v>
      </c>
      <c r="Y4008" s="832">
        <v>0</v>
      </c>
      <c r="Z4008" s="832">
        <v>0</v>
      </c>
      <c r="AA4008" s="832">
        <v>0</v>
      </c>
      <c r="AB4008" s="832">
        <v>0</v>
      </c>
      <c r="AC4008" s="832">
        <v>0</v>
      </c>
      <c r="AD4008" s="832">
        <v>0</v>
      </c>
      <c r="AE4008" s="832">
        <v>0</v>
      </c>
      <c r="AF4008" s="832">
        <v>0</v>
      </c>
      <c r="AG4008" s="832">
        <v>0</v>
      </c>
      <c r="AH4008" s="832">
        <v>0</v>
      </c>
      <c r="AI4008" s="832">
        <v>0</v>
      </c>
    </row>
    <row r="4009" spans="1:35" ht="15" customHeight="1">
      <c r="A4009" s="832" t="s">
        <v>1150</v>
      </c>
      <c r="B4009" s="832">
        <v>2024</v>
      </c>
      <c r="C4009" s="832" t="s">
        <v>2022</v>
      </c>
      <c r="D4009" s="832" t="s">
        <v>2023</v>
      </c>
      <c r="E4009" s="832" t="s">
        <v>333</v>
      </c>
      <c r="F4009" s="832" t="s">
        <v>1153</v>
      </c>
      <c r="G4009" s="832">
        <v>0</v>
      </c>
      <c r="H4009" s="832">
        <v>0</v>
      </c>
      <c r="I4009" s="832">
        <v>0</v>
      </c>
      <c r="J4009" s="832">
        <v>0</v>
      </c>
      <c r="K4009" s="832">
        <v>0</v>
      </c>
      <c r="L4009" s="832">
        <v>0</v>
      </c>
      <c r="M4009" s="832">
        <v>0</v>
      </c>
      <c r="N4009" s="832">
        <v>0</v>
      </c>
      <c r="O4009" s="832">
        <v>0</v>
      </c>
      <c r="P4009" s="832">
        <v>0</v>
      </c>
      <c r="Q4009" s="832">
        <v>0</v>
      </c>
      <c r="R4009" s="832">
        <v>0</v>
      </c>
      <c r="S4009" s="832">
        <v>0</v>
      </c>
      <c r="T4009" s="832">
        <v>0</v>
      </c>
      <c r="U4009" s="832">
        <v>0</v>
      </c>
      <c r="V4009" s="832">
        <v>0</v>
      </c>
      <c r="W4009" s="832">
        <v>0</v>
      </c>
      <c r="X4009" s="832">
        <v>0</v>
      </c>
      <c r="Y4009" s="832">
        <v>0</v>
      </c>
      <c r="Z4009" s="832">
        <v>0</v>
      </c>
      <c r="AA4009" s="832">
        <v>0</v>
      </c>
      <c r="AB4009" s="832">
        <v>0</v>
      </c>
      <c r="AC4009" s="832">
        <v>0</v>
      </c>
      <c r="AD4009" s="832">
        <v>0</v>
      </c>
      <c r="AE4009" s="832">
        <v>0</v>
      </c>
      <c r="AF4009" s="832">
        <v>0</v>
      </c>
      <c r="AG4009" s="832">
        <v>0</v>
      </c>
      <c r="AH4009" s="832">
        <v>0</v>
      </c>
      <c r="AI4009" s="832">
        <v>0</v>
      </c>
    </row>
    <row r="4010" spans="1:35" ht="15" customHeight="1">
      <c r="A4010" s="832" t="s">
        <v>1150</v>
      </c>
      <c r="B4010" s="832">
        <v>2024</v>
      </c>
      <c r="C4010" s="832" t="s">
        <v>2024</v>
      </c>
      <c r="D4010" s="832" t="s">
        <v>2025</v>
      </c>
      <c r="E4010" s="832" t="s">
        <v>333</v>
      </c>
      <c r="F4010" s="832" t="s">
        <v>1153</v>
      </c>
      <c r="G4010" s="832">
        <v>0</v>
      </c>
      <c r="H4010" s="832">
        <v>0</v>
      </c>
      <c r="I4010" s="832">
        <v>0</v>
      </c>
      <c r="J4010" s="832">
        <v>0</v>
      </c>
      <c r="K4010" s="832">
        <v>0</v>
      </c>
      <c r="L4010" s="832">
        <v>0</v>
      </c>
      <c r="M4010" s="832">
        <v>0</v>
      </c>
      <c r="N4010" s="832">
        <v>0</v>
      </c>
      <c r="O4010" s="832">
        <v>0</v>
      </c>
      <c r="P4010" s="832">
        <v>0</v>
      </c>
      <c r="Q4010" s="832">
        <v>0</v>
      </c>
      <c r="R4010" s="832">
        <v>0</v>
      </c>
      <c r="S4010" s="832">
        <v>0</v>
      </c>
      <c r="T4010" s="832">
        <v>0</v>
      </c>
      <c r="U4010" s="832">
        <v>0</v>
      </c>
      <c r="V4010" s="832">
        <v>0</v>
      </c>
      <c r="W4010" s="832">
        <v>0</v>
      </c>
      <c r="X4010" s="832">
        <v>0</v>
      </c>
      <c r="Y4010" s="832">
        <v>0</v>
      </c>
      <c r="Z4010" s="832">
        <v>0</v>
      </c>
      <c r="AA4010" s="832">
        <v>0</v>
      </c>
      <c r="AB4010" s="832">
        <v>0</v>
      </c>
      <c r="AC4010" s="832">
        <v>0</v>
      </c>
      <c r="AD4010" s="832">
        <v>0</v>
      </c>
      <c r="AE4010" s="832">
        <v>0</v>
      </c>
      <c r="AF4010" s="832">
        <v>0</v>
      </c>
      <c r="AG4010" s="832">
        <v>0</v>
      </c>
      <c r="AH4010" s="832">
        <v>0</v>
      </c>
      <c r="AI4010" s="832">
        <v>0</v>
      </c>
    </row>
    <row r="4011" spans="1:35" ht="15" customHeight="1">
      <c r="A4011" s="832" t="s">
        <v>1150</v>
      </c>
      <c r="B4011" s="832">
        <v>2024</v>
      </c>
      <c r="C4011" s="832" t="s">
        <v>2026</v>
      </c>
      <c r="D4011" s="832" t="s">
        <v>2027</v>
      </c>
      <c r="E4011" s="832" t="s">
        <v>1813</v>
      </c>
      <c r="F4011" s="832" t="s">
        <v>1153</v>
      </c>
      <c r="G4011" s="832">
        <v>0</v>
      </c>
      <c r="H4011" s="832">
        <v>0</v>
      </c>
      <c r="I4011" s="832">
        <v>0</v>
      </c>
      <c r="J4011" s="832">
        <v>0</v>
      </c>
      <c r="K4011" s="832">
        <v>0</v>
      </c>
      <c r="L4011" s="832">
        <v>0</v>
      </c>
      <c r="M4011" s="832">
        <v>0</v>
      </c>
      <c r="N4011" s="832">
        <v>0</v>
      </c>
      <c r="O4011" s="832">
        <v>0</v>
      </c>
      <c r="P4011" s="832">
        <v>0</v>
      </c>
      <c r="Q4011" s="832">
        <v>0</v>
      </c>
      <c r="R4011" s="832">
        <v>0</v>
      </c>
      <c r="S4011" s="832">
        <v>0</v>
      </c>
      <c r="T4011" s="832">
        <v>0</v>
      </c>
      <c r="U4011" s="832">
        <v>0</v>
      </c>
      <c r="V4011" s="832">
        <v>0</v>
      </c>
      <c r="W4011" s="832">
        <v>0</v>
      </c>
      <c r="X4011" s="832">
        <v>0</v>
      </c>
      <c r="Y4011" s="832">
        <v>0</v>
      </c>
      <c r="Z4011" s="832">
        <v>0</v>
      </c>
      <c r="AA4011" s="832">
        <v>0</v>
      </c>
      <c r="AB4011" s="832">
        <v>0</v>
      </c>
      <c r="AC4011" s="832">
        <v>0</v>
      </c>
      <c r="AD4011" s="832">
        <v>0</v>
      </c>
      <c r="AE4011" s="832">
        <v>0</v>
      </c>
      <c r="AF4011" s="832">
        <v>0</v>
      </c>
      <c r="AG4011" s="832">
        <v>0</v>
      </c>
      <c r="AH4011" s="832">
        <v>0</v>
      </c>
      <c r="AI4011" s="832">
        <v>0</v>
      </c>
    </row>
    <row r="4012" spans="1:35" ht="15" customHeight="1">
      <c r="A4012" s="832" t="s">
        <v>1150</v>
      </c>
      <c r="B4012" s="832">
        <v>2024</v>
      </c>
      <c r="C4012" s="832" t="s">
        <v>2028</v>
      </c>
      <c r="D4012" s="832" t="s">
        <v>2029</v>
      </c>
      <c r="E4012" s="832" t="s">
        <v>333</v>
      </c>
      <c r="F4012" s="832" t="s">
        <v>1153</v>
      </c>
      <c r="G4012" s="832">
        <v>0</v>
      </c>
      <c r="H4012" s="832">
        <v>0</v>
      </c>
      <c r="I4012" s="832">
        <v>0</v>
      </c>
      <c r="J4012" s="832">
        <v>0</v>
      </c>
      <c r="K4012" s="832">
        <v>0</v>
      </c>
      <c r="L4012" s="832">
        <v>0</v>
      </c>
      <c r="M4012" s="832">
        <v>0</v>
      </c>
      <c r="N4012" s="832">
        <v>0</v>
      </c>
      <c r="O4012" s="832">
        <v>0</v>
      </c>
      <c r="P4012" s="832">
        <v>0</v>
      </c>
      <c r="Q4012" s="832">
        <v>0</v>
      </c>
      <c r="R4012" s="832">
        <v>0</v>
      </c>
      <c r="S4012" s="832">
        <v>0</v>
      </c>
      <c r="T4012" s="832">
        <v>0</v>
      </c>
      <c r="U4012" s="832">
        <v>0</v>
      </c>
      <c r="V4012" s="832">
        <v>0</v>
      </c>
      <c r="W4012" s="832">
        <v>0</v>
      </c>
      <c r="X4012" s="832">
        <v>0</v>
      </c>
      <c r="Y4012" s="832">
        <v>0</v>
      </c>
      <c r="Z4012" s="832">
        <v>0</v>
      </c>
      <c r="AA4012" s="832">
        <v>0</v>
      </c>
      <c r="AB4012" s="832">
        <v>0</v>
      </c>
      <c r="AC4012" s="832">
        <v>0</v>
      </c>
      <c r="AD4012" s="832">
        <v>0</v>
      </c>
      <c r="AE4012" s="832">
        <v>0</v>
      </c>
      <c r="AF4012" s="832">
        <v>0</v>
      </c>
      <c r="AG4012" s="832">
        <v>0</v>
      </c>
      <c r="AH4012" s="832">
        <v>0</v>
      </c>
      <c r="AI4012" s="832">
        <v>0</v>
      </c>
    </row>
    <row r="4013" spans="1:35" ht="15" customHeight="1">
      <c r="A4013" s="832" t="s">
        <v>1150</v>
      </c>
      <c r="B4013" s="832">
        <v>2024</v>
      </c>
      <c r="C4013" s="832" t="s">
        <v>2030</v>
      </c>
      <c r="D4013" s="832" t="s">
        <v>2789</v>
      </c>
      <c r="E4013" s="832" t="s">
        <v>2032</v>
      </c>
      <c r="F4013" s="832" t="s">
        <v>1153</v>
      </c>
      <c r="G4013" s="832">
        <v>85922.240000000005</v>
      </c>
      <c r="H4013" s="832">
        <v>107779.2</v>
      </c>
      <c r="I4013" s="832">
        <v>73470.559999999998</v>
      </c>
      <c r="J4013" s="832">
        <v>106490.87</v>
      </c>
      <c r="K4013" s="832">
        <v>80592.7</v>
      </c>
      <c r="L4013" s="832">
        <v>121730.17</v>
      </c>
      <c r="M4013" s="832">
        <v>174217.71</v>
      </c>
      <c r="N4013" s="832">
        <v>104911.7</v>
      </c>
      <c r="O4013" s="832">
        <v>186190.38</v>
      </c>
      <c r="P4013" s="832">
        <v>258405.87</v>
      </c>
      <c r="Q4013" s="832">
        <v>294149.28000000003</v>
      </c>
      <c r="R4013" s="832">
        <v>195643.18</v>
      </c>
      <c r="S4013" s="832">
        <v>0</v>
      </c>
      <c r="T4013" s="832">
        <v>0</v>
      </c>
      <c r="U4013" s="832">
        <v>0</v>
      </c>
      <c r="V4013" s="832">
        <v>0</v>
      </c>
      <c r="W4013" s="832">
        <v>0</v>
      </c>
      <c r="X4013" s="832">
        <v>0</v>
      </c>
      <c r="Y4013" s="832">
        <v>0</v>
      </c>
      <c r="Z4013" s="832">
        <v>0</v>
      </c>
      <c r="AA4013" s="832">
        <v>0</v>
      </c>
      <c r="AB4013" s="832">
        <v>0</v>
      </c>
      <c r="AC4013" s="832">
        <v>0</v>
      </c>
      <c r="AD4013" s="832">
        <v>0</v>
      </c>
      <c r="AE4013" s="832">
        <v>0</v>
      </c>
      <c r="AF4013" s="832">
        <v>0</v>
      </c>
      <c r="AG4013" s="832">
        <v>0</v>
      </c>
      <c r="AH4013" s="832">
        <v>0</v>
      </c>
      <c r="AI4013" s="832">
        <v>0</v>
      </c>
    </row>
    <row r="4014" spans="1:35" ht="15" customHeight="1">
      <c r="A4014" s="832" t="s">
        <v>1150</v>
      </c>
      <c r="B4014" s="832">
        <v>2024</v>
      </c>
      <c r="C4014" s="832" t="s">
        <v>2033</v>
      </c>
      <c r="D4014" s="832" t="s">
        <v>2790</v>
      </c>
      <c r="E4014" s="832" t="s">
        <v>2032</v>
      </c>
      <c r="F4014" s="832" t="s">
        <v>1153</v>
      </c>
      <c r="G4014" s="832">
        <v>447.38</v>
      </c>
      <c r="H4014" s="832">
        <v>34.71</v>
      </c>
      <c r="I4014" s="832">
        <v>34.71</v>
      </c>
      <c r="J4014" s="832">
        <v>267.45</v>
      </c>
      <c r="K4014" s="832">
        <v>612.04999999999995</v>
      </c>
      <c r="L4014" s="832">
        <v>7748.87</v>
      </c>
      <c r="M4014" s="832">
        <v>8554.1200000000008</v>
      </c>
      <c r="N4014" s="832">
        <v>865.56</v>
      </c>
      <c r="O4014" s="832">
        <v>25672.54</v>
      </c>
      <c r="P4014" s="832">
        <v>-3940.18</v>
      </c>
      <c r="Q4014" s="832">
        <v>14610.98</v>
      </c>
      <c r="R4014" s="832">
        <v>5534.83</v>
      </c>
      <c r="S4014" s="832">
        <v>0</v>
      </c>
      <c r="T4014" s="832">
        <v>0</v>
      </c>
      <c r="U4014" s="832">
        <v>0</v>
      </c>
      <c r="V4014" s="832">
        <v>0</v>
      </c>
      <c r="W4014" s="832">
        <v>0</v>
      </c>
      <c r="X4014" s="832">
        <v>0</v>
      </c>
      <c r="Y4014" s="832">
        <v>0</v>
      </c>
      <c r="Z4014" s="832">
        <v>0</v>
      </c>
      <c r="AA4014" s="832">
        <v>0</v>
      </c>
      <c r="AB4014" s="832">
        <v>0</v>
      </c>
      <c r="AC4014" s="832">
        <v>0</v>
      </c>
      <c r="AD4014" s="832">
        <v>0</v>
      </c>
      <c r="AE4014" s="832">
        <v>0</v>
      </c>
      <c r="AF4014" s="832">
        <v>0</v>
      </c>
      <c r="AG4014" s="832">
        <v>0</v>
      </c>
      <c r="AH4014" s="832">
        <v>0</v>
      </c>
      <c r="AI4014" s="832">
        <v>0</v>
      </c>
    </row>
    <row r="4015" spans="1:35" ht="15" customHeight="1">
      <c r="A4015" s="832" t="s">
        <v>1150</v>
      </c>
      <c r="B4015" s="832">
        <v>2024</v>
      </c>
      <c r="C4015" s="832" t="s">
        <v>2039</v>
      </c>
      <c r="D4015" s="832" t="s">
        <v>2791</v>
      </c>
      <c r="E4015" s="832" t="s">
        <v>2032</v>
      </c>
      <c r="F4015" s="832" t="s">
        <v>1153</v>
      </c>
      <c r="G4015" s="832">
        <v>-9136.51</v>
      </c>
      <c r="H4015" s="832">
        <v>55012.06</v>
      </c>
      <c r="I4015" s="832">
        <v>69383.53</v>
      </c>
      <c r="J4015" s="832">
        <v>154895.59</v>
      </c>
      <c r="K4015" s="832">
        <v>151949.26</v>
      </c>
      <c r="L4015" s="832">
        <v>-19621.32</v>
      </c>
      <c r="M4015" s="832">
        <v>17375.8</v>
      </c>
      <c r="N4015" s="832">
        <v>41576.410000000003</v>
      </c>
      <c r="O4015" s="832">
        <v>5321.17</v>
      </c>
      <c r="P4015" s="832">
        <v>-77871.570000000007</v>
      </c>
      <c r="Q4015" s="832">
        <v>204740.72</v>
      </c>
      <c r="R4015" s="832">
        <v>57417.96</v>
      </c>
      <c r="S4015" s="832">
        <v>0</v>
      </c>
      <c r="T4015" s="832">
        <v>0</v>
      </c>
      <c r="U4015" s="832">
        <v>0</v>
      </c>
      <c r="V4015" s="832">
        <v>0</v>
      </c>
      <c r="W4015" s="832">
        <v>0</v>
      </c>
      <c r="X4015" s="832">
        <v>0</v>
      </c>
      <c r="Y4015" s="832">
        <v>0</v>
      </c>
      <c r="Z4015" s="832">
        <v>0</v>
      </c>
      <c r="AA4015" s="832">
        <v>0</v>
      </c>
      <c r="AB4015" s="832">
        <v>0</v>
      </c>
      <c r="AC4015" s="832">
        <v>0</v>
      </c>
      <c r="AD4015" s="832">
        <v>0</v>
      </c>
      <c r="AE4015" s="832">
        <v>0</v>
      </c>
      <c r="AF4015" s="832">
        <v>0</v>
      </c>
      <c r="AG4015" s="832">
        <v>0</v>
      </c>
      <c r="AH4015" s="832">
        <v>0</v>
      </c>
      <c r="AI4015" s="832">
        <v>0</v>
      </c>
    </row>
    <row r="4016" spans="1:35" ht="15" customHeight="1">
      <c r="A4016" s="832" t="s">
        <v>1150</v>
      </c>
      <c r="B4016" s="832">
        <v>2024</v>
      </c>
      <c r="C4016" s="832" t="s">
        <v>2041</v>
      </c>
      <c r="D4016" s="832" t="s">
        <v>2792</v>
      </c>
      <c r="E4016" s="832" t="s">
        <v>2032</v>
      </c>
      <c r="F4016" s="832" t="s">
        <v>1153</v>
      </c>
      <c r="G4016" s="832">
        <v>0</v>
      </c>
      <c r="H4016" s="832">
        <v>0</v>
      </c>
      <c r="I4016" s="832">
        <v>0</v>
      </c>
      <c r="J4016" s="832">
        <v>0</v>
      </c>
      <c r="K4016" s="832">
        <v>0</v>
      </c>
      <c r="L4016" s="832">
        <v>0</v>
      </c>
      <c r="M4016" s="832">
        <v>0</v>
      </c>
      <c r="N4016" s="832">
        <v>0</v>
      </c>
      <c r="O4016" s="832">
        <v>0</v>
      </c>
      <c r="P4016" s="832">
        <v>0</v>
      </c>
      <c r="Q4016" s="832">
        <v>0</v>
      </c>
      <c r="R4016" s="832">
        <v>0</v>
      </c>
      <c r="S4016" s="832">
        <v>0</v>
      </c>
      <c r="T4016" s="832">
        <v>0</v>
      </c>
      <c r="U4016" s="832">
        <v>0</v>
      </c>
      <c r="V4016" s="832">
        <v>0</v>
      </c>
      <c r="W4016" s="832">
        <v>0</v>
      </c>
      <c r="X4016" s="832">
        <v>0</v>
      </c>
      <c r="Y4016" s="832">
        <v>0</v>
      </c>
      <c r="Z4016" s="832">
        <v>0</v>
      </c>
      <c r="AA4016" s="832">
        <v>0</v>
      </c>
      <c r="AB4016" s="832">
        <v>0</v>
      </c>
      <c r="AC4016" s="832">
        <v>0</v>
      </c>
      <c r="AD4016" s="832">
        <v>0</v>
      </c>
      <c r="AE4016" s="832">
        <v>0</v>
      </c>
      <c r="AF4016" s="832">
        <v>0</v>
      </c>
      <c r="AG4016" s="832">
        <v>0</v>
      </c>
      <c r="AH4016" s="832">
        <v>0</v>
      </c>
      <c r="AI4016" s="832">
        <v>0</v>
      </c>
    </row>
    <row r="4017" spans="1:35" ht="15" customHeight="1">
      <c r="A4017" s="832" t="s">
        <v>1150</v>
      </c>
      <c r="B4017" s="832">
        <v>2024</v>
      </c>
      <c r="C4017" s="832" t="s">
        <v>2043</v>
      </c>
      <c r="D4017" s="832" t="s">
        <v>2793</v>
      </c>
      <c r="E4017" s="832" t="s">
        <v>333</v>
      </c>
      <c r="F4017" s="832" t="s">
        <v>1153</v>
      </c>
      <c r="G4017" s="832">
        <v>-39565.440000000002</v>
      </c>
      <c r="H4017" s="832">
        <v>-37434.519999999997</v>
      </c>
      <c r="I4017" s="832">
        <v>-82094.740000000005</v>
      </c>
      <c r="J4017" s="832">
        <v>-82094.740000000005</v>
      </c>
      <c r="K4017" s="832">
        <v>-82094.740000000005</v>
      </c>
      <c r="L4017" s="832">
        <v>-82094.740000000005</v>
      </c>
      <c r="M4017" s="832">
        <v>-82094.740000000005</v>
      </c>
      <c r="N4017" s="832">
        <v>-82094.740000000005</v>
      </c>
      <c r="O4017" s="832">
        <v>-82094.740000000005</v>
      </c>
      <c r="P4017" s="832">
        <v>-4825.55</v>
      </c>
      <c r="Q4017" s="832">
        <v>-4825.55</v>
      </c>
      <c r="R4017" s="832">
        <v>-4825.55</v>
      </c>
      <c r="S4017" s="832">
        <v>0</v>
      </c>
      <c r="T4017" s="832">
        <v>0</v>
      </c>
      <c r="U4017" s="832">
        <v>84713.57</v>
      </c>
      <c r="V4017" s="832">
        <v>0</v>
      </c>
      <c r="W4017" s="832">
        <v>0</v>
      </c>
      <c r="X4017" s="832">
        <v>0</v>
      </c>
      <c r="Y4017" s="832">
        <v>0</v>
      </c>
      <c r="Z4017" s="832">
        <v>0</v>
      </c>
      <c r="AA4017" s="832">
        <v>0</v>
      </c>
      <c r="AB4017" s="832">
        <v>0</v>
      </c>
      <c r="AC4017" s="832">
        <v>0</v>
      </c>
      <c r="AD4017" s="832">
        <v>0</v>
      </c>
      <c r="AE4017" s="832">
        <v>0</v>
      </c>
      <c r="AF4017" s="832">
        <v>0</v>
      </c>
      <c r="AG4017" s="832">
        <v>0</v>
      </c>
      <c r="AH4017" s="832">
        <v>0</v>
      </c>
      <c r="AI4017" s="832">
        <v>0</v>
      </c>
    </row>
    <row r="4018" spans="1:35" ht="15" customHeight="1">
      <c r="A4018" s="832" t="s">
        <v>1150</v>
      </c>
      <c r="B4018" s="832">
        <v>2024</v>
      </c>
      <c r="C4018" s="832" t="s">
        <v>2045</v>
      </c>
      <c r="D4018" s="832" t="s">
        <v>2046</v>
      </c>
      <c r="E4018" s="832" t="s">
        <v>333</v>
      </c>
      <c r="F4018" s="832" t="s">
        <v>1153</v>
      </c>
      <c r="G4018" s="832">
        <v>-147.06</v>
      </c>
      <c r="H4018" s="832">
        <v>-147.06</v>
      </c>
      <c r="I4018" s="832">
        <v>-147.06</v>
      </c>
      <c r="J4018" s="832">
        <v>-147.06</v>
      </c>
      <c r="K4018" s="832">
        <v>-147.06</v>
      </c>
      <c r="L4018" s="832">
        <v>-147.06</v>
      </c>
      <c r="M4018" s="832">
        <v>-147.06</v>
      </c>
      <c r="N4018" s="832">
        <v>-147.06</v>
      </c>
      <c r="O4018" s="832">
        <v>-147.06</v>
      </c>
      <c r="P4018" s="832">
        <v>-147.06</v>
      </c>
      <c r="Q4018" s="832">
        <v>-147.06</v>
      </c>
      <c r="R4018" s="832">
        <v>-147.06</v>
      </c>
      <c r="S4018" s="832">
        <v>0</v>
      </c>
      <c r="T4018" s="832">
        <v>0</v>
      </c>
      <c r="U4018" s="832">
        <v>0</v>
      </c>
      <c r="V4018" s="832">
        <v>0</v>
      </c>
      <c r="W4018" s="832">
        <v>0</v>
      </c>
      <c r="X4018" s="832">
        <v>0</v>
      </c>
      <c r="Y4018" s="832">
        <v>0</v>
      </c>
      <c r="Z4018" s="832">
        <v>0</v>
      </c>
      <c r="AA4018" s="832">
        <v>0</v>
      </c>
      <c r="AB4018" s="832">
        <v>0</v>
      </c>
      <c r="AC4018" s="832">
        <v>0</v>
      </c>
      <c r="AD4018" s="832">
        <v>0</v>
      </c>
      <c r="AE4018" s="832">
        <v>0</v>
      </c>
      <c r="AF4018" s="832">
        <v>0</v>
      </c>
      <c r="AG4018" s="832">
        <v>0</v>
      </c>
      <c r="AH4018" s="832">
        <v>0</v>
      </c>
      <c r="AI4018" s="832">
        <v>0</v>
      </c>
    </row>
    <row r="4019" spans="1:35" ht="15" customHeight="1">
      <c r="A4019" s="832" t="s">
        <v>1150</v>
      </c>
      <c r="B4019" s="832">
        <v>2024</v>
      </c>
      <c r="C4019" s="832" t="s">
        <v>2047</v>
      </c>
      <c r="D4019" s="832" t="s">
        <v>2048</v>
      </c>
      <c r="E4019" s="832" t="s">
        <v>333</v>
      </c>
      <c r="F4019" s="832" t="s">
        <v>1153</v>
      </c>
      <c r="G4019" s="832">
        <v>5282.82</v>
      </c>
      <c r="H4019" s="832">
        <v>2837.62</v>
      </c>
      <c r="I4019" s="832">
        <v>3446.52</v>
      </c>
      <c r="J4019" s="832">
        <v>3401.02</v>
      </c>
      <c r="K4019" s="832">
        <v>2367.42</v>
      </c>
      <c r="L4019" s="832">
        <v>4845.62</v>
      </c>
      <c r="M4019" s="832">
        <v>7371.22</v>
      </c>
      <c r="N4019" s="832">
        <v>10522.02</v>
      </c>
      <c r="O4019" s="832">
        <v>4395.82</v>
      </c>
      <c r="P4019" s="832">
        <v>2538.8200000000002</v>
      </c>
      <c r="Q4019" s="832">
        <v>1756.22</v>
      </c>
      <c r="R4019" s="832">
        <v>1756.22</v>
      </c>
      <c r="S4019" s="832">
        <v>0</v>
      </c>
      <c r="T4019" s="832">
        <v>0</v>
      </c>
      <c r="U4019" s="832">
        <v>0</v>
      </c>
      <c r="V4019" s="832">
        <v>0</v>
      </c>
      <c r="W4019" s="832">
        <v>0</v>
      </c>
      <c r="X4019" s="832">
        <v>0</v>
      </c>
      <c r="Y4019" s="832">
        <v>0</v>
      </c>
      <c r="Z4019" s="832">
        <v>0</v>
      </c>
      <c r="AA4019" s="832">
        <v>0</v>
      </c>
      <c r="AB4019" s="832">
        <v>0</v>
      </c>
      <c r="AC4019" s="832">
        <v>0</v>
      </c>
      <c r="AD4019" s="832">
        <v>0</v>
      </c>
      <c r="AE4019" s="832">
        <v>0</v>
      </c>
      <c r="AF4019" s="832">
        <v>0</v>
      </c>
      <c r="AG4019" s="832">
        <v>0</v>
      </c>
      <c r="AH4019" s="832">
        <v>0</v>
      </c>
      <c r="AI4019" s="832">
        <v>0</v>
      </c>
    </row>
    <row r="4020" spans="1:35" ht="15" customHeight="1">
      <c r="A4020" s="832" t="s">
        <v>1150</v>
      </c>
      <c r="B4020" s="832">
        <v>2024</v>
      </c>
      <c r="C4020" s="832" t="s">
        <v>2049</v>
      </c>
      <c r="D4020" s="832" t="s">
        <v>2050</v>
      </c>
      <c r="E4020" s="832" t="s">
        <v>333</v>
      </c>
      <c r="F4020" s="832" t="s">
        <v>1153</v>
      </c>
      <c r="G4020" s="832">
        <v>10617.08</v>
      </c>
      <c r="H4020" s="832">
        <v>10899.8</v>
      </c>
      <c r="I4020" s="832">
        <v>11332.52</v>
      </c>
      <c r="J4020" s="832">
        <v>11765.24</v>
      </c>
      <c r="K4020" s="832">
        <v>12306.14</v>
      </c>
      <c r="L4020" s="832">
        <v>12898.77</v>
      </c>
      <c r="M4020" s="832">
        <v>13331.49</v>
      </c>
      <c r="N4020" s="832">
        <v>13872.7</v>
      </c>
      <c r="O4020" s="832">
        <v>14305.42</v>
      </c>
      <c r="P4020" s="832">
        <v>3456.08</v>
      </c>
      <c r="Q4020" s="832">
        <v>4188.8</v>
      </c>
      <c r="R4020" s="832">
        <v>4921.5200000000004</v>
      </c>
      <c r="S4020" s="832">
        <v>0</v>
      </c>
      <c r="T4020" s="832">
        <v>0</v>
      </c>
      <c r="U4020" s="832">
        <v>-11765.24</v>
      </c>
      <c r="V4020" s="832">
        <v>0</v>
      </c>
      <c r="W4020" s="832">
        <v>0</v>
      </c>
      <c r="X4020" s="832">
        <v>0</v>
      </c>
      <c r="Y4020" s="832">
        <v>0</v>
      </c>
      <c r="Z4020" s="832">
        <v>0</v>
      </c>
      <c r="AA4020" s="832">
        <v>0</v>
      </c>
      <c r="AB4020" s="832">
        <v>0</v>
      </c>
      <c r="AC4020" s="832">
        <v>0</v>
      </c>
      <c r="AD4020" s="832">
        <v>0</v>
      </c>
      <c r="AE4020" s="832">
        <v>0</v>
      </c>
      <c r="AF4020" s="832">
        <v>0</v>
      </c>
      <c r="AG4020" s="832">
        <v>0</v>
      </c>
      <c r="AH4020" s="832">
        <v>0</v>
      </c>
      <c r="AI4020" s="832">
        <v>0</v>
      </c>
    </row>
    <row r="4021" spans="1:35" ht="15" customHeight="1">
      <c r="A4021" s="832" t="s">
        <v>1150</v>
      </c>
      <c r="B4021" s="832">
        <v>2024</v>
      </c>
      <c r="C4021" s="832" t="s">
        <v>2051</v>
      </c>
      <c r="D4021" s="832" t="s">
        <v>2052</v>
      </c>
      <c r="E4021" s="832" t="s">
        <v>333</v>
      </c>
      <c r="F4021" s="832" t="s">
        <v>1153</v>
      </c>
      <c r="G4021" s="832">
        <v>-4624.1499999999996</v>
      </c>
      <c r="H4021" s="832">
        <v>-4803.32</v>
      </c>
      <c r="I4021" s="832">
        <v>-4924.2</v>
      </c>
      <c r="J4021" s="832">
        <v>-5173.68</v>
      </c>
      <c r="K4021" s="832">
        <v>-5303.14</v>
      </c>
      <c r="L4021" s="832">
        <v>-5068.43</v>
      </c>
      <c r="M4021" s="832">
        <v>-4857.1899999999996</v>
      </c>
      <c r="N4021" s="832">
        <v>-5018.66</v>
      </c>
      <c r="O4021" s="832">
        <v>-4822.28</v>
      </c>
      <c r="P4021" s="832">
        <v>629.04</v>
      </c>
      <c r="Q4021" s="832">
        <v>422.41</v>
      </c>
      <c r="R4021" s="832">
        <v>-933.43</v>
      </c>
      <c r="S4021" s="832">
        <v>0</v>
      </c>
      <c r="T4021" s="832">
        <v>0</v>
      </c>
      <c r="U4021" s="832">
        <v>5569.6</v>
      </c>
      <c r="V4021" s="832">
        <v>0</v>
      </c>
      <c r="W4021" s="832">
        <v>0</v>
      </c>
      <c r="X4021" s="832">
        <v>0</v>
      </c>
      <c r="Y4021" s="832">
        <v>0</v>
      </c>
      <c r="Z4021" s="832">
        <v>0</v>
      </c>
      <c r="AA4021" s="832">
        <v>0</v>
      </c>
      <c r="AB4021" s="832">
        <v>0</v>
      </c>
      <c r="AC4021" s="832">
        <v>0</v>
      </c>
      <c r="AD4021" s="832">
        <v>0</v>
      </c>
      <c r="AE4021" s="832">
        <v>0</v>
      </c>
      <c r="AF4021" s="832">
        <v>0</v>
      </c>
      <c r="AG4021" s="832">
        <v>0</v>
      </c>
      <c r="AH4021" s="832">
        <v>0</v>
      </c>
      <c r="AI4021" s="832">
        <v>0</v>
      </c>
    </row>
    <row r="4022" spans="1:35" ht="15" customHeight="1">
      <c r="A4022" s="832" t="s">
        <v>1150</v>
      </c>
      <c r="B4022" s="832">
        <v>2024</v>
      </c>
      <c r="C4022" s="832" t="s">
        <v>2053</v>
      </c>
      <c r="D4022" s="832" t="s">
        <v>2794</v>
      </c>
      <c r="E4022" s="832" t="s">
        <v>333</v>
      </c>
      <c r="F4022" s="832" t="s">
        <v>1153</v>
      </c>
      <c r="G4022" s="832">
        <v>-6559.55</v>
      </c>
      <c r="H4022" s="832">
        <v>-3409.79</v>
      </c>
      <c r="I4022" s="832">
        <v>-2868.66</v>
      </c>
      <c r="J4022" s="832">
        <v>-2325.8000000000002</v>
      </c>
      <c r="K4022" s="832">
        <v>-1651.67</v>
      </c>
      <c r="L4022" s="832">
        <v>-2013.66</v>
      </c>
      <c r="M4022" s="832">
        <v>-1675.59</v>
      </c>
      <c r="N4022" s="832">
        <v>427.59</v>
      </c>
      <c r="O4022" s="832">
        <v>-284.75</v>
      </c>
      <c r="P4022" s="832">
        <v>2042.86</v>
      </c>
      <c r="Q4022" s="832">
        <v>-1085.1500000000001</v>
      </c>
      <c r="R4022" s="832">
        <v>-1500.12</v>
      </c>
      <c r="S4022" s="832">
        <v>0</v>
      </c>
      <c r="T4022" s="832">
        <v>0</v>
      </c>
      <c r="U4022" s="832">
        <v>0</v>
      </c>
      <c r="V4022" s="832">
        <v>0</v>
      </c>
      <c r="W4022" s="832">
        <v>0</v>
      </c>
      <c r="X4022" s="832">
        <v>0</v>
      </c>
      <c r="Y4022" s="832">
        <v>0</v>
      </c>
      <c r="Z4022" s="832">
        <v>0</v>
      </c>
      <c r="AA4022" s="832">
        <v>0</v>
      </c>
      <c r="AB4022" s="832">
        <v>0</v>
      </c>
      <c r="AC4022" s="832">
        <v>0</v>
      </c>
      <c r="AD4022" s="832">
        <v>0</v>
      </c>
      <c r="AE4022" s="832">
        <v>0</v>
      </c>
      <c r="AF4022" s="832">
        <v>0</v>
      </c>
      <c r="AG4022" s="832">
        <v>0</v>
      </c>
      <c r="AH4022" s="832">
        <v>0</v>
      </c>
      <c r="AI4022" s="832">
        <v>0</v>
      </c>
    </row>
    <row r="4023" spans="1:35" ht="15" customHeight="1">
      <c r="A4023" s="832" t="s">
        <v>1150</v>
      </c>
      <c r="B4023" s="832">
        <v>2024</v>
      </c>
      <c r="C4023" s="832" t="s">
        <v>2054</v>
      </c>
      <c r="D4023" s="832" t="s">
        <v>2795</v>
      </c>
      <c r="E4023" s="832" t="s">
        <v>333</v>
      </c>
      <c r="F4023" s="832" t="s">
        <v>1153</v>
      </c>
      <c r="G4023" s="832">
        <v>0</v>
      </c>
      <c r="H4023" s="832">
        <v>0</v>
      </c>
      <c r="I4023" s="832">
        <v>0</v>
      </c>
      <c r="J4023" s="832">
        <v>0</v>
      </c>
      <c r="K4023" s="832">
        <v>-12967.5</v>
      </c>
      <c r="L4023" s="832">
        <v>86011.16</v>
      </c>
      <c r="M4023" s="832">
        <v>106182.04</v>
      </c>
      <c r="N4023" s="832">
        <v>197870.46</v>
      </c>
      <c r="O4023" s="832">
        <v>92616.37</v>
      </c>
      <c r="P4023" s="832">
        <v>139841.84</v>
      </c>
      <c r="Q4023" s="832">
        <v>117264.18</v>
      </c>
      <c r="R4023" s="832">
        <v>101077.09</v>
      </c>
      <c r="S4023" s="832">
        <v>0</v>
      </c>
      <c r="T4023" s="832">
        <v>0</v>
      </c>
      <c r="U4023" s="832">
        <v>0</v>
      </c>
      <c r="V4023" s="832">
        <v>0</v>
      </c>
      <c r="W4023" s="832">
        <v>0</v>
      </c>
      <c r="X4023" s="832">
        <v>0</v>
      </c>
      <c r="Y4023" s="832">
        <v>0</v>
      </c>
      <c r="Z4023" s="832">
        <v>0</v>
      </c>
      <c r="AA4023" s="832">
        <v>0</v>
      </c>
      <c r="AB4023" s="832">
        <v>0</v>
      </c>
      <c r="AC4023" s="832">
        <v>0</v>
      </c>
      <c r="AD4023" s="832">
        <v>0</v>
      </c>
      <c r="AE4023" s="832">
        <v>0</v>
      </c>
      <c r="AF4023" s="832">
        <v>0</v>
      </c>
      <c r="AG4023" s="832">
        <v>0</v>
      </c>
      <c r="AH4023" s="832">
        <v>0</v>
      </c>
      <c r="AI4023" s="832">
        <v>0</v>
      </c>
    </row>
    <row r="4024" spans="1:35" ht="15" customHeight="1">
      <c r="A4024" s="832" t="s">
        <v>1150</v>
      </c>
      <c r="B4024" s="832">
        <v>2024</v>
      </c>
      <c r="C4024" s="832" t="s">
        <v>2055</v>
      </c>
      <c r="D4024" s="832" t="s">
        <v>2796</v>
      </c>
      <c r="E4024" s="832" t="s">
        <v>333</v>
      </c>
      <c r="F4024" s="832" t="s">
        <v>1153</v>
      </c>
      <c r="G4024" s="832">
        <v>0</v>
      </c>
      <c r="H4024" s="832">
        <v>0</v>
      </c>
      <c r="I4024" s="832">
        <v>0</v>
      </c>
      <c r="J4024" s="832">
        <v>0</v>
      </c>
      <c r="K4024" s="832">
        <v>0</v>
      </c>
      <c r="L4024" s="832">
        <v>-53807.55</v>
      </c>
      <c r="M4024" s="832">
        <v>-78945.539999999994</v>
      </c>
      <c r="N4024" s="832">
        <v>-124386.47</v>
      </c>
      <c r="O4024" s="832">
        <v>-49868.06</v>
      </c>
      <c r="P4024" s="832">
        <v>-75008.899999999994</v>
      </c>
      <c r="Q4024" s="832">
        <v>-72680.89</v>
      </c>
      <c r="R4024" s="832">
        <v>-76079.66</v>
      </c>
      <c r="S4024" s="832">
        <v>0</v>
      </c>
      <c r="T4024" s="832">
        <v>0</v>
      </c>
      <c r="U4024" s="832">
        <v>-8158.12</v>
      </c>
      <c r="V4024" s="832">
        <v>0</v>
      </c>
      <c r="W4024" s="832">
        <v>0</v>
      </c>
      <c r="X4024" s="832">
        <v>0</v>
      </c>
      <c r="Y4024" s="832">
        <v>0</v>
      </c>
      <c r="Z4024" s="832">
        <v>0</v>
      </c>
      <c r="AA4024" s="832">
        <v>0</v>
      </c>
      <c r="AB4024" s="832">
        <v>0</v>
      </c>
      <c r="AC4024" s="832">
        <v>0</v>
      </c>
      <c r="AD4024" s="832">
        <v>0</v>
      </c>
      <c r="AE4024" s="832">
        <v>0</v>
      </c>
      <c r="AF4024" s="832">
        <v>0</v>
      </c>
      <c r="AG4024" s="832">
        <v>0</v>
      </c>
      <c r="AH4024" s="832">
        <v>0</v>
      </c>
      <c r="AI4024" s="832">
        <v>0</v>
      </c>
    </row>
    <row r="4025" spans="1:35" ht="15" customHeight="1">
      <c r="A4025" s="832" t="s">
        <v>1150</v>
      </c>
      <c r="B4025" s="832">
        <v>2024</v>
      </c>
      <c r="C4025" s="832" t="s">
        <v>2057</v>
      </c>
      <c r="D4025" s="832" t="s">
        <v>2797</v>
      </c>
      <c r="E4025" s="832" t="s">
        <v>333</v>
      </c>
      <c r="F4025" s="832" t="s">
        <v>1153</v>
      </c>
      <c r="G4025" s="832">
        <v>2407.5</v>
      </c>
      <c r="H4025" s="832">
        <v>2520</v>
      </c>
      <c r="I4025" s="832">
        <v>2124</v>
      </c>
      <c r="J4025" s="832">
        <v>2736</v>
      </c>
      <c r="K4025" s="832">
        <v>4191.42</v>
      </c>
      <c r="L4025" s="832">
        <v>3561.42</v>
      </c>
      <c r="M4025" s="832">
        <v>1989</v>
      </c>
      <c r="N4025" s="832">
        <v>1845</v>
      </c>
      <c r="O4025" s="832">
        <v>2007</v>
      </c>
      <c r="P4025" s="832">
        <v>3663</v>
      </c>
      <c r="Q4025" s="832">
        <v>4086</v>
      </c>
      <c r="R4025" s="832">
        <v>3006</v>
      </c>
      <c r="S4025" s="832">
        <v>0</v>
      </c>
      <c r="T4025" s="832">
        <v>0</v>
      </c>
      <c r="U4025" s="832">
        <v>0</v>
      </c>
      <c r="V4025" s="832">
        <v>0</v>
      </c>
      <c r="W4025" s="832">
        <v>0</v>
      </c>
      <c r="X4025" s="832">
        <v>0</v>
      </c>
      <c r="Y4025" s="832">
        <v>0</v>
      </c>
      <c r="Z4025" s="832">
        <v>0</v>
      </c>
      <c r="AA4025" s="832">
        <v>0</v>
      </c>
      <c r="AB4025" s="832">
        <v>0</v>
      </c>
      <c r="AC4025" s="832">
        <v>0</v>
      </c>
      <c r="AD4025" s="832">
        <v>0</v>
      </c>
      <c r="AE4025" s="832">
        <v>0</v>
      </c>
      <c r="AF4025" s="832">
        <v>0</v>
      </c>
      <c r="AG4025" s="832">
        <v>0</v>
      </c>
      <c r="AH4025" s="832">
        <v>0</v>
      </c>
      <c r="AI4025" s="832">
        <v>0</v>
      </c>
    </row>
    <row r="4026" spans="1:35" ht="15" customHeight="1">
      <c r="A4026" s="832" t="s">
        <v>1150</v>
      </c>
      <c r="B4026" s="832">
        <v>2024</v>
      </c>
      <c r="C4026" s="832" t="s">
        <v>2059</v>
      </c>
      <c r="D4026" s="832" t="s">
        <v>2798</v>
      </c>
      <c r="E4026" s="832" t="s">
        <v>333</v>
      </c>
      <c r="F4026" s="832" t="s">
        <v>1153</v>
      </c>
      <c r="G4026" s="832">
        <v>43166.89</v>
      </c>
      <c r="H4026" s="832">
        <v>28698.55</v>
      </c>
      <c r="I4026" s="832">
        <v>28698.55</v>
      </c>
      <c r="J4026" s="832">
        <v>28698.55</v>
      </c>
      <c r="K4026" s="832">
        <v>20638.41</v>
      </c>
      <c r="L4026" s="832">
        <v>20638.41</v>
      </c>
      <c r="M4026" s="832">
        <v>20638.41</v>
      </c>
      <c r="N4026" s="832">
        <v>20638.41</v>
      </c>
      <c r="O4026" s="832">
        <v>20638.41</v>
      </c>
      <c r="P4026" s="832">
        <v>20638.41</v>
      </c>
      <c r="Q4026" s="832">
        <v>20638.41</v>
      </c>
      <c r="R4026" s="832">
        <v>20638.41</v>
      </c>
      <c r="S4026" s="832">
        <v>0</v>
      </c>
      <c r="T4026" s="832">
        <v>0</v>
      </c>
      <c r="U4026" s="832">
        <v>0</v>
      </c>
      <c r="V4026" s="832">
        <v>0</v>
      </c>
      <c r="W4026" s="832">
        <v>0</v>
      </c>
      <c r="X4026" s="832">
        <v>0</v>
      </c>
      <c r="Y4026" s="832">
        <v>0</v>
      </c>
      <c r="Z4026" s="832">
        <v>0</v>
      </c>
      <c r="AA4026" s="832">
        <v>0</v>
      </c>
      <c r="AB4026" s="832">
        <v>0</v>
      </c>
      <c r="AC4026" s="832">
        <v>0</v>
      </c>
      <c r="AD4026" s="832">
        <v>0</v>
      </c>
      <c r="AE4026" s="832">
        <v>0</v>
      </c>
      <c r="AF4026" s="832">
        <v>0</v>
      </c>
      <c r="AG4026" s="832">
        <v>0</v>
      </c>
      <c r="AH4026" s="832">
        <v>0</v>
      </c>
      <c r="AI4026" s="832">
        <v>0</v>
      </c>
    </row>
    <row r="4027" spans="1:35" ht="15" customHeight="1">
      <c r="A4027" s="832" t="s">
        <v>1150</v>
      </c>
      <c r="B4027" s="832">
        <v>2024</v>
      </c>
      <c r="C4027" s="832" t="s">
        <v>2061</v>
      </c>
      <c r="D4027" s="832" t="s">
        <v>655</v>
      </c>
      <c r="E4027" s="832" t="s">
        <v>333</v>
      </c>
      <c r="F4027" s="832" t="s">
        <v>1153</v>
      </c>
      <c r="G4027" s="832">
        <v>9639.2900000000009</v>
      </c>
      <c r="H4027" s="832">
        <v>3290.29</v>
      </c>
      <c r="I4027" s="832">
        <v>7623.61</v>
      </c>
      <c r="J4027" s="832">
        <v>33383.11</v>
      </c>
      <c r="K4027" s="832">
        <v>33380.480000000003</v>
      </c>
      <c r="L4027" s="832">
        <v>-28226.32</v>
      </c>
      <c r="M4027" s="832">
        <v>-28226.32</v>
      </c>
      <c r="N4027" s="832">
        <v>-28226.32</v>
      </c>
      <c r="O4027" s="832">
        <v>-28226.32</v>
      </c>
      <c r="P4027" s="832">
        <v>-28226.32</v>
      </c>
      <c r="Q4027" s="832">
        <v>-28226.32</v>
      </c>
      <c r="R4027" s="832">
        <v>-28226.32</v>
      </c>
      <c r="S4027" s="832">
        <v>0</v>
      </c>
      <c r="T4027" s="832">
        <v>0</v>
      </c>
      <c r="U4027" s="832">
        <v>0</v>
      </c>
      <c r="V4027" s="832">
        <v>0</v>
      </c>
      <c r="W4027" s="832">
        <v>0</v>
      </c>
      <c r="X4027" s="832">
        <v>0</v>
      </c>
      <c r="Y4027" s="832">
        <v>0</v>
      </c>
      <c r="Z4027" s="832">
        <v>0</v>
      </c>
      <c r="AA4027" s="832">
        <v>0</v>
      </c>
      <c r="AB4027" s="832">
        <v>0</v>
      </c>
      <c r="AC4027" s="832">
        <v>0</v>
      </c>
      <c r="AD4027" s="832">
        <v>0</v>
      </c>
      <c r="AE4027" s="832">
        <v>0</v>
      </c>
      <c r="AF4027" s="832">
        <v>0</v>
      </c>
      <c r="AG4027" s="832">
        <v>0</v>
      </c>
      <c r="AH4027" s="832">
        <v>0</v>
      </c>
      <c r="AI4027" s="832">
        <v>0</v>
      </c>
    </row>
    <row r="4028" spans="1:35" ht="15" customHeight="1">
      <c r="A4028" s="832" t="s">
        <v>1150</v>
      </c>
      <c r="B4028" s="832">
        <v>2024</v>
      </c>
      <c r="C4028" s="832" t="s">
        <v>2063</v>
      </c>
      <c r="D4028" s="832" t="s">
        <v>2877</v>
      </c>
      <c r="E4028" s="832" t="s">
        <v>333</v>
      </c>
      <c r="F4028" s="832" t="s">
        <v>1153</v>
      </c>
      <c r="G4028" s="832">
        <v>982.01</v>
      </c>
      <c r="H4028" s="832">
        <v>1374.85</v>
      </c>
      <c r="I4028" s="832">
        <v>969.3</v>
      </c>
      <c r="J4028" s="832">
        <v>762.78</v>
      </c>
      <c r="K4028" s="832">
        <v>1400.13</v>
      </c>
      <c r="L4028" s="832">
        <v>896.89</v>
      </c>
      <c r="M4028" s="832">
        <v>879.48</v>
      </c>
      <c r="N4028" s="832">
        <v>2240.0100000000002</v>
      </c>
      <c r="O4028" s="832">
        <v>2539.44</v>
      </c>
      <c r="P4028" s="832">
        <v>2827.53</v>
      </c>
      <c r="Q4028" s="832">
        <v>2021.76</v>
      </c>
      <c r="R4028" s="832">
        <v>870.84</v>
      </c>
      <c r="S4028" s="832">
        <v>0</v>
      </c>
      <c r="T4028" s="832">
        <v>0</v>
      </c>
      <c r="U4028" s="832">
        <v>0</v>
      </c>
      <c r="V4028" s="832">
        <v>0</v>
      </c>
      <c r="W4028" s="832">
        <v>0</v>
      </c>
      <c r="X4028" s="832">
        <v>0</v>
      </c>
      <c r="Y4028" s="832">
        <v>0</v>
      </c>
      <c r="Z4028" s="832">
        <v>0</v>
      </c>
      <c r="AA4028" s="832">
        <v>0</v>
      </c>
      <c r="AB4028" s="832">
        <v>0</v>
      </c>
      <c r="AC4028" s="832">
        <v>0</v>
      </c>
      <c r="AD4028" s="832">
        <v>0</v>
      </c>
      <c r="AE4028" s="832">
        <v>0</v>
      </c>
      <c r="AF4028" s="832">
        <v>0</v>
      </c>
      <c r="AG4028" s="832">
        <v>0</v>
      </c>
      <c r="AH4028" s="832">
        <v>0</v>
      </c>
      <c r="AI4028" s="832">
        <v>0</v>
      </c>
    </row>
    <row r="4029" spans="1:35" ht="15" customHeight="1">
      <c r="A4029" s="832" t="s">
        <v>1150</v>
      </c>
      <c r="B4029" s="832">
        <v>2024</v>
      </c>
      <c r="C4029" s="832" t="s">
        <v>2065</v>
      </c>
      <c r="D4029" s="832" t="s">
        <v>2066</v>
      </c>
      <c r="E4029" s="832" t="s">
        <v>336</v>
      </c>
      <c r="F4029" s="832" t="s">
        <v>1153</v>
      </c>
      <c r="G4029" s="832">
        <v>-7589.5</v>
      </c>
      <c r="H4029" s="832">
        <v>-3710.7</v>
      </c>
      <c r="I4029" s="832">
        <v>-3710.7</v>
      </c>
      <c r="J4029" s="832">
        <v>-3710.7</v>
      </c>
      <c r="K4029" s="832">
        <v>-1260.51</v>
      </c>
      <c r="L4029" s="832">
        <v>-4426.78</v>
      </c>
      <c r="M4029" s="832">
        <v>-3525.73</v>
      </c>
      <c r="N4029" s="832">
        <v>20996.47</v>
      </c>
      <c r="O4029" s="832">
        <v>29690.31</v>
      </c>
      <c r="P4029" s="832">
        <v>-4303.8100000000004</v>
      </c>
      <c r="Q4029" s="832">
        <v>-4369.05</v>
      </c>
      <c r="R4029" s="832">
        <v>-41963.18</v>
      </c>
      <c r="S4029" s="832">
        <v>0</v>
      </c>
      <c r="T4029" s="832">
        <v>0</v>
      </c>
      <c r="U4029" s="832">
        <v>0</v>
      </c>
      <c r="V4029" s="832">
        <v>0</v>
      </c>
      <c r="W4029" s="832">
        <v>0</v>
      </c>
      <c r="X4029" s="832">
        <v>0</v>
      </c>
      <c r="Y4029" s="832">
        <v>0</v>
      </c>
      <c r="Z4029" s="832">
        <v>0</v>
      </c>
      <c r="AA4029" s="832">
        <v>0</v>
      </c>
      <c r="AB4029" s="832">
        <v>0</v>
      </c>
      <c r="AC4029" s="832">
        <v>0</v>
      </c>
      <c r="AD4029" s="832">
        <v>0</v>
      </c>
      <c r="AE4029" s="832">
        <v>0</v>
      </c>
      <c r="AF4029" s="832">
        <v>0</v>
      </c>
      <c r="AG4029" s="832">
        <v>0</v>
      </c>
      <c r="AH4029" s="832">
        <v>0</v>
      </c>
      <c r="AI4029" s="832">
        <v>0</v>
      </c>
    </row>
    <row r="4030" spans="1:35" ht="15" customHeight="1">
      <c r="A4030" s="832" t="s">
        <v>1150</v>
      </c>
      <c r="B4030" s="832">
        <v>2024</v>
      </c>
      <c r="C4030" s="832" t="s">
        <v>2067</v>
      </c>
      <c r="D4030" s="832" t="s">
        <v>2068</v>
      </c>
      <c r="E4030" s="832" t="s">
        <v>2032</v>
      </c>
      <c r="F4030" s="832" t="s">
        <v>1153</v>
      </c>
      <c r="G4030" s="832">
        <v>23156.19</v>
      </c>
      <c r="H4030" s="832">
        <v>32454.17</v>
      </c>
      <c r="I4030" s="832">
        <v>35182.379999999997</v>
      </c>
      <c r="J4030" s="832">
        <v>41078.800000000003</v>
      </c>
      <c r="K4030" s="832">
        <v>160107.48000000001</v>
      </c>
      <c r="L4030" s="832">
        <v>158506.03</v>
      </c>
      <c r="M4030" s="832">
        <v>159751.39000000001</v>
      </c>
      <c r="N4030" s="832">
        <v>128555.35</v>
      </c>
      <c r="O4030" s="832">
        <v>153220.41</v>
      </c>
      <c r="P4030" s="832">
        <v>150507.35</v>
      </c>
      <c r="Q4030" s="832">
        <v>154432.74</v>
      </c>
      <c r="R4030" s="832">
        <v>142095.24</v>
      </c>
      <c r="S4030" s="832">
        <v>0</v>
      </c>
      <c r="T4030" s="832">
        <v>0</v>
      </c>
      <c r="U4030" s="832">
        <v>-14735.46</v>
      </c>
      <c r="V4030" s="832">
        <v>0</v>
      </c>
      <c r="W4030" s="832">
        <v>0</v>
      </c>
      <c r="X4030" s="832">
        <v>0</v>
      </c>
      <c r="Y4030" s="832">
        <v>0</v>
      </c>
      <c r="Z4030" s="832">
        <v>0</v>
      </c>
      <c r="AA4030" s="832">
        <v>0</v>
      </c>
      <c r="AB4030" s="832">
        <v>0</v>
      </c>
      <c r="AC4030" s="832">
        <v>0</v>
      </c>
      <c r="AD4030" s="832">
        <v>0</v>
      </c>
      <c r="AE4030" s="832">
        <v>0</v>
      </c>
      <c r="AF4030" s="832">
        <v>0</v>
      </c>
      <c r="AG4030" s="832">
        <v>0</v>
      </c>
      <c r="AH4030" s="832">
        <v>0</v>
      </c>
      <c r="AI4030" s="832">
        <v>0</v>
      </c>
    </row>
    <row r="4031" spans="1:35" ht="15" customHeight="1">
      <c r="A4031" s="832" t="s">
        <v>1150</v>
      </c>
      <c r="B4031" s="832">
        <v>2024</v>
      </c>
      <c r="C4031" s="832" t="s">
        <v>2069</v>
      </c>
      <c r="D4031" s="832" t="s">
        <v>2070</v>
      </c>
      <c r="E4031" s="832" t="s">
        <v>2032</v>
      </c>
      <c r="F4031" s="832" t="s">
        <v>1153</v>
      </c>
      <c r="G4031" s="832">
        <v>0</v>
      </c>
      <c r="H4031" s="832">
        <v>0</v>
      </c>
      <c r="I4031" s="832">
        <v>0</v>
      </c>
      <c r="J4031" s="832">
        <v>0</v>
      </c>
      <c r="K4031" s="832">
        <v>0</v>
      </c>
      <c r="L4031" s="832">
        <v>0</v>
      </c>
      <c r="M4031" s="832">
        <v>0</v>
      </c>
      <c r="N4031" s="832">
        <v>0</v>
      </c>
      <c r="O4031" s="832">
        <v>0</v>
      </c>
      <c r="P4031" s="832">
        <v>0</v>
      </c>
      <c r="Q4031" s="832">
        <v>0</v>
      </c>
      <c r="R4031" s="832">
        <v>0</v>
      </c>
      <c r="S4031" s="832">
        <v>0</v>
      </c>
      <c r="T4031" s="832">
        <v>0</v>
      </c>
      <c r="U4031" s="832">
        <v>0</v>
      </c>
      <c r="V4031" s="832">
        <v>0</v>
      </c>
      <c r="W4031" s="832">
        <v>0</v>
      </c>
      <c r="X4031" s="832">
        <v>0</v>
      </c>
      <c r="Y4031" s="832">
        <v>0</v>
      </c>
      <c r="Z4031" s="832">
        <v>0</v>
      </c>
      <c r="AA4031" s="832">
        <v>0</v>
      </c>
      <c r="AB4031" s="832">
        <v>0</v>
      </c>
      <c r="AC4031" s="832">
        <v>0</v>
      </c>
      <c r="AD4031" s="832">
        <v>0</v>
      </c>
      <c r="AE4031" s="832">
        <v>0</v>
      </c>
      <c r="AF4031" s="832">
        <v>0</v>
      </c>
      <c r="AG4031" s="832">
        <v>0</v>
      </c>
      <c r="AH4031" s="832">
        <v>0</v>
      </c>
      <c r="AI4031" s="832">
        <v>0</v>
      </c>
    </row>
    <row r="4032" spans="1:35" ht="15" customHeight="1">
      <c r="A4032" s="832" t="s">
        <v>1150</v>
      </c>
      <c r="B4032" s="832">
        <v>2024</v>
      </c>
      <c r="C4032" s="832" t="s">
        <v>2071</v>
      </c>
      <c r="D4032" s="832" t="s">
        <v>2072</v>
      </c>
      <c r="E4032" s="832" t="s">
        <v>2032</v>
      </c>
      <c r="F4032" s="832" t="s">
        <v>1153</v>
      </c>
      <c r="G4032" s="832">
        <v>2697.37</v>
      </c>
      <c r="H4032" s="832">
        <v>4960.63</v>
      </c>
      <c r="I4032" s="832">
        <v>7723.85</v>
      </c>
      <c r="J4032" s="832">
        <v>7684.76</v>
      </c>
      <c r="K4032" s="832">
        <v>12695.64</v>
      </c>
      <c r="L4032" s="832">
        <v>14174.67</v>
      </c>
      <c r="M4032" s="832">
        <v>19816.419999999998</v>
      </c>
      <c r="N4032" s="832">
        <v>20507.62</v>
      </c>
      <c r="O4032" s="832">
        <v>24669.5</v>
      </c>
      <c r="P4032" s="832">
        <v>30625.69</v>
      </c>
      <c r="Q4032" s="832">
        <v>29045.89</v>
      </c>
      <c r="R4032" s="832">
        <v>27530.59</v>
      </c>
      <c r="S4032" s="832">
        <v>0</v>
      </c>
      <c r="T4032" s="832">
        <v>0</v>
      </c>
      <c r="U4032" s="832">
        <v>542.09</v>
      </c>
      <c r="V4032" s="832">
        <v>0</v>
      </c>
      <c r="W4032" s="832">
        <v>0</v>
      </c>
      <c r="X4032" s="832">
        <v>0</v>
      </c>
      <c r="Y4032" s="832">
        <v>0</v>
      </c>
      <c r="Z4032" s="832">
        <v>0</v>
      </c>
      <c r="AA4032" s="832">
        <v>0</v>
      </c>
      <c r="AB4032" s="832">
        <v>0</v>
      </c>
      <c r="AC4032" s="832">
        <v>0</v>
      </c>
      <c r="AD4032" s="832">
        <v>0</v>
      </c>
      <c r="AE4032" s="832">
        <v>0</v>
      </c>
      <c r="AF4032" s="832">
        <v>0</v>
      </c>
      <c r="AG4032" s="832">
        <v>0</v>
      </c>
      <c r="AH4032" s="832">
        <v>0</v>
      </c>
      <c r="AI4032" s="832">
        <v>0</v>
      </c>
    </row>
    <row r="4033" spans="1:35" ht="15" customHeight="1">
      <c r="A4033" s="832" t="s">
        <v>1150</v>
      </c>
      <c r="B4033" s="832">
        <v>2024</v>
      </c>
      <c r="C4033" s="832" t="s">
        <v>2073</v>
      </c>
      <c r="D4033" s="832" t="s">
        <v>2074</v>
      </c>
      <c r="E4033" s="832" t="s">
        <v>2032</v>
      </c>
      <c r="F4033" s="832" t="s">
        <v>1153</v>
      </c>
      <c r="G4033" s="832">
        <v>0</v>
      </c>
      <c r="H4033" s="832">
        <v>0</v>
      </c>
      <c r="I4033" s="832">
        <v>0</v>
      </c>
      <c r="J4033" s="832">
        <v>0</v>
      </c>
      <c r="K4033" s="832">
        <v>0</v>
      </c>
      <c r="L4033" s="832">
        <v>0</v>
      </c>
      <c r="M4033" s="832">
        <v>0</v>
      </c>
      <c r="N4033" s="832">
        <v>0</v>
      </c>
      <c r="O4033" s="832">
        <v>0</v>
      </c>
      <c r="P4033" s="832">
        <v>0</v>
      </c>
      <c r="Q4033" s="832">
        <v>0</v>
      </c>
      <c r="R4033" s="832">
        <v>0</v>
      </c>
      <c r="S4033" s="832">
        <v>0</v>
      </c>
      <c r="T4033" s="832">
        <v>0</v>
      </c>
      <c r="U4033" s="832">
        <v>0</v>
      </c>
      <c r="V4033" s="832">
        <v>0</v>
      </c>
      <c r="W4033" s="832">
        <v>0</v>
      </c>
      <c r="X4033" s="832">
        <v>0</v>
      </c>
      <c r="Y4033" s="832">
        <v>0</v>
      </c>
      <c r="Z4033" s="832">
        <v>0</v>
      </c>
      <c r="AA4033" s="832">
        <v>0</v>
      </c>
      <c r="AB4033" s="832">
        <v>0</v>
      </c>
      <c r="AC4033" s="832">
        <v>0</v>
      </c>
      <c r="AD4033" s="832">
        <v>0</v>
      </c>
      <c r="AE4033" s="832">
        <v>0</v>
      </c>
      <c r="AF4033" s="832">
        <v>0</v>
      </c>
      <c r="AG4033" s="832">
        <v>0</v>
      </c>
      <c r="AH4033" s="832">
        <v>0</v>
      </c>
      <c r="AI4033" s="832">
        <v>0</v>
      </c>
    </row>
    <row r="4034" spans="1:35" ht="15" customHeight="1">
      <c r="A4034" s="832" t="s">
        <v>1150</v>
      </c>
      <c r="B4034" s="832">
        <v>2024</v>
      </c>
      <c r="C4034" s="832" t="s">
        <v>2075</v>
      </c>
      <c r="D4034" s="832" t="s">
        <v>2076</v>
      </c>
      <c r="E4034" s="832" t="s">
        <v>1854</v>
      </c>
      <c r="F4034" s="832" t="s">
        <v>1153</v>
      </c>
      <c r="G4034" s="832">
        <v>0</v>
      </c>
      <c r="H4034" s="832">
        <v>0</v>
      </c>
      <c r="I4034" s="832">
        <v>0</v>
      </c>
      <c r="J4034" s="832">
        <v>0</v>
      </c>
      <c r="K4034" s="832">
        <v>0</v>
      </c>
      <c r="L4034" s="832">
        <v>0</v>
      </c>
      <c r="M4034" s="832">
        <v>11909.81</v>
      </c>
      <c r="N4034" s="832">
        <v>19685.560000000001</v>
      </c>
      <c r="O4034" s="832">
        <v>19717.759999999998</v>
      </c>
      <c r="P4034" s="832">
        <v>31617.759999999998</v>
      </c>
      <c r="Q4034" s="832">
        <v>33167.760000000002</v>
      </c>
      <c r="R4034" s="832">
        <v>29067.759999999998</v>
      </c>
      <c r="S4034" s="832">
        <v>0</v>
      </c>
      <c r="T4034" s="832">
        <v>0</v>
      </c>
      <c r="U4034" s="832">
        <v>0</v>
      </c>
      <c r="V4034" s="832">
        <v>0</v>
      </c>
      <c r="W4034" s="832">
        <v>0</v>
      </c>
      <c r="X4034" s="832">
        <v>0</v>
      </c>
      <c r="Y4034" s="832">
        <v>0</v>
      </c>
      <c r="Z4034" s="832">
        <v>0</v>
      </c>
      <c r="AA4034" s="832">
        <v>0</v>
      </c>
      <c r="AB4034" s="832">
        <v>0</v>
      </c>
      <c r="AC4034" s="832">
        <v>0</v>
      </c>
      <c r="AD4034" s="832">
        <v>0</v>
      </c>
      <c r="AE4034" s="832">
        <v>0</v>
      </c>
      <c r="AF4034" s="832">
        <v>0</v>
      </c>
      <c r="AG4034" s="832">
        <v>0</v>
      </c>
      <c r="AH4034" s="832">
        <v>0</v>
      </c>
      <c r="AI4034" s="832">
        <v>0</v>
      </c>
    </row>
    <row r="4035" spans="1:35" ht="15" customHeight="1">
      <c r="A4035" s="832" t="s">
        <v>1150</v>
      </c>
      <c r="B4035" s="832">
        <v>2024</v>
      </c>
      <c r="C4035" s="832" t="s">
        <v>2077</v>
      </c>
      <c r="D4035" s="832" t="s">
        <v>656</v>
      </c>
      <c r="E4035" s="832" t="s">
        <v>333</v>
      </c>
      <c r="F4035" s="832" t="s">
        <v>1153</v>
      </c>
      <c r="G4035" s="832">
        <v>0</v>
      </c>
      <c r="H4035" s="832">
        <v>0</v>
      </c>
      <c r="I4035" s="832">
        <v>0</v>
      </c>
      <c r="J4035" s="832">
        <v>0</v>
      </c>
      <c r="K4035" s="832">
        <v>-6500</v>
      </c>
      <c r="L4035" s="832">
        <v>321200.32</v>
      </c>
      <c r="M4035" s="832">
        <v>321474.5</v>
      </c>
      <c r="N4035" s="832">
        <v>591195.05000000005</v>
      </c>
      <c r="O4035" s="832">
        <v>296226.74</v>
      </c>
      <c r="P4035" s="832">
        <v>432139.78</v>
      </c>
      <c r="Q4035" s="832">
        <v>336034.4</v>
      </c>
      <c r="R4035" s="832">
        <v>275053.23</v>
      </c>
      <c r="S4035" s="832">
        <v>0</v>
      </c>
      <c r="T4035" s="832">
        <v>0</v>
      </c>
      <c r="U4035" s="832">
        <v>0</v>
      </c>
      <c r="V4035" s="832">
        <v>0</v>
      </c>
      <c r="W4035" s="832">
        <v>0</v>
      </c>
      <c r="X4035" s="832">
        <v>0</v>
      </c>
      <c r="Y4035" s="832">
        <v>0</v>
      </c>
      <c r="Z4035" s="832">
        <v>0</v>
      </c>
      <c r="AA4035" s="832">
        <v>0</v>
      </c>
      <c r="AB4035" s="832">
        <v>0</v>
      </c>
      <c r="AC4035" s="832">
        <v>0</v>
      </c>
      <c r="AD4035" s="832">
        <v>0</v>
      </c>
      <c r="AE4035" s="832">
        <v>0</v>
      </c>
      <c r="AF4035" s="832">
        <v>0</v>
      </c>
      <c r="AG4035" s="832">
        <v>0</v>
      </c>
      <c r="AH4035" s="832">
        <v>0</v>
      </c>
      <c r="AI4035" s="832">
        <v>0</v>
      </c>
    </row>
    <row r="4036" spans="1:35" ht="15" customHeight="1">
      <c r="A4036" s="832" t="s">
        <v>1150</v>
      </c>
      <c r="B4036" s="832">
        <v>2024</v>
      </c>
      <c r="C4036" s="832" t="s">
        <v>2078</v>
      </c>
      <c r="D4036" s="832" t="s">
        <v>2802</v>
      </c>
      <c r="E4036" s="832" t="s">
        <v>333</v>
      </c>
      <c r="F4036" s="832" t="s">
        <v>1153</v>
      </c>
      <c r="G4036" s="832">
        <v>0</v>
      </c>
      <c r="H4036" s="832">
        <v>0</v>
      </c>
      <c r="I4036" s="832">
        <v>0</v>
      </c>
      <c r="J4036" s="832">
        <v>0</v>
      </c>
      <c r="K4036" s="832">
        <v>0</v>
      </c>
      <c r="L4036" s="832">
        <v>-369828.4</v>
      </c>
      <c r="M4036" s="832">
        <v>-391770.88</v>
      </c>
      <c r="N4036" s="832">
        <v>-645953.49</v>
      </c>
      <c r="O4036" s="832">
        <v>-244214.54</v>
      </c>
      <c r="P4036" s="832">
        <v>-556404.52</v>
      </c>
      <c r="Q4036" s="832">
        <v>-242612.83</v>
      </c>
      <c r="R4036" s="832">
        <v>-271167.83</v>
      </c>
      <c r="S4036" s="832">
        <v>0</v>
      </c>
      <c r="T4036" s="832">
        <v>0</v>
      </c>
      <c r="U4036" s="832">
        <v>5424.86</v>
      </c>
      <c r="V4036" s="832">
        <v>0</v>
      </c>
      <c r="W4036" s="832">
        <v>0</v>
      </c>
      <c r="X4036" s="832">
        <v>0</v>
      </c>
      <c r="Y4036" s="832">
        <v>0</v>
      </c>
      <c r="Z4036" s="832">
        <v>0</v>
      </c>
      <c r="AA4036" s="832">
        <v>0</v>
      </c>
      <c r="AB4036" s="832">
        <v>0</v>
      </c>
      <c r="AC4036" s="832">
        <v>0</v>
      </c>
      <c r="AD4036" s="832">
        <v>0</v>
      </c>
      <c r="AE4036" s="832">
        <v>0</v>
      </c>
      <c r="AF4036" s="832">
        <v>0</v>
      </c>
      <c r="AG4036" s="832">
        <v>0</v>
      </c>
      <c r="AH4036" s="832">
        <v>0</v>
      </c>
      <c r="AI4036" s="832">
        <v>0</v>
      </c>
    </row>
    <row r="4037" spans="1:35" ht="15" customHeight="1">
      <c r="A4037" s="832" t="s">
        <v>1150</v>
      </c>
      <c r="B4037" s="832">
        <v>2024</v>
      </c>
      <c r="C4037" s="832" t="s">
        <v>2082</v>
      </c>
      <c r="D4037" s="832" t="s">
        <v>657</v>
      </c>
      <c r="E4037" s="832" t="s">
        <v>333</v>
      </c>
      <c r="F4037" s="832" t="s">
        <v>1153</v>
      </c>
      <c r="G4037" s="832">
        <v>26540.33</v>
      </c>
      <c r="H4037" s="832">
        <v>27856.42</v>
      </c>
      <c r="I4037" s="832">
        <v>-28764.1</v>
      </c>
      <c r="J4037" s="832">
        <v>-39135.730000000003</v>
      </c>
      <c r="K4037" s="832">
        <v>28896.55</v>
      </c>
      <c r="L4037" s="832">
        <v>28896.55</v>
      </c>
      <c r="M4037" s="832">
        <v>28896.55</v>
      </c>
      <c r="N4037" s="832">
        <v>28896.55</v>
      </c>
      <c r="O4037" s="832">
        <v>28896.55</v>
      </c>
      <c r="P4037" s="832">
        <v>28896.55</v>
      </c>
      <c r="Q4037" s="832">
        <v>28896.55</v>
      </c>
      <c r="R4037" s="832">
        <v>28896.55</v>
      </c>
      <c r="S4037" s="832">
        <v>0</v>
      </c>
      <c r="T4037" s="832">
        <v>0</v>
      </c>
      <c r="U4037" s="832">
        <v>0</v>
      </c>
      <c r="V4037" s="832">
        <v>0</v>
      </c>
      <c r="W4037" s="832">
        <v>0</v>
      </c>
      <c r="X4037" s="832">
        <v>0</v>
      </c>
      <c r="Y4037" s="832">
        <v>0</v>
      </c>
      <c r="Z4037" s="832">
        <v>0</v>
      </c>
      <c r="AA4037" s="832">
        <v>0</v>
      </c>
      <c r="AB4037" s="832">
        <v>0</v>
      </c>
      <c r="AC4037" s="832">
        <v>0</v>
      </c>
      <c r="AD4037" s="832">
        <v>0</v>
      </c>
      <c r="AE4037" s="832">
        <v>0</v>
      </c>
      <c r="AF4037" s="832">
        <v>0</v>
      </c>
      <c r="AG4037" s="832">
        <v>0</v>
      </c>
      <c r="AH4037" s="832">
        <v>0</v>
      </c>
      <c r="AI4037" s="832">
        <v>0</v>
      </c>
    </row>
    <row r="4038" spans="1:35" ht="15" customHeight="1">
      <c r="A4038" s="832" t="s">
        <v>1150</v>
      </c>
      <c r="B4038" s="832">
        <v>2024</v>
      </c>
      <c r="C4038" s="832" t="s">
        <v>2083</v>
      </c>
      <c r="D4038" s="832" t="s">
        <v>656</v>
      </c>
      <c r="E4038" s="832" t="s">
        <v>333</v>
      </c>
      <c r="F4038" s="832" t="s">
        <v>1153</v>
      </c>
      <c r="G4038" s="832">
        <v>-44761.27</v>
      </c>
      <c r="H4038" s="832">
        <v>-13950.86</v>
      </c>
      <c r="I4038" s="832">
        <v>-44761.27</v>
      </c>
      <c r="J4038" s="832">
        <v>-44386.27</v>
      </c>
      <c r="K4038" s="832">
        <v>-39406.15</v>
      </c>
      <c r="L4038" s="832">
        <v>-44761.27</v>
      </c>
      <c r="M4038" s="832">
        <v>-44761.27</v>
      </c>
      <c r="N4038" s="832">
        <v>-44761.27</v>
      </c>
      <c r="O4038" s="832">
        <v>-44761.27</v>
      </c>
      <c r="P4038" s="832">
        <v>-44761.27</v>
      </c>
      <c r="Q4038" s="832">
        <v>-44761.27</v>
      </c>
      <c r="R4038" s="832">
        <v>-44761.27</v>
      </c>
      <c r="S4038" s="832">
        <v>0</v>
      </c>
      <c r="T4038" s="832">
        <v>0</v>
      </c>
      <c r="U4038" s="832">
        <v>0</v>
      </c>
      <c r="V4038" s="832">
        <v>0</v>
      </c>
      <c r="W4038" s="832">
        <v>0</v>
      </c>
      <c r="X4038" s="832">
        <v>0</v>
      </c>
      <c r="Y4038" s="832">
        <v>0</v>
      </c>
      <c r="Z4038" s="832">
        <v>0</v>
      </c>
      <c r="AA4038" s="832">
        <v>0</v>
      </c>
      <c r="AB4038" s="832">
        <v>0</v>
      </c>
      <c r="AC4038" s="832">
        <v>0</v>
      </c>
      <c r="AD4038" s="832">
        <v>0</v>
      </c>
      <c r="AE4038" s="832">
        <v>0</v>
      </c>
      <c r="AF4038" s="832">
        <v>0</v>
      </c>
      <c r="AG4038" s="832">
        <v>0</v>
      </c>
      <c r="AH4038" s="832">
        <v>0</v>
      </c>
      <c r="AI4038" s="832">
        <v>0</v>
      </c>
    </row>
    <row r="4039" spans="1:35" ht="15" customHeight="1">
      <c r="A4039" s="832" t="s">
        <v>1150</v>
      </c>
      <c r="B4039" s="832">
        <v>2024</v>
      </c>
      <c r="C4039" s="832" t="s">
        <v>2084</v>
      </c>
      <c r="D4039" s="832" t="s">
        <v>2085</v>
      </c>
      <c r="E4039" s="832" t="s">
        <v>333</v>
      </c>
      <c r="F4039" s="832" t="s">
        <v>1153</v>
      </c>
      <c r="G4039" s="832">
        <v>-41.72</v>
      </c>
      <c r="H4039" s="832">
        <v>-41.72</v>
      </c>
      <c r="I4039" s="832">
        <v>-41.72</v>
      </c>
      <c r="J4039" s="832">
        <v>-41.72</v>
      </c>
      <c r="K4039" s="832">
        <v>-41.72</v>
      </c>
      <c r="L4039" s="832">
        <v>-41.72</v>
      </c>
      <c r="M4039" s="832">
        <v>-41.72</v>
      </c>
      <c r="N4039" s="832">
        <v>-41.72</v>
      </c>
      <c r="O4039" s="832">
        <v>-41.72</v>
      </c>
      <c r="P4039" s="832">
        <v>-41.72</v>
      </c>
      <c r="Q4039" s="832">
        <v>-41.72</v>
      </c>
      <c r="R4039" s="832">
        <v>-41.72</v>
      </c>
      <c r="S4039" s="832">
        <v>0</v>
      </c>
      <c r="T4039" s="832">
        <v>0</v>
      </c>
      <c r="U4039" s="832">
        <v>0</v>
      </c>
      <c r="V4039" s="832">
        <v>0</v>
      </c>
      <c r="W4039" s="832">
        <v>0</v>
      </c>
      <c r="X4039" s="832">
        <v>0</v>
      </c>
      <c r="Y4039" s="832">
        <v>0</v>
      </c>
      <c r="Z4039" s="832">
        <v>0</v>
      </c>
      <c r="AA4039" s="832">
        <v>0</v>
      </c>
      <c r="AB4039" s="832">
        <v>0</v>
      </c>
      <c r="AC4039" s="832">
        <v>0</v>
      </c>
      <c r="AD4039" s="832">
        <v>0</v>
      </c>
      <c r="AE4039" s="832">
        <v>0</v>
      </c>
      <c r="AF4039" s="832">
        <v>0</v>
      </c>
      <c r="AG4039" s="832">
        <v>0</v>
      </c>
      <c r="AH4039" s="832">
        <v>0</v>
      </c>
      <c r="AI4039" s="832">
        <v>0</v>
      </c>
    </row>
    <row r="4040" spans="1:35" ht="15" customHeight="1">
      <c r="A4040" s="832" t="s">
        <v>1150</v>
      </c>
      <c r="B4040" s="832">
        <v>2024</v>
      </c>
      <c r="C4040" s="832" t="s">
        <v>2086</v>
      </c>
      <c r="D4040" s="832" t="s">
        <v>2087</v>
      </c>
      <c r="E4040" s="832" t="s">
        <v>1813</v>
      </c>
      <c r="F4040" s="832" t="s">
        <v>1153</v>
      </c>
      <c r="G4040" s="832">
        <v>22178.73</v>
      </c>
      <c r="H4040" s="832">
        <v>30111.89</v>
      </c>
      <c r="I4040" s="832">
        <v>3116.45</v>
      </c>
      <c r="J4040" s="832">
        <v>21761</v>
      </c>
      <c r="K4040" s="832">
        <v>2688</v>
      </c>
      <c r="L4040" s="832">
        <v>16807.09</v>
      </c>
      <c r="M4040" s="832">
        <v>4007.9</v>
      </c>
      <c r="N4040" s="832">
        <v>13013.5</v>
      </c>
      <c r="O4040" s="832">
        <v>10511.99</v>
      </c>
      <c r="P4040" s="832">
        <v>15757.02</v>
      </c>
      <c r="Q4040" s="832">
        <v>26038.98</v>
      </c>
      <c r="R4040" s="832">
        <v>56664.15</v>
      </c>
      <c r="S4040" s="832">
        <v>0</v>
      </c>
      <c r="T4040" s="832">
        <v>0</v>
      </c>
      <c r="U4040" s="832">
        <v>0</v>
      </c>
      <c r="V4040" s="832">
        <v>0</v>
      </c>
      <c r="W4040" s="832">
        <v>0</v>
      </c>
      <c r="X4040" s="832">
        <v>0</v>
      </c>
      <c r="Y4040" s="832">
        <v>0</v>
      </c>
      <c r="Z4040" s="832">
        <v>0</v>
      </c>
      <c r="AA4040" s="832">
        <v>0</v>
      </c>
      <c r="AB4040" s="832">
        <v>0</v>
      </c>
      <c r="AC4040" s="832">
        <v>0</v>
      </c>
      <c r="AD4040" s="832">
        <v>0</v>
      </c>
      <c r="AE4040" s="832">
        <v>0</v>
      </c>
      <c r="AF4040" s="832">
        <v>0</v>
      </c>
      <c r="AG4040" s="832">
        <v>0</v>
      </c>
      <c r="AH4040" s="832">
        <v>0</v>
      </c>
      <c r="AI4040" s="832">
        <v>0</v>
      </c>
    </row>
    <row r="4041" spans="1:35" ht="15" customHeight="1">
      <c r="A4041" s="832" t="s">
        <v>1150</v>
      </c>
      <c r="B4041" s="832">
        <v>2024</v>
      </c>
      <c r="C4041" s="832" t="s">
        <v>2096</v>
      </c>
      <c r="D4041" s="832" t="s">
        <v>2097</v>
      </c>
      <c r="E4041" s="832" t="s">
        <v>1813</v>
      </c>
      <c r="F4041" s="832" t="s">
        <v>1153</v>
      </c>
      <c r="G4041" s="832">
        <v>1376.38</v>
      </c>
      <c r="H4041" s="832">
        <v>1376.38</v>
      </c>
      <c r="I4041" s="832">
        <v>1376.38</v>
      </c>
      <c r="J4041" s="832">
        <v>1376.38</v>
      </c>
      <c r="K4041" s="832">
        <v>1376.38</v>
      </c>
      <c r="L4041" s="832">
        <v>1376.38</v>
      </c>
      <c r="M4041" s="832">
        <v>1376.38</v>
      </c>
      <c r="N4041" s="832">
        <v>1376.38</v>
      </c>
      <c r="O4041" s="832">
        <v>1376.38</v>
      </c>
      <c r="P4041" s="832">
        <v>0</v>
      </c>
      <c r="Q4041" s="832">
        <v>0</v>
      </c>
      <c r="R4041" s="832">
        <v>0</v>
      </c>
      <c r="S4041" s="832">
        <v>0</v>
      </c>
      <c r="T4041" s="832">
        <v>0</v>
      </c>
      <c r="U4041" s="832">
        <v>-1376.38</v>
      </c>
      <c r="V4041" s="832">
        <v>0</v>
      </c>
      <c r="W4041" s="832">
        <v>0</v>
      </c>
      <c r="X4041" s="832">
        <v>0</v>
      </c>
      <c r="Y4041" s="832">
        <v>0</v>
      </c>
      <c r="Z4041" s="832">
        <v>0</v>
      </c>
      <c r="AA4041" s="832">
        <v>0</v>
      </c>
      <c r="AB4041" s="832">
        <v>0</v>
      </c>
      <c r="AC4041" s="832">
        <v>0</v>
      </c>
      <c r="AD4041" s="832">
        <v>0</v>
      </c>
      <c r="AE4041" s="832">
        <v>0</v>
      </c>
      <c r="AF4041" s="832">
        <v>0</v>
      </c>
      <c r="AG4041" s="832">
        <v>0</v>
      </c>
      <c r="AH4041" s="832">
        <v>0</v>
      </c>
      <c r="AI4041" s="832">
        <v>0</v>
      </c>
    </row>
    <row r="4042" spans="1:35" ht="15" customHeight="1">
      <c r="A4042" s="832" t="s">
        <v>1150</v>
      </c>
      <c r="B4042" s="832">
        <v>2024</v>
      </c>
      <c r="C4042" s="832" t="s">
        <v>2098</v>
      </c>
      <c r="D4042" s="832" t="s">
        <v>2099</v>
      </c>
      <c r="E4042" s="832" t="s">
        <v>333</v>
      </c>
      <c r="F4042" s="832" t="s">
        <v>1153</v>
      </c>
      <c r="G4042" s="832">
        <v>0</v>
      </c>
      <c r="H4042" s="832">
        <v>0</v>
      </c>
      <c r="I4042" s="832">
        <v>0</v>
      </c>
      <c r="J4042" s="832">
        <v>0</v>
      </c>
      <c r="K4042" s="832">
        <v>0</v>
      </c>
      <c r="L4042" s="832">
        <v>0</v>
      </c>
      <c r="M4042" s="832">
        <v>0</v>
      </c>
      <c r="N4042" s="832">
        <v>0</v>
      </c>
      <c r="O4042" s="832">
        <v>0</v>
      </c>
      <c r="P4042" s="832">
        <v>0</v>
      </c>
      <c r="Q4042" s="832">
        <v>0</v>
      </c>
      <c r="R4042" s="832">
        <v>0</v>
      </c>
      <c r="S4042" s="832">
        <v>0</v>
      </c>
      <c r="T4042" s="832">
        <v>0</v>
      </c>
      <c r="U4042" s="832">
        <v>0</v>
      </c>
      <c r="V4042" s="832">
        <v>0</v>
      </c>
      <c r="W4042" s="832">
        <v>0</v>
      </c>
      <c r="X4042" s="832">
        <v>0</v>
      </c>
      <c r="Y4042" s="832">
        <v>0</v>
      </c>
      <c r="Z4042" s="832">
        <v>0</v>
      </c>
      <c r="AA4042" s="832">
        <v>0</v>
      </c>
      <c r="AB4042" s="832">
        <v>0</v>
      </c>
      <c r="AC4042" s="832">
        <v>0</v>
      </c>
      <c r="AD4042" s="832">
        <v>0</v>
      </c>
      <c r="AE4042" s="832">
        <v>0</v>
      </c>
      <c r="AF4042" s="832">
        <v>0</v>
      </c>
      <c r="AG4042" s="832">
        <v>0</v>
      </c>
      <c r="AH4042" s="832">
        <v>0</v>
      </c>
      <c r="AI4042" s="832">
        <v>0</v>
      </c>
    </row>
    <row r="4043" spans="1:35" ht="15" customHeight="1">
      <c r="A4043" s="832" t="s">
        <v>1150</v>
      </c>
      <c r="B4043" s="832">
        <v>2024</v>
      </c>
      <c r="C4043" s="832" t="s">
        <v>2100</v>
      </c>
      <c r="D4043" s="832" t="s">
        <v>2101</v>
      </c>
      <c r="E4043" s="832" t="s">
        <v>1854</v>
      </c>
      <c r="F4043" s="832" t="s">
        <v>1153</v>
      </c>
      <c r="G4043" s="832">
        <v>11077.68</v>
      </c>
      <c r="H4043" s="832">
        <v>11077.68</v>
      </c>
      <c r="I4043" s="832">
        <v>11077.68</v>
      </c>
      <c r="J4043" s="832">
        <v>11077.68</v>
      </c>
      <c r="K4043" s="832">
        <v>11077.68</v>
      </c>
      <c r="L4043" s="832">
        <v>11077.68</v>
      </c>
      <c r="M4043" s="832">
        <v>11077.68</v>
      </c>
      <c r="N4043" s="832">
        <v>11077.68</v>
      </c>
      <c r="O4043" s="832">
        <v>11077.68</v>
      </c>
      <c r="P4043" s="832">
        <v>0</v>
      </c>
      <c r="Q4043" s="832">
        <v>0</v>
      </c>
      <c r="R4043" s="832">
        <v>0</v>
      </c>
      <c r="S4043" s="832">
        <v>0</v>
      </c>
      <c r="T4043" s="832">
        <v>0</v>
      </c>
      <c r="U4043" s="832">
        <v>-11077.68</v>
      </c>
      <c r="V4043" s="832">
        <v>0</v>
      </c>
      <c r="W4043" s="832">
        <v>0</v>
      </c>
      <c r="X4043" s="832">
        <v>0</v>
      </c>
      <c r="Y4043" s="832">
        <v>0</v>
      </c>
      <c r="Z4043" s="832">
        <v>0</v>
      </c>
      <c r="AA4043" s="832">
        <v>0</v>
      </c>
      <c r="AB4043" s="832">
        <v>0</v>
      </c>
      <c r="AC4043" s="832">
        <v>0</v>
      </c>
      <c r="AD4043" s="832">
        <v>0</v>
      </c>
      <c r="AE4043" s="832">
        <v>0</v>
      </c>
      <c r="AF4043" s="832">
        <v>0</v>
      </c>
      <c r="AG4043" s="832">
        <v>0</v>
      </c>
      <c r="AH4043" s="832">
        <v>0</v>
      </c>
      <c r="AI4043" s="832">
        <v>0</v>
      </c>
    </row>
    <row r="4044" spans="1:35" ht="15" customHeight="1">
      <c r="A4044" s="832" t="s">
        <v>1150</v>
      </c>
      <c r="B4044" s="832">
        <v>2024</v>
      </c>
      <c r="C4044" s="832" t="s">
        <v>2102</v>
      </c>
      <c r="D4044" s="832" t="s">
        <v>2103</v>
      </c>
      <c r="E4044" s="832" t="s">
        <v>333</v>
      </c>
      <c r="F4044" s="832" t="s">
        <v>1153</v>
      </c>
      <c r="G4044" s="832">
        <v>0</v>
      </c>
      <c r="H4044" s="832">
        <v>0</v>
      </c>
      <c r="I4044" s="832">
        <v>0</v>
      </c>
      <c r="J4044" s="832">
        <v>0</v>
      </c>
      <c r="K4044" s="832">
        <v>0</v>
      </c>
      <c r="L4044" s="832">
        <v>0</v>
      </c>
      <c r="M4044" s="832">
        <v>0</v>
      </c>
      <c r="N4044" s="832">
        <v>0</v>
      </c>
      <c r="O4044" s="832">
        <v>0</v>
      </c>
      <c r="P4044" s="832">
        <v>0</v>
      </c>
      <c r="Q4044" s="832">
        <v>0</v>
      </c>
      <c r="R4044" s="832">
        <v>0</v>
      </c>
      <c r="S4044" s="832">
        <v>0</v>
      </c>
      <c r="T4044" s="832">
        <v>0</v>
      </c>
      <c r="U4044" s="832">
        <v>0</v>
      </c>
      <c r="V4044" s="832">
        <v>0</v>
      </c>
      <c r="W4044" s="832">
        <v>0</v>
      </c>
      <c r="X4044" s="832">
        <v>0</v>
      </c>
      <c r="Y4044" s="832">
        <v>0</v>
      </c>
      <c r="Z4044" s="832">
        <v>0</v>
      </c>
      <c r="AA4044" s="832">
        <v>0</v>
      </c>
      <c r="AB4044" s="832">
        <v>0</v>
      </c>
      <c r="AC4044" s="832">
        <v>0</v>
      </c>
      <c r="AD4044" s="832">
        <v>0</v>
      </c>
      <c r="AE4044" s="832">
        <v>0</v>
      </c>
      <c r="AF4044" s="832">
        <v>0</v>
      </c>
      <c r="AG4044" s="832">
        <v>0</v>
      </c>
      <c r="AH4044" s="832">
        <v>0</v>
      </c>
      <c r="AI4044" s="832">
        <v>0</v>
      </c>
    </row>
    <row r="4045" spans="1:35" ht="15" customHeight="1">
      <c r="A4045" s="832" t="s">
        <v>1150</v>
      </c>
      <c r="B4045" s="832">
        <v>2024</v>
      </c>
      <c r="C4045" s="832" t="s">
        <v>2104</v>
      </c>
      <c r="D4045" s="832" t="s">
        <v>2105</v>
      </c>
      <c r="E4045" s="832" t="s">
        <v>333</v>
      </c>
      <c r="F4045" s="832" t="s">
        <v>1153</v>
      </c>
      <c r="G4045" s="832">
        <v>0</v>
      </c>
      <c r="H4045" s="832">
        <v>0</v>
      </c>
      <c r="I4045" s="832">
        <v>0</v>
      </c>
      <c r="J4045" s="832">
        <v>0</v>
      </c>
      <c r="K4045" s="832">
        <v>0</v>
      </c>
      <c r="L4045" s="832">
        <v>0</v>
      </c>
      <c r="M4045" s="832">
        <v>0</v>
      </c>
      <c r="N4045" s="832">
        <v>0</v>
      </c>
      <c r="O4045" s="832">
        <v>0</v>
      </c>
      <c r="P4045" s="832">
        <v>0</v>
      </c>
      <c r="Q4045" s="832">
        <v>0</v>
      </c>
      <c r="R4045" s="832">
        <v>0</v>
      </c>
      <c r="S4045" s="832">
        <v>0</v>
      </c>
      <c r="T4045" s="832">
        <v>0</v>
      </c>
      <c r="U4045" s="832">
        <v>0</v>
      </c>
      <c r="V4045" s="832">
        <v>0</v>
      </c>
      <c r="W4045" s="832">
        <v>0</v>
      </c>
      <c r="X4045" s="832">
        <v>0</v>
      </c>
      <c r="Y4045" s="832">
        <v>0</v>
      </c>
      <c r="Z4045" s="832">
        <v>0</v>
      </c>
      <c r="AA4045" s="832">
        <v>0</v>
      </c>
      <c r="AB4045" s="832">
        <v>0</v>
      </c>
      <c r="AC4045" s="832">
        <v>0</v>
      </c>
      <c r="AD4045" s="832">
        <v>0</v>
      </c>
      <c r="AE4045" s="832">
        <v>0</v>
      </c>
      <c r="AF4045" s="832">
        <v>0</v>
      </c>
      <c r="AG4045" s="832">
        <v>0</v>
      </c>
      <c r="AH4045" s="832">
        <v>0</v>
      </c>
      <c r="AI4045" s="832">
        <v>0</v>
      </c>
    </row>
    <row r="4046" spans="1:35" ht="15" customHeight="1">
      <c r="A4046" s="832" t="s">
        <v>1150</v>
      </c>
      <c r="B4046" s="832">
        <v>2024</v>
      </c>
      <c r="C4046" s="832" t="s">
        <v>2106</v>
      </c>
      <c r="D4046" s="832" t="s">
        <v>2805</v>
      </c>
      <c r="E4046" s="832" t="s">
        <v>1813</v>
      </c>
      <c r="F4046" s="832" t="s">
        <v>1153</v>
      </c>
      <c r="G4046" s="832">
        <v>7520.62</v>
      </c>
      <c r="H4046" s="832">
        <v>3064.71</v>
      </c>
      <c r="I4046" s="832">
        <v>3192.02</v>
      </c>
      <c r="J4046" s="832">
        <v>5128.24</v>
      </c>
      <c r="K4046" s="832">
        <v>6039.67</v>
      </c>
      <c r="L4046" s="832">
        <v>7755.56</v>
      </c>
      <c r="M4046" s="832">
        <v>12083.53</v>
      </c>
      <c r="N4046" s="832">
        <v>11646.34</v>
      </c>
      <c r="O4046" s="832">
        <v>5292.64</v>
      </c>
      <c r="P4046" s="832">
        <v>5694.49</v>
      </c>
      <c r="Q4046" s="832">
        <v>-2315.33</v>
      </c>
      <c r="R4046" s="832">
        <v>4740.09</v>
      </c>
      <c r="S4046" s="832">
        <v>0</v>
      </c>
      <c r="T4046" s="832">
        <v>0</v>
      </c>
      <c r="U4046" s="832">
        <v>0</v>
      </c>
      <c r="V4046" s="832">
        <v>0</v>
      </c>
      <c r="W4046" s="832">
        <v>0</v>
      </c>
      <c r="X4046" s="832">
        <v>0</v>
      </c>
      <c r="Y4046" s="832">
        <v>0</v>
      </c>
      <c r="Z4046" s="832">
        <v>0</v>
      </c>
      <c r="AA4046" s="832">
        <v>0</v>
      </c>
      <c r="AB4046" s="832">
        <v>0</v>
      </c>
      <c r="AC4046" s="832">
        <v>0</v>
      </c>
      <c r="AD4046" s="832">
        <v>0</v>
      </c>
      <c r="AE4046" s="832">
        <v>0</v>
      </c>
      <c r="AF4046" s="832">
        <v>0</v>
      </c>
      <c r="AG4046" s="832">
        <v>0</v>
      </c>
      <c r="AH4046" s="832">
        <v>0</v>
      </c>
      <c r="AI4046" s="832">
        <v>0</v>
      </c>
    </row>
    <row r="4047" spans="1:35" ht="15" customHeight="1">
      <c r="A4047" s="832" t="s">
        <v>1150</v>
      </c>
      <c r="B4047" s="832">
        <v>2024</v>
      </c>
      <c r="C4047" s="832" t="s">
        <v>2108</v>
      </c>
      <c r="D4047" s="832" t="s">
        <v>2109</v>
      </c>
      <c r="E4047" s="832" t="s">
        <v>333</v>
      </c>
      <c r="F4047" s="832" t="s">
        <v>1153</v>
      </c>
      <c r="G4047" s="832">
        <v>-5714.17</v>
      </c>
      <c r="H4047" s="832">
        <v>-2362.44</v>
      </c>
      <c r="I4047" s="832">
        <v>38555.949999999997</v>
      </c>
      <c r="J4047" s="832">
        <v>40577.86</v>
      </c>
      <c r="K4047" s="832">
        <v>-266029.36</v>
      </c>
      <c r="L4047" s="832">
        <v>-264919.75</v>
      </c>
      <c r="M4047" s="832">
        <v>-245583.24</v>
      </c>
      <c r="N4047" s="832">
        <v>-264919.75</v>
      </c>
      <c r="O4047" s="832">
        <v>-257640.69</v>
      </c>
      <c r="P4047" s="832">
        <v>-300838.65999999997</v>
      </c>
      <c r="Q4047" s="832">
        <v>-293312.63</v>
      </c>
      <c r="R4047" s="832">
        <v>-295126.03000000003</v>
      </c>
      <c r="S4047" s="832">
        <v>0</v>
      </c>
      <c r="T4047" s="832">
        <v>0</v>
      </c>
      <c r="U4047" s="832">
        <v>-46558.01</v>
      </c>
      <c r="V4047" s="832">
        <v>0</v>
      </c>
      <c r="W4047" s="832">
        <v>0</v>
      </c>
      <c r="X4047" s="832">
        <v>0</v>
      </c>
      <c r="Y4047" s="832">
        <v>0</v>
      </c>
      <c r="Z4047" s="832">
        <v>0</v>
      </c>
      <c r="AA4047" s="832">
        <v>0</v>
      </c>
      <c r="AB4047" s="832">
        <v>0</v>
      </c>
      <c r="AC4047" s="832">
        <v>0</v>
      </c>
      <c r="AD4047" s="832">
        <v>0</v>
      </c>
      <c r="AE4047" s="832">
        <v>0</v>
      </c>
      <c r="AF4047" s="832">
        <v>0</v>
      </c>
      <c r="AG4047" s="832">
        <v>0</v>
      </c>
      <c r="AH4047" s="832">
        <v>0</v>
      </c>
      <c r="AI4047" s="832">
        <v>0</v>
      </c>
    </row>
    <row r="4048" spans="1:35" ht="15" customHeight="1">
      <c r="A4048" s="832" t="s">
        <v>1150</v>
      </c>
      <c r="B4048" s="832">
        <v>2024</v>
      </c>
      <c r="C4048" s="832" t="s">
        <v>2110</v>
      </c>
      <c r="D4048" s="832" t="s">
        <v>2111</v>
      </c>
      <c r="E4048" s="832" t="s">
        <v>1119</v>
      </c>
      <c r="F4048" s="832" t="s">
        <v>1153</v>
      </c>
      <c r="G4048" s="832">
        <v>0</v>
      </c>
      <c r="H4048" s="832">
        <v>0</v>
      </c>
      <c r="I4048" s="832">
        <v>0</v>
      </c>
      <c r="J4048" s="832">
        <v>0</v>
      </c>
      <c r="K4048" s="832">
        <v>0</v>
      </c>
      <c r="L4048" s="832">
        <v>0</v>
      </c>
      <c r="M4048" s="832">
        <v>0</v>
      </c>
      <c r="N4048" s="832">
        <v>0</v>
      </c>
      <c r="O4048" s="832">
        <v>0</v>
      </c>
      <c r="P4048" s="832">
        <v>0</v>
      </c>
      <c r="Q4048" s="832">
        <v>0</v>
      </c>
      <c r="R4048" s="832">
        <v>0</v>
      </c>
      <c r="S4048" s="832">
        <v>0</v>
      </c>
      <c r="T4048" s="832">
        <v>0</v>
      </c>
      <c r="U4048" s="832">
        <v>0</v>
      </c>
      <c r="V4048" s="832">
        <v>0</v>
      </c>
      <c r="W4048" s="832">
        <v>0</v>
      </c>
      <c r="X4048" s="832">
        <v>0</v>
      </c>
      <c r="Y4048" s="832">
        <v>0</v>
      </c>
      <c r="Z4048" s="832">
        <v>0</v>
      </c>
      <c r="AA4048" s="832">
        <v>0</v>
      </c>
      <c r="AB4048" s="832">
        <v>0</v>
      </c>
      <c r="AC4048" s="832">
        <v>0</v>
      </c>
      <c r="AD4048" s="832">
        <v>0</v>
      </c>
      <c r="AE4048" s="832">
        <v>0</v>
      </c>
      <c r="AF4048" s="832">
        <v>0</v>
      </c>
      <c r="AG4048" s="832">
        <v>0</v>
      </c>
      <c r="AH4048" s="832">
        <v>0</v>
      </c>
      <c r="AI4048" s="832">
        <v>0</v>
      </c>
    </row>
    <row r="4049" spans="1:35" ht="15" customHeight="1">
      <c r="A4049" s="832" t="s">
        <v>1150</v>
      </c>
      <c r="B4049" s="832">
        <v>2024</v>
      </c>
      <c r="C4049" s="832" t="s">
        <v>2112</v>
      </c>
      <c r="D4049" s="832" t="s">
        <v>2113</v>
      </c>
      <c r="E4049" s="832" t="s">
        <v>2114</v>
      </c>
      <c r="F4049" s="832" t="s">
        <v>1153</v>
      </c>
      <c r="G4049" s="832">
        <v>0</v>
      </c>
      <c r="H4049" s="832">
        <v>0</v>
      </c>
      <c r="I4049" s="832">
        <v>0</v>
      </c>
      <c r="J4049" s="832">
        <v>0</v>
      </c>
      <c r="K4049" s="832">
        <v>0</v>
      </c>
      <c r="L4049" s="832">
        <v>0</v>
      </c>
      <c r="M4049" s="832">
        <v>0</v>
      </c>
      <c r="N4049" s="832">
        <v>0</v>
      </c>
      <c r="O4049" s="832">
        <v>0</v>
      </c>
      <c r="P4049" s="832">
        <v>0</v>
      </c>
      <c r="Q4049" s="832">
        <v>0</v>
      </c>
      <c r="R4049" s="832">
        <v>0</v>
      </c>
      <c r="S4049" s="832">
        <v>0</v>
      </c>
      <c r="T4049" s="832">
        <v>0</v>
      </c>
      <c r="U4049" s="832">
        <v>0</v>
      </c>
      <c r="V4049" s="832">
        <v>0</v>
      </c>
      <c r="W4049" s="832">
        <v>0</v>
      </c>
      <c r="X4049" s="832">
        <v>0</v>
      </c>
      <c r="Y4049" s="832">
        <v>0</v>
      </c>
      <c r="Z4049" s="832">
        <v>0</v>
      </c>
      <c r="AA4049" s="832">
        <v>0</v>
      </c>
      <c r="AB4049" s="832">
        <v>0</v>
      </c>
      <c r="AC4049" s="832">
        <v>0</v>
      </c>
      <c r="AD4049" s="832">
        <v>0</v>
      </c>
      <c r="AE4049" s="832">
        <v>0</v>
      </c>
      <c r="AF4049" s="832">
        <v>0</v>
      </c>
      <c r="AG4049" s="832">
        <v>0</v>
      </c>
      <c r="AH4049" s="832">
        <v>0</v>
      </c>
      <c r="AI4049" s="832">
        <v>0</v>
      </c>
    </row>
    <row r="4050" spans="1:35" ht="15" customHeight="1">
      <c r="A4050" s="832" t="s">
        <v>1150</v>
      </c>
      <c r="B4050" s="832">
        <v>2024</v>
      </c>
      <c r="C4050" s="832" t="s">
        <v>2115</v>
      </c>
      <c r="D4050" s="832" t="s">
        <v>2116</v>
      </c>
      <c r="E4050" s="832" t="s">
        <v>1854</v>
      </c>
      <c r="F4050" s="832" t="s">
        <v>1153</v>
      </c>
      <c r="G4050" s="832">
        <v>151862.38</v>
      </c>
      <c r="H4050" s="832">
        <v>149527.43</v>
      </c>
      <c r="I4050" s="832">
        <v>159163.07999999999</v>
      </c>
      <c r="J4050" s="832">
        <v>174974.2</v>
      </c>
      <c r="K4050" s="832">
        <v>172907.86</v>
      </c>
      <c r="L4050" s="832">
        <v>172788.12</v>
      </c>
      <c r="M4050" s="832">
        <v>159330.03</v>
      </c>
      <c r="N4050" s="832">
        <v>123564.28</v>
      </c>
      <c r="O4050" s="832">
        <v>144682.9</v>
      </c>
      <c r="P4050" s="832">
        <v>149420.64000000001</v>
      </c>
      <c r="Q4050" s="832">
        <v>168757.63</v>
      </c>
      <c r="R4050" s="832">
        <v>169131.66</v>
      </c>
      <c r="S4050" s="832">
        <v>0</v>
      </c>
      <c r="T4050" s="832">
        <v>0</v>
      </c>
      <c r="U4050" s="832">
        <v>0</v>
      </c>
      <c r="V4050" s="832">
        <v>0</v>
      </c>
      <c r="W4050" s="832">
        <v>0</v>
      </c>
      <c r="X4050" s="832">
        <v>0</v>
      </c>
      <c r="Y4050" s="832">
        <v>0</v>
      </c>
      <c r="Z4050" s="832">
        <v>0</v>
      </c>
      <c r="AA4050" s="832">
        <v>0</v>
      </c>
      <c r="AB4050" s="832">
        <v>0</v>
      </c>
      <c r="AC4050" s="832">
        <v>0</v>
      </c>
      <c r="AD4050" s="832">
        <v>0</v>
      </c>
      <c r="AE4050" s="832">
        <v>0</v>
      </c>
      <c r="AF4050" s="832">
        <v>0</v>
      </c>
      <c r="AG4050" s="832">
        <v>0</v>
      </c>
      <c r="AH4050" s="832">
        <v>0</v>
      </c>
      <c r="AI4050" s="832">
        <v>0</v>
      </c>
    </row>
    <row r="4051" spans="1:35" ht="15" customHeight="1">
      <c r="A4051" s="832" t="s">
        <v>1150</v>
      </c>
      <c r="B4051" s="832">
        <v>2024</v>
      </c>
      <c r="C4051" s="832" t="s">
        <v>2117</v>
      </c>
      <c r="D4051" s="832" t="s">
        <v>2118</v>
      </c>
      <c r="E4051" s="832" t="s">
        <v>333</v>
      </c>
      <c r="F4051" s="832" t="s">
        <v>1153</v>
      </c>
      <c r="G4051" s="832">
        <v>-152.86000000000001</v>
      </c>
      <c r="H4051" s="832">
        <v>-1192.99</v>
      </c>
      <c r="I4051" s="832">
        <v>-1192.99</v>
      </c>
      <c r="J4051" s="832">
        <v>-1192.99</v>
      </c>
      <c r="K4051" s="832">
        <v>-1157.82</v>
      </c>
      <c r="L4051" s="832">
        <v>-1157.82</v>
      </c>
      <c r="M4051" s="832">
        <v>-1157.82</v>
      </c>
      <c r="N4051" s="832">
        <v>-1157.82</v>
      </c>
      <c r="O4051" s="832">
        <v>-1157.82</v>
      </c>
      <c r="P4051" s="832">
        <v>-1165.54</v>
      </c>
      <c r="Q4051" s="832">
        <v>-1165.54</v>
      </c>
      <c r="R4051" s="832">
        <v>-1165.54</v>
      </c>
      <c r="S4051" s="832">
        <v>0</v>
      </c>
      <c r="T4051" s="832">
        <v>0</v>
      </c>
      <c r="U4051" s="832">
        <v>1280.23</v>
      </c>
      <c r="V4051" s="832">
        <v>0</v>
      </c>
      <c r="W4051" s="832">
        <v>0</v>
      </c>
      <c r="X4051" s="832">
        <v>0</v>
      </c>
      <c r="Y4051" s="832">
        <v>0</v>
      </c>
      <c r="Z4051" s="832">
        <v>0</v>
      </c>
      <c r="AA4051" s="832">
        <v>0</v>
      </c>
      <c r="AB4051" s="832">
        <v>0</v>
      </c>
      <c r="AC4051" s="832">
        <v>0</v>
      </c>
      <c r="AD4051" s="832">
        <v>0</v>
      </c>
      <c r="AE4051" s="832">
        <v>0</v>
      </c>
      <c r="AF4051" s="832">
        <v>0</v>
      </c>
      <c r="AG4051" s="832">
        <v>0</v>
      </c>
      <c r="AH4051" s="832">
        <v>0</v>
      </c>
      <c r="AI4051" s="832">
        <v>0</v>
      </c>
    </row>
    <row r="4052" spans="1:35" ht="15" customHeight="1">
      <c r="A4052" s="832" t="s">
        <v>1150</v>
      </c>
      <c r="B4052" s="832">
        <v>2024</v>
      </c>
      <c r="C4052" s="832" t="s">
        <v>2119</v>
      </c>
      <c r="D4052" s="832" t="s">
        <v>2806</v>
      </c>
      <c r="E4052" s="832" t="s">
        <v>333</v>
      </c>
      <c r="F4052" s="832" t="s">
        <v>1153</v>
      </c>
      <c r="G4052" s="832">
        <v>123577.61</v>
      </c>
      <c r="H4052" s="832">
        <v>158414.91</v>
      </c>
      <c r="I4052" s="832">
        <v>-668853.93000000005</v>
      </c>
      <c r="J4052" s="832">
        <v>-667483.85</v>
      </c>
      <c r="K4052" s="832">
        <v>-654541.03</v>
      </c>
      <c r="L4052" s="832">
        <v>-800328</v>
      </c>
      <c r="M4052" s="832">
        <v>-796371.68</v>
      </c>
      <c r="N4052" s="832">
        <v>-790185.54</v>
      </c>
      <c r="O4052" s="832">
        <v>-784397.27</v>
      </c>
      <c r="P4052" s="832">
        <v>558813.28</v>
      </c>
      <c r="Q4052" s="832">
        <v>441698.41</v>
      </c>
      <c r="R4052" s="832">
        <v>323630.96000000002</v>
      </c>
      <c r="S4052" s="832">
        <v>0</v>
      </c>
      <c r="T4052" s="832">
        <v>0</v>
      </c>
      <c r="U4052" s="832">
        <v>1339321.97</v>
      </c>
      <c r="V4052" s="832">
        <v>0</v>
      </c>
      <c r="W4052" s="832">
        <v>0</v>
      </c>
      <c r="X4052" s="832">
        <v>0</v>
      </c>
      <c r="Y4052" s="832">
        <v>0</v>
      </c>
      <c r="Z4052" s="832">
        <v>0</v>
      </c>
      <c r="AA4052" s="832">
        <v>0</v>
      </c>
      <c r="AB4052" s="832">
        <v>0</v>
      </c>
      <c r="AC4052" s="832">
        <v>0</v>
      </c>
      <c r="AD4052" s="832">
        <v>0</v>
      </c>
      <c r="AE4052" s="832">
        <v>0</v>
      </c>
      <c r="AF4052" s="832">
        <v>0</v>
      </c>
      <c r="AG4052" s="832">
        <v>0</v>
      </c>
      <c r="AH4052" s="832">
        <v>0</v>
      </c>
      <c r="AI4052" s="832">
        <v>0</v>
      </c>
    </row>
    <row r="4053" spans="1:35" ht="15" customHeight="1">
      <c r="A4053" s="832" t="s">
        <v>1150</v>
      </c>
      <c r="B4053" s="832">
        <v>2024</v>
      </c>
      <c r="C4053" s="832" t="s">
        <v>2121</v>
      </c>
      <c r="D4053" s="832" t="s">
        <v>2807</v>
      </c>
      <c r="E4053" s="832" t="s">
        <v>1813</v>
      </c>
      <c r="F4053" s="832" t="s">
        <v>1153</v>
      </c>
      <c r="G4053" s="832">
        <v>0</v>
      </c>
      <c r="H4053" s="832">
        <v>0</v>
      </c>
      <c r="I4053" s="832">
        <v>0</v>
      </c>
      <c r="J4053" s="832">
        <v>0</v>
      </c>
      <c r="K4053" s="832">
        <v>0</v>
      </c>
      <c r="L4053" s="832">
        <v>0</v>
      </c>
      <c r="M4053" s="832">
        <v>0</v>
      </c>
      <c r="N4053" s="832">
        <v>0</v>
      </c>
      <c r="O4053" s="832">
        <v>0</v>
      </c>
      <c r="P4053" s="832">
        <v>0</v>
      </c>
      <c r="Q4053" s="832">
        <v>0</v>
      </c>
      <c r="R4053" s="832">
        <v>0</v>
      </c>
      <c r="S4053" s="832">
        <v>0</v>
      </c>
      <c r="T4053" s="832">
        <v>0</v>
      </c>
      <c r="U4053" s="832">
        <v>0</v>
      </c>
      <c r="V4053" s="832">
        <v>0</v>
      </c>
      <c r="W4053" s="832">
        <v>0</v>
      </c>
      <c r="X4053" s="832">
        <v>0</v>
      </c>
      <c r="Y4053" s="832">
        <v>0</v>
      </c>
      <c r="Z4053" s="832">
        <v>0</v>
      </c>
      <c r="AA4053" s="832">
        <v>0</v>
      </c>
      <c r="AB4053" s="832">
        <v>0</v>
      </c>
      <c r="AC4053" s="832">
        <v>0</v>
      </c>
      <c r="AD4053" s="832">
        <v>0</v>
      </c>
      <c r="AE4053" s="832">
        <v>0</v>
      </c>
      <c r="AF4053" s="832">
        <v>0</v>
      </c>
      <c r="AG4053" s="832">
        <v>0</v>
      </c>
      <c r="AH4053" s="832">
        <v>0</v>
      </c>
      <c r="AI4053" s="832">
        <v>0</v>
      </c>
    </row>
    <row r="4054" spans="1:35" ht="15" customHeight="1">
      <c r="A4054" s="832" t="s">
        <v>1150</v>
      </c>
      <c r="B4054" s="832">
        <v>2024</v>
      </c>
      <c r="C4054" s="832" t="s">
        <v>2123</v>
      </c>
      <c r="D4054" s="832" t="s">
        <v>2808</v>
      </c>
      <c r="E4054" s="832" t="s">
        <v>1813</v>
      </c>
      <c r="F4054" s="832" t="s">
        <v>1153</v>
      </c>
      <c r="G4054" s="832">
        <v>0</v>
      </c>
      <c r="H4054" s="832">
        <v>0</v>
      </c>
      <c r="I4054" s="832">
        <v>0</v>
      </c>
      <c r="J4054" s="832">
        <v>0</v>
      </c>
      <c r="K4054" s="832">
        <v>0</v>
      </c>
      <c r="L4054" s="832">
        <v>0</v>
      </c>
      <c r="M4054" s="832">
        <v>0</v>
      </c>
      <c r="N4054" s="832">
        <v>0</v>
      </c>
      <c r="O4054" s="832">
        <v>0</v>
      </c>
      <c r="P4054" s="832">
        <v>0</v>
      </c>
      <c r="Q4054" s="832">
        <v>0</v>
      </c>
      <c r="R4054" s="832">
        <v>0</v>
      </c>
      <c r="S4054" s="832">
        <v>0</v>
      </c>
      <c r="T4054" s="832">
        <v>0</v>
      </c>
      <c r="U4054" s="832">
        <v>0</v>
      </c>
      <c r="V4054" s="832">
        <v>0</v>
      </c>
      <c r="W4054" s="832">
        <v>0</v>
      </c>
      <c r="X4054" s="832">
        <v>0</v>
      </c>
      <c r="Y4054" s="832">
        <v>0</v>
      </c>
      <c r="Z4054" s="832">
        <v>0</v>
      </c>
      <c r="AA4054" s="832">
        <v>0</v>
      </c>
      <c r="AB4054" s="832">
        <v>0</v>
      </c>
      <c r="AC4054" s="832">
        <v>0</v>
      </c>
      <c r="AD4054" s="832">
        <v>0</v>
      </c>
      <c r="AE4054" s="832">
        <v>0</v>
      </c>
      <c r="AF4054" s="832">
        <v>0</v>
      </c>
      <c r="AG4054" s="832">
        <v>0</v>
      </c>
      <c r="AH4054" s="832">
        <v>0</v>
      </c>
      <c r="AI4054" s="832">
        <v>0</v>
      </c>
    </row>
    <row r="4055" spans="1:35" ht="15" customHeight="1">
      <c r="A4055" s="832" t="s">
        <v>1150</v>
      </c>
      <c r="B4055" s="832">
        <v>2024</v>
      </c>
      <c r="C4055" s="832" t="s">
        <v>2125</v>
      </c>
      <c r="D4055" s="832" t="s">
        <v>2809</v>
      </c>
      <c r="E4055" s="832" t="s">
        <v>336</v>
      </c>
      <c r="F4055" s="832" t="s">
        <v>1153</v>
      </c>
      <c r="G4055" s="832">
        <v>0</v>
      </c>
      <c r="H4055" s="832">
        <v>0</v>
      </c>
      <c r="I4055" s="832">
        <v>0</v>
      </c>
      <c r="J4055" s="832">
        <v>0</v>
      </c>
      <c r="K4055" s="832">
        <v>0</v>
      </c>
      <c r="L4055" s="832">
        <v>0</v>
      </c>
      <c r="M4055" s="832">
        <v>0</v>
      </c>
      <c r="N4055" s="832">
        <v>0</v>
      </c>
      <c r="O4055" s="832">
        <v>0</v>
      </c>
      <c r="P4055" s="832">
        <v>0</v>
      </c>
      <c r="Q4055" s="832">
        <v>0</v>
      </c>
      <c r="R4055" s="832">
        <v>0</v>
      </c>
      <c r="S4055" s="832">
        <v>0</v>
      </c>
      <c r="T4055" s="832">
        <v>0</v>
      </c>
      <c r="U4055" s="832">
        <v>0</v>
      </c>
      <c r="V4055" s="832">
        <v>0</v>
      </c>
      <c r="W4055" s="832">
        <v>0</v>
      </c>
      <c r="X4055" s="832">
        <v>0</v>
      </c>
      <c r="Y4055" s="832">
        <v>0</v>
      </c>
      <c r="Z4055" s="832">
        <v>0</v>
      </c>
      <c r="AA4055" s="832">
        <v>0</v>
      </c>
      <c r="AB4055" s="832">
        <v>0</v>
      </c>
      <c r="AC4055" s="832">
        <v>0</v>
      </c>
      <c r="AD4055" s="832">
        <v>0</v>
      </c>
      <c r="AE4055" s="832">
        <v>0</v>
      </c>
      <c r="AF4055" s="832">
        <v>0</v>
      </c>
      <c r="AG4055" s="832">
        <v>0</v>
      </c>
      <c r="AH4055" s="832">
        <v>0</v>
      </c>
      <c r="AI4055" s="832">
        <v>0</v>
      </c>
    </row>
    <row r="4056" spans="1:35" ht="15" customHeight="1">
      <c r="A4056" s="832" t="s">
        <v>1150</v>
      </c>
      <c r="B4056" s="832">
        <v>2024</v>
      </c>
      <c r="C4056" s="832" t="s">
        <v>2127</v>
      </c>
      <c r="D4056" s="832" t="s">
        <v>2810</v>
      </c>
      <c r="E4056" s="832" t="s">
        <v>1813</v>
      </c>
      <c r="F4056" s="832" t="s">
        <v>1153</v>
      </c>
      <c r="G4056" s="832">
        <v>0</v>
      </c>
      <c r="H4056" s="832">
        <v>0</v>
      </c>
      <c r="I4056" s="832">
        <v>0</v>
      </c>
      <c r="J4056" s="832">
        <v>0</v>
      </c>
      <c r="K4056" s="832">
        <v>0</v>
      </c>
      <c r="L4056" s="832">
        <v>0</v>
      </c>
      <c r="M4056" s="832">
        <v>0</v>
      </c>
      <c r="N4056" s="832">
        <v>0</v>
      </c>
      <c r="O4056" s="832">
        <v>0</v>
      </c>
      <c r="P4056" s="832">
        <v>0</v>
      </c>
      <c r="Q4056" s="832">
        <v>0</v>
      </c>
      <c r="R4056" s="832">
        <v>0</v>
      </c>
      <c r="S4056" s="832">
        <v>0</v>
      </c>
      <c r="T4056" s="832">
        <v>0</v>
      </c>
      <c r="U4056" s="832">
        <v>0</v>
      </c>
      <c r="V4056" s="832">
        <v>0</v>
      </c>
      <c r="W4056" s="832">
        <v>0</v>
      </c>
      <c r="X4056" s="832">
        <v>0</v>
      </c>
      <c r="Y4056" s="832">
        <v>0</v>
      </c>
      <c r="Z4056" s="832">
        <v>0</v>
      </c>
      <c r="AA4056" s="832">
        <v>0</v>
      </c>
      <c r="AB4056" s="832">
        <v>0</v>
      </c>
      <c r="AC4056" s="832">
        <v>0</v>
      </c>
      <c r="AD4056" s="832">
        <v>0</v>
      </c>
      <c r="AE4056" s="832">
        <v>0</v>
      </c>
      <c r="AF4056" s="832">
        <v>0</v>
      </c>
      <c r="AG4056" s="832">
        <v>0</v>
      </c>
      <c r="AH4056" s="832">
        <v>0</v>
      </c>
      <c r="AI4056" s="832">
        <v>0</v>
      </c>
    </row>
    <row r="4057" spans="1:35" ht="15" customHeight="1">
      <c r="A4057" s="832" t="s">
        <v>1150</v>
      </c>
      <c r="B4057" s="832">
        <v>2024</v>
      </c>
      <c r="C4057" s="832" t="s">
        <v>2129</v>
      </c>
      <c r="D4057" s="832" t="s">
        <v>2811</v>
      </c>
      <c r="E4057" s="832" t="s">
        <v>1813</v>
      </c>
      <c r="F4057" s="832" t="s">
        <v>1153</v>
      </c>
      <c r="G4057" s="832">
        <v>0</v>
      </c>
      <c r="H4057" s="832">
        <v>0</v>
      </c>
      <c r="I4057" s="832">
        <v>0</v>
      </c>
      <c r="J4057" s="832">
        <v>0</v>
      </c>
      <c r="K4057" s="832">
        <v>0</v>
      </c>
      <c r="L4057" s="832">
        <v>0</v>
      </c>
      <c r="M4057" s="832">
        <v>0</v>
      </c>
      <c r="N4057" s="832">
        <v>0</v>
      </c>
      <c r="O4057" s="832">
        <v>0</v>
      </c>
      <c r="P4057" s="832">
        <v>0</v>
      </c>
      <c r="Q4057" s="832">
        <v>0</v>
      </c>
      <c r="R4057" s="832">
        <v>0</v>
      </c>
      <c r="S4057" s="832">
        <v>0</v>
      </c>
      <c r="T4057" s="832">
        <v>0</v>
      </c>
      <c r="U4057" s="832">
        <v>0</v>
      </c>
      <c r="V4057" s="832">
        <v>0</v>
      </c>
      <c r="W4057" s="832">
        <v>0</v>
      </c>
      <c r="X4057" s="832">
        <v>0</v>
      </c>
      <c r="Y4057" s="832">
        <v>0</v>
      </c>
      <c r="Z4057" s="832">
        <v>0</v>
      </c>
      <c r="AA4057" s="832">
        <v>0</v>
      </c>
      <c r="AB4057" s="832">
        <v>0</v>
      </c>
      <c r="AC4057" s="832">
        <v>0</v>
      </c>
      <c r="AD4057" s="832">
        <v>0</v>
      </c>
      <c r="AE4057" s="832">
        <v>0</v>
      </c>
      <c r="AF4057" s="832">
        <v>0</v>
      </c>
      <c r="AG4057" s="832">
        <v>0</v>
      </c>
      <c r="AH4057" s="832">
        <v>0</v>
      </c>
      <c r="AI4057" s="832">
        <v>0</v>
      </c>
    </row>
    <row r="4058" spans="1:35" ht="15" customHeight="1">
      <c r="A4058" s="832" t="s">
        <v>1150</v>
      </c>
      <c r="B4058" s="832">
        <v>2024</v>
      </c>
      <c r="C4058" s="832" t="s">
        <v>2131</v>
      </c>
      <c r="D4058" s="832" t="s">
        <v>2812</v>
      </c>
      <c r="E4058" s="832" t="s">
        <v>333</v>
      </c>
      <c r="F4058" s="832" t="s">
        <v>1153</v>
      </c>
      <c r="G4058" s="832">
        <v>0</v>
      </c>
      <c r="H4058" s="832">
        <v>16400</v>
      </c>
      <c r="I4058" s="832">
        <v>12550</v>
      </c>
      <c r="J4058" s="832">
        <v>10075</v>
      </c>
      <c r="K4058" s="832">
        <v>7275</v>
      </c>
      <c r="L4058" s="832">
        <v>18425</v>
      </c>
      <c r="M4058" s="832">
        <v>19125</v>
      </c>
      <c r="N4058" s="832">
        <v>17725</v>
      </c>
      <c r="O4058" s="832">
        <v>14471</v>
      </c>
      <c r="P4058" s="832">
        <v>25921</v>
      </c>
      <c r="Q4058" s="832">
        <v>14446</v>
      </c>
      <c r="R4058" s="832">
        <v>-1504</v>
      </c>
      <c r="S4058" s="832">
        <v>0</v>
      </c>
      <c r="T4058" s="832">
        <v>0</v>
      </c>
      <c r="U4058" s="832">
        <v>0</v>
      </c>
      <c r="V4058" s="832">
        <v>0</v>
      </c>
      <c r="W4058" s="832">
        <v>0</v>
      </c>
      <c r="X4058" s="832">
        <v>0</v>
      </c>
      <c r="Y4058" s="832">
        <v>0</v>
      </c>
      <c r="Z4058" s="832">
        <v>0</v>
      </c>
      <c r="AA4058" s="832">
        <v>0</v>
      </c>
      <c r="AB4058" s="832">
        <v>0</v>
      </c>
      <c r="AC4058" s="832">
        <v>0</v>
      </c>
      <c r="AD4058" s="832">
        <v>0</v>
      </c>
      <c r="AE4058" s="832">
        <v>0</v>
      </c>
      <c r="AF4058" s="832">
        <v>0</v>
      </c>
      <c r="AG4058" s="832">
        <v>0</v>
      </c>
      <c r="AH4058" s="832">
        <v>0</v>
      </c>
      <c r="AI4058" s="832">
        <v>0</v>
      </c>
    </row>
    <row r="4059" spans="1:35" ht="15" customHeight="1">
      <c r="A4059" s="832" t="s">
        <v>1150</v>
      </c>
      <c r="B4059" s="832">
        <v>2024</v>
      </c>
      <c r="C4059" s="832" t="s">
        <v>2133</v>
      </c>
      <c r="D4059" s="832" t="s">
        <v>2813</v>
      </c>
      <c r="E4059" s="832" t="s">
        <v>1813</v>
      </c>
      <c r="F4059" s="832" t="s">
        <v>1153</v>
      </c>
      <c r="G4059" s="832">
        <v>0</v>
      </c>
      <c r="H4059" s="832">
        <v>0</v>
      </c>
      <c r="I4059" s="832">
        <v>0</v>
      </c>
      <c r="J4059" s="832">
        <v>0</v>
      </c>
      <c r="K4059" s="832">
        <v>0</v>
      </c>
      <c r="L4059" s="832">
        <v>0</v>
      </c>
      <c r="M4059" s="832">
        <v>0</v>
      </c>
      <c r="N4059" s="832">
        <v>0</v>
      </c>
      <c r="O4059" s="832">
        <v>0</v>
      </c>
      <c r="P4059" s="832">
        <v>0</v>
      </c>
      <c r="Q4059" s="832">
        <v>0</v>
      </c>
      <c r="R4059" s="832">
        <v>0</v>
      </c>
      <c r="S4059" s="832">
        <v>0</v>
      </c>
      <c r="T4059" s="832">
        <v>0</v>
      </c>
      <c r="U4059" s="832">
        <v>0</v>
      </c>
      <c r="V4059" s="832">
        <v>0</v>
      </c>
      <c r="W4059" s="832">
        <v>0</v>
      </c>
      <c r="X4059" s="832">
        <v>0</v>
      </c>
      <c r="Y4059" s="832">
        <v>0</v>
      </c>
      <c r="Z4059" s="832">
        <v>0</v>
      </c>
      <c r="AA4059" s="832">
        <v>0</v>
      </c>
      <c r="AB4059" s="832">
        <v>0</v>
      </c>
      <c r="AC4059" s="832">
        <v>0</v>
      </c>
      <c r="AD4059" s="832">
        <v>0</v>
      </c>
      <c r="AE4059" s="832">
        <v>0</v>
      </c>
      <c r="AF4059" s="832">
        <v>0</v>
      </c>
      <c r="AG4059" s="832">
        <v>0</v>
      </c>
      <c r="AH4059" s="832">
        <v>0</v>
      </c>
      <c r="AI4059" s="832">
        <v>0</v>
      </c>
    </row>
    <row r="4060" spans="1:35" ht="15" customHeight="1">
      <c r="A4060" s="832" t="s">
        <v>1150</v>
      </c>
      <c r="B4060" s="832">
        <v>2024</v>
      </c>
      <c r="C4060" s="832" t="s">
        <v>2135</v>
      </c>
      <c r="D4060" s="832" t="s">
        <v>2814</v>
      </c>
      <c r="E4060" s="832" t="s">
        <v>333</v>
      </c>
      <c r="F4060" s="832" t="s">
        <v>1153</v>
      </c>
      <c r="G4060" s="832">
        <v>-4271.9799999999996</v>
      </c>
      <c r="H4060" s="832">
        <v>-4771.1099999999997</v>
      </c>
      <c r="I4060" s="832">
        <v>-4877.76</v>
      </c>
      <c r="J4060" s="832">
        <v>-6152.93</v>
      </c>
      <c r="K4060" s="832">
        <v>-6273.85</v>
      </c>
      <c r="L4060" s="832">
        <v>-6646.55</v>
      </c>
      <c r="M4060" s="832">
        <v>-6681.54</v>
      </c>
      <c r="N4060" s="832">
        <v>-7014.57</v>
      </c>
      <c r="O4060" s="832">
        <v>-8116.19</v>
      </c>
      <c r="P4060" s="832">
        <v>-2292.96</v>
      </c>
      <c r="Q4060" s="832">
        <v>-3102.95</v>
      </c>
      <c r="R4060" s="832">
        <v>-3137.94</v>
      </c>
      <c r="S4060" s="832">
        <v>0</v>
      </c>
      <c r="T4060" s="832">
        <v>0</v>
      </c>
      <c r="U4060" s="832">
        <v>6152.93</v>
      </c>
      <c r="V4060" s="832">
        <v>0</v>
      </c>
      <c r="W4060" s="832">
        <v>0</v>
      </c>
      <c r="X4060" s="832">
        <v>0</v>
      </c>
      <c r="Y4060" s="832">
        <v>0</v>
      </c>
      <c r="Z4060" s="832">
        <v>0</v>
      </c>
      <c r="AA4060" s="832">
        <v>0</v>
      </c>
      <c r="AB4060" s="832">
        <v>0</v>
      </c>
      <c r="AC4060" s="832">
        <v>0</v>
      </c>
      <c r="AD4060" s="832">
        <v>0</v>
      </c>
      <c r="AE4060" s="832">
        <v>0</v>
      </c>
      <c r="AF4060" s="832">
        <v>0</v>
      </c>
      <c r="AG4060" s="832">
        <v>0</v>
      </c>
      <c r="AH4060" s="832">
        <v>0</v>
      </c>
      <c r="AI4060" s="832">
        <v>0</v>
      </c>
    </row>
    <row r="4061" spans="1:35" ht="15" customHeight="1">
      <c r="A4061" s="832" t="s">
        <v>1150</v>
      </c>
      <c r="B4061" s="832">
        <v>2024</v>
      </c>
      <c r="C4061" s="832" t="s">
        <v>2139</v>
      </c>
      <c r="D4061" s="832" t="s">
        <v>2815</v>
      </c>
      <c r="E4061" s="832" t="s">
        <v>333</v>
      </c>
      <c r="F4061" s="832" t="s">
        <v>1153</v>
      </c>
      <c r="G4061" s="832">
        <v>29890</v>
      </c>
      <c r="H4061" s="832">
        <v>29890</v>
      </c>
      <c r="I4061" s="832">
        <v>29890</v>
      </c>
      <c r="J4061" s="832">
        <v>29890</v>
      </c>
      <c r="K4061" s="832">
        <v>29890</v>
      </c>
      <c r="L4061" s="832">
        <v>29890</v>
      </c>
      <c r="M4061" s="832">
        <v>29890</v>
      </c>
      <c r="N4061" s="832">
        <v>29890</v>
      </c>
      <c r="O4061" s="832">
        <v>29890</v>
      </c>
      <c r="P4061" s="832">
        <v>25003</v>
      </c>
      <c r="Q4061" s="832">
        <v>25003</v>
      </c>
      <c r="R4061" s="832">
        <v>25003</v>
      </c>
      <c r="S4061" s="832">
        <v>0</v>
      </c>
      <c r="T4061" s="832">
        <v>0</v>
      </c>
      <c r="U4061" s="832">
        <v>-4887</v>
      </c>
      <c r="V4061" s="832">
        <v>0</v>
      </c>
      <c r="W4061" s="832">
        <v>0</v>
      </c>
      <c r="X4061" s="832">
        <v>0</v>
      </c>
      <c r="Y4061" s="832">
        <v>0</v>
      </c>
      <c r="Z4061" s="832">
        <v>0</v>
      </c>
      <c r="AA4061" s="832">
        <v>0</v>
      </c>
      <c r="AB4061" s="832">
        <v>0</v>
      </c>
      <c r="AC4061" s="832">
        <v>0</v>
      </c>
      <c r="AD4061" s="832">
        <v>0</v>
      </c>
      <c r="AE4061" s="832">
        <v>0</v>
      </c>
      <c r="AF4061" s="832">
        <v>0</v>
      </c>
      <c r="AG4061" s="832">
        <v>0</v>
      </c>
      <c r="AH4061" s="832">
        <v>0</v>
      </c>
      <c r="AI4061" s="832">
        <v>0</v>
      </c>
    </row>
    <row r="4062" spans="1:35" ht="15" customHeight="1">
      <c r="A4062" s="832" t="s">
        <v>1150</v>
      </c>
      <c r="B4062" s="832">
        <v>2024</v>
      </c>
      <c r="C4062" s="832" t="s">
        <v>2145</v>
      </c>
      <c r="D4062" s="832" t="s">
        <v>2146</v>
      </c>
      <c r="E4062" s="832" t="s">
        <v>333</v>
      </c>
      <c r="F4062" s="832" t="s">
        <v>1153</v>
      </c>
      <c r="G4062" s="832">
        <v>0</v>
      </c>
      <c r="H4062" s="832">
        <v>0</v>
      </c>
      <c r="I4062" s="832">
        <v>0</v>
      </c>
      <c r="J4062" s="832">
        <v>0</v>
      </c>
      <c r="K4062" s="832">
        <v>0</v>
      </c>
      <c r="L4062" s="832">
        <v>0</v>
      </c>
      <c r="M4062" s="832">
        <v>0</v>
      </c>
      <c r="N4062" s="832">
        <v>0</v>
      </c>
      <c r="O4062" s="832">
        <v>0</v>
      </c>
      <c r="P4062" s="832">
        <v>0</v>
      </c>
      <c r="Q4062" s="832">
        <v>0</v>
      </c>
      <c r="R4062" s="832">
        <v>0</v>
      </c>
      <c r="S4062" s="832">
        <v>0</v>
      </c>
      <c r="T4062" s="832">
        <v>0</v>
      </c>
      <c r="U4062" s="832">
        <v>0</v>
      </c>
      <c r="V4062" s="832">
        <v>0</v>
      </c>
      <c r="W4062" s="832">
        <v>0</v>
      </c>
      <c r="X4062" s="832">
        <v>0</v>
      </c>
      <c r="Y4062" s="832">
        <v>0</v>
      </c>
      <c r="Z4062" s="832">
        <v>0</v>
      </c>
      <c r="AA4062" s="832">
        <v>0</v>
      </c>
      <c r="AB4062" s="832">
        <v>0</v>
      </c>
      <c r="AC4062" s="832">
        <v>0</v>
      </c>
      <c r="AD4062" s="832">
        <v>0</v>
      </c>
      <c r="AE4062" s="832">
        <v>0</v>
      </c>
      <c r="AF4062" s="832">
        <v>0</v>
      </c>
      <c r="AG4062" s="832">
        <v>0</v>
      </c>
      <c r="AH4062" s="832">
        <v>0</v>
      </c>
      <c r="AI4062" s="832">
        <v>0</v>
      </c>
    </row>
    <row r="4063" spans="1:35" ht="15" customHeight="1">
      <c r="A4063" s="832" t="s">
        <v>1150</v>
      </c>
      <c r="B4063" s="832">
        <v>2024</v>
      </c>
      <c r="C4063" s="832" t="s">
        <v>2147</v>
      </c>
      <c r="D4063" s="832" t="s">
        <v>2148</v>
      </c>
      <c r="E4063" s="832" t="s">
        <v>333</v>
      </c>
      <c r="F4063" s="832" t="s">
        <v>1153</v>
      </c>
      <c r="G4063" s="832">
        <v>-83469</v>
      </c>
      <c r="H4063" s="832">
        <v>-90699</v>
      </c>
      <c r="I4063" s="832">
        <v>-157929</v>
      </c>
      <c r="J4063" s="832">
        <v>-175159</v>
      </c>
      <c r="K4063" s="832">
        <v>-189619</v>
      </c>
      <c r="L4063" s="832">
        <v>-189619</v>
      </c>
      <c r="M4063" s="832">
        <v>-189619</v>
      </c>
      <c r="N4063" s="832">
        <v>-189619</v>
      </c>
      <c r="O4063" s="832">
        <v>-189619</v>
      </c>
      <c r="P4063" s="832">
        <v>-26280</v>
      </c>
      <c r="Q4063" s="832">
        <v>-26280</v>
      </c>
      <c r="R4063" s="832">
        <v>-26280</v>
      </c>
      <c r="S4063" s="832">
        <v>0</v>
      </c>
      <c r="T4063" s="832">
        <v>0</v>
      </c>
      <c r="U4063" s="832">
        <v>163339</v>
      </c>
      <c r="V4063" s="832">
        <v>0</v>
      </c>
      <c r="W4063" s="832">
        <v>0</v>
      </c>
      <c r="X4063" s="832">
        <v>0</v>
      </c>
      <c r="Y4063" s="832">
        <v>0</v>
      </c>
      <c r="Z4063" s="832">
        <v>0</v>
      </c>
      <c r="AA4063" s="832">
        <v>0</v>
      </c>
      <c r="AB4063" s="832">
        <v>0</v>
      </c>
      <c r="AC4063" s="832">
        <v>0</v>
      </c>
      <c r="AD4063" s="832">
        <v>0</v>
      </c>
      <c r="AE4063" s="832">
        <v>0</v>
      </c>
      <c r="AF4063" s="832">
        <v>0</v>
      </c>
      <c r="AG4063" s="832">
        <v>0</v>
      </c>
      <c r="AH4063" s="832">
        <v>0</v>
      </c>
      <c r="AI4063" s="832">
        <v>0</v>
      </c>
    </row>
    <row r="4064" spans="1:35" ht="15" customHeight="1">
      <c r="A4064" s="832" t="s">
        <v>1150</v>
      </c>
      <c r="B4064" s="832">
        <v>2024</v>
      </c>
      <c r="C4064" s="832" t="s">
        <v>2149</v>
      </c>
      <c r="D4064" s="832" t="s">
        <v>2150</v>
      </c>
      <c r="E4064" s="832" t="s">
        <v>333</v>
      </c>
      <c r="F4064" s="832" t="s">
        <v>1153</v>
      </c>
      <c r="G4064" s="832">
        <v>-67568.56</v>
      </c>
      <c r="H4064" s="832">
        <v>-77267.56</v>
      </c>
      <c r="I4064" s="832">
        <v>-132579.47</v>
      </c>
      <c r="J4064" s="832">
        <v>-182278.47</v>
      </c>
      <c r="K4064" s="832">
        <v>-201676.47</v>
      </c>
      <c r="L4064" s="832">
        <v>-201676.47</v>
      </c>
      <c r="M4064" s="832">
        <v>-201676.47</v>
      </c>
      <c r="N4064" s="832">
        <v>-201676.47</v>
      </c>
      <c r="O4064" s="832">
        <v>-201676.47</v>
      </c>
      <c r="P4064" s="832">
        <v>-76321</v>
      </c>
      <c r="Q4064" s="832">
        <v>-76321</v>
      </c>
      <c r="R4064" s="832">
        <v>-76321</v>
      </c>
      <c r="S4064" s="832">
        <v>0</v>
      </c>
      <c r="T4064" s="832">
        <v>0</v>
      </c>
      <c r="U4064" s="832">
        <v>125355.47</v>
      </c>
      <c r="V4064" s="832">
        <v>0</v>
      </c>
      <c r="W4064" s="832">
        <v>0</v>
      </c>
      <c r="X4064" s="832">
        <v>0</v>
      </c>
      <c r="Y4064" s="832">
        <v>0</v>
      </c>
      <c r="Z4064" s="832">
        <v>0</v>
      </c>
      <c r="AA4064" s="832">
        <v>0</v>
      </c>
      <c r="AB4064" s="832">
        <v>0</v>
      </c>
      <c r="AC4064" s="832">
        <v>0</v>
      </c>
      <c r="AD4064" s="832">
        <v>0</v>
      </c>
      <c r="AE4064" s="832">
        <v>0</v>
      </c>
      <c r="AF4064" s="832">
        <v>0</v>
      </c>
      <c r="AG4064" s="832">
        <v>0</v>
      </c>
      <c r="AH4064" s="832">
        <v>0</v>
      </c>
      <c r="AI4064" s="832">
        <v>0</v>
      </c>
    </row>
    <row r="4065" spans="1:35" ht="15" customHeight="1">
      <c r="A4065" s="832" t="s">
        <v>1150</v>
      </c>
      <c r="B4065" s="832">
        <v>2024</v>
      </c>
      <c r="C4065" s="832" t="s">
        <v>2153</v>
      </c>
      <c r="D4065" s="832" t="s">
        <v>2154</v>
      </c>
      <c r="E4065" s="832" t="s">
        <v>333</v>
      </c>
      <c r="F4065" s="832" t="s">
        <v>1153</v>
      </c>
      <c r="G4065" s="832">
        <v>0</v>
      </c>
      <c r="H4065" s="832">
        <v>0</v>
      </c>
      <c r="I4065" s="832">
        <v>0</v>
      </c>
      <c r="J4065" s="832">
        <v>0</v>
      </c>
      <c r="K4065" s="832">
        <v>0</v>
      </c>
      <c r="L4065" s="832">
        <v>0</v>
      </c>
      <c r="M4065" s="832">
        <v>0</v>
      </c>
      <c r="N4065" s="832">
        <v>0</v>
      </c>
      <c r="O4065" s="832">
        <v>0</v>
      </c>
      <c r="P4065" s="832">
        <v>0</v>
      </c>
      <c r="Q4065" s="832">
        <v>0</v>
      </c>
      <c r="R4065" s="832">
        <v>0</v>
      </c>
      <c r="S4065" s="832">
        <v>0</v>
      </c>
      <c r="T4065" s="832">
        <v>0</v>
      </c>
      <c r="U4065" s="832">
        <v>0</v>
      </c>
      <c r="V4065" s="832">
        <v>0</v>
      </c>
      <c r="W4065" s="832">
        <v>0</v>
      </c>
      <c r="X4065" s="832">
        <v>0</v>
      </c>
      <c r="Y4065" s="832">
        <v>0</v>
      </c>
      <c r="Z4065" s="832">
        <v>0</v>
      </c>
      <c r="AA4065" s="832">
        <v>0</v>
      </c>
      <c r="AB4065" s="832">
        <v>0</v>
      </c>
      <c r="AC4065" s="832">
        <v>0</v>
      </c>
      <c r="AD4065" s="832">
        <v>0</v>
      </c>
      <c r="AE4065" s="832">
        <v>0</v>
      </c>
      <c r="AF4065" s="832">
        <v>0</v>
      </c>
      <c r="AG4065" s="832">
        <v>0</v>
      </c>
      <c r="AH4065" s="832">
        <v>0</v>
      </c>
      <c r="AI4065" s="832">
        <v>0</v>
      </c>
    </row>
    <row r="4066" spans="1:35" ht="15" customHeight="1">
      <c r="A4066" s="832" t="s">
        <v>1150</v>
      </c>
      <c r="B4066" s="832">
        <v>2024</v>
      </c>
      <c r="C4066" s="832" t="s">
        <v>2155</v>
      </c>
      <c r="D4066" s="832" t="s">
        <v>2156</v>
      </c>
      <c r="E4066" s="832" t="s">
        <v>333</v>
      </c>
      <c r="F4066" s="832" t="s">
        <v>1153</v>
      </c>
      <c r="G4066" s="832">
        <v>0</v>
      </c>
      <c r="H4066" s="832">
        <v>0</v>
      </c>
      <c r="I4066" s="832">
        <v>0</v>
      </c>
      <c r="J4066" s="832">
        <v>0</v>
      </c>
      <c r="K4066" s="832">
        <v>0</v>
      </c>
      <c r="L4066" s="832">
        <v>0</v>
      </c>
      <c r="M4066" s="832">
        <v>0</v>
      </c>
      <c r="N4066" s="832">
        <v>0</v>
      </c>
      <c r="O4066" s="832">
        <v>0</v>
      </c>
      <c r="P4066" s="832">
        <v>0</v>
      </c>
      <c r="Q4066" s="832">
        <v>0</v>
      </c>
      <c r="R4066" s="832">
        <v>0</v>
      </c>
      <c r="S4066" s="832">
        <v>0</v>
      </c>
      <c r="T4066" s="832">
        <v>0</v>
      </c>
      <c r="U4066" s="832">
        <v>0</v>
      </c>
      <c r="V4066" s="832">
        <v>0</v>
      </c>
      <c r="W4066" s="832">
        <v>0</v>
      </c>
      <c r="X4066" s="832">
        <v>0</v>
      </c>
      <c r="Y4066" s="832">
        <v>0</v>
      </c>
      <c r="Z4066" s="832">
        <v>0</v>
      </c>
      <c r="AA4066" s="832">
        <v>0</v>
      </c>
      <c r="AB4066" s="832">
        <v>0</v>
      </c>
      <c r="AC4066" s="832">
        <v>0</v>
      </c>
      <c r="AD4066" s="832">
        <v>0</v>
      </c>
      <c r="AE4066" s="832">
        <v>0</v>
      </c>
      <c r="AF4066" s="832">
        <v>0</v>
      </c>
      <c r="AG4066" s="832">
        <v>0</v>
      </c>
      <c r="AH4066" s="832">
        <v>0</v>
      </c>
      <c r="AI4066" s="832">
        <v>0</v>
      </c>
    </row>
    <row r="4067" spans="1:35" ht="15" customHeight="1">
      <c r="A4067" s="832" t="s">
        <v>1150</v>
      </c>
      <c r="B4067" s="832">
        <v>2024</v>
      </c>
      <c r="C4067" s="832" t="s">
        <v>2157</v>
      </c>
      <c r="D4067" s="832" t="s">
        <v>2158</v>
      </c>
      <c r="E4067" s="832" t="s">
        <v>333</v>
      </c>
      <c r="F4067" s="832" t="s">
        <v>1153</v>
      </c>
      <c r="G4067" s="832">
        <v>0</v>
      </c>
      <c r="H4067" s="832">
        <v>0</v>
      </c>
      <c r="I4067" s="832">
        <v>0</v>
      </c>
      <c r="J4067" s="832">
        <v>0</v>
      </c>
      <c r="K4067" s="832">
        <v>0</v>
      </c>
      <c r="L4067" s="832">
        <v>0</v>
      </c>
      <c r="M4067" s="832">
        <v>0</v>
      </c>
      <c r="N4067" s="832">
        <v>0</v>
      </c>
      <c r="O4067" s="832">
        <v>0</v>
      </c>
      <c r="P4067" s="832">
        <v>0</v>
      </c>
      <c r="Q4067" s="832">
        <v>0</v>
      </c>
      <c r="R4067" s="832">
        <v>0</v>
      </c>
      <c r="S4067" s="832">
        <v>0</v>
      </c>
      <c r="T4067" s="832">
        <v>0</v>
      </c>
      <c r="U4067" s="832">
        <v>0</v>
      </c>
      <c r="V4067" s="832">
        <v>0</v>
      </c>
      <c r="W4067" s="832">
        <v>0</v>
      </c>
      <c r="X4067" s="832">
        <v>0</v>
      </c>
      <c r="Y4067" s="832">
        <v>0</v>
      </c>
      <c r="Z4067" s="832">
        <v>0</v>
      </c>
      <c r="AA4067" s="832">
        <v>0</v>
      </c>
      <c r="AB4067" s="832">
        <v>0</v>
      </c>
      <c r="AC4067" s="832">
        <v>0</v>
      </c>
      <c r="AD4067" s="832">
        <v>0</v>
      </c>
      <c r="AE4067" s="832">
        <v>0</v>
      </c>
      <c r="AF4067" s="832">
        <v>0</v>
      </c>
      <c r="AG4067" s="832">
        <v>0</v>
      </c>
      <c r="AH4067" s="832">
        <v>0</v>
      </c>
      <c r="AI4067" s="832">
        <v>0</v>
      </c>
    </row>
    <row r="4068" spans="1:35" ht="15" customHeight="1">
      <c r="A4068" s="832" t="s">
        <v>1150</v>
      </c>
      <c r="B4068" s="832">
        <v>2024</v>
      </c>
      <c r="C4068" s="832" t="s">
        <v>2159</v>
      </c>
      <c r="D4068" s="832" t="s">
        <v>2160</v>
      </c>
      <c r="E4068" s="832" t="s">
        <v>333</v>
      </c>
      <c r="F4068" s="832" t="s">
        <v>1153</v>
      </c>
      <c r="G4068" s="832">
        <v>0</v>
      </c>
      <c r="H4068" s="832">
        <v>0</v>
      </c>
      <c r="I4068" s="832">
        <v>0</v>
      </c>
      <c r="J4068" s="832">
        <v>0</v>
      </c>
      <c r="K4068" s="832">
        <v>0</v>
      </c>
      <c r="L4068" s="832">
        <v>4594642.8600000003</v>
      </c>
      <c r="M4068" s="832">
        <v>4594642.8600000003</v>
      </c>
      <c r="N4068" s="832">
        <v>4483928.58</v>
      </c>
      <c r="O4068" s="832">
        <v>46462</v>
      </c>
      <c r="P4068" s="832">
        <v>0</v>
      </c>
      <c r="Q4068" s="832">
        <v>0</v>
      </c>
      <c r="R4068" s="832">
        <v>0</v>
      </c>
      <c r="S4068" s="832">
        <v>0</v>
      </c>
      <c r="T4068" s="832">
        <v>0</v>
      </c>
      <c r="U4068" s="832">
        <v>0</v>
      </c>
      <c r="V4068" s="832">
        <v>0</v>
      </c>
      <c r="W4068" s="832">
        <v>0</v>
      </c>
      <c r="X4068" s="832">
        <v>0</v>
      </c>
      <c r="Y4068" s="832">
        <v>0</v>
      </c>
      <c r="Z4068" s="832">
        <v>0</v>
      </c>
      <c r="AA4068" s="832">
        <v>0</v>
      </c>
      <c r="AB4068" s="832">
        <v>0</v>
      </c>
      <c r="AC4068" s="832">
        <v>0</v>
      </c>
      <c r="AD4068" s="832">
        <v>0</v>
      </c>
      <c r="AE4068" s="832">
        <v>0</v>
      </c>
      <c r="AF4068" s="832">
        <v>0</v>
      </c>
      <c r="AG4068" s="832">
        <v>0</v>
      </c>
      <c r="AH4068" s="832">
        <v>0</v>
      </c>
      <c r="AI4068" s="832">
        <v>0</v>
      </c>
    </row>
    <row r="4069" spans="1:35" ht="15" customHeight="1">
      <c r="A4069" s="832" t="s">
        <v>1150</v>
      </c>
      <c r="B4069" s="832">
        <v>2024</v>
      </c>
      <c r="C4069" s="832" t="s">
        <v>2161</v>
      </c>
      <c r="D4069" s="832" t="s">
        <v>2162</v>
      </c>
      <c r="E4069" s="832" t="s">
        <v>333</v>
      </c>
      <c r="F4069" s="832" t="s">
        <v>1153</v>
      </c>
      <c r="G4069" s="832">
        <v>0</v>
      </c>
      <c r="H4069" s="832">
        <v>0</v>
      </c>
      <c r="I4069" s="832">
        <v>0</v>
      </c>
      <c r="J4069" s="832">
        <v>0</v>
      </c>
      <c r="K4069" s="832">
        <v>0</v>
      </c>
      <c r="L4069" s="832">
        <v>0</v>
      </c>
      <c r="M4069" s="832">
        <v>0</v>
      </c>
      <c r="N4069" s="832">
        <v>0</v>
      </c>
      <c r="O4069" s="832">
        <v>0</v>
      </c>
      <c r="P4069" s="832">
        <v>0</v>
      </c>
      <c r="Q4069" s="832">
        <v>0</v>
      </c>
      <c r="R4069" s="832">
        <v>0</v>
      </c>
      <c r="S4069" s="832">
        <v>0</v>
      </c>
      <c r="T4069" s="832">
        <v>0</v>
      </c>
      <c r="U4069" s="832">
        <v>0</v>
      </c>
      <c r="V4069" s="832">
        <v>0</v>
      </c>
      <c r="W4069" s="832">
        <v>0</v>
      </c>
      <c r="X4069" s="832">
        <v>0</v>
      </c>
      <c r="Y4069" s="832">
        <v>0</v>
      </c>
      <c r="Z4069" s="832">
        <v>0</v>
      </c>
      <c r="AA4069" s="832">
        <v>0</v>
      </c>
      <c r="AB4069" s="832">
        <v>0</v>
      </c>
      <c r="AC4069" s="832">
        <v>0</v>
      </c>
      <c r="AD4069" s="832">
        <v>0</v>
      </c>
      <c r="AE4069" s="832">
        <v>0</v>
      </c>
      <c r="AF4069" s="832">
        <v>0</v>
      </c>
      <c r="AG4069" s="832">
        <v>0</v>
      </c>
      <c r="AH4069" s="832">
        <v>0</v>
      </c>
      <c r="AI4069" s="832">
        <v>0</v>
      </c>
    </row>
    <row r="4070" spans="1:35" ht="15" customHeight="1">
      <c r="A4070" s="832" t="s">
        <v>1150</v>
      </c>
      <c r="B4070" s="832">
        <v>2024</v>
      </c>
      <c r="C4070" s="832" t="s">
        <v>2163</v>
      </c>
      <c r="D4070" s="832" t="s">
        <v>2164</v>
      </c>
      <c r="E4070" s="832" t="s">
        <v>333</v>
      </c>
      <c r="F4070" s="832" t="s">
        <v>1153</v>
      </c>
      <c r="G4070" s="832">
        <v>0</v>
      </c>
      <c r="H4070" s="832">
        <v>0</v>
      </c>
      <c r="I4070" s="832">
        <v>0</v>
      </c>
      <c r="J4070" s="832">
        <v>0</v>
      </c>
      <c r="K4070" s="832">
        <v>0</v>
      </c>
      <c r="L4070" s="832">
        <v>0</v>
      </c>
      <c r="M4070" s="832">
        <v>0</v>
      </c>
      <c r="N4070" s="832">
        <v>0</v>
      </c>
      <c r="O4070" s="832">
        <v>0</v>
      </c>
      <c r="P4070" s="832">
        <v>0</v>
      </c>
      <c r="Q4070" s="832">
        <v>0</v>
      </c>
      <c r="R4070" s="832">
        <v>0</v>
      </c>
      <c r="S4070" s="832">
        <v>0</v>
      </c>
      <c r="T4070" s="832">
        <v>0</v>
      </c>
      <c r="U4070" s="832">
        <v>0</v>
      </c>
      <c r="V4070" s="832">
        <v>0</v>
      </c>
      <c r="W4070" s="832">
        <v>0</v>
      </c>
      <c r="X4070" s="832">
        <v>0</v>
      </c>
      <c r="Y4070" s="832">
        <v>0</v>
      </c>
      <c r="Z4070" s="832">
        <v>0</v>
      </c>
      <c r="AA4070" s="832">
        <v>0</v>
      </c>
      <c r="AB4070" s="832">
        <v>0</v>
      </c>
      <c r="AC4070" s="832">
        <v>0</v>
      </c>
      <c r="AD4070" s="832">
        <v>0</v>
      </c>
      <c r="AE4070" s="832">
        <v>0</v>
      </c>
      <c r="AF4070" s="832">
        <v>0</v>
      </c>
      <c r="AG4070" s="832">
        <v>0</v>
      </c>
      <c r="AH4070" s="832">
        <v>0</v>
      </c>
      <c r="AI4070" s="832">
        <v>0</v>
      </c>
    </row>
    <row r="4071" spans="1:35" ht="15" customHeight="1">
      <c r="A4071" s="832" t="s">
        <v>1150</v>
      </c>
      <c r="B4071" s="832">
        <v>2024</v>
      </c>
      <c r="C4071" s="832" t="s">
        <v>2165</v>
      </c>
      <c r="D4071" s="832" t="s">
        <v>2166</v>
      </c>
      <c r="E4071" s="832" t="s">
        <v>333</v>
      </c>
      <c r="F4071" s="832" t="s">
        <v>1153</v>
      </c>
      <c r="G4071" s="832">
        <v>0</v>
      </c>
      <c r="H4071" s="832">
        <v>0</v>
      </c>
      <c r="I4071" s="832">
        <v>0</v>
      </c>
      <c r="J4071" s="832">
        <v>0</v>
      </c>
      <c r="K4071" s="832">
        <v>0</v>
      </c>
      <c r="L4071" s="832">
        <v>0</v>
      </c>
      <c r="M4071" s="832">
        <v>0</v>
      </c>
      <c r="N4071" s="832">
        <v>0</v>
      </c>
      <c r="O4071" s="832">
        <v>0</v>
      </c>
      <c r="P4071" s="832">
        <v>0</v>
      </c>
      <c r="Q4071" s="832">
        <v>0</v>
      </c>
      <c r="R4071" s="832">
        <v>0</v>
      </c>
      <c r="S4071" s="832">
        <v>0</v>
      </c>
      <c r="T4071" s="832">
        <v>0</v>
      </c>
      <c r="U4071" s="832">
        <v>0</v>
      </c>
      <c r="V4071" s="832">
        <v>0</v>
      </c>
      <c r="W4071" s="832">
        <v>0</v>
      </c>
      <c r="X4071" s="832">
        <v>0</v>
      </c>
      <c r="Y4071" s="832">
        <v>0</v>
      </c>
      <c r="Z4071" s="832">
        <v>0</v>
      </c>
      <c r="AA4071" s="832">
        <v>0</v>
      </c>
      <c r="AB4071" s="832">
        <v>0</v>
      </c>
      <c r="AC4071" s="832">
        <v>0</v>
      </c>
      <c r="AD4071" s="832">
        <v>0</v>
      </c>
      <c r="AE4071" s="832">
        <v>0</v>
      </c>
      <c r="AF4071" s="832">
        <v>0</v>
      </c>
      <c r="AG4071" s="832">
        <v>0</v>
      </c>
      <c r="AH4071" s="832">
        <v>0</v>
      </c>
      <c r="AI4071" s="832">
        <v>0</v>
      </c>
    </row>
    <row r="4072" spans="1:35" ht="15" customHeight="1">
      <c r="A4072" s="832" t="s">
        <v>1150</v>
      </c>
      <c r="B4072" s="832">
        <v>2024</v>
      </c>
      <c r="C4072" s="832" t="s">
        <v>2167</v>
      </c>
      <c r="D4072" s="832" t="s">
        <v>2168</v>
      </c>
      <c r="E4072" s="832" t="s">
        <v>333</v>
      </c>
      <c r="F4072" s="832" t="s">
        <v>1153</v>
      </c>
      <c r="G4072" s="832">
        <v>0</v>
      </c>
      <c r="H4072" s="832">
        <v>0</v>
      </c>
      <c r="I4072" s="832">
        <v>0</v>
      </c>
      <c r="J4072" s="832">
        <v>0</v>
      </c>
      <c r="K4072" s="832">
        <v>0</v>
      </c>
      <c r="L4072" s="832">
        <v>0</v>
      </c>
      <c r="M4072" s="832">
        <v>0</v>
      </c>
      <c r="N4072" s="832">
        <v>0</v>
      </c>
      <c r="O4072" s="832">
        <v>0</v>
      </c>
      <c r="P4072" s="832">
        <v>0</v>
      </c>
      <c r="Q4072" s="832">
        <v>0</v>
      </c>
      <c r="R4072" s="832">
        <v>0</v>
      </c>
      <c r="S4072" s="832">
        <v>0</v>
      </c>
      <c r="T4072" s="832">
        <v>0</v>
      </c>
      <c r="U4072" s="832">
        <v>0</v>
      </c>
      <c r="V4072" s="832">
        <v>0</v>
      </c>
      <c r="W4072" s="832">
        <v>0</v>
      </c>
      <c r="X4072" s="832">
        <v>0</v>
      </c>
      <c r="Y4072" s="832">
        <v>0</v>
      </c>
      <c r="Z4072" s="832">
        <v>0</v>
      </c>
      <c r="AA4072" s="832">
        <v>0</v>
      </c>
      <c r="AB4072" s="832">
        <v>0</v>
      </c>
      <c r="AC4072" s="832">
        <v>0</v>
      </c>
      <c r="AD4072" s="832">
        <v>0</v>
      </c>
      <c r="AE4072" s="832">
        <v>0</v>
      </c>
      <c r="AF4072" s="832">
        <v>0</v>
      </c>
      <c r="AG4072" s="832">
        <v>0</v>
      </c>
      <c r="AH4072" s="832">
        <v>0</v>
      </c>
      <c r="AI4072" s="832">
        <v>0</v>
      </c>
    </row>
    <row r="4073" spans="1:35" ht="15" customHeight="1">
      <c r="A4073" s="832" t="s">
        <v>1150</v>
      </c>
      <c r="B4073" s="832">
        <v>2024</v>
      </c>
      <c r="C4073" s="832" t="s">
        <v>2169</v>
      </c>
      <c r="D4073" s="832" t="s">
        <v>2170</v>
      </c>
      <c r="E4073" s="832" t="s">
        <v>333</v>
      </c>
      <c r="F4073" s="832" t="s">
        <v>1153</v>
      </c>
      <c r="G4073" s="832">
        <v>187757.34</v>
      </c>
      <c r="H4073" s="832">
        <v>187757.34</v>
      </c>
      <c r="I4073" s="832">
        <v>187757.34</v>
      </c>
      <c r="J4073" s="832">
        <v>187757.34</v>
      </c>
      <c r="K4073" s="832">
        <v>187757.34</v>
      </c>
      <c r="L4073" s="832">
        <v>187757.34</v>
      </c>
      <c r="M4073" s="832">
        <v>187757.34</v>
      </c>
      <c r="N4073" s="832">
        <v>187757.34</v>
      </c>
      <c r="O4073" s="832">
        <v>187757.34</v>
      </c>
      <c r="P4073" s="832">
        <v>0.48</v>
      </c>
      <c r="Q4073" s="832">
        <v>0.48</v>
      </c>
      <c r="R4073" s="832">
        <v>0.48</v>
      </c>
      <c r="S4073" s="832">
        <v>0</v>
      </c>
      <c r="T4073" s="832">
        <v>0</v>
      </c>
      <c r="U4073" s="832">
        <v>-187756.86</v>
      </c>
      <c r="V4073" s="832">
        <v>0</v>
      </c>
      <c r="W4073" s="832">
        <v>0</v>
      </c>
      <c r="X4073" s="832">
        <v>0</v>
      </c>
      <c r="Y4073" s="832">
        <v>0</v>
      </c>
      <c r="Z4073" s="832">
        <v>0</v>
      </c>
      <c r="AA4073" s="832">
        <v>0</v>
      </c>
      <c r="AB4073" s="832">
        <v>0</v>
      </c>
      <c r="AC4073" s="832">
        <v>0</v>
      </c>
      <c r="AD4073" s="832">
        <v>0</v>
      </c>
      <c r="AE4073" s="832">
        <v>0</v>
      </c>
      <c r="AF4073" s="832">
        <v>0</v>
      </c>
      <c r="AG4073" s="832">
        <v>0</v>
      </c>
      <c r="AH4073" s="832">
        <v>0</v>
      </c>
      <c r="AI4073" s="832">
        <v>0</v>
      </c>
    </row>
    <row r="4074" spans="1:35" ht="15" customHeight="1">
      <c r="A4074" s="832" t="s">
        <v>1150</v>
      </c>
      <c r="B4074" s="832">
        <v>2024</v>
      </c>
      <c r="C4074" s="832" t="s">
        <v>2173</v>
      </c>
      <c r="D4074" s="832" t="s">
        <v>2174</v>
      </c>
      <c r="E4074" s="832" t="s">
        <v>333</v>
      </c>
      <c r="F4074" s="832" t="s">
        <v>1153</v>
      </c>
      <c r="G4074" s="832">
        <v>61200</v>
      </c>
      <c r="H4074" s="832">
        <v>61200</v>
      </c>
      <c r="I4074" s="832">
        <v>61200</v>
      </c>
      <c r="J4074" s="832">
        <v>61200</v>
      </c>
      <c r="K4074" s="832">
        <v>61200</v>
      </c>
      <c r="L4074" s="832">
        <v>61200</v>
      </c>
      <c r="M4074" s="832">
        <v>61200</v>
      </c>
      <c r="N4074" s="832">
        <v>61200</v>
      </c>
      <c r="O4074" s="832">
        <v>61200</v>
      </c>
      <c r="P4074" s="832">
        <v>0</v>
      </c>
      <c r="Q4074" s="832">
        <v>0</v>
      </c>
      <c r="R4074" s="832">
        <v>0</v>
      </c>
      <c r="S4074" s="832">
        <v>0</v>
      </c>
      <c r="T4074" s="832">
        <v>0</v>
      </c>
      <c r="U4074" s="832">
        <v>-61200</v>
      </c>
      <c r="V4074" s="832">
        <v>0</v>
      </c>
      <c r="W4074" s="832">
        <v>0</v>
      </c>
      <c r="X4074" s="832">
        <v>0</v>
      </c>
      <c r="Y4074" s="832">
        <v>0</v>
      </c>
      <c r="Z4074" s="832">
        <v>0</v>
      </c>
      <c r="AA4074" s="832">
        <v>0</v>
      </c>
      <c r="AB4074" s="832">
        <v>0</v>
      </c>
      <c r="AC4074" s="832">
        <v>0</v>
      </c>
      <c r="AD4074" s="832">
        <v>0</v>
      </c>
      <c r="AE4074" s="832">
        <v>0</v>
      </c>
      <c r="AF4074" s="832">
        <v>0</v>
      </c>
      <c r="AG4074" s="832">
        <v>0</v>
      </c>
      <c r="AH4074" s="832">
        <v>0</v>
      </c>
      <c r="AI4074" s="832">
        <v>0</v>
      </c>
    </row>
    <row r="4075" spans="1:35" ht="15" customHeight="1">
      <c r="A4075" s="832" t="s">
        <v>1150</v>
      </c>
      <c r="B4075" s="832">
        <v>2024</v>
      </c>
      <c r="C4075" s="832" t="s">
        <v>2177</v>
      </c>
      <c r="D4075" s="832" t="s">
        <v>2178</v>
      </c>
      <c r="E4075" s="832" t="s">
        <v>333</v>
      </c>
      <c r="F4075" s="832" t="s">
        <v>1153</v>
      </c>
      <c r="G4075" s="832">
        <v>0</v>
      </c>
      <c r="H4075" s="832">
        <v>0</v>
      </c>
      <c r="I4075" s="832">
        <v>0</v>
      </c>
      <c r="J4075" s="832">
        <v>0</v>
      </c>
      <c r="K4075" s="832">
        <v>0</v>
      </c>
      <c r="L4075" s="832">
        <v>0</v>
      </c>
      <c r="M4075" s="832">
        <v>0</v>
      </c>
      <c r="N4075" s="832">
        <v>0</v>
      </c>
      <c r="O4075" s="832">
        <v>0</v>
      </c>
      <c r="P4075" s="832">
        <v>0</v>
      </c>
      <c r="Q4075" s="832">
        <v>0</v>
      </c>
      <c r="R4075" s="832">
        <v>0</v>
      </c>
      <c r="S4075" s="832">
        <v>0</v>
      </c>
      <c r="T4075" s="832">
        <v>0</v>
      </c>
      <c r="U4075" s="832">
        <v>0</v>
      </c>
      <c r="V4075" s="832">
        <v>0</v>
      </c>
      <c r="W4075" s="832">
        <v>0</v>
      </c>
      <c r="X4075" s="832">
        <v>0</v>
      </c>
      <c r="Y4075" s="832">
        <v>0</v>
      </c>
      <c r="Z4075" s="832">
        <v>0</v>
      </c>
      <c r="AA4075" s="832">
        <v>0</v>
      </c>
      <c r="AB4075" s="832">
        <v>0</v>
      </c>
      <c r="AC4075" s="832">
        <v>0</v>
      </c>
      <c r="AD4075" s="832">
        <v>0</v>
      </c>
      <c r="AE4075" s="832">
        <v>0</v>
      </c>
      <c r="AF4075" s="832">
        <v>0</v>
      </c>
      <c r="AG4075" s="832">
        <v>0</v>
      </c>
      <c r="AH4075" s="832">
        <v>0</v>
      </c>
      <c r="AI4075" s="832">
        <v>0</v>
      </c>
    </row>
    <row r="4076" spans="1:35" ht="15" customHeight="1">
      <c r="A4076" s="832" t="s">
        <v>1150</v>
      </c>
      <c r="B4076" s="832">
        <v>2024</v>
      </c>
      <c r="C4076" s="832" t="s">
        <v>2179</v>
      </c>
      <c r="D4076" s="832" t="s">
        <v>2180</v>
      </c>
      <c r="E4076" s="832" t="s">
        <v>333</v>
      </c>
      <c r="F4076" s="832" t="s">
        <v>1153</v>
      </c>
      <c r="G4076" s="832">
        <v>0</v>
      </c>
      <c r="H4076" s="832">
        <v>0</v>
      </c>
      <c r="I4076" s="832">
        <v>0</v>
      </c>
      <c r="J4076" s="832">
        <v>0</v>
      </c>
      <c r="K4076" s="832">
        <v>0</v>
      </c>
      <c r="L4076" s="832">
        <v>0</v>
      </c>
      <c r="M4076" s="832">
        <v>0</v>
      </c>
      <c r="N4076" s="832">
        <v>0</v>
      </c>
      <c r="O4076" s="832">
        <v>0</v>
      </c>
      <c r="P4076" s="832">
        <v>0</v>
      </c>
      <c r="Q4076" s="832">
        <v>0</v>
      </c>
      <c r="R4076" s="832">
        <v>0</v>
      </c>
      <c r="S4076" s="832">
        <v>0</v>
      </c>
      <c r="T4076" s="832">
        <v>0</v>
      </c>
      <c r="U4076" s="832">
        <v>0</v>
      </c>
      <c r="V4076" s="832">
        <v>0</v>
      </c>
      <c r="W4076" s="832">
        <v>0</v>
      </c>
      <c r="X4076" s="832">
        <v>0</v>
      </c>
      <c r="Y4076" s="832">
        <v>0</v>
      </c>
      <c r="Z4076" s="832">
        <v>0</v>
      </c>
      <c r="AA4076" s="832">
        <v>0</v>
      </c>
      <c r="AB4076" s="832">
        <v>0</v>
      </c>
      <c r="AC4076" s="832">
        <v>0</v>
      </c>
      <c r="AD4076" s="832">
        <v>0</v>
      </c>
      <c r="AE4076" s="832">
        <v>0</v>
      </c>
      <c r="AF4076" s="832">
        <v>0</v>
      </c>
      <c r="AG4076" s="832">
        <v>0</v>
      </c>
      <c r="AH4076" s="832">
        <v>0</v>
      </c>
      <c r="AI4076" s="832">
        <v>0</v>
      </c>
    </row>
    <row r="4077" spans="1:35" ht="15" customHeight="1">
      <c r="A4077" s="832" t="s">
        <v>1150</v>
      </c>
      <c r="B4077" s="832">
        <v>2024</v>
      </c>
      <c r="C4077" s="832" t="s">
        <v>2181</v>
      </c>
      <c r="D4077" s="832" t="s">
        <v>2182</v>
      </c>
      <c r="E4077" s="832" t="s">
        <v>333</v>
      </c>
      <c r="F4077" s="832" t="s">
        <v>1153</v>
      </c>
      <c r="G4077" s="832">
        <v>33</v>
      </c>
      <c r="H4077" s="832">
        <v>33</v>
      </c>
      <c r="I4077" s="832">
        <v>33</v>
      </c>
      <c r="J4077" s="832">
        <v>33</v>
      </c>
      <c r="K4077" s="832">
        <v>33</v>
      </c>
      <c r="L4077" s="832">
        <v>33</v>
      </c>
      <c r="M4077" s="832">
        <v>33</v>
      </c>
      <c r="N4077" s="832">
        <v>33</v>
      </c>
      <c r="O4077" s="832">
        <v>33</v>
      </c>
      <c r="P4077" s="832">
        <v>367349</v>
      </c>
      <c r="Q4077" s="832">
        <v>367349</v>
      </c>
      <c r="R4077" s="832">
        <v>367349</v>
      </c>
      <c r="S4077" s="832">
        <v>0</v>
      </c>
      <c r="T4077" s="832">
        <v>0</v>
      </c>
      <c r="U4077" s="832">
        <v>367316</v>
      </c>
      <c r="V4077" s="832">
        <v>0</v>
      </c>
      <c r="W4077" s="832">
        <v>0</v>
      </c>
      <c r="X4077" s="832">
        <v>0</v>
      </c>
      <c r="Y4077" s="832">
        <v>0</v>
      </c>
      <c r="Z4077" s="832">
        <v>0</v>
      </c>
      <c r="AA4077" s="832">
        <v>0</v>
      </c>
      <c r="AB4077" s="832">
        <v>0</v>
      </c>
      <c r="AC4077" s="832">
        <v>0</v>
      </c>
      <c r="AD4077" s="832">
        <v>0</v>
      </c>
      <c r="AE4077" s="832">
        <v>0</v>
      </c>
      <c r="AF4077" s="832">
        <v>0</v>
      </c>
      <c r="AG4077" s="832">
        <v>0</v>
      </c>
      <c r="AH4077" s="832">
        <v>0</v>
      </c>
      <c r="AI4077" s="832">
        <v>0</v>
      </c>
    </row>
    <row r="4078" spans="1:35" ht="15" customHeight="1">
      <c r="A4078" s="832" t="s">
        <v>1150</v>
      </c>
      <c r="B4078" s="832">
        <v>2024</v>
      </c>
      <c r="C4078" s="832" t="s">
        <v>2187</v>
      </c>
      <c r="D4078" s="832" t="s">
        <v>2188</v>
      </c>
      <c r="E4078" s="832" t="s">
        <v>333</v>
      </c>
      <c r="F4078" s="832" t="s">
        <v>1153</v>
      </c>
      <c r="G4078" s="832">
        <v>0</v>
      </c>
      <c r="H4078" s="832">
        <v>0</v>
      </c>
      <c r="I4078" s="832">
        <v>0</v>
      </c>
      <c r="J4078" s="832">
        <v>0</v>
      </c>
      <c r="K4078" s="832">
        <v>0</v>
      </c>
      <c r="L4078" s="832">
        <v>0</v>
      </c>
      <c r="M4078" s="832">
        <v>0</v>
      </c>
      <c r="N4078" s="832">
        <v>0</v>
      </c>
      <c r="O4078" s="832">
        <v>0</v>
      </c>
      <c r="P4078" s="832">
        <v>0</v>
      </c>
      <c r="Q4078" s="832">
        <v>0</v>
      </c>
      <c r="R4078" s="832">
        <v>0</v>
      </c>
      <c r="S4078" s="832">
        <v>0</v>
      </c>
      <c r="T4078" s="832">
        <v>0</v>
      </c>
      <c r="U4078" s="832">
        <v>0</v>
      </c>
      <c r="V4078" s="832">
        <v>0</v>
      </c>
      <c r="W4078" s="832">
        <v>0</v>
      </c>
      <c r="X4078" s="832">
        <v>0</v>
      </c>
      <c r="Y4078" s="832">
        <v>0</v>
      </c>
      <c r="Z4078" s="832">
        <v>0</v>
      </c>
      <c r="AA4078" s="832">
        <v>0</v>
      </c>
      <c r="AB4078" s="832">
        <v>0</v>
      </c>
      <c r="AC4078" s="832">
        <v>0</v>
      </c>
      <c r="AD4078" s="832">
        <v>0</v>
      </c>
      <c r="AE4078" s="832">
        <v>0</v>
      </c>
      <c r="AF4078" s="832">
        <v>0</v>
      </c>
      <c r="AG4078" s="832">
        <v>0</v>
      </c>
      <c r="AH4078" s="832">
        <v>0</v>
      </c>
      <c r="AI4078" s="832">
        <v>0</v>
      </c>
    </row>
    <row r="4079" spans="1:35" ht="15" customHeight="1">
      <c r="A4079" s="832" t="s">
        <v>1150</v>
      </c>
      <c r="B4079" s="832">
        <v>2024</v>
      </c>
      <c r="C4079" s="832" t="s">
        <v>2189</v>
      </c>
      <c r="D4079" s="832" t="s">
        <v>2190</v>
      </c>
      <c r="E4079" s="832" t="s">
        <v>333</v>
      </c>
      <c r="F4079" s="832" t="s">
        <v>1153</v>
      </c>
      <c r="G4079" s="832">
        <v>7</v>
      </c>
      <c r="H4079" s="832">
        <v>7</v>
      </c>
      <c r="I4079" s="832">
        <v>7</v>
      </c>
      <c r="J4079" s="832">
        <v>7</v>
      </c>
      <c r="K4079" s="832">
        <v>7</v>
      </c>
      <c r="L4079" s="832">
        <v>7</v>
      </c>
      <c r="M4079" s="832">
        <v>7</v>
      </c>
      <c r="N4079" s="832">
        <v>7</v>
      </c>
      <c r="O4079" s="832">
        <v>7</v>
      </c>
      <c r="P4079" s="832">
        <v>7</v>
      </c>
      <c r="Q4079" s="832">
        <v>7</v>
      </c>
      <c r="R4079" s="832">
        <v>7</v>
      </c>
      <c r="S4079" s="832">
        <v>0</v>
      </c>
      <c r="T4079" s="832">
        <v>0</v>
      </c>
      <c r="U4079" s="832">
        <v>0</v>
      </c>
      <c r="V4079" s="832">
        <v>0</v>
      </c>
      <c r="W4079" s="832">
        <v>0</v>
      </c>
      <c r="X4079" s="832">
        <v>0</v>
      </c>
      <c r="Y4079" s="832">
        <v>0</v>
      </c>
      <c r="Z4079" s="832">
        <v>0</v>
      </c>
      <c r="AA4079" s="832">
        <v>0</v>
      </c>
      <c r="AB4079" s="832">
        <v>0</v>
      </c>
      <c r="AC4079" s="832">
        <v>0</v>
      </c>
      <c r="AD4079" s="832">
        <v>0</v>
      </c>
      <c r="AE4079" s="832">
        <v>0</v>
      </c>
      <c r="AF4079" s="832">
        <v>0</v>
      </c>
      <c r="AG4079" s="832">
        <v>0</v>
      </c>
      <c r="AH4079" s="832">
        <v>0</v>
      </c>
      <c r="AI4079" s="832">
        <v>0</v>
      </c>
    </row>
    <row r="4080" spans="1:35" ht="15" customHeight="1">
      <c r="A4080" s="832" t="s">
        <v>1150</v>
      </c>
      <c r="B4080" s="832">
        <v>2024</v>
      </c>
      <c r="C4080" s="832" t="s">
        <v>2191</v>
      </c>
      <c r="D4080" s="832" t="s">
        <v>2192</v>
      </c>
      <c r="E4080" s="832" t="s">
        <v>333</v>
      </c>
      <c r="F4080" s="832" t="s">
        <v>1153</v>
      </c>
      <c r="G4080" s="832">
        <v>67</v>
      </c>
      <c r="H4080" s="832">
        <v>67</v>
      </c>
      <c r="I4080" s="832">
        <v>67</v>
      </c>
      <c r="J4080" s="832">
        <v>67</v>
      </c>
      <c r="K4080" s="832">
        <v>67</v>
      </c>
      <c r="L4080" s="832">
        <v>67</v>
      </c>
      <c r="M4080" s="832">
        <v>67</v>
      </c>
      <c r="N4080" s="832">
        <v>67</v>
      </c>
      <c r="O4080" s="832">
        <v>67</v>
      </c>
      <c r="P4080" s="832">
        <v>0</v>
      </c>
      <c r="Q4080" s="832">
        <v>0</v>
      </c>
      <c r="R4080" s="832">
        <v>0</v>
      </c>
      <c r="S4080" s="832">
        <v>0</v>
      </c>
      <c r="T4080" s="832">
        <v>0</v>
      </c>
      <c r="U4080" s="832">
        <v>-67</v>
      </c>
      <c r="V4080" s="832">
        <v>0</v>
      </c>
      <c r="W4080" s="832">
        <v>0</v>
      </c>
      <c r="X4080" s="832">
        <v>0</v>
      </c>
      <c r="Y4080" s="832">
        <v>0</v>
      </c>
      <c r="Z4080" s="832">
        <v>0</v>
      </c>
      <c r="AA4080" s="832">
        <v>0</v>
      </c>
      <c r="AB4080" s="832">
        <v>0</v>
      </c>
      <c r="AC4080" s="832">
        <v>0</v>
      </c>
      <c r="AD4080" s="832">
        <v>0</v>
      </c>
      <c r="AE4080" s="832">
        <v>0</v>
      </c>
      <c r="AF4080" s="832">
        <v>0</v>
      </c>
      <c r="AG4080" s="832">
        <v>0</v>
      </c>
      <c r="AH4080" s="832">
        <v>0</v>
      </c>
      <c r="AI4080" s="832">
        <v>0</v>
      </c>
    </row>
    <row r="4081" spans="1:35" ht="15" customHeight="1">
      <c r="A4081" s="832" t="s">
        <v>1150</v>
      </c>
      <c r="B4081" s="832">
        <v>2024</v>
      </c>
      <c r="C4081" s="832" t="s">
        <v>2193</v>
      </c>
      <c r="D4081" s="832" t="s">
        <v>2194</v>
      </c>
      <c r="E4081" s="832" t="s">
        <v>333</v>
      </c>
      <c r="F4081" s="832" t="s">
        <v>1153</v>
      </c>
      <c r="G4081" s="832">
        <v>0</v>
      </c>
      <c r="H4081" s="832">
        <v>0</v>
      </c>
      <c r="I4081" s="832">
        <v>0</v>
      </c>
      <c r="J4081" s="832">
        <v>0</v>
      </c>
      <c r="K4081" s="832">
        <v>0</v>
      </c>
      <c r="L4081" s="832">
        <v>0</v>
      </c>
      <c r="M4081" s="832">
        <v>0</v>
      </c>
      <c r="N4081" s="832">
        <v>0</v>
      </c>
      <c r="O4081" s="832">
        <v>0</v>
      </c>
      <c r="P4081" s="832">
        <v>0</v>
      </c>
      <c r="Q4081" s="832">
        <v>0</v>
      </c>
      <c r="R4081" s="832">
        <v>0</v>
      </c>
      <c r="S4081" s="832">
        <v>0</v>
      </c>
      <c r="T4081" s="832">
        <v>0</v>
      </c>
      <c r="U4081" s="832">
        <v>0</v>
      </c>
      <c r="V4081" s="832">
        <v>0</v>
      </c>
      <c r="W4081" s="832">
        <v>0</v>
      </c>
      <c r="X4081" s="832">
        <v>0</v>
      </c>
      <c r="Y4081" s="832">
        <v>0</v>
      </c>
      <c r="Z4081" s="832">
        <v>0</v>
      </c>
      <c r="AA4081" s="832">
        <v>0</v>
      </c>
      <c r="AB4081" s="832">
        <v>0</v>
      </c>
      <c r="AC4081" s="832">
        <v>0</v>
      </c>
      <c r="AD4081" s="832">
        <v>0</v>
      </c>
      <c r="AE4081" s="832">
        <v>0</v>
      </c>
      <c r="AF4081" s="832">
        <v>0</v>
      </c>
      <c r="AG4081" s="832">
        <v>0</v>
      </c>
      <c r="AH4081" s="832">
        <v>0</v>
      </c>
      <c r="AI4081" s="832">
        <v>0</v>
      </c>
    </row>
    <row r="4082" spans="1:35" ht="15" customHeight="1">
      <c r="A4082" s="832" t="s">
        <v>1150</v>
      </c>
      <c r="B4082" s="832">
        <v>2024</v>
      </c>
      <c r="C4082" s="832" t="s">
        <v>2195</v>
      </c>
      <c r="D4082" s="832" t="s">
        <v>2196</v>
      </c>
      <c r="E4082" s="832" t="s">
        <v>333</v>
      </c>
      <c r="F4082" s="832" t="s">
        <v>1153</v>
      </c>
      <c r="G4082" s="832">
        <v>475388</v>
      </c>
      <c r="H4082" s="832">
        <v>475388</v>
      </c>
      <c r="I4082" s="832">
        <v>475388</v>
      </c>
      <c r="J4082" s="832">
        <v>475388</v>
      </c>
      <c r="K4082" s="832">
        <v>475388</v>
      </c>
      <c r="L4082" s="832">
        <v>475388</v>
      </c>
      <c r="M4082" s="832">
        <v>475388</v>
      </c>
      <c r="N4082" s="832">
        <v>475388</v>
      </c>
      <c r="O4082" s="832">
        <v>475388</v>
      </c>
      <c r="P4082" s="832">
        <v>0</v>
      </c>
      <c r="Q4082" s="832">
        <v>0</v>
      </c>
      <c r="R4082" s="832">
        <v>0</v>
      </c>
      <c r="S4082" s="832">
        <v>0</v>
      </c>
      <c r="T4082" s="832">
        <v>0</v>
      </c>
      <c r="U4082" s="832">
        <v>-475388</v>
      </c>
      <c r="V4082" s="832">
        <v>0</v>
      </c>
      <c r="W4082" s="832">
        <v>0</v>
      </c>
      <c r="X4082" s="832">
        <v>0</v>
      </c>
      <c r="Y4082" s="832">
        <v>0</v>
      </c>
      <c r="Z4082" s="832">
        <v>0</v>
      </c>
      <c r="AA4082" s="832">
        <v>0</v>
      </c>
      <c r="AB4082" s="832">
        <v>0</v>
      </c>
      <c r="AC4082" s="832">
        <v>0</v>
      </c>
      <c r="AD4082" s="832">
        <v>0</v>
      </c>
      <c r="AE4082" s="832">
        <v>0</v>
      </c>
      <c r="AF4082" s="832">
        <v>0</v>
      </c>
      <c r="AG4082" s="832">
        <v>0</v>
      </c>
      <c r="AH4082" s="832">
        <v>0</v>
      </c>
      <c r="AI4082" s="832">
        <v>0</v>
      </c>
    </row>
    <row r="4083" spans="1:35" ht="15" customHeight="1">
      <c r="A4083" s="832" t="s">
        <v>1150</v>
      </c>
      <c r="B4083" s="832">
        <v>2024</v>
      </c>
      <c r="C4083" s="832" t="s">
        <v>2197</v>
      </c>
      <c r="D4083" s="832" t="s">
        <v>2816</v>
      </c>
      <c r="E4083" s="832" t="s">
        <v>333</v>
      </c>
      <c r="F4083" s="832" t="s">
        <v>1153</v>
      </c>
      <c r="G4083" s="832">
        <v>2</v>
      </c>
      <c r="H4083" s="832">
        <v>2</v>
      </c>
      <c r="I4083" s="832">
        <v>2</v>
      </c>
      <c r="J4083" s="832">
        <v>2</v>
      </c>
      <c r="K4083" s="832">
        <v>2</v>
      </c>
      <c r="L4083" s="832">
        <v>2</v>
      </c>
      <c r="M4083" s="832">
        <v>2</v>
      </c>
      <c r="N4083" s="832">
        <v>2</v>
      </c>
      <c r="O4083" s="832">
        <v>2</v>
      </c>
      <c r="P4083" s="832">
        <v>2</v>
      </c>
      <c r="Q4083" s="832">
        <v>2</v>
      </c>
      <c r="R4083" s="832">
        <v>2</v>
      </c>
      <c r="S4083" s="832">
        <v>0</v>
      </c>
      <c r="T4083" s="832">
        <v>0</v>
      </c>
      <c r="U4083" s="832">
        <v>0</v>
      </c>
      <c r="V4083" s="832">
        <v>0</v>
      </c>
      <c r="W4083" s="832">
        <v>0</v>
      </c>
      <c r="X4083" s="832">
        <v>0</v>
      </c>
      <c r="Y4083" s="832">
        <v>0</v>
      </c>
      <c r="Z4083" s="832">
        <v>0</v>
      </c>
      <c r="AA4083" s="832">
        <v>0</v>
      </c>
      <c r="AB4083" s="832">
        <v>0</v>
      </c>
      <c r="AC4083" s="832">
        <v>0</v>
      </c>
      <c r="AD4083" s="832">
        <v>0</v>
      </c>
      <c r="AE4083" s="832">
        <v>0</v>
      </c>
      <c r="AF4083" s="832">
        <v>0</v>
      </c>
      <c r="AG4083" s="832">
        <v>0</v>
      </c>
      <c r="AH4083" s="832">
        <v>0</v>
      </c>
      <c r="AI4083" s="832">
        <v>0</v>
      </c>
    </row>
    <row r="4084" spans="1:35" ht="15" customHeight="1">
      <c r="A4084" s="832" t="s">
        <v>1150</v>
      </c>
      <c r="B4084" s="832">
        <v>2024</v>
      </c>
      <c r="C4084" s="832" t="s">
        <v>2199</v>
      </c>
      <c r="D4084" s="832" t="s">
        <v>2200</v>
      </c>
      <c r="E4084" s="832" t="s">
        <v>333</v>
      </c>
      <c r="F4084" s="832" t="s">
        <v>1153</v>
      </c>
      <c r="G4084" s="832">
        <v>238128</v>
      </c>
      <c r="H4084" s="832">
        <v>238128</v>
      </c>
      <c r="I4084" s="832">
        <v>238128</v>
      </c>
      <c r="J4084" s="832">
        <v>238128</v>
      </c>
      <c r="K4084" s="832">
        <v>238128</v>
      </c>
      <c r="L4084" s="832">
        <v>238128</v>
      </c>
      <c r="M4084" s="832">
        <v>238128</v>
      </c>
      <c r="N4084" s="832">
        <v>238128</v>
      </c>
      <c r="O4084" s="832">
        <v>238128</v>
      </c>
      <c r="P4084" s="832">
        <v>0</v>
      </c>
      <c r="Q4084" s="832">
        <v>0</v>
      </c>
      <c r="R4084" s="832">
        <v>0</v>
      </c>
      <c r="S4084" s="832">
        <v>0</v>
      </c>
      <c r="T4084" s="832">
        <v>0</v>
      </c>
      <c r="U4084" s="832">
        <v>-238128</v>
      </c>
      <c r="V4084" s="832">
        <v>0</v>
      </c>
      <c r="W4084" s="832">
        <v>0</v>
      </c>
      <c r="X4084" s="832">
        <v>0</v>
      </c>
      <c r="Y4084" s="832">
        <v>0</v>
      </c>
      <c r="Z4084" s="832">
        <v>0</v>
      </c>
      <c r="AA4084" s="832">
        <v>0</v>
      </c>
      <c r="AB4084" s="832">
        <v>0</v>
      </c>
      <c r="AC4084" s="832">
        <v>0</v>
      </c>
      <c r="AD4084" s="832">
        <v>0</v>
      </c>
      <c r="AE4084" s="832">
        <v>0</v>
      </c>
      <c r="AF4084" s="832">
        <v>0</v>
      </c>
      <c r="AG4084" s="832">
        <v>0</v>
      </c>
      <c r="AH4084" s="832">
        <v>0</v>
      </c>
      <c r="AI4084" s="832">
        <v>0</v>
      </c>
    </row>
    <row r="4085" spans="1:35" ht="15" customHeight="1">
      <c r="A4085" s="832" t="s">
        <v>1150</v>
      </c>
      <c r="B4085" s="832">
        <v>2024</v>
      </c>
      <c r="C4085" s="832" t="s">
        <v>2201</v>
      </c>
      <c r="D4085" s="832" t="s">
        <v>2817</v>
      </c>
      <c r="E4085" s="832" t="s">
        <v>333</v>
      </c>
      <c r="F4085" s="832" t="s">
        <v>1153</v>
      </c>
      <c r="G4085" s="832">
        <v>998</v>
      </c>
      <c r="H4085" s="832">
        <v>998</v>
      </c>
      <c r="I4085" s="832">
        <v>998</v>
      </c>
      <c r="J4085" s="832">
        <v>998</v>
      </c>
      <c r="K4085" s="832">
        <v>998</v>
      </c>
      <c r="L4085" s="832">
        <v>998</v>
      </c>
      <c r="M4085" s="832">
        <v>998</v>
      </c>
      <c r="N4085" s="832">
        <v>998</v>
      </c>
      <c r="O4085" s="832">
        <v>998</v>
      </c>
      <c r="P4085" s="832">
        <v>998</v>
      </c>
      <c r="Q4085" s="832">
        <v>998</v>
      </c>
      <c r="R4085" s="832">
        <v>998</v>
      </c>
      <c r="S4085" s="832">
        <v>0</v>
      </c>
      <c r="T4085" s="832">
        <v>0</v>
      </c>
      <c r="U4085" s="832">
        <v>0</v>
      </c>
      <c r="V4085" s="832">
        <v>0</v>
      </c>
      <c r="W4085" s="832">
        <v>0</v>
      </c>
      <c r="X4085" s="832">
        <v>0</v>
      </c>
      <c r="Y4085" s="832">
        <v>0</v>
      </c>
      <c r="Z4085" s="832">
        <v>0</v>
      </c>
      <c r="AA4085" s="832">
        <v>0</v>
      </c>
      <c r="AB4085" s="832">
        <v>0</v>
      </c>
      <c r="AC4085" s="832">
        <v>0</v>
      </c>
      <c r="AD4085" s="832">
        <v>0</v>
      </c>
      <c r="AE4085" s="832">
        <v>0</v>
      </c>
      <c r="AF4085" s="832">
        <v>0</v>
      </c>
      <c r="AG4085" s="832">
        <v>0</v>
      </c>
      <c r="AH4085" s="832">
        <v>0</v>
      </c>
      <c r="AI4085" s="832">
        <v>0</v>
      </c>
    </row>
    <row r="4086" spans="1:35" ht="15" customHeight="1">
      <c r="A4086" s="832" t="s">
        <v>1150</v>
      </c>
      <c r="B4086" s="832">
        <v>2024</v>
      </c>
      <c r="C4086" s="832" t="s">
        <v>2203</v>
      </c>
      <c r="D4086" s="832" t="s">
        <v>2204</v>
      </c>
      <c r="E4086" s="832" t="s">
        <v>333</v>
      </c>
      <c r="F4086" s="832" t="s">
        <v>1153</v>
      </c>
      <c r="G4086" s="832">
        <v>1214919</v>
      </c>
      <c r="H4086" s="832">
        <v>1214919</v>
      </c>
      <c r="I4086" s="832">
        <v>1214919</v>
      </c>
      <c r="J4086" s="832">
        <v>1214919</v>
      </c>
      <c r="K4086" s="832">
        <v>1214919</v>
      </c>
      <c r="L4086" s="832">
        <v>1214919</v>
      </c>
      <c r="M4086" s="832">
        <v>1214919</v>
      </c>
      <c r="N4086" s="832">
        <v>1214919</v>
      </c>
      <c r="O4086" s="832">
        <v>1214919</v>
      </c>
      <c r="P4086" s="832">
        <v>0</v>
      </c>
      <c r="Q4086" s="832">
        <v>0</v>
      </c>
      <c r="R4086" s="832">
        <v>0</v>
      </c>
      <c r="S4086" s="832">
        <v>0</v>
      </c>
      <c r="T4086" s="832">
        <v>0</v>
      </c>
      <c r="U4086" s="832">
        <v>-1214919</v>
      </c>
      <c r="V4086" s="832">
        <v>0</v>
      </c>
      <c r="W4086" s="832">
        <v>0</v>
      </c>
      <c r="X4086" s="832">
        <v>0</v>
      </c>
      <c r="Y4086" s="832">
        <v>0</v>
      </c>
      <c r="Z4086" s="832">
        <v>0</v>
      </c>
      <c r="AA4086" s="832">
        <v>0</v>
      </c>
      <c r="AB4086" s="832">
        <v>0</v>
      </c>
      <c r="AC4086" s="832">
        <v>0</v>
      </c>
      <c r="AD4086" s="832">
        <v>0</v>
      </c>
      <c r="AE4086" s="832">
        <v>0</v>
      </c>
      <c r="AF4086" s="832">
        <v>0</v>
      </c>
      <c r="AG4086" s="832">
        <v>0</v>
      </c>
      <c r="AH4086" s="832">
        <v>0</v>
      </c>
      <c r="AI4086" s="832">
        <v>0</v>
      </c>
    </row>
    <row r="4087" spans="1:35" ht="15" customHeight="1">
      <c r="A4087" s="832" t="s">
        <v>1150</v>
      </c>
      <c r="B4087" s="832">
        <v>2024</v>
      </c>
      <c r="C4087" s="832" t="s">
        <v>2205</v>
      </c>
      <c r="D4087" s="832" t="s">
        <v>2206</v>
      </c>
      <c r="E4087" s="832" t="s">
        <v>333</v>
      </c>
      <c r="F4087" s="832" t="s">
        <v>1153</v>
      </c>
      <c r="G4087" s="832">
        <v>0</v>
      </c>
      <c r="H4087" s="832">
        <v>0</v>
      </c>
      <c r="I4087" s="832">
        <v>0</v>
      </c>
      <c r="J4087" s="832">
        <v>0</v>
      </c>
      <c r="K4087" s="832">
        <v>0</v>
      </c>
      <c r="L4087" s="832">
        <v>0</v>
      </c>
      <c r="M4087" s="832">
        <v>0</v>
      </c>
      <c r="N4087" s="832">
        <v>0</v>
      </c>
      <c r="O4087" s="832">
        <v>0</v>
      </c>
      <c r="P4087" s="832">
        <v>0</v>
      </c>
      <c r="Q4087" s="832">
        <v>0</v>
      </c>
      <c r="R4087" s="832">
        <v>0</v>
      </c>
      <c r="S4087" s="832">
        <v>0</v>
      </c>
      <c r="T4087" s="832">
        <v>0</v>
      </c>
      <c r="U4087" s="832">
        <v>0</v>
      </c>
      <c r="V4087" s="832">
        <v>0</v>
      </c>
      <c r="W4087" s="832">
        <v>0</v>
      </c>
      <c r="X4087" s="832">
        <v>0</v>
      </c>
      <c r="Y4087" s="832">
        <v>0</v>
      </c>
      <c r="Z4087" s="832">
        <v>0</v>
      </c>
      <c r="AA4087" s="832">
        <v>0</v>
      </c>
      <c r="AB4087" s="832">
        <v>0</v>
      </c>
      <c r="AC4087" s="832">
        <v>0</v>
      </c>
      <c r="AD4087" s="832">
        <v>0</v>
      </c>
      <c r="AE4087" s="832">
        <v>0</v>
      </c>
      <c r="AF4087" s="832">
        <v>0</v>
      </c>
      <c r="AG4087" s="832">
        <v>0</v>
      </c>
      <c r="AH4087" s="832">
        <v>0</v>
      </c>
      <c r="AI4087" s="832">
        <v>0</v>
      </c>
    </row>
    <row r="4088" spans="1:35" ht="15" customHeight="1">
      <c r="A4088" s="832" t="s">
        <v>1150</v>
      </c>
      <c r="B4088" s="832">
        <v>2024</v>
      </c>
      <c r="C4088" s="832" t="s">
        <v>2207</v>
      </c>
      <c r="D4088" s="832" t="s">
        <v>2202</v>
      </c>
      <c r="E4088" s="832" t="s">
        <v>333</v>
      </c>
      <c r="F4088" s="832" t="s">
        <v>1153</v>
      </c>
      <c r="G4088" s="832">
        <v>0</v>
      </c>
      <c r="H4088" s="832">
        <v>0</v>
      </c>
      <c r="I4088" s="832">
        <v>0</v>
      </c>
      <c r="J4088" s="832">
        <v>0</v>
      </c>
      <c r="K4088" s="832">
        <v>0</v>
      </c>
      <c r="L4088" s="832">
        <v>0</v>
      </c>
      <c r="M4088" s="832">
        <v>0</v>
      </c>
      <c r="N4088" s="832">
        <v>0</v>
      </c>
      <c r="O4088" s="832">
        <v>0</v>
      </c>
      <c r="P4088" s="832">
        <v>0</v>
      </c>
      <c r="Q4088" s="832">
        <v>0</v>
      </c>
      <c r="R4088" s="832">
        <v>0</v>
      </c>
      <c r="S4088" s="832">
        <v>0</v>
      </c>
      <c r="T4088" s="832">
        <v>0</v>
      </c>
      <c r="U4088" s="832">
        <v>0</v>
      </c>
      <c r="V4088" s="832">
        <v>0</v>
      </c>
      <c r="W4088" s="832">
        <v>0</v>
      </c>
      <c r="X4088" s="832">
        <v>0</v>
      </c>
      <c r="Y4088" s="832">
        <v>0</v>
      </c>
      <c r="Z4088" s="832">
        <v>0</v>
      </c>
      <c r="AA4088" s="832">
        <v>0</v>
      </c>
      <c r="AB4088" s="832">
        <v>0</v>
      </c>
      <c r="AC4088" s="832">
        <v>0</v>
      </c>
      <c r="AD4088" s="832">
        <v>0</v>
      </c>
      <c r="AE4088" s="832">
        <v>0</v>
      </c>
      <c r="AF4088" s="832">
        <v>0</v>
      </c>
      <c r="AG4088" s="832">
        <v>0</v>
      </c>
      <c r="AH4088" s="832">
        <v>0</v>
      </c>
      <c r="AI4088" s="832">
        <v>0</v>
      </c>
    </row>
    <row r="4089" spans="1:35" ht="15" customHeight="1">
      <c r="A4089" s="832" t="s">
        <v>1150</v>
      </c>
      <c r="B4089" s="832">
        <v>2024</v>
      </c>
      <c r="C4089" s="832" t="s">
        <v>2208</v>
      </c>
      <c r="D4089" s="832" t="s">
        <v>2818</v>
      </c>
      <c r="E4089" s="832" t="s">
        <v>333</v>
      </c>
      <c r="F4089" s="832" t="s">
        <v>1153</v>
      </c>
      <c r="G4089" s="832">
        <v>3735807.51</v>
      </c>
      <c r="H4089" s="832">
        <v>3735807.51</v>
      </c>
      <c r="I4089" s="832">
        <v>3735807.51</v>
      </c>
      <c r="J4089" s="832">
        <v>3735807.51</v>
      </c>
      <c r="K4089" s="832">
        <v>5604377.7400000002</v>
      </c>
      <c r="L4089" s="832">
        <v>5604377.7400000002</v>
      </c>
      <c r="M4089" s="832">
        <v>5604377.7400000002</v>
      </c>
      <c r="N4089" s="832">
        <v>5604377.7400000002</v>
      </c>
      <c r="O4089" s="832">
        <v>5604377.7400000002</v>
      </c>
      <c r="P4089" s="832">
        <v>1181907.2</v>
      </c>
      <c r="Q4089" s="832">
        <v>1181907.2</v>
      </c>
      <c r="R4089" s="832">
        <v>1181907.2</v>
      </c>
      <c r="S4089" s="832">
        <v>0</v>
      </c>
      <c r="T4089" s="832">
        <v>0</v>
      </c>
      <c r="U4089" s="832">
        <v>-4422470.54</v>
      </c>
      <c r="V4089" s="832">
        <v>0</v>
      </c>
      <c r="W4089" s="832">
        <v>0</v>
      </c>
      <c r="X4089" s="832">
        <v>0</v>
      </c>
      <c r="Y4089" s="832">
        <v>0</v>
      </c>
      <c r="Z4089" s="832">
        <v>0</v>
      </c>
      <c r="AA4089" s="832">
        <v>0</v>
      </c>
      <c r="AB4089" s="832">
        <v>0</v>
      </c>
      <c r="AC4089" s="832">
        <v>0</v>
      </c>
      <c r="AD4089" s="832">
        <v>0</v>
      </c>
      <c r="AE4089" s="832">
        <v>0</v>
      </c>
      <c r="AF4089" s="832">
        <v>0</v>
      </c>
      <c r="AG4089" s="832">
        <v>0</v>
      </c>
      <c r="AH4089" s="832">
        <v>0</v>
      </c>
      <c r="AI4089" s="832">
        <v>0</v>
      </c>
    </row>
    <row r="4090" spans="1:35" ht="15" customHeight="1">
      <c r="A4090" s="832" t="s">
        <v>1150</v>
      </c>
      <c r="B4090" s="832">
        <v>2024</v>
      </c>
      <c r="C4090" s="832" t="s">
        <v>2210</v>
      </c>
      <c r="D4090" s="832" t="s">
        <v>2211</v>
      </c>
      <c r="E4090" s="832" t="s">
        <v>333</v>
      </c>
      <c r="F4090" s="832" t="s">
        <v>1153</v>
      </c>
      <c r="G4090" s="832">
        <v>0</v>
      </c>
      <c r="H4090" s="832">
        <v>0</v>
      </c>
      <c r="I4090" s="832">
        <v>0</v>
      </c>
      <c r="J4090" s="832">
        <v>0</v>
      </c>
      <c r="K4090" s="832">
        <v>0</v>
      </c>
      <c r="L4090" s="832">
        <v>0</v>
      </c>
      <c r="M4090" s="832">
        <v>0</v>
      </c>
      <c r="N4090" s="832">
        <v>0</v>
      </c>
      <c r="O4090" s="832">
        <v>0</v>
      </c>
      <c r="P4090" s="832">
        <v>0</v>
      </c>
      <c r="Q4090" s="832">
        <v>0</v>
      </c>
      <c r="R4090" s="832">
        <v>0</v>
      </c>
      <c r="S4090" s="832">
        <v>0</v>
      </c>
      <c r="T4090" s="832">
        <v>0</v>
      </c>
      <c r="U4090" s="832">
        <v>0</v>
      </c>
      <c r="V4090" s="832">
        <v>0</v>
      </c>
      <c r="W4090" s="832">
        <v>0</v>
      </c>
      <c r="X4090" s="832">
        <v>0</v>
      </c>
      <c r="Y4090" s="832">
        <v>0</v>
      </c>
      <c r="Z4090" s="832">
        <v>0</v>
      </c>
      <c r="AA4090" s="832">
        <v>0</v>
      </c>
      <c r="AB4090" s="832">
        <v>0</v>
      </c>
      <c r="AC4090" s="832">
        <v>0</v>
      </c>
      <c r="AD4090" s="832">
        <v>0</v>
      </c>
      <c r="AE4090" s="832">
        <v>0</v>
      </c>
      <c r="AF4090" s="832">
        <v>0</v>
      </c>
      <c r="AG4090" s="832">
        <v>0</v>
      </c>
      <c r="AH4090" s="832">
        <v>0</v>
      </c>
      <c r="AI4090" s="832">
        <v>0</v>
      </c>
    </row>
    <row r="4091" spans="1:35" ht="15" customHeight="1">
      <c r="A4091" s="832" t="s">
        <v>1150</v>
      </c>
      <c r="B4091" s="832">
        <v>2024</v>
      </c>
      <c r="C4091" s="832" t="s">
        <v>2212</v>
      </c>
      <c r="D4091" s="832" t="s">
        <v>2213</v>
      </c>
      <c r="E4091" s="832" t="s">
        <v>333</v>
      </c>
      <c r="F4091" s="832" t="s">
        <v>1153</v>
      </c>
      <c r="G4091" s="832">
        <v>0</v>
      </c>
      <c r="H4091" s="832">
        <v>-2930187</v>
      </c>
      <c r="I4091" s="832">
        <v>-4145173</v>
      </c>
      <c r="J4091" s="832">
        <v>-4145173</v>
      </c>
      <c r="K4091" s="832">
        <v>-4145173</v>
      </c>
      <c r="L4091" s="832">
        <v>-4145173</v>
      </c>
      <c r="M4091" s="832">
        <v>-4145173</v>
      </c>
      <c r="N4091" s="832">
        <v>-4145173</v>
      </c>
      <c r="O4091" s="832">
        <v>-4145173</v>
      </c>
      <c r="P4091" s="832">
        <v>0</v>
      </c>
      <c r="Q4091" s="832">
        <v>0</v>
      </c>
      <c r="R4091" s="832">
        <v>0</v>
      </c>
      <c r="S4091" s="832">
        <v>0</v>
      </c>
      <c r="T4091" s="832">
        <v>0</v>
      </c>
      <c r="U4091" s="832">
        <v>4145173</v>
      </c>
      <c r="V4091" s="832">
        <v>0</v>
      </c>
      <c r="W4091" s="832">
        <v>0</v>
      </c>
      <c r="X4091" s="832">
        <v>0</v>
      </c>
      <c r="Y4091" s="832">
        <v>0</v>
      </c>
      <c r="Z4091" s="832">
        <v>0</v>
      </c>
      <c r="AA4091" s="832">
        <v>0</v>
      </c>
      <c r="AB4091" s="832">
        <v>0</v>
      </c>
      <c r="AC4091" s="832">
        <v>0</v>
      </c>
      <c r="AD4091" s="832">
        <v>0</v>
      </c>
      <c r="AE4091" s="832">
        <v>0</v>
      </c>
      <c r="AF4091" s="832">
        <v>0</v>
      </c>
      <c r="AG4091" s="832">
        <v>0</v>
      </c>
      <c r="AH4091" s="832">
        <v>0</v>
      </c>
      <c r="AI4091" s="832">
        <v>0</v>
      </c>
    </row>
    <row r="4092" spans="1:35" ht="15" customHeight="1">
      <c r="A4092" s="832" t="s">
        <v>1150</v>
      </c>
      <c r="B4092" s="832">
        <v>2024</v>
      </c>
      <c r="C4092" s="832" t="s">
        <v>2214</v>
      </c>
      <c r="D4092" s="832" t="s">
        <v>2215</v>
      </c>
      <c r="E4092" s="832" t="s">
        <v>333</v>
      </c>
      <c r="F4092" s="832" t="s">
        <v>1153</v>
      </c>
      <c r="G4092" s="832">
        <v>-17500</v>
      </c>
      <c r="H4092" s="832">
        <v>-17500</v>
      </c>
      <c r="I4092" s="832">
        <v>-17500</v>
      </c>
      <c r="J4092" s="832">
        <v>-17500</v>
      </c>
      <c r="K4092" s="832">
        <v>-17500</v>
      </c>
      <c r="L4092" s="832">
        <v>-17500</v>
      </c>
      <c r="M4092" s="832">
        <v>-17500</v>
      </c>
      <c r="N4092" s="832">
        <v>-17500</v>
      </c>
      <c r="O4092" s="832">
        <v>-17500</v>
      </c>
      <c r="P4092" s="832">
        <v>0</v>
      </c>
      <c r="Q4092" s="832">
        <v>0</v>
      </c>
      <c r="R4092" s="832">
        <v>0</v>
      </c>
      <c r="S4092" s="832">
        <v>0</v>
      </c>
      <c r="T4092" s="832">
        <v>0</v>
      </c>
      <c r="U4092" s="832">
        <v>17500</v>
      </c>
      <c r="V4092" s="832">
        <v>0</v>
      </c>
      <c r="W4092" s="832">
        <v>0</v>
      </c>
      <c r="X4092" s="832">
        <v>0</v>
      </c>
      <c r="Y4092" s="832">
        <v>0</v>
      </c>
      <c r="Z4092" s="832">
        <v>0</v>
      </c>
      <c r="AA4092" s="832">
        <v>0</v>
      </c>
      <c r="AB4092" s="832">
        <v>0</v>
      </c>
      <c r="AC4092" s="832">
        <v>0</v>
      </c>
      <c r="AD4092" s="832">
        <v>0</v>
      </c>
      <c r="AE4092" s="832">
        <v>0</v>
      </c>
      <c r="AF4092" s="832">
        <v>0</v>
      </c>
      <c r="AG4092" s="832">
        <v>0</v>
      </c>
      <c r="AH4092" s="832">
        <v>0</v>
      </c>
      <c r="AI4092" s="832">
        <v>0</v>
      </c>
    </row>
    <row r="4093" spans="1:35" ht="15" customHeight="1">
      <c r="A4093" s="832" t="s">
        <v>1150</v>
      </c>
      <c r="B4093" s="832">
        <v>2024</v>
      </c>
      <c r="C4093" s="832" t="s">
        <v>2216</v>
      </c>
      <c r="D4093" s="832" t="s">
        <v>2217</v>
      </c>
      <c r="E4093" s="832" t="s">
        <v>333</v>
      </c>
      <c r="F4093" s="832" t="s">
        <v>1153</v>
      </c>
      <c r="G4093" s="832">
        <v>-146500</v>
      </c>
      <c r="H4093" s="832">
        <v>-146500</v>
      </c>
      <c r="I4093" s="832">
        <v>-146500</v>
      </c>
      <c r="J4093" s="832">
        <v>-146500</v>
      </c>
      <c r="K4093" s="832">
        <v>-146500</v>
      </c>
      <c r="L4093" s="832">
        <v>-146500</v>
      </c>
      <c r="M4093" s="832">
        <v>-146500</v>
      </c>
      <c r="N4093" s="832">
        <v>-146500</v>
      </c>
      <c r="O4093" s="832">
        <v>-146500</v>
      </c>
      <c r="P4093" s="832">
        <v>0</v>
      </c>
      <c r="Q4093" s="832">
        <v>0</v>
      </c>
      <c r="R4093" s="832">
        <v>0</v>
      </c>
      <c r="S4093" s="832">
        <v>0</v>
      </c>
      <c r="T4093" s="832">
        <v>0</v>
      </c>
      <c r="U4093" s="832">
        <v>146500</v>
      </c>
      <c r="V4093" s="832">
        <v>0</v>
      </c>
      <c r="W4093" s="832">
        <v>0</v>
      </c>
      <c r="X4093" s="832">
        <v>0</v>
      </c>
      <c r="Y4093" s="832">
        <v>0</v>
      </c>
      <c r="Z4093" s="832">
        <v>0</v>
      </c>
      <c r="AA4093" s="832">
        <v>0</v>
      </c>
      <c r="AB4093" s="832">
        <v>0</v>
      </c>
      <c r="AC4093" s="832">
        <v>0</v>
      </c>
      <c r="AD4093" s="832">
        <v>0</v>
      </c>
      <c r="AE4093" s="832">
        <v>0</v>
      </c>
      <c r="AF4093" s="832">
        <v>0</v>
      </c>
      <c r="AG4093" s="832">
        <v>0</v>
      </c>
      <c r="AH4093" s="832">
        <v>0</v>
      </c>
      <c r="AI4093" s="832">
        <v>0</v>
      </c>
    </row>
    <row r="4094" spans="1:35" ht="15" customHeight="1">
      <c r="A4094" s="832" t="s">
        <v>1150</v>
      </c>
      <c r="B4094" s="832">
        <v>2024</v>
      </c>
      <c r="C4094" s="832" t="s">
        <v>2218</v>
      </c>
      <c r="D4094" s="832" t="s">
        <v>2219</v>
      </c>
      <c r="E4094" s="832" t="s">
        <v>333</v>
      </c>
      <c r="F4094" s="832" t="s">
        <v>1153</v>
      </c>
      <c r="G4094" s="832">
        <v>-60700</v>
      </c>
      <c r="H4094" s="832">
        <v>-60700</v>
      </c>
      <c r="I4094" s="832">
        <v>-60700</v>
      </c>
      <c r="J4094" s="832">
        <v>-60700</v>
      </c>
      <c r="K4094" s="832">
        <v>-60700</v>
      </c>
      <c r="L4094" s="832">
        <v>-60700</v>
      </c>
      <c r="M4094" s="832">
        <v>-60700</v>
      </c>
      <c r="N4094" s="832">
        <v>-60700</v>
      </c>
      <c r="O4094" s="832">
        <v>-60700</v>
      </c>
      <c r="P4094" s="832">
        <v>0</v>
      </c>
      <c r="Q4094" s="832">
        <v>0</v>
      </c>
      <c r="R4094" s="832">
        <v>0</v>
      </c>
      <c r="S4094" s="832">
        <v>0</v>
      </c>
      <c r="T4094" s="832">
        <v>0</v>
      </c>
      <c r="U4094" s="832">
        <v>60700</v>
      </c>
      <c r="V4094" s="832">
        <v>0</v>
      </c>
      <c r="W4094" s="832">
        <v>0</v>
      </c>
      <c r="X4094" s="832">
        <v>0</v>
      </c>
      <c r="Y4094" s="832">
        <v>0</v>
      </c>
      <c r="Z4094" s="832">
        <v>0</v>
      </c>
      <c r="AA4094" s="832">
        <v>0</v>
      </c>
      <c r="AB4094" s="832">
        <v>0</v>
      </c>
      <c r="AC4094" s="832">
        <v>0</v>
      </c>
      <c r="AD4094" s="832">
        <v>0</v>
      </c>
      <c r="AE4094" s="832">
        <v>0</v>
      </c>
      <c r="AF4094" s="832">
        <v>0</v>
      </c>
      <c r="AG4094" s="832">
        <v>0</v>
      </c>
      <c r="AH4094" s="832">
        <v>0</v>
      </c>
      <c r="AI4094" s="832">
        <v>0</v>
      </c>
    </row>
    <row r="4095" spans="1:35" ht="15" customHeight="1">
      <c r="A4095" s="832" t="s">
        <v>1150</v>
      </c>
      <c r="B4095" s="832">
        <v>2024</v>
      </c>
      <c r="C4095" s="832" t="s">
        <v>2220</v>
      </c>
      <c r="D4095" s="832" t="s">
        <v>2221</v>
      </c>
      <c r="E4095" s="832" t="s">
        <v>333</v>
      </c>
      <c r="F4095" s="832" t="s">
        <v>1153</v>
      </c>
      <c r="G4095" s="832">
        <v>0</v>
      </c>
      <c r="H4095" s="832">
        <v>0</v>
      </c>
      <c r="I4095" s="832">
        <v>0</v>
      </c>
      <c r="J4095" s="832">
        <v>0</v>
      </c>
      <c r="K4095" s="832">
        <v>0</v>
      </c>
      <c r="L4095" s="832">
        <v>0</v>
      </c>
      <c r="M4095" s="832">
        <v>0</v>
      </c>
      <c r="N4095" s="832">
        <v>0</v>
      </c>
      <c r="O4095" s="832">
        <v>0</v>
      </c>
      <c r="P4095" s="832">
        <v>0</v>
      </c>
      <c r="Q4095" s="832">
        <v>0</v>
      </c>
      <c r="R4095" s="832">
        <v>0</v>
      </c>
      <c r="S4095" s="832">
        <v>0</v>
      </c>
      <c r="T4095" s="832">
        <v>0</v>
      </c>
      <c r="U4095" s="832">
        <v>0</v>
      </c>
      <c r="V4095" s="832">
        <v>0</v>
      </c>
      <c r="W4095" s="832">
        <v>0</v>
      </c>
      <c r="X4095" s="832">
        <v>0</v>
      </c>
      <c r="Y4095" s="832">
        <v>0</v>
      </c>
      <c r="Z4095" s="832">
        <v>0</v>
      </c>
      <c r="AA4095" s="832">
        <v>0</v>
      </c>
      <c r="AB4095" s="832">
        <v>0</v>
      </c>
      <c r="AC4095" s="832">
        <v>0</v>
      </c>
      <c r="AD4095" s="832">
        <v>0</v>
      </c>
      <c r="AE4095" s="832">
        <v>0</v>
      </c>
      <c r="AF4095" s="832">
        <v>0</v>
      </c>
      <c r="AG4095" s="832">
        <v>0</v>
      </c>
      <c r="AH4095" s="832">
        <v>0</v>
      </c>
      <c r="AI4095" s="832">
        <v>0</v>
      </c>
    </row>
    <row r="4096" spans="1:35" ht="15" customHeight="1">
      <c r="A4096" s="832" t="s">
        <v>1150</v>
      </c>
      <c r="B4096" s="832">
        <v>2024</v>
      </c>
      <c r="C4096" s="832" t="s">
        <v>2222</v>
      </c>
      <c r="D4096" s="832" t="s">
        <v>2223</v>
      </c>
      <c r="E4096" s="832" t="s">
        <v>333</v>
      </c>
      <c r="F4096" s="832" t="s">
        <v>1153</v>
      </c>
      <c r="G4096" s="832">
        <v>0</v>
      </c>
      <c r="H4096" s="832">
        <v>0</v>
      </c>
      <c r="I4096" s="832">
        <v>0</v>
      </c>
      <c r="J4096" s="832">
        <v>0</v>
      </c>
      <c r="K4096" s="832">
        <v>0</v>
      </c>
      <c r="L4096" s="832">
        <v>0</v>
      </c>
      <c r="M4096" s="832">
        <v>0</v>
      </c>
      <c r="N4096" s="832">
        <v>0</v>
      </c>
      <c r="O4096" s="832">
        <v>0</v>
      </c>
      <c r="P4096" s="832">
        <v>0</v>
      </c>
      <c r="Q4096" s="832">
        <v>0</v>
      </c>
      <c r="R4096" s="832">
        <v>0</v>
      </c>
      <c r="S4096" s="832">
        <v>0</v>
      </c>
      <c r="T4096" s="832">
        <v>0</v>
      </c>
      <c r="U4096" s="832">
        <v>0</v>
      </c>
      <c r="V4096" s="832">
        <v>0</v>
      </c>
      <c r="W4096" s="832">
        <v>0</v>
      </c>
      <c r="X4096" s="832">
        <v>0</v>
      </c>
      <c r="Y4096" s="832">
        <v>0</v>
      </c>
      <c r="Z4096" s="832">
        <v>0</v>
      </c>
      <c r="AA4096" s="832">
        <v>0</v>
      </c>
      <c r="AB4096" s="832">
        <v>0</v>
      </c>
      <c r="AC4096" s="832">
        <v>0</v>
      </c>
      <c r="AD4096" s="832">
        <v>0</v>
      </c>
      <c r="AE4096" s="832">
        <v>0</v>
      </c>
      <c r="AF4096" s="832">
        <v>0</v>
      </c>
      <c r="AG4096" s="832">
        <v>0</v>
      </c>
      <c r="AH4096" s="832">
        <v>0</v>
      </c>
      <c r="AI4096" s="832">
        <v>0</v>
      </c>
    </row>
    <row r="4097" spans="1:35" ht="15" customHeight="1">
      <c r="A4097" s="832" t="s">
        <v>1150</v>
      </c>
      <c r="B4097" s="832">
        <v>2024</v>
      </c>
      <c r="C4097" s="832" t="s">
        <v>2224</v>
      </c>
      <c r="D4097" s="832" t="s">
        <v>2225</v>
      </c>
      <c r="E4097" s="832" t="s">
        <v>2226</v>
      </c>
      <c r="F4097" s="832" t="s">
        <v>2226</v>
      </c>
      <c r="G4097" s="832">
        <v>0</v>
      </c>
      <c r="H4097" s="832">
        <v>0</v>
      </c>
      <c r="I4097" s="832">
        <v>0</v>
      </c>
      <c r="J4097" s="832">
        <v>0</v>
      </c>
      <c r="K4097" s="832">
        <v>0</v>
      </c>
      <c r="L4097" s="832">
        <v>0</v>
      </c>
      <c r="M4097" s="832">
        <v>0</v>
      </c>
      <c r="N4097" s="832">
        <v>0</v>
      </c>
      <c r="O4097" s="832">
        <v>0</v>
      </c>
      <c r="P4097" s="832">
        <v>0</v>
      </c>
      <c r="Q4097" s="832">
        <v>0</v>
      </c>
      <c r="R4097" s="832">
        <v>0</v>
      </c>
      <c r="S4097" s="832">
        <v>0</v>
      </c>
      <c r="T4097" s="832">
        <v>0</v>
      </c>
      <c r="U4097" s="832">
        <v>0</v>
      </c>
      <c r="V4097" s="832">
        <v>0</v>
      </c>
      <c r="W4097" s="832">
        <v>0</v>
      </c>
      <c r="X4097" s="832">
        <v>0</v>
      </c>
      <c r="Y4097" s="832">
        <v>0</v>
      </c>
      <c r="Z4097" s="832">
        <v>0</v>
      </c>
      <c r="AA4097" s="832">
        <v>0</v>
      </c>
      <c r="AB4097" s="832">
        <v>0</v>
      </c>
      <c r="AC4097" s="832">
        <v>0</v>
      </c>
      <c r="AD4097" s="832">
        <v>0</v>
      </c>
      <c r="AE4097" s="832">
        <v>0</v>
      </c>
      <c r="AF4097" s="832">
        <v>0</v>
      </c>
      <c r="AG4097" s="832">
        <v>0</v>
      </c>
      <c r="AH4097" s="832">
        <v>0</v>
      </c>
      <c r="AI4097" s="832">
        <v>0</v>
      </c>
    </row>
    <row r="4098" spans="1:35" ht="15" customHeight="1">
      <c r="A4098" s="832" t="s">
        <v>1150</v>
      </c>
      <c r="B4098" s="832">
        <v>2024</v>
      </c>
      <c r="C4098" s="832" t="s">
        <v>2227</v>
      </c>
      <c r="D4098" s="832" t="s">
        <v>2228</v>
      </c>
      <c r="E4098" s="832" t="s">
        <v>2226</v>
      </c>
      <c r="F4098" s="832" t="s">
        <v>2226</v>
      </c>
      <c r="G4098" s="832">
        <v>0</v>
      </c>
      <c r="H4098" s="832">
        <v>0</v>
      </c>
      <c r="I4098" s="832">
        <v>0</v>
      </c>
      <c r="J4098" s="832">
        <v>0</v>
      </c>
      <c r="K4098" s="832">
        <v>0</v>
      </c>
      <c r="L4098" s="832">
        <v>0</v>
      </c>
      <c r="M4098" s="832">
        <v>0</v>
      </c>
      <c r="N4098" s="832">
        <v>0</v>
      </c>
      <c r="O4098" s="832">
        <v>0</v>
      </c>
      <c r="P4098" s="832">
        <v>0</v>
      </c>
      <c r="Q4098" s="832">
        <v>0</v>
      </c>
      <c r="R4098" s="832">
        <v>0</v>
      </c>
      <c r="S4098" s="832">
        <v>0</v>
      </c>
      <c r="T4098" s="832">
        <v>0</v>
      </c>
      <c r="U4098" s="832">
        <v>0</v>
      </c>
      <c r="V4098" s="832">
        <v>0</v>
      </c>
      <c r="W4098" s="832">
        <v>0</v>
      </c>
      <c r="X4098" s="832">
        <v>0</v>
      </c>
      <c r="Y4098" s="832">
        <v>0</v>
      </c>
      <c r="Z4098" s="832">
        <v>0</v>
      </c>
      <c r="AA4098" s="832">
        <v>0</v>
      </c>
      <c r="AB4098" s="832">
        <v>0</v>
      </c>
      <c r="AC4098" s="832">
        <v>0</v>
      </c>
      <c r="AD4098" s="832">
        <v>0</v>
      </c>
      <c r="AE4098" s="832">
        <v>0</v>
      </c>
      <c r="AF4098" s="832">
        <v>0</v>
      </c>
      <c r="AG4098" s="832">
        <v>0</v>
      </c>
      <c r="AH4098" s="832">
        <v>0</v>
      </c>
      <c r="AI4098" s="832">
        <v>0</v>
      </c>
    </row>
    <row r="4099" spans="1:35" ht="15" customHeight="1">
      <c r="A4099" s="832" t="s">
        <v>1150</v>
      </c>
      <c r="B4099" s="832">
        <v>2024</v>
      </c>
      <c r="C4099" s="832" t="s">
        <v>2229</v>
      </c>
      <c r="D4099" s="832" t="s">
        <v>2230</v>
      </c>
      <c r="E4099" s="832" t="s">
        <v>2226</v>
      </c>
      <c r="F4099" s="832" t="s">
        <v>2226</v>
      </c>
      <c r="G4099" s="832">
        <v>0</v>
      </c>
      <c r="H4099" s="832">
        <v>0</v>
      </c>
      <c r="I4099" s="832">
        <v>0</v>
      </c>
      <c r="J4099" s="832">
        <v>0</v>
      </c>
      <c r="K4099" s="832">
        <v>0</v>
      </c>
      <c r="L4099" s="832">
        <v>0</v>
      </c>
      <c r="M4099" s="832">
        <v>0</v>
      </c>
      <c r="N4099" s="832">
        <v>0</v>
      </c>
      <c r="O4099" s="832">
        <v>0</v>
      </c>
      <c r="P4099" s="832">
        <v>0</v>
      </c>
      <c r="Q4099" s="832">
        <v>0</v>
      </c>
      <c r="R4099" s="832">
        <v>0</v>
      </c>
      <c r="S4099" s="832">
        <v>0</v>
      </c>
      <c r="T4099" s="832">
        <v>0</v>
      </c>
      <c r="U4099" s="832">
        <v>0</v>
      </c>
      <c r="V4099" s="832">
        <v>0</v>
      </c>
      <c r="W4099" s="832">
        <v>0</v>
      </c>
      <c r="X4099" s="832">
        <v>0</v>
      </c>
      <c r="Y4099" s="832">
        <v>0</v>
      </c>
      <c r="Z4099" s="832">
        <v>0</v>
      </c>
      <c r="AA4099" s="832">
        <v>0</v>
      </c>
      <c r="AB4099" s="832">
        <v>0</v>
      </c>
      <c r="AC4099" s="832">
        <v>0</v>
      </c>
      <c r="AD4099" s="832">
        <v>0</v>
      </c>
      <c r="AE4099" s="832">
        <v>0</v>
      </c>
      <c r="AF4099" s="832">
        <v>0</v>
      </c>
      <c r="AG4099" s="832">
        <v>0</v>
      </c>
      <c r="AH4099" s="832">
        <v>0</v>
      </c>
      <c r="AI4099" s="832">
        <v>0</v>
      </c>
    </row>
    <row r="4100" spans="1:35" ht="15" customHeight="1">
      <c r="A4100" s="832" t="s">
        <v>1150</v>
      </c>
      <c r="B4100" s="832">
        <v>2024</v>
      </c>
      <c r="C4100" s="832" t="s">
        <v>2231</v>
      </c>
      <c r="D4100" s="832" t="s">
        <v>2232</v>
      </c>
      <c r="E4100" s="832" t="s">
        <v>2226</v>
      </c>
      <c r="F4100" s="832" t="s">
        <v>2226</v>
      </c>
      <c r="G4100" s="832">
        <v>0</v>
      </c>
      <c r="H4100" s="832">
        <v>0</v>
      </c>
      <c r="I4100" s="832">
        <v>0</v>
      </c>
      <c r="J4100" s="832">
        <v>0</v>
      </c>
      <c r="K4100" s="832">
        <v>0</v>
      </c>
      <c r="L4100" s="832">
        <v>0</v>
      </c>
      <c r="M4100" s="832">
        <v>0</v>
      </c>
      <c r="N4100" s="832">
        <v>0</v>
      </c>
      <c r="O4100" s="832">
        <v>0</v>
      </c>
      <c r="P4100" s="832">
        <v>0</v>
      </c>
      <c r="Q4100" s="832">
        <v>0</v>
      </c>
      <c r="R4100" s="832">
        <v>0</v>
      </c>
      <c r="S4100" s="832">
        <v>0</v>
      </c>
      <c r="T4100" s="832">
        <v>0</v>
      </c>
      <c r="U4100" s="832">
        <v>0</v>
      </c>
      <c r="V4100" s="832">
        <v>0</v>
      </c>
      <c r="W4100" s="832">
        <v>0</v>
      </c>
      <c r="X4100" s="832">
        <v>0</v>
      </c>
      <c r="Y4100" s="832">
        <v>0</v>
      </c>
      <c r="Z4100" s="832">
        <v>0</v>
      </c>
      <c r="AA4100" s="832">
        <v>0</v>
      </c>
      <c r="AB4100" s="832">
        <v>0</v>
      </c>
      <c r="AC4100" s="832">
        <v>0</v>
      </c>
      <c r="AD4100" s="832">
        <v>0</v>
      </c>
      <c r="AE4100" s="832">
        <v>0</v>
      </c>
      <c r="AF4100" s="832">
        <v>0</v>
      </c>
      <c r="AG4100" s="832">
        <v>0</v>
      </c>
      <c r="AH4100" s="832">
        <v>0</v>
      </c>
      <c r="AI4100" s="832">
        <v>0</v>
      </c>
    </row>
    <row r="4101" spans="1:35" ht="15" customHeight="1">
      <c r="A4101" s="832" t="s">
        <v>1150</v>
      </c>
      <c r="B4101" s="832">
        <v>2024</v>
      </c>
      <c r="C4101" s="832" t="s">
        <v>2233</v>
      </c>
      <c r="D4101" s="832" t="s">
        <v>2234</v>
      </c>
      <c r="E4101" s="832" t="s">
        <v>2226</v>
      </c>
      <c r="F4101" s="832" t="s">
        <v>2226</v>
      </c>
      <c r="G4101" s="832">
        <v>649501.06000000006</v>
      </c>
      <c r="H4101" s="832">
        <v>701052.06</v>
      </c>
      <c r="I4101" s="832">
        <v>701052.06</v>
      </c>
      <c r="J4101" s="832">
        <v>863219.06</v>
      </c>
      <c r="K4101" s="832">
        <v>45468.36</v>
      </c>
      <c r="L4101" s="832">
        <v>286811.15999999997</v>
      </c>
      <c r="M4101" s="832">
        <v>286811.15999999997</v>
      </c>
      <c r="N4101" s="832">
        <v>342853.64</v>
      </c>
      <c r="O4101" s="832">
        <v>398982.64</v>
      </c>
      <c r="P4101" s="832">
        <v>457084.5</v>
      </c>
      <c r="Q4101" s="832">
        <v>516229.57</v>
      </c>
      <c r="R4101" s="832">
        <v>516229.57</v>
      </c>
      <c r="S4101" s="832">
        <v>71934.92</v>
      </c>
      <c r="T4101" s="832">
        <v>73809.100000000006</v>
      </c>
      <c r="U4101" s="832">
        <v>0</v>
      </c>
      <c r="V4101" s="832">
        <v>22</v>
      </c>
      <c r="W4101" s="832">
        <v>23</v>
      </c>
      <c r="X4101" s="832">
        <v>23</v>
      </c>
      <c r="Y4101" s="832">
        <v>26</v>
      </c>
      <c r="Z4101" s="832">
        <v>1</v>
      </c>
      <c r="AA4101" s="832">
        <v>6</v>
      </c>
      <c r="AB4101" s="832">
        <v>6</v>
      </c>
      <c r="AC4101" s="832">
        <v>7</v>
      </c>
      <c r="AD4101" s="832">
        <v>8</v>
      </c>
      <c r="AE4101" s="832">
        <v>9</v>
      </c>
      <c r="AF4101" s="832">
        <v>10</v>
      </c>
      <c r="AG4101" s="832">
        <v>10</v>
      </c>
      <c r="AH4101" s="832">
        <v>2</v>
      </c>
      <c r="AI4101" s="832">
        <v>1</v>
      </c>
    </row>
    <row r="4102" spans="1:35" ht="15" customHeight="1">
      <c r="A4102" s="832" t="s">
        <v>1150</v>
      </c>
      <c r="B4102" s="832">
        <v>2024</v>
      </c>
      <c r="C4102" s="832" t="s">
        <v>2235</v>
      </c>
      <c r="D4102" s="832" t="s">
        <v>2236</v>
      </c>
      <c r="E4102" s="832" t="s">
        <v>2226</v>
      </c>
      <c r="F4102" s="832" t="s">
        <v>2226</v>
      </c>
      <c r="G4102" s="832">
        <v>0</v>
      </c>
      <c r="H4102" s="832">
        <v>0</v>
      </c>
      <c r="I4102" s="832">
        <v>0</v>
      </c>
      <c r="J4102" s="832">
        <v>0</v>
      </c>
      <c r="K4102" s="832">
        <v>0</v>
      </c>
      <c r="L4102" s="832">
        <v>0</v>
      </c>
      <c r="M4102" s="832">
        <v>0</v>
      </c>
      <c r="N4102" s="832">
        <v>0</v>
      </c>
      <c r="O4102" s="832">
        <v>0</v>
      </c>
      <c r="P4102" s="832">
        <v>0</v>
      </c>
      <c r="Q4102" s="832">
        <v>0</v>
      </c>
      <c r="R4102" s="832">
        <v>0</v>
      </c>
      <c r="S4102" s="832">
        <v>0</v>
      </c>
      <c r="T4102" s="832">
        <v>0</v>
      </c>
      <c r="U4102" s="832">
        <v>0</v>
      </c>
      <c r="V4102" s="832">
        <v>0</v>
      </c>
      <c r="W4102" s="832">
        <v>0</v>
      </c>
      <c r="X4102" s="832">
        <v>0</v>
      </c>
      <c r="Y4102" s="832">
        <v>0</v>
      </c>
      <c r="Z4102" s="832">
        <v>0</v>
      </c>
      <c r="AA4102" s="832">
        <v>0</v>
      </c>
      <c r="AB4102" s="832">
        <v>0</v>
      </c>
      <c r="AC4102" s="832">
        <v>0</v>
      </c>
      <c r="AD4102" s="832">
        <v>0</v>
      </c>
      <c r="AE4102" s="832">
        <v>0</v>
      </c>
      <c r="AF4102" s="832">
        <v>0</v>
      </c>
      <c r="AG4102" s="832">
        <v>0</v>
      </c>
      <c r="AH4102" s="832">
        <v>0</v>
      </c>
      <c r="AI4102" s="832">
        <v>0</v>
      </c>
    </row>
    <row r="4103" spans="1:35" ht="15" customHeight="1">
      <c r="A4103" s="832" t="s">
        <v>1150</v>
      </c>
      <c r="B4103" s="832">
        <v>2024</v>
      </c>
      <c r="C4103" s="832" t="s">
        <v>2237</v>
      </c>
      <c r="D4103" s="832" t="s">
        <v>2238</v>
      </c>
      <c r="E4103" s="832" t="s">
        <v>2226</v>
      </c>
      <c r="F4103" s="832" t="s">
        <v>2226</v>
      </c>
      <c r="G4103" s="832">
        <v>364085.03</v>
      </c>
      <c r="H4103" s="832">
        <v>364085.03</v>
      </c>
      <c r="I4103" s="832">
        <v>364085.03</v>
      </c>
      <c r="J4103" s="832">
        <v>364085.03</v>
      </c>
      <c r="K4103" s="832">
        <v>84450</v>
      </c>
      <c r="L4103" s="832">
        <v>128498</v>
      </c>
      <c r="M4103" s="832">
        <v>172446</v>
      </c>
      <c r="N4103" s="832">
        <v>265495</v>
      </c>
      <c r="O4103" s="832">
        <v>265495</v>
      </c>
      <c r="P4103" s="832">
        <v>314943</v>
      </c>
      <c r="Q4103" s="832">
        <v>314943</v>
      </c>
      <c r="R4103" s="832">
        <v>314943</v>
      </c>
      <c r="S4103" s="832">
        <v>30340.42</v>
      </c>
      <c r="T4103" s="832">
        <v>28631.18</v>
      </c>
      <c r="U4103" s="832">
        <v>0</v>
      </c>
      <c r="V4103" s="832">
        <v>10</v>
      </c>
      <c r="W4103" s="832">
        <v>10</v>
      </c>
      <c r="X4103" s="832">
        <v>10</v>
      </c>
      <c r="Y4103" s="832">
        <v>10</v>
      </c>
      <c r="Z4103" s="832">
        <v>2</v>
      </c>
      <c r="AA4103" s="832">
        <v>3</v>
      </c>
      <c r="AB4103" s="832">
        <v>4</v>
      </c>
      <c r="AC4103" s="832">
        <v>6</v>
      </c>
      <c r="AD4103" s="832">
        <v>6</v>
      </c>
      <c r="AE4103" s="832">
        <v>7</v>
      </c>
      <c r="AF4103" s="832">
        <v>7</v>
      </c>
      <c r="AG4103" s="832">
        <v>7</v>
      </c>
      <c r="AH4103" s="832">
        <v>1</v>
      </c>
      <c r="AI4103" s="832">
        <v>1</v>
      </c>
    </row>
    <row r="4104" spans="1:35" ht="15" customHeight="1">
      <c r="A4104" s="832" t="s">
        <v>1150</v>
      </c>
      <c r="B4104" s="832">
        <v>2024</v>
      </c>
      <c r="C4104" s="832" t="s">
        <v>2239</v>
      </c>
      <c r="D4104" s="832" t="s">
        <v>2240</v>
      </c>
      <c r="E4104" s="832" t="s">
        <v>2226</v>
      </c>
      <c r="F4104" s="832" t="s">
        <v>2226</v>
      </c>
      <c r="G4104" s="832">
        <v>165633.65</v>
      </c>
      <c r="H4104" s="832">
        <v>165633.65</v>
      </c>
      <c r="I4104" s="832">
        <v>165633.65</v>
      </c>
      <c r="J4104" s="832">
        <v>165633.65</v>
      </c>
      <c r="K4104" s="832">
        <v>0</v>
      </c>
      <c r="L4104" s="832">
        <v>0</v>
      </c>
      <c r="M4104" s="832">
        <v>0</v>
      </c>
      <c r="N4104" s="832">
        <v>0</v>
      </c>
      <c r="O4104" s="832">
        <v>0</v>
      </c>
      <c r="P4104" s="832">
        <v>0</v>
      </c>
      <c r="Q4104" s="832">
        <v>0</v>
      </c>
      <c r="R4104" s="832">
        <v>0</v>
      </c>
      <c r="S4104" s="832">
        <v>13802.8</v>
      </c>
      <c r="T4104" s="832">
        <v>0</v>
      </c>
      <c r="U4104" s="832">
        <v>0</v>
      </c>
      <c r="V4104" s="832">
        <v>4</v>
      </c>
      <c r="W4104" s="832">
        <v>4</v>
      </c>
      <c r="X4104" s="832">
        <v>4</v>
      </c>
      <c r="Y4104" s="832">
        <v>4</v>
      </c>
      <c r="Z4104" s="832">
        <v>0</v>
      </c>
      <c r="AA4104" s="832">
        <v>0</v>
      </c>
      <c r="AB4104" s="832">
        <v>0</v>
      </c>
      <c r="AC4104" s="832">
        <v>0</v>
      </c>
      <c r="AD4104" s="832">
        <v>0</v>
      </c>
      <c r="AE4104" s="832">
        <v>0</v>
      </c>
      <c r="AF4104" s="832">
        <v>0</v>
      </c>
      <c r="AG4104" s="832">
        <v>0</v>
      </c>
      <c r="AH4104" s="832">
        <v>0</v>
      </c>
      <c r="AI4104" s="832">
        <v>0</v>
      </c>
    </row>
    <row r="4105" spans="1:35" ht="15" customHeight="1">
      <c r="A4105" s="832" t="s">
        <v>1150</v>
      </c>
      <c r="B4105" s="832">
        <v>2024</v>
      </c>
      <c r="C4105" s="832" t="s">
        <v>2241</v>
      </c>
      <c r="D4105" s="832" t="s">
        <v>2242</v>
      </c>
      <c r="E4105" s="832" t="s">
        <v>2226</v>
      </c>
      <c r="F4105" s="832" t="s">
        <v>2226</v>
      </c>
      <c r="G4105" s="832">
        <v>0</v>
      </c>
      <c r="H4105" s="832">
        <v>0</v>
      </c>
      <c r="I4105" s="832">
        <v>0</v>
      </c>
      <c r="J4105" s="832">
        <v>0</v>
      </c>
      <c r="K4105" s="832">
        <v>0</v>
      </c>
      <c r="L4105" s="832">
        <v>0</v>
      </c>
      <c r="M4105" s="832">
        <v>0</v>
      </c>
      <c r="N4105" s="832">
        <v>0</v>
      </c>
      <c r="O4105" s="832">
        <v>0</v>
      </c>
      <c r="P4105" s="832">
        <v>0</v>
      </c>
      <c r="Q4105" s="832">
        <v>0</v>
      </c>
      <c r="R4105" s="832">
        <v>0</v>
      </c>
      <c r="S4105" s="832">
        <v>0</v>
      </c>
      <c r="T4105" s="832">
        <v>0</v>
      </c>
      <c r="U4105" s="832">
        <v>0</v>
      </c>
      <c r="V4105" s="832">
        <v>0</v>
      </c>
      <c r="W4105" s="832">
        <v>0</v>
      </c>
      <c r="X4105" s="832">
        <v>0</v>
      </c>
      <c r="Y4105" s="832">
        <v>0</v>
      </c>
      <c r="Z4105" s="832">
        <v>0</v>
      </c>
      <c r="AA4105" s="832">
        <v>0</v>
      </c>
      <c r="AB4105" s="832">
        <v>0</v>
      </c>
      <c r="AC4105" s="832">
        <v>0</v>
      </c>
      <c r="AD4105" s="832">
        <v>0</v>
      </c>
      <c r="AE4105" s="832">
        <v>0</v>
      </c>
      <c r="AF4105" s="832">
        <v>0</v>
      </c>
      <c r="AG4105" s="832">
        <v>0</v>
      </c>
      <c r="AH4105" s="832">
        <v>0</v>
      </c>
      <c r="AI4105" s="832">
        <v>0</v>
      </c>
    </row>
    <row r="4106" spans="1:35" ht="15" customHeight="1">
      <c r="A4106" s="832" t="s">
        <v>1150</v>
      </c>
      <c r="B4106" s="832">
        <v>2024</v>
      </c>
      <c r="C4106" s="832" t="s">
        <v>2243</v>
      </c>
      <c r="D4106" s="832" t="s">
        <v>2244</v>
      </c>
      <c r="E4106" s="832" t="s">
        <v>2226</v>
      </c>
      <c r="F4106" s="832" t="s">
        <v>2226</v>
      </c>
      <c r="G4106" s="832">
        <v>0</v>
      </c>
      <c r="H4106" s="832">
        <v>0</v>
      </c>
      <c r="I4106" s="832">
        <v>0</v>
      </c>
      <c r="J4106" s="832">
        <v>0</v>
      </c>
      <c r="K4106" s="832">
        <v>0</v>
      </c>
      <c r="L4106" s="832">
        <v>0</v>
      </c>
      <c r="M4106" s="832">
        <v>42115.25</v>
      </c>
      <c r="N4106" s="832">
        <v>42115.25</v>
      </c>
      <c r="O4106" s="832">
        <v>42115.25</v>
      </c>
      <c r="P4106" s="832">
        <v>42115.25</v>
      </c>
      <c r="Q4106" s="832">
        <v>42115.25</v>
      </c>
      <c r="R4106" s="832">
        <v>42115.25</v>
      </c>
      <c r="S4106" s="832">
        <v>0</v>
      </c>
      <c r="T4106" s="832">
        <v>3828.66</v>
      </c>
      <c r="U4106" s="832">
        <v>0</v>
      </c>
      <c r="V4106" s="832">
        <v>0</v>
      </c>
      <c r="W4106" s="832">
        <v>0</v>
      </c>
      <c r="X4106" s="832">
        <v>0</v>
      </c>
      <c r="Y4106" s="832">
        <v>0</v>
      </c>
      <c r="Z4106" s="832">
        <v>0</v>
      </c>
      <c r="AA4106" s="832">
        <v>0</v>
      </c>
      <c r="AB4106" s="832">
        <v>1</v>
      </c>
      <c r="AC4106" s="832">
        <v>1</v>
      </c>
      <c r="AD4106" s="832">
        <v>1</v>
      </c>
      <c r="AE4106" s="832">
        <v>1</v>
      </c>
      <c r="AF4106" s="832">
        <v>1</v>
      </c>
      <c r="AG4106" s="832">
        <v>1</v>
      </c>
      <c r="AH4106" s="832">
        <v>0</v>
      </c>
      <c r="AI4106" s="832">
        <v>0</v>
      </c>
    </row>
    <row r="4107" spans="1:35" ht="15" customHeight="1">
      <c r="A4107" s="832" t="s">
        <v>1150</v>
      </c>
      <c r="B4107" s="832">
        <v>2024</v>
      </c>
      <c r="C4107" s="832" t="s">
        <v>2245</v>
      </c>
      <c r="D4107" s="832" t="s">
        <v>2246</v>
      </c>
      <c r="E4107" s="832" t="s">
        <v>2226</v>
      </c>
      <c r="F4107" s="832" t="s">
        <v>2226</v>
      </c>
      <c r="G4107" s="832">
        <v>0</v>
      </c>
      <c r="H4107" s="832">
        <v>0</v>
      </c>
      <c r="I4107" s="832">
        <v>0</v>
      </c>
      <c r="J4107" s="832">
        <v>0</v>
      </c>
      <c r="K4107" s="832">
        <v>0</v>
      </c>
      <c r="L4107" s="832">
        <v>0</v>
      </c>
      <c r="M4107" s="832">
        <v>0</v>
      </c>
      <c r="N4107" s="832">
        <v>0</v>
      </c>
      <c r="O4107" s="832">
        <v>0</v>
      </c>
      <c r="P4107" s="832">
        <v>0</v>
      </c>
      <c r="Q4107" s="832">
        <v>0</v>
      </c>
      <c r="R4107" s="832">
        <v>0</v>
      </c>
      <c r="S4107" s="832">
        <v>0</v>
      </c>
      <c r="T4107" s="832">
        <v>0</v>
      </c>
      <c r="U4107" s="832">
        <v>0</v>
      </c>
      <c r="V4107" s="832">
        <v>0</v>
      </c>
      <c r="W4107" s="832">
        <v>0</v>
      </c>
      <c r="X4107" s="832">
        <v>0</v>
      </c>
      <c r="Y4107" s="832">
        <v>0</v>
      </c>
      <c r="Z4107" s="832">
        <v>0</v>
      </c>
      <c r="AA4107" s="832">
        <v>0</v>
      </c>
      <c r="AB4107" s="832">
        <v>0</v>
      </c>
      <c r="AC4107" s="832">
        <v>0</v>
      </c>
      <c r="AD4107" s="832">
        <v>0</v>
      </c>
      <c r="AE4107" s="832">
        <v>0</v>
      </c>
      <c r="AF4107" s="832">
        <v>0</v>
      </c>
      <c r="AG4107" s="832">
        <v>0</v>
      </c>
      <c r="AH4107" s="832">
        <v>0</v>
      </c>
      <c r="AI4107" s="832">
        <v>0</v>
      </c>
    </row>
    <row r="4108" spans="1:35" ht="15" customHeight="1">
      <c r="A4108" s="832" t="s">
        <v>1150</v>
      </c>
      <c r="B4108" s="832">
        <v>2024</v>
      </c>
      <c r="C4108" s="832" t="s">
        <v>2247</v>
      </c>
      <c r="D4108" s="832" t="s">
        <v>2819</v>
      </c>
      <c r="E4108" s="832" t="s">
        <v>2226</v>
      </c>
      <c r="F4108" s="832" t="s">
        <v>2226</v>
      </c>
      <c r="G4108" s="832">
        <v>1543657.62</v>
      </c>
      <c r="H4108" s="832">
        <v>1827069.07</v>
      </c>
      <c r="I4108" s="832">
        <v>2069846.07</v>
      </c>
      <c r="J4108" s="832">
        <v>2276306.0699999998</v>
      </c>
      <c r="K4108" s="832">
        <v>135734</v>
      </c>
      <c r="L4108" s="832">
        <v>273678</v>
      </c>
      <c r="M4108" s="832">
        <v>515034.82</v>
      </c>
      <c r="N4108" s="832">
        <v>979464.6</v>
      </c>
      <c r="O4108" s="832">
        <v>1089309.6000000001</v>
      </c>
      <c r="P4108" s="832">
        <v>1199424.3400000001</v>
      </c>
      <c r="Q4108" s="832">
        <v>1338090.02</v>
      </c>
      <c r="R4108" s="832">
        <v>1508361.03</v>
      </c>
      <c r="S4108" s="832">
        <v>189692.17</v>
      </c>
      <c r="T4108" s="832">
        <v>201044.66</v>
      </c>
      <c r="U4108" s="832">
        <v>0</v>
      </c>
      <c r="V4108" s="832">
        <v>71</v>
      </c>
      <c r="W4108" s="832">
        <v>81</v>
      </c>
      <c r="X4108" s="832">
        <v>90</v>
      </c>
      <c r="Y4108" s="832">
        <v>97</v>
      </c>
      <c r="Z4108" s="832">
        <v>5</v>
      </c>
      <c r="AA4108" s="832">
        <v>10</v>
      </c>
      <c r="AB4108" s="832">
        <v>19</v>
      </c>
      <c r="AC4108" s="832">
        <v>36</v>
      </c>
      <c r="AD4108" s="832">
        <v>40</v>
      </c>
      <c r="AE4108" s="832">
        <v>44</v>
      </c>
      <c r="AF4108" s="832">
        <v>49</v>
      </c>
      <c r="AG4108" s="832">
        <v>55</v>
      </c>
      <c r="AH4108" s="832">
        <v>8</v>
      </c>
      <c r="AI4108" s="832">
        <v>7</v>
      </c>
    </row>
    <row r="4109" spans="1:35" ht="15" customHeight="1">
      <c r="A4109" s="832" t="s">
        <v>1150</v>
      </c>
      <c r="B4109" s="832">
        <v>2024</v>
      </c>
      <c r="C4109" s="832" t="s">
        <v>2249</v>
      </c>
      <c r="D4109" s="832" t="s">
        <v>2250</v>
      </c>
      <c r="E4109" s="832" t="s">
        <v>2226</v>
      </c>
      <c r="F4109" s="832" t="s">
        <v>2226</v>
      </c>
      <c r="G4109" s="832">
        <v>0</v>
      </c>
      <c r="H4109" s="832">
        <v>0</v>
      </c>
      <c r="I4109" s="832">
        <v>0</v>
      </c>
      <c r="J4109" s="832">
        <v>0</v>
      </c>
      <c r="K4109" s="832">
        <v>0</v>
      </c>
      <c r="L4109" s="832">
        <v>0</v>
      </c>
      <c r="M4109" s="832">
        <v>0</v>
      </c>
      <c r="N4109" s="832">
        <v>0</v>
      </c>
      <c r="O4109" s="832">
        <v>0</v>
      </c>
      <c r="P4109" s="832">
        <v>0</v>
      </c>
      <c r="Q4109" s="832">
        <v>0</v>
      </c>
      <c r="R4109" s="832">
        <v>0</v>
      </c>
      <c r="S4109" s="832">
        <v>0</v>
      </c>
      <c r="T4109" s="832">
        <v>0</v>
      </c>
      <c r="U4109" s="832">
        <v>0</v>
      </c>
      <c r="V4109" s="832">
        <v>0</v>
      </c>
      <c r="W4109" s="832">
        <v>0</v>
      </c>
      <c r="X4109" s="832">
        <v>0</v>
      </c>
      <c r="Y4109" s="832">
        <v>0</v>
      </c>
      <c r="Z4109" s="832">
        <v>0</v>
      </c>
      <c r="AA4109" s="832">
        <v>0</v>
      </c>
      <c r="AB4109" s="832">
        <v>0</v>
      </c>
      <c r="AC4109" s="832">
        <v>0</v>
      </c>
      <c r="AD4109" s="832">
        <v>0</v>
      </c>
      <c r="AE4109" s="832">
        <v>0</v>
      </c>
      <c r="AF4109" s="832">
        <v>0</v>
      </c>
      <c r="AG4109" s="832">
        <v>0</v>
      </c>
      <c r="AH4109" s="832">
        <v>0</v>
      </c>
      <c r="AI4109" s="832">
        <v>0</v>
      </c>
    </row>
    <row r="4110" spans="1:35" ht="15" customHeight="1">
      <c r="A4110" s="832" t="s">
        <v>1150</v>
      </c>
      <c r="B4110" s="832">
        <v>2024</v>
      </c>
      <c r="C4110" s="832" t="s">
        <v>2251</v>
      </c>
      <c r="D4110" s="832" t="s">
        <v>2252</v>
      </c>
      <c r="E4110" s="832" t="s">
        <v>2226</v>
      </c>
      <c r="F4110" s="832" t="s">
        <v>2226</v>
      </c>
      <c r="G4110" s="832">
        <v>0</v>
      </c>
      <c r="H4110" s="832">
        <v>0</v>
      </c>
      <c r="I4110" s="832">
        <v>0</v>
      </c>
      <c r="J4110" s="832">
        <v>0</v>
      </c>
      <c r="K4110" s="832">
        <v>0</v>
      </c>
      <c r="L4110" s="832">
        <v>0</v>
      </c>
      <c r="M4110" s="832">
        <v>0</v>
      </c>
      <c r="N4110" s="832">
        <v>0</v>
      </c>
      <c r="O4110" s="832">
        <v>0</v>
      </c>
      <c r="P4110" s="832">
        <v>0</v>
      </c>
      <c r="Q4110" s="832">
        <v>0</v>
      </c>
      <c r="R4110" s="832">
        <v>0</v>
      </c>
      <c r="S4110" s="832">
        <v>0</v>
      </c>
      <c r="T4110" s="832">
        <v>0</v>
      </c>
      <c r="U4110" s="832">
        <v>0</v>
      </c>
      <c r="V4110" s="832">
        <v>0</v>
      </c>
      <c r="W4110" s="832">
        <v>0</v>
      </c>
      <c r="X4110" s="832">
        <v>0</v>
      </c>
      <c r="Y4110" s="832">
        <v>0</v>
      </c>
      <c r="Z4110" s="832">
        <v>0</v>
      </c>
      <c r="AA4110" s="832">
        <v>0</v>
      </c>
      <c r="AB4110" s="832">
        <v>0</v>
      </c>
      <c r="AC4110" s="832">
        <v>0</v>
      </c>
      <c r="AD4110" s="832">
        <v>0</v>
      </c>
      <c r="AE4110" s="832">
        <v>0</v>
      </c>
      <c r="AF4110" s="832">
        <v>0</v>
      </c>
      <c r="AG4110" s="832">
        <v>0</v>
      </c>
      <c r="AH4110" s="832">
        <v>0</v>
      </c>
      <c r="AI4110" s="832">
        <v>0</v>
      </c>
    </row>
    <row r="4111" spans="1:35" ht="15" customHeight="1">
      <c r="A4111" s="832" t="s">
        <v>1150</v>
      </c>
      <c r="B4111" s="832">
        <v>2024</v>
      </c>
      <c r="C4111" s="832" t="s">
        <v>2253</v>
      </c>
      <c r="D4111" s="832" t="s">
        <v>2254</v>
      </c>
      <c r="E4111" s="832" t="s">
        <v>2226</v>
      </c>
      <c r="F4111" s="832" t="s">
        <v>2226</v>
      </c>
      <c r="G4111" s="832">
        <v>294215.92</v>
      </c>
      <c r="H4111" s="832">
        <v>367651.92</v>
      </c>
      <c r="I4111" s="832">
        <v>367651.92</v>
      </c>
      <c r="J4111" s="832">
        <v>367651.92</v>
      </c>
      <c r="K4111" s="832">
        <v>99669</v>
      </c>
      <c r="L4111" s="832">
        <v>99669</v>
      </c>
      <c r="M4111" s="832">
        <v>168017.27</v>
      </c>
      <c r="N4111" s="832">
        <v>168017.27</v>
      </c>
      <c r="O4111" s="832">
        <v>168017.27</v>
      </c>
      <c r="P4111" s="832">
        <v>168017.27</v>
      </c>
      <c r="Q4111" s="832">
        <v>168017.27</v>
      </c>
      <c r="R4111" s="832">
        <v>168017.27</v>
      </c>
      <c r="S4111" s="832">
        <v>30637.66</v>
      </c>
      <c r="T4111" s="832">
        <v>21950.3</v>
      </c>
      <c r="U4111" s="832">
        <v>0</v>
      </c>
      <c r="V4111" s="832">
        <v>12</v>
      </c>
      <c r="W4111" s="832">
        <v>14</v>
      </c>
      <c r="X4111" s="832">
        <v>14</v>
      </c>
      <c r="Y4111" s="832">
        <v>14</v>
      </c>
      <c r="Z4111" s="832">
        <v>3</v>
      </c>
      <c r="AA4111" s="832">
        <v>3</v>
      </c>
      <c r="AB4111" s="832">
        <v>5</v>
      </c>
      <c r="AC4111" s="832">
        <v>5</v>
      </c>
      <c r="AD4111" s="832">
        <v>5</v>
      </c>
      <c r="AE4111" s="832">
        <v>5</v>
      </c>
      <c r="AF4111" s="832">
        <v>5</v>
      </c>
      <c r="AG4111" s="832">
        <v>5</v>
      </c>
      <c r="AH4111" s="832">
        <v>1</v>
      </c>
      <c r="AI4111" s="832">
        <v>1</v>
      </c>
    </row>
    <row r="4112" spans="1:35" ht="15" customHeight="1">
      <c r="A4112" s="832" t="s">
        <v>1150</v>
      </c>
      <c r="B4112" s="832">
        <v>2024</v>
      </c>
      <c r="C4112" s="832" t="s">
        <v>2255</v>
      </c>
      <c r="D4112" s="832" t="s">
        <v>2250</v>
      </c>
      <c r="E4112" s="832" t="s">
        <v>2226</v>
      </c>
      <c r="F4112" s="832" t="s">
        <v>2226</v>
      </c>
      <c r="G4112" s="832">
        <v>0</v>
      </c>
      <c r="H4112" s="832">
        <v>0</v>
      </c>
      <c r="I4112" s="832">
        <v>0</v>
      </c>
      <c r="J4112" s="832">
        <v>0</v>
      </c>
      <c r="K4112" s="832">
        <v>0</v>
      </c>
      <c r="L4112" s="832">
        <v>0</v>
      </c>
      <c r="M4112" s="832">
        <v>0</v>
      </c>
      <c r="N4112" s="832">
        <v>0</v>
      </c>
      <c r="O4112" s="832">
        <v>0</v>
      </c>
      <c r="P4112" s="832">
        <v>0</v>
      </c>
      <c r="Q4112" s="832">
        <v>0</v>
      </c>
      <c r="R4112" s="832">
        <v>0</v>
      </c>
      <c r="S4112" s="832">
        <v>0</v>
      </c>
      <c r="T4112" s="832">
        <v>0</v>
      </c>
      <c r="U4112" s="832">
        <v>0</v>
      </c>
      <c r="V4112" s="832">
        <v>0</v>
      </c>
      <c r="W4112" s="832">
        <v>0</v>
      </c>
      <c r="X4112" s="832">
        <v>0</v>
      </c>
      <c r="Y4112" s="832">
        <v>0</v>
      </c>
      <c r="Z4112" s="832">
        <v>0</v>
      </c>
      <c r="AA4112" s="832">
        <v>0</v>
      </c>
      <c r="AB4112" s="832">
        <v>0</v>
      </c>
      <c r="AC4112" s="832">
        <v>0</v>
      </c>
      <c r="AD4112" s="832">
        <v>0</v>
      </c>
      <c r="AE4112" s="832">
        <v>0</v>
      </c>
      <c r="AF4112" s="832">
        <v>0</v>
      </c>
      <c r="AG4112" s="832">
        <v>0</v>
      </c>
      <c r="AH4112" s="832">
        <v>0</v>
      </c>
      <c r="AI4112" s="832">
        <v>0</v>
      </c>
    </row>
    <row r="4113" spans="1:35" ht="15" customHeight="1">
      <c r="A4113" s="832" t="s">
        <v>1150</v>
      </c>
      <c r="B4113" s="832">
        <v>2024</v>
      </c>
      <c r="C4113" s="832" t="s">
        <v>2256</v>
      </c>
      <c r="D4113" s="832" t="s">
        <v>2257</v>
      </c>
      <c r="E4113" s="832" t="s">
        <v>2226</v>
      </c>
      <c r="F4113" s="832" t="s">
        <v>2226</v>
      </c>
      <c r="G4113" s="832">
        <v>0</v>
      </c>
      <c r="H4113" s="832">
        <v>0</v>
      </c>
      <c r="I4113" s="832">
        <v>0</v>
      </c>
      <c r="J4113" s="832">
        <v>0</v>
      </c>
      <c r="K4113" s="832">
        <v>0</v>
      </c>
      <c r="L4113" s="832">
        <v>0</v>
      </c>
      <c r="M4113" s="832">
        <v>0</v>
      </c>
      <c r="N4113" s="832">
        <v>0</v>
      </c>
      <c r="O4113" s="832">
        <v>0</v>
      </c>
      <c r="P4113" s="832">
        <v>0</v>
      </c>
      <c r="Q4113" s="832">
        <v>0</v>
      </c>
      <c r="R4113" s="832">
        <v>0</v>
      </c>
      <c r="S4113" s="832">
        <v>0</v>
      </c>
      <c r="T4113" s="832">
        <v>0</v>
      </c>
      <c r="U4113" s="832">
        <v>0</v>
      </c>
      <c r="V4113" s="832">
        <v>0</v>
      </c>
      <c r="W4113" s="832">
        <v>0</v>
      </c>
      <c r="X4113" s="832">
        <v>0</v>
      </c>
      <c r="Y4113" s="832">
        <v>0</v>
      </c>
      <c r="Z4113" s="832">
        <v>0</v>
      </c>
      <c r="AA4113" s="832">
        <v>0</v>
      </c>
      <c r="AB4113" s="832">
        <v>0</v>
      </c>
      <c r="AC4113" s="832">
        <v>0</v>
      </c>
      <c r="AD4113" s="832">
        <v>0</v>
      </c>
      <c r="AE4113" s="832">
        <v>0</v>
      </c>
      <c r="AF4113" s="832">
        <v>0</v>
      </c>
      <c r="AG4113" s="832">
        <v>0</v>
      </c>
      <c r="AH4113" s="832">
        <v>0</v>
      </c>
      <c r="AI4113" s="832">
        <v>0</v>
      </c>
    </row>
    <row r="4114" spans="1:35" ht="15" customHeight="1">
      <c r="A4114" s="832" t="s">
        <v>1150</v>
      </c>
      <c r="B4114" s="832">
        <v>2024</v>
      </c>
      <c r="C4114" s="832" t="s">
        <v>2258</v>
      </c>
      <c r="D4114" s="832" t="s">
        <v>2820</v>
      </c>
      <c r="E4114" s="832" t="s">
        <v>2226</v>
      </c>
      <c r="F4114" s="832" t="s">
        <v>2226</v>
      </c>
      <c r="G4114" s="832">
        <v>0</v>
      </c>
      <c r="H4114" s="832">
        <v>0</v>
      </c>
      <c r="I4114" s="832">
        <v>0</v>
      </c>
      <c r="J4114" s="832">
        <v>0</v>
      </c>
      <c r="K4114" s="832">
        <v>0</v>
      </c>
      <c r="L4114" s="832">
        <v>0</v>
      </c>
      <c r="M4114" s="832">
        <v>0</v>
      </c>
      <c r="N4114" s="832">
        <v>0</v>
      </c>
      <c r="O4114" s="832">
        <v>0</v>
      </c>
      <c r="P4114" s="832">
        <v>0</v>
      </c>
      <c r="Q4114" s="832">
        <v>0</v>
      </c>
      <c r="R4114" s="832">
        <v>0</v>
      </c>
      <c r="S4114" s="832">
        <v>0</v>
      </c>
      <c r="T4114" s="832">
        <v>0</v>
      </c>
      <c r="U4114" s="832">
        <v>0</v>
      </c>
      <c r="V4114" s="832">
        <v>0</v>
      </c>
      <c r="W4114" s="832">
        <v>0</v>
      </c>
      <c r="X4114" s="832">
        <v>0</v>
      </c>
      <c r="Y4114" s="832">
        <v>0</v>
      </c>
      <c r="Z4114" s="832">
        <v>0</v>
      </c>
      <c r="AA4114" s="832">
        <v>0</v>
      </c>
      <c r="AB4114" s="832">
        <v>0</v>
      </c>
      <c r="AC4114" s="832">
        <v>0</v>
      </c>
      <c r="AD4114" s="832">
        <v>0</v>
      </c>
      <c r="AE4114" s="832">
        <v>0</v>
      </c>
      <c r="AF4114" s="832">
        <v>0</v>
      </c>
      <c r="AG4114" s="832">
        <v>0</v>
      </c>
      <c r="AH4114" s="832">
        <v>0</v>
      </c>
      <c r="AI4114" s="832">
        <v>0</v>
      </c>
    </row>
    <row r="4115" spans="1:35" ht="15" customHeight="1">
      <c r="A4115" s="832" t="s">
        <v>1150</v>
      </c>
      <c r="B4115" s="832">
        <v>2024</v>
      </c>
      <c r="C4115" s="832" t="s">
        <v>2260</v>
      </c>
      <c r="D4115" s="832" t="s">
        <v>2821</v>
      </c>
      <c r="E4115" s="832" t="s">
        <v>2226</v>
      </c>
      <c r="F4115" s="832" t="s">
        <v>2226</v>
      </c>
      <c r="G4115" s="832">
        <v>0</v>
      </c>
      <c r="H4115" s="832">
        <v>0</v>
      </c>
      <c r="I4115" s="832">
        <v>0</v>
      </c>
      <c r="J4115" s="832">
        <v>0</v>
      </c>
      <c r="K4115" s="832">
        <v>0</v>
      </c>
      <c r="L4115" s="832">
        <v>0</v>
      </c>
      <c r="M4115" s="832">
        <v>0</v>
      </c>
      <c r="N4115" s="832">
        <v>0</v>
      </c>
      <c r="O4115" s="832">
        <v>0</v>
      </c>
      <c r="P4115" s="832">
        <v>0</v>
      </c>
      <c r="Q4115" s="832">
        <v>0</v>
      </c>
      <c r="R4115" s="832">
        <v>0</v>
      </c>
      <c r="S4115" s="832">
        <v>0</v>
      </c>
      <c r="T4115" s="832">
        <v>0</v>
      </c>
      <c r="U4115" s="832">
        <v>0</v>
      </c>
      <c r="V4115" s="832">
        <v>0</v>
      </c>
      <c r="W4115" s="832">
        <v>0</v>
      </c>
      <c r="X4115" s="832">
        <v>0</v>
      </c>
      <c r="Y4115" s="832">
        <v>0</v>
      </c>
      <c r="Z4115" s="832">
        <v>0</v>
      </c>
      <c r="AA4115" s="832">
        <v>0</v>
      </c>
      <c r="AB4115" s="832">
        <v>0</v>
      </c>
      <c r="AC4115" s="832">
        <v>0</v>
      </c>
      <c r="AD4115" s="832">
        <v>0</v>
      </c>
      <c r="AE4115" s="832">
        <v>0</v>
      </c>
      <c r="AF4115" s="832">
        <v>0</v>
      </c>
      <c r="AG4115" s="832">
        <v>0</v>
      </c>
      <c r="AH4115" s="832">
        <v>0</v>
      </c>
      <c r="AI4115" s="832">
        <v>0</v>
      </c>
    </row>
    <row r="4116" spans="1:35" ht="15" customHeight="1">
      <c r="A4116" s="832" t="s">
        <v>1150</v>
      </c>
      <c r="B4116" s="832">
        <v>2024</v>
      </c>
      <c r="C4116" s="832" t="s">
        <v>2262</v>
      </c>
      <c r="D4116" s="832" t="s">
        <v>2263</v>
      </c>
      <c r="E4116" s="832" t="s">
        <v>2226</v>
      </c>
      <c r="F4116" s="832" t="s">
        <v>2226</v>
      </c>
      <c r="G4116" s="832">
        <v>2962305.96</v>
      </c>
      <c r="H4116" s="832">
        <v>3423448.28</v>
      </c>
      <c r="I4116" s="832">
        <v>4099126.47</v>
      </c>
      <c r="J4116" s="832">
        <v>4888065.2300000004</v>
      </c>
      <c r="K4116" s="832">
        <v>686947.6</v>
      </c>
      <c r="L4116" s="832">
        <v>1260992.82</v>
      </c>
      <c r="M4116" s="832">
        <v>1423963.48</v>
      </c>
      <c r="N4116" s="832">
        <v>1494209.48</v>
      </c>
      <c r="O4116" s="832">
        <v>1686519.88</v>
      </c>
      <c r="P4116" s="832">
        <v>2281954.09</v>
      </c>
      <c r="Q4116" s="832">
        <v>2563074.35</v>
      </c>
      <c r="R4116" s="832">
        <v>2663961.36</v>
      </c>
      <c r="S4116" s="832">
        <v>407338.77</v>
      </c>
      <c r="T4116" s="832">
        <v>457562.89</v>
      </c>
      <c r="U4116" s="832">
        <v>0</v>
      </c>
      <c r="V4116" s="832">
        <v>103</v>
      </c>
      <c r="W4116" s="832">
        <v>117</v>
      </c>
      <c r="X4116" s="832">
        <v>137</v>
      </c>
      <c r="Y4116" s="832">
        <v>160</v>
      </c>
      <c r="Z4116" s="832">
        <v>20</v>
      </c>
      <c r="AA4116" s="832">
        <v>37</v>
      </c>
      <c r="AB4116" s="832">
        <v>42</v>
      </c>
      <c r="AC4116" s="832">
        <v>44</v>
      </c>
      <c r="AD4116" s="832">
        <v>50</v>
      </c>
      <c r="AE4116" s="832">
        <v>68</v>
      </c>
      <c r="AF4116" s="832">
        <v>76</v>
      </c>
      <c r="AG4116" s="832">
        <v>79</v>
      </c>
      <c r="AH4116" s="832">
        <v>13</v>
      </c>
      <c r="AI4116" s="832">
        <v>14</v>
      </c>
    </row>
    <row r="4117" spans="1:35" ht="15" customHeight="1">
      <c r="A4117" s="832" t="s">
        <v>1150</v>
      </c>
      <c r="B4117" s="832">
        <v>2024</v>
      </c>
      <c r="C4117" s="832" t="s">
        <v>2264</v>
      </c>
      <c r="D4117" s="832" t="s">
        <v>2265</v>
      </c>
      <c r="E4117" s="832" t="s">
        <v>2226</v>
      </c>
      <c r="F4117" s="832" t="s">
        <v>2226</v>
      </c>
      <c r="G4117" s="832">
        <v>3755289.8</v>
      </c>
      <c r="H4117" s="832">
        <v>4283330.08</v>
      </c>
      <c r="I4117" s="832">
        <v>5038018.0599999996</v>
      </c>
      <c r="J4117" s="832">
        <v>6208249.7599999998</v>
      </c>
      <c r="K4117" s="832">
        <v>1144814.74</v>
      </c>
      <c r="L4117" s="832">
        <v>2482725.29</v>
      </c>
      <c r="M4117" s="832">
        <v>3769580.62</v>
      </c>
      <c r="N4117" s="832">
        <v>4810897.72</v>
      </c>
      <c r="O4117" s="832">
        <v>6684874.1500000004</v>
      </c>
      <c r="P4117" s="832">
        <v>7686734.9900000002</v>
      </c>
      <c r="Q4117" s="832">
        <v>9191927.4499999993</v>
      </c>
      <c r="R4117" s="832">
        <v>10650965.85</v>
      </c>
      <c r="S4117" s="832">
        <v>517354.15</v>
      </c>
      <c r="T4117" s="832">
        <v>1157469.6299999999</v>
      </c>
      <c r="U4117" s="832">
        <v>0</v>
      </c>
      <c r="V4117" s="832">
        <v>94</v>
      </c>
      <c r="W4117" s="832">
        <v>104</v>
      </c>
      <c r="X4117" s="832">
        <v>118</v>
      </c>
      <c r="Y4117" s="832">
        <v>141</v>
      </c>
      <c r="Z4117" s="832">
        <v>22</v>
      </c>
      <c r="AA4117" s="832">
        <v>48</v>
      </c>
      <c r="AB4117" s="832">
        <v>72</v>
      </c>
      <c r="AC4117" s="832">
        <v>92</v>
      </c>
      <c r="AD4117" s="832">
        <v>128</v>
      </c>
      <c r="AE4117" s="832">
        <v>147</v>
      </c>
      <c r="AF4117" s="832">
        <v>176</v>
      </c>
      <c r="AG4117" s="832">
        <v>204</v>
      </c>
      <c r="AH4117" s="832">
        <v>12</v>
      </c>
      <c r="AI4117" s="832">
        <v>22</v>
      </c>
    </row>
    <row r="4118" spans="1:35" ht="15" customHeight="1">
      <c r="A4118" s="832" t="s">
        <v>1150</v>
      </c>
      <c r="B4118" s="832">
        <v>2024</v>
      </c>
      <c r="C4118" s="832" t="s">
        <v>2266</v>
      </c>
      <c r="D4118" s="832" t="s">
        <v>2267</v>
      </c>
      <c r="E4118" s="832" t="s">
        <v>2226</v>
      </c>
      <c r="F4118" s="832" t="s">
        <v>2226</v>
      </c>
      <c r="G4118" s="832">
        <v>68546</v>
      </c>
      <c r="H4118" s="832">
        <v>68546</v>
      </c>
      <c r="I4118" s="832">
        <v>68546</v>
      </c>
      <c r="J4118" s="832">
        <v>109392.48</v>
      </c>
      <c r="K4118" s="832">
        <v>0</v>
      </c>
      <c r="L4118" s="832">
        <v>0</v>
      </c>
      <c r="M4118" s="832">
        <v>0</v>
      </c>
      <c r="N4118" s="832">
        <v>37998</v>
      </c>
      <c r="O4118" s="832">
        <v>37998</v>
      </c>
      <c r="P4118" s="832">
        <v>37998</v>
      </c>
      <c r="Q4118" s="832">
        <v>73347.039999999994</v>
      </c>
      <c r="R4118" s="832">
        <v>73347.039999999994</v>
      </c>
      <c r="S4118" s="832">
        <v>9116.0400000000009</v>
      </c>
      <c r="T4118" s="832">
        <v>10381.23</v>
      </c>
      <c r="U4118" s="832">
        <v>0</v>
      </c>
      <c r="V4118" s="832">
        <v>2</v>
      </c>
      <c r="W4118" s="832">
        <v>2</v>
      </c>
      <c r="X4118" s="832">
        <v>2</v>
      </c>
      <c r="Y4118" s="832">
        <v>3</v>
      </c>
      <c r="Z4118" s="832">
        <v>0</v>
      </c>
      <c r="AA4118" s="832">
        <v>0</v>
      </c>
      <c r="AB4118" s="832">
        <v>0</v>
      </c>
      <c r="AC4118" s="832">
        <v>1</v>
      </c>
      <c r="AD4118" s="832">
        <v>1</v>
      </c>
      <c r="AE4118" s="832">
        <v>1</v>
      </c>
      <c r="AF4118" s="832">
        <v>2</v>
      </c>
      <c r="AG4118" s="832">
        <v>2</v>
      </c>
      <c r="AH4118" s="832">
        <v>0</v>
      </c>
      <c r="AI4118" s="832">
        <v>0</v>
      </c>
    </row>
    <row r="4119" spans="1:35" ht="15" customHeight="1">
      <c r="A4119" s="832" t="s">
        <v>1150</v>
      </c>
      <c r="B4119" s="832">
        <v>2024</v>
      </c>
      <c r="C4119" s="832" t="s">
        <v>2268</v>
      </c>
      <c r="D4119" s="832" t="s">
        <v>2269</v>
      </c>
      <c r="E4119" s="832" t="s">
        <v>2226</v>
      </c>
      <c r="F4119" s="832" t="s">
        <v>2226</v>
      </c>
      <c r="G4119" s="832">
        <v>0</v>
      </c>
      <c r="H4119" s="832">
        <v>0</v>
      </c>
      <c r="I4119" s="832">
        <v>0</v>
      </c>
      <c r="J4119" s="832">
        <v>0</v>
      </c>
      <c r="K4119" s="832">
        <v>0</v>
      </c>
      <c r="L4119" s="832">
        <v>0</v>
      </c>
      <c r="M4119" s="832">
        <v>0</v>
      </c>
      <c r="N4119" s="832">
        <v>0</v>
      </c>
      <c r="O4119" s="832">
        <v>0</v>
      </c>
      <c r="P4119" s="832">
        <v>0</v>
      </c>
      <c r="Q4119" s="832">
        <v>0</v>
      </c>
      <c r="R4119" s="832">
        <v>0</v>
      </c>
      <c r="S4119" s="832">
        <v>0</v>
      </c>
      <c r="T4119" s="832">
        <v>0</v>
      </c>
      <c r="U4119" s="832">
        <v>0</v>
      </c>
      <c r="V4119" s="832">
        <v>0</v>
      </c>
      <c r="W4119" s="832">
        <v>0</v>
      </c>
      <c r="X4119" s="832">
        <v>0</v>
      </c>
      <c r="Y4119" s="832">
        <v>0</v>
      </c>
      <c r="Z4119" s="832">
        <v>0</v>
      </c>
      <c r="AA4119" s="832">
        <v>0</v>
      </c>
      <c r="AB4119" s="832">
        <v>0</v>
      </c>
      <c r="AC4119" s="832">
        <v>0</v>
      </c>
      <c r="AD4119" s="832">
        <v>0</v>
      </c>
      <c r="AE4119" s="832">
        <v>0</v>
      </c>
      <c r="AF4119" s="832">
        <v>0</v>
      </c>
      <c r="AG4119" s="832">
        <v>0</v>
      </c>
      <c r="AH4119" s="832">
        <v>0</v>
      </c>
      <c r="AI4119" s="832">
        <v>0</v>
      </c>
    </row>
    <row r="4120" spans="1:35" ht="15" customHeight="1">
      <c r="A4120" s="832" t="s">
        <v>1150</v>
      </c>
      <c r="B4120" s="832">
        <v>2024</v>
      </c>
      <c r="C4120" s="832" t="s">
        <v>2270</v>
      </c>
      <c r="D4120" s="832" t="s">
        <v>2271</v>
      </c>
      <c r="E4120" s="832" t="s">
        <v>2226</v>
      </c>
      <c r="F4120" s="832" t="s">
        <v>2226</v>
      </c>
      <c r="G4120" s="832">
        <v>0</v>
      </c>
      <c r="H4120" s="832">
        <v>0</v>
      </c>
      <c r="I4120" s="832">
        <v>0</v>
      </c>
      <c r="J4120" s="832">
        <v>0</v>
      </c>
      <c r="K4120" s="832">
        <v>0</v>
      </c>
      <c r="L4120" s="832">
        <v>0</v>
      </c>
      <c r="M4120" s="832">
        <v>0</v>
      </c>
      <c r="N4120" s="832">
        <v>0</v>
      </c>
      <c r="O4120" s="832">
        <v>0</v>
      </c>
      <c r="P4120" s="832">
        <v>0</v>
      </c>
      <c r="Q4120" s="832">
        <v>0</v>
      </c>
      <c r="R4120" s="832">
        <v>0</v>
      </c>
      <c r="S4120" s="832">
        <v>0</v>
      </c>
      <c r="T4120" s="832">
        <v>0</v>
      </c>
      <c r="U4120" s="832">
        <v>0</v>
      </c>
      <c r="V4120" s="832">
        <v>0</v>
      </c>
      <c r="W4120" s="832">
        <v>0</v>
      </c>
      <c r="X4120" s="832">
        <v>0</v>
      </c>
      <c r="Y4120" s="832">
        <v>0</v>
      </c>
      <c r="Z4120" s="832">
        <v>0</v>
      </c>
      <c r="AA4120" s="832">
        <v>0</v>
      </c>
      <c r="AB4120" s="832">
        <v>0</v>
      </c>
      <c r="AC4120" s="832">
        <v>0</v>
      </c>
      <c r="AD4120" s="832">
        <v>0</v>
      </c>
      <c r="AE4120" s="832">
        <v>0</v>
      </c>
      <c r="AF4120" s="832">
        <v>0</v>
      </c>
      <c r="AG4120" s="832">
        <v>0</v>
      </c>
      <c r="AH4120" s="832">
        <v>0</v>
      </c>
      <c r="AI4120" s="832">
        <v>0</v>
      </c>
    </row>
    <row r="4121" spans="1:35" ht="15" customHeight="1">
      <c r="A4121" s="832" t="s">
        <v>1150</v>
      </c>
      <c r="B4121" s="832">
        <v>2024</v>
      </c>
      <c r="C4121" s="832" t="s">
        <v>2272</v>
      </c>
      <c r="D4121" s="832" t="s">
        <v>2822</v>
      </c>
      <c r="E4121" s="832" t="s">
        <v>2226</v>
      </c>
      <c r="F4121" s="832" t="s">
        <v>2226</v>
      </c>
      <c r="G4121" s="832">
        <v>1436954.83</v>
      </c>
      <c r="H4121" s="832">
        <v>1598301.83</v>
      </c>
      <c r="I4121" s="832">
        <v>1759930.83</v>
      </c>
      <c r="J4121" s="832">
        <v>1998462.83</v>
      </c>
      <c r="K4121" s="832">
        <v>154163.71</v>
      </c>
      <c r="L4121" s="832">
        <v>346745.59</v>
      </c>
      <c r="M4121" s="832">
        <v>649603.01</v>
      </c>
      <c r="N4121" s="832">
        <v>920868.47</v>
      </c>
      <c r="O4121" s="832">
        <v>1199159.1000000001</v>
      </c>
      <c r="P4121" s="832">
        <v>1490336.28</v>
      </c>
      <c r="Q4121" s="832">
        <v>1612005.84</v>
      </c>
      <c r="R4121" s="832">
        <v>1958068.27</v>
      </c>
      <c r="S4121" s="832">
        <v>166538.57</v>
      </c>
      <c r="T4121" s="832">
        <v>211700.56</v>
      </c>
      <c r="U4121" s="832">
        <v>0</v>
      </c>
      <c r="V4121" s="832">
        <v>52</v>
      </c>
      <c r="W4121" s="832">
        <v>56</v>
      </c>
      <c r="X4121" s="832">
        <v>60</v>
      </c>
      <c r="Y4121" s="832">
        <v>66</v>
      </c>
      <c r="Z4121" s="832">
        <v>4</v>
      </c>
      <c r="AA4121" s="832">
        <v>9</v>
      </c>
      <c r="AB4121" s="832">
        <v>17</v>
      </c>
      <c r="AC4121" s="832">
        <v>24</v>
      </c>
      <c r="AD4121" s="832">
        <v>31</v>
      </c>
      <c r="AE4121" s="832">
        <v>38</v>
      </c>
      <c r="AF4121" s="832">
        <v>41</v>
      </c>
      <c r="AG4121" s="832">
        <v>49</v>
      </c>
      <c r="AH4121" s="832">
        <v>6</v>
      </c>
      <c r="AI4121" s="832">
        <v>5</v>
      </c>
    </row>
    <row r="4122" spans="1:35" ht="15" customHeight="1">
      <c r="A4122" s="832" t="s">
        <v>1150</v>
      </c>
      <c r="B4122" s="832">
        <v>2024</v>
      </c>
      <c r="C4122" s="832" t="s">
        <v>2274</v>
      </c>
      <c r="D4122" s="832" t="s">
        <v>2275</v>
      </c>
      <c r="E4122" s="832" t="s">
        <v>2226</v>
      </c>
      <c r="F4122" s="832" t="s">
        <v>2226</v>
      </c>
      <c r="G4122" s="832">
        <v>1901072.34</v>
      </c>
      <c r="H4122" s="832">
        <v>2175307.17</v>
      </c>
      <c r="I4122" s="832">
        <v>2318061.81</v>
      </c>
      <c r="J4122" s="832">
        <v>2544435.81</v>
      </c>
      <c r="K4122" s="832">
        <v>133492.03</v>
      </c>
      <c r="L4122" s="832">
        <v>266884.05</v>
      </c>
      <c r="M4122" s="832">
        <v>311177.05</v>
      </c>
      <c r="N4122" s="832">
        <v>356625.05</v>
      </c>
      <c r="O4122" s="832">
        <v>587268.05000000005</v>
      </c>
      <c r="P4122" s="832">
        <v>635792.05000000005</v>
      </c>
      <c r="Q4122" s="832">
        <v>973184.05</v>
      </c>
      <c r="R4122" s="832">
        <v>1069964.31</v>
      </c>
      <c r="S4122" s="832">
        <v>212036.32</v>
      </c>
      <c r="T4122" s="832">
        <v>150923.41</v>
      </c>
      <c r="U4122" s="832">
        <v>0</v>
      </c>
      <c r="V4122" s="832">
        <v>48</v>
      </c>
      <c r="W4122" s="832">
        <v>54</v>
      </c>
      <c r="X4122" s="832">
        <v>57</v>
      </c>
      <c r="Y4122" s="832">
        <v>62</v>
      </c>
      <c r="Z4122" s="832">
        <v>3</v>
      </c>
      <c r="AA4122" s="832">
        <v>6</v>
      </c>
      <c r="AB4122" s="832">
        <v>7</v>
      </c>
      <c r="AC4122" s="832">
        <v>8</v>
      </c>
      <c r="AD4122" s="832">
        <v>13</v>
      </c>
      <c r="AE4122" s="832">
        <v>14</v>
      </c>
      <c r="AF4122" s="832">
        <v>21</v>
      </c>
      <c r="AG4122" s="832">
        <v>23</v>
      </c>
      <c r="AH4122" s="832">
        <v>5</v>
      </c>
      <c r="AI4122" s="832">
        <v>3</v>
      </c>
    </row>
    <row r="4123" spans="1:35" ht="15" customHeight="1">
      <c r="A4123" s="832" t="s">
        <v>1150</v>
      </c>
      <c r="B4123" s="832">
        <v>2024</v>
      </c>
      <c r="C4123" s="832" t="s">
        <v>2276</v>
      </c>
      <c r="D4123" s="832" t="s">
        <v>2277</v>
      </c>
      <c r="E4123" s="832" t="s">
        <v>2226</v>
      </c>
      <c r="F4123" s="832" t="s">
        <v>2226</v>
      </c>
      <c r="G4123" s="832">
        <v>778457.61</v>
      </c>
      <c r="H4123" s="832">
        <v>884537.89</v>
      </c>
      <c r="I4123" s="832">
        <v>938947.89</v>
      </c>
      <c r="J4123" s="832">
        <v>1101332.8899999999</v>
      </c>
      <c r="K4123" s="832">
        <v>0</v>
      </c>
      <c r="L4123" s="832">
        <v>209592</v>
      </c>
      <c r="M4123" s="832">
        <v>367770.75</v>
      </c>
      <c r="N4123" s="832">
        <v>420168.75</v>
      </c>
      <c r="O4123" s="832">
        <v>526520.75</v>
      </c>
      <c r="P4123" s="832">
        <v>701368.66</v>
      </c>
      <c r="Q4123" s="832">
        <v>701368.66</v>
      </c>
      <c r="R4123" s="832">
        <v>930024.77</v>
      </c>
      <c r="S4123" s="832">
        <v>91777.74</v>
      </c>
      <c r="T4123" s="832">
        <v>101944.27</v>
      </c>
      <c r="U4123" s="832">
        <v>0</v>
      </c>
      <c r="V4123" s="832">
        <v>18</v>
      </c>
      <c r="W4123" s="832">
        <v>20</v>
      </c>
      <c r="X4123" s="832">
        <v>21</v>
      </c>
      <c r="Y4123" s="832">
        <v>24</v>
      </c>
      <c r="Z4123" s="832">
        <v>0</v>
      </c>
      <c r="AA4123" s="832">
        <v>4</v>
      </c>
      <c r="AB4123" s="832">
        <v>7</v>
      </c>
      <c r="AC4123" s="832">
        <v>8</v>
      </c>
      <c r="AD4123" s="832">
        <v>10</v>
      </c>
      <c r="AE4123" s="832">
        <v>13</v>
      </c>
      <c r="AF4123" s="832">
        <v>13</v>
      </c>
      <c r="AG4123" s="832">
        <v>17</v>
      </c>
      <c r="AH4123" s="832">
        <v>2</v>
      </c>
      <c r="AI4123" s="832">
        <v>2</v>
      </c>
    </row>
    <row r="4124" spans="1:35" ht="15" customHeight="1">
      <c r="A4124" s="832" t="s">
        <v>1150</v>
      </c>
      <c r="B4124" s="832">
        <v>2024</v>
      </c>
      <c r="C4124" s="832" t="s">
        <v>2278</v>
      </c>
      <c r="D4124" s="832" t="s">
        <v>2279</v>
      </c>
      <c r="E4124" s="832" t="s">
        <v>333</v>
      </c>
      <c r="F4124" s="832" t="s">
        <v>2226</v>
      </c>
      <c r="G4124" s="832">
        <v>0</v>
      </c>
      <c r="H4124" s="832">
        <v>0</v>
      </c>
      <c r="I4124" s="832">
        <v>0</v>
      </c>
      <c r="J4124" s="832">
        <v>0</v>
      </c>
      <c r="K4124" s="832">
        <v>0</v>
      </c>
      <c r="L4124" s="832">
        <v>0</v>
      </c>
      <c r="M4124" s="832">
        <v>0</v>
      </c>
      <c r="N4124" s="832">
        <v>0</v>
      </c>
      <c r="O4124" s="832">
        <v>0</v>
      </c>
      <c r="P4124" s="832">
        <v>0</v>
      </c>
      <c r="Q4124" s="832">
        <v>0</v>
      </c>
      <c r="R4124" s="832">
        <v>0</v>
      </c>
      <c r="S4124" s="832">
        <v>0</v>
      </c>
      <c r="T4124" s="832">
        <v>0</v>
      </c>
      <c r="U4124" s="832">
        <v>0</v>
      </c>
      <c r="V4124" s="832">
        <v>0</v>
      </c>
      <c r="W4124" s="832">
        <v>0</v>
      </c>
      <c r="X4124" s="832">
        <v>0</v>
      </c>
      <c r="Y4124" s="832">
        <v>0</v>
      </c>
      <c r="Z4124" s="832">
        <v>0</v>
      </c>
      <c r="AA4124" s="832">
        <v>0</v>
      </c>
      <c r="AB4124" s="832">
        <v>0</v>
      </c>
      <c r="AC4124" s="832">
        <v>0</v>
      </c>
      <c r="AD4124" s="832">
        <v>0</v>
      </c>
      <c r="AE4124" s="832">
        <v>0</v>
      </c>
      <c r="AF4124" s="832">
        <v>0</v>
      </c>
      <c r="AG4124" s="832">
        <v>0</v>
      </c>
      <c r="AH4124" s="832">
        <v>0</v>
      </c>
      <c r="AI4124" s="832">
        <v>0</v>
      </c>
    </row>
    <row r="4125" spans="1:35" ht="15" customHeight="1">
      <c r="A4125" s="832" t="s">
        <v>1150</v>
      </c>
      <c r="B4125" s="832">
        <v>2024</v>
      </c>
      <c r="C4125" s="832" t="s">
        <v>2280</v>
      </c>
      <c r="D4125" s="832" t="s">
        <v>2281</v>
      </c>
      <c r="E4125" s="832" t="s">
        <v>333</v>
      </c>
      <c r="F4125" s="832" t="s">
        <v>2226</v>
      </c>
      <c r="G4125" s="832">
        <v>547547</v>
      </c>
      <c r="H4125" s="832">
        <v>647570</v>
      </c>
      <c r="I4125" s="832">
        <v>728843</v>
      </c>
      <c r="J4125" s="832">
        <v>818183</v>
      </c>
      <c r="K4125" s="832">
        <v>103290</v>
      </c>
      <c r="L4125" s="832">
        <v>205758</v>
      </c>
      <c r="M4125" s="832">
        <v>324860</v>
      </c>
      <c r="N4125" s="832">
        <v>448422</v>
      </c>
      <c r="O4125" s="832">
        <v>545760</v>
      </c>
      <c r="P4125" s="832">
        <v>706806.77</v>
      </c>
      <c r="Q4125" s="832">
        <v>814940.77</v>
      </c>
      <c r="R4125" s="832">
        <v>931955.77</v>
      </c>
      <c r="S4125" s="832">
        <v>68181.919999999998</v>
      </c>
      <c r="T4125" s="832">
        <v>106868.89</v>
      </c>
      <c r="U4125" s="832">
        <v>0</v>
      </c>
      <c r="V4125" s="832">
        <v>261</v>
      </c>
      <c r="W4125" s="832">
        <v>298</v>
      </c>
      <c r="X4125" s="832">
        <v>330</v>
      </c>
      <c r="Y4125" s="832">
        <v>366</v>
      </c>
      <c r="Z4125" s="832">
        <v>45</v>
      </c>
      <c r="AA4125" s="832">
        <v>87</v>
      </c>
      <c r="AB4125" s="832">
        <v>137</v>
      </c>
      <c r="AC4125" s="832">
        <v>187</v>
      </c>
      <c r="AD4125" s="832">
        <v>237</v>
      </c>
      <c r="AE4125" s="832">
        <v>316</v>
      </c>
      <c r="AF4125" s="832">
        <v>375</v>
      </c>
      <c r="AG4125" s="832">
        <v>437</v>
      </c>
      <c r="AH4125" s="832">
        <v>31</v>
      </c>
      <c r="AI4125" s="832">
        <v>47</v>
      </c>
    </row>
    <row r="4126" spans="1:35" ht="15" customHeight="1">
      <c r="A4126" s="832" t="s">
        <v>1150</v>
      </c>
      <c r="B4126" s="832">
        <v>2024</v>
      </c>
      <c r="C4126" s="832" t="s">
        <v>2282</v>
      </c>
      <c r="D4126" s="832" t="s">
        <v>2283</v>
      </c>
      <c r="E4126" s="832" t="s">
        <v>333</v>
      </c>
      <c r="F4126" s="832" t="s">
        <v>2226</v>
      </c>
      <c r="G4126" s="832">
        <v>0</v>
      </c>
      <c r="H4126" s="832">
        <v>3315.65</v>
      </c>
      <c r="I4126" s="832">
        <v>6616.99</v>
      </c>
      <c r="J4126" s="832">
        <v>6616.99</v>
      </c>
      <c r="K4126" s="832">
        <v>6692.47</v>
      </c>
      <c r="L4126" s="832">
        <v>6692.47</v>
      </c>
      <c r="M4126" s="832">
        <v>8714.07</v>
      </c>
      <c r="N4126" s="832">
        <v>15146.93</v>
      </c>
      <c r="O4126" s="832">
        <v>25625.61</v>
      </c>
      <c r="P4126" s="832">
        <v>29498.04</v>
      </c>
      <c r="Q4126" s="832">
        <v>30008.53</v>
      </c>
      <c r="R4126" s="832">
        <v>32113.48</v>
      </c>
      <c r="S4126" s="832">
        <v>551.41999999999996</v>
      </c>
      <c r="T4126" s="832">
        <v>3329.59</v>
      </c>
      <c r="U4126" s="832">
        <v>0</v>
      </c>
      <c r="V4126" s="832">
        <v>1</v>
      </c>
      <c r="W4126" s="832">
        <v>2</v>
      </c>
      <c r="X4126" s="832">
        <v>3</v>
      </c>
      <c r="Y4126" s="832">
        <v>3</v>
      </c>
      <c r="Z4126" s="832">
        <v>2</v>
      </c>
      <c r="AA4126" s="832">
        <v>2</v>
      </c>
      <c r="AB4126" s="832">
        <v>3</v>
      </c>
      <c r="AC4126" s="832">
        <v>6</v>
      </c>
      <c r="AD4126" s="832">
        <v>9</v>
      </c>
      <c r="AE4126" s="832">
        <v>10</v>
      </c>
      <c r="AF4126" s="832">
        <v>11</v>
      </c>
      <c r="AG4126" s="832">
        <v>12</v>
      </c>
      <c r="AH4126" s="832">
        <v>0</v>
      </c>
      <c r="AI4126" s="832">
        <v>1</v>
      </c>
    </row>
    <row r="4127" spans="1:35" ht="15" customHeight="1">
      <c r="A4127" s="832" t="s">
        <v>1150</v>
      </c>
      <c r="B4127" s="832">
        <v>2024</v>
      </c>
      <c r="C4127" s="832" t="s">
        <v>2284</v>
      </c>
      <c r="D4127" s="832" t="s">
        <v>2285</v>
      </c>
      <c r="E4127" s="832" t="s">
        <v>333</v>
      </c>
      <c r="F4127" s="832" t="s">
        <v>2226</v>
      </c>
      <c r="G4127" s="832">
        <v>0</v>
      </c>
      <c r="H4127" s="832">
        <v>0</v>
      </c>
      <c r="I4127" s="832">
        <v>0</v>
      </c>
      <c r="J4127" s="832">
        <v>0</v>
      </c>
      <c r="K4127" s="832">
        <v>0</v>
      </c>
      <c r="L4127" s="832">
        <v>0</v>
      </c>
      <c r="M4127" s="832">
        <v>0</v>
      </c>
      <c r="N4127" s="832">
        <v>0</v>
      </c>
      <c r="O4127" s="832">
        <v>0</v>
      </c>
      <c r="P4127" s="832">
        <v>0</v>
      </c>
      <c r="Q4127" s="832">
        <v>0</v>
      </c>
      <c r="R4127" s="832">
        <v>0</v>
      </c>
      <c r="S4127" s="832">
        <v>0</v>
      </c>
      <c r="T4127" s="832">
        <v>0</v>
      </c>
      <c r="U4127" s="832">
        <v>0</v>
      </c>
      <c r="V4127" s="832">
        <v>0</v>
      </c>
      <c r="W4127" s="832">
        <v>0</v>
      </c>
      <c r="X4127" s="832">
        <v>0</v>
      </c>
      <c r="Y4127" s="832">
        <v>0</v>
      </c>
      <c r="Z4127" s="832">
        <v>0</v>
      </c>
      <c r="AA4127" s="832">
        <v>0</v>
      </c>
      <c r="AB4127" s="832">
        <v>0</v>
      </c>
      <c r="AC4127" s="832">
        <v>0</v>
      </c>
      <c r="AD4127" s="832">
        <v>0</v>
      </c>
      <c r="AE4127" s="832">
        <v>0</v>
      </c>
      <c r="AF4127" s="832">
        <v>0</v>
      </c>
      <c r="AG4127" s="832">
        <v>0</v>
      </c>
      <c r="AH4127" s="832">
        <v>0</v>
      </c>
      <c r="AI4127" s="832">
        <v>0</v>
      </c>
    </row>
    <row r="4128" spans="1:35" ht="15" customHeight="1">
      <c r="A4128" s="832" t="s">
        <v>1150</v>
      </c>
      <c r="B4128" s="832">
        <v>2024</v>
      </c>
      <c r="C4128" s="832" t="s">
        <v>2286</v>
      </c>
      <c r="D4128" s="832" t="s">
        <v>2285</v>
      </c>
      <c r="E4128" s="832" t="s">
        <v>333</v>
      </c>
      <c r="F4128" s="832" t="s">
        <v>2226</v>
      </c>
      <c r="G4128" s="832">
        <v>0</v>
      </c>
      <c r="H4128" s="832">
        <v>0</v>
      </c>
      <c r="I4128" s="832">
        <v>0</v>
      </c>
      <c r="J4128" s="832">
        <v>0</v>
      </c>
      <c r="K4128" s="832">
        <v>0</v>
      </c>
      <c r="L4128" s="832">
        <v>0</v>
      </c>
      <c r="M4128" s="832">
        <v>0</v>
      </c>
      <c r="N4128" s="832">
        <v>0</v>
      </c>
      <c r="O4128" s="832">
        <v>808</v>
      </c>
      <c r="P4128" s="832">
        <v>808</v>
      </c>
      <c r="Q4128" s="832">
        <v>808</v>
      </c>
      <c r="R4128" s="832">
        <v>808</v>
      </c>
      <c r="S4128" s="832">
        <v>0</v>
      </c>
      <c r="T4128" s="832">
        <v>73.45</v>
      </c>
      <c r="U4128" s="832">
        <v>0</v>
      </c>
      <c r="V4128" s="832">
        <v>0</v>
      </c>
      <c r="W4128" s="832">
        <v>0</v>
      </c>
      <c r="X4128" s="832">
        <v>0</v>
      </c>
      <c r="Y4128" s="832">
        <v>0</v>
      </c>
      <c r="Z4128" s="832">
        <v>0</v>
      </c>
      <c r="AA4128" s="832">
        <v>0</v>
      </c>
      <c r="AB4128" s="832">
        <v>0</v>
      </c>
      <c r="AC4128" s="832">
        <v>0</v>
      </c>
      <c r="AD4128" s="832">
        <v>3</v>
      </c>
      <c r="AE4128" s="832">
        <v>3</v>
      </c>
      <c r="AF4128" s="832">
        <v>3</v>
      </c>
      <c r="AG4128" s="832">
        <v>3</v>
      </c>
      <c r="AH4128" s="832">
        <v>0</v>
      </c>
      <c r="AI4128" s="832">
        <v>0</v>
      </c>
    </row>
    <row r="4129" spans="1:35" ht="15" customHeight="1">
      <c r="A4129" s="832" t="s">
        <v>1150</v>
      </c>
      <c r="B4129" s="832">
        <v>2024</v>
      </c>
      <c r="C4129" s="832" t="s">
        <v>2287</v>
      </c>
      <c r="D4129" s="832" t="s">
        <v>2288</v>
      </c>
      <c r="E4129" s="832" t="s">
        <v>333</v>
      </c>
      <c r="F4129" s="832" t="s">
        <v>2226</v>
      </c>
      <c r="G4129" s="832">
        <v>1646.41</v>
      </c>
      <c r="H4129" s="832">
        <v>1646.41</v>
      </c>
      <c r="I4129" s="832">
        <v>1646.41</v>
      </c>
      <c r="J4129" s="832">
        <v>1646.41</v>
      </c>
      <c r="K4129" s="832">
        <v>0</v>
      </c>
      <c r="L4129" s="832">
        <v>0</v>
      </c>
      <c r="M4129" s="832">
        <v>0</v>
      </c>
      <c r="N4129" s="832">
        <v>37.36</v>
      </c>
      <c r="O4129" s="832">
        <v>37.36</v>
      </c>
      <c r="P4129" s="832">
        <v>1441.28</v>
      </c>
      <c r="Q4129" s="832">
        <v>2341.2800000000002</v>
      </c>
      <c r="R4129" s="832">
        <v>3241.28</v>
      </c>
      <c r="S4129" s="832">
        <v>137.19999999999999</v>
      </c>
      <c r="T4129" s="832">
        <v>212.84</v>
      </c>
      <c r="U4129" s="832">
        <v>0</v>
      </c>
      <c r="V4129" s="832">
        <v>3</v>
      </c>
      <c r="W4129" s="832">
        <v>3</v>
      </c>
      <c r="X4129" s="832">
        <v>3</v>
      </c>
      <c r="Y4129" s="832">
        <v>3</v>
      </c>
      <c r="Z4129" s="832">
        <v>0</v>
      </c>
      <c r="AA4129" s="832">
        <v>0</v>
      </c>
      <c r="AB4129" s="832">
        <v>0</v>
      </c>
      <c r="AC4129" s="832">
        <v>1</v>
      </c>
      <c r="AD4129" s="832">
        <v>1</v>
      </c>
      <c r="AE4129" s="832">
        <v>2</v>
      </c>
      <c r="AF4129" s="832">
        <v>3</v>
      </c>
      <c r="AG4129" s="832">
        <v>4</v>
      </c>
      <c r="AH4129" s="832">
        <v>0</v>
      </c>
      <c r="AI4129" s="832">
        <v>0</v>
      </c>
    </row>
    <row r="4130" spans="1:35" ht="15" customHeight="1">
      <c r="A4130" s="832" t="s">
        <v>1150</v>
      </c>
      <c r="B4130" s="832">
        <v>2024</v>
      </c>
      <c r="C4130" s="832" t="s">
        <v>2289</v>
      </c>
      <c r="D4130" s="832" t="s">
        <v>2290</v>
      </c>
      <c r="E4130" s="832" t="s">
        <v>333</v>
      </c>
      <c r="F4130" s="832" t="s">
        <v>2226</v>
      </c>
      <c r="G4130" s="832">
        <v>290262.28000000003</v>
      </c>
      <c r="H4130" s="832">
        <v>330221.32</v>
      </c>
      <c r="I4130" s="832">
        <v>367475.31</v>
      </c>
      <c r="J4130" s="832">
        <v>409061.59</v>
      </c>
      <c r="K4130" s="832">
        <v>44821.53</v>
      </c>
      <c r="L4130" s="832">
        <v>83641.87</v>
      </c>
      <c r="M4130" s="832">
        <v>120456.37</v>
      </c>
      <c r="N4130" s="832">
        <v>171060.37</v>
      </c>
      <c r="O4130" s="832">
        <v>223601.37</v>
      </c>
      <c r="P4130" s="832">
        <v>286679.12</v>
      </c>
      <c r="Q4130" s="832">
        <v>334303.12</v>
      </c>
      <c r="R4130" s="832">
        <v>371349.71</v>
      </c>
      <c r="S4130" s="832">
        <v>34088.47</v>
      </c>
      <c r="T4130" s="832">
        <v>43667.33</v>
      </c>
      <c r="U4130" s="832">
        <v>0</v>
      </c>
      <c r="V4130" s="832">
        <v>341</v>
      </c>
      <c r="W4130" s="832">
        <v>389</v>
      </c>
      <c r="X4130" s="832">
        <v>431</v>
      </c>
      <c r="Y4130" s="832">
        <v>486</v>
      </c>
      <c r="Z4130" s="832">
        <v>52</v>
      </c>
      <c r="AA4130" s="832">
        <v>98</v>
      </c>
      <c r="AB4130" s="832">
        <v>138</v>
      </c>
      <c r="AC4130" s="832">
        <v>183</v>
      </c>
      <c r="AD4130" s="832">
        <v>231</v>
      </c>
      <c r="AE4130" s="832">
        <v>287</v>
      </c>
      <c r="AF4130" s="832">
        <v>336</v>
      </c>
      <c r="AG4130" s="832">
        <v>380</v>
      </c>
      <c r="AH4130" s="832">
        <v>41</v>
      </c>
      <c r="AI4130" s="832">
        <v>46</v>
      </c>
    </row>
    <row r="4131" spans="1:35" ht="15" customHeight="1">
      <c r="A4131" s="832" t="s">
        <v>1150</v>
      </c>
      <c r="B4131" s="832">
        <v>2024</v>
      </c>
      <c r="C4131" s="832" t="s">
        <v>2291</v>
      </c>
      <c r="D4131" s="832" t="s">
        <v>2823</v>
      </c>
      <c r="E4131" s="832" t="s">
        <v>333</v>
      </c>
      <c r="F4131" s="832" t="s">
        <v>2226</v>
      </c>
      <c r="G4131" s="832">
        <v>0</v>
      </c>
      <c r="H4131" s="832">
        <v>0</v>
      </c>
      <c r="I4131" s="832">
        <v>0</v>
      </c>
      <c r="J4131" s="832">
        <v>0</v>
      </c>
      <c r="K4131" s="832">
        <v>0</v>
      </c>
      <c r="L4131" s="832">
        <v>0</v>
      </c>
      <c r="M4131" s="832">
        <v>0</v>
      </c>
      <c r="N4131" s="832">
        <v>0</v>
      </c>
      <c r="O4131" s="832">
        <v>0</v>
      </c>
      <c r="P4131" s="832">
        <v>0</v>
      </c>
      <c r="Q4131" s="832">
        <v>0</v>
      </c>
      <c r="R4131" s="832">
        <v>0</v>
      </c>
      <c r="S4131" s="832">
        <v>0</v>
      </c>
      <c r="T4131" s="832">
        <v>0</v>
      </c>
      <c r="U4131" s="832">
        <v>0</v>
      </c>
      <c r="V4131" s="832">
        <v>0</v>
      </c>
      <c r="W4131" s="832">
        <v>0</v>
      </c>
      <c r="X4131" s="832">
        <v>0</v>
      </c>
      <c r="Y4131" s="832">
        <v>0</v>
      </c>
      <c r="Z4131" s="832">
        <v>0</v>
      </c>
      <c r="AA4131" s="832">
        <v>0</v>
      </c>
      <c r="AB4131" s="832">
        <v>0</v>
      </c>
      <c r="AC4131" s="832">
        <v>0</v>
      </c>
      <c r="AD4131" s="832">
        <v>0</v>
      </c>
      <c r="AE4131" s="832">
        <v>0</v>
      </c>
      <c r="AF4131" s="832">
        <v>0</v>
      </c>
      <c r="AG4131" s="832">
        <v>0</v>
      </c>
      <c r="AH4131" s="832">
        <v>0</v>
      </c>
      <c r="AI4131" s="832">
        <v>0</v>
      </c>
    </row>
    <row r="4132" spans="1:35" ht="15" customHeight="1">
      <c r="A4132" s="832" t="s">
        <v>1150</v>
      </c>
      <c r="B4132" s="832">
        <v>2024</v>
      </c>
      <c r="C4132" s="832" t="s">
        <v>2293</v>
      </c>
      <c r="D4132" s="832" t="s">
        <v>2824</v>
      </c>
      <c r="E4132" s="832" t="s">
        <v>333</v>
      </c>
      <c r="F4132" s="832" t="s">
        <v>2226</v>
      </c>
      <c r="G4132" s="832">
        <v>0</v>
      </c>
      <c r="H4132" s="832">
        <v>0</v>
      </c>
      <c r="I4132" s="832">
        <v>0</v>
      </c>
      <c r="J4132" s="832">
        <v>0</v>
      </c>
      <c r="K4132" s="832">
        <v>0</v>
      </c>
      <c r="L4132" s="832">
        <v>0</v>
      </c>
      <c r="M4132" s="832">
        <v>0</v>
      </c>
      <c r="N4132" s="832">
        <v>0</v>
      </c>
      <c r="O4132" s="832">
        <v>0</v>
      </c>
      <c r="P4132" s="832">
        <v>0</v>
      </c>
      <c r="Q4132" s="832">
        <v>0</v>
      </c>
      <c r="R4132" s="832">
        <v>0</v>
      </c>
      <c r="S4132" s="832">
        <v>0</v>
      </c>
      <c r="T4132" s="832">
        <v>0</v>
      </c>
      <c r="U4132" s="832">
        <v>0</v>
      </c>
      <c r="V4132" s="832">
        <v>0</v>
      </c>
      <c r="W4132" s="832">
        <v>0</v>
      </c>
      <c r="X4132" s="832">
        <v>0</v>
      </c>
      <c r="Y4132" s="832">
        <v>0</v>
      </c>
      <c r="Z4132" s="832">
        <v>0</v>
      </c>
      <c r="AA4132" s="832">
        <v>0</v>
      </c>
      <c r="AB4132" s="832">
        <v>0</v>
      </c>
      <c r="AC4132" s="832">
        <v>0</v>
      </c>
      <c r="AD4132" s="832">
        <v>0</v>
      </c>
      <c r="AE4132" s="832">
        <v>0</v>
      </c>
      <c r="AF4132" s="832">
        <v>0</v>
      </c>
      <c r="AG4132" s="832">
        <v>0</v>
      </c>
      <c r="AH4132" s="832">
        <v>0</v>
      </c>
      <c r="AI4132" s="832">
        <v>0</v>
      </c>
    </row>
    <row r="4133" spans="1:35" ht="15" customHeight="1">
      <c r="A4133" s="832" t="s">
        <v>1150</v>
      </c>
      <c r="B4133" s="832">
        <v>2024</v>
      </c>
      <c r="C4133" s="832" t="s">
        <v>2295</v>
      </c>
      <c r="D4133" s="832" t="s">
        <v>2296</v>
      </c>
      <c r="E4133" s="832" t="s">
        <v>2226</v>
      </c>
      <c r="F4133" s="832" t="s">
        <v>2226</v>
      </c>
      <c r="G4133" s="832">
        <v>35503.5</v>
      </c>
      <c r="H4133" s="832">
        <v>35503.5</v>
      </c>
      <c r="I4133" s="832">
        <v>35503.5</v>
      </c>
      <c r="J4133" s="832">
        <v>35503.5</v>
      </c>
      <c r="K4133" s="832">
        <v>0</v>
      </c>
      <c r="L4133" s="832">
        <v>0</v>
      </c>
      <c r="M4133" s="832">
        <v>0</v>
      </c>
      <c r="N4133" s="832">
        <v>0</v>
      </c>
      <c r="O4133" s="832">
        <v>0</v>
      </c>
      <c r="P4133" s="832">
        <v>0</v>
      </c>
      <c r="Q4133" s="832">
        <v>0</v>
      </c>
      <c r="R4133" s="832">
        <v>0</v>
      </c>
      <c r="S4133" s="832">
        <v>2958.63</v>
      </c>
      <c r="T4133" s="832">
        <v>0</v>
      </c>
      <c r="U4133" s="832">
        <v>0</v>
      </c>
      <c r="V4133" s="832">
        <v>1</v>
      </c>
      <c r="W4133" s="832">
        <v>1</v>
      </c>
      <c r="X4133" s="832">
        <v>1</v>
      </c>
      <c r="Y4133" s="832">
        <v>1</v>
      </c>
      <c r="Z4133" s="832">
        <v>0</v>
      </c>
      <c r="AA4133" s="832">
        <v>0</v>
      </c>
      <c r="AB4133" s="832">
        <v>0</v>
      </c>
      <c r="AC4133" s="832">
        <v>0</v>
      </c>
      <c r="AD4133" s="832">
        <v>0</v>
      </c>
      <c r="AE4133" s="832">
        <v>0</v>
      </c>
      <c r="AF4133" s="832">
        <v>0</v>
      </c>
      <c r="AG4133" s="832">
        <v>0</v>
      </c>
      <c r="AH4133" s="832">
        <v>0</v>
      </c>
      <c r="AI4133" s="832">
        <v>0</v>
      </c>
    </row>
    <row r="4134" spans="1:35" ht="15" customHeight="1">
      <c r="A4134" s="832" t="s">
        <v>1150</v>
      </c>
      <c r="B4134" s="832">
        <v>2024</v>
      </c>
      <c r="C4134" s="832" t="s">
        <v>2297</v>
      </c>
      <c r="D4134" s="832" t="s">
        <v>2825</v>
      </c>
      <c r="E4134" s="832" t="s">
        <v>2226</v>
      </c>
      <c r="F4134" s="832" t="s">
        <v>2226</v>
      </c>
      <c r="G4134" s="832">
        <v>0</v>
      </c>
      <c r="H4134" s="832">
        <v>0</v>
      </c>
      <c r="I4134" s="832">
        <v>0</v>
      </c>
      <c r="J4134" s="832">
        <v>0</v>
      </c>
      <c r="K4134" s="832">
        <v>0</v>
      </c>
      <c r="L4134" s="832">
        <v>0</v>
      </c>
      <c r="M4134" s="832">
        <v>0</v>
      </c>
      <c r="N4134" s="832">
        <v>0</v>
      </c>
      <c r="O4134" s="832">
        <v>0</v>
      </c>
      <c r="P4134" s="832">
        <v>0</v>
      </c>
      <c r="Q4134" s="832">
        <v>0</v>
      </c>
      <c r="R4134" s="832">
        <v>0</v>
      </c>
      <c r="S4134" s="832">
        <v>0</v>
      </c>
      <c r="T4134" s="832">
        <v>0</v>
      </c>
      <c r="U4134" s="832">
        <v>0</v>
      </c>
      <c r="V4134" s="832">
        <v>0</v>
      </c>
      <c r="W4134" s="832">
        <v>0</v>
      </c>
      <c r="X4134" s="832">
        <v>0</v>
      </c>
      <c r="Y4134" s="832">
        <v>0</v>
      </c>
      <c r="Z4134" s="832">
        <v>0</v>
      </c>
      <c r="AA4134" s="832">
        <v>0</v>
      </c>
      <c r="AB4134" s="832">
        <v>0</v>
      </c>
      <c r="AC4134" s="832">
        <v>0</v>
      </c>
      <c r="AD4134" s="832">
        <v>0</v>
      </c>
      <c r="AE4134" s="832">
        <v>0</v>
      </c>
      <c r="AF4134" s="832">
        <v>0</v>
      </c>
      <c r="AG4134" s="832">
        <v>0</v>
      </c>
      <c r="AH4134" s="832">
        <v>0</v>
      </c>
      <c r="AI4134" s="832">
        <v>0</v>
      </c>
    </row>
    <row r="4135" spans="1:35" ht="15" customHeight="1">
      <c r="A4135" s="832" t="s">
        <v>1150</v>
      </c>
      <c r="B4135" s="832">
        <v>2024</v>
      </c>
      <c r="C4135" s="832" t="s">
        <v>2299</v>
      </c>
      <c r="D4135" s="832" t="s">
        <v>2826</v>
      </c>
      <c r="E4135" s="832" t="s">
        <v>2226</v>
      </c>
      <c r="F4135" s="832" t="s">
        <v>2226</v>
      </c>
      <c r="G4135" s="832">
        <v>587661.38</v>
      </c>
      <c r="H4135" s="832">
        <v>680642.38</v>
      </c>
      <c r="I4135" s="832">
        <v>819851.87</v>
      </c>
      <c r="J4135" s="832">
        <v>911890.87</v>
      </c>
      <c r="K4135" s="832">
        <v>156942.92000000001</v>
      </c>
      <c r="L4135" s="832">
        <v>270007.92</v>
      </c>
      <c r="M4135" s="832">
        <v>367602.92</v>
      </c>
      <c r="N4135" s="832">
        <v>620374.87</v>
      </c>
      <c r="O4135" s="832">
        <v>745260.87</v>
      </c>
      <c r="P4135" s="832">
        <v>977725.87</v>
      </c>
      <c r="Q4135" s="832">
        <v>1091864.1299999999</v>
      </c>
      <c r="R4135" s="832">
        <v>1144793.29</v>
      </c>
      <c r="S4135" s="832">
        <v>75990.91</v>
      </c>
      <c r="T4135" s="832">
        <v>132060.69</v>
      </c>
      <c r="U4135" s="832">
        <v>0</v>
      </c>
      <c r="V4135" s="832">
        <v>62</v>
      </c>
      <c r="W4135" s="832">
        <v>69</v>
      </c>
      <c r="X4135" s="832">
        <v>80</v>
      </c>
      <c r="Y4135" s="832">
        <v>89</v>
      </c>
      <c r="Z4135" s="832">
        <v>11</v>
      </c>
      <c r="AA4135" s="832">
        <v>21</v>
      </c>
      <c r="AB4135" s="832">
        <v>27</v>
      </c>
      <c r="AC4135" s="832">
        <v>45</v>
      </c>
      <c r="AD4135" s="832">
        <v>53</v>
      </c>
      <c r="AE4135" s="832">
        <v>66</v>
      </c>
      <c r="AF4135" s="832">
        <v>73</v>
      </c>
      <c r="AG4135" s="832">
        <v>76</v>
      </c>
      <c r="AH4135" s="832">
        <v>7</v>
      </c>
      <c r="AI4135" s="832">
        <v>9</v>
      </c>
    </row>
    <row r="4136" spans="1:35" ht="15" customHeight="1">
      <c r="A4136" s="832" t="s">
        <v>1150</v>
      </c>
      <c r="B4136" s="832">
        <v>2024</v>
      </c>
      <c r="C4136" s="832" t="s">
        <v>2301</v>
      </c>
      <c r="D4136" s="832" t="s">
        <v>2302</v>
      </c>
      <c r="E4136" s="832" t="s">
        <v>2226</v>
      </c>
      <c r="F4136" s="832" t="s">
        <v>2226</v>
      </c>
      <c r="G4136" s="832">
        <v>639851.67000000004</v>
      </c>
      <c r="H4136" s="832">
        <v>639851.67000000004</v>
      </c>
      <c r="I4136" s="832">
        <v>696674.19</v>
      </c>
      <c r="J4136" s="832">
        <v>873926.38</v>
      </c>
      <c r="K4136" s="832">
        <v>61247</v>
      </c>
      <c r="L4136" s="832">
        <v>61247</v>
      </c>
      <c r="M4136" s="832">
        <v>288389.94</v>
      </c>
      <c r="N4136" s="832">
        <v>288389.94</v>
      </c>
      <c r="O4136" s="832">
        <v>345374.41</v>
      </c>
      <c r="P4136" s="832">
        <v>345374.41</v>
      </c>
      <c r="Q4136" s="832">
        <v>405528.41</v>
      </c>
      <c r="R4136" s="832">
        <v>405528.41</v>
      </c>
      <c r="S4136" s="832">
        <v>72827.199999999997</v>
      </c>
      <c r="T4136" s="832">
        <v>63007.79</v>
      </c>
      <c r="U4136" s="832">
        <v>0</v>
      </c>
      <c r="V4136" s="832">
        <v>19</v>
      </c>
      <c r="W4136" s="832">
        <v>19</v>
      </c>
      <c r="X4136" s="832">
        <v>20</v>
      </c>
      <c r="Y4136" s="832">
        <v>23</v>
      </c>
      <c r="Z4136" s="832">
        <v>1</v>
      </c>
      <c r="AA4136" s="832">
        <v>1</v>
      </c>
      <c r="AB4136" s="832">
        <v>5</v>
      </c>
      <c r="AC4136" s="832">
        <v>5</v>
      </c>
      <c r="AD4136" s="832">
        <v>6</v>
      </c>
      <c r="AE4136" s="832">
        <v>6</v>
      </c>
      <c r="AF4136" s="832">
        <v>7</v>
      </c>
      <c r="AG4136" s="832">
        <v>7</v>
      </c>
      <c r="AH4136" s="832">
        <v>2</v>
      </c>
      <c r="AI4136" s="832">
        <v>1</v>
      </c>
    </row>
    <row r="4137" spans="1:35" ht="15" customHeight="1">
      <c r="A4137" s="832" t="s">
        <v>1150</v>
      </c>
      <c r="B4137" s="832">
        <v>2024</v>
      </c>
      <c r="C4137" s="832" t="s">
        <v>2303</v>
      </c>
      <c r="D4137" s="832" t="s">
        <v>2304</v>
      </c>
      <c r="E4137" s="832" t="s">
        <v>2226</v>
      </c>
      <c r="F4137" s="832" t="s">
        <v>2226</v>
      </c>
      <c r="G4137" s="832">
        <v>1904076.04</v>
      </c>
      <c r="H4137" s="832">
        <v>2195499.42</v>
      </c>
      <c r="I4137" s="832">
        <v>2351241.1800000002</v>
      </c>
      <c r="J4137" s="832">
        <v>2476638.0099999998</v>
      </c>
      <c r="K4137" s="832">
        <v>234478.07999999999</v>
      </c>
      <c r="L4137" s="832">
        <v>358373.64</v>
      </c>
      <c r="M4137" s="832">
        <v>493089.64</v>
      </c>
      <c r="N4137" s="832">
        <v>782077.4</v>
      </c>
      <c r="O4137" s="832">
        <v>805375.4</v>
      </c>
      <c r="P4137" s="832">
        <v>975030.07</v>
      </c>
      <c r="Q4137" s="832">
        <v>1183411.07</v>
      </c>
      <c r="R4137" s="832">
        <v>1359154.58</v>
      </c>
      <c r="S4137" s="832">
        <v>206386.5</v>
      </c>
      <c r="T4137" s="832">
        <v>172194.65</v>
      </c>
      <c r="U4137" s="832">
        <v>0</v>
      </c>
      <c r="V4137" s="832">
        <v>79</v>
      </c>
      <c r="W4137" s="832">
        <v>90</v>
      </c>
      <c r="X4137" s="832">
        <v>96</v>
      </c>
      <c r="Y4137" s="832">
        <v>101</v>
      </c>
      <c r="Z4137" s="832">
        <v>9</v>
      </c>
      <c r="AA4137" s="832">
        <v>14</v>
      </c>
      <c r="AB4137" s="832">
        <v>19</v>
      </c>
      <c r="AC4137" s="832">
        <v>30</v>
      </c>
      <c r="AD4137" s="832">
        <v>31</v>
      </c>
      <c r="AE4137" s="832">
        <v>37</v>
      </c>
      <c r="AF4137" s="832">
        <v>45</v>
      </c>
      <c r="AG4137" s="832">
        <v>52</v>
      </c>
      <c r="AH4137" s="832">
        <v>8</v>
      </c>
      <c r="AI4137" s="832">
        <v>7</v>
      </c>
    </row>
    <row r="4138" spans="1:35" ht="15" customHeight="1">
      <c r="A4138" s="832" t="s">
        <v>1150</v>
      </c>
      <c r="B4138" s="832">
        <v>2024</v>
      </c>
      <c r="C4138" s="832" t="s">
        <v>2305</v>
      </c>
      <c r="D4138" s="832" t="s">
        <v>2827</v>
      </c>
      <c r="E4138" s="832" t="s">
        <v>2226</v>
      </c>
      <c r="F4138" s="832" t="s">
        <v>2226</v>
      </c>
      <c r="G4138" s="832">
        <v>33464.65</v>
      </c>
      <c r="H4138" s="832">
        <v>93047.28</v>
      </c>
      <c r="I4138" s="832">
        <v>93047.28</v>
      </c>
      <c r="J4138" s="832">
        <v>93047.28</v>
      </c>
      <c r="K4138" s="832">
        <v>65260.69</v>
      </c>
      <c r="L4138" s="832">
        <v>65260.69</v>
      </c>
      <c r="M4138" s="832">
        <v>104224.69</v>
      </c>
      <c r="N4138" s="832">
        <v>139720.19</v>
      </c>
      <c r="O4138" s="832">
        <v>154220.19</v>
      </c>
      <c r="P4138" s="832">
        <v>191220.19</v>
      </c>
      <c r="Q4138" s="832">
        <v>191220.19</v>
      </c>
      <c r="R4138" s="832">
        <v>191220.19</v>
      </c>
      <c r="S4138" s="832">
        <v>7753.94</v>
      </c>
      <c r="T4138" s="832">
        <v>22800.26</v>
      </c>
      <c r="U4138" s="832">
        <v>0</v>
      </c>
      <c r="V4138" s="832">
        <v>1</v>
      </c>
      <c r="W4138" s="832">
        <v>3</v>
      </c>
      <c r="X4138" s="832">
        <v>3</v>
      </c>
      <c r="Y4138" s="832">
        <v>3</v>
      </c>
      <c r="Z4138" s="832">
        <v>3</v>
      </c>
      <c r="AA4138" s="832">
        <v>3</v>
      </c>
      <c r="AB4138" s="832">
        <v>4</v>
      </c>
      <c r="AC4138" s="832">
        <v>5</v>
      </c>
      <c r="AD4138" s="832">
        <v>6</v>
      </c>
      <c r="AE4138" s="832">
        <v>7</v>
      </c>
      <c r="AF4138" s="832">
        <v>7</v>
      </c>
      <c r="AG4138" s="832">
        <v>7</v>
      </c>
      <c r="AH4138" s="832">
        <v>0</v>
      </c>
      <c r="AI4138" s="832">
        <v>1</v>
      </c>
    </row>
    <row r="4139" spans="1:35" ht="15" customHeight="1">
      <c r="A4139" s="832" t="s">
        <v>1150</v>
      </c>
      <c r="B4139" s="832">
        <v>2024</v>
      </c>
      <c r="C4139" s="832" t="s">
        <v>2307</v>
      </c>
      <c r="D4139" s="832" t="s">
        <v>2828</v>
      </c>
      <c r="E4139" s="832" t="s">
        <v>333</v>
      </c>
      <c r="F4139" s="832" t="s">
        <v>2226</v>
      </c>
      <c r="G4139" s="832">
        <v>0</v>
      </c>
      <c r="H4139" s="832">
        <v>0</v>
      </c>
      <c r="I4139" s="832">
        <v>0</v>
      </c>
      <c r="J4139" s="832">
        <v>0</v>
      </c>
      <c r="K4139" s="832">
        <v>0</v>
      </c>
      <c r="L4139" s="832">
        <v>0</v>
      </c>
      <c r="M4139" s="832">
        <v>0</v>
      </c>
      <c r="N4139" s="832">
        <v>0</v>
      </c>
      <c r="O4139" s="832">
        <v>0</v>
      </c>
      <c r="P4139" s="832">
        <v>0</v>
      </c>
      <c r="Q4139" s="832">
        <v>0</v>
      </c>
      <c r="R4139" s="832">
        <v>0</v>
      </c>
      <c r="S4139" s="832">
        <v>0</v>
      </c>
      <c r="T4139" s="832">
        <v>0</v>
      </c>
      <c r="U4139" s="832">
        <v>0</v>
      </c>
      <c r="V4139" s="832">
        <v>0</v>
      </c>
      <c r="W4139" s="832">
        <v>0</v>
      </c>
      <c r="X4139" s="832">
        <v>0</v>
      </c>
      <c r="Y4139" s="832">
        <v>0</v>
      </c>
      <c r="Z4139" s="832">
        <v>0</v>
      </c>
      <c r="AA4139" s="832">
        <v>0</v>
      </c>
      <c r="AB4139" s="832">
        <v>0</v>
      </c>
      <c r="AC4139" s="832">
        <v>0</v>
      </c>
      <c r="AD4139" s="832">
        <v>0</v>
      </c>
      <c r="AE4139" s="832">
        <v>0</v>
      </c>
      <c r="AF4139" s="832">
        <v>0</v>
      </c>
      <c r="AG4139" s="832">
        <v>0</v>
      </c>
      <c r="AH4139" s="832">
        <v>0</v>
      </c>
      <c r="AI4139" s="832">
        <v>0</v>
      </c>
    </row>
    <row r="4140" spans="1:35" ht="15" customHeight="1">
      <c r="A4140" s="832" t="s">
        <v>1150</v>
      </c>
      <c r="B4140" s="832">
        <v>2024</v>
      </c>
      <c r="C4140" s="832" t="s">
        <v>2309</v>
      </c>
      <c r="D4140" s="832" t="s">
        <v>2829</v>
      </c>
      <c r="E4140" s="832" t="s">
        <v>2226</v>
      </c>
      <c r="F4140" s="832" t="s">
        <v>2226</v>
      </c>
      <c r="G4140" s="832">
        <v>64536.45</v>
      </c>
      <c r="H4140" s="832">
        <v>64536.45</v>
      </c>
      <c r="I4140" s="832">
        <v>82536.45</v>
      </c>
      <c r="J4140" s="832">
        <v>138036.45000000001</v>
      </c>
      <c r="K4140" s="832">
        <v>25189.73</v>
      </c>
      <c r="L4140" s="832">
        <v>51689.73</v>
      </c>
      <c r="M4140" s="832">
        <v>51689.73</v>
      </c>
      <c r="N4140" s="832">
        <v>77661.929999999993</v>
      </c>
      <c r="O4140" s="832">
        <v>77661.929999999993</v>
      </c>
      <c r="P4140" s="832">
        <v>124025.93</v>
      </c>
      <c r="Q4140" s="832">
        <v>155507.93</v>
      </c>
      <c r="R4140" s="832">
        <v>175404.23</v>
      </c>
      <c r="S4140" s="832">
        <v>11503.04</v>
      </c>
      <c r="T4140" s="832">
        <v>20818.900000000001</v>
      </c>
      <c r="U4140" s="832">
        <v>0</v>
      </c>
      <c r="V4140" s="832">
        <v>3</v>
      </c>
      <c r="W4140" s="832">
        <v>3</v>
      </c>
      <c r="X4140" s="832">
        <v>4</v>
      </c>
      <c r="Y4140" s="832">
        <v>6</v>
      </c>
      <c r="Z4140" s="832">
        <v>1</v>
      </c>
      <c r="AA4140" s="832">
        <v>2</v>
      </c>
      <c r="AB4140" s="832">
        <v>2</v>
      </c>
      <c r="AC4140" s="832">
        <v>3</v>
      </c>
      <c r="AD4140" s="832">
        <v>3</v>
      </c>
      <c r="AE4140" s="832">
        <v>4</v>
      </c>
      <c r="AF4140" s="832">
        <v>5</v>
      </c>
      <c r="AG4140" s="832">
        <v>6</v>
      </c>
      <c r="AH4140" s="832">
        <v>1</v>
      </c>
      <c r="AI4140" s="832">
        <v>1</v>
      </c>
    </row>
    <row r="4141" spans="1:35" ht="15" customHeight="1">
      <c r="A4141" s="832" t="s">
        <v>1150</v>
      </c>
      <c r="B4141" s="832">
        <v>2024</v>
      </c>
      <c r="C4141" s="832" t="s">
        <v>2311</v>
      </c>
      <c r="D4141" s="832" t="s">
        <v>2312</v>
      </c>
      <c r="E4141" s="832" t="s">
        <v>333</v>
      </c>
      <c r="F4141" s="832" t="s">
        <v>2226</v>
      </c>
      <c r="G4141" s="832">
        <v>0</v>
      </c>
      <c r="H4141" s="832">
        <v>0</v>
      </c>
      <c r="I4141" s="832">
        <v>0</v>
      </c>
      <c r="J4141" s="832">
        <v>0</v>
      </c>
      <c r="K4141" s="832">
        <v>0</v>
      </c>
      <c r="L4141" s="832">
        <v>0</v>
      </c>
      <c r="M4141" s="832">
        <v>0</v>
      </c>
      <c r="N4141" s="832">
        <v>0</v>
      </c>
      <c r="O4141" s="832">
        <v>0</v>
      </c>
      <c r="P4141" s="832">
        <v>0</v>
      </c>
      <c r="Q4141" s="832">
        <v>0</v>
      </c>
      <c r="R4141" s="832">
        <v>0</v>
      </c>
      <c r="S4141" s="832">
        <v>0</v>
      </c>
      <c r="T4141" s="832">
        <v>0</v>
      </c>
      <c r="U4141" s="832">
        <v>0</v>
      </c>
      <c r="V4141" s="832">
        <v>0</v>
      </c>
      <c r="W4141" s="832">
        <v>0</v>
      </c>
      <c r="X4141" s="832">
        <v>0</v>
      </c>
      <c r="Y4141" s="832">
        <v>0</v>
      </c>
      <c r="Z4141" s="832">
        <v>0</v>
      </c>
      <c r="AA4141" s="832">
        <v>0</v>
      </c>
      <c r="AB4141" s="832">
        <v>0</v>
      </c>
      <c r="AC4141" s="832">
        <v>0</v>
      </c>
      <c r="AD4141" s="832">
        <v>0</v>
      </c>
      <c r="AE4141" s="832">
        <v>0</v>
      </c>
      <c r="AF4141" s="832">
        <v>0</v>
      </c>
      <c r="AG4141" s="832">
        <v>0</v>
      </c>
      <c r="AH4141" s="832">
        <v>0</v>
      </c>
      <c r="AI4141" s="832">
        <v>0</v>
      </c>
    </row>
    <row r="4142" spans="1:35" ht="15" customHeight="1">
      <c r="A4142" s="832" t="s">
        <v>1150</v>
      </c>
      <c r="B4142" s="832">
        <v>2024</v>
      </c>
      <c r="C4142" s="832" t="s">
        <v>2313</v>
      </c>
      <c r="D4142" s="832" t="s">
        <v>2830</v>
      </c>
      <c r="E4142" s="832" t="s">
        <v>2226</v>
      </c>
      <c r="F4142" s="832" t="s">
        <v>2226</v>
      </c>
      <c r="G4142" s="832">
        <v>592306.93999999994</v>
      </c>
      <c r="H4142" s="832">
        <v>689629.75</v>
      </c>
      <c r="I4142" s="832">
        <v>789978.52</v>
      </c>
      <c r="J4142" s="832">
        <v>850481.61</v>
      </c>
      <c r="K4142" s="832">
        <v>107188.63</v>
      </c>
      <c r="L4142" s="832">
        <v>308825.87</v>
      </c>
      <c r="M4142" s="832">
        <v>546621.87</v>
      </c>
      <c r="N4142" s="832">
        <v>941387.18</v>
      </c>
      <c r="O4142" s="832">
        <v>1160157.18</v>
      </c>
      <c r="P4142" s="832">
        <v>1187601.18</v>
      </c>
      <c r="Q4142" s="832">
        <v>1187601.18</v>
      </c>
      <c r="R4142" s="832">
        <v>1187601.18</v>
      </c>
      <c r="S4142" s="832">
        <v>70873.47</v>
      </c>
      <c r="T4142" s="832">
        <v>136343.26</v>
      </c>
      <c r="U4142" s="832">
        <v>0</v>
      </c>
      <c r="V4142" s="832">
        <v>31</v>
      </c>
      <c r="W4142" s="832">
        <v>36</v>
      </c>
      <c r="X4142" s="832">
        <v>42</v>
      </c>
      <c r="Y4142" s="832">
        <v>44</v>
      </c>
      <c r="Z4142" s="832">
        <v>6</v>
      </c>
      <c r="AA4142" s="832">
        <v>16</v>
      </c>
      <c r="AB4142" s="832">
        <v>27</v>
      </c>
      <c r="AC4142" s="832">
        <v>39</v>
      </c>
      <c r="AD4142" s="832">
        <v>44</v>
      </c>
      <c r="AE4142" s="832">
        <v>45</v>
      </c>
      <c r="AF4142" s="832">
        <v>45</v>
      </c>
      <c r="AG4142" s="832">
        <v>45</v>
      </c>
      <c r="AH4142" s="832">
        <v>4</v>
      </c>
      <c r="AI4142" s="832">
        <v>6</v>
      </c>
    </row>
    <row r="4143" spans="1:35" ht="15" customHeight="1">
      <c r="A4143" s="832" t="s">
        <v>1150</v>
      </c>
      <c r="B4143" s="832">
        <v>2024</v>
      </c>
      <c r="C4143" s="832" t="s">
        <v>2315</v>
      </c>
      <c r="D4143" s="832" t="s">
        <v>2316</v>
      </c>
      <c r="E4143" s="832" t="s">
        <v>333</v>
      </c>
      <c r="F4143" s="832" t="s">
        <v>2226</v>
      </c>
      <c r="G4143" s="832">
        <v>0</v>
      </c>
      <c r="H4143" s="832">
        <v>0</v>
      </c>
      <c r="I4143" s="832">
        <v>0</v>
      </c>
      <c r="J4143" s="832">
        <v>0</v>
      </c>
      <c r="K4143" s="832">
        <v>0</v>
      </c>
      <c r="L4143" s="832">
        <v>0</v>
      </c>
      <c r="M4143" s="832">
        <v>0</v>
      </c>
      <c r="N4143" s="832">
        <v>0</v>
      </c>
      <c r="O4143" s="832">
        <v>0</v>
      </c>
      <c r="P4143" s="832">
        <v>0</v>
      </c>
      <c r="Q4143" s="832">
        <v>0</v>
      </c>
      <c r="R4143" s="832">
        <v>0</v>
      </c>
      <c r="S4143" s="832">
        <v>0</v>
      </c>
      <c r="T4143" s="832">
        <v>0</v>
      </c>
      <c r="U4143" s="832">
        <v>0</v>
      </c>
      <c r="V4143" s="832">
        <v>0</v>
      </c>
      <c r="W4143" s="832">
        <v>0</v>
      </c>
      <c r="X4143" s="832">
        <v>0</v>
      </c>
      <c r="Y4143" s="832">
        <v>0</v>
      </c>
      <c r="Z4143" s="832">
        <v>0</v>
      </c>
      <c r="AA4143" s="832">
        <v>0</v>
      </c>
      <c r="AB4143" s="832">
        <v>0</v>
      </c>
      <c r="AC4143" s="832">
        <v>0</v>
      </c>
      <c r="AD4143" s="832">
        <v>0</v>
      </c>
      <c r="AE4143" s="832">
        <v>0</v>
      </c>
      <c r="AF4143" s="832">
        <v>0</v>
      </c>
      <c r="AG4143" s="832">
        <v>0</v>
      </c>
      <c r="AH4143" s="832">
        <v>0</v>
      </c>
      <c r="AI4143" s="832">
        <v>0</v>
      </c>
    </row>
    <row r="4144" spans="1:35" ht="15" customHeight="1">
      <c r="A4144" s="832" t="s">
        <v>1150</v>
      </c>
      <c r="B4144" s="832">
        <v>2024</v>
      </c>
      <c r="C4144" s="832" t="s">
        <v>2317</v>
      </c>
      <c r="D4144" s="832" t="s">
        <v>2318</v>
      </c>
      <c r="E4144" s="832" t="s">
        <v>2226</v>
      </c>
      <c r="F4144" s="832" t="s">
        <v>2226</v>
      </c>
      <c r="G4144" s="832">
        <v>0</v>
      </c>
      <c r="H4144" s="832">
        <v>0</v>
      </c>
      <c r="I4144" s="832">
        <v>0</v>
      </c>
      <c r="J4144" s="832">
        <v>0</v>
      </c>
      <c r="K4144" s="832">
        <v>0</v>
      </c>
      <c r="L4144" s="832">
        <v>0</v>
      </c>
      <c r="M4144" s="832">
        <v>0</v>
      </c>
      <c r="N4144" s="832">
        <v>0</v>
      </c>
      <c r="O4144" s="832">
        <v>0</v>
      </c>
      <c r="P4144" s="832">
        <v>16200</v>
      </c>
      <c r="Q4144" s="832">
        <v>30200</v>
      </c>
      <c r="R4144" s="832">
        <v>35000</v>
      </c>
      <c r="S4144" s="832">
        <v>0</v>
      </c>
      <c r="T4144" s="832">
        <v>2745.45</v>
      </c>
      <c r="U4144" s="832">
        <v>0</v>
      </c>
      <c r="V4144" s="832">
        <v>0</v>
      </c>
      <c r="W4144" s="832">
        <v>0</v>
      </c>
      <c r="X4144" s="832">
        <v>0</v>
      </c>
      <c r="Y4144" s="832">
        <v>0</v>
      </c>
      <c r="Z4144" s="832">
        <v>0</v>
      </c>
      <c r="AA4144" s="832">
        <v>0</v>
      </c>
      <c r="AB4144" s="832">
        <v>0</v>
      </c>
      <c r="AC4144" s="832">
        <v>0</v>
      </c>
      <c r="AD4144" s="832">
        <v>0</v>
      </c>
      <c r="AE4144" s="832">
        <v>3</v>
      </c>
      <c r="AF4144" s="832">
        <v>4</v>
      </c>
      <c r="AG4144" s="832">
        <v>6</v>
      </c>
      <c r="AH4144" s="832">
        <v>0</v>
      </c>
      <c r="AI4144" s="832">
        <v>0</v>
      </c>
    </row>
    <row r="4145" spans="1:35" ht="15" customHeight="1">
      <c r="A4145" s="832" t="s">
        <v>1150</v>
      </c>
      <c r="B4145" s="832">
        <v>2024</v>
      </c>
      <c r="C4145" s="832" t="s">
        <v>2319</v>
      </c>
      <c r="D4145" s="832" t="s">
        <v>2320</v>
      </c>
      <c r="E4145" s="832" t="s">
        <v>333</v>
      </c>
      <c r="F4145" s="832" t="s">
        <v>2321</v>
      </c>
      <c r="G4145" s="832">
        <v>0</v>
      </c>
      <c r="H4145" s="832">
        <v>0</v>
      </c>
      <c r="I4145" s="832">
        <v>0</v>
      </c>
      <c r="J4145" s="832">
        <v>0</v>
      </c>
      <c r="K4145" s="832">
        <v>0</v>
      </c>
      <c r="L4145" s="832">
        <v>0</v>
      </c>
      <c r="M4145" s="832">
        <v>0</v>
      </c>
      <c r="N4145" s="832">
        <v>0</v>
      </c>
      <c r="O4145" s="832">
        <v>0</v>
      </c>
      <c r="P4145" s="832">
        <v>0</v>
      </c>
      <c r="Q4145" s="832">
        <v>0</v>
      </c>
      <c r="R4145" s="832">
        <v>0</v>
      </c>
      <c r="S4145" s="832">
        <v>0</v>
      </c>
      <c r="T4145" s="832">
        <v>0</v>
      </c>
      <c r="U4145" s="832">
        <v>0</v>
      </c>
      <c r="V4145" s="832">
        <v>0</v>
      </c>
      <c r="W4145" s="832">
        <v>0</v>
      </c>
      <c r="X4145" s="832">
        <v>0</v>
      </c>
      <c r="Y4145" s="832">
        <v>0</v>
      </c>
      <c r="Z4145" s="832">
        <v>0</v>
      </c>
      <c r="AA4145" s="832">
        <v>0</v>
      </c>
      <c r="AB4145" s="832">
        <v>0</v>
      </c>
      <c r="AC4145" s="832">
        <v>0</v>
      </c>
      <c r="AD4145" s="832">
        <v>0</v>
      </c>
      <c r="AE4145" s="832">
        <v>0</v>
      </c>
      <c r="AF4145" s="832">
        <v>0</v>
      </c>
      <c r="AG4145" s="832">
        <v>0</v>
      </c>
      <c r="AH4145" s="832">
        <v>0</v>
      </c>
      <c r="AI4145" s="832">
        <v>0</v>
      </c>
    </row>
    <row r="4146" spans="1:35" ht="15" customHeight="1">
      <c r="A4146" s="832" t="s">
        <v>1150</v>
      </c>
      <c r="B4146" s="832">
        <v>2024</v>
      </c>
      <c r="C4146" s="832" t="s">
        <v>2322</v>
      </c>
      <c r="D4146" s="832" t="s">
        <v>2323</v>
      </c>
      <c r="E4146" s="832" t="s">
        <v>2226</v>
      </c>
      <c r="F4146" s="832" t="s">
        <v>2226</v>
      </c>
      <c r="G4146" s="832">
        <v>0</v>
      </c>
      <c r="H4146" s="832">
        <v>88661</v>
      </c>
      <c r="I4146" s="832">
        <v>127022</v>
      </c>
      <c r="J4146" s="832">
        <v>307425</v>
      </c>
      <c r="K4146" s="832">
        <v>1263284</v>
      </c>
      <c r="L4146" s="832">
        <v>2219148</v>
      </c>
      <c r="M4146" s="832">
        <v>2641998</v>
      </c>
      <c r="N4146" s="832">
        <v>2957369</v>
      </c>
      <c r="O4146" s="832">
        <v>3268638</v>
      </c>
      <c r="P4146" s="832">
        <v>4234391</v>
      </c>
      <c r="Q4146" s="832">
        <v>4739057</v>
      </c>
      <c r="R4146" s="832">
        <v>4985696</v>
      </c>
      <c r="S4146" s="832">
        <v>25618.75</v>
      </c>
      <c r="T4146" s="832">
        <v>458771.09</v>
      </c>
      <c r="U4146" s="832">
        <v>0</v>
      </c>
      <c r="V4146" s="832">
        <v>0</v>
      </c>
      <c r="W4146" s="832">
        <v>2</v>
      </c>
      <c r="X4146" s="832">
        <v>3</v>
      </c>
      <c r="Y4146" s="832">
        <v>7</v>
      </c>
      <c r="Z4146" s="832">
        <v>29</v>
      </c>
      <c r="AA4146" s="832">
        <v>52</v>
      </c>
      <c r="AB4146" s="832">
        <v>61</v>
      </c>
      <c r="AC4146" s="832">
        <v>67</v>
      </c>
      <c r="AD4146" s="832">
        <v>73</v>
      </c>
      <c r="AE4146" s="832">
        <v>95</v>
      </c>
      <c r="AF4146" s="832">
        <v>105</v>
      </c>
      <c r="AG4146" s="832">
        <v>111</v>
      </c>
      <c r="AH4146" s="832">
        <v>1</v>
      </c>
      <c r="AI4146" s="832">
        <v>10</v>
      </c>
    </row>
    <row r="4147" spans="1:35" ht="15" customHeight="1">
      <c r="A4147" s="832" t="s">
        <v>1150</v>
      </c>
      <c r="B4147" s="832">
        <v>2024</v>
      </c>
      <c r="C4147" s="832" t="s">
        <v>2324</v>
      </c>
      <c r="D4147" s="832" t="s">
        <v>2878</v>
      </c>
      <c r="E4147" s="832" t="s">
        <v>2226</v>
      </c>
      <c r="F4147" s="832" t="s">
        <v>2226</v>
      </c>
      <c r="G4147" s="832">
        <v>0</v>
      </c>
      <c r="H4147" s="832">
        <v>0</v>
      </c>
      <c r="I4147" s="832">
        <v>0</v>
      </c>
      <c r="J4147" s="832">
        <v>0</v>
      </c>
      <c r="K4147" s="832">
        <v>0</v>
      </c>
      <c r="L4147" s="832">
        <v>0</v>
      </c>
      <c r="M4147" s="832">
        <v>0</v>
      </c>
      <c r="N4147" s="832">
        <v>0</v>
      </c>
      <c r="O4147" s="832">
        <v>0</v>
      </c>
      <c r="P4147" s="832">
        <v>0</v>
      </c>
      <c r="Q4147" s="832">
        <v>0</v>
      </c>
      <c r="R4147" s="832">
        <v>0</v>
      </c>
      <c r="S4147" s="832">
        <v>0</v>
      </c>
      <c r="T4147" s="832">
        <v>0</v>
      </c>
      <c r="U4147" s="832">
        <v>0</v>
      </c>
      <c r="V4147" s="832">
        <v>0</v>
      </c>
      <c r="W4147" s="832">
        <v>0</v>
      </c>
      <c r="X4147" s="832">
        <v>0</v>
      </c>
      <c r="Y4147" s="832">
        <v>0</v>
      </c>
      <c r="Z4147" s="832">
        <v>0</v>
      </c>
      <c r="AA4147" s="832">
        <v>0</v>
      </c>
      <c r="AB4147" s="832">
        <v>0</v>
      </c>
      <c r="AC4147" s="832">
        <v>0</v>
      </c>
      <c r="AD4147" s="832">
        <v>0</v>
      </c>
      <c r="AE4147" s="832">
        <v>0</v>
      </c>
      <c r="AF4147" s="832">
        <v>0</v>
      </c>
      <c r="AG4147" s="832">
        <v>0</v>
      </c>
      <c r="AH4147" s="832">
        <v>0</v>
      </c>
      <c r="AI4147" s="832">
        <v>0</v>
      </c>
    </row>
    <row r="4148" spans="1:35" ht="15" customHeight="1">
      <c r="A4148" s="832" t="s">
        <v>1150</v>
      </c>
      <c r="B4148" s="832">
        <v>2024</v>
      </c>
      <c r="C4148" s="832" t="s">
        <v>2325</v>
      </c>
      <c r="D4148" s="832" t="s">
        <v>2831</v>
      </c>
      <c r="E4148" s="832" t="s">
        <v>2226</v>
      </c>
      <c r="F4148" s="832" t="s">
        <v>2226</v>
      </c>
      <c r="G4148" s="832">
        <v>4239045</v>
      </c>
      <c r="H4148" s="832">
        <v>4691145</v>
      </c>
      <c r="I4148" s="832">
        <v>5146645</v>
      </c>
      <c r="J4148" s="832">
        <v>5703445</v>
      </c>
      <c r="K4148" s="832">
        <v>597918.44999999995</v>
      </c>
      <c r="L4148" s="832">
        <v>1301541.45</v>
      </c>
      <c r="M4148" s="832">
        <v>2053247.45</v>
      </c>
      <c r="N4148" s="832">
        <v>2756218.95</v>
      </c>
      <c r="O4148" s="832">
        <v>3529198.95</v>
      </c>
      <c r="P4148" s="832">
        <v>4834308.95</v>
      </c>
      <c r="Q4148" s="832">
        <v>4840308.95</v>
      </c>
      <c r="R4148" s="832">
        <v>4840308.95</v>
      </c>
      <c r="S4148" s="832">
        <v>475287.08</v>
      </c>
      <c r="T4148" s="832">
        <v>608609.9</v>
      </c>
      <c r="U4148" s="832">
        <v>0</v>
      </c>
      <c r="V4148" s="832">
        <v>313</v>
      </c>
      <c r="W4148" s="832">
        <v>346</v>
      </c>
      <c r="X4148" s="832">
        <v>384</v>
      </c>
      <c r="Y4148" s="832">
        <v>422</v>
      </c>
      <c r="Z4148" s="832">
        <v>37</v>
      </c>
      <c r="AA4148" s="832">
        <v>84</v>
      </c>
      <c r="AB4148" s="832">
        <v>133</v>
      </c>
      <c r="AC4148" s="832">
        <v>181</v>
      </c>
      <c r="AD4148" s="832">
        <v>222</v>
      </c>
      <c r="AE4148" s="832">
        <v>287</v>
      </c>
      <c r="AF4148" s="832">
        <v>289</v>
      </c>
      <c r="AG4148" s="832">
        <v>289</v>
      </c>
      <c r="AH4148" s="832">
        <v>35</v>
      </c>
      <c r="AI4148" s="832">
        <v>39</v>
      </c>
    </row>
    <row r="4149" spans="1:35" ht="15" customHeight="1">
      <c r="A4149" s="832" t="s">
        <v>1150</v>
      </c>
      <c r="B4149" s="832">
        <v>2024</v>
      </c>
      <c r="C4149" s="832" t="s">
        <v>2327</v>
      </c>
      <c r="D4149" s="832" t="s">
        <v>2328</v>
      </c>
      <c r="E4149" s="832" t="s">
        <v>2226</v>
      </c>
      <c r="F4149" s="832" t="s">
        <v>2226</v>
      </c>
      <c r="G4149" s="832">
        <v>0</v>
      </c>
      <c r="H4149" s="832">
        <v>0</v>
      </c>
      <c r="I4149" s="832">
        <v>0</v>
      </c>
      <c r="J4149" s="832">
        <v>0</v>
      </c>
      <c r="K4149" s="832">
        <v>0</v>
      </c>
      <c r="L4149" s="832">
        <v>0</v>
      </c>
      <c r="M4149" s="832">
        <v>0</v>
      </c>
      <c r="N4149" s="832">
        <v>0</v>
      </c>
      <c r="O4149" s="832">
        <v>0</v>
      </c>
      <c r="P4149" s="832">
        <v>0</v>
      </c>
      <c r="Q4149" s="832">
        <v>962663</v>
      </c>
      <c r="R4149" s="832">
        <v>1353342</v>
      </c>
      <c r="S4149" s="832">
        <v>0</v>
      </c>
      <c r="T4149" s="832">
        <v>87514.82</v>
      </c>
      <c r="U4149" s="832">
        <v>0</v>
      </c>
      <c r="V4149" s="832">
        <v>0</v>
      </c>
      <c r="W4149" s="832">
        <v>0</v>
      </c>
      <c r="X4149" s="832">
        <v>0</v>
      </c>
      <c r="Y4149" s="832">
        <v>0</v>
      </c>
      <c r="Z4149" s="832">
        <v>0</v>
      </c>
      <c r="AA4149" s="832">
        <v>0</v>
      </c>
      <c r="AB4149" s="832">
        <v>0</v>
      </c>
      <c r="AC4149" s="832">
        <v>0</v>
      </c>
      <c r="AD4149" s="832">
        <v>0</v>
      </c>
      <c r="AE4149" s="832">
        <v>0</v>
      </c>
      <c r="AF4149" s="832">
        <v>56</v>
      </c>
      <c r="AG4149" s="832">
        <v>82</v>
      </c>
      <c r="AH4149" s="832">
        <v>0</v>
      </c>
      <c r="AI4149" s="832">
        <v>5</v>
      </c>
    </row>
    <row r="4150" spans="1:35" ht="15" customHeight="1">
      <c r="A4150" s="832" t="s">
        <v>1150</v>
      </c>
      <c r="B4150" s="832">
        <v>2024</v>
      </c>
      <c r="C4150" s="832" t="s">
        <v>2331</v>
      </c>
      <c r="D4150" s="832" t="s">
        <v>2832</v>
      </c>
      <c r="E4150" s="832" t="s">
        <v>2226</v>
      </c>
      <c r="F4150" s="832" t="s">
        <v>2226</v>
      </c>
      <c r="G4150" s="832">
        <v>0</v>
      </c>
      <c r="H4150" s="832">
        <v>0</v>
      </c>
      <c r="I4150" s="832">
        <v>0</v>
      </c>
      <c r="J4150" s="832">
        <v>0</v>
      </c>
      <c r="K4150" s="832">
        <v>0</v>
      </c>
      <c r="L4150" s="832">
        <v>0</v>
      </c>
      <c r="M4150" s="832">
        <v>0</v>
      </c>
      <c r="N4150" s="832">
        <v>0</v>
      </c>
      <c r="O4150" s="832">
        <v>0</v>
      </c>
      <c r="P4150" s="832">
        <v>0</v>
      </c>
      <c r="Q4150" s="832">
        <v>0</v>
      </c>
      <c r="R4150" s="832">
        <v>0</v>
      </c>
      <c r="S4150" s="832">
        <v>0</v>
      </c>
      <c r="T4150" s="832">
        <v>0</v>
      </c>
      <c r="U4150" s="832">
        <v>0</v>
      </c>
      <c r="V4150" s="832">
        <v>0</v>
      </c>
      <c r="W4150" s="832">
        <v>0</v>
      </c>
      <c r="X4150" s="832">
        <v>0</v>
      </c>
      <c r="Y4150" s="832">
        <v>0</v>
      </c>
      <c r="Z4150" s="832">
        <v>0</v>
      </c>
      <c r="AA4150" s="832">
        <v>0</v>
      </c>
      <c r="AB4150" s="832">
        <v>0</v>
      </c>
      <c r="AC4150" s="832">
        <v>0</v>
      </c>
      <c r="AD4150" s="832">
        <v>0</v>
      </c>
      <c r="AE4150" s="832">
        <v>0</v>
      </c>
      <c r="AF4150" s="832">
        <v>0</v>
      </c>
      <c r="AG4150" s="832">
        <v>0</v>
      </c>
      <c r="AH4150" s="832">
        <v>0</v>
      </c>
      <c r="AI4150" s="832">
        <v>0</v>
      </c>
    </row>
    <row r="4151" spans="1:35" ht="15" customHeight="1">
      <c r="A4151" s="832" t="s">
        <v>1150</v>
      </c>
      <c r="B4151" s="832">
        <v>2024</v>
      </c>
      <c r="C4151" s="832" t="s">
        <v>2333</v>
      </c>
      <c r="D4151" s="832" t="s">
        <v>2334</v>
      </c>
      <c r="E4151" s="832" t="s">
        <v>333</v>
      </c>
      <c r="F4151" s="832" t="s">
        <v>2226</v>
      </c>
      <c r="G4151" s="832">
        <v>0</v>
      </c>
      <c r="H4151" s="832">
        <v>0</v>
      </c>
      <c r="I4151" s="832">
        <v>0</v>
      </c>
      <c r="J4151" s="832">
        <v>0</v>
      </c>
      <c r="K4151" s="832">
        <v>0</v>
      </c>
      <c r="L4151" s="832">
        <v>0</v>
      </c>
      <c r="M4151" s="832">
        <v>0</v>
      </c>
      <c r="N4151" s="832">
        <v>0</v>
      </c>
      <c r="O4151" s="832">
        <v>0</v>
      </c>
      <c r="P4151" s="832">
        <v>0</v>
      </c>
      <c r="Q4151" s="832">
        <v>0</v>
      </c>
      <c r="R4151" s="832">
        <v>0</v>
      </c>
      <c r="S4151" s="832">
        <v>0</v>
      </c>
      <c r="T4151" s="832">
        <v>0</v>
      </c>
      <c r="U4151" s="832">
        <v>0</v>
      </c>
      <c r="V4151" s="832">
        <v>0</v>
      </c>
      <c r="W4151" s="832">
        <v>0</v>
      </c>
      <c r="X4151" s="832">
        <v>0</v>
      </c>
      <c r="Y4151" s="832">
        <v>0</v>
      </c>
      <c r="Z4151" s="832">
        <v>0</v>
      </c>
      <c r="AA4151" s="832">
        <v>0</v>
      </c>
      <c r="AB4151" s="832">
        <v>0</v>
      </c>
      <c r="AC4151" s="832">
        <v>0</v>
      </c>
      <c r="AD4151" s="832">
        <v>0</v>
      </c>
      <c r="AE4151" s="832">
        <v>0</v>
      </c>
      <c r="AF4151" s="832">
        <v>0</v>
      </c>
      <c r="AG4151" s="832">
        <v>0</v>
      </c>
      <c r="AH4151" s="832">
        <v>0</v>
      </c>
      <c r="AI4151" s="832">
        <v>0</v>
      </c>
    </row>
    <row r="4152" spans="1:35" ht="15" customHeight="1">
      <c r="A4152" s="832" t="s">
        <v>1150</v>
      </c>
      <c r="B4152" s="832">
        <v>2024</v>
      </c>
      <c r="C4152" s="832" t="s">
        <v>2335</v>
      </c>
      <c r="D4152" s="832" t="s">
        <v>2336</v>
      </c>
      <c r="E4152" s="832" t="s">
        <v>333</v>
      </c>
      <c r="F4152" s="832" t="s">
        <v>2226</v>
      </c>
      <c r="G4152" s="832">
        <v>0</v>
      </c>
      <c r="H4152" s="832">
        <v>0</v>
      </c>
      <c r="I4152" s="832">
        <v>0</v>
      </c>
      <c r="J4152" s="832">
        <v>0</v>
      </c>
      <c r="K4152" s="832">
        <v>0</v>
      </c>
      <c r="L4152" s="832">
        <v>0</v>
      </c>
      <c r="M4152" s="832">
        <v>0</v>
      </c>
      <c r="N4152" s="832">
        <v>0</v>
      </c>
      <c r="O4152" s="832">
        <v>0</v>
      </c>
      <c r="P4152" s="832">
        <v>0</v>
      </c>
      <c r="Q4152" s="832">
        <v>0</v>
      </c>
      <c r="R4152" s="832">
        <v>0</v>
      </c>
      <c r="S4152" s="832">
        <v>0</v>
      </c>
      <c r="T4152" s="832">
        <v>0</v>
      </c>
      <c r="U4152" s="832">
        <v>0</v>
      </c>
      <c r="V4152" s="832">
        <v>0</v>
      </c>
      <c r="W4152" s="832">
        <v>0</v>
      </c>
      <c r="X4152" s="832">
        <v>0</v>
      </c>
      <c r="Y4152" s="832">
        <v>0</v>
      </c>
      <c r="Z4152" s="832">
        <v>0</v>
      </c>
      <c r="AA4152" s="832">
        <v>0</v>
      </c>
      <c r="AB4152" s="832">
        <v>0</v>
      </c>
      <c r="AC4152" s="832">
        <v>0</v>
      </c>
      <c r="AD4152" s="832">
        <v>0</v>
      </c>
      <c r="AE4152" s="832">
        <v>0</v>
      </c>
      <c r="AF4152" s="832">
        <v>0</v>
      </c>
      <c r="AG4152" s="832">
        <v>0</v>
      </c>
      <c r="AH4152" s="832">
        <v>0</v>
      </c>
      <c r="AI4152" s="832">
        <v>0</v>
      </c>
    </row>
    <row r="4153" spans="1:35" ht="15" customHeight="1">
      <c r="A4153" s="832" t="s">
        <v>1150</v>
      </c>
      <c r="B4153" s="832">
        <v>2024</v>
      </c>
      <c r="C4153" s="832" t="s">
        <v>2337</v>
      </c>
      <c r="D4153" s="832" t="s">
        <v>2833</v>
      </c>
      <c r="E4153" s="832" t="s">
        <v>333</v>
      </c>
      <c r="F4153" s="832" t="s">
        <v>2226</v>
      </c>
      <c r="G4153" s="832">
        <v>0</v>
      </c>
      <c r="H4153" s="832">
        <v>0</v>
      </c>
      <c r="I4153" s="832">
        <v>0</v>
      </c>
      <c r="J4153" s="832">
        <v>0</v>
      </c>
      <c r="K4153" s="832">
        <v>0</v>
      </c>
      <c r="L4153" s="832">
        <v>0</v>
      </c>
      <c r="M4153" s="832">
        <v>0</v>
      </c>
      <c r="N4153" s="832">
        <v>0</v>
      </c>
      <c r="O4153" s="832">
        <v>0</v>
      </c>
      <c r="P4153" s="832">
        <v>0</v>
      </c>
      <c r="Q4153" s="832">
        <v>0</v>
      </c>
      <c r="R4153" s="832">
        <v>0</v>
      </c>
      <c r="S4153" s="832">
        <v>0</v>
      </c>
      <c r="T4153" s="832">
        <v>0</v>
      </c>
      <c r="U4153" s="832">
        <v>0</v>
      </c>
      <c r="V4153" s="832">
        <v>0</v>
      </c>
      <c r="W4153" s="832">
        <v>0</v>
      </c>
      <c r="X4153" s="832">
        <v>0</v>
      </c>
      <c r="Y4153" s="832">
        <v>0</v>
      </c>
      <c r="Z4153" s="832">
        <v>0</v>
      </c>
      <c r="AA4153" s="832">
        <v>0</v>
      </c>
      <c r="AB4153" s="832">
        <v>0</v>
      </c>
      <c r="AC4153" s="832">
        <v>0</v>
      </c>
      <c r="AD4153" s="832">
        <v>0</v>
      </c>
      <c r="AE4153" s="832">
        <v>0</v>
      </c>
      <c r="AF4153" s="832">
        <v>0</v>
      </c>
      <c r="AG4153" s="832">
        <v>0</v>
      </c>
      <c r="AH4153" s="832">
        <v>0</v>
      </c>
      <c r="AI4153" s="832">
        <v>0</v>
      </c>
    </row>
    <row r="4154" spans="1:35" ht="15" customHeight="1">
      <c r="A4154" s="832" t="s">
        <v>1150</v>
      </c>
      <c r="B4154" s="832">
        <v>2024</v>
      </c>
      <c r="C4154" s="832" t="s">
        <v>2339</v>
      </c>
      <c r="D4154" s="832" t="s">
        <v>2834</v>
      </c>
      <c r="E4154" s="832" t="s">
        <v>333</v>
      </c>
      <c r="F4154" s="832" t="s">
        <v>2226</v>
      </c>
      <c r="G4154" s="832">
        <v>0</v>
      </c>
      <c r="H4154" s="832">
        <v>0</v>
      </c>
      <c r="I4154" s="832">
        <v>0</v>
      </c>
      <c r="J4154" s="832">
        <v>0</v>
      </c>
      <c r="K4154" s="832">
        <v>0</v>
      </c>
      <c r="L4154" s="832">
        <v>0</v>
      </c>
      <c r="M4154" s="832">
        <v>0</v>
      </c>
      <c r="N4154" s="832">
        <v>0</v>
      </c>
      <c r="O4154" s="832">
        <v>0</v>
      </c>
      <c r="P4154" s="832">
        <v>0</v>
      </c>
      <c r="Q4154" s="832">
        <v>0</v>
      </c>
      <c r="R4154" s="832">
        <v>0</v>
      </c>
      <c r="S4154" s="832">
        <v>0</v>
      </c>
      <c r="T4154" s="832">
        <v>0</v>
      </c>
      <c r="U4154" s="832">
        <v>0</v>
      </c>
      <c r="V4154" s="832">
        <v>0</v>
      </c>
      <c r="W4154" s="832">
        <v>0</v>
      </c>
      <c r="X4154" s="832">
        <v>0</v>
      </c>
      <c r="Y4154" s="832">
        <v>0</v>
      </c>
      <c r="Z4154" s="832">
        <v>0</v>
      </c>
      <c r="AA4154" s="832">
        <v>0</v>
      </c>
      <c r="AB4154" s="832">
        <v>0</v>
      </c>
      <c r="AC4154" s="832">
        <v>0</v>
      </c>
      <c r="AD4154" s="832">
        <v>0</v>
      </c>
      <c r="AE4154" s="832">
        <v>0</v>
      </c>
      <c r="AF4154" s="832">
        <v>0</v>
      </c>
      <c r="AG4154" s="832">
        <v>0</v>
      </c>
      <c r="AH4154" s="832">
        <v>0</v>
      </c>
      <c r="AI4154" s="832">
        <v>0</v>
      </c>
    </row>
    <row r="4155" spans="1:35" ht="15" customHeight="1">
      <c r="A4155" s="832" t="s">
        <v>1150</v>
      </c>
      <c r="B4155" s="832">
        <v>2024</v>
      </c>
      <c r="C4155" s="832" t="s">
        <v>2341</v>
      </c>
      <c r="D4155" s="832" t="s">
        <v>2835</v>
      </c>
      <c r="E4155" s="832" t="s">
        <v>333</v>
      </c>
      <c r="F4155" s="832" t="s">
        <v>2226</v>
      </c>
      <c r="G4155" s="832">
        <v>0</v>
      </c>
      <c r="H4155" s="832">
        <v>0</v>
      </c>
      <c r="I4155" s="832">
        <v>0</v>
      </c>
      <c r="J4155" s="832">
        <v>0</v>
      </c>
      <c r="K4155" s="832">
        <v>0</v>
      </c>
      <c r="L4155" s="832">
        <v>0</v>
      </c>
      <c r="M4155" s="832">
        <v>0</v>
      </c>
      <c r="N4155" s="832">
        <v>0</v>
      </c>
      <c r="O4155" s="832">
        <v>0</v>
      </c>
      <c r="P4155" s="832">
        <v>0</v>
      </c>
      <c r="Q4155" s="832">
        <v>0</v>
      </c>
      <c r="R4155" s="832">
        <v>0</v>
      </c>
      <c r="S4155" s="832">
        <v>0</v>
      </c>
      <c r="T4155" s="832">
        <v>0</v>
      </c>
      <c r="U4155" s="832">
        <v>0</v>
      </c>
      <c r="V4155" s="832">
        <v>0</v>
      </c>
      <c r="W4155" s="832">
        <v>0</v>
      </c>
      <c r="X4155" s="832">
        <v>0</v>
      </c>
      <c r="Y4155" s="832">
        <v>0</v>
      </c>
      <c r="Z4155" s="832">
        <v>0</v>
      </c>
      <c r="AA4155" s="832">
        <v>0</v>
      </c>
      <c r="AB4155" s="832">
        <v>0</v>
      </c>
      <c r="AC4155" s="832">
        <v>0</v>
      </c>
      <c r="AD4155" s="832">
        <v>0</v>
      </c>
      <c r="AE4155" s="832">
        <v>0</v>
      </c>
      <c r="AF4155" s="832">
        <v>0</v>
      </c>
      <c r="AG4155" s="832">
        <v>0</v>
      </c>
      <c r="AH4155" s="832">
        <v>0</v>
      </c>
      <c r="AI4155" s="832">
        <v>0</v>
      </c>
    </row>
    <row r="4156" spans="1:35" ht="15" customHeight="1">
      <c r="A4156" s="832" t="s">
        <v>1150</v>
      </c>
      <c r="B4156" s="832">
        <v>2024</v>
      </c>
      <c r="C4156" s="832" t="s">
        <v>2343</v>
      </c>
      <c r="D4156" s="832" t="s">
        <v>2836</v>
      </c>
      <c r="E4156" s="832" t="s">
        <v>333</v>
      </c>
      <c r="F4156" s="832" t="s">
        <v>2226</v>
      </c>
      <c r="G4156" s="832">
        <v>0</v>
      </c>
      <c r="H4156" s="832">
        <v>0</v>
      </c>
      <c r="I4156" s="832">
        <v>0</v>
      </c>
      <c r="J4156" s="832">
        <v>0</v>
      </c>
      <c r="K4156" s="832">
        <v>0</v>
      </c>
      <c r="L4156" s="832">
        <v>0</v>
      </c>
      <c r="M4156" s="832">
        <v>0</v>
      </c>
      <c r="N4156" s="832">
        <v>0</v>
      </c>
      <c r="O4156" s="832">
        <v>0</v>
      </c>
      <c r="P4156" s="832">
        <v>0</v>
      </c>
      <c r="Q4156" s="832">
        <v>0</v>
      </c>
      <c r="R4156" s="832">
        <v>0</v>
      </c>
      <c r="S4156" s="832">
        <v>0</v>
      </c>
      <c r="T4156" s="832">
        <v>0</v>
      </c>
      <c r="U4156" s="832">
        <v>0</v>
      </c>
      <c r="V4156" s="832">
        <v>0</v>
      </c>
      <c r="W4156" s="832">
        <v>0</v>
      </c>
      <c r="X4156" s="832">
        <v>0</v>
      </c>
      <c r="Y4156" s="832">
        <v>0</v>
      </c>
      <c r="Z4156" s="832">
        <v>0</v>
      </c>
      <c r="AA4156" s="832">
        <v>0</v>
      </c>
      <c r="AB4156" s="832">
        <v>0</v>
      </c>
      <c r="AC4156" s="832">
        <v>0</v>
      </c>
      <c r="AD4156" s="832">
        <v>0</v>
      </c>
      <c r="AE4156" s="832">
        <v>0</v>
      </c>
      <c r="AF4156" s="832">
        <v>0</v>
      </c>
      <c r="AG4156" s="832">
        <v>0</v>
      </c>
      <c r="AH4156" s="832">
        <v>0</v>
      </c>
      <c r="AI4156" s="832">
        <v>0</v>
      </c>
    </row>
    <row r="4157" spans="1:35" ht="15" customHeight="1">
      <c r="A4157" s="832" t="s">
        <v>1150</v>
      </c>
      <c r="B4157" s="832">
        <v>2024</v>
      </c>
      <c r="C4157" s="832" t="s">
        <v>2345</v>
      </c>
      <c r="D4157" s="832" t="s">
        <v>2837</v>
      </c>
      <c r="E4157" s="832" t="s">
        <v>2226</v>
      </c>
      <c r="F4157" s="832" t="s">
        <v>2226</v>
      </c>
      <c r="G4157" s="832">
        <v>0</v>
      </c>
      <c r="H4157" s="832">
        <v>0</v>
      </c>
      <c r="I4157" s="832">
        <v>0</v>
      </c>
      <c r="J4157" s="832">
        <v>0</v>
      </c>
      <c r="K4157" s="832">
        <v>0</v>
      </c>
      <c r="L4157" s="832">
        <v>0</v>
      </c>
      <c r="M4157" s="832">
        <v>0</v>
      </c>
      <c r="N4157" s="832">
        <v>0</v>
      </c>
      <c r="O4157" s="832">
        <v>0</v>
      </c>
      <c r="P4157" s="832">
        <v>0</v>
      </c>
      <c r="Q4157" s="832">
        <v>0</v>
      </c>
      <c r="R4157" s="832">
        <v>0</v>
      </c>
      <c r="S4157" s="832">
        <v>0</v>
      </c>
      <c r="T4157" s="832">
        <v>0</v>
      </c>
      <c r="U4157" s="832">
        <v>0</v>
      </c>
      <c r="V4157" s="832">
        <v>0</v>
      </c>
      <c r="W4157" s="832">
        <v>0</v>
      </c>
      <c r="X4157" s="832">
        <v>0</v>
      </c>
      <c r="Y4157" s="832">
        <v>0</v>
      </c>
      <c r="Z4157" s="832">
        <v>0</v>
      </c>
      <c r="AA4157" s="832">
        <v>0</v>
      </c>
      <c r="AB4157" s="832">
        <v>0</v>
      </c>
      <c r="AC4157" s="832">
        <v>0</v>
      </c>
      <c r="AD4157" s="832">
        <v>0</v>
      </c>
      <c r="AE4157" s="832">
        <v>0</v>
      </c>
      <c r="AF4157" s="832">
        <v>0</v>
      </c>
      <c r="AG4157" s="832">
        <v>0</v>
      </c>
      <c r="AH4157" s="832">
        <v>0</v>
      </c>
      <c r="AI4157" s="832">
        <v>0</v>
      </c>
    </row>
    <row r="4158" spans="1:35" ht="15" customHeight="1">
      <c r="A4158" s="832" t="s">
        <v>1150</v>
      </c>
      <c r="B4158" s="832">
        <v>2024</v>
      </c>
      <c r="C4158" s="832" t="s">
        <v>2347</v>
      </c>
      <c r="D4158" s="832" t="s">
        <v>2838</v>
      </c>
      <c r="E4158" s="832" t="s">
        <v>333</v>
      </c>
      <c r="F4158" s="832" t="s">
        <v>2226</v>
      </c>
      <c r="G4158" s="832">
        <v>0</v>
      </c>
      <c r="H4158" s="832">
        <v>0</v>
      </c>
      <c r="I4158" s="832">
        <v>0</v>
      </c>
      <c r="J4158" s="832">
        <v>0</v>
      </c>
      <c r="K4158" s="832">
        <v>0</v>
      </c>
      <c r="L4158" s="832">
        <v>0</v>
      </c>
      <c r="M4158" s="832">
        <v>0</v>
      </c>
      <c r="N4158" s="832">
        <v>0</v>
      </c>
      <c r="O4158" s="832">
        <v>0</v>
      </c>
      <c r="P4158" s="832">
        <v>0</v>
      </c>
      <c r="Q4158" s="832">
        <v>0</v>
      </c>
      <c r="R4158" s="832">
        <v>0</v>
      </c>
      <c r="S4158" s="832">
        <v>0</v>
      </c>
      <c r="T4158" s="832">
        <v>0</v>
      </c>
      <c r="U4158" s="832">
        <v>0</v>
      </c>
      <c r="V4158" s="832">
        <v>0</v>
      </c>
      <c r="W4158" s="832">
        <v>0</v>
      </c>
      <c r="X4158" s="832">
        <v>0</v>
      </c>
      <c r="Y4158" s="832">
        <v>0</v>
      </c>
      <c r="Z4158" s="832">
        <v>0</v>
      </c>
      <c r="AA4158" s="832">
        <v>0</v>
      </c>
      <c r="AB4158" s="832">
        <v>0</v>
      </c>
      <c r="AC4158" s="832">
        <v>0</v>
      </c>
      <c r="AD4158" s="832">
        <v>0</v>
      </c>
      <c r="AE4158" s="832">
        <v>0</v>
      </c>
      <c r="AF4158" s="832">
        <v>0</v>
      </c>
      <c r="AG4158" s="832">
        <v>0</v>
      </c>
      <c r="AH4158" s="832">
        <v>0</v>
      </c>
      <c r="AI4158" s="832">
        <v>0</v>
      </c>
    </row>
    <row r="4159" spans="1:35" ht="15" customHeight="1">
      <c r="A4159" s="832" t="s">
        <v>1150</v>
      </c>
      <c r="B4159" s="832">
        <v>2024</v>
      </c>
      <c r="C4159" s="832" t="s">
        <v>2349</v>
      </c>
      <c r="D4159" s="832" t="s">
        <v>2839</v>
      </c>
      <c r="E4159" s="832" t="s">
        <v>333</v>
      </c>
      <c r="F4159" s="832" t="s">
        <v>2226</v>
      </c>
      <c r="G4159" s="832">
        <v>1073.08</v>
      </c>
      <c r="H4159" s="832">
        <v>1073.08</v>
      </c>
      <c r="I4159" s="832">
        <v>1073.08</v>
      </c>
      <c r="J4159" s="832">
        <v>1073.08</v>
      </c>
      <c r="K4159" s="832">
        <v>1132.31</v>
      </c>
      <c r="L4159" s="832">
        <v>1132.31</v>
      </c>
      <c r="M4159" s="832">
        <v>3494.93</v>
      </c>
      <c r="N4159" s="832">
        <v>5831.93</v>
      </c>
      <c r="O4159" s="832">
        <v>7864.93</v>
      </c>
      <c r="P4159" s="832">
        <v>7864.93</v>
      </c>
      <c r="Q4159" s="832">
        <v>7864.93</v>
      </c>
      <c r="R4159" s="832">
        <v>9612.93</v>
      </c>
      <c r="S4159" s="832">
        <v>89.42</v>
      </c>
      <c r="T4159" s="832">
        <v>714.99</v>
      </c>
      <c r="U4159" s="832">
        <v>0</v>
      </c>
      <c r="V4159" s="832">
        <v>1</v>
      </c>
      <c r="W4159" s="832">
        <v>1</v>
      </c>
      <c r="X4159" s="832">
        <v>1</v>
      </c>
      <c r="Y4159" s="832">
        <v>1</v>
      </c>
      <c r="Z4159" s="832">
        <v>1</v>
      </c>
      <c r="AA4159" s="832">
        <v>1</v>
      </c>
      <c r="AB4159" s="832">
        <v>2</v>
      </c>
      <c r="AC4159" s="832">
        <v>3</v>
      </c>
      <c r="AD4159" s="832">
        <v>4</v>
      </c>
      <c r="AE4159" s="832">
        <v>4</v>
      </c>
      <c r="AF4159" s="832">
        <v>4</v>
      </c>
      <c r="AG4159" s="832">
        <v>5</v>
      </c>
      <c r="AH4159" s="832">
        <v>0</v>
      </c>
      <c r="AI4159" s="832">
        <v>0</v>
      </c>
    </row>
    <row r="4160" spans="1:35" ht="15" customHeight="1">
      <c r="A4160" s="832" t="s">
        <v>1150</v>
      </c>
      <c r="B4160" s="832">
        <v>2024</v>
      </c>
      <c r="C4160" s="832" t="s">
        <v>2351</v>
      </c>
      <c r="D4160" s="832" t="s">
        <v>2840</v>
      </c>
      <c r="E4160" s="832" t="s">
        <v>333</v>
      </c>
      <c r="F4160" s="832" t="s">
        <v>2226</v>
      </c>
      <c r="G4160" s="832">
        <v>6142.49</v>
      </c>
      <c r="H4160" s="832">
        <v>8052</v>
      </c>
      <c r="I4160" s="832">
        <v>10503.74</v>
      </c>
      <c r="J4160" s="832">
        <v>10503.74</v>
      </c>
      <c r="K4160" s="832">
        <v>3773.5</v>
      </c>
      <c r="L4160" s="832">
        <v>5872.03</v>
      </c>
      <c r="M4160" s="832">
        <v>10315.82</v>
      </c>
      <c r="N4160" s="832">
        <v>14281.9</v>
      </c>
      <c r="O4160" s="832">
        <v>19504.98</v>
      </c>
      <c r="P4160" s="832">
        <v>23424.1</v>
      </c>
      <c r="Q4160" s="832">
        <v>24710.44</v>
      </c>
      <c r="R4160" s="832">
        <v>25750.23</v>
      </c>
      <c r="S4160" s="832">
        <v>875.31</v>
      </c>
      <c r="T4160" s="832">
        <v>2703.46</v>
      </c>
      <c r="U4160" s="832">
        <v>0</v>
      </c>
      <c r="V4160" s="832">
        <v>9</v>
      </c>
      <c r="W4160" s="832">
        <v>11</v>
      </c>
      <c r="X4160" s="832">
        <v>13</v>
      </c>
      <c r="Y4160" s="832">
        <v>13</v>
      </c>
      <c r="Z4160" s="832">
        <v>5</v>
      </c>
      <c r="AA4160" s="832">
        <v>8</v>
      </c>
      <c r="AB4160" s="832">
        <v>12</v>
      </c>
      <c r="AC4160" s="832">
        <v>17</v>
      </c>
      <c r="AD4160" s="832">
        <v>22</v>
      </c>
      <c r="AE4160" s="832">
        <v>28</v>
      </c>
      <c r="AF4160" s="832">
        <v>30</v>
      </c>
      <c r="AG4160" s="832">
        <v>32</v>
      </c>
      <c r="AH4160" s="832">
        <v>1</v>
      </c>
      <c r="AI4160" s="832">
        <v>3</v>
      </c>
    </row>
    <row r="4161" spans="1:35" ht="15" customHeight="1">
      <c r="A4161" s="832" t="s">
        <v>1150</v>
      </c>
      <c r="B4161" s="832">
        <v>2024</v>
      </c>
      <c r="C4161" s="832" t="s">
        <v>2352</v>
      </c>
      <c r="D4161" s="832" t="s">
        <v>2841</v>
      </c>
      <c r="E4161" s="832" t="s">
        <v>333</v>
      </c>
      <c r="F4161" s="832" t="s">
        <v>2226</v>
      </c>
      <c r="G4161" s="832">
        <v>1733</v>
      </c>
      <c r="H4161" s="832">
        <v>3320</v>
      </c>
      <c r="I4161" s="832">
        <v>3320</v>
      </c>
      <c r="J4161" s="832">
        <v>3320</v>
      </c>
      <c r="K4161" s="832">
        <v>1727</v>
      </c>
      <c r="L4161" s="832">
        <v>2739</v>
      </c>
      <c r="M4161" s="832">
        <v>3268</v>
      </c>
      <c r="N4161" s="832">
        <v>3268</v>
      </c>
      <c r="O4161" s="832">
        <v>3268</v>
      </c>
      <c r="P4161" s="832">
        <v>5674.29</v>
      </c>
      <c r="Q4161" s="832">
        <v>5674.29</v>
      </c>
      <c r="R4161" s="832">
        <v>5674.29</v>
      </c>
      <c r="S4161" s="832">
        <v>276.67</v>
      </c>
      <c r="T4161" s="832">
        <v>660.12</v>
      </c>
      <c r="U4161" s="832">
        <v>0</v>
      </c>
      <c r="V4161" s="832">
        <v>3</v>
      </c>
      <c r="W4161" s="832">
        <v>6</v>
      </c>
      <c r="X4161" s="832">
        <v>6</v>
      </c>
      <c r="Y4161" s="832">
        <v>6</v>
      </c>
      <c r="Z4161" s="832">
        <v>3</v>
      </c>
      <c r="AA4161" s="832">
        <v>5</v>
      </c>
      <c r="AB4161" s="832">
        <v>6</v>
      </c>
      <c r="AC4161" s="832">
        <v>6</v>
      </c>
      <c r="AD4161" s="832">
        <v>6</v>
      </c>
      <c r="AE4161" s="832">
        <v>10</v>
      </c>
      <c r="AF4161" s="832">
        <v>10</v>
      </c>
      <c r="AG4161" s="832">
        <v>10</v>
      </c>
      <c r="AH4161" s="832">
        <v>1</v>
      </c>
      <c r="AI4161" s="832">
        <v>1</v>
      </c>
    </row>
    <row r="4162" spans="1:35" ht="15" customHeight="1">
      <c r="A4162" s="832" t="s">
        <v>1150</v>
      </c>
      <c r="B4162" s="832">
        <v>2024</v>
      </c>
      <c r="C4162" s="832" t="s">
        <v>2354</v>
      </c>
      <c r="D4162" s="832" t="s">
        <v>2285</v>
      </c>
      <c r="E4162" s="832" t="s">
        <v>333</v>
      </c>
      <c r="F4162" s="832" t="s">
        <v>2226</v>
      </c>
      <c r="G4162" s="832">
        <v>6500</v>
      </c>
      <c r="H4162" s="832">
        <v>7855.08</v>
      </c>
      <c r="I4162" s="832">
        <v>8830.08</v>
      </c>
      <c r="J4162" s="832">
        <v>9480.08</v>
      </c>
      <c r="K4162" s="832">
        <v>1950</v>
      </c>
      <c r="L4162" s="832">
        <v>3900</v>
      </c>
      <c r="M4162" s="832">
        <v>5200</v>
      </c>
      <c r="N4162" s="832">
        <v>10075</v>
      </c>
      <c r="O4162" s="832">
        <v>12025</v>
      </c>
      <c r="P4162" s="832">
        <v>15240.43</v>
      </c>
      <c r="Q4162" s="832">
        <v>16865.43</v>
      </c>
      <c r="R4162" s="832">
        <v>17515.43</v>
      </c>
      <c r="S4162" s="832">
        <v>790.01</v>
      </c>
      <c r="T4162" s="832">
        <v>1833.68</v>
      </c>
      <c r="U4162" s="832">
        <v>0</v>
      </c>
      <c r="V4162" s="832">
        <v>22</v>
      </c>
      <c r="W4162" s="832">
        <v>25</v>
      </c>
      <c r="X4162" s="832">
        <v>28</v>
      </c>
      <c r="Y4162" s="832">
        <v>30</v>
      </c>
      <c r="Z4162" s="832">
        <v>6</v>
      </c>
      <c r="AA4162" s="832">
        <v>12</v>
      </c>
      <c r="AB4162" s="832">
        <v>16</v>
      </c>
      <c r="AC4162" s="832">
        <v>29</v>
      </c>
      <c r="AD4162" s="832">
        <v>34</v>
      </c>
      <c r="AE4162" s="832">
        <v>43</v>
      </c>
      <c r="AF4162" s="832">
        <v>48</v>
      </c>
      <c r="AG4162" s="832">
        <v>50</v>
      </c>
      <c r="AH4162" s="832">
        <v>3</v>
      </c>
      <c r="AI4162" s="832">
        <v>5</v>
      </c>
    </row>
    <row r="4163" spans="1:35" ht="15" customHeight="1">
      <c r="A4163" s="832" t="s">
        <v>1150</v>
      </c>
      <c r="B4163" s="832">
        <v>2024</v>
      </c>
      <c r="C4163" s="832" t="s">
        <v>2355</v>
      </c>
      <c r="D4163" s="832" t="s">
        <v>2356</v>
      </c>
      <c r="E4163" s="832" t="s">
        <v>333</v>
      </c>
      <c r="F4163" s="832" t="s">
        <v>2226</v>
      </c>
      <c r="G4163" s="832">
        <v>0</v>
      </c>
      <c r="H4163" s="832">
        <v>0</v>
      </c>
      <c r="I4163" s="832">
        <v>0</v>
      </c>
      <c r="J4163" s="832">
        <v>0</v>
      </c>
      <c r="K4163" s="832">
        <v>0</v>
      </c>
      <c r="L4163" s="832">
        <v>0</v>
      </c>
      <c r="M4163" s="832">
        <v>0</v>
      </c>
      <c r="N4163" s="832">
        <v>0</v>
      </c>
      <c r="O4163" s="832">
        <v>0</v>
      </c>
      <c r="P4163" s="832">
        <v>0</v>
      </c>
      <c r="Q4163" s="832">
        <v>0</v>
      </c>
      <c r="R4163" s="832">
        <v>0</v>
      </c>
      <c r="S4163" s="832">
        <v>0</v>
      </c>
      <c r="T4163" s="832">
        <v>0</v>
      </c>
      <c r="U4163" s="832">
        <v>0</v>
      </c>
      <c r="V4163" s="832">
        <v>0</v>
      </c>
      <c r="W4163" s="832">
        <v>0</v>
      </c>
      <c r="X4163" s="832">
        <v>0</v>
      </c>
      <c r="Y4163" s="832">
        <v>0</v>
      </c>
      <c r="Z4163" s="832">
        <v>0</v>
      </c>
      <c r="AA4163" s="832">
        <v>0</v>
      </c>
      <c r="AB4163" s="832">
        <v>0</v>
      </c>
      <c r="AC4163" s="832">
        <v>0</v>
      </c>
      <c r="AD4163" s="832">
        <v>0</v>
      </c>
      <c r="AE4163" s="832">
        <v>0</v>
      </c>
      <c r="AF4163" s="832">
        <v>0</v>
      </c>
      <c r="AG4163" s="832">
        <v>0</v>
      </c>
      <c r="AH4163" s="832">
        <v>0</v>
      </c>
      <c r="AI4163" s="832">
        <v>0</v>
      </c>
    </row>
    <row r="4164" spans="1:35" ht="15" customHeight="1">
      <c r="A4164" s="832" t="s">
        <v>1150</v>
      </c>
      <c r="B4164" s="832">
        <v>2024</v>
      </c>
      <c r="C4164" s="832" t="s">
        <v>2357</v>
      </c>
      <c r="D4164" s="832" t="s">
        <v>2358</v>
      </c>
      <c r="E4164" s="832" t="s">
        <v>2226</v>
      </c>
      <c r="F4164" s="832" t="s">
        <v>2226</v>
      </c>
      <c r="G4164" s="832">
        <v>235365.07</v>
      </c>
      <c r="H4164" s="832">
        <v>279474.07</v>
      </c>
      <c r="I4164" s="832">
        <v>279474.07</v>
      </c>
      <c r="J4164" s="832">
        <v>279474.07</v>
      </c>
      <c r="K4164" s="832">
        <v>0</v>
      </c>
      <c r="L4164" s="832">
        <v>0</v>
      </c>
      <c r="M4164" s="832">
        <v>47642</v>
      </c>
      <c r="N4164" s="832">
        <v>96484.64</v>
      </c>
      <c r="O4164" s="832">
        <v>96484.64</v>
      </c>
      <c r="P4164" s="832">
        <v>96484.64</v>
      </c>
      <c r="Q4164" s="832">
        <v>96484.64</v>
      </c>
      <c r="R4164" s="832">
        <v>146866.07</v>
      </c>
      <c r="S4164" s="832">
        <v>23289.51</v>
      </c>
      <c r="T4164" s="832">
        <v>12781.24</v>
      </c>
      <c r="U4164" s="832">
        <v>0</v>
      </c>
      <c r="V4164" s="832">
        <v>8</v>
      </c>
      <c r="W4164" s="832">
        <v>9</v>
      </c>
      <c r="X4164" s="832">
        <v>9</v>
      </c>
      <c r="Y4164" s="832">
        <v>9</v>
      </c>
      <c r="Z4164" s="832">
        <v>0</v>
      </c>
      <c r="AA4164" s="832">
        <v>0</v>
      </c>
      <c r="AB4164" s="832">
        <v>1</v>
      </c>
      <c r="AC4164" s="832">
        <v>2</v>
      </c>
      <c r="AD4164" s="832">
        <v>2</v>
      </c>
      <c r="AE4164" s="832">
        <v>2</v>
      </c>
      <c r="AF4164" s="832">
        <v>2</v>
      </c>
      <c r="AG4164" s="832">
        <v>3</v>
      </c>
      <c r="AH4164" s="832">
        <v>1</v>
      </c>
      <c r="AI4164" s="832">
        <v>0</v>
      </c>
    </row>
    <row r="4165" spans="1:35" ht="15" customHeight="1">
      <c r="A4165" s="832" t="s">
        <v>1150</v>
      </c>
      <c r="B4165" s="832">
        <v>2024</v>
      </c>
      <c r="C4165" s="832" t="s">
        <v>2359</v>
      </c>
      <c r="D4165" s="832" t="s">
        <v>2360</v>
      </c>
      <c r="E4165" s="832" t="s">
        <v>2226</v>
      </c>
      <c r="F4165" s="832" t="s">
        <v>2226</v>
      </c>
      <c r="G4165" s="832">
        <v>3103515.16</v>
      </c>
      <c r="H4165" s="832">
        <v>3594926</v>
      </c>
      <c r="I4165" s="832">
        <v>4794282.24</v>
      </c>
      <c r="J4165" s="832">
        <v>5292531.24</v>
      </c>
      <c r="K4165" s="832">
        <v>1220398.04</v>
      </c>
      <c r="L4165" s="832">
        <v>1930882.92</v>
      </c>
      <c r="M4165" s="832">
        <v>3131870.03</v>
      </c>
      <c r="N4165" s="832">
        <v>3879182.97</v>
      </c>
      <c r="O4165" s="832">
        <v>5099740.99</v>
      </c>
      <c r="P4165" s="832">
        <v>7777978.96</v>
      </c>
      <c r="Q4165" s="832">
        <v>9144869.1099999994</v>
      </c>
      <c r="R4165" s="832">
        <v>10618385.85</v>
      </c>
      <c r="S4165" s="832">
        <v>441044.27</v>
      </c>
      <c r="T4165" s="832">
        <v>1077561.6399999999</v>
      </c>
      <c r="U4165" s="832">
        <v>0</v>
      </c>
      <c r="V4165" s="832">
        <v>58</v>
      </c>
      <c r="W4165" s="832">
        <v>66</v>
      </c>
      <c r="X4165" s="832">
        <v>85</v>
      </c>
      <c r="Y4165" s="832">
        <v>93</v>
      </c>
      <c r="Z4165" s="832">
        <v>19</v>
      </c>
      <c r="AA4165" s="832">
        <v>30</v>
      </c>
      <c r="AB4165" s="832">
        <v>49</v>
      </c>
      <c r="AC4165" s="832">
        <v>61</v>
      </c>
      <c r="AD4165" s="832">
        <v>81</v>
      </c>
      <c r="AE4165" s="832">
        <v>124</v>
      </c>
      <c r="AF4165" s="832">
        <v>146</v>
      </c>
      <c r="AG4165" s="832">
        <v>170</v>
      </c>
      <c r="AH4165" s="832">
        <v>8</v>
      </c>
      <c r="AI4165" s="832">
        <v>17</v>
      </c>
    </row>
    <row r="4166" spans="1:35" ht="15" customHeight="1">
      <c r="A4166" s="832" t="s">
        <v>1150</v>
      </c>
      <c r="B4166" s="832">
        <v>2024</v>
      </c>
      <c r="C4166" s="832" t="s">
        <v>2361</v>
      </c>
      <c r="D4166" s="832" t="s">
        <v>2873</v>
      </c>
      <c r="E4166" s="832" t="s">
        <v>2226</v>
      </c>
      <c r="F4166" s="832" t="s">
        <v>2226</v>
      </c>
      <c r="G4166" s="832">
        <v>2593653.42</v>
      </c>
      <c r="H4166" s="832">
        <v>2832962.44</v>
      </c>
      <c r="I4166" s="832">
        <v>3025540.36</v>
      </c>
      <c r="J4166" s="832">
        <v>3282695.52</v>
      </c>
      <c r="K4166" s="832">
        <v>379597</v>
      </c>
      <c r="L4166" s="832">
        <v>757069</v>
      </c>
      <c r="M4166" s="832">
        <v>1002969</v>
      </c>
      <c r="N4166" s="832">
        <v>1136900.04</v>
      </c>
      <c r="O4166" s="832">
        <v>1264364.5</v>
      </c>
      <c r="P4166" s="832">
        <v>1457878.5</v>
      </c>
      <c r="Q4166" s="832">
        <v>1705419.18</v>
      </c>
      <c r="R4166" s="832">
        <v>1766353.13</v>
      </c>
      <c r="S4166" s="832">
        <v>273557.96000000002</v>
      </c>
      <c r="T4166" s="832">
        <v>264582.24</v>
      </c>
      <c r="U4166" s="832">
        <v>0</v>
      </c>
      <c r="V4166" s="832">
        <v>44</v>
      </c>
      <c r="W4166" s="832">
        <v>48</v>
      </c>
      <c r="X4166" s="832">
        <v>51</v>
      </c>
      <c r="Y4166" s="832">
        <v>55</v>
      </c>
      <c r="Z4166" s="832">
        <v>6</v>
      </c>
      <c r="AA4166" s="832">
        <v>12</v>
      </c>
      <c r="AB4166" s="832">
        <v>16</v>
      </c>
      <c r="AC4166" s="832">
        <v>18</v>
      </c>
      <c r="AD4166" s="832">
        <v>20</v>
      </c>
      <c r="AE4166" s="832">
        <v>23</v>
      </c>
      <c r="AF4166" s="832">
        <v>27</v>
      </c>
      <c r="AG4166" s="832">
        <v>28</v>
      </c>
      <c r="AH4166" s="832">
        <v>5</v>
      </c>
      <c r="AI4166" s="832">
        <v>4</v>
      </c>
    </row>
    <row r="4167" spans="1:35" ht="15" customHeight="1">
      <c r="A4167" s="832" t="s">
        <v>1150</v>
      </c>
      <c r="B4167" s="832">
        <v>2024</v>
      </c>
      <c r="C4167" s="832" t="s">
        <v>2364</v>
      </c>
      <c r="D4167" s="832" t="s">
        <v>2879</v>
      </c>
      <c r="E4167" s="832" t="s">
        <v>2226</v>
      </c>
      <c r="F4167" s="832" t="s">
        <v>2226</v>
      </c>
      <c r="G4167" s="832">
        <v>0</v>
      </c>
      <c r="H4167" s="832">
        <v>0</v>
      </c>
      <c r="I4167" s="832">
        <v>0</v>
      </c>
      <c r="J4167" s="832">
        <v>0</v>
      </c>
      <c r="K4167" s="832">
        <v>0</v>
      </c>
      <c r="L4167" s="832">
        <v>0</v>
      </c>
      <c r="M4167" s="832">
        <v>0</v>
      </c>
      <c r="N4167" s="832">
        <v>0</v>
      </c>
      <c r="O4167" s="832">
        <v>0</v>
      </c>
      <c r="P4167" s="832">
        <v>0</v>
      </c>
      <c r="Q4167" s="832">
        <v>0</v>
      </c>
      <c r="R4167" s="832">
        <v>0</v>
      </c>
      <c r="S4167" s="832">
        <v>0</v>
      </c>
      <c r="T4167" s="832">
        <v>0</v>
      </c>
      <c r="U4167" s="832">
        <v>0</v>
      </c>
      <c r="V4167" s="832">
        <v>0</v>
      </c>
      <c r="W4167" s="832">
        <v>0</v>
      </c>
      <c r="X4167" s="832">
        <v>0</v>
      </c>
      <c r="Y4167" s="832">
        <v>0</v>
      </c>
      <c r="Z4167" s="832">
        <v>0</v>
      </c>
      <c r="AA4167" s="832">
        <v>0</v>
      </c>
      <c r="AB4167" s="832">
        <v>0</v>
      </c>
      <c r="AC4167" s="832">
        <v>0</v>
      </c>
      <c r="AD4167" s="832">
        <v>0</v>
      </c>
      <c r="AE4167" s="832">
        <v>0</v>
      </c>
      <c r="AF4167" s="832">
        <v>0</v>
      </c>
      <c r="AG4167" s="832">
        <v>0</v>
      </c>
      <c r="AH4167" s="832">
        <v>0</v>
      </c>
      <c r="AI4167" s="832">
        <v>0</v>
      </c>
    </row>
    <row r="4168" spans="1:35" ht="15" customHeight="1">
      <c r="A4168" s="832" t="s">
        <v>1150</v>
      </c>
      <c r="B4168" s="832">
        <v>2024</v>
      </c>
      <c r="C4168" s="832" t="s">
        <v>2366</v>
      </c>
      <c r="D4168" s="832" t="s">
        <v>2367</v>
      </c>
      <c r="E4168" s="832" t="s">
        <v>2368</v>
      </c>
      <c r="F4168" s="832" t="s">
        <v>2226</v>
      </c>
      <c r="G4168" s="832">
        <v>1557919.26</v>
      </c>
      <c r="H4168" s="832">
        <v>1770743.22</v>
      </c>
      <c r="I4168" s="832">
        <v>2017769.12</v>
      </c>
      <c r="J4168" s="832">
        <v>2231665.48</v>
      </c>
      <c r="K4168" s="832">
        <v>246237</v>
      </c>
      <c r="L4168" s="832">
        <v>445737.52</v>
      </c>
      <c r="M4168" s="832">
        <v>684513.78</v>
      </c>
      <c r="N4168" s="832">
        <v>920473.65</v>
      </c>
      <c r="O4168" s="832">
        <v>1103377.05</v>
      </c>
      <c r="P4168" s="832">
        <v>1347186.53</v>
      </c>
      <c r="Q4168" s="832">
        <v>1611310</v>
      </c>
      <c r="R4168" s="832">
        <v>1863264.96</v>
      </c>
      <c r="S4168" s="832">
        <v>185972.12</v>
      </c>
      <c r="T4168" s="832">
        <v>228339.65</v>
      </c>
      <c r="U4168" s="832">
        <v>0</v>
      </c>
      <c r="V4168" s="832">
        <v>5600</v>
      </c>
      <c r="W4168" s="832">
        <v>6369</v>
      </c>
      <c r="X4168" s="832">
        <v>7060</v>
      </c>
      <c r="Y4168" s="832">
        <v>7726</v>
      </c>
      <c r="Z4168" s="832">
        <v>713</v>
      </c>
      <c r="AA4168" s="832">
        <v>1263</v>
      </c>
      <c r="AB4168" s="832">
        <v>1847</v>
      </c>
      <c r="AC4168" s="832">
        <v>2447</v>
      </c>
      <c r="AD4168" s="832">
        <v>3019</v>
      </c>
      <c r="AE4168" s="832">
        <v>3689</v>
      </c>
      <c r="AF4168" s="832">
        <v>4408</v>
      </c>
      <c r="AG4168" s="832">
        <v>5067</v>
      </c>
      <c r="AH4168" s="832">
        <v>644</v>
      </c>
      <c r="AI4168" s="832">
        <v>650</v>
      </c>
    </row>
    <row r="4169" spans="1:35" ht="15" customHeight="1">
      <c r="A4169" s="832" t="s">
        <v>1150</v>
      </c>
      <c r="B4169" s="832">
        <v>2024</v>
      </c>
      <c r="C4169" s="832" t="s">
        <v>2369</v>
      </c>
      <c r="D4169" s="832" t="s">
        <v>2370</v>
      </c>
      <c r="E4169" s="832" t="s">
        <v>2368</v>
      </c>
      <c r="F4169" s="832" t="s">
        <v>2226</v>
      </c>
      <c r="G4169" s="832">
        <v>37344.36</v>
      </c>
      <c r="H4169" s="832">
        <v>42840.92</v>
      </c>
      <c r="I4169" s="832">
        <v>49525.93</v>
      </c>
      <c r="J4169" s="832">
        <v>52532.01</v>
      </c>
      <c r="K4169" s="832">
        <v>6416.42</v>
      </c>
      <c r="L4169" s="832">
        <v>10807.71</v>
      </c>
      <c r="M4169" s="832">
        <v>13845.94</v>
      </c>
      <c r="N4169" s="832">
        <v>19960.29</v>
      </c>
      <c r="O4169" s="832">
        <v>24940.57</v>
      </c>
      <c r="P4169" s="832">
        <v>31989.45</v>
      </c>
      <c r="Q4169" s="832">
        <v>37461.15</v>
      </c>
      <c r="R4169" s="832">
        <v>44777.82</v>
      </c>
      <c r="S4169" s="832">
        <v>4377.67</v>
      </c>
      <c r="T4169" s="832">
        <v>5066.83</v>
      </c>
      <c r="U4169" s="832">
        <v>0</v>
      </c>
      <c r="V4169" s="832">
        <v>740</v>
      </c>
      <c r="W4169" s="832">
        <v>812</v>
      </c>
      <c r="X4169" s="832">
        <v>898</v>
      </c>
      <c r="Y4169" s="832">
        <v>967</v>
      </c>
      <c r="Z4169" s="832">
        <v>89</v>
      </c>
      <c r="AA4169" s="832">
        <v>152</v>
      </c>
      <c r="AB4169" s="832">
        <v>220</v>
      </c>
      <c r="AC4169" s="832">
        <v>298</v>
      </c>
      <c r="AD4169" s="832">
        <v>374</v>
      </c>
      <c r="AE4169" s="832">
        <v>451</v>
      </c>
      <c r="AF4169" s="832">
        <v>541</v>
      </c>
      <c r="AG4169" s="832">
        <v>603</v>
      </c>
      <c r="AH4169" s="832">
        <v>81</v>
      </c>
      <c r="AI4169" s="832">
        <v>75</v>
      </c>
    </row>
    <row r="4170" spans="1:35" ht="15" customHeight="1">
      <c r="A4170" s="832" t="s">
        <v>1150</v>
      </c>
      <c r="B4170" s="832">
        <v>2024</v>
      </c>
      <c r="C4170" s="832" t="s">
        <v>2371</v>
      </c>
      <c r="D4170" s="832" t="s">
        <v>2372</v>
      </c>
      <c r="E4170" s="832" t="s">
        <v>2368</v>
      </c>
      <c r="F4170" s="832" t="s">
        <v>2226</v>
      </c>
      <c r="G4170" s="832">
        <v>123728.33</v>
      </c>
      <c r="H4170" s="832">
        <v>145015.92000000001</v>
      </c>
      <c r="I4170" s="832">
        <v>166816.81</v>
      </c>
      <c r="J4170" s="832">
        <v>192231.41</v>
      </c>
      <c r="K4170" s="832">
        <v>19253.93</v>
      </c>
      <c r="L4170" s="832">
        <v>35271.910000000003</v>
      </c>
      <c r="M4170" s="832">
        <v>49082.34</v>
      </c>
      <c r="N4170" s="832">
        <v>63853.96</v>
      </c>
      <c r="O4170" s="832">
        <v>86716.17</v>
      </c>
      <c r="P4170" s="832">
        <v>122683.52</v>
      </c>
      <c r="Q4170" s="832">
        <v>165947.69</v>
      </c>
      <c r="R4170" s="832">
        <v>183567.7</v>
      </c>
      <c r="S4170" s="832">
        <v>16019.28</v>
      </c>
      <c r="T4170" s="832">
        <v>23071.200000000001</v>
      </c>
      <c r="U4170" s="832">
        <v>0</v>
      </c>
      <c r="V4170" s="832">
        <v>1130</v>
      </c>
      <c r="W4170" s="832">
        <v>1268</v>
      </c>
      <c r="X4170" s="832">
        <v>1386</v>
      </c>
      <c r="Y4170" s="832">
        <v>1535</v>
      </c>
      <c r="Z4170" s="832">
        <v>147</v>
      </c>
      <c r="AA4170" s="832">
        <v>263</v>
      </c>
      <c r="AB4170" s="832">
        <v>359</v>
      </c>
      <c r="AC4170" s="832">
        <v>452</v>
      </c>
      <c r="AD4170" s="832">
        <v>560</v>
      </c>
      <c r="AE4170" s="832">
        <v>752</v>
      </c>
      <c r="AF4170" s="832">
        <v>955</v>
      </c>
      <c r="AG4170" s="832">
        <v>1070</v>
      </c>
      <c r="AH4170" s="832">
        <v>128</v>
      </c>
      <c r="AI4170" s="832">
        <v>137</v>
      </c>
    </row>
    <row r="4171" spans="1:35" ht="15" customHeight="1">
      <c r="A4171" s="832" t="s">
        <v>1150</v>
      </c>
      <c r="B4171" s="832">
        <v>2024</v>
      </c>
      <c r="C4171" s="832" t="s">
        <v>2373</v>
      </c>
      <c r="D4171" s="832" t="s">
        <v>2374</v>
      </c>
      <c r="E4171" s="832" t="s">
        <v>2368</v>
      </c>
      <c r="F4171" s="832" t="s">
        <v>2226</v>
      </c>
      <c r="G4171" s="832">
        <v>572902.02</v>
      </c>
      <c r="H4171" s="832">
        <v>617322.89</v>
      </c>
      <c r="I4171" s="832">
        <v>669625.86</v>
      </c>
      <c r="J4171" s="832">
        <v>762100.05</v>
      </c>
      <c r="K4171" s="832">
        <v>125503.62</v>
      </c>
      <c r="L4171" s="832">
        <v>209294.26</v>
      </c>
      <c r="M4171" s="832">
        <v>277189.90999999997</v>
      </c>
      <c r="N4171" s="832">
        <v>344442.23</v>
      </c>
      <c r="O4171" s="832">
        <v>423183.57</v>
      </c>
      <c r="P4171" s="832">
        <v>511924.15</v>
      </c>
      <c r="Q4171" s="832">
        <v>603931.98</v>
      </c>
      <c r="R4171" s="832">
        <v>675077.03</v>
      </c>
      <c r="S4171" s="832">
        <v>63508.34</v>
      </c>
      <c r="T4171" s="832">
        <v>78868.83</v>
      </c>
      <c r="U4171" s="832">
        <v>0</v>
      </c>
      <c r="V4171" s="832">
        <v>5267</v>
      </c>
      <c r="W4171" s="832">
        <v>5621</v>
      </c>
      <c r="X4171" s="832">
        <v>6085</v>
      </c>
      <c r="Y4171" s="832">
        <v>6844</v>
      </c>
      <c r="Z4171" s="832">
        <v>739</v>
      </c>
      <c r="AA4171" s="832">
        <v>1268</v>
      </c>
      <c r="AB4171" s="832">
        <v>1713</v>
      </c>
      <c r="AC4171" s="832">
        <v>2131</v>
      </c>
      <c r="AD4171" s="832">
        <v>2665</v>
      </c>
      <c r="AE4171" s="832">
        <v>3404</v>
      </c>
      <c r="AF4171" s="832">
        <v>4220</v>
      </c>
      <c r="AG4171" s="832">
        <v>4676</v>
      </c>
      <c r="AH4171" s="832">
        <v>570</v>
      </c>
      <c r="AI4171" s="832">
        <v>570</v>
      </c>
    </row>
    <row r="4172" spans="1:35" ht="15" customHeight="1">
      <c r="A4172" s="832" t="s">
        <v>1150</v>
      </c>
      <c r="B4172" s="832">
        <v>2024</v>
      </c>
      <c r="C4172" s="832" t="s">
        <v>2375</v>
      </c>
      <c r="D4172" s="832" t="s">
        <v>2842</v>
      </c>
      <c r="E4172" s="832" t="s">
        <v>2368</v>
      </c>
      <c r="F4172" s="832" t="s">
        <v>2226</v>
      </c>
      <c r="G4172" s="832">
        <v>0</v>
      </c>
      <c r="H4172" s="832">
        <v>0</v>
      </c>
      <c r="I4172" s="832">
        <v>0</v>
      </c>
      <c r="J4172" s="832">
        <v>0</v>
      </c>
      <c r="K4172" s="832">
        <v>0</v>
      </c>
      <c r="L4172" s="832">
        <v>0</v>
      </c>
      <c r="M4172" s="832">
        <v>0</v>
      </c>
      <c r="N4172" s="832">
        <v>0</v>
      </c>
      <c r="O4172" s="832">
        <v>0</v>
      </c>
      <c r="P4172" s="832">
        <v>0</v>
      </c>
      <c r="Q4172" s="832">
        <v>0</v>
      </c>
      <c r="R4172" s="832">
        <v>0</v>
      </c>
      <c r="S4172" s="832">
        <v>0</v>
      </c>
      <c r="T4172" s="832">
        <v>0</v>
      </c>
      <c r="U4172" s="832">
        <v>0</v>
      </c>
      <c r="V4172" s="832">
        <v>0</v>
      </c>
      <c r="W4172" s="832">
        <v>0</v>
      </c>
      <c r="X4172" s="832">
        <v>0</v>
      </c>
      <c r="Y4172" s="832">
        <v>0</v>
      </c>
      <c r="Z4172" s="832">
        <v>0</v>
      </c>
      <c r="AA4172" s="832">
        <v>0</v>
      </c>
      <c r="AB4172" s="832">
        <v>0</v>
      </c>
      <c r="AC4172" s="832">
        <v>0</v>
      </c>
      <c r="AD4172" s="832">
        <v>0</v>
      </c>
      <c r="AE4172" s="832">
        <v>0</v>
      </c>
      <c r="AF4172" s="832">
        <v>0</v>
      </c>
      <c r="AG4172" s="832">
        <v>0</v>
      </c>
      <c r="AH4172" s="832">
        <v>0</v>
      </c>
      <c r="AI4172" s="832">
        <v>0</v>
      </c>
    </row>
    <row r="4173" spans="1:35" ht="15" customHeight="1">
      <c r="A4173" s="832" t="s">
        <v>1150</v>
      </c>
      <c r="B4173" s="832">
        <v>2024</v>
      </c>
      <c r="C4173" s="832" t="s">
        <v>2377</v>
      </c>
      <c r="D4173" s="832" t="s">
        <v>2378</v>
      </c>
      <c r="E4173" s="832" t="s">
        <v>2368</v>
      </c>
      <c r="F4173" s="832" t="s">
        <v>2226</v>
      </c>
      <c r="G4173" s="832">
        <v>0</v>
      </c>
      <c r="H4173" s="832">
        <v>0</v>
      </c>
      <c r="I4173" s="832">
        <v>0</v>
      </c>
      <c r="J4173" s="832">
        <v>0</v>
      </c>
      <c r="K4173" s="832">
        <v>0</v>
      </c>
      <c r="L4173" s="832">
        <v>0</v>
      </c>
      <c r="M4173" s="832">
        <v>0</v>
      </c>
      <c r="N4173" s="832">
        <v>0</v>
      </c>
      <c r="O4173" s="832">
        <v>0</v>
      </c>
      <c r="P4173" s="832">
        <v>0</v>
      </c>
      <c r="Q4173" s="832">
        <v>0</v>
      </c>
      <c r="R4173" s="832">
        <v>0</v>
      </c>
      <c r="S4173" s="832">
        <v>0</v>
      </c>
      <c r="T4173" s="832">
        <v>0</v>
      </c>
      <c r="U4173" s="832">
        <v>0</v>
      </c>
      <c r="V4173" s="832">
        <v>0</v>
      </c>
      <c r="W4173" s="832">
        <v>0</v>
      </c>
      <c r="X4173" s="832">
        <v>0</v>
      </c>
      <c r="Y4173" s="832">
        <v>0</v>
      </c>
      <c r="Z4173" s="832">
        <v>0</v>
      </c>
      <c r="AA4173" s="832">
        <v>0</v>
      </c>
      <c r="AB4173" s="832">
        <v>0</v>
      </c>
      <c r="AC4173" s="832">
        <v>0</v>
      </c>
      <c r="AD4173" s="832">
        <v>0</v>
      </c>
      <c r="AE4173" s="832">
        <v>0</v>
      </c>
      <c r="AF4173" s="832">
        <v>0</v>
      </c>
      <c r="AG4173" s="832">
        <v>0</v>
      </c>
      <c r="AH4173" s="832">
        <v>0</v>
      </c>
      <c r="AI4173" s="832">
        <v>0</v>
      </c>
    </row>
    <row r="4174" spans="1:35" ht="15" customHeight="1">
      <c r="A4174" s="832" t="s">
        <v>1150</v>
      </c>
      <c r="B4174" s="832">
        <v>2024</v>
      </c>
      <c r="C4174" s="832" t="s">
        <v>2379</v>
      </c>
      <c r="D4174" s="832" t="s">
        <v>2380</v>
      </c>
      <c r="E4174" s="832" t="s">
        <v>2368</v>
      </c>
      <c r="F4174" s="832" t="s">
        <v>2226</v>
      </c>
      <c r="G4174" s="832">
        <v>661345.73</v>
      </c>
      <c r="H4174" s="832">
        <v>776508.58</v>
      </c>
      <c r="I4174" s="832">
        <v>835936.01</v>
      </c>
      <c r="J4174" s="832">
        <v>873196.36</v>
      </c>
      <c r="K4174" s="832">
        <v>75002.600000000006</v>
      </c>
      <c r="L4174" s="832">
        <v>178055.21</v>
      </c>
      <c r="M4174" s="832">
        <v>309266.14</v>
      </c>
      <c r="N4174" s="832">
        <v>398848.82</v>
      </c>
      <c r="O4174" s="832">
        <v>554545.02</v>
      </c>
      <c r="P4174" s="832">
        <v>697581.84</v>
      </c>
      <c r="Q4174" s="832">
        <v>747820.17</v>
      </c>
      <c r="R4174" s="832">
        <v>823965.31</v>
      </c>
      <c r="S4174" s="832">
        <v>72766.36</v>
      </c>
      <c r="T4174" s="832">
        <v>99970.37</v>
      </c>
      <c r="U4174" s="832">
        <v>0</v>
      </c>
      <c r="V4174" s="832">
        <v>1996</v>
      </c>
      <c r="W4174" s="832">
        <v>2174</v>
      </c>
      <c r="X4174" s="832">
        <v>2369</v>
      </c>
      <c r="Y4174" s="832">
        <v>2470</v>
      </c>
      <c r="Z4174" s="832">
        <v>235</v>
      </c>
      <c r="AA4174" s="832">
        <v>555</v>
      </c>
      <c r="AB4174" s="832">
        <v>942</v>
      </c>
      <c r="AC4174" s="832">
        <v>1312</v>
      </c>
      <c r="AD4174" s="832">
        <v>1656</v>
      </c>
      <c r="AE4174" s="832">
        <v>1959</v>
      </c>
      <c r="AF4174" s="832">
        <v>2092</v>
      </c>
      <c r="AG4174" s="832">
        <v>2342</v>
      </c>
      <c r="AH4174" s="832">
        <v>206</v>
      </c>
      <c r="AI4174" s="832">
        <v>256</v>
      </c>
    </row>
    <row r="4175" spans="1:35" ht="15" customHeight="1">
      <c r="A4175" s="832" t="s">
        <v>1150</v>
      </c>
      <c r="B4175" s="832">
        <v>2024</v>
      </c>
      <c r="C4175" s="832" t="s">
        <v>2381</v>
      </c>
      <c r="D4175" s="832" t="s">
        <v>2382</v>
      </c>
      <c r="E4175" s="832" t="s">
        <v>2368</v>
      </c>
      <c r="F4175" s="832" t="s">
        <v>2226</v>
      </c>
      <c r="G4175" s="832">
        <v>45328.87</v>
      </c>
      <c r="H4175" s="832">
        <v>56001.18</v>
      </c>
      <c r="I4175" s="832">
        <v>62323.43</v>
      </c>
      <c r="J4175" s="832">
        <v>65556.17</v>
      </c>
      <c r="K4175" s="832">
        <v>8456.42</v>
      </c>
      <c r="L4175" s="832">
        <v>11873.03</v>
      </c>
      <c r="M4175" s="832">
        <v>14330.21</v>
      </c>
      <c r="N4175" s="832">
        <v>19246.580000000002</v>
      </c>
      <c r="O4175" s="832">
        <v>23347.54</v>
      </c>
      <c r="P4175" s="832">
        <v>31678.78</v>
      </c>
      <c r="Q4175" s="832">
        <v>41683.93</v>
      </c>
      <c r="R4175" s="832">
        <v>52229.66</v>
      </c>
      <c r="S4175" s="832">
        <v>5463.01</v>
      </c>
      <c r="T4175" s="832">
        <v>6190.64</v>
      </c>
      <c r="U4175" s="832">
        <v>0</v>
      </c>
      <c r="V4175" s="832">
        <v>838</v>
      </c>
      <c r="W4175" s="832">
        <v>964</v>
      </c>
      <c r="X4175" s="832">
        <v>1070</v>
      </c>
      <c r="Y4175" s="832">
        <v>1182</v>
      </c>
      <c r="Z4175" s="832">
        <v>114</v>
      </c>
      <c r="AA4175" s="832">
        <v>235</v>
      </c>
      <c r="AB4175" s="832">
        <v>373</v>
      </c>
      <c r="AC4175" s="832">
        <v>502</v>
      </c>
      <c r="AD4175" s="832">
        <v>677</v>
      </c>
      <c r="AE4175" s="832">
        <v>802</v>
      </c>
      <c r="AF4175" s="832">
        <v>940</v>
      </c>
      <c r="AG4175" s="832">
        <v>1059</v>
      </c>
      <c r="AH4175" s="832">
        <v>99</v>
      </c>
      <c r="AI4175" s="832">
        <v>128</v>
      </c>
    </row>
    <row r="4176" spans="1:35" ht="15" customHeight="1">
      <c r="A4176" s="832" t="s">
        <v>1150</v>
      </c>
      <c r="B4176" s="832">
        <v>2024</v>
      </c>
      <c r="C4176" s="832" t="s">
        <v>2383</v>
      </c>
      <c r="D4176" s="832" t="s">
        <v>2384</v>
      </c>
      <c r="E4176" s="832" t="s">
        <v>2368</v>
      </c>
      <c r="F4176" s="832" t="s">
        <v>2226</v>
      </c>
      <c r="G4176" s="832">
        <v>0</v>
      </c>
      <c r="H4176" s="832">
        <v>0</v>
      </c>
      <c r="I4176" s="832">
        <v>0</v>
      </c>
      <c r="J4176" s="832">
        <v>0</v>
      </c>
      <c r="K4176" s="832">
        <v>0</v>
      </c>
      <c r="L4176" s="832">
        <v>0</v>
      </c>
      <c r="M4176" s="832">
        <v>0</v>
      </c>
      <c r="N4176" s="832">
        <v>0</v>
      </c>
      <c r="O4176" s="832">
        <v>0</v>
      </c>
      <c r="P4176" s="832">
        <v>0</v>
      </c>
      <c r="Q4176" s="832">
        <v>0</v>
      </c>
      <c r="R4176" s="832">
        <v>0</v>
      </c>
      <c r="S4176" s="832">
        <v>0</v>
      </c>
      <c r="T4176" s="832">
        <v>0</v>
      </c>
      <c r="U4176" s="832">
        <v>0</v>
      </c>
      <c r="V4176" s="832">
        <v>0</v>
      </c>
      <c r="W4176" s="832">
        <v>0</v>
      </c>
      <c r="X4176" s="832">
        <v>0</v>
      </c>
      <c r="Y4176" s="832">
        <v>0</v>
      </c>
      <c r="Z4176" s="832">
        <v>0</v>
      </c>
      <c r="AA4176" s="832">
        <v>0</v>
      </c>
      <c r="AB4176" s="832">
        <v>0</v>
      </c>
      <c r="AC4176" s="832">
        <v>0</v>
      </c>
      <c r="AD4176" s="832">
        <v>0</v>
      </c>
      <c r="AE4176" s="832">
        <v>0</v>
      </c>
      <c r="AF4176" s="832">
        <v>0</v>
      </c>
      <c r="AG4176" s="832">
        <v>0</v>
      </c>
      <c r="AH4176" s="832">
        <v>0</v>
      </c>
      <c r="AI4176" s="832">
        <v>0</v>
      </c>
    </row>
    <row r="4177" spans="1:35" ht="15" customHeight="1">
      <c r="A4177" s="832" t="s">
        <v>1150</v>
      </c>
      <c r="B4177" s="832">
        <v>2024</v>
      </c>
      <c r="C4177" s="832" t="s">
        <v>2385</v>
      </c>
      <c r="D4177" s="832" t="s">
        <v>2386</v>
      </c>
      <c r="E4177" s="832" t="s">
        <v>2368</v>
      </c>
      <c r="F4177" s="832" t="s">
        <v>2226</v>
      </c>
      <c r="G4177" s="832">
        <v>272920.73</v>
      </c>
      <c r="H4177" s="832">
        <v>320474.73</v>
      </c>
      <c r="I4177" s="832">
        <v>340649.99</v>
      </c>
      <c r="J4177" s="832">
        <v>382995.75</v>
      </c>
      <c r="K4177" s="832">
        <v>29732.85</v>
      </c>
      <c r="L4177" s="832">
        <v>37211.07</v>
      </c>
      <c r="M4177" s="832">
        <v>51070.96</v>
      </c>
      <c r="N4177" s="832">
        <v>68760.23</v>
      </c>
      <c r="O4177" s="832">
        <v>97956.52</v>
      </c>
      <c r="P4177" s="832">
        <v>196980.57</v>
      </c>
      <c r="Q4177" s="832">
        <v>331941.8</v>
      </c>
      <c r="R4177" s="832">
        <v>405258.63</v>
      </c>
      <c r="S4177" s="832">
        <v>31916.31</v>
      </c>
      <c r="T4177" s="832">
        <v>44655</v>
      </c>
      <c r="U4177" s="832">
        <v>0</v>
      </c>
      <c r="V4177" s="832">
        <v>386</v>
      </c>
      <c r="W4177" s="832">
        <v>442</v>
      </c>
      <c r="X4177" s="832">
        <v>468</v>
      </c>
      <c r="Y4177" s="832">
        <v>526</v>
      </c>
      <c r="Z4177" s="832">
        <v>45</v>
      </c>
      <c r="AA4177" s="832">
        <v>54</v>
      </c>
      <c r="AB4177" s="832">
        <v>71</v>
      </c>
      <c r="AC4177" s="832">
        <v>97</v>
      </c>
      <c r="AD4177" s="832">
        <v>133</v>
      </c>
      <c r="AE4177" s="832">
        <v>239</v>
      </c>
      <c r="AF4177" s="832">
        <v>388</v>
      </c>
      <c r="AG4177" s="832">
        <v>469</v>
      </c>
      <c r="AH4177" s="832">
        <v>44</v>
      </c>
      <c r="AI4177" s="832">
        <v>53</v>
      </c>
    </row>
    <row r="4178" spans="1:35" ht="15" customHeight="1">
      <c r="A4178" s="832" t="s">
        <v>1150</v>
      </c>
      <c r="B4178" s="832">
        <v>2024</v>
      </c>
      <c r="C4178" s="832" t="s">
        <v>2387</v>
      </c>
      <c r="D4178" s="832" t="s">
        <v>2388</v>
      </c>
      <c r="E4178" s="832" t="s">
        <v>333</v>
      </c>
      <c r="F4178" s="832" t="s">
        <v>2226</v>
      </c>
      <c r="G4178" s="832">
        <v>0</v>
      </c>
      <c r="H4178" s="832">
        <v>0</v>
      </c>
      <c r="I4178" s="832">
        <v>0</v>
      </c>
      <c r="J4178" s="832">
        <v>0</v>
      </c>
      <c r="K4178" s="832">
        <v>0</v>
      </c>
      <c r="L4178" s="832">
        <v>0</v>
      </c>
      <c r="M4178" s="832">
        <v>0</v>
      </c>
      <c r="N4178" s="832">
        <v>0</v>
      </c>
      <c r="O4178" s="832">
        <v>0</v>
      </c>
      <c r="P4178" s="832">
        <v>0</v>
      </c>
      <c r="Q4178" s="832">
        <v>0</v>
      </c>
      <c r="R4178" s="832">
        <v>0</v>
      </c>
      <c r="S4178" s="832">
        <v>0</v>
      </c>
      <c r="T4178" s="832">
        <v>0</v>
      </c>
      <c r="U4178" s="832">
        <v>0</v>
      </c>
      <c r="V4178" s="832">
        <v>0</v>
      </c>
      <c r="W4178" s="832">
        <v>0</v>
      </c>
      <c r="X4178" s="832">
        <v>0</v>
      </c>
      <c r="Y4178" s="832">
        <v>0</v>
      </c>
      <c r="Z4178" s="832">
        <v>0</v>
      </c>
      <c r="AA4178" s="832">
        <v>0</v>
      </c>
      <c r="AB4178" s="832">
        <v>0</v>
      </c>
      <c r="AC4178" s="832">
        <v>0</v>
      </c>
      <c r="AD4178" s="832">
        <v>0</v>
      </c>
      <c r="AE4178" s="832">
        <v>0</v>
      </c>
      <c r="AF4178" s="832">
        <v>0</v>
      </c>
      <c r="AG4178" s="832">
        <v>0</v>
      </c>
      <c r="AH4178" s="832">
        <v>0</v>
      </c>
      <c r="AI4178" s="832">
        <v>0</v>
      </c>
    </row>
    <row r="4179" spans="1:35" ht="15" customHeight="1">
      <c r="A4179" s="832" t="s">
        <v>1150</v>
      </c>
      <c r="B4179" s="832">
        <v>2024</v>
      </c>
      <c r="C4179" s="832" t="s">
        <v>2389</v>
      </c>
      <c r="D4179" s="832" t="s">
        <v>2390</v>
      </c>
      <c r="E4179" s="832" t="s">
        <v>333</v>
      </c>
      <c r="F4179" s="832" t="s">
        <v>2226</v>
      </c>
      <c r="G4179" s="832">
        <v>0</v>
      </c>
      <c r="H4179" s="832">
        <v>0</v>
      </c>
      <c r="I4179" s="832">
        <v>0</v>
      </c>
      <c r="J4179" s="832">
        <v>0</v>
      </c>
      <c r="K4179" s="832">
        <v>0</v>
      </c>
      <c r="L4179" s="832">
        <v>0</v>
      </c>
      <c r="M4179" s="832">
        <v>0</v>
      </c>
      <c r="N4179" s="832">
        <v>0</v>
      </c>
      <c r="O4179" s="832">
        <v>0</v>
      </c>
      <c r="P4179" s="832">
        <v>0</v>
      </c>
      <c r="Q4179" s="832">
        <v>0</v>
      </c>
      <c r="R4179" s="832">
        <v>0</v>
      </c>
      <c r="S4179" s="832">
        <v>0</v>
      </c>
      <c r="T4179" s="832">
        <v>0</v>
      </c>
      <c r="U4179" s="832">
        <v>0</v>
      </c>
      <c r="V4179" s="832">
        <v>0</v>
      </c>
      <c r="W4179" s="832">
        <v>0</v>
      </c>
      <c r="X4179" s="832">
        <v>0</v>
      </c>
      <c r="Y4179" s="832">
        <v>0</v>
      </c>
      <c r="Z4179" s="832">
        <v>0</v>
      </c>
      <c r="AA4179" s="832">
        <v>0</v>
      </c>
      <c r="AB4179" s="832">
        <v>0</v>
      </c>
      <c r="AC4179" s="832">
        <v>0</v>
      </c>
      <c r="AD4179" s="832">
        <v>0</v>
      </c>
      <c r="AE4179" s="832">
        <v>0</v>
      </c>
      <c r="AF4179" s="832">
        <v>0</v>
      </c>
      <c r="AG4179" s="832">
        <v>0</v>
      </c>
      <c r="AH4179" s="832">
        <v>0</v>
      </c>
      <c r="AI4179" s="832">
        <v>0</v>
      </c>
    </row>
    <row r="4180" spans="1:35" ht="15" customHeight="1">
      <c r="A4180" s="832" t="s">
        <v>1150</v>
      </c>
      <c r="B4180" s="832">
        <v>2024</v>
      </c>
      <c r="C4180" s="832" t="s">
        <v>2391</v>
      </c>
      <c r="D4180" s="832" t="s">
        <v>2392</v>
      </c>
      <c r="E4180" s="832" t="s">
        <v>2368</v>
      </c>
      <c r="F4180" s="832" t="s">
        <v>2226</v>
      </c>
      <c r="G4180" s="832">
        <v>0</v>
      </c>
      <c r="H4180" s="832">
        <v>0</v>
      </c>
      <c r="I4180" s="832">
        <v>0</v>
      </c>
      <c r="J4180" s="832">
        <v>0</v>
      </c>
      <c r="K4180" s="832">
        <v>0</v>
      </c>
      <c r="L4180" s="832">
        <v>0</v>
      </c>
      <c r="M4180" s="832">
        <v>0</v>
      </c>
      <c r="N4180" s="832">
        <v>0</v>
      </c>
      <c r="O4180" s="832">
        <v>0</v>
      </c>
      <c r="P4180" s="832">
        <v>0</v>
      </c>
      <c r="Q4180" s="832">
        <v>0</v>
      </c>
      <c r="R4180" s="832">
        <v>0</v>
      </c>
      <c r="S4180" s="832">
        <v>0</v>
      </c>
      <c r="T4180" s="832">
        <v>0</v>
      </c>
      <c r="U4180" s="832">
        <v>0</v>
      </c>
      <c r="V4180" s="832">
        <v>0</v>
      </c>
      <c r="W4180" s="832">
        <v>0</v>
      </c>
      <c r="X4180" s="832">
        <v>0</v>
      </c>
      <c r="Y4180" s="832">
        <v>0</v>
      </c>
      <c r="Z4180" s="832">
        <v>0</v>
      </c>
      <c r="AA4180" s="832">
        <v>0</v>
      </c>
      <c r="AB4180" s="832">
        <v>0</v>
      </c>
      <c r="AC4180" s="832">
        <v>0</v>
      </c>
      <c r="AD4180" s="832">
        <v>0</v>
      </c>
      <c r="AE4180" s="832">
        <v>0</v>
      </c>
      <c r="AF4180" s="832">
        <v>0</v>
      </c>
      <c r="AG4180" s="832">
        <v>0</v>
      </c>
      <c r="AH4180" s="832">
        <v>0</v>
      </c>
      <c r="AI4180" s="832">
        <v>0</v>
      </c>
    </row>
    <row r="4181" spans="1:35" ht="15" customHeight="1">
      <c r="A4181" s="832" t="s">
        <v>1150</v>
      </c>
      <c r="B4181" s="832">
        <v>2024</v>
      </c>
      <c r="C4181" s="832" t="s">
        <v>2393</v>
      </c>
      <c r="D4181" s="832" t="s">
        <v>2394</v>
      </c>
      <c r="E4181" s="832" t="s">
        <v>2368</v>
      </c>
      <c r="F4181" s="832" t="s">
        <v>2226</v>
      </c>
      <c r="G4181" s="832">
        <v>605067.5</v>
      </c>
      <c r="H4181" s="832">
        <v>656335.16</v>
      </c>
      <c r="I4181" s="832">
        <v>728316.7</v>
      </c>
      <c r="J4181" s="832">
        <v>875939.89</v>
      </c>
      <c r="K4181" s="832">
        <v>137574.10999999999</v>
      </c>
      <c r="L4181" s="832">
        <v>221157.68</v>
      </c>
      <c r="M4181" s="832">
        <v>282064.23</v>
      </c>
      <c r="N4181" s="832">
        <v>339702.95</v>
      </c>
      <c r="O4181" s="832">
        <v>421079.81</v>
      </c>
      <c r="P4181" s="832">
        <v>541776.94999999995</v>
      </c>
      <c r="Q4181" s="832">
        <v>687771.46</v>
      </c>
      <c r="R4181" s="832">
        <v>764694.63</v>
      </c>
      <c r="S4181" s="832">
        <v>72994.990000000005</v>
      </c>
      <c r="T4181" s="832">
        <v>93260.77</v>
      </c>
      <c r="U4181" s="832">
        <v>0</v>
      </c>
      <c r="V4181" s="832">
        <v>6868</v>
      </c>
      <c r="W4181" s="832">
        <v>7351</v>
      </c>
      <c r="X4181" s="832">
        <v>7978</v>
      </c>
      <c r="Y4181" s="832">
        <v>9029</v>
      </c>
      <c r="Z4181" s="832">
        <v>969</v>
      </c>
      <c r="AA4181" s="832">
        <v>1631</v>
      </c>
      <c r="AB4181" s="832">
        <v>2205</v>
      </c>
      <c r="AC4181" s="832">
        <v>2770</v>
      </c>
      <c r="AD4181" s="832">
        <v>3473</v>
      </c>
      <c r="AE4181" s="832">
        <v>4484</v>
      </c>
      <c r="AF4181" s="832">
        <v>5751</v>
      </c>
      <c r="AG4181" s="832">
        <v>6360</v>
      </c>
      <c r="AH4181" s="832">
        <v>752</v>
      </c>
      <c r="AI4181" s="832">
        <v>776</v>
      </c>
    </row>
    <row r="4182" spans="1:35" ht="15" customHeight="1">
      <c r="A4182" s="832" t="s">
        <v>1150</v>
      </c>
      <c r="B4182" s="832">
        <v>2024</v>
      </c>
      <c r="C4182" s="832" t="s">
        <v>2395</v>
      </c>
      <c r="D4182" s="832" t="s">
        <v>2843</v>
      </c>
      <c r="E4182" s="832" t="s">
        <v>2368</v>
      </c>
      <c r="F4182" s="832" t="s">
        <v>2226</v>
      </c>
      <c r="G4182" s="832">
        <v>0</v>
      </c>
      <c r="H4182" s="832">
        <v>0</v>
      </c>
      <c r="I4182" s="832">
        <v>0</v>
      </c>
      <c r="J4182" s="832">
        <v>0</v>
      </c>
      <c r="K4182" s="832">
        <v>0</v>
      </c>
      <c r="L4182" s="832">
        <v>0</v>
      </c>
      <c r="M4182" s="832">
        <v>0</v>
      </c>
      <c r="N4182" s="832">
        <v>0</v>
      </c>
      <c r="O4182" s="832">
        <v>0</v>
      </c>
      <c r="P4182" s="832">
        <v>0</v>
      </c>
      <c r="Q4182" s="832">
        <v>0</v>
      </c>
      <c r="R4182" s="832">
        <v>0</v>
      </c>
      <c r="S4182" s="832">
        <v>0</v>
      </c>
      <c r="T4182" s="832">
        <v>0</v>
      </c>
      <c r="U4182" s="832">
        <v>0</v>
      </c>
      <c r="V4182" s="832">
        <v>0</v>
      </c>
      <c r="W4182" s="832">
        <v>0</v>
      </c>
      <c r="X4182" s="832">
        <v>0</v>
      </c>
      <c r="Y4182" s="832">
        <v>0</v>
      </c>
      <c r="Z4182" s="832">
        <v>0</v>
      </c>
      <c r="AA4182" s="832">
        <v>0</v>
      </c>
      <c r="AB4182" s="832">
        <v>0</v>
      </c>
      <c r="AC4182" s="832">
        <v>0</v>
      </c>
      <c r="AD4182" s="832">
        <v>0</v>
      </c>
      <c r="AE4182" s="832">
        <v>0</v>
      </c>
      <c r="AF4182" s="832">
        <v>0</v>
      </c>
      <c r="AG4182" s="832">
        <v>0</v>
      </c>
      <c r="AH4182" s="832">
        <v>0</v>
      </c>
      <c r="AI4182" s="832">
        <v>0</v>
      </c>
    </row>
    <row r="4183" spans="1:35" ht="15" customHeight="1">
      <c r="A4183" s="832" t="s">
        <v>1150</v>
      </c>
      <c r="B4183" s="832">
        <v>2024</v>
      </c>
      <c r="C4183" s="832" t="s">
        <v>2397</v>
      </c>
      <c r="D4183" s="832" t="s">
        <v>2398</v>
      </c>
      <c r="E4183" s="832" t="s">
        <v>2368</v>
      </c>
      <c r="F4183" s="832" t="s">
        <v>2226</v>
      </c>
      <c r="G4183" s="832">
        <v>0</v>
      </c>
      <c r="H4183" s="832">
        <v>0</v>
      </c>
      <c r="I4183" s="832">
        <v>0</v>
      </c>
      <c r="J4183" s="832">
        <v>0</v>
      </c>
      <c r="K4183" s="832">
        <v>0</v>
      </c>
      <c r="L4183" s="832">
        <v>0</v>
      </c>
      <c r="M4183" s="832">
        <v>0</v>
      </c>
      <c r="N4183" s="832">
        <v>0</v>
      </c>
      <c r="O4183" s="832">
        <v>0</v>
      </c>
      <c r="P4183" s="832">
        <v>0</v>
      </c>
      <c r="Q4183" s="832">
        <v>0</v>
      </c>
      <c r="R4183" s="832">
        <v>0</v>
      </c>
      <c r="S4183" s="832">
        <v>0</v>
      </c>
      <c r="T4183" s="832">
        <v>0</v>
      </c>
      <c r="U4183" s="832">
        <v>0</v>
      </c>
      <c r="V4183" s="832">
        <v>0</v>
      </c>
      <c r="W4183" s="832">
        <v>0</v>
      </c>
      <c r="X4183" s="832">
        <v>0</v>
      </c>
      <c r="Y4183" s="832">
        <v>0</v>
      </c>
      <c r="Z4183" s="832">
        <v>0</v>
      </c>
      <c r="AA4183" s="832">
        <v>0</v>
      </c>
      <c r="AB4183" s="832">
        <v>0</v>
      </c>
      <c r="AC4183" s="832">
        <v>0</v>
      </c>
      <c r="AD4183" s="832">
        <v>0</v>
      </c>
      <c r="AE4183" s="832">
        <v>0</v>
      </c>
      <c r="AF4183" s="832">
        <v>0</v>
      </c>
      <c r="AG4183" s="832">
        <v>0</v>
      </c>
      <c r="AH4183" s="832">
        <v>0</v>
      </c>
      <c r="AI4183" s="832">
        <v>0</v>
      </c>
    </row>
    <row r="4184" spans="1:35" ht="15" customHeight="1">
      <c r="A4184" s="832" t="s">
        <v>1150</v>
      </c>
      <c r="B4184" s="832">
        <v>2024</v>
      </c>
      <c r="C4184" s="832" t="s">
        <v>2399</v>
      </c>
      <c r="D4184" s="832" t="s">
        <v>2400</v>
      </c>
      <c r="E4184" s="832" t="s">
        <v>2368</v>
      </c>
      <c r="F4184" s="832" t="s">
        <v>2226</v>
      </c>
      <c r="G4184" s="832">
        <v>246783.68</v>
      </c>
      <c r="H4184" s="832">
        <v>278725.03999999998</v>
      </c>
      <c r="I4184" s="832">
        <v>311060.40999999997</v>
      </c>
      <c r="J4184" s="832">
        <v>329408</v>
      </c>
      <c r="K4184" s="832">
        <v>46861.55</v>
      </c>
      <c r="L4184" s="832">
        <v>97383.46</v>
      </c>
      <c r="M4184" s="832">
        <v>148255.60999999999</v>
      </c>
      <c r="N4184" s="832">
        <v>199309.19</v>
      </c>
      <c r="O4184" s="832">
        <v>265534.12</v>
      </c>
      <c r="P4184" s="832">
        <v>318796.89</v>
      </c>
      <c r="Q4184" s="832">
        <v>343904.24</v>
      </c>
      <c r="R4184" s="832">
        <v>397554.57</v>
      </c>
      <c r="S4184" s="832">
        <v>27450.67</v>
      </c>
      <c r="T4184" s="832">
        <v>43189.04</v>
      </c>
      <c r="U4184" s="832">
        <v>0</v>
      </c>
      <c r="V4184" s="832">
        <v>2629</v>
      </c>
      <c r="W4184" s="832">
        <v>2854</v>
      </c>
      <c r="X4184" s="832">
        <v>3128</v>
      </c>
      <c r="Y4184" s="832">
        <v>3331</v>
      </c>
      <c r="Z4184" s="832">
        <v>332</v>
      </c>
      <c r="AA4184" s="832">
        <v>697</v>
      </c>
      <c r="AB4184" s="832">
        <v>1107</v>
      </c>
      <c r="AC4184" s="832">
        <v>1510</v>
      </c>
      <c r="AD4184" s="832">
        <v>1900</v>
      </c>
      <c r="AE4184" s="832">
        <v>2256</v>
      </c>
      <c r="AF4184" s="832">
        <v>2463</v>
      </c>
      <c r="AG4184" s="832">
        <v>2852</v>
      </c>
      <c r="AH4184" s="832">
        <v>278</v>
      </c>
      <c r="AI4184" s="832">
        <v>316</v>
      </c>
    </row>
    <row r="4185" spans="1:35" ht="15" customHeight="1">
      <c r="A4185" s="832" t="s">
        <v>1150</v>
      </c>
      <c r="B4185" s="832">
        <v>2024</v>
      </c>
      <c r="C4185" s="832" t="s">
        <v>2401</v>
      </c>
      <c r="D4185" s="832" t="s">
        <v>2402</v>
      </c>
      <c r="E4185" s="832" t="s">
        <v>2368</v>
      </c>
      <c r="F4185" s="832" t="s">
        <v>2226</v>
      </c>
      <c r="G4185" s="832">
        <v>121986.92</v>
      </c>
      <c r="H4185" s="832">
        <v>144692.67000000001</v>
      </c>
      <c r="I4185" s="832">
        <v>162999.85999999999</v>
      </c>
      <c r="J4185" s="832">
        <v>183792.95</v>
      </c>
      <c r="K4185" s="832">
        <v>21242.04</v>
      </c>
      <c r="L4185" s="832">
        <v>40125.01</v>
      </c>
      <c r="M4185" s="832">
        <v>63885.37</v>
      </c>
      <c r="N4185" s="832">
        <v>85584.56</v>
      </c>
      <c r="O4185" s="832">
        <v>104704.55</v>
      </c>
      <c r="P4185" s="832">
        <v>128490.55</v>
      </c>
      <c r="Q4185" s="832">
        <v>153739.65</v>
      </c>
      <c r="R4185" s="832">
        <v>177494.98</v>
      </c>
      <c r="S4185" s="832">
        <v>15316.08</v>
      </c>
      <c r="T4185" s="832">
        <v>21491.29</v>
      </c>
      <c r="U4185" s="832">
        <v>0</v>
      </c>
      <c r="V4185" s="832">
        <v>918</v>
      </c>
      <c r="W4185" s="832">
        <v>1050</v>
      </c>
      <c r="X4185" s="832">
        <v>1161</v>
      </c>
      <c r="Y4185" s="832">
        <v>1289</v>
      </c>
      <c r="Z4185" s="832">
        <v>145</v>
      </c>
      <c r="AA4185" s="832">
        <v>267</v>
      </c>
      <c r="AB4185" s="832">
        <v>426</v>
      </c>
      <c r="AC4185" s="832">
        <v>570</v>
      </c>
      <c r="AD4185" s="832">
        <v>702</v>
      </c>
      <c r="AE4185" s="832">
        <v>858</v>
      </c>
      <c r="AF4185" s="832">
        <v>989</v>
      </c>
      <c r="AG4185" s="832">
        <v>1108</v>
      </c>
      <c r="AH4185" s="832">
        <v>107</v>
      </c>
      <c r="AI4185" s="832">
        <v>134</v>
      </c>
    </row>
    <row r="4186" spans="1:35" ht="15" customHeight="1">
      <c r="A4186" s="832" t="s">
        <v>1150</v>
      </c>
      <c r="B4186" s="832">
        <v>2024</v>
      </c>
      <c r="C4186" s="832" t="s">
        <v>2403</v>
      </c>
      <c r="D4186" s="832" t="s">
        <v>2404</v>
      </c>
      <c r="E4186" s="832" t="s">
        <v>2368</v>
      </c>
      <c r="F4186" s="832" t="s">
        <v>2226</v>
      </c>
      <c r="G4186" s="832">
        <v>0</v>
      </c>
      <c r="H4186" s="832">
        <v>0</v>
      </c>
      <c r="I4186" s="832">
        <v>0</v>
      </c>
      <c r="J4186" s="832">
        <v>0</v>
      </c>
      <c r="K4186" s="832">
        <v>0</v>
      </c>
      <c r="L4186" s="832">
        <v>0</v>
      </c>
      <c r="M4186" s="832">
        <v>0</v>
      </c>
      <c r="N4186" s="832">
        <v>0</v>
      </c>
      <c r="O4186" s="832">
        <v>0</v>
      </c>
      <c r="P4186" s="832">
        <v>0</v>
      </c>
      <c r="Q4186" s="832">
        <v>0</v>
      </c>
      <c r="R4186" s="832">
        <v>0</v>
      </c>
      <c r="S4186" s="832">
        <v>0</v>
      </c>
      <c r="T4186" s="832">
        <v>0</v>
      </c>
      <c r="U4186" s="832">
        <v>0</v>
      </c>
      <c r="V4186" s="832">
        <v>0</v>
      </c>
      <c r="W4186" s="832">
        <v>0</v>
      </c>
      <c r="X4186" s="832">
        <v>0</v>
      </c>
      <c r="Y4186" s="832">
        <v>0</v>
      </c>
      <c r="Z4186" s="832">
        <v>0</v>
      </c>
      <c r="AA4186" s="832">
        <v>0</v>
      </c>
      <c r="AB4186" s="832">
        <v>0</v>
      </c>
      <c r="AC4186" s="832">
        <v>0</v>
      </c>
      <c r="AD4186" s="832">
        <v>0</v>
      </c>
      <c r="AE4186" s="832">
        <v>0</v>
      </c>
      <c r="AF4186" s="832">
        <v>0</v>
      </c>
      <c r="AG4186" s="832">
        <v>0</v>
      </c>
      <c r="AH4186" s="832">
        <v>0</v>
      </c>
      <c r="AI4186" s="832">
        <v>0</v>
      </c>
    </row>
    <row r="4187" spans="1:35" ht="15" customHeight="1">
      <c r="A4187" s="832" t="s">
        <v>1150</v>
      </c>
      <c r="B4187" s="832">
        <v>2024</v>
      </c>
      <c r="C4187" s="832" t="s">
        <v>2405</v>
      </c>
      <c r="D4187" s="832" t="s">
        <v>2406</v>
      </c>
      <c r="E4187" s="832" t="s">
        <v>2368</v>
      </c>
      <c r="F4187" s="832" t="s">
        <v>2226</v>
      </c>
      <c r="G4187" s="832">
        <v>0</v>
      </c>
      <c r="H4187" s="832">
        <v>0</v>
      </c>
      <c r="I4187" s="832">
        <v>0</v>
      </c>
      <c r="J4187" s="832">
        <v>0</v>
      </c>
      <c r="K4187" s="832">
        <v>0</v>
      </c>
      <c r="L4187" s="832">
        <v>0</v>
      </c>
      <c r="M4187" s="832">
        <v>0</v>
      </c>
      <c r="N4187" s="832">
        <v>0</v>
      </c>
      <c r="O4187" s="832">
        <v>0</v>
      </c>
      <c r="P4187" s="832">
        <v>0</v>
      </c>
      <c r="Q4187" s="832">
        <v>0</v>
      </c>
      <c r="R4187" s="832">
        <v>0</v>
      </c>
      <c r="S4187" s="832">
        <v>0</v>
      </c>
      <c r="T4187" s="832">
        <v>0</v>
      </c>
      <c r="U4187" s="832">
        <v>0</v>
      </c>
      <c r="V4187" s="832">
        <v>0</v>
      </c>
      <c r="W4187" s="832">
        <v>0</v>
      </c>
      <c r="X4187" s="832">
        <v>0</v>
      </c>
      <c r="Y4187" s="832">
        <v>0</v>
      </c>
      <c r="Z4187" s="832">
        <v>0</v>
      </c>
      <c r="AA4187" s="832">
        <v>0</v>
      </c>
      <c r="AB4187" s="832">
        <v>0</v>
      </c>
      <c r="AC4187" s="832">
        <v>0</v>
      </c>
      <c r="AD4187" s="832">
        <v>0</v>
      </c>
      <c r="AE4187" s="832">
        <v>0</v>
      </c>
      <c r="AF4187" s="832">
        <v>0</v>
      </c>
      <c r="AG4187" s="832">
        <v>0</v>
      </c>
      <c r="AH4187" s="832">
        <v>0</v>
      </c>
      <c r="AI4187" s="832">
        <v>0</v>
      </c>
    </row>
    <row r="4188" spans="1:35" ht="15" customHeight="1">
      <c r="A4188" s="832" t="s">
        <v>1150</v>
      </c>
      <c r="B4188" s="832">
        <v>2024</v>
      </c>
      <c r="C4188" s="832" t="s">
        <v>2407</v>
      </c>
      <c r="D4188" s="832" t="s">
        <v>2408</v>
      </c>
      <c r="E4188" s="832" t="s">
        <v>2368</v>
      </c>
      <c r="F4188" s="832" t="s">
        <v>2226</v>
      </c>
      <c r="G4188" s="832">
        <v>0</v>
      </c>
      <c r="H4188" s="832">
        <v>0</v>
      </c>
      <c r="I4188" s="832">
        <v>0</v>
      </c>
      <c r="J4188" s="832">
        <v>0</v>
      </c>
      <c r="K4188" s="832">
        <v>0</v>
      </c>
      <c r="L4188" s="832">
        <v>0</v>
      </c>
      <c r="M4188" s="832">
        <v>0</v>
      </c>
      <c r="N4188" s="832">
        <v>0</v>
      </c>
      <c r="O4188" s="832">
        <v>0</v>
      </c>
      <c r="P4188" s="832">
        <v>0</v>
      </c>
      <c r="Q4188" s="832">
        <v>0</v>
      </c>
      <c r="R4188" s="832">
        <v>0</v>
      </c>
      <c r="S4188" s="832">
        <v>0</v>
      </c>
      <c r="T4188" s="832">
        <v>0</v>
      </c>
      <c r="U4188" s="832">
        <v>0</v>
      </c>
      <c r="V4188" s="832">
        <v>0</v>
      </c>
      <c r="W4188" s="832">
        <v>0</v>
      </c>
      <c r="X4188" s="832">
        <v>0</v>
      </c>
      <c r="Y4188" s="832">
        <v>0</v>
      </c>
      <c r="Z4188" s="832">
        <v>0</v>
      </c>
      <c r="AA4188" s="832">
        <v>0</v>
      </c>
      <c r="AB4188" s="832">
        <v>0</v>
      </c>
      <c r="AC4188" s="832">
        <v>0</v>
      </c>
      <c r="AD4188" s="832">
        <v>0</v>
      </c>
      <c r="AE4188" s="832">
        <v>0</v>
      </c>
      <c r="AF4188" s="832">
        <v>0</v>
      </c>
      <c r="AG4188" s="832">
        <v>0</v>
      </c>
      <c r="AH4188" s="832">
        <v>0</v>
      </c>
      <c r="AI4188" s="832">
        <v>0</v>
      </c>
    </row>
    <row r="4189" spans="1:35" ht="15" customHeight="1">
      <c r="A4189" s="832" t="s">
        <v>1150</v>
      </c>
      <c r="B4189" s="832">
        <v>2024</v>
      </c>
      <c r="C4189" s="832" t="s">
        <v>2409</v>
      </c>
      <c r="D4189" s="832" t="s">
        <v>2410</v>
      </c>
      <c r="E4189" s="832" t="s">
        <v>2368</v>
      </c>
      <c r="F4189" s="832" t="s">
        <v>2226</v>
      </c>
      <c r="G4189" s="832">
        <v>0</v>
      </c>
      <c r="H4189" s="832">
        <v>0</v>
      </c>
      <c r="I4189" s="832">
        <v>0</v>
      </c>
      <c r="J4189" s="832">
        <v>0</v>
      </c>
      <c r="K4189" s="832">
        <v>0</v>
      </c>
      <c r="L4189" s="832">
        <v>0</v>
      </c>
      <c r="M4189" s="832">
        <v>0</v>
      </c>
      <c r="N4189" s="832">
        <v>0</v>
      </c>
      <c r="O4189" s="832">
        <v>0</v>
      </c>
      <c r="P4189" s="832">
        <v>0</v>
      </c>
      <c r="Q4189" s="832">
        <v>0</v>
      </c>
      <c r="R4189" s="832">
        <v>0</v>
      </c>
      <c r="S4189" s="832">
        <v>0</v>
      </c>
      <c r="T4189" s="832">
        <v>0</v>
      </c>
      <c r="U4189" s="832">
        <v>0</v>
      </c>
      <c r="V4189" s="832">
        <v>0</v>
      </c>
      <c r="W4189" s="832">
        <v>0</v>
      </c>
      <c r="X4189" s="832">
        <v>0</v>
      </c>
      <c r="Y4189" s="832">
        <v>0</v>
      </c>
      <c r="Z4189" s="832">
        <v>0</v>
      </c>
      <c r="AA4189" s="832">
        <v>0</v>
      </c>
      <c r="AB4189" s="832">
        <v>0</v>
      </c>
      <c r="AC4189" s="832">
        <v>0</v>
      </c>
      <c r="AD4189" s="832">
        <v>0</v>
      </c>
      <c r="AE4189" s="832">
        <v>0</v>
      </c>
      <c r="AF4189" s="832">
        <v>0</v>
      </c>
      <c r="AG4189" s="832">
        <v>0</v>
      </c>
      <c r="AH4189" s="832">
        <v>0</v>
      </c>
      <c r="AI4189" s="832">
        <v>0</v>
      </c>
    </row>
    <row r="4190" spans="1:35" ht="15" customHeight="1">
      <c r="A4190" s="832" t="s">
        <v>1150</v>
      </c>
      <c r="B4190" s="832">
        <v>2024</v>
      </c>
      <c r="C4190" s="832" t="s">
        <v>2411</v>
      </c>
      <c r="D4190" s="832" t="s">
        <v>2412</v>
      </c>
      <c r="E4190" s="832" t="s">
        <v>2368</v>
      </c>
      <c r="F4190" s="832" t="s">
        <v>2226</v>
      </c>
      <c r="G4190" s="832">
        <v>0</v>
      </c>
      <c r="H4190" s="832">
        <v>0</v>
      </c>
      <c r="I4190" s="832">
        <v>0</v>
      </c>
      <c r="J4190" s="832">
        <v>0</v>
      </c>
      <c r="K4190" s="832">
        <v>0</v>
      </c>
      <c r="L4190" s="832">
        <v>0</v>
      </c>
      <c r="M4190" s="832">
        <v>0</v>
      </c>
      <c r="N4190" s="832">
        <v>0</v>
      </c>
      <c r="O4190" s="832">
        <v>0</v>
      </c>
      <c r="P4190" s="832">
        <v>0</v>
      </c>
      <c r="Q4190" s="832">
        <v>0</v>
      </c>
      <c r="R4190" s="832">
        <v>0</v>
      </c>
      <c r="S4190" s="832">
        <v>0</v>
      </c>
      <c r="T4190" s="832">
        <v>0</v>
      </c>
      <c r="U4190" s="832">
        <v>0</v>
      </c>
      <c r="V4190" s="832">
        <v>0</v>
      </c>
      <c r="W4190" s="832">
        <v>0</v>
      </c>
      <c r="X4190" s="832">
        <v>0</v>
      </c>
      <c r="Y4190" s="832">
        <v>0</v>
      </c>
      <c r="Z4190" s="832">
        <v>0</v>
      </c>
      <c r="AA4190" s="832">
        <v>0</v>
      </c>
      <c r="AB4190" s="832">
        <v>0</v>
      </c>
      <c r="AC4190" s="832">
        <v>0</v>
      </c>
      <c r="AD4190" s="832">
        <v>0</v>
      </c>
      <c r="AE4190" s="832">
        <v>0</v>
      </c>
      <c r="AF4190" s="832">
        <v>0</v>
      </c>
      <c r="AG4190" s="832">
        <v>0</v>
      </c>
      <c r="AH4190" s="832">
        <v>0</v>
      </c>
      <c r="AI4190" s="832">
        <v>0</v>
      </c>
    </row>
    <row r="4191" spans="1:35" ht="15" customHeight="1">
      <c r="A4191" s="832" t="s">
        <v>1150</v>
      </c>
      <c r="B4191" s="832">
        <v>2024</v>
      </c>
      <c r="C4191" s="832" t="s">
        <v>2413</v>
      </c>
      <c r="D4191" s="832" t="s">
        <v>2844</v>
      </c>
      <c r="E4191" s="832" t="s">
        <v>333</v>
      </c>
      <c r="F4191" s="832" t="s">
        <v>2226</v>
      </c>
      <c r="G4191" s="832">
        <v>0</v>
      </c>
      <c r="H4191" s="832">
        <v>0</v>
      </c>
      <c r="I4191" s="832">
        <v>0</v>
      </c>
      <c r="J4191" s="832">
        <v>0</v>
      </c>
      <c r="K4191" s="832">
        <v>0</v>
      </c>
      <c r="L4191" s="832">
        <v>0</v>
      </c>
      <c r="M4191" s="832">
        <v>0</v>
      </c>
      <c r="N4191" s="832">
        <v>0</v>
      </c>
      <c r="O4191" s="832">
        <v>0</v>
      </c>
      <c r="P4191" s="832">
        <v>0</v>
      </c>
      <c r="Q4191" s="832">
        <v>0</v>
      </c>
      <c r="R4191" s="832">
        <v>0</v>
      </c>
      <c r="S4191" s="832">
        <v>0</v>
      </c>
      <c r="T4191" s="832">
        <v>0</v>
      </c>
      <c r="U4191" s="832">
        <v>0</v>
      </c>
      <c r="V4191" s="832">
        <v>0</v>
      </c>
      <c r="W4191" s="832">
        <v>0</v>
      </c>
      <c r="X4191" s="832">
        <v>0</v>
      </c>
      <c r="Y4191" s="832">
        <v>0</v>
      </c>
      <c r="Z4191" s="832">
        <v>0</v>
      </c>
      <c r="AA4191" s="832">
        <v>0</v>
      </c>
      <c r="AB4191" s="832">
        <v>0</v>
      </c>
      <c r="AC4191" s="832">
        <v>0</v>
      </c>
      <c r="AD4191" s="832">
        <v>0</v>
      </c>
      <c r="AE4191" s="832">
        <v>0</v>
      </c>
      <c r="AF4191" s="832">
        <v>0</v>
      </c>
      <c r="AG4191" s="832">
        <v>0</v>
      </c>
      <c r="AH4191" s="832">
        <v>0</v>
      </c>
      <c r="AI4191" s="832">
        <v>0</v>
      </c>
    </row>
    <row r="4192" spans="1:35" ht="15" customHeight="1">
      <c r="A4192" s="832" t="s">
        <v>1150</v>
      </c>
      <c r="B4192" s="832">
        <v>2024</v>
      </c>
      <c r="C4192" s="832" t="s">
        <v>2415</v>
      </c>
      <c r="D4192" s="832" t="s">
        <v>2845</v>
      </c>
      <c r="E4192" s="832" t="s">
        <v>333</v>
      </c>
      <c r="F4192" s="832" t="s">
        <v>2226</v>
      </c>
      <c r="G4192" s="832">
        <v>0</v>
      </c>
      <c r="H4192" s="832">
        <v>0</v>
      </c>
      <c r="I4192" s="832">
        <v>0</v>
      </c>
      <c r="J4192" s="832">
        <v>0</v>
      </c>
      <c r="K4192" s="832">
        <v>0</v>
      </c>
      <c r="L4192" s="832">
        <v>0</v>
      </c>
      <c r="M4192" s="832">
        <v>0</v>
      </c>
      <c r="N4192" s="832">
        <v>0</v>
      </c>
      <c r="O4192" s="832">
        <v>0</v>
      </c>
      <c r="P4192" s="832">
        <v>0</v>
      </c>
      <c r="Q4192" s="832">
        <v>0</v>
      </c>
      <c r="R4192" s="832">
        <v>0</v>
      </c>
      <c r="S4192" s="832">
        <v>0</v>
      </c>
      <c r="T4192" s="832">
        <v>0</v>
      </c>
      <c r="U4192" s="832">
        <v>0</v>
      </c>
      <c r="V4192" s="832">
        <v>0</v>
      </c>
      <c r="W4192" s="832">
        <v>0</v>
      </c>
      <c r="X4192" s="832">
        <v>0</v>
      </c>
      <c r="Y4192" s="832">
        <v>0</v>
      </c>
      <c r="Z4192" s="832">
        <v>0</v>
      </c>
      <c r="AA4192" s="832">
        <v>0</v>
      </c>
      <c r="AB4192" s="832">
        <v>0</v>
      </c>
      <c r="AC4192" s="832">
        <v>0</v>
      </c>
      <c r="AD4192" s="832">
        <v>0</v>
      </c>
      <c r="AE4192" s="832">
        <v>0</v>
      </c>
      <c r="AF4192" s="832">
        <v>0</v>
      </c>
      <c r="AG4192" s="832">
        <v>0</v>
      </c>
      <c r="AH4192" s="832">
        <v>0</v>
      </c>
      <c r="AI4192" s="832">
        <v>0</v>
      </c>
    </row>
    <row r="4193" spans="1:35" ht="15" customHeight="1">
      <c r="A4193" s="832" t="s">
        <v>1150</v>
      </c>
      <c r="B4193" s="832">
        <v>2024</v>
      </c>
      <c r="C4193" s="832" t="s">
        <v>2417</v>
      </c>
      <c r="D4193" s="832" t="s">
        <v>2418</v>
      </c>
      <c r="E4193" s="832" t="s">
        <v>2368</v>
      </c>
      <c r="F4193" s="832" t="s">
        <v>2226</v>
      </c>
      <c r="G4193" s="832">
        <v>297413.21000000002</v>
      </c>
      <c r="H4193" s="832">
        <v>346127.09</v>
      </c>
      <c r="I4193" s="832">
        <v>384065.69</v>
      </c>
      <c r="J4193" s="832">
        <v>442524.42</v>
      </c>
      <c r="K4193" s="832">
        <v>58484.23</v>
      </c>
      <c r="L4193" s="832">
        <v>94553.4</v>
      </c>
      <c r="M4193" s="832">
        <v>141837.59</v>
      </c>
      <c r="N4193" s="832">
        <v>168781.56</v>
      </c>
      <c r="O4193" s="832">
        <v>209105.14</v>
      </c>
      <c r="P4193" s="832">
        <v>261376.31</v>
      </c>
      <c r="Q4193" s="832">
        <v>323643.99</v>
      </c>
      <c r="R4193" s="832">
        <v>358001.58</v>
      </c>
      <c r="S4193" s="832">
        <v>36877.040000000001</v>
      </c>
      <c r="T4193" s="832">
        <v>45652.98</v>
      </c>
      <c r="U4193" s="832">
        <v>0</v>
      </c>
      <c r="V4193" s="832">
        <v>2045</v>
      </c>
      <c r="W4193" s="832">
        <v>2186</v>
      </c>
      <c r="X4193" s="832">
        <v>2408</v>
      </c>
      <c r="Y4193" s="832">
        <v>2886</v>
      </c>
      <c r="Z4193" s="832">
        <v>351</v>
      </c>
      <c r="AA4193" s="832">
        <v>529</v>
      </c>
      <c r="AB4193" s="832">
        <v>707</v>
      </c>
      <c r="AC4193" s="832">
        <v>860</v>
      </c>
      <c r="AD4193" s="832">
        <v>1034</v>
      </c>
      <c r="AE4193" s="832">
        <v>1403</v>
      </c>
      <c r="AF4193" s="832">
        <v>1940</v>
      </c>
      <c r="AG4193" s="832">
        <v>2118</v>
      </c>
      <c r="AH4193" s="832">
        <v>241</v>
      </c>
      <c r="AI4193" s="832">
        <v>265</v>
      </c>
    </row>
    <row r="4194" spans="1:35" ht="15" customHeight="1">
      <c r="A4194" s="832" t="s">
        <v>1150</v>
      </c>
      <c r="B4194" s="832">
        <v>2024</v>
      </c>
      <c r="C4194" s="832" t="s">
        <v>2419</v>
      </c>
      <c r="D4194" s="832" t="s">
        <v>2846</v>
      </c>
      <c r="E4194" s="832" t="s">
        <v>2368</v>
      </c>
      <c r="F4194" s="832" t="s">
        <v>2226</v>
      </c>
      <c r="G4194" s="832">
        <v>0</v>
      </c>
      <c r="H4194" s="832">
        <v>0</v>
      </c>
      <c r="I4194" s="832">
        <v>0</v>
      </c>
      <c r="J4194" s="832">
        <v>0</v>
      </c>
      <c r="K4194" s="832">
        <v>0</v>
      </c>
      <c r="L4194" s="832">
        <v>0</v>
      </c>
      <c r="M4194" s="832">
        <v>0</v>
      </c>
      <c r="N4194" s="832">
        <v>0</v>
      </c>
      <c r="O4194" s="832">
        <v>0</v>
      </c>
      <c r="P4194" s="832">
        <v>0</v>
      </c>
      <c r="Q4194" s="832">
        <v>0</v>
      </c>
      <c r="R4194" s="832">
        <v>0</v>
      </c>
      <c r="S4194" s="832">
        <v>0</v>
      </c>
      <c r="T4194" s="832">
        <v>0</v>
      </c>
      <c r="U4194" s="832">
        <v>0</v>
      </c>
      <c r="V4194" s="832">
        <v>0</v>
      </c>
      <c r="W4194" s="832">
        <v>0</v>
      </c>
      <c r="X4194" s="832">
        <v>0</v>
      </c>
      <c r="Y4194" s="832">
        <v>0</v>
      </c>
      <c r="Z4194" s="832">
        <v>0</v>
      </c>
      <c r="AA4194" s="832">
        <v>0</v>
      </c>
      <c r="AB4194" s="832">
        <v>0</v>
      </c>
      <c r="AC4194" s="832">
        <v>0</v>
      </c>
      <c r="AD4194" s="832">
        <v>0</v>
      </c>
      <c r="AE4194" s="832">
        <v>0</v>
      </c>
      <c r="AF4194" s="832">
        <v>0</v>
      </c>
      <c r="AG4194" s="832">
        <v>0</v>
      </c>
      <c r="AH4194" s="832">
        <v>0</v>
      </c>
      <c r="AI4194" s="832">
        <v>0</v>
      </c>
    </row>
    <row r="4195" spans="1:35" ht="15" customHeight="1">
      <c r="A4195" s="832" t="s">
        <v>1150</v>
      </c>
      <c r="B4195" s="832">
        <v>2024</v>
      </c>
      <c r="C4195" s="832" t="s">
        <v>2421</v>
      </c>
      <c r="D4195" s="832" t="s">
        <v>2422</v>
      </c>
      <c r="E4195" s="832" t="s">
        <v>2368</v>
      </c>
      <c r="F4195" s="832" t="s">
        <v>2226</v>
      </c>
      <c r="G4195" s="832">
        <v>0</v>
      </c>
      <c r="H4195" s="832">
        <v>0</v>
      </c>
      <c r="I4195" s="832">
        <v>0</v>
      </c>
      <c r="J4195" s="832">
        <v>0</v>
      </c>
      <c r="K4195" s="832">
        <v>0</v>
      </c>
      <c r="L4195" s="832">
        <v>0</v>
      </c>
      <c r="M4195" s="832">
        <v>0</v>
      </c>
      <c r="N4195" s="832">
        <v>0</v>
      </c>
      <c r="O4195" s="832">
        <v>0</v>
      </c>
      <c r="P4195" s="832">
        <v>0</v>
      </c>
      <c r="Q4195" s="832">
        <v>0</v>
      </c>
      <c r="R4195" s="832">
        <v>0</v>
      </c>
      <c r="S4195" s="832">
        <v>0</v>
      </c>
      <c r="T4195" s="832">
        <v>0</v>
      </c>
      <c r="U4195" s="832">
        <v>0</v>
      </c>
      <c r="V4195" s="832">
        <v>0</v>
      </c>
      <c r="W4195" s="832">
        <v>0</v>
      </c>
      <c r="X4195" s="832">
        <v>0</v>
      </c>
      <c r="Y4195" s="832">
        <v>0</v>
      </c>
      <c r="Z4195" s="832">
        <v>0</v>
      </c>
      <c r="AA4195" s="832">
        <v>0</v>
      </c>
      <c r="AB4195" s="832">
        <v>0</v>
      </c>
      <c r="AC4195" s="832">
        <v>0</v>
      </c>
      <c r="AD4195" s="832">
        <v>0</v>
      </c>
      <c r="AE4195" s="832">
        <v>0</v>
      </c>
      <c r="AF4195" s="832">
        <v>0</v>
      </c>
      <c r="AG4195" s="832">
        <v>0</v>
      </c>
      <c r="AH4195" s="832">
        <v>0</v>
      </c>
      <c r="AI4195" s="832">
        <v>0</v>
      </c>
    </row>
    <row r="4196" spans="1:35" ht="15" customHeight="1">
      <c r="A4196" s="832" t="s">
        <v>1150</v>
      </c>
      <c r="B4196" s="832">
        <v>2024</v>
      </c>
      <c r="C4196" s="832" t="s">
        <v>2423</v>
      </c>
      <c r="D4196" s="832" t="s">
        <v>2847</v>
      </c>
      <c r="E4196" s="832" t="s">
        <v>2368</v>
      </c>
      <c r="F4196" s="832" t="s">
        <v>2226</v>
      </c>
      <c r="G4196" s="832">
        <v>116758.6</v>
      </c>
      <c r="H4196" s="832">
        <v>127450.42</v>
      </c>
      <c r="I4196" s="832">
        <v>143507.9</v>
      </c>
      <c r="J4196" s="832">
        <v>169161.54</v>
      </c>
      <c r="K4196" s="832">
        <v>24736.3</v>
      </c>
      <c r="L4196" s="832">
        <v>42403.48</v>
      </c>
      <c r="M4196" s="832">
        <v>53425.73</v>
      </c>
      <c r="N4196" s="832">
        <v>64436.91</v>
      </c>
      <c r="O4196" s="832">
        <v>79240.78</v>
      </c>
      <c r="P4196" s="832">
        <v>101857.37</v>
      </c>
      <c r="Q4196" s="832">
        <v>128264.89</v>
      </c>
      <c r="R4196" s="832">
        <v>140178.29</v>
      </c>
      <c r="S4196" s="832">
        <v>14096.8</v>
      </c>
      <c r="T4196" s="832">
        <v>17640.939999999999</v>
      </c>
      <c r="U4196" s="832">
        <v>0</v>
      </c>
      <c r="V4196" s="832">
        <v>3979</v>
      </c>
      <c r="W4196" s="832">
        <v>4229</v>
      </c>
      <c r="X4196" s="832">
        <v>4626</v>
      </c>
      <c r="Y4196" s="832">
        <v>5253</v>
      </c>
      <c r="Z4196" s="832">
        <v>534</v>
      </c>
      <c r="AA4196" s="832">
        <v>907</v>
      </c>
      <c r="AB4196" s="832">
        <v>1200</v>
      </c>
      <c r="AC4196" s="832">
        <v>1473</v>
      </c>
      <c r="AD4196" s="832">
        <v>1838</v>
      </c>
      <c r="AE4196" s="832">
        <v>2417</v>
      </c>
      <c r="AF4196" s="832">
        <v>3074</v>
      </c>
      <c r="AG4196" s="832">
        <v>3382</v>
      </c>
      <c r="AH4196" s="832">
        <v>438</v>
      </c>
      <c r="AI4196" s="832">
        <v>424</v>
      </c>
    </row>
    <row r="4197" spans="1:35" ht="15" customHeight="1">
      <c r="A4197" s="832" t="s">
        <v>1150</v>
      </c>
      <c r="B4197" s="832">
        <v>2024</v>
      </c>
      <c r="C4197" s="832" t="s">
        <v>2425</v>
      </c>
      <c r="D4197" s="832" t="s">
        <v>2426</v>
      </c>
      <c r="E4197" s="832" t="s">
        <v>2368</v>
      </c>
      <c r="F4197" s="832" t="s">
        <v>2226</v>
      </c>
      <c r="G4197" s="832">
        <v>28333.23</v>
      </c>
      <c r="H4197" s="832">
        <v>31374.86</v>
      </c>
      <c r="I4197" s="832">
        <v>34368.86</v>
      </c>
      <c r="J4197" s="832">
        <v>38234.720000000001</v>
      </c>
      <c r="K4197" s="832">
        <v>4284.28</v>
      </c>
      <c r="L4197" s="832">
        <v>7904.64</v>
      </c>
      <c r="M4197" s="832">
        <v>10838.22</v>
      </c>
      <c r="N4197" s="832">
        <v>14463.11</v>
      </c>
      <c r="O4197" s="832">
        <v>17007.38</v>
      </c>
      <c r="P4197" s="832">
        <v>21137.14</v>
      </c>
      <c r="Q4197" s="832">
        <v>23147.94</v>
      </c>
      <c r="R4197" s="832">
        <v>25606.68</v>
      </c>
      <c r="S4197" s="832">
        <v>3186.23</v>
      </c>
      <c r="T4197" s="832">
        <v>3213.58</v>
      </c>
      <c r="U4197" s="832">
        <v>0</v>
      </c>
      <c r="V4197" s="832">
        <v>512</v>
      </c>
      <c r="W4197" s="832">
        <v>560</v>
      </c>
      <c r="X4197" s="832">
        <v>607</v>
      </c>
      <c r="Y4197" s="832">
        <v>662</v>
      </c>
      <c r="Z4197" s="832">
        <v>59</v>
      </c>
      <c r="AA4197" s="832">
        <v>107</v>
      </c>
      <c r="AB4197" s="832">
        <v>146</v>
      </c>
      <c r="AC4197" s="832">
        <v>192</v>
      </c>
      <c r="AD4197" s="832">
        <v>225</v>
      </c>
      <c r="AE4197" s="832">
        <v>289</v>
      </c>
      <c r="AF4197" s="832">
        <v>321</v>
      </c>
      <c r="AG4197" s="832">
        <v>361</v>
      </c>
      <c r="AH4197" s="832">
        <v>55</v>
      </c>
      <c r="AI4197" s="832">
        <v>46</v>
      </c>
    </row>
    <row r="4198" spans="1:35" ht="15" customHeight="1">
      <c r="A4198" s="832" t="s">
        <v>1150</v>
      </c>
      <c r="B4198" s="832">
        <v>2024</v>
      </c>
      <c r="C4198" s="832" t="s">
        <v>2427</v>
      </c>
      <c r="D4198" s="832" t="s">
        <v>2428</v>
      </c>
      <c r="E4198" s="832" t="s">
        <v>333</v>
      </c>
      <c r="F4198" s="832" t="s">
        <v>2226</v>
      </c>
      <c r="G4198" s="832">
        <v>0</v>
      </c>
      <c r="H4198" s="832">
        <v>0</v>
      </c>
      <c r="I4198" s="832">
        <v>0</v>
      </c>
      <c r="J4198" s="832">
        <v>0</v>
      </c>
      <c r="K4198" s="832">
        <v>0</v>
      </c>
      <c r="L4198" s="832">
        <v>0</v>
      </c>
      <c r="M4198" s="832">
        <v>0</v>
      </c>
      <c r="N4198" s="832">
        <v>0</v>
      </c>
      <c r="O4198" s="832">
        <v>0</v>
      </c>
      <c r="P4198" s="832">
        <v>0</v>
      </c>
      <c r="Q4198" s="832">
        <v>0</v>
      </c>
      <c r="R4198" s="832">
        <v>0</v>
      </c>
      <c r="S4198" s="832">
        <v>0</v>
      </c>
      <c r="T4198" s="832">
        <v>0</v>
      </c>
      <c r="U4198" s="832">
        <v>0</v>
      </c>
      <c r="V4198" s="832">
        <v>0</v>
      </c>
      <c r="W4198" s="832">
        <v>0</v>
      </c>
      <c r="X4198" s="832">
        <v>0</v>
      </c>
      <c r="Y4198" s="832">
        <v>0</v>
      </c>
      <c r="Z4198" s="832">
        <v>0</v>
      </c>
      <c r="AA4198" s="832">
        <v>0</v>
      </c>
      <c r="AB4198" s="832">
        <v>0</v>
      </c>
      <c r="AC4198" s="832">
        <v>0</v>
      </c>
      <c r="AD4198" s="832">
        <v>0</v>
      </c>
      <c r="AE4198" s="832">
        <v>0</v>
      </c>
      <c r="AF4198" s="832">
        <v>0</v>
      </c>
      <c r="AG4198" s="832">
        <v>0</v>
      </c>
      <c r="AH4198" s="832">
        <v>0</v>
      </c>
      <c r="AI4198" s="832">
        <v>0</v>
      </c>
    </row>
    <row r="4199" spans="1:35" ht="15" customHeight="1">
      <c r="A4199" s="832" t="s">
        <v>1150</v>
      </c>
      <c r="B4199" s="832">
        <v>2024</v>
      </c>
      <c r="C4199" s="832" t="s">
        <v>2429</v>
      </c>
      <c r="D4199" s="832" t="s">
        <v>2430</v>
      </c>
      <c r="E4199" s="832" t="s">
        <v>333</v>
      </c>
      <c r="F4199" s="832" t="s">
        <v>2226</v>
      </c>
      <c r="G4199" s="832">
        <v>0</v>
      </c>
      <c r="H4199" s="832">
        <v>0</v>
      </c>
      <c r="I4199" s="832">
        <v>0</v>
      </c>
      <c r="J4199" s="832">
        <v>0</v>
      </c>
      <c r="K4199" s="832">
        <v>0</v>
      </c>
      <c r="L4199" s="832">
        <v>0</v>
      </c>
      <c r="M4199" s="832">
        <v>0</v>
      </c>
      <c r="N4199" s="832">
        <v>0</v>
      </c>
      <c r="O4199" s="832">
        <v>0</v>
      </c>
      <c r="P4199" s="832">
        <v>0</v>
      </c>
      <c r="Q4199" s="832">
        <v>0</v>
      </c>
      <c r="R4199" s="832">
        <v>0</v>
      </c>
      <c r="S4199" s="832">
        <v>0</v>
      </c>
      <c r="T4199" s="832">
        <v>0</v>
      </c>
      <c r="U4199" s="832">
        <v>0</v>
      </c>
      <c r="V4199" s="832">
        <v>0</v>
      </c>
      <c r="W4199" s="832">
        <v>0</v>
      </c>
      <c r="X4199" s="832">
        <v>0</v>
      </c>
      <c r="Y4199" s="832">
        <v>0</v>
      </c>
      <c r="Z4199" s="832">
        <v>0</v>
      </c>
      <c r="AA4199" s="832">
        <v>0</v>
      </c>
      <c r="AB4199" s="832">
        <v>0</v>
      </c>
      <c r="AC4199" s="832">
        <v>0</v>
      </c>
      <c r="AD4199" s="832">
        <v>0</v>
      </c>
      <c r="AE4199" s="832">
        <v>0</v>
      </c>
      <c r="AF4199" s="832">
        <v>0</v>
      </c>
      <c r="AG4199" s="832">
        <v>0</v>
      </c>
      <c r="AH4199" s="832">
        <v>0</v>
      </c>
      <c r="AI4199" s="832">
        <v>0</v>
      </c>
    </row>
    <row r="4200" spans="1:35" ht="15" customHeight="1">
      <c r="A4200" s="832" t="s">
        <v>1150</v>
      </c>
      <c r="B4200" s="832">
        <v>2024</v>
      </c>
      <c r="C4200" s="832" t="s">
        <v>2431</v>
      </c>
      <c r="D4200" s="832" t="s">
        <v>2432</v>
      </c>
      <c r="E4200" s="832" t="s">
        <v>333</v>
      </c>
      <c r="F4200" s="832" t="s">
        <v>2226</v>
      </c>
      <c r="G4200" s="832">
        <v>0</v>
      </c>
      <c r="H4200" s="832">
        <v>0</v>
      </c>
      <c r="I4200" s="832">
        <v>0</v>
      </c>
      <c r="J4200" s="832">
        <v>0</v>
      </c>
      <c r="K4200" s="832">
        <v>0</v>
      </c>
      <c r="L4200" s="832">
        <v>0</v>
      </c>
      <c r="M4200" s="832">
        <v>0</v>
      </c>
      <c r="N4200" s="832">
        <v>0</v>
      </c>
      <c r="O4200" s="832">
        <v>0</v>
      </c>
      <c r="P4200" s="832">
        <v>0</v>
      </c>
      <c r="Q4200" s="832">
        <v>0</v>
      </c>
      <c r="R4200" s="832">
        <v>0</v>
      </c>
      <c r="S4200" s="832">
        <v>0</v>
      </c>
      <c r="T4200" s="832">
        <v>0</v>
      </c>
      <c r="U4200" s="832">
        <v>0</v>
      </c>
      <c r="V4200" s="832">
        <v>0</v>
      </c>
      <c r="W4200" s="832">
        <v>0</v>
      </c>
      <c r="X4200" s="832">
        <v>0</v>
      </c>
      <c r="Y4200" s="832">
        <v>0</v>
      </c>
      <c r="Z4200" s="832">
        <v>0</v>
      </c>
      <c r="AA4200" s="832">
        <v>0</v>
      </c>
      <c r="AB4200" s="832">
        <v>0</v>
      </c>
      <c r="AC4200" s="832">
        <v>0</v>
      </c>
      <c r="AD4200" s="832">
        <v>0</v>
      </c>
      <c r="AE4200" s="832">
        <v>0</v>
      </c>
      <c r="AF4200" s="832">
        <v>0</v>
      </c>
      <c r="AG4200" s="832">
        <v>0</v>
      </c>
      <c r="AH4200" s="832">
        <v>0</v>
      </c>
      <c r="AI4200" s="832">
        <v>0</v>
      </c>
    </row>
    <row r="4201" spans="1:35" ht="15" customHeight="1">
      <c r="A4201" s="832" t="s">
        <v>1150</v>
      </c>
      <c r="B4201" s="832">
        <v>2024</v>
      </c>
      <c r="C4201" s="832" t="s">
        <v>2433</v>
      </c>
      <c r="D4201" s="832" t="s">
        <v>2434</v>
      </c>
      <c r="E4201" s="832" t="s">
        <v>333</v>
      </c>
      <c r="F4201" s="832" t="s">
        <v>2226</v>
      </c>
      <c r="G4201" s="832">
        <v>0</v>
      </c>
      <c r="H4201" s="832">
        <v>0</v>
      </c>
      <c r="I4201" s="832">
        <v>0</v>
      </c>
      <c r="J4201" s="832">
        <v>0</v>
      </c>
      <c r="K4201" s="832">
        <v>0</v>
      </c>
      <c r="L4201" s="832">
        <v>0</v>
      </c>
      <c r="M4201" s="832">
        <v>0</v>
      </c>
      <c r="N4201" s="832">
        <v>0</v>
      </c>
      <c r="O4201" s="832">
        <v>0</v>
      </c>
      <c r="P4201" s="832">
        <v>0</v>
      </c>
      <c r="Q4201" s="832">
        <v>0</v>
      </c>
      <c r="R4201" s="832">
        <v>0</v>
      </c>
      <c r="S4201" s="832">
        <v>0</v>
      </c>
      <c r="T4201" s="832">
        <v>0</v>
      </c>
      <c r="U4201" s="832">
        <v>0</v>
      </c>
      <c r="V4201" s="832">
        <v>0</v>
      </c>
      <c r="W4201" s="832">
        <v>0</v>
      </c>
      <c r="X4201" s="832">
        <v>0</v>
      </c>
      <c r="Y4201" s="832">
        <v>0</v>
      </c>
      <c r="Z4201" s="832">
        <v>0</v>
      </c>
      <c r="AA4201" s="832">
        <v>0</v>
      </c>
      <c r="AB4201" s="832">
        <v>0</v>
      </c>
      <c r="AC4201" s="832">
        <v>0</v>
      </c>
      <c r="AD4201" s="832">
        <v>0</v>
      </c>
      <c r="AE4201" s="832">
        <v>0</v>
      </c>
      <c r="AF4201" s="832">
        <v>0</v>
      </c>
      <c r="AG4201" s="832">
        <v>0</v>
      </c>
      <c r="AH4201" s="832">
        <v>0</v>
      </c>
      <c r="AI4201" s="832">
        <v>0</v>
      </c>
    </row>
    <row r="4202" spans="1:35" ht="15" customHeight="1">
      <c r="A4202" s="832" t="s">
        <v>1150</v>
      </c>
      <c r="B4202" s="832">
        <v>2024</v>
      </c>
      <c r="C4202" s="832" t="s">
        <v>2435</v>
      </c>
      <c r="D4202" s="832" t="s">
        <v>2434</v>
      </c>
      <c r="E4202" s="832" t="s">
        <v>333</v>
      </c>
      <c r="F4202" s="832" t="s">
        <v>2226</v>
      </c>
      <c r="G4202" s="832">
        <v>0</v>
      </c>
      <c r="H4202" s="832">
        <v>0</v>
      </c>
      <c r="I4202" s="832">
        <v>0</v>
      </c>
      <c r="J4202" s="832">
        <v>0</v>
      </c>
      <c r="K4202" s="832">
        <v>0</v>
      </c>
      <c r="L4202" s="832">
        <v>0</v>
      </c>
      <c r="M4202" s="832">
        <v>0</v>
      </c>
      <c r="N4202" s="832">
        <v>0</v>
      </c>
      <c r="O4202" s="832">
        <v>0</v>
      </c>
      <c r="P4202" s="832">
        <v>0</v>
      </c>
      <c r="Q4202" s="832">
        <v>0</v>
      </c>
      <c r="R4202" s="832">
        <v>0</v>
      </c>
      <c r="S4202" s="832">
        <v>0</v>
      </c>
      <c r="T4202" s="832">
        <v>0</v>
      </c>
      <c r="U4202" s="832">
        <v>0</v>
      </c>
      <c r="V4202" s="832">
        <v>0</v>
      </c>
      <c r="W4202" s="832">
        <v>0</v>
      </c>
      <c r="X4202" s="832">
        <v>0</v>
      </c>
      <c r="Y4202" s="832">
        <v>0</v>
      </c>
      <c r="Z4202" s="832">
        <v>0</v>
      </c>
      <c r="AA4202" s="832">
        <v>0</v>
      </c>
      <c r="AB4202" s="832">
        <v>0</v>
      </c>
      <c r="AC4202" s="832">
        <v>0</v>
      </c>
      <c r="AD4202" s="832">
        <v>0</v>
      </c>
      <c r="AE4202" s="832">
        <v>0</v>
      </c>
      <c r="AF4202" s="832">
        <v>0</v>
      </c>
      <c r="AG4202" s="832">
        <v>0</v>
      </c>
      <c r="AH4202" s="832">
        <v>0</v>
      </c>
      <c r="AI4202" s="832">
        <v>0</v>
      </c>
    </row>
    <row r="4203" spans="1:35" ht="15" customHeight="1">
      <c r="A4203" s="832" t="s">
        <v>1150</v>
      </c>
      <c r="B4203" s="832">
        <v>2024</v>
      </c>
      <c r="C4203" s="832" t="s">
        <v>2436</v>
      </c>
      <c r="D4203" s="832" t="s">
        <v>2434</v>
      </c>
      <c r="E4203" s="832" t="s">
        <v>333</v>
      </c>
      <c r="F4203" s="832" t="s">
        <v>2226</v>
      </c>
      <c r="G4203" s="832">
        <v>0</v>
      </c>
      <c r="H4203" s="832">
        <v>0</v>
      </c>
      <c r="I4203" s="832">
        <v>0</v>
      </c>
      <c r="J4203" s="832">
        <v>0</v>
      </c>
      <c r="K4203" s="832">
        <v>0</v>
      </c>
      <c r="L4203" s="832">
        <v>0</v>
      </c>
      <c r="M4203" s="832">
        <v>0</v>
      </c>
      <c r="N4203" s="832">
        <v>0</v>
      </c>
      <c r="O4203" s="832">
        <v>0</v>
      </c>
      <c r="P4203" s="832">
        <v>0</v>
      </c>
      <c r="Q4203" s="832">
        <v>0</v>
      </c>
      <c r="R4203" s="832">
        <v>0</v>
      </c>
      <c r="S4203" s="832">
        <v>0</v>
      </c>
      <c r="T4203" s="832">
        <v>0</v>
      </c>
      <c r="U4203" s="832">
        <v>0</v>
      </c>
      <c r="V4203" s="832">
        <v>0</v>
      </c>
      <c r="W4203" s="832">
        <v>0</v>
      </c>
      <c r="X4203" s="832">
        <v>0</v>
      </c>
      <c r="Y4203" s="832">
        <v>0</v>
      </c>
      <c r="Z4203" s="832">
        <v>0</v>
      </c>
      <c r="AA4203" s="832">
        <v>0</v>
      </c>
      <c r="AB4203" s="832">
        <v>0</v>
      </c>
      <c r="AC4203" s="832">
        <v>0</v>
      </c>
      <c r="AD4203" s="832">
        <v>0</v>
      </c>
      <c r="AE4203" s="832">
        <v>0</v>
      </c>
      <c r="AF4203" s="832">
        <v>0</v>
      </c>
      <c r="AG4203" s="832">
        <v>0</v>
      </c>
      <c r="AH4203" s="832">
        <v>0</v>
      </c>
      <c r="AI4203" s="832">
        <v>0</v>
      </c>
    </row>
    <row r="4204" spans="1:35" ht="15" customHeight="1">
      <c r="A4204" s="832" t="s">
        <v>1150</v>
      </c>
      <c r="B4204" s="832">
        <v>2024</v>
      </c>
      <c r="C4204" s="832" t="s">
        <v>2437</v>
      </c>
      <c r="D4204" s="832" t="s">
        <v>2434</v>
      </c>
      <c r="E4204" s="832" t="s">
        <v>333</v>
      </c>
      <c r="F4204" s="832" t="s">
        <v>2226</v>
      </c>
      <c r="G4204" s="832">
        <v>0</v>
      </c>
      <c r="H4204" s="832">
        <v>0</v>
      </c>
      <c r="I4204" s="832">
        <v>0</v>
      </c>
      <c r="J4204" s="832">
        <v>0</v>
      </c>
      <c r="K4204" s="832">
        <v>0</v>
      </c>
      <c r="L4204" s="832">
        <v>0</v>
      </c>
      <c r="M4204" s="832">
        <v>0</v>
      </c>
      <c r="N4204" s="832">
        <v>0</v>
      </c>
      <c r="O4204" s="832">
        <v>0</v>
      </c>
      <c r="P4204" s="832">
        <v>0</v>
      </c>
      <c r="Q4204" s="832">
        <v>0</v>
      </c>
      <c r="R4204" s="832">
        <v>0</v>
      </c>
      <c r="S4204" s="832">
        <v>0</v>
      </c>
      <c r="T4204" s="832">
        <v>0</v>
      </c>
      <c r="U4204" s="832">
        <v>0</v>
      </c>
      <c r="V4204" s="832">
        <v>0</v>
      </c>
      <c r="W4204" s="832">
        <v>0</v>
      </c>
      <c r="X4204" s="832">
        <v>0</v>
      </c>
      <c r="Y4204" s="832">
        <v>0</v>
      </c>
      <c r="Z4204" s="832">
        <v>0</v>
      </c>
      <c r="AA4204" s="832">
        <v>0</v>
      </c>
      <c r="AB4204" s="832">
        <v>0</v>
      </c>
      <c r="AC4204" s="832">
        <v>0</v>
      </c>
      <c r="AD4204" s="832">
        <v>0</v>
      </c>
      <c r="AE4204" s="832">
        <v>0</v>
      </c>
      <c r="AF4204" s="832">
        <v>0</v>
      </c>
      <c r="AG4204" s="832">
        <v>0</v>
      </c>
      <c r="AH4204" s="832">
        <v>0</v>
      </c>
      <c r="AI4204" s="832">
        <v>0</v>
      </c>
    </row>
    <row r="4205" spans="1:35" ht="15" customHeight="1">
      <c r="A4205" s="832" t="s">
        <v>1150</v>
      </c>
      <c r="B4205" s="832">
        <v>2024</v>
      </c>
      <c r="C4205" s="832" t="s">
        <v>2438</v>
      </c>
      <c r="D4205" s="832" t="s">
        <v>2434</v>
      </c>
      <c r="E4205" s="832" t="s">
        <v>333</v>
      </c>
      <c r="F4205" s="832" t="s">
        <v>2226</v>
      </c>
      <c r="G4205" s="832">
        <v>0</v>
      </c>
      <c r="H4205" s="832">
        <v>0</v>
      </c>
      <c r="I4205" s="832">
        <v>0</v>
      </c>
      <c r="J4205" s="832">
        <v>0</v>
      </c>
      <c r="K4205" s="832">
        <v>0</v>
      </c>
      <c r="L4205" s="832">
        <v>0</v>
      </c>
      <c r="M4205" s="832">
        <v>0</v>
      </c>
      <c r="N4205" s="832">
        <v>0</v>
      </c>
      <c r="O4205" s="832">
        <v>0</v>
      </c>
      <c r="P4205" s="832">
        <v>0</v>
      </c>
      <c r="Q4205" s="832">
        <v>0</v>
      </c>
      <c r="R4205" s="832">
        <v>0</v>
      </c>
      <c r="S4205" s="832">
        <v>0</v>
      </c>
      <c r="T4205" s="832">
        <v>0</v>
      </c>
      <c r="U4205" s="832">
        <v>0</v>
      </c>
      <c r="V4205" s="832">
        <v>0</v>
      </c>
      <c r="W4205" s="832">
        <v>0</v>
      </c>
      <c r="X4205" s="832">
        <v>0</v>
      </c>
      <c r="Y4205" s="832">
        <v>0</v>
      </c>
      <c r="Z4205" s="832">
        <v>0</v>
      </c>
      <c r="AA4205" s="832">
        <v>0</v>
      </c>
      <c r="AB4205" s="832">
        <v>0</v>
      </c>
      <c r="AC4205" s="832">
        <v>0</v>
      </c>
      <c r="AD4205" s="832">
        <v>0</v>
      </c>
      <c r="AE4205" s="832">
        <v>0</v>
      </c>
      <c r="AF4205" s="832">
        <v>0</v>
      </c>
      <c r="AG4205" s="832">
        <v>0</v>
      </c>
      <c r="AH4205" s="832">
        <v>0</v>
      </c>
      <c r="AI4205" s="832">
        <v>0</v>
      </c>
    </row>
    <row r="4206" spans="1:35" ht="15" customHeight="1">
      <c r="A4206" s="832" t="s">
        <v>1150</v>
      </c>
      <c r="B4206" s="832">
        <v>2024</v>
      </c>
      <c r="C4206" s="832" t="s">
        <v>2439</v>
      </c>
      <c r="D4206" s="832" t="s">
        <v>2434</v>
      </c>
      <c r="E4206" s="832" t="s">
        <v>333</v>
      </c>
      <c r="F4206" s="832" t="s">
        <v>2226</v>
      </c>
      <c r="G4206" s="832">
        <v>0</v>
      </c>
      <c r="H4206" s="832">
        <v>0</v>
      </c>
      <c r="I4206" s="832">
        <v>0</v>
      </c>
      <c r="J4206" s="832">
        <v>0</v>
      </c>
      <c r="K4206" s="832">
        <v>0</v>
      </c>
      <c r="L4206" s="832">
        <v>0</v>
      </c>
      <c r="M4206" s="832">
        <v>0</v>
      </c>
      <c r="N4206" s="832">
        <v>0</v>
      </c>
      <c r="O4206" s="832">
        <v>0</v>
      </c>
      <c r="P4206" s="832">
        <v>0</v>
      </c>
      <c r="Q4206" s="832">
        <v>0</v>
      </c>
      <c r="R4206" s="832">
        <v>0</v>
      </c>
      <c r="S4206" s="832">
        <v>0</v>
      </c>
      <c r="T4206" s="832">
        <v>0</v>
      </c>
      <c r="U4206" s="832">
        <v>0</v>
      </c>
      <c r="V4206" s="832">
        <v>0</v>
      </c>
      <c r="W4206" s="832">
        <v>0</v>
      </c>
      <c r="X4206" s="832">
        <v>0</v>
      </c>
      <c r="Y4206" s="832">
        <v>0</v>
      </c>
      <c r="Z4206" s="832">
        <v>0</v>
      </c>
      <c r="AA4206" s="832">
        <v>0</v>
      </c>
      <c r="AB4206" s="832">
        <v>0</v>
      </c>
      <c r="AC4206" s="832">
        <v>0</v>
      </c>
      <c r="AD4206" s="832">
        <v>0</v>
      </c>
      <c r="AE4206" s="832">
        <v>0</v>
      </c>
      <c r="AF4206" s="832">
        <v>0</v>
      </c>
      <c r="AG4206" s="832">
        <v>0</v>
      </c>
      <c r="AH4206" s="832">
        <v>0</v>
      </c>
      <c r="AI4206" s="832">
        <v>0</v>
      </c>
    </row>
    <row r="4207" spans="1:35" ht="15" customHeight="1">
      <c r="A4207" s="832" t="s">
        <v>1150</v>
      </c>
      <c r="B4207" s="832">
        <v>2024</v>
      </c>
      <c r="C4207" s="832" t="s">
        <v>2440</v>
      </c>
      <c r="D4207" s="832" t="s">
        <v>2434</v>
      </c>
      <c r="E4207" s="832" t="s">
        <v>333</v>
      </c>
      <c r="F4207" s="832" t="s">
        <v>2226</v>
      </c>
      <c r="G4207" s="832">
        <v>0</v>
      </c>
      <c r="H4207" s="832">
        <v>0</v>
      </c>
      <c r="I4207" s="832">
        <v>0</v>
      </c>
      <c r="J4207" s="832">
        <v>0</v>
      </c>
      <c r="K4207" s="832">
        <v>0</v>
      </c>
      <c r="L4207" s="832">
        <v>0</v>
      </c>
      <c r="M4207" s="832">
        <v>0</v>
      </c>
      <c r="N4207" s="832">
        <v>0</v>
      </c>
      <c r="O4207" s="832">
        <v>0</v>
      </c>
      <c r="P4207" s="832">
        <v>0</v>
      </c>
      <c r="Q4207" s="832">
        <v>0</v>
      </c>
      <c r="R4207" s="832">
        <v>0</v>
      </c>
      <c r="S4207" s="832">
        <v>0</v>
      </c>
      <c r="T4207" s="832">
        <v>0</v>
      </c>
      <c r="U4207" s="832">
        <v>0</v>
      </c>
      <c r="V4207" s="832">
        <v>0</v>
      </c>
      <c r="W4207" s="832">
        <v>0</v>
      </c>
      <c r="X4207" s="832">
        <v>0</v>
      </c>
      <c r="Y4207" s="832">
        <v>0</v>
      </c>
      <c r="Z4207" s="832">
        <v>0</v>
      </c>
      <c r="AA4207" s="832">
        <v>0</v>
      </c>
      <c r="AB4207" s="832">
        <v>0</v>
      </c>
      <c r="AC4207" s="832">
        <v>0</v>
      </c>
      <c r="AD4207" s="832">
        <v>0</v>
      </c>
      <c r="AE4207" s="832">
        <v>0</v>
      </c>
      <c r="AF4207" s="832">
        <v>0</v>
      </c>
      <c r="AG4207" s="832">
        <v>0</v>
      </c>
      <c r="AH4207" s="832">
        <v>0</v>
      </c>
      <c r="AI4207" s="832">
        <v>0</v>
      </c>
    </row>
    <row r="4208" spans="1:35" ht="15" customHeight="1">
      <c r="A4208" s="832" t="s">
        <v>1150</v>
      </c>
      <c r="B4208" s="832">
        <v>2024</v>
      </c>
      <c r="C4208" s="832" t="s">
        <v>2441</v>
      </c>
      <c r="D4208" s="832" t="s">
        <v>2442</v>
      </c>
      <c r="E4208" s="832" t="s">
        <v>1891</v>
      </c>
      <c r="F4208" s="832" t="s">
        <v>2443</v>
      </c>
      <c r="G4208" s="832">
        <v>0</v>
      </c>
      <c r="H4208" s="832">
        <v>0</v>
      </c>
      <c r="I4208" s="832">
        <v>0</v>
      </c>
      <c r="J4208" s="832">
        <v>0</v>
      </c>
      <c r="K4208" s="832">
        <v>0</v>
      </c>
      <c r="L4208" s="832">
        <v>0</v>
      </c>
      <c r="M4208" s="832">
        <v>0</v>
      </c>
      <c r="N4208" s="832">
        <v>0</v>
      </c>
      <c r="O4208" s="832">
        <v>0</v>
      </c>
      <c r="P4208" s="832">
        <v>0</v>
      </c>
      <c r="Q4208" s="832">
        <v>0</v>
      </c>
      <c r="R4208" s="832">
        <v>0</v>
      </c>
      <c r="S4208" s="832">
        <v>0</v>
      </c>
      <c r="T4208" s="832">
        <v>0</v>
      </c>
      <c r="U4208" s="832">
        <v>0</v>
      </c>
      <c r="V4208" s="832">
        <v>0</v>
      </c>
      <c r="W4208" s="832">
        <v>0</v>
      </c>
      <c r="X4208" s="832">
        <v>0</v>
      </c>
      <c r="Y4208" s="832">
        <v>0</v>
      </c>
      <c r="Z4208" s="832">
        <v>0</v>
      </c>
      <c r="AA4208" s="832">
        <v>0</v>
      </c>
      <c r="AB4208" s="832">
        <v>0</v>
      </c>
      <c r="AC4208" s="832">
        <v>0</v>
      </c>
      <c r="AD4208" s="832">
        <v>0</v>
      </c>
      <c r="AE4208" s="832">
        <v>0</v>
      </c>
      <c r="AF4208" s="832">
        <v>0</v>
      </c>
      <c r="AG4208" s="832">
        <v>0</v>
      </c>
      <c r="AH4208" s="832">
        <v>0</v>
      </c>
      <c r="AI4208" s="832">
        <v>0</v>
      </c>
    </row>
    <row r="4209" spans="1:35" ht="15" customHeight="1">
      <c r="A4209" s="832" t="s">
        <v>1150</v>
      </c>
      <c r="B4209" s="832">
        <v>2024</v>
      </c>
      <c r="C4209" s="832" t="s">
        <v>2444</v>
      </c>
      <c r="D4209" s="832" t="s">
        <v>2445</v>
      </c>
      <c r="E4209" s="832" t="s">
        <v>1891</v>
      </c>
      <c r="F4209" s="832" t="s">
        <v>2443</v>
      </c>
      <c r="G4209" s="832">
        <v>0</v>
      </c>
      <c r="H4209" s="832">
        <v>0</v>
      </c>
      <c r="I4209" s="832">
        <v>0</v>
      </c>
      <c r="J4209" s="832">
        <v>0</v>
      </c>
      <c r="K4209" s="832">
        <v>0</v>
      </c>
      <c r="L4209" s="832">
        <v>0</v>
      </c>
      <c r="M4209" s="832">
        <v>0</v>
      </c>
      <c r="N4209" s="832">
        <v>0</v>
      </c>
      <c r="O4209" s="832">
        <v>0</v>
      </c>
      <c r="P4209" s="832">
        <v>0</v>
      </c>
      <c r="Q4209" s="832">
        <v>0</v>
      </c>
      <c r="R4209" s="832">
        <v>0</v>
      </c>
      <c r="S4209" s="832">
        <v>0</v>
      </c>
      <c r="T4209" s="832">
        <v>0</v>
      </c>
      <c r="U4209" s="832">
        <v>0</v>
      </c>
      <c r="V4209" s="832">
        <v>0</v>
      </c>
      <c r="W4209" s="832">
        <v>0</v>
      </c>
      <c r="X4209" s="832">
        <v>0</v>
      </c>
      <c r="Y4209" s="832">
        <v>0</v>
      </c>
      <c r="Z4209" s="832">
        <v>0</v>
      </c>
      <c r="AA4209" s="832">
        <v>0</v>
      </c>
      <c r="AB4209" s="832">
        <v>0</v>
      </c>
      <c r="AC4209" s="832">
        <v>0</v>
      </c>
      <c r="AD4209" s="832">
        <v>0</v>
      </c>
      <c r="AE4209" s="832">
        <v>0</v>
      </c>
      <c r="AF4209" s="832">
        <v>0</v>
      </c>
      <c r="AG4209" s="832">
        <v>0</v>
      </c>
      <c r="AH4209" s="832">
        <v>0</v>
      </c>
      <c r="AI4209" s="832">
        <v>0</v>
      </c>
    </row>
    <row r="4210" spans="1:35" ht="15" customHeight="1">
      <c r="A4210" s="832" t="s">
        <v>1150</v>
      </c>
      <c r="B4210" s="832">
        <v>2024</v>
      </c>
      <c r="C4210" s="832" t="s">
        <v>2446</v>
      </c>
      <c r="D4210" s="832" t="s">
        <v>2447</v>
      </c>
      <c r="E4210" s="832" t="s">
        <v>1891</v>
      </c>
      <c r="F4210" s="832" t="s">
        <v>2443</v>
      </c>
      <c r="G4210" s="832">
        <v>0</v>
      </c>
      <c r="H4210" s="832">
        <v>0</v>
      </c>
      <c r="I4210" s="832">
        <v>0</v>
      </c>
      <c r="J4210" s="832">
        <v>0</v>
      </c>
      <c r="K4210" s="832">
        <v>0</v>
      </c>
      <c r="L4210" s="832">
        <v>0</v>
      </c>
      <c r="M4210" s="832">
        <v>0</v>
      </c>
      <c r="N4210" s="832">
        <v>0</v>
      </c>
      <c r="O4210" s="832">
        <v>0</v>
      </c>
      <c r="P4210" s="832">
        <v>0</v>
      </c>
      <c r="Q4210" s="832">
        <v>0</v>
      </c>
      <c r="R4210" s="832">
        <v>0</v>
      </c>
      <c r="S4210" s="832">
        <v>0</v>
      </c>
      <c r="T4210" s="832">
        <v>0</v>
      </c>
      <c r="U4210" s="832">
        <v>0</v>
      </c>
      <c r="V4210" s="832">
        <v>0</v>
      </c>
      <c r="W4210" s="832">
        <v>0</v>
      </c>
      <c r="X4210" s="832">
        <v>0</v>
      </c>
      <c r="Y4210" s="832">
        <v>0</v>
      </c>
      <c r="Z4210" s="832">
        <v>0</v>
      </c>
      <c r="AA4210" s="832">
        <v>0</v>
      </c>
      <c r="AB4210" s="832">
        <v>0</v>
      </c>
      <c r="AC4210" s="832">
        <v>0</v>
      </c>
      <c r="AD4210" s="832">
        <v>0</v>
      </c>
      <c r="AE4210" s="832">
        <v>0</v>
      </c>
      <c r="AF4210" s="832">
        <v>0</v>
      </c>
      <c r="AG4210" s="832">
        <v>0</v>
      </c>
      <c r="AH4210" s="832">
        <v>0</v>
      </c>
      <c r="AI4210" s="832">
        <v>0</v>
      </c>
    </row>
    <row r="4211" spans="1:35" ht="15" customHeight="1">
      <c r="A4211" s="832" t="s">
        <v>1150</v>
      </c>
      <c r="B4211" s="832">
        <v>2024</v>
      </c>
      <c r="C4211" s="832" t="s">
        <v>2448</v>
      </c>
      <c r="D4211" s="832" t="s">
        <v>2449</v>
      </c>
      <c r="E4211" s="832" t="s">
        <v>1891</v>
      </c>
      <c r="F4211" s="832" t="s">
        <v>2443</v>
      </c>
      <c r="G4211" s="832">
        <v>0</v>
      </c>
      <c r="H4211" s="832">
        <v>0</v>
      </c>
      <c r="I4211" s="832">
        <v>0</v>
      </c>
      <c r="J4211" s="832">
        <v>0</v>
      </c>
      <c r="K4211" s="832">
        <v>0</v>
      </c>
      <c r="L4211" s="832">
        <v>0</v>
      </c>
      <c r="M4211" s="832">
        <v>0</v>
      </c>
      <c r="N4211" s="832">
        <v>0</v>
      </c>
      <c r="O4211" s="832">
        <v>0</v>
      </c>
      <c r="P4211" s="832">
        <v>0</v>
      </c>
      <c r="Q4211" s="832">
        <v>0</v>
      </c>
      <c r="R4211" s="832">
        <v>0</v>
      </c>
      <c r="S4211" s="832">
        <v>0</v>
      </c>
      <c r="T4211" s="832">
        <v>0</v>
      </c>
      <c r="U4211" s="832">
        <v>0</v>
      </c>
      <c r="V4211" s="832">
        <v>0</v>
      </c>
      <c r="W4211" s="832">
        <v>0</v>
      </c>
      <c r="X4211" s="832">
        <v>0</v>
      </c>
      <c r="Y4211" s="832">
        <v>0</v>
      </c>
      <c r="Z4211" s="832">
        <v>0</v>
      </c>
      <c r="AA4211" s="832">
        <v>0</v>
      </c>
      <c r="AB4211" s="832">
        <v>0</v>
      </c>
      <c r="AC4211" s="832">
        <v>0</v>
      </c>
      <c r="AD4211" s="832">
        <v>0</v>
      </c>
      <c r="AE4211" s="832">
        <v>0</v>
      </c>
      <c r="AF4211" s="832">
        <v>0</v>
      </c>
      <c r="AG4211" s="832">
        <v>0</v>
      </c>
      <c r="AH4211" s="832">
        <v>0</v>
      </c>
      <c r="AI4211" s="832">
        <v>0</v>
      </c>
    </row>
    <row r="4212" spans="1:35" ht="15" customHeight="1">
      <c r="A4212" s="832" t="s">
        <v>1150</v>
      </c>
      <c r="B4212" s="832">
        <v>2024</v>
      </c>
      <c r="C4212" s="832" t="s">
        <v>2450</v>
      </c>
      <c r="D4212" s="832" t="s">
        <v>2451</v>
      </c>
      <c r="E4212" s="832" t="s">
        <v>1891</v>
      </c>
      <c r="F4212" s="832" t="s">
        <v>2443</v>
      </c>
      <c r="G4212" s="832">
        <v>606144.87</v>
      </c>
      <c r="H4212" s="832">
        <v>653779.25</v>
      </c>
      <c r="I4212" s="832">
        <v>653829.25</v>
      </c>
      <c r="J4212" s="832">
        <v>804309.02</v>
      </c>
      <c r="K4212" s="832">
        <v>43527.360000000001</v>
      </c>
      <c r="L4212" s="832">
        <v>273861.67</v>
      </c>
      <c r="M4212" s="832">
        <v>273861.67</v>
      </c>
      <c r="N4212" s="832">
        <v>326818.15000000002</v>
      </c>
      <c r="O4212" s="832">
        <v>380036.41</v>
      </c>
      <c r="P4212" s="832">
        <v>438060.04</v>
      </c>
      <c r="Q4212" s="832">
        <v>494737.13</v>
      </c>
      <c r="R4212" s="832">
        <v>494737.13</v>
      </c>
      <c r="S4212" s="832">
        <v>67025.75</v>
      </c>
      <c r="T4212" s="832">
        <v>70089.62</v>
      </c>
      <c r="U4212" s="832">
        <v>0</v>
      </c>
      <c r="V4212" s="832">
        <v>0</v>
      </c>
      <c r="W4212" s="832">
        <v>0</v>
      </c>
      <c r="X4212" s="832">
        <v>0</v>
      </c>
      <c r="Y4212" s="832">
        <v>0</v>
      </c>
      <c r="Z4212" s="832">
        <v>0</v>
      </c>
      <c r="AA4212" s="832">
        <v>0</v>
      </c>
      <c r="AB4212" s="832">
        <v>0</v>
      </c>
      <c r="AC4212" s="832">
        <v>0</v>
      </c>
      <c r="AD4212" s="832">
        <v>0</v>
      </c>
      <c r="AE4212" s="832">
        <v>0</v>
      </c>
      <c r="AF4212" s="832">
        <v>0</v>
      </c>
      <c r="AG4212" s="832">
        <v>0</v>
      </c>
      <c r="AH4212" s="832">
        <v>0</v>
      </c>
      <c r="AI4212" s="832">
        <v>0</v>
      </c>
    </row>
    <row r="4213" spans="1:35" ht="15" customHeight="1">
      <c r="A4213" s="832" t="s">
        <v>1150</v>
      </c>
      <c r="B4213" s="832">
        <v>2024</v>
      </c>
      <c r="C4213" s="832" t="s">
        <v>2452</v>
      </c>
      <c r="D4213" s="832" t="s">
        <v>2453</v>
      </c>
      <c r="E4213" s="832" t="s">
        <v>1891</v>
      </c>
      <c r="F4213" s="832" t="s">
        <v>2443</v>
      </c>
      <c r="G4213" s="832">
        <v>0</v>
      </c>
      <c r="H4213" s="832">
        <v>0</v>
      </c>
      <c r="I4213" s="832">
        <v>0</v>
      </c>
      <c r="J4213" s="832">
        <v>0</v>
      </c>
      <c r="K4213" s="832">
        <v>0</v>
      </c>
      <c r="L4213" s="832">
        <v>0</v>
      </c>
      <c r="M4213" s="832">
        <v>0</v>
      </c>
      <c r="N4213" s="832">
        <v>0</v>
      </c>
      <c r="O4213" s="832">
        <v>0</v>
      </c>
      <c r="P4213" s="832">
        <v>0</v>
      </c>
      <c r="Q4213" s="832">
        <v>0</v>
      </c>
      <c r="R4213" s="832">
        <v>0</v>
      </c>
      <c r="S4213" s="832">
        <v>0</v>
      </c>
      <c r="T4213" s="832">
        <v>0</v>
      </c>
      <c r="U4213" s="832">
        <v>0</v>
      </c>
      <c r="V4213" s="832">
        <v>0</v>
      </c>
      <c r="W4213" s="832">
        <v>0</v>
      </c>
      <c r="X4213" s="832">
        <v>0</v>
      </c>
      <c r="Y4213" s="832">
        <v>0</v>
      </c>
      <c r="Z4213" s="832">
        <v>0</v>
      </c>
      <c r="AA4213" s="832">
        <v>0</v>
      </c>
      <c r="AB4213" s="832">
        <v>0</v>
      </c>
      <c r="AC4213" s="832">
        <v>0</v>
      </c>
      <c r="AD4213" s="832">
        <v>0</v>
      </c>
      <c r="AE4213" s="832">
        <v>0</v>
      </c>
      <c r="AF4213" s="832">
        <v>0</v>
      </c>
      <c r="AG4213" s="832">
        <v>0</v>
      </c>
      <c r="AH4213" s="832">
        <v>0</v>
      </c>
      <c r="AI4213" s="832">
        <v>0</v>
      </c>
    </row>
    <row r="4214" spans="1:35" ht="15" customHeight="1">
      <c r="A4214" s="832" t="s">
        <v>1150</v>
      </c>
      <c r="B4214" s="832">
        <v>2024</v>
      </c>
      <c r="C4214" s="832" t="s">
        <v>2454</v>
      </c>
      <c r="D4214" s="832" t="s">
        <v>2455</v>
      </c>
      <c r="E4214" s="832" t="s">
        <v>1891</v>
      </c>
      <c r="F4214" s="832" t="s">
        <v>2443</v>
      </c>
      <c r="G4214" s="832">
        <v>337767.33</v>
      </c>
      <c r="H4214" s="832">
        <v>337767.33</v>
      </c>
      <c r="I4214" s="832">
        <v>337767.33</v>
      </c>
      <c r="J4214" s="832">
        <v>337767.33</v>
      </c>
      <c r="K4214" s="832">
        <v>74696</v>
      </c>
      <c r="L4214" s="832">
        <v>115500.77</v>
      </c>
      <c r="M4214" s="832">
        <v>156226.76999999999</v>
      </c>
      <c r="N4214" s="832">
        <v>242788.77</v>
      </c>
      <c r="O4214" s="832">
        <v>242788.77</v>
      </c>
      <c r="P4214" s="832">
        <v>288978.77</v>
      </c>
      <c r="Q4214" s="832">
        <v>288978.77</v>
      </c>
      <c r="R4214" s="832">
        <v>288978.77</v>
      </c>
      <c r="S4214" s="832">
        <v>28147.279999999999</v>
      </c>
      <c r="T4214" s="832">
        <v>26270.799999999999</v>
      </c>
      <c r="U4214" s="832">
        <v>0</v>
      </c>
      <c r="V4214" s="832">
        <v>0</v>
      </c>
      <c r="W4214" s="832">
        <v>0</v>
      </c>
      <c r="X4214" s="832">
        <v>0</v>
      </c>
      <c r="Y4214" s="832">
        <v>0</v>
      </c>
      <c r="Z4214" s="832">
        <v>0</v>
      </c>
      <c r="AA4214" s="832">
        <v>0</v>
      </c>
      <c r="AB4214" s="832">
        <v>0</v>
      </c>
      <c r="AC4214" s="832">
        <v>0</v>
      </c>
      <c r="AD4214" s="832">
        <v>0</v>
      </c>
      <c r="AE4214" s="832">
        <v>0</v>
      </c>
      <c r="AF4214" s="832">
        <v>0</v>
      </c>
      <c r="AG4214" s="832">
        <v>0</v>
      </c>
      <c r="AH4214" s="832">
        <v>0</v>
      </c>
      <c r="AI4214" s="832">
        <v>0</v>
      </c>
    </row>
    <row r="4215" spans="1:35" ht="15" customHeight="1">
      <c r="A4215" s="832" t="s">
        <v>1150</v>
      </c>
      <c r="B4215" s="832">
        <v>2024</v>
      </c>
      <c r="C4215" s="832" t="s">
        <v>2456</v>
      </c>
      <c r="D4215" s="832" t="s">
        <v>2457</v>
      </c>
      <c r="E4215" s="832" t="s">
        <v>1891</v>
      </c>
      <c r="F4215" s="832" t="s">
        <v>2443</v>
      </c>
      <c r="G4215" s="832">
        <v>152719.1</v>
      </c>
      <c r="H4215" s="832">
        <v>152719.1</v>
      </c>
      <c r="I4215" s="832">
        <v>152719.1</v>
      </c>
      <c r="J4215" s="832">
        <v>152719.1</v>
      </c>
      <c r="K4215" s="832">
        <v>0</v>
      </c>
      <c r="L4215" s="832">
        <v>0</v>
      </c>
      <c r="M4215" s="832">
        <v>0</v>
      </c>
      <c r="N4215" s="832">
        <v>0</v>
      </c>
      <c r="O4215" s="832">
        <v>0</v>
      </c>
      <c r="P4215" s="832">
        <v>0</v>
      </c>
      <c r="Q4215" s="832">
        <v>0</v>
      </c>
      <c r="R4215" s="832">
        <v>0</v>
      </c>
      <c r="S4215" s="832">
        <v>12726.59</v>
      </c>
      <c r="T4215" s="832">
        <v>0</v>
      </c>
      <c r="U4215" s="832">
        <v>0</v>
      </c>
      <c r="V4215" s="832">
        <v>0</v>
      </c>
      <c r="W4215" s="832">
        <v>0</v>
      </c>
      <c r="X4215" s="832">
        <v>0</v>
      </c>
      <c r="Y4215" s="832">
        <v>0</v>
      </c>
      <c r="Z4215" s="832">
        <v>0</v>
      </c>
      <c r="AA4215" s="832">
        <v>0</v>
      </c>
      <c r="AB4215" s="832">
        <v>0</v>
      </c>
      <c r="AC4215" s="832">
        <v>0</v>
      </c>
      <c r="AD4215" s="832">
        <v>0</v>
      </c>
      <c r="AE4215" s="832">
        <v>0</v>
      </c>
      <c r="AF4215" s="832">
        <v>0</v>
      </c>
      <c r="AG4215" s="832">
        <v>0</v>
      </c>
      <c r="AH4215" s="832">
        <v>0</v>
      </c>
      <c r="AI4215" s="832">
        <v>0</v>
      </c>
    </row>
    <row r="4216" spans="1:35" ht="15" customHeight="1">
      <c r="A4216" s="832" t="s">
        <v>1150</v>
      </c>
      <c r="B4216" s="832">
        <v>2024</v>
      </c>
      <c r="C4216" s="832" t="s">
        <v>2458</v>
      </c>
      <c r="D4216" s="832" t="s">
        <v>2459</v>
      </c>
      <c r="E4216" s="832" t="s">
        <v>1891</v>
      </c>
      <c r="F4216" s="832" t="s">
        <v>2443</v>
      </c>
      <c r="G4216" s="832">
        <v>0</v>
      </c>
      <c r="H4216" s="832">
        <v>0</v>
      </c>
      <c r="I4216" s="832">
        <v>0</v>
      </c>
      <c r="J4216" s="832">
        <v>0</v>
      </c>
      <c r="K4216" s="832">
        <v>0</v>
      </c>
      <c r="L4216" s="832">
        <v>0</v>
      </c>
      <c r="M4216" s="832">
        <v>0</v>
      </c>
      <c r="N4216" s="832">
        <v>0</v>
      </c>
      <c r="O4216" s="832">
        <v>0</v>
      </c>
      <c r="P4216" s="832">
        <v>0</v>
      </c>
      <c r="Q4216" s="832">
        <v>0</v>
      </c>
      <c r="R4216" s="832">
        <v>0</v>
      </c>
      <c r="S4216" s="832">
        <v>0</v>
      </c>
      <c r="T4216" s="832">
        <v>0</v>
      </c>
      <c r="U4216" s="832">
        <v>0</v>
      </c>
      <c r="V4216" s="832">
        <v>0</v>
      </c>
      <c r="W4216" s="832">
        <v>0</v>
      </c>
      <c r="X4216" s="832">
        <v>0</v>
      </c>
      <c r="Y4216" s="832">
        <v>0</v>
      </c>
      <c r="Z4216" s="832">
        <v>0</v>
      </c>
      <c r="AA4216" s="832">
        <v>0</v>
      </c>
      <c r="AB4216" s="832">
        <v>0</v>
      </c>
      <c r="AC4216" s="832">
        <v>0</v>
      </c>
      <c r="AD4216" s="832">
        <v>0</v>
      </c>
      <c r="AE4216" s="832">
        <v>0</v>
      </c>
      <c r="AF4216" s="832">
        <v>0</v>
      </c>
      <c r="AG4216" s="832">
        <v>0</v>
      </c>
      <c r="AH4216" s="832">
        <v>0</v>
      </c>
      <c r="AI4216" s="832">
        <v>0</v>
      </c>
    </row>
    <row r="4217" spans="1:35" ht="15" customHeight="1">
      <c r="A4217" s="832" t="s">
        <v>1150</v>
      </c>
      <c r="B4217" s="832">
        <v>2024</v>
      </c>
      <c r="C4217" s="832" t="s">
        <v>2460</v>
      </c>
      <c r="D4217" s="832" t="s">
        <v>2461</v>
      </c>
      <c r="E4217" s="832" t="s">
        <v>1891</v>
      </c>
      <c r="F4217" s="832" t="s">
        <v>2443</v>
      </c>
      <c r="G4217" s="832">
        <v>0</v>
      </c>
      <c r="H4217" s="832">
        <v>0</v>
      </c>
      <c r="I4217" s="832">
        <v>0</v>
      </c>
      <c r="J4217" s="832">
        <v>0</v>
      </c>
      <c r="K4217" s="832">
        <v>0</v>
      </c>
      <c r="L4217" s="832">
        <v>0</v>
      </c>
      <c r="M4217" s="832">
        <v>38563.9</v>
      </c>
      <c r="N4217" s="832">
        <v>38563.9</v>
      </c>
      <c r="O4217" s="832">
        <v>38563.9</v>
      </c>
      <c r="P4217" s="832">
        <v>38563.9</v>
      </c>
      <c r="Q4217" s="832">
        <v>38563.9</v>
      </c>
      <c r="R4217" s="832">
        <v>38563.9</v>
      </c>
      <c r="S4217" s="832">
        <v>0</v>
      </c>
      <c r="T4217" s="832">
        <v>3505.81</v>
      </c>
      <c r="U4217" s="832">
        <v>0</v>
      </c>
      <c r="V4217" s="832">
        <v>0</v>
      </c>
      <c r="W4217" s="832">
        <v>0</v>
      </c>
      <c r="X4217" s="832">
        <v>0</v>
      </c>
      <c r="Y4217" s="832">
        <v>0</v>
      </c>
      <c r="Z4217" s="832">
        <v>0</v>
      </c>
      <c r="AA4217" s="832">
        <v>0</v>
      </c>
      <c r="AB4217" s="832">
        <v>0</v>
      </c>
      <c r="AC4217" s="832">
        <v>0</v>
      </c>
      <c r="AD4217" s="832">
        <v>0</v>
      </c>
      <c r="AE4217" s="832">
        <v>0</v>
      </c>
      <c r="AF4217" s="832">
        <v>0</v>
      </c>
      <c r="AG4217" s="832">
        <v>0</v>
      </c>
      <c r="AH4217" s="832">
        <v>0</v>
      </c>
      <c r="AI4217" s="832">
        <v>0</v>
      </c>
    </row>
    <row r="4218" spans="1:35" ht="15" customHeight="1">
      <c r="A4218" s="832" t="s">
        <v>1150</v>
      </c>
      <c r="B4218" s="832">
        <v>2024</v>
      </c>
      <c r="C4218" s="832" t="s">
        <v>2462</v>
      </c>
      <c r="D4218" s="832" t="s">
        <v>2463</v>
      </c>
      <c r="E4218" s="832" t="s">
        <v>1891</v>
      </c>
      <c r="F4218" s="832" t="s">
        <v>2443</v>
      </c>
      <c r="G4218" s="832">
        <v>0</v>
      </c>
      <c r="H4218" s="832">
        <v>0</v>
      </c>
      <c r="I4218" s="832">
        <v>0</v>
      </c>
      <c r="J4218" s="832">
        <v>0</v>
      </c>
      <c r="K4218" s="832">
        <v>0</v>
      </c>
      <c r="L4218" s="832">
        <v>0</v>
      </c>
      <c r="M4218" s="832">
        <v>0</v>
      </c>
      <c r="N4218" s="832">
        <v>0</v>
      </c>
      <c r="O4218" s="832">
        <v>0</v>
      </c>
      <c r="P4218" s="832">
        <v>0</v>
      </c>
      <c r="Q4218" s="832">
        <v>0</v>
      </c>
      <c r="R4218" s="832">
        <v>0</v>
      </c>
      <c r="S4218" s="832">
        <v>0</v>
      </c>
      <c r="T4218" s="832">
        <v>0</v>
      </c>
      <c r="U4218" s="832">
        <v>0</v>
      </c>
      <c r="V4218" s="832">
        <v>0</v>
      </c>
      <c r="W4218" s="832">
        <v>0</v>
      </c>
      <c r="X4218" s="832">
        <v>0</v>
      </c>
      <c r="Y4218" s="832">
        <v>0</v>
      </c>
      <c r="Z4218" s="832">
        <v>0</v>
      </c>
      <c r="AA4218" s="832">
        <v>0</v>
      </c>
      <c r="AB4218" s="832">
        <v>0</v>
      </c>
      <c r="AC4218" s="832">
        <v>0</v>
      </c>
      <c r="AD4218" s="832">
        <v>0</v>
      </c>
      <c r="AE4218" s="832">
        <v>0</v>
      </c>
      <c r="AF4218" s="832">
        <v>0</v>
      </c>
      <c r="AG4218" s="832">
        <v>0</v>
      </c>
      <c r="AH4218" s="832">
        <v>0</v>
      </c>
      <c r="AI4218" s="832">
        <v>0</v>
      </c>
    </row>
    <row r="4219" spans="1:35" ht="15" customHeight="1">
      <c r="A4219" s="832" t="s">
        <v>1150</v>
      </c>
      <c r="B4219" s="832">
        <v>2024</v>
      </c>
      <c r="C4219" s="832" t="s">
        <v>2464</v>
      </c>
      <c r="D4219" s="832" t="s">
        <v>2465</v>
      </c>
      <c r="E4219" s="832" t="s">
        <v>1891</v>
      </c>
      <c r="F4219" s="832" t="s">
        <v>2443</v>
      </c>
      <c r="G4219" s="832">
        <v>1443578.11</v>
      </c>
      <c r="H4219" s="832">
        <v>1706494.26</v>
      </c>
      <c r="I4219" s="832">
        <v>1931686.46</v>
      </c>
      <c r="J4219" s="832">
        <v>2124071.1</v>
      </c>
      <c r="K4219" s="832">
        <v>125928.31</v>
      </c>
      <c r="L4219" s="832">
        <v>253851.31</v>
      </c>
      <c r="M4219" s="832">
        <v>477233.9</v>
      </c>
      <c r="N4219" s="832">
        <v>906894.6</v>
      </c>
      <c r="O4219" s="832">
        <v>1008303.55</v>
      </c>
      <c r="P4219" s="832">
        <v>1112764.98</v>
      </c>
      <c r="Q4219" s="832">
        <v>1243338.0900000001</v>
      </c>
      <c r="R4219" s="832">
        <v>1402937.93</v>
      </c>
      <c r="S4219" s="832">
        <v>177005.93</v>
      </c>
      <c r="T4219" s="832">
        <v>186717.67</v>
      </c>
      <c r="U4219" s="832">
        <v>0</v>
      </c>
      <c r="V4219" s="832">
        <v>0</v>
      </c>
      <c r="W4219" s="832">
        <v>0</v>
      </c>
      <c r="X4219" s="832">
        <v>0</v>
      </c>
      <c r="Y4219" s="832">
        <v>0</v>
      </c>
      <c r="Z4219" s="832">
        <v>0</v>
      </c>
      <c r="AA4219" s="832">
        <v>0</v>
      </c>
      <c r="AB4219" s="832">
        <v>0</v>
      </c>
      <c r="AC4219" s="832">
        <v>0</v>
      </c>
      <c r="AD4219" s="832">
        <v>0</v>
      </c>
      <c r="AE4219" s="832">
        <v>0</v>
      </c>
      <c r="AF4219" s="832">
        <v>0</v>
      </c>
      <c r="AG4219" s="832">
        <v>0</v>
      </c>
      <c r="AH4219" s="832">
        <v>0</v>
      </c>
      <c r="AI4219" s="832">
        <v>0</v>
      </c>
    </row>
    <row r="4220" spans="1:35" ht="15" customHeight="1">
      <c r="A4220" s="832" t="s">
        <v>1150</v>
      </c>
      <c r="B4220" s="832">
        <v>2024</v>
      </c>
      <c r="C4220" s="832" t="s">
        <v>2466</v>
      </c>
      <c r="D4220" s="832" t="s">
        <v>2467</v>
      </c>
      <c r="E4220" s="832" t="s">
        <v>1891</v>
      </c>
      <c r="F4220" s="832" t="s">
        <v>2443</v>
      </c>
      <c r="G4220" s="832">
        <v>0</v>
      </c>
      <c r="H4220" s="832">
        <v>0</v>
      </c>
      <c r="I4220" s="832">
        <v>0</v>
      </c>
      <c r="J4220" s="832">
        <v>0</v>
      </c>
      <c r="K4220" s="832">
        <v>0</v>
      </c>
      <c r="L4220" s="832">
        <v>0</v>
      </c>
      <c r="M4220" s="832">
        <v>0</v>
      </c>
      <c r="N4220" s="832">
        <v>0</v>
      </c>
      <c r="O4220" s="832">
        <v>0</v>
      </c>
      <c r="P4220" s="832">
        <v>0</v>
      </c>
      <c r="Q4220" s="832">
        <v>0</v>
      </c>
      <c r="R4220" s="832">
        <v>0</v>
      </c>
      <c r="S4220" s="832">
        <v>0</v>
      </c>
      <c r="T4220" s="832">
        <v>0</v>
      </c>
      <c r="U4220" s="832">
        <v>0</v>
      </c>
      <c r="V4220" s="832">
        <v>0</v>
      </c>
      <c r="W4220" s="832">
        <v>0</v>
      </c>
      <c r="X4220" s="832">
        <v>0</v>
      </c>
      <c r="Y4220" s="832">
        <v>0</v>
      </c>
      <c r="Z4220" s="832">
        <v>0</v>
      </c>
      <c r="AA4220" s="832">
        <v>0</v>
      </c>
      <c r="AB4220" s="832">
        <v>0</v>
      </c>
      <c r="AC4220" s="832">
        <v>0</v>
      </c>
      <c r="AD4220" s="832">
        <v>0</v>
      </c>
      <c r="AE4220" s="832">
        <v>0</v>
      </c>
      <c r="AF4220" s="832">
        <v>0</v>
      </c>
      <c r="AG4220" s="832">
        <v>0</v>
      </c>
      <c r="AH4220" s="832">
        <v>0</v>
      </c>
      <c r="AI4220" s="832">
        <v>0</v>
      </c>
    </row>
    <row r="4221" spans="1:35" ht="15" customHeight="1">
      <c r="A4221" s="832" t="s">
        <v>1150</v>
      </c>
      <c r="B4221" s="832">
        <v>2024</v>
      </c>
      <c r="C4221" s="832" t="s">
        <v>2468</v>
      </c>
      <c r="D4221" s="832" t="s">
        <v>2469</v>
      </c>
      <c r="E4221" s="832" t="s">
        <v>1891</v>
      </c>
      <c r="F4221" s="832" t="s">
        <v>2443</v>
      </c>
      <c r="G4221" s="832">
        <v>0</v>
      </c>
      <c r="H4221" s="832">
        <v>0</v>
      </c>
      <c r="I4221" s="832">
        <v>0</v>
      </c>
      <c r="J4221" s="832">
        <v>0</v>
      </c>
      <c r="K4221" s="832">
        <v>0</v>
      </c>
      <c r="L4221" s="832">
        <v>0</v>
      </c>
      <c r="M4221" s="832">
        <v>0</v>
      </c>
      <c r="N4221" s="832">
        <v>0</v>
      </c>
      <c r="O4221" s="832">
        <v>0</v>
      </c>
      <c r="P4221" s="832">
        <v>0</v>
      </c>
      <c r="Q4221" s="832">
        <v>0</v>
      </c>
      <c r="R4221" s="832">
        <v>0</v>
      </c>
      <c r="S4221" s="832">
        <v>0</v>
      </c>
      <c r="T4221" s="832">
        <v>0</v>
      </c>
      <c r="U4221" s="832">
        <v>0</v>
      </c>
      <c r="V4221" s="832">
        <v>0</v>
      </c>
      <c r="W4221" s="832">
        <v>0</v>
      </c>
      <c r="X4221" s="832">
        <v>0</v>
      </c>
      <c r="Y4221" s="832">
        <v>0</v>
      </c>
      <c r="Z4221" s="832">
        <v>0</v>
      </c>
      <c r="AA4221" s="832">
        <v>0</v>
      </c>
      <c r="AB4221" s="832">
        <v>0</v>
      </c>
      <c r="AC4221" s="832">
        <v>0</v>
      </c>
      <c r="AD4221" s="832">
        <v>0</v>
      </c>
      <c r="AE4221" s="832">
        <v>0</v>
      </c>
      <c r="AF4221" s="832">
        <v>0</v>
      </c>
      <c r="AG4221" s="832">
        <v>0</v>
      </c>
      <c r="AH4221" s="832">
        <v>0</v>
      </c>
      <c r="AI4221" s="832">
        <v>0</v>
      </c>
    </row>
    <row r="4222" spans="1:35" ht="15" customHeight="1">
      <c r="A4222" s="832" t="s">
        <v>1150</v>
      </c>
      <c r="B4222" s="832">
        <v>2024</v>
      </c>
      <c r="C4222" s="832" t="s">
        <v>2470</v>
      </c>
      <c r="D4222" s="832" t="s">
        <v>2471</v>
      </c>
      <c r="E4222" s="832" t="s">
        <v>1891</v>
      </c>
      <c r="F4222" s="832" t="s">
        <v>2443</v>
      </c>
      <c r="G4222" s="832">
        <v>275953.18</v>
      </c>
      <c r="H4222" s="832">
        <v>344056.29</v>
      </c>
      <c r="I4222" s="832">
        <v>344056.29</v>
      </c>
      <c r="J4222" s="832">
        <v>344056.29</v>
      </c>
      <c r="K4222" s="832">
        <v>92333</v>
      </c>
      <c r="L4222" s="832">
        <v>92333</v>
      </c>
      <c r="M4222" s="832">
        <v>156252.67000000001</v>
      </c>
      <c r="N4222" s="832">
        <v>156252.67000000001</v>
      </c>
      <c r="O4222" s="832">
        <v>156252.67000000001</v>
      </c>
      <c r="P4222" s="832">
        <v>156252.67000000001</v>
      </c>
      <c r="Q4222" s="832">
        <v>156252.67000000001</v>
      </c>
      <c r="R4222" s="832">
        <v>156252.67000000001</v>
      </c>
      <c r="S4222" s="832">
        <v>28671.360000000001</v>
      </c>
      <c r="T4222" s="832">
        <v>20395.98</v>
      </c>
      <c r="U4222" s="832">
        <v>0</v>
      </c>
      <c r="V4222" s="832">
        <v>0</v>
      </c>
      <c r="W4222" s="832">
        <v>0</v>
      </c>
      <c r="X4222" s="832">
        <v>0</v>
      </c>
      <c r="Y4222" s="832">
        <v>0</v>
      </c>
      <c r="Z4222" s="832">
        <v>0</v>
      </c>
      <c r="AA4222" s="832">
        <v>0</v>
      </c>
      <c r="AB4222" s="832">
        <v>0</v>
      </c>
      <c r="AC4222" s="832">
        <v>0</v>
      </c>
      <c r="AD4222" s="832">
        <v>0</v>
      </c>
      <c r="AE4222" s="832">
        <v>0</v>
      </c>
      <c r="AF4222" s="832">
        <v>0</v>
      </c>
      <c r="AG4222" s="832">
        <v>0</v>
      </c>
      <c r="AH4222" s="832">
        <v>0</v>
      </c>
      <c r="AI4222" s="832">
        <v>0</v>
      </c>
    </row>
    <row r="4223" spans="1:35" ht="15" customHeight="1">
      <c r="A4223" s="832" t="s">
        <v>1150</v>
      </c>
      <c r="B4223" s="832">
        <v>2024</v>
      </c>
      <c r="C4223" s="832" t="s">
        <v>2472</v>
      </c>
      <c r="D4223" s="832" t="s">
        <v>2467</v>
      </c>
      <c r="E4223" s="832" t="s">
        <v>1891</v>
      </c>
      <c r="F4223" s="832" t="s">
        <v>2443</v>
      </c>
      <c r="G4223" s="832">
        <v>0</v>
      </c>
      <c r="H4223" s="832">
        <v>0</v>
      </c>
      <c r="I4223" s="832">
        <v>0</v>
      </c>
      <c r="J4223" s="832">
        <v>0</v>
      </c>
      <c r="K4223" s="832">
        <v>0</v>
      </c>
      <c r="L4223" s="832">
        <v>0</v>
      </c>
      <c r="M4223" s="832">
        <v>0</v>
      </c>
      <c r="N4223" s="832">
        <v>0</v>
      </c>
      <c r="O4223" s="832">
        <v>0</v>
      </c>
      <c r="P4223" s="832">
        <v>0</v>
      </c>
      <c r="Q4223" s="832">
        <v>0</v>
      </c>
      <c r="R4223" s="832">
        <v>0</v>
      </c>
      <c r="S4223" s="832">
        <v>0</v>
      </c>
      <c r="T4223" s="832">
        <v>0</v>
      </c>
      <c r="U4223" s="832">
        <v>0</v>
      </c>
      <c r="V4223" s="832">
        <v>0</v>
      </c>
      <c r="W4223" s="832">
        <v>0</v>
      </c>
      <c r="X4223" s="832">
        <v>0</v>
      </c>
      <c r="Y4223" s="832">
        <v>0</v>
      </c>
      <c r="Z4223" s="832">
        <v>0</v>
      </c>
      <c r="AA4223" s="832">
        <v>0</v>
      </c>
      <c r="AB4223" s="832">
        <v>0</v>
      </c>
      <c r="AC4223" s="832">
        <v>0</v>
      </c>
      <c r="AD4223" s="832">
        <v>0</v>
      </c>
      <c r="AE4223" s="832">
        <v>0</v>
      </c>
      <c r="AF4223" s="832">
        <v>0</v>
      </c>
      <c r="AG4223" s="832">
        <v>0</v>
      </c>
      <c r="AH4223" s="832">
        <v>0</v>
      </c>
      <c r="AI4223" s="832">
        <v>0</v>
      </c>
    </row>
    <row r="4224" spans="1:35" ht="15" customHeight="1">
      <c r="A4224" s="832" t="s">
        <v>1150</v>
      </c>
      <c r="B4224" s="832">
        <v>2024</v>
      </c>
      <c r="C4224" s="832" t="s">
        <v>2473</v>
      </c>
      <c r="D4224" s="832" t="s">
        <v>2474</v>
      </c>
      <c r="E4224" s="832" t="s">
        <v>1891</v>
      </c>
      <c r="F4224" s="832" t="s">
        <v>2443</v>
      </c>
      <c r="G4224" s="832">
        <v>0</v>
      </c>
      <c r="H4224" s="832">
        <v>0</v>
      </c>
      <c r="I4224" s="832">
        <v>0</v>
      </c>
      <c r="J4224" s="832">
        <v>0</v>
      </c>
      <c r="K4224" s="832">
        <v>0</v>
      </c>
      <c r="L4224" s="832">
        <v>0</v>
      </c>
      <c r="M4224" s="832">
        <v>0</v>
      </c>
      <c r="N4224" s="832">
        <v>0</v>
      </c>
      <c r="O4224" s="832">
        <v>0</v>
      </c>
      <c r="P4224" s="832">
        <v>0</v>
      </c>
      <c r="Q4224" s="832">
        <v>0</v>
      </c>
      <c r="R4224" s="832">
        <v>0</v>
      </c>
      <c r="S4224" s="832">
        <v>0</v>
      </c>
      <c r="T4224" s="832">
        <v>0</v>
      </c>
      <c r="U4224" s="832">
        <v>0</v>
      </c>
      <c r="V4224" s="832">
        <v>0</v>
      </c>
      <c r="W4224" s="832">
        <v>0</v>
      </c>
      <c r="X4224" s="832">
        <v>0</v>
      </c>
      <c r="Y4224" s="832">
        <v>0</v>
      </c>
      <c r="Z4224" s="832">
        <v>0</v>
      </c>
      <c r="AA4224" s="832">
        <v>0</v>
      </c>
      <c r="AB4224" s="832">
        <v>0</v>
      </c>
      <c r="AC4224" s="832">
        <v>0</v>
      </c>
      <c r="AD4224" s="832">
        <v>0</v>
      </c>
      <c r="AE4224" s="832">
        <v>0</v>
      </c>
      <c r="AF4224" s="832">
        <v>0</v>
      </c>
      <c r="AG4224" s="832">
        <v>0</v>
      </c>
      <c r="AH4224" s="832">
        <v>0</v>
      </c>
      <c r="AI4224" s="832">
        <v>0</v>
      </c>
    </row>
    <row r="4225" spans="1:35" ht="15" customHeight="1">
      <c r="A4225" s="832" t="s">
        <v>1150</v>
      </c>
      <c r="B4225" s="832">
        <v>2024</v>
      </c>
      <c r="C4225" s="832" t="s">
        <v>2475</v>
      </c>
      <c r="D4225" s="832" t="s">
        <v>2476</v>
      </c>
      <c r="E4225" s="832" t="s">
        <v>1891</v>
      </c>
      <c r="F4225" s="832" t="s">
        <v>2443</v>
      </c>
      <c r="G4225" s="832">
        <v>0</v>
      </c>
      <c r="H4225" s="832">
        <v>0</v>
      </c>
      <c r="I4225" s="832">
        <v>0</v>
      </c>
      <c r="J4225" s="832">
        <v>0</v>
      </c>
      <c r="K4225" s="832">
        <v>0</v>
      </c>
      <c r="L4225" s="832">
        <v>0</v>
      </c>
      <c r="M4225" s="832">
        <v>0</v>
      </c>
      <c r="N4225" s="832">
        <v>0</v>
      </c>
      <c r="O4225" s="832">
        <v>0</v>
      </c>
      <c r="P4225" s="832">
        <v>0</v>
      </c>
      <c r="Q4225" s="832">
        <v>0</v>
      </c>
      <c r="R4225" s="832">
        <v>0</v>
      </c>
      <c r="S4225" s="832">
        <v>0</v>
      </c>
      <c r="T4225" s="832">
        <v>0</v>
      </c>
      <c r="U4225" s="832">
        <v>0</v>
      </c>
      <c r="V4225" s="832">
        <v>0</v>
      </c>
      <c r="W4225" s="832">
        <v>0</v>
      </c>
      <c r="X4225" s="832">
        <v>0</v>
      </c>
      <c r="Y4225" s="832">
        <v>0</v>
      </c>
      <c r="Z4225" s="832">
        <v>0</v>
      </c>
      <c r="AA4225" s="832">
        <v>0</v>
      </c>
      <c r="AB4225" s="832">
        <v>0</v>
      </c>
      <c r="AC4225" s="832">
        <v>0</v>
      </c>
      <c r="AD4225" s="832">
        <v>0</v>
      </c>
      <c r="AE4225" s="832">
        <v>0</v>
      </c>
      <c r="AF4225" s="832">
        <v>0</v>
      </c>
      <c r="AG4225" s="832">
        <v>0</v>
      </c>
      <c r="AH4225" s="832">
        <v>0</v>
      </c>
      <c r="AI4225" s="832">
        <v>0</v>
      </c>
    </row>
    <row r="4226" spans="1:35" ht="15" customHeight="1">
      <c r="A4226" s="832" t="s">
        <v>1150</v>
      </c>
      <c r="B4226" s="832">
        <v>2024</v>
      </c>
      <c r="C4226" s="832" t="s">
        <v>2477</v>
      </c>
      <c r="D4226" s="832" t="s">
        <v>2478</v>
      </c>
      <c r="E4226" s="832" t="s">
        <v>1891</v>
      </c>
      <c r="F4226" s="832" t="s">
        <v>2443</v>
      </c>
      <c r="G4226" s="832">
        <v>0</v>
      </c>
      <c r="H4226" s="832">
        <v>0</v>
      </c>
      <c r="I4226" s="832">
        <v>0</v>
      </c>
      <c r="J4226" s="832">
        <v>0</v>
      </c>
      <c r="K4226" s="832">
        <v>0</v>
      </c>
      <c r="L4226" s="832">
        <v>0</v>
      </c>
      <c r="M4226" s="832">
        <v>0</v>
      </c>
      <c r="N4226" s="832">
        <v>0</v>
      </c>
      <c r="O4226" s="832">
        <v>0</v>
      </c>
      <c r="P4226" s="832">
        <v>0</v>
      </c>
      <c r="Q4226" s="832">
        <v>0</v>
      </c>
      <c r="R4226" s="832">
        <v>0</v>
      </c>
      <c r="S4226" s="832">
        <v>0</v>
      </c>
      <c r="T4226" s="832">
        <v>0</v>
      </c>
      <c r="U4226" s="832">
        <v>0</v>
      </c>
      <c r="V4226" s="832">
        <v>0</v>
      </c>
      <c r="W4226" s="832">
        <v>0</v>
      </c>
      <c r="X4226" s="832">
        <v>0</v>
      </c>
      <c r="Y4226" s="832">
        <v>0</v>
      </c>
      <c r="Z4226" s="832">
        <v>0</v>
      </c>
      <c r="AA4226" s="832">
        <v>0</v>
      </c>
      <c r="AB4226" s="832">
        <v>0</v>
      </c>
      <c r="AC4226" s="832">
        <v>0</v>
      </c>
      <c r="AD4226" s="832">
        <v>0</v>
      </c>
      <c r="AE4226" s="832">
        <v>0</v>
      </c>
      <c r="AF4226" s="832">
        <v>0</v>
      </c>
      <c r="AG4226" s="832">
        <v>0</v>
      </c>
      <c r="AH4226" s="832">
        <v>0</v>
      </c>
      <c r="AI4226" s="832">
        <v>0</v>
      </c>
    </row>
    <row r="4227" spans="1:35" ht="15" customHeight="1">
      <c r="A4227" s="832" t="s">
        <v>1150</v>
      </c>
      <c r="B4227" s="832">
        <v>2024</v>
      </c>
      <c r="C4227" s="832" t="s">
        <v>2479</v>
      </c>
      <c r="D4227" s="832" t="s">
        <v>2480</v>
      </c>
      <c r="E4227" s="832" t="s">
        <v>1891</v>
      </c>
      <c r="F4227" s="832" t="s">
        <v>2443</v>
      </c>
      <c r="G4227" s="832">
        <v>2766407.47</v>
      </c>
      <c r="H4227" s="832">
        <v>3194855.06</v>
      </c>
      <c r="I4227" s="832">
        <v>3824828.83</v>
      </c>
      <c r="J4227" s="832">
        <v>4561099.55</v>
      </c>
      <c r="K4227" s="832">
        <v>631887.13</v>
      </c>
      <c r="L4227" s="832">
        <v>1155964.1200000001</v>
      </c>
      <c r="M4227" s="832">
        <v>1305185.74</v>
      </c>
      <c r="N4227" s="832">
        <v>1371813.94</v>
      </c>
      <c r="O4227" s="832">
        <v>1555319.57</v>
      </c>
      <c r="P4227" s="832">
        <v>2118136.62</v>
      </c>
      <c r="Q4227" s="832">
        <v>2380402.17</v>
      </c>
      <c r="R4227" s="832">
        <v>2475449.58</v>
      </c>
      <c r="S4227" s="832">
        <v>380091.63</v>
      </c>
      <c r="T4227" s="832">
        <v>425921.68</v>
      </c>
      <c r="U4227" s="832">
        <v>0</v>
      </c>
      <c r="V4227" s="832">
        <v>0</v>
      </c>
      <c r="W4227" s="832">
        <v>0</v>
      </c>
      <c r="X4227" s="832">
        <v>0</v>
      </c>
      <c r="Y4227" s="832">
        <v>0</v>
      </c>
      <c r="Z4227" s="832">
        <v>0</v>
      </c>
      <c r="AA4227" s="832">
        <v>0</v>
      </c>
      <c r="AB4227" s="832">
        <v>0</v>
      </c>
      <c r="AC4227" s="832">
        <v>0</v>
      </c>
      <c r="AD4227" s="832">
        <v>0</v>
      </c>
      <c r="AE4227" s="832">
        <v>0</v>
      </c>
      <c r="AF4227" s="832">
        <v>0</v>
      </c>
      <c r="AG4227" s="832">
        <v>0</v>
      </c>
      <c r="AH4227" s="832">
        <v>0</v>
      </c>
      <c r="AI4227" s="832">
        <v>0</v>
      </c>
    </row>
    <row r="4228" spans="1:35" ht="15" customHeight="1">
      <c r="A4228" s="832" t="s">
        <v>1150</v>
      </c>
      <c r="B4228" s="832">
        <v>2024</v>
      </c>
      <c r="C4228" s="832" t="s">
        <v>2481</v>
      </c>
      <c r="D4228" s="832" t="s">
        <v>2482</v>
      </c>
      <c r="E4228" s="832" t="s">
        <v>1891</v>
      </c>
      <c r="F4228" s="832" t="s">
        <v>2443</v>
      </c>
      <c r="G4228" s="832">
        <v>3549743.55</v>
      </c>
      <c r="H4228" s="832">
        <v>4049786.12</v>
      </c>
      <c r="I4228" s="832">
        <v>4758216.16</v>
      </c>
      <c r="J4228" s="832">
        <v>5869751.8700000001</v>
      </c>
      <c r="K4228" s="832">
        <v>1075023.6299999999</v>
      </c>
      <c r="L4228" s="832">
        <v>2349318.5099999998</v>
      </c>
      <c r="M4228" s="832">
        <v>3575273.2</v>
      </c>
      <c r="N4228" s="832">
        <v>4568436.74</v>
      </c>
      <c r="O4228" s="832">
        <v>6348508.3099999996</v>
      </c>
      <c r="P4228" s="832">
        <v>7305515.4800000004</v>
      </c>
      <c r="Q4228" s="832">
        <v>8750559.6099999994</v>
      </c>
      <c r="R4228" s="832">
        <v>10132193.140000001</v>
      </c>
      <c r="S4228" s="832">
        <v>489145.99</v>
      </c>
      <c r="T4228" s="832">
        <v>1100495.8899999999</v>
      </c>
      <c r="U4228" s="832">
        <v>0</v>
      </c>
      <c r="V4228" s="832">
        <v>0</v>
      </c>
      <c r="W4228" s="832">
        <v>0</v>
      </c>
      <c r="X4228" s="832">
        <v>0</v>
      </c>
      <c r="Y4228" s="832">
        <v>0</v>
      </c>
      <c r="Z4228" s="832">
        <v>0</v>
      </c>
      <c r="AA4228" s="832">
        <v>0</v>
      </c>
      <c r="AB4228" s="832">
        <v>0</v>
      </c>
      <c r="AC4228" s="832">
        <v>0</v>
      </c>
      <c r="AD4228" s="832">
        <v>0</v>
      </c>
      <c r="AE4228" s="832">
        <v>0</v>
      </c>
      <c r="AF4228" s="832">
        <v>0</v>
      </c>
      <c r="AG4228" s="832">
        <v>0</v>
      </c>
      <c r="AH4228" s="832">
        <v>0</v>
      </c>
      <c r="AI4228" s="832">
        <v>0</v>
      </c>
    </row>
    <row r="4229" spans="1:35" ht="15" customHeight="1">
      <c r="A4229" s="832" t="s">
        <v>1150</v>
      </c>
      <c r="B4229" s="832">
        <v>2024</v>
      </c>
      <c r="C4229" s="832" t="s">
        <v>2483</v>
      </c>
      <c r="D4229" s="832" t="s">
        <v>2484</v>
      </c>
      <c r="E4229" s="832" t="s">
        <v>1891</v>
      </c>
      <c r="F4229" s="832" t="s">
        <v>2443</v>
      </c>
      <c r="G4229" s="832">
        <v>64561</v>
      </c>
      <c r="H4229" s="832">
        <v>64561</v>
      </c>
      <c r="I4229" s="832">
        <v>64561</v>
      </c>
      <c r="J4229" s="832">
        <v>102219.27</v>
      </c>
      <c r="K4229" s="832">
        <v>0</v>
      </c>
      <c r="L4229" s="832">
        <v>0</v>
      </c>
      <c r="M4229" s="832">
        <v>0</v>
      </c>
      <c r="N4229" s="832">
        <v>35804</v>
      </c>
      <c r="O4229" s="832">
        <v>35804</v>
      </c>
      <c r="P4229" s="832">
        <v>35804</v>
      </c>
      <c r="Q4229" s="832">
        <v>70382.990000000005</v>
      </c>
      <c r="R4229" s="832">
        <v>70382.990000000005</v>
      </c>
      <c r="S4229" s="832">
        <v>8518.27</v>
      </c>
      <c r="T4229" s="832">
        <v>9821.93</v>
      </c>
      <c r="U4229" s="832">
        <v>0</v>
      </c>
      <c r="V4229" s="832">
        <v>0</v>
      </c>
      <c r="W4229" s="832">
        <v>0</v>
      </c>
      <c r="X4229" s="832">
        <v>0</v>
      </c>
      <c r="Y4229" s="832">
        <v>0</v>
      </c>
      <c r="Z4229" s="832">
        <v>0</v>
      </c>
      <c r="AA4229" s="832">
        <v>0</v>
      </c>
      <c r="AB4229" s="832">
        <v>0</v>
      </c>
      <c r="AC4229" s="832">
        <v>0</v>
      </c>
      <c r="AD4229" s="832">
        <v>0</v>
      </c>
      <c r="AE4229" s="832">
        <v>0</v>
      </c>
      <c r="AF4229" s="832">
        <v>0</v>
      </c>
      <c r="AG4229" s="832">
        <v>0</v>
      </c>
      <c r="AH4229" s="832">
        <v>0</v>
      </c>
      <c r="AI4229" s="832">
        <v>0</v>
      </c>
    </row>
    <row r="4230" spans="1:35" ht="15" customHeight="1">
      <c r="A4230" s="832" t="s">
        <v>1150</v>
      </c>
      <c r="B4230" s="832">
        <v>2024</v>
      </c>
      <c r="C4230" s="832" t="s">
        <v>2485</v>
      </c>
      <c r="D4230" s="832" t="s">
        <v>2486</v>
      </c>
      <c r="E4230" s="832" t="s">
        <v>1891</v>
      </c>
      <c r="F4230" s="832" t="s">
        <v>2443</v>
      </c>
      <c r="G4230" s="832">
        <v>0</v>
      </c>
      <c r="H4230" s="832">
        <v>0</v>
      </c>
      <c r="I4230" s="832">
        <v>0</v>
      </c>
      <c r="J4230" s="832">
        <v>0</v>
      </c>
      <c r="K4230" s="832">
        <v>0</v>
      </c>
      <c r="L4230" s="832">
        <v>0</v>
      </c>
      <c r="M4230" s="832">
        <v>0</v>
      </c>
      <c r="N4230" s="832">
        <v>0</v>
      </c>
      <c r="O4230" s="832">
        <v>0</v>
      </c>
      <c r="P4230" s="832">
        <v>0</v>
      </c>
      <c r="Q4230" s="832">
        <v>0</v>
      </c>
      <c r="R4230" s="832">
        <v>0</v>
      </c>
      <c r="S4230" s="832">
        <v>0</v>
      </c>
      <c r="T4230" s="832">
        <v>0</v>
      </c>
      <c r="U4230" s="832">
        <v>0</v>
      </c>
      <c r="V4230" s="832">
        <v>0</v>
      </c>
      <c r="W4230" s="832">
        <v>0</v>
      </c>
      <c r="X4230" s="832">
        <v>0</v>
      </c>
      <c r="Y4230" s="832">
        <v>0</v>
      </c>
      <c r="Z4230" s="832">
        <v>0</v>
      </c>
      <c r="AA4230" s="832">
        <v>0</v>
      </c>
      <c r="AB4230" s="832">
        <v>0</v>
      </c>
      <c r="AC4230" s="832">
        <v>0</v>
      </c>
      <c r="AD4230" s="832">
        <v>0</v>
      </c>
      <c r="AE4230" s="832">
        <v>0</v>
      </c>
      <c r="AF4230" s="832">
        <v>0</v>
      </c>
      <c r="AG4230" s="832">
        <v>0</v>
      </c>
      <c r="AH4230" s="832">
        <v>0</v>
      </c>
      <c r="AI4230" s="832">
        <v>0</v>
      </c>
    </row>
    <row r="4231" spans="1:35" ht="15" customHeight="1">
      <c r="A4231" s="832" t="s">
        <v>1150</v>
      </c>
      <c r="B4231" s="832">
        <v>2024</v>
      </c>
      <c r="C4231" s="832" t="s">
        <v>2487</v>
      </c>
      <c r="D4231" s="832" t="s">
        <v>2488</v>
      </c>
      <c r="E4231" s="832" t="s">
        <v>1891</v>
      </c>
      <c r="F4231" s="832" t="s">
        <v>2443</v>
      </c>
      <c r="G4231" s="832">
        <v>0</v>
      </c>
      <c r="H4231" s="832">
        <v>0</v>
      </c>
      <c r="I4231" s="832">
        <v>0</v>
      </c>
      <c r="J4231" s="832">
        <v>0</v>
      </c>
      <c r="K4231" s="832">
        <v>0</v>
      </c>
      <c r="L4231" s="832">
        <v>0</v>
      </c>
      <c r="M4231" s="832">
        <v>0</v>
      </c>
      <c r="N4231" s="832">
        <v>0</v>
      </c>
      <c r="O4231" s="832">
        <v>0</v>
      </c>
      <c r="P4231" s="832">
        <v>0</v>
      </c>
      <c r="Q4231" s="832">
        <v>0</v>
      </c>
      <c r="R4231" s="832">
        <v>0</v>
      </c>
      <c r="S4231" s="832">
        <v>0</v>
      </c>
      <c r="T4231" s="832">
        <v>0</v>
      </c>
      <c r="U4231" s="832">
        <v>0</v>
      </c>
      <c r="V4231" s="832">
        <v>0</v>
      </c>
      <c r="W4231" s="832">
        <v>0</v>
      </c>
      <c r="X4231" s="832">
        <v>0</v>
      </c>
      <c r="Y4231" s="832">
        <v>0</v>
      </c>
      <c r="Z4231" s="832">
        <v>0</v>
      </c>
      <c r="AA4231" s="832">
        <v>0</v>
      </c>
      <c r="AB4231" s="832">
        <v>0</v>
      </c>
      <c r="AC4231" s="832">
        <v>0</v>
      </c>
      <c r="AD4231" s="832">
        <v>0</v>
      </c>
      <c r="AE4231" s="832">
        <v>0</v>
      </c>
      <c r="AF4231" s="832">
        <v>0</v>
      </c>
      <c r="AG4231" s="832">
        <v>0</v>
      </c>
      <c r="AH4231" s="832">
        <v>0</v>
      </c>
      <c r="AI4231" s="832">
        <v>0</v>
      </c>
    </row>
    <row r="4232" spans="1:35" ht="15" customHeight="1">
      <c r="A4232" s="832" t="s">
        <v>1150</v>
      </c>
      <c r="B4232" s="832">
        <v>2024</v>
      </c>
      <c r="C4232" s="832" t="s">
        <v>2489</v>
      </c>
      <c r="D4232" s="832" t="s">
        <v>2490</v>
      </c>
      <c r="E4232" s="832" t="s">
        <v>1891</v>
      </c>
      <c r="F4232" s="832" t="s">
        <v>2443</v>
      </c>
      <c r="G4232" s="832">
        <v>1341658.47</v>
      </c>
      <c r="H4232" s="832">
        <v>1491315.7</v>
      </c>
      <c r="I4232" s="832">
        <v>1641076.4</v>
      </c>
      <c r="J4232" s="832">
        <v>1863938.47</v>
      </c>
      <c r="K4232" s="832">
        <v>140757.70000000001</v>
      </c>
      <c r="L4232" s="832">
        <v>317542.21999999997</v>
      </c>
      <c r="M4232" s="832">
        <v>598269.24</v>
      </c>
      <c r="N4232" s="832">
        <v>853133.66</v>
      </c>
      <c r="O4232" s="832">
        <v>1114297.33</v>
      </c>
      <c r="P4232" s="832">
        <v>1392283.15</v>
      </c>
      <c r="Q4232" s="832">
        <v>1507001.53</v>
      </c>
      <c r="R4232" s="832">
        <v>1833252.94</v>
      </c>
      <c r="S4232" s="832">
        <v>155328.21</v>
      </c>
      <c r="T4232" s="832">
        <v>197520.14</v>
      </c>
      <c r="U4232" s="832">
        <v>0</v>
      </c>
      <c r="V4232" s="832">
        <v>0</v>
      </c>
      <c r="W4232" s="832">
        <v>0</v>
      </c>
      <c r="X4232" s="832">
        <v>0</v>
      </c>
      <c r="Y4232" s="832">
        <v>0</v>
      </c>
      <c r="Z4232" s="832">
        <v>0</v>
      </c>
      <c r="AA4232" s="832">
        <v>0</v>
      </c>
      <c r="AB4232" s="832">
        <v>0</v>
      </c>
      <c r="AC4232" s="832">
        <v>0</v>
      </c>
      <c r="AD4232" s="832">
        <v>0</v>
      </c>
      <c r="AE4232" s="832">
        <v>0</v>
      </c>
      <c r="AF4232" s="832">
        <v>0</v>
      </c>
      <c r="AG4232" s="832">
        <v>0</v>
      </c>
      <c r="AH4232" s="832">
        <v>0</v>
      </c>
      <c r="AI4232" s="832">
        <v>0</v>
      </c>
    </row>
    <row r="4233" spans="1:35" ht="15" customHeight="1">
      <c r="A4233" s="832" t="s">
        <v>1150</v>
      </c>
      <c r="B4233" s="832">
        <v>2024</v>
      </c>
      <c r="C4233" s="832" t="s">
        <v>2491</v>
      </c>
      <c r="D4233" s="832" t="s">
        <v>2492</v>
      </c>
      <c r="E4233" s="832" t="s">
        <v>1891</v>
      </c>
      <c r="F4233" s="832" t="s">
        <v>2443</v>
      </c>
      <c r="G4233" s="832">
        <v>1767684.09</v>
      </c>
      <c r="H4233" s="832">
        <v>2021265.29</v>
      </c>
      <c r="I4233" s="832">
        <v>2152324.69</v>
      </c>
      <c r="J4233" s="832">
        <v>2361540.84</v>
      </c>
      <c r="K4233" s="832">
        <v>121605.04</v>
      </c>
      <c r="L4233" s="832">
        <v>242670.94</v>
      </c>
      <c r="M4233" s="832">
        <v>283229.21999999997</v>
      </c>
      <c r="N4233" s="832">
        <v>325770.21999999997</v>
      </c>
      <c r="O4233" s="832">
        <v>543268.22</v>
      </c>
      <c r="P4233" s="832">
        <v>587875.6</v>
      </c>
      <c r="Q4233" s="832">
        <v>905444.44</v>
      </c>
      <c r="R4233" s="832">
        <v>996468.8</v>
      </c>
      <c r="S4233" s="832">
        <v>196795.07</v>
      </c>
      <c r="T4233" s="832">
        <v>139981.72</v>
      </c>
      <c r="U4233" s="832">
        <v>0</v>
      </c>
      <c r="V4233" s="832">
        <v>0</v>
      </c>
      <c r="W4233" s="832">
        <v>0</v>
      </c>
      <c r="X4233" s="832">
        <v>0</v>
      </c>
      <c r="Y4233" s="832">
        <v>0</v>
      </c>
      <c r="Z4233" s="832">
        <v>0</v>
      </c>
      <c r="AA4233" s="832">
        <v>0</v>
      </c>
      <c r="AB4233" s="832">
        <v>0</v>
      </c>
      <c r="AC4233" s="832">
        <v>0</v>
      </c>
      <c r="AD4233" s="832">
        <v>0</v>
      </c>
      <c r="AE4233" s="832">
        <v>0</v>
      </c>
      <c r="AF4233" s="832">
        <v>0</v>
      </c>
      <c r="AG4233" s="832">
        <v>0</v>
      </c>
      <c r="AH4233" s="832">
        <v>0</v>
      </c>
      <c r="AI4233" s="832">
        <v>0</v>
      </c>
    </row>
    <row r="4234" spans="1:35" ht="15" customHeight="1">
      <c r="A4234" s="832" t="s">
        <v>1150</v>
      </c>
      <c r="B4234" s="832">
        <v>2024</v>
      </c>
      <c r="C4234" s="832" t="s">
        <v>2493</v>
      </c>
      <c r="D4234" s="832" t="s">
        <v>2494</v>
      </c>
      <c r="E4234" s="832" t="s">
        <v>1891</v>
      </c>
      <c r="F4234" s="832" t="s">
        <v>2443</v>
      </c>
      <c r="G4234" s="832">
        <v>727654.69</v>
      </c>
      <c r="H4234" s="832">
        <v>826183.92</v>
      </c>
      <c r="I4234" s="832">
        <v>876279.31</v>
      </c>
      <c r="J4234" s="832">
        <v>1026483.18</v>
      </c>
      <c r="K4234" s="832">
        <v>0</v>
      </c>
      <c r="L4234" s="832">
        <v>194741</v>
      </c>
      <c r="M4234" s="832">
        <v>341317.83</v>
      </c>
      <c r="N4234" s="832">
        <v>390044.83</v>
      </c>
      <c r="O4234" s="832">
        <v>488524.62</v>
      </c>
      <c r="P4234" s="832">
        <v>652338.76</v>
      </c>
      <c r="Q4234" s="832">
        <v>652338.76</v>
      </c>
      <c r="R4234" s="832">
        <v>865486.12</v>
      </c>
      <c r="S4234" s="832">
        <v>85540.27</v>
      </c>
      <c r="T4234" s="832">
        <v>94662.43</v>
      </c>
      <c r="U4234" s="832">
        <v>0</v>
      </c>
      <c r="V4234" s="832">
        <v>0</v>
      </c>
      <c r="W4234" s="832">
        <v>0</v>
      </c>
      <c r="X4234" s="832">
        <v>0</v>
      </c>
      <c r="Y4234" s="832">
        <v>0</v>
      </c>
      <c r="Z4234" s="832">
        <v>0</v>
      </c>
      <c r="AA4234" s="832">
        <v>0</v>
      </c>
      <c r="AB4234" s="832">
        <v>0</v>
      </c>
      <c r="AC4234" s="832">
        <v>0</v>
      </c>
      <c r="AD4234" s="832">
        <v>0</v>
      </c>
      <c r="AE4234" s="832">
        <v>0</v>
      </c>
      <c r="AF4234" s="832">
        <v>0</v>
      </c>
      <c r="AG4234" s="832">
        <v>0</v>
      </c>
      <c r="AH4234" s="832">
        <v>0</v>
      </c>
      <c r="AI4234" s="832">
        <v>0</v>
      </c>
    </row>
    <row r="4235" spans="1:35" ht="15" customHeight="1">
      <c r="A4235" s="832" t="s">
        <v>1150</v>
      </c>
      <c r="B4235" s="832">
        <v>2024</v>
      </c>
      <c r="C4235" s="832" t="s">
        <v>2495</v>
      </c>
      <c r="D4235" s="832" t="s">
        <v>2496</v>
      </c>
      <c r="E4235" s="832" t="s">
        <v>333</v>
      </c>
      <c r="F4235" s="832" t="s">
        <v>2443</v>
      </c>
      <c r="G4235" s="832">
        <v>0</v>
      </c>
      <c r="H4235" s="832">
        <v>0</v>
      </c>
      <c r="I4235" s="832">
        <v>0</v>
      </c>
      <c r="J4235" s="832">
        <v>0</v>
      </c>
      <c r="K4235" s="832">
        <v>0</v>
      </c>
      <c r="L4235" s="832">
        <v>0</v>
      </c>
      <c r="M4235" s="832">
        <v>0</v>
      </c>
      <c r="N4235" s="832">
        <v>0</v>
      </c>
      <c r="O4235" s="832">
        <v>0</v>
      </c>
      <c r="P4235" s="832">
        <v>0</v>
      </c>
      <c r="Q4235" s="832">
        <v>0</v>
      </c>
      <c r="R4235" s="832">
        <v>0</v>
      </c>
      <c r="S4235" s="832">
        <v>0</v>
      </c>
      <c r="T4235" s="832">
        <v>0</v>
      </c>
      <c r="U4235" s="832">
        <v>0</v>
      </c>
      <c r="V4235" s="832">
        <v>0</v>
      </c>
      <c r="W4235" s="832">
        <v>0</v>
      </c>
      <c r="X4235" s="832">
        <v>0</v>
      </c>
      <c r="Y4235" s="832">
        <v>0</v>
      </c>
      <c r="Z4235" s="832">
        <v>0</v>
      </c>
      <c r="AA4235" s="832">
        <v>0</v>
      </c>
      <c r="AB4235" s="832">
        <v>0</v>
      </c>
      <c r="AC4235" s="832">
        <v>0</v>
      </c>
      <c r="AD4235" s="832">
        <v>0</v>
      </c>
      <c r="AE4235" s="832">
        <v>0</v>
      </c>
      <c r="AF4235" s="832">
        <v>0</v>
      </c>
      <c r="AG4235" s="832">
        <v>0</v>
      </c>
      <c r="AH4235" s="832">
        <v>0</v>
      </c>
      <c r="AI4235" s="832">
        <v>0</v>
      </c>
    </row>
    <row r="4236" spans="1:35" ht="15" customHeight="1">
      <c r="A4236" s="832" t="s">
        <v>1150</v>
      </c>
      <c r="B4236" s="832">
        <v>2024</v>
      </c>
      <c r="C4236" s="832" t="s">
        <v>2497</v>
      </c>
      <c r="D4236" s="832" t="s">
        <v>2498</v>
      </c>
      <c r="E4236" s="832" t="s">
        <v>333</v>
      </c>
      <c r="F4236" s="832" t="s">
        <v>2443</v>
      </c>
      <c r="G4236" s="832">
        <v>259800.37</v>
      </c>
      <c r="H4236" s="832">
        <v>303779.93</v>
      </c>
      <c r="I4236" s="832">
        <v>340792.24</v>
      </c>
      <c r="J4236" s="832">
        <v>382119.54</v>
      </c>
      <c r="K4236" s="832">
        <v>48366</v>
      </c>
      <c r="L4236" s="832">
        <v>94493</v>
      </c>
      <c r="M4236" s="832">
        <v>149493.56</v>
      </c>
      <c r="N4236" s="832">
        <v>209156.56</v>
      </c>
      <c r="O4236" s="832">
        <v>253713.56</v>
      </c>
      <c r="P4236" s="832">
        <v>337423.55</v>
      </c>
      <c r="Q4236" s="832">
        <v>384192.23</v>
      </c>
      <c r="R4236" s="832">
        <v>436081.71</v>
      </c>
      <c r="S4236" s="832">
        <v>31843.3</v>
      </c>
      <c r="T4236" s="832">
        <v>49805.64</v>
      </c>
      <c r="U4236" s="832">
        <v>0</v>
      </c>
      <c r="V4236" s="832">
        <v>0</v>
      </c>
      <c r="W4236" s="832">
        <v>0</v>
      </c>
      <c r="X4236" s="832">
        <v>0</v>
      </c>
      <c r="Y4236" s="832">
        <v>0</v>
      </c>
      <c r="Z4236" s="832">
        <v>0</v>
      </c>
      <c r="AA4236" s="832">
        <v>0</v>
      </c>
      <c r="AB4236" s="832">
        <v>0</v>
      </c>
      <c r="AC4236" s="832">
        <v>0</v>
      </c>
      <c r="AD4236" s="832">
        <v>0</v>
      </c>
      <c r="AE4236" s="832">
        <v>0</v>
      </c>
      <c r="AF4236" s="832">
        <v>0</v>
      </c>
      <c r="AG4236" s="832">
        <v>0</v>
      </c>
      <c r="AH4236" s="832">
        <v>0</v>
      </c>
      <c r="AI4236" s="832">
        <v>0</v>
      </c>
    </row>
    <row r="4237" spans="1:35" ht="15" customHeight="1">
      <c r="A4237" s="832" t="s">
        <v>1150</v>
      </c>
      <c r="B4237" s="832">
        <v>2024</v>
      </c>
      <c r="C4237" s="832" t="s">
        <v>2499</v>
      </c>
      <c r="D4237" s="832" t="s">
        <v>2500</v>
      </c>
      <c r="E4237" s="832" t="s">
        <v>333</v>
      </c>
      <c r="F4237" s="832" t="s">
        <v>2443</v>
      </c>
      <c r="G4237" s="832">
        <v>0</v>
      </c>
      <c r="H4237" s="832">
        <v>2029.39</v>
      </c>
      <c r="I4237" s="832">
        <v>4050.2</v>
      </c>
      <c r="J4237" s="832">
        <v>4050.2</v>
      </c>
      <c r="K4237" s="832">
        <v>4095.5</v>
      </c>
      <c r="L4237" s="832">
        <v>4095.5</v>
      </c>
      <c r="M4237" s="832">
        <v>5156.3</v>
      </c>
      <c r="N4237" s="832">
        <v>8522.74</v>
      </c>
      <c r="O4237" s="832">
        <v>13912.09</v>
      </c>
      <c r="P4237" s="832">
        <v>15898.31</v>
      </c>
      <c r="Q4237" s="832">
        <v>16408.8</v>
      </c>
      <c r="R4237" s="832">
        <v>17511.28</v>
      </c>
      <c r="S4237" s="832">
        <v>337.52</v>
      </c>
      <c r="T4237" s="832">
        <v>1859.91</v>
      </c>
      <c r="U4237" s="832">
        <v>0</v>
      </c>
      <c r="V4237" s="832">
        <v>0</v>
      </c>
      <c r="W4237" s="832">
        <v>0</v>
      </c>
      <c r="X4237" s="832">
        <v>0</v>
      </c>
      <c r="Y4237" s="832">
        <v>0</v>
      </c>
      <c r="Z4237" s="832">
        <v>0</v>
      </c>
      <c r="AA4237" s="832">
        <v>0</v>
      </c>
      <c r="AB4237" s="832">
        <v>0</v>
      </c>
      <c r="AC4237" s="832">
        <v>0</v>
      </c>
      <c r="AD4237" s="832">
        <v>0</v>
      </c>
      <c r="AE4237" s="832">
        <v>0</v>
      </c>
      <c r="AF4237" s="832">
        <v>0</v>
      </c>
      <c r="AG4237" s="832">
        <v>0</v>
      </c>
      <c r="AH4237" s="832">
        <v>0</v>
      </c>
      <c r="AI4237" s="832">
        <v>0</v>
      </c>
    </row>
    <row r="4238" spans="1:35" ht="15" customHeight="1">
      <c r="A4238" s="832" t="s">
        <v>1150</v>
      </c>
      <c r="B4238" s="832">
        <v>2024</v>
      </c>
      <c r="C4238" s="832" t="s">
        <v>2501</v>
      </c>
      <c r="D4238" s="832" t="s">
        <v>2502</v>
      </c>
      <c r="E4238" s="832" t="s">
        <v>333</v>
      </c>
      <c r="F4238" s="832" t="s">
        <v>2443</v>
      </c>
      <c r="G4238" s="832">
        <v>0</v>
      </c>
      <c r="H4238" s="832">
        <v>0</v>
      </c>
      <c r="I4238" s="832">
        <v>0</v>
      </c>
      <c r="J4238" s="832">
        <v>0</v>
      </c>
      <c r="K4238" s="832">
        <v>0</v>
      </c>
      <c r="L4238" s="832">
        <v>0</v>
      </c>
      <c r="M4238" s="832">
        <v>0</v>
      </c>
      <c r="N4238" s="832">
        <v>0</v>
      </c>
      <c r="O4238" s="832">
        <v>0</v>
      </c>
      <c r="P4238" s="832">
        <v>0</v>
      </c>
      <c r="Q4238" s="832">
        <v>0</v>
      </c>
      <c r="R4238" s="832">
        <v>0</v>
      </c>
      <c r="S4238" s="832">
        <v>0</v>
      </c>
      <c r="T4238" s="832">
        <v>0</v>
      </c>
      <c r="U4238" s="832">
        <v>0</v>
      </c>
      <c r="V4238" s="832">
        <v>0</v>
      </c>
      <c r="W4238" s="832">
        <v>0</v>
      </c>
      <c r="X4238" s="832">
        <v>0</v>
      </c>
      <c r="Y4238" s="832">
        <v>0</v>
      </c>
      <c r="Z4238" s="832">
        <v>0</v>
      </c>
      <c r="AA4238" s="832">
        <v>0</v>
      </c>
      <c r="AB4238" s="832">
        <v>0</v>
      </c>
      <c r="AC4238" s="832">
        <v>0</v>
      </c>
      <c r="AD4238" s="832">
        <v>0</v>
      </c>
      <c r="AE4238" s="832">
        <v>0</v>
      </c>
      <c r="AF4238" s="832">
        <v>0</v>
      </c>
      <c r="AG4238" s="832">
        <v>0</v>
      </c>
      <c r="AH4238" s="832">
        <v>0</v>
      </c>
      <c r="AI4238" s="832">
        <v>0</v>
      </c>
    </row>
    <row r="4239" spans="1:35" ht="15" customHeight="1">
      <c r="A4239" s="832" t="s">
        <v>1150</v>
      </c>
      <c r="B4239" s="832">
        <v>2024</v>
      </c>
      <c r="C4239" s="832" t="s">
        <v>2503</v>
      </c>
      <c r="D4239" s="832" t="s">
        <v>2502</v>
      </c>
      <c r="E4239" s="832" t="s">
        <v>333</v>
      </c>
      <c r="F4239" s="832" t="s">
        <v>2443</v>
      </c>
      <c r="G4239" s="832">
        <v>0</v>
      </c>
      <c r="H4239" s="832">
        <v>0</v>
      </c>
      <c r="I4239" s="832">
        <v>0</v>
      </c>
      <c r="J4239" s="832">
        <v>0</v>
      </c>
      <c r="K4239" s="832">
        <v>0</v>
      </c>
      <c r="L4239" s="832">
        <v>0</v>
      </c>
      <c r="M4239" s="832">
        <v>0</v>
      </c>
      <c r="N4239" s="832">
        <v>0</v>
      </c>
      <c r="O4239" s="832">
        <v>-161</v>
      </c>
      <c r="P4239" s="832">
        <v>-161</v>
      </c>
      <c r="Q4239" s="832">
        <v>45</v>
      </c>
      <c r="R4239" s="832">
        <v>145</v>
      </c>
      <c r="S4239" s="832">
        <v>0</v>
      </c>
      <c r="T4239" s="832">
        <v>4.09</v>
      </c>
      <c r="U4239" s="832">
        <v>0</v>
      </c>
      <c r="V4239" s="832">
        <v>0</v>
      </c>
      <c r="W4239" s="832">
        <v>0</v>
      </c>
      <c r="X4239" s="832">
        <v>0</v>
      </c>
      <c r="Y4239" s="832">
        <v>0</v>
      </c>
      <c r="Z4239" s="832">
        <v>0</v>
      </c>
      <c r="AA4239" s="832">
        <v>0</v>
      </c>
      <c r="AB4239" s="832">
        <v>0</v>
      </c>
      <c r="AC4239" s="832">
        <v>0</v>
      </c>
      <c r="AD4239" s="832">
        <v>0</v>
      </c>
      <c r="AE4239" s="832">
        <v>0</v>
      </c>
      <c r="AF4239" s="832">
        <v>0</v>
      </c>
      <c r="AG4239" s="832">
        <v>0</v>
      </c>
      <c r="AH4239" s="832">
        <v>0</v>
      </c>
      <c r="AI4239" s="832">
        <v>0</v>
      </c>
    </row>
    <row r="4240" spans="1:35" ht="15" customHeight="1">
      <c r="A4240" s="832" t="s">
        <v>1150</v>
      </c>
      <c r="B4240" s="832">
        <v>2024</v>
      </c>
      <c r="C4240" s="832" t="s">
        <v>2504</v>
      </c>
      <c r="D4240" s="832" t="s">
        <v>2505</v>
      </c>
      <c r="E4240" s="832" t="s">
        <v>333</v>
      </c>
      <c r="F4240" s="832" t="s">
        <v>2443</v>
      </c>
      <c r="G4240" s="832">
        <v>0</v>
      </c>
      <c r="H4240" s="832">
        <v>0</v>
      </c>
      <c r="I4240" s="832">
        <v>0</v>
      </c>
      <c r="J4240" s="832">
        <v>0</v>
      </c>
      <c r="K4240" s="832">
        <v>0</v>
      </c>
      <c r="L4240" s="832">
        <v>0</v>
      </c>
      <c r="M4240" s="832">
        <v>0</v>
      </c>
      <c r="N4240" s="832">
        <v>0</v>
      </c>
      <c r="O4240" s="832">
        <v>0</v>
      </c>
      <c r="P4240" s="832">
        <v>0</v>
      </c>
      <c r="Q4240" s="832">
        <v>0</v>
      </c>
      <c r="R4240" s="832">
        <v>0</v>
      </c>
      <c r="S4240" s="832">
        <v>0</v>
      </c>
      <c r="T4240" s="832">
        <v>0</v>
      </c>
      <c r="U4240" s="832">
        <v>0</v>
      </c>
      <c r="V4240" s="832">
        <v>0</v>
      </c>
      <c r="W4240" s="832">
        <v>0</v>
      </c>
      <c r="X4240" s="832">
        <v>0</v>
      </c>
      <c r="Y4240" s="832">
        <v>0</v>
      </c>
      <c r="Z4240" s="832">
        <v>0</v>
      </c>
      <c r="AA4240" s="832">
        <v>0</v>
      </c>
      <c r="AB4240" s="832">
        <v>0</v>
      </c>
      <c r="AC4240" s="832">
        <v>0</v>
      </c>
      <c r="AD4240" s="832">
        <v>0</v>
      </c>
      <c r="AE4240" s="832">
        <v>0</v>
      </c>
      <c r="AF4240" s="832">
        <v>0</v>
      </c>
      <c r="AG4240" s="832">
        <v>0</v>
      </c>
      <c r="AH4240" s="832">
        <v>0</v>
      </c>
      <c r="AI4240" s="832">
        <v>0</v>
      </c>
    </row>
    <row r="4241" spans="1:35" ht="15" customHeight="1">
      <c r="A4241" s="832" t="s">
        <v>1150</v>
      </c>
      <c r="B4241" s="832">
        <v>2024</v>
      </c>
      <c r="C4241" s="832" t="s">
        <v>2506</v>
      </c>
      <c r="D4241" s="832" t="s">
        <v>2507</v>
      </c>
      <c r="E4241" s="832" t="s">
        <v>333</v>
      </c>
      <c r="F4241" s="832" t="s">
        <v>2443</v>
      </c>
      <c r="G4241" s="832">
        <v>167367.51999999999</v>
      </c>
      <c r="H4241" s="832">
        <v>187067.54</v>
      </c>
      <c r="I4241" s="832">
        <v>210402.54</v>
      </c>
      <c r="J4241" s="832">
        <v>240156.33</v>
      </c>
      <c r="K4241" s="832">
        <v>27928.11</v>
      </c>
      <c r="L4241" s="832">
        <v>43952.06</v>
      </c>
      <c r="M4241" s="832">
        <v>71214.3</v>
      </c>
      <c r="N4241" s="832">
        <v>101672.4</v>
      </c>
      <c r="O4241" s="832">
        <v>130772.7</v>
      </c>
      <c r="P4241" s="832">
        <v>171371.75</v>
      </c>
      <c r="Q4241" s="832">
        <v>198149.42</v>
      </c>
      <c r="R4241" s="832">
        <v>216292.7</v>
      </c>
      <c r="S4241" s="832">
        <v>20013.03</v>
      </c>
      <c r="T4241" s="832">
        <v>26011.95</v>
      </c>
      <c r="U4241" s="832">
        <v>0</v>
      </c>
      <c r="V4241" s="832">
        <v>0</v>
      </c>
      <c r="W4241" s="832">
        <v>0</v>
      </c>
      <c r="X4241" s="832">
        <v>0</v>
      </c>
      <c r="Y4241" s="832">
        <v>0</v>
      </c>
      <c r="Z4241" s="832">
        <v>0</v>
      </c>
      <c r="AA4241" s="832">
        <v>0</v>
      </c>
      <c r="AB4241" s="832">
        <v>0</v>
      </c>
      <c r="AC4241" s="832">
        <v>0</v>
      </c>
      <c r="AD4241" s="832">
        <v>0</v>
      </c>
      <c r="AE4241" s="832">
        <v>0</v>
      </c>
      <c r="AF4241" s="832">
        <v>0</v>
      </c>
      <c r="AG4241" s="832">
        <v>0</v>
      </c>
      <c r="AH4241" s="832">
        <v>0</v>
      </c>
      <c r="AI4241" s="832">
        <v>0</v>
      </c>
    </row>
    <row r="4242" spans="1:35" ht="15" customHeight="1">
      <c r="A4242" s="832" t="s">
        <v>1150</v>
      </c>
      <c r="B4242" s="832">
        <v>2024</v>
      </c>
      <c r="C4242" s="832" t="s">
        <v>2508</v>
      </c>
      <c r="D4242" s="832" t="s">
        <v>2509</v>
      </c>
      <c r="E4242" s="832" t="s">
        <v>333</v>
      </c>
      <c r="F4242" s="832" t="s">
        <v>2443</v>
      </c>
      <c r="G4242" s="832">
        <v>0</v>
      </c>
      <c r="H4242" s="832">
        <v>0</v>
      </c>
      <c r="I4242" s="832">
        <v>0</v>
      </c>
      <c r="J4242" s="832">
        <v>0</v>
      </c>
      <c r="K4242" s="832">
        <v>0</v>
      </c>
      <c r="L4242" s="832">
        <v>0</v>
      </c>
      <c r="M4242" s="832">
        <v>0</v>
      </c>
      <c r="N4242" s="832">
        <v>0</v>
      </c>
      <c r="O4242" s="832">
        <v>0</v>
      </c>
      <c r="P4242" s="832">
        <v>0</v>
      </c>
      <c r="Q4242" s="832">
        <v>0</v>
      </c>
      <c r="R4242" s="832">
        <v>0</v>
      </c>
      <c r="S4242" s="832">
        <v>0</v>
      </c>
      <c r="T4242" s="832">
        <v>0</v>
      </c>
      <c r="U4242" s="832">
        <v>0</v>
      </c>
      <c r="V4242" s="832">
        <v>0</v>
      </c>
      <c r="W4242" s="832">
        <v>0</v>
      </c>
      <c r="X4242" s="832">
        <v>0</v>
      </c>
      <c r="Y4242" s="832">
        <v>0</v>
      </c>
      <c r="Z4242" s="832">
        <v>0</v>
      </c>
      <c r="AA4242" s="832">
        <v>0</v>
      </c>
      <c r="AB4242" s="832">
        <v>0</v>
      </c>
      <c r="AC4242" s="832">
        <v>0</v>
      </c>
      <c r="AD4242" s="832">
        <v>0</v>
      </c>
      <c r="AE4242" s="832">
        <v>0</v>
      </c>
      <c r="AF4242" s="832">
        <v>0</v>
      </c>
      <c r="AG4242" s="832">
        <v>0</v>
      </c>
      <c r="AH4242" s="832">
        <v>0</v>
      </c>
      <c r="AI4242" s="832">
        <v>0</v>
      </c>
    </row>
    <row r="4243" spans="1:35" ht="15" customHeight="1">
      <c r="A4243" s="832" t="s">
        <v>1150</v>
      </c>
      <c r="B4243" s="832">
        <v>2024</v>
      </c>
      <c r="C4243" s="832" t="s">
        <v>2510</v>
      </c>
      <c r="D4243" s="832" t="s">
        <v>2848</v>
      </c>
      <c r="E4243" s="832" t="s">
        <v>333</v>
      </c>
      <c r="F4243" s="832" t="s">
        <v>2443</v>
      </c>
      <c r="G4243" s="832">
        <v>0</v>
      </c>
      <c r="H4243" s="832">
        <v>0</v>
      </c>
      <c r="I4243" s="832">
        <v>0</v>
      </c>
      <c r="J4243" s="832">
        <v>0</v>
      </c>
      <c r="K4243" s="832">
        <v>0</v>
      </c>
      <c r="L4243" s="832">
        <v>0</v>
      </c>
      <c r="M4243" s="832">
        <v>0</v>
      </c>
      <c r="N4243" s="832">
        <v>0</v>
      </c>
      <c r="O4243" s="832">
        <v>0</v>
      </c>
      <c r="P4243" s="832">
        <v>0</v>
      </c>
      <c r="Q4243" s="832">
        <v>0</v>
      </c>
      <c r="R4243" s="832">
        <v>0</v>
      </c>
      <c r="S4243" s="832">
        <v>0</v>
      </c>
      <c r="T4243" s="832">
        <v>0</v>
      </c>
      <c r="U4243" s="832">
        <v>0</v>
      </c>
      <c r="V4243" s="832">
        <v>0</v>
      </c>
      <c r="W4243" s="832">
        <v>0</v>
      </c>
      <c r="X4243" s="832">
        <v>0</v>
      </c>
      <c r="Y4243" s="832">
        <v>0</v>
      </c>
      <c r="Z4243" s="832">
        <v>0</v>
      </c>
      <c r="AA4243" s="832">
        <v>0</v>
      </c>
      <c r="AB4243" s="832">
        <v>0</v>
      </c>
      <c r="AC4243" s="832">
        <v>0</v>
      </c>
      <c r="AD4243" s="832">
        <v>0</v>
      </c>
      <c r="AE4243" s="832">
        <v>0</v>
      </c>
      <c r="AF4243" s="832">
        <v>0</v>
      </c>
      <c r="AG4243" s="832">
        <v>0</v>
      </c>
      <c r="AH4243" s="832">
        <v>0</v>
      </c>
      <c r="AI4243" s="832">
        <v>0</v>
      </c>
    </row>
    <row r="4244" spans="1:35" ht="15" customHeight="1">
      <c r="A4244" s="832" t="s">
        <v>1150</v>
      </c>
      <c r="B4244" s="832">
        <v>2024</v>
      </c>
      <c r="C4244" s="832" t="s">
        <v>2512</v>
      </c>
      <c r="D4244" s="832" t="s">
        <v>2513</v>
      </c>
      <c r="E4244" s="832" t="s">
        <v>1891</v>
      </c>
      <c r="F4244" s="832" t="s">
        <v>2443</v>
      </c>
      <c r="G4244" s="832">
        <v>32231.83</v>
      </c>
      <c r="H4244" s="832">
        <v>32231.83</v>
      </c>
      <c r="I4244" s="832">
        <v>32231.83</v>
      </c>
      <c r="J4244" s="832">
        <v>32231.83</v>
      </c>
      <c r="K4244" s="832">
        <v>0</v>
      </c>
      <c r="L4244" s="832">
        <v>0</v>
      </c>
      <c r="M4244" s="832">
        <v>0</v>
      </c>
      <c r="N4244" s="832">
        <v>0</v>
      </c>
      <c r="O4244" s="832">
        <v>0</v>
      </c>
      <c r="P4244" s="832">
        <v>0</v>
      </c>
      <c r="Q4244" s="832">
        <v>0</v>
      </c>
      <c r="R4244" s="832">
        <v>0</v>
      </c>
      <c r="S4244" s="832">
        <v>2685.99</v>
      </c>
      <c r="T4244" s="832">
        <v>0</v>
      </c>
      <c r="U4244" s="832">
        <v>0</v>
      </c>
      <c r="V4244" s="832">
        <v>0</v>
      </c>
      <c r="W4244" s="832">
        <v>0</v>
      </c>
      <c r="X4244" s="832">
        <v>0</v>
      </c>
      <c r="Y4244" s="832">
        <v>0</v>
      </c>
      <c r="Z4244" s="832">
        <v>0</v>
      </c>
      <c r="AA4244" s="832">
        <v>0</v>
      </c>
      <c r="AB4244" s="832">
        <v>0</v>
      </c>
      <c r="AC4244" s="832">
        <v>0</v>
      </c>
      <c r="AD4244" s="832">
        <v>0</v>
      </c>
      <c r="AE4244" s="832">
        <v>0</v>
      </c>
      <c r="AF4244" s="832">
        <v>0</v>
      </c>
      <c r="AG4244" s="832">
        <v>0</v>
      </c>
      <c r="AH4244" s="832">
        <v>0</v>
      </c>
      <c r="AI4244" s="832">
        <v>0</v>
      </c>
    </row>
    <row r="4245" spans="1:35" ht="15" customHeight="1">
      <c r="A4245" s="832" t="s">
        <v>1150</v>
      </c>
      <c r="B4245" s="832">
        <v>2024</v>
      </c>
      <c r="C4245" s="832" t="s">
        <v>2514</v>
      </c>
      <c r="D4245" s="832" t="s">
        <v>2515</v>
      </c>
      <c r="E4245" s="832" t="s">
        <v>1891</v>
      </c>
      <c r="F4245" s="832" t="s">
        <v>2443</v>
      </c>
      <c r="G4245" s="832">
        <v>0</v>
      </c>
      <c r="H4245" s="832">
        <v>0</v>
      </c>
      <c r="I4245" s="832">
        <v>0</v>
      </c>
      <c r="J4245" s="832">
        <v>0</v>
      </c>
      <c r="K4245" s="832">
        <v>0</v>
      </c>
      <c r="L4245" s="832">
        <v>0</v>
      </c>
      <c r="M4245" s="832">
        <v>0</v>
      </c>
      <c r="N4245" s="832">
        <v>0</v>
      </c>
      <c r="O4245" s="832">
        <v>0</v>
      </c>
      <c r="P4245" s="832">
        <v>0</v>
      </c>
      <c r="Q4245" s="832">
        <v>0</v>
      </c>
      <c r="R4245" s="832">
        <v>0</v>
      </c>
      <c r="S4245" s="832">
        <v>0</v>
      </c>
      <c r="T4245" s="832">
        <v>0</v>
      </c>
      <c r="U4245" s="832">
        <v>0</v>
      </c>
      <c r="V4245" s="832">
        <v>0</v>
      </c>
      <c r="W4245" s="832">
        <v>0</v>
      </c>
      <c r="X4245" s="832">
        <v>0</v>
      </c>
      <c r="Y4245" s="832">
        <v>0</v>
      </c>
      <c r="Z4245" s="832">
        <v>0</v>
      </c>
      <c r="AA4245" s="832">
        <v>0</v>
      </c>
      <c r="AB4245" s="832">
        <v>0</v>
      </c>
      <c r="AC4245" s="832">
        <v>0</v>
      </c>
      <c r="AD4245" s="832">
        <v>0</v>
      </c>
      <c r="AE4245" s="832">
        <v>0</v>
      </c>
      <c r="AF4245" s="832">
        <v>0</v>
      </c>
      <c r="AG4245" s="832">
        <v>0</v>
      </c>
      <c r="AH4245" s="832">
        <v>0</v>
      </c>
      <c r="AI4245" s="832">
        <v>0</v>
      </c>
    </row>
    <row r="4246" spans="1:35" ht="15" customHeight="1">
      <c r="A4246" s="832" t="s">
        <v>1150</v>
      </c>
      <c r="B4246" s="832">
        <v>2024</v>
      </c>
      <c r="C4246" s="832" t="s">
        <v>2516</v>
      </c>
      <c r="D4246" s="832" t="s">
        <v>2517</v>
      </c>
      <c r="E4246" s="832" t="s">
        <v>1891</v>
      </c>
      <c r="F4246" s="832" t="s">
        <v>2443</v>
      </c>
      <c r="G4246" s="832">
        <v>587305.14</v>
      </c>
      <c r="H4246" s="832">
        <v>680036.14</v>
      </c>
      <c r="I4246" s="832">
        <v>819245.63</v>
      </c>
      <c r="J4246" s="832">
        <v>911034.63</v>
      </c>
      <c r="K4246" s="832">
        <v>156251.57999999999</v>
      </c>
      <c r="L4246" s="832">
        <v>269316.58</v>
      </c>
      <c r="M4246" s="832">
        <v>366261.58</v>
      </c>
      <c r="N4246" s="832">
        <v>617117.37</v>
      </c>
      <c r="O4246" s="832">
        <v>740649.47</v>
      </c>
      <c r="P4246" s="832">
        <v>972169.15</v>
      </c>
      <c r="Q4246" s="832">
        <v>1085721.5900000001</v>
      </c>
      <c r="R4246" s="832">
        <v>1138383.1299999999</v>
      </c>
      <c r="S4246" s="832">
        <v>75919.55</v>
      </c>
      <c r="T4246" s="832">
        <v>131456.82999999999</v>
      </c>
      <c r="U4246" s="832">
        <v>0</v>
      </c>
      <c r="V4246" s="832">
        <v>0</v>
      </c>
      <c r="W4246" s="832">
        <v>0</v>
      </c>
      <c r="X4246" s="832">
        <v>0</v>
      </c>
      <c r="Y4246" s="832">
        <v>0</v>
      </c>
      <c r="Z4246" s="832">
        <v>0</v>
      </c>
      <c r="AA4246" s="832">
        <v>0</v>
      </c>
      <c r="AB4246" s="832">
        <v>0</v>
      </c>
      <c r="AC4246" s="832">
        <v>0</v>
      </c>
      <c r="AD4246" s="832">
        <v>0</v>
      </c>
      <c r="AE4246" s="832">
        <v>0</v>
      </c>
      <c r="AF4246" s="832">
        <v>0</v>
      </c>
      <c r="AG4246" s="832">
        <v>0</v>
      </c>
      <c r="AH4246" s="832">
        <v>0</v>
      </c>
      <c r="AI4246" s="832">
        <v>0</v>
      </c>
    </row>
    <row r="4247" spans="1:35" ht="15" customHeight="1">
      <c r="A4247" s="832" t="s">
        <v>1150</v>
      </c>
      <c r="B4247" s="832">
        <v>2024</v>
      </c>
      <c r="C4247" s="832" t="s">
        <v>2518</v>
      </c>
      <c r="D4247" s="832" t="s">
        <v>2519</v>
      </c>
      <c r="E4247" s="832" t="s">
        <v>1891</v>
      </c>
      <c r="F4247" s="832" t="s">
        <v>2443</v>
      </c>
      <c r="G4247" s="832">
        <v>599168.43999999994</v>
      </c>
      <c r="H4247" s="832">
        <v>599168.43999999994</v>
      </c>
      <c r="I4247" s="832">
        <v>654333.96</v>
      </c>
      <c r="J4247" s="832">
        <v>821331.02</v>
      </c>
      <c r="K4247" s="832">
        <v>56166.58</v>
      </c>
      <c r="L4247" s="832">
        <v>56166.58</v>
      </c>
      <c r="M4247" s="832">
        <v>261956.61</v>
      </c>
      <c r="N4247" s="832">
        <v>261956.61</v>
      </c>
      <c r="O4247" s="832">
        <v>313693.38</v>
      </c>
      <c r="P4247" s="832">
        <v>313693.38</v>
      </c>
      <c r="Q4247" s="832">
        <v>374232.33</v>
      </c>
      <c r="R4247" s="832">
        <v>374232.33</v>
      </c>
      <c r="S4247" s="832">
        <v>68444.25</v>
      </c>
      <c r="T4247" s="832">
        <v>59030.47</v>
      </c>
      <c r="U4247" s="832">
        <v>0</v>
      </c>
      <c r="V4247" s="832">
        <v>0</v>
      </c>
      <c r="W4247" s="832">
        <v>0</v>
      </c>
      <c r="X4247" s="832">
        <v>0</v>
      </c>
      <c r="Y4247" s="832">
        <v>0</v>
      </c>
      <c r="Z4247" s="832">
        <v>0</v>
      </c>
      <c r="AA4247" s="832">
        <v>0</v>
      </c>
      <c r="AB4247" s="832">
        <v>0</v>
      </c>
      <c r="AC4247" s="832">
        <v>0</v>
      </c>
      <c r="AD4247" s="832">
        <v>0</v>
      </c>
      <c r="AE4247" s="832">
        <v>0</v>
      </c>
      <c r="AF4247" s="832">
        <v>0</v>
      </c>
      <c r="AG4247" s="832">
        <v>0</v>
      </c>
      <c r="AH4247" s="832">
        <v>0</v>
      </c>
      <c r="AI4247" s="832">
        <v>0</v>
      </c>
    </row>
    <row r="4248" spans="1:35" ht="15" customHeight="1">
      <c r="A4248" s="832" t="s">
        <v>1150</v>
      </c>
      <c r="B4248" s="832">
        <v>2024</v>
      </c>
      <c r="C4248" s="832" t="s">
        <v>2520</v>
      </c>
      <c r="D4248" s="832" t="s">
        <v>2521</v>
      </c>
      <c r="E4248" s="832" t="s">
        <v>1891</v>
      </c>
      <c r="F4248" s="832" t="s">
        <v>2443</v>
      </c>
      <c r="G4248" s="832">
        <v>1762618.82</v>
      </c>
      <c r="H4248" s="832">
        <v>2030693.62</v>
      </c>
      <c r="I4248" s="832">
        <v>2173092.1</v>
      </c>
      <c r="J4248" s="832">
        <v>2288335.23</v>
      </c>
      <c r="K4248" s="832">
        <v>212722.37</v>
      </c>
      <c r="L4248" s="832">
        <v>327702.88</v>
      </c>
      <c r="M4248" s="832">
        <v>451327.44</v>
      </c>
      <c r="N4248" s="832">
        <v>716036.63</v>
      </c>
      <c r="O4248" s="832">
        <v>738382.14</v>
      </c>
      <c r="P4248" s="832">
        <v>896668.61</v>
      </c>
      <c r="Q4248" s="832">
        <v>1093384.06</v>
      </c>
      <c r="R4248" s="832">
        <v>1259925.1399999999</v>
      </c>
      <c r="S4248" s="832">
        <v>190694.6</v>
      </c>
      <c r="T4248" s="832">
        <v>158853.04</v>
      </c>
      <c r="U4248" s="832">
        <v>0</v>
      </c>
      <c r="V4248" s="832">
        <v>0</v>
      </c>
      <c r="W4248" s="832">
        <v>0</v>
      </c>
      <c r="X4248" s="832">
        <v>0</v>
      </c>
      <c r="Y4248" s="832">
        <v>0</v>
      </c>
      <c r="Z4248" s="832">
        <v>0</v>
      </c>
      <c r="AA4248" s="832">
        <v>0</v>
      </c>
      <c r="AB4248" s="832">
        <v>0</v>
      </c>
      <c r="AC4248" s="832">
        <v>0</v>
      </c>
      <c r="AD4248" s="832">
        <v>0</v>
      </c>
      <c r="AE4248" s="832">
        <v>0</v>
      </c>
      <c r="AF4248" s="832">
        <v>0</v>
      </c>
      <c r="AG4248" s="832">
        <v>0</v>
      </c>
      <c r="AH4248" s="832">
        <v>0</v>
      </c>
      <c r="AI4248" s="832">
        <v>0</v>
      </c>
    </row>
    <row r="4249" spans="1:35" ht="15" customHeight="1">
      <c r="A4249" s="832" t="s">
        <v>1150</v>
      </c>
      <c r="B4249" s="832">
        <v>2024</v>
      </c>
      <c r="C4249" s="832" t="s">
        <v>2522</v>
      </c>
      <c r="D4249" s="832" t="s">
        <v>2523</v>
      </c>
      <c r="E4249" s="832" t="s">
        <v>1891</v>
      </c>
      <c r="F4249" s="832" t="s">
        <v>2443</v>
      </c>
      <c r="G4249" s="832">
        <v>30877.93</v>
      </c>
      <c r="H4249" s="832">
        <v>88828.35</v>
      </c>
      <c r="I4249" s="832">
        <v>88828.35</v>
      </c>
      <c r="J4249" s="832">
        <v>88828.35</v>
      </c>
      <c r="K4249" s="832">
        <v>62626.38</v>
      </c>
      <c r="L4249" s="832">
        <v>62626.38</v>
      </c>
      <c r="M4249" s="832">
        <v>100100.28</v>
      </c>
      <c r="N4249" s="832">
        <v>133644.14000000001</v>
      </c>
      <c r="O4249" s="832">
        <v>148343.07999999999</v>
      </c>
      <c r="P4249" s="832">
        <v>177579.08</v>
      </c>
      <c r="Q4249" s="832">
        <v>177578.68</v>
      </c>
      <c r="R4249" s="832">
        <v>177578.68</v>
      </c>
      <c r="S4249" s="832">
        <v>7402.36</v>
      </c>
      <c r="T4249" s="832">
        <v>21411.74</v>
      </c>
      <c r="U4249" s="832">
        <v>0</v>
      </c>
      <c r="V4249" s="832">
        <v>0</v>
      </c>
      <c r="W4249" s="832">
        <v>0</v>
      </c>
      <c r="X4249" s="832">
        <v>0</v>
      </c>
      <c r="Y4249" s="832">
        <v>0</v>
      </c>
      <c r="Z4249" s="832">
        <v>0</v>
      </c>
      <c r="AA4249" s="832">
        <v>0</v>
      </c>
      <c r="AB4249" s="832">
        <v>0</v>
      </c>
      <c r="AC4249" s="832">
        <v>0</v>
      </c>
      <c r="AD4249" s="832">
        <v>0</v>
      </c>
      <c r="AE4249" s="832">
        <v>0</v>
      </c>
      <c r="AF4249" s="832">
        <v>0</v>
      </c>
      <c r="AG4249" s="832">
        <v>0</v>
      </c>
      <c r="AH4249" s="832">
        <v>0</v>
      </c>
      <c r="AI4249" s="832">
        <v>0</v>
      </c>
    </row>
    <row r="4250" spans="1:35" ht="15" customHeight="1">
      <c r="A4250" s="832" t="s">
        <v>1150</v>
      </c>
      <c r="B4250" s="832">
        <v>2024</v>
      </c>
      <c r="C4250" s="832" t="s">
        <v>2524</v>
      </c>
      <c r="D4250" s="832" t="s">
        <v>2525</v>
      </c>
      <c r="E4250" s="832" t="s">
        <v>2526</v>
      </c>
      <c r="F4250" s="832" t="s">
        <v>2443</v>
      </c>
      <c r="G4250" s="832">
        <v>1000</v>
      </c>
      <c r="H4250" s="832">
        <v>1075.2</v>
      </c>
      <c r="I4250" s="832">
        <v>1075.2</v>
      </c>
      <c r="J4250" s="832">
        <v>1075.2</v>
      </c>
      <c r="K4250" s="832">
        <v>37.6</v>
      </c>
      <c r="L4250" s="832">
        <v>37.6</v>
      </c>
      <c r="M4250" s="832">
        <v>38.6</v>
      </c>
      <c r="N4250" s="832">
        <v>39.61</v>
      </c>
      <c r="O4250" s="832">
        <v>40.619999999999997</v>
      </c>
      <c r="P4250" s="832">
        <v>41.62</v>
      </c>
      <c r="Q4250" s="832">
        <v>41.62</v>
      </c>
      <c r="R4250" s="832">
        <v>41.62</v>
      </c>
      <c r="S4250" s="832">
        <v>89.6</v>
      </c>
      <c r="T4250" s="832">
        <v>10.62</v>
      </c>
      <c r="U4250" s="832">
        <v>0</v>
      </c>
      <c r="V4250" s="832">
        <v>0</v>
      </c>
      <c r="W4250" s="832">
        <v>0</v>
      </c>
      <c r="X4250" s="832">
        <v>0</v>
      </c>
      <c r="Y4250" s="832">
        <v>0</v>
      </c>
      <c r="Z4250" s="832">
        <v>0</v>
      </c>
      <c r="AA4250" s="832">
        <v>0</v>
      </c>
      <c r="AB4250" s="832">
        <v>0</v>
      </c>
      <c r="AC4250" s="832">
        <v>0</v>
      </c>
      <c r="AD4250" s="832">
        <v>0</v>
      </c>
      <c r="AE4250" s="832">
        <v>0</v>
      </c>
      <c r="AF4250" s="832">
        <v>0</v>
      </c>
      <c r="AG4250" s="832">
        <v>0</v>
      </c>
      <c r="AH4250" s="832">
        <v>0</v>
      </c>
      <c r="AI4250" s="832">
        <v>0</v>
      </c>
    </row>
    <row r="4251" spans="1:35" ht="15" customHeight="1">
      <c r="A4251" s="832" t="s">
        <v>1150</v>
      </c>
      <c r="B4251" s="832">
        <v>2024</v>
      </c>
      <c r="C4251" s="832" t="s">
        <v>2527</v>
      </c>
      <c r="D4251" s="832" t="s">
        <v>2528</v>
      </c>
      <c r="E4251" s="832" t="s">
        <v>1891</v>
      </c>
      <c r="F4251" s="832" t="s">
        <v>2443</v>
      </c>
      <c r="G4251" s="832">
        <v>54277.58</v>
      </c>
      <c r="H4251" s="832">
        <v>54277.58</v>
      </c>
      <c r="I4251" s="832">
        <v>71496.55</v>
      </c>
      <c r="J4251" s="832">
        <v>116881.79</v>
      </c>
      <c r="K4251" s="832">
        <v>22852.38</v>
      </c>
      <c r="L4251" s="832">
        <v>45312.82</v>
      </c>
      <c r="M4251" s="832">
        <v>45312.82</v>
      </c>
      <c r="N4251" s="832">
        <v>70635.679999999993</v>
      </c>
      <c r="O4251" s="832">
        <v>70635.679999999993</v>
      </c>
      <c r="P4251" s="832">
        <v>114892.99</v>
      </c>
      <c r="Q4251" s="832">
        <v>145808.32999999999</v>
      </c>
      <c r="R4251" s="832">
        <v>161829.98000000001</v>
      </c>
      <c r="S4251" s="832">
        <v>9740.15</v>
      </c>
      <c r="T4251" s="832">
        <v>18946.59</v>
      </c>
      <c r="U4251" s="832">
        <v>0</v>
      </c>
      <c r="V4251" s="832">
        <v>0</v>
      </c>
      <c r="W4251" s="832">
        <v>0</v>
      </c>
      <c r="X4251" s="832">
        <v>0</v>
      </c>
      <c r="Y4251" s="832">
        <v>0</v>
      </c>
      <c r="Z4251" s="832">
        <v>0</v>
      </c>
      <c r="AA4251" s="832">
        <v>0</v>
      </c>
      <c r="AB4251" s="832">
        <v>0</v>
      </c>
      <c r="AC4251" s="832">
        <v>0</v>
      </c>
      <c r="AD4251" s="832">
        <v>0</v>
      </c>
      <c r="AE4251" s="832">
        <v>0</v>
      </c>
      <c r="AF4251" s="832">
        <v>0</v>
      </c>
      <c r="AG4251" s="832">
        <v>0</v>
      </c>
      <c r="AH4251" s="832">
        <v>0</v>
      </c>
      <c r="AI4251" s="832">
        <v>0</v>
      </c>
    </row>
    <row r="4252" spans="1:35" ht="15" customHeight="1">
      <c r="A4252" s="832" t="s">
        <v>1150</v>
      </c>
      <c r="B4252" s="832">
        <v>2024</v>
      </c>
      <c r="C4252" s="832" t="s">
        <v>2529</v>
      </c>
      <c r="D4252" s="832" t="s">
        <v>2312</v>
      </c>
      <c r="E4252" s="832" t="s">
        <v>2526</v>
      </c>
      <c r="F4252" s="832" t="s">
        <v>2443</v>
      </c>
      <c r="G4252" s="832">
        <v>1035.1500000000001</v>
      </c>
      <c r="H4252" s="832">
        <v>1035.1500000000001</v>
      </c>
      <c r="I4252" s="832">
        <v>1072.75</v>
      </c>
      <c r="J4252" s="832">
        <v>1147.95</v>
      </c>
      <c r="K4252" s="832">
        <v>37.6</v>
      </c>
      <c r="L4252" s="832">
        <v>38.61</v>
      </c>
      <c r="M4252" s="832">
        <v>38.61</v>
      </c>
      <c r="N4252" s="832">
        <v>39.619999999999997</v>
      </c>
      <c r="O4252" s="832">
        <v>39.619999999999997</v>
      </c>
      <c r="P4252" s="832">
        <v>40.619999999999997</v>
      </c>
      <c r="Q4252" s="832">
        <v>41.62</v>
      </c>
      <c r="R4252" s="832">
        <v>42.62</v>
      </c>
      <c r="S4252" s="832">
        <v>95.66</v>
      </c>
      <c r="T4252" s="832">
        <v>14.04</v>
      </c>
      <c r="U4252" s="832">
        <v>0</v>
      </c>
      <c r="V4252" s="832">
        <v>0</v>
      </c>
      <c r="W4252" s="832">
        <v>0</v>
      </c>
      <c r="X4252" s="832">
        <v>0</v>
      </c>
      <c r="Y4252" s="832">
        <v>0</v>
      </c>
      <c r="Z4252" s="832">
        <v>0</v>
      </c>
      <c r="AA4252" s="832">
        <v>0</v>
      </c>
      <c r="AB4252" s="832">
        <v>0</v>
      </c>
      <c r="AC4252" s="832">
        <v>0</v>
      </c>
      <c r="AD4252" s="832">
        <v>0</v>
      </c>
      <c r="AE4252" s="832">
        <v>0</v>
      </c>
      <c r="AF4252" s="832">
        <v>0</v>
      </c>
      <c r="AG4252" s="832">
        <v>0</v>
      </c>
      <c r="AH4252" s="832">
        <v>0</v>
      </c>
      <c r="AI4252" s="832">
        <v>0</v>
      </c>
    </row>
    <row r="4253" spans="1:35" ht="15" customHeight="1">
      <c r="A4253" s="832" t="s">
        <v>1150</v>
      </c>
      <c r="B4253" s="832">
        <v>2024</v>
      </c>
      <c r="C4253" s="832" t="s">
        <v>2530</v>
      </c>
      <c r="D4253" s="832" t="s">
        <v>2531</v>
      </c>
      <c r="E4253" s="832" t="s">
        <v>1891</v>
      </c>
      <c r="F4253" s="832" t="s">
        <v>2443</v>
      </c>
      <c r="G4253" s="832">
        <v>592306.93999999994</v>
      </c>
      <c r="H4253" s="832">
        <v>689629.75</v>
      </c>
      <c r="I4253" s="832">
        <v>789426.61</v>
      </c>
      <c r="J4253" s="832">
        <v>849929.7</v>
      </c>
      <c r="K4253" s="832">
        <v>100491.29</v>
      </c>
      <c r="L4253" s="832">
        <v>294228.39</v>
      </c>
      <c r="M4253" s="832">
        <v>515310.06</v>
      </c>
      <c r="N4253" s="832">
        <v>882799.15</v>
      </c>
      <c r="O4253" s="832">
        <v>1090793.01</v>
      </c>
      <c r="P4253" s="832">
        <v>1116451.6000000001</v>
      </c>
      <c r="Q4253" s="832">
        <v>1116451.6000000001</v>
      </c>
      <c r="R4253" s="832">
        <v>1116768.53</v>
      </c>
      <c r="S4253" s="832">
        <v>70827.48</v>
      </c>
      <c r="T4253" s="832">
        <v>129824.94</v>
      </c>
      <c r="U4253" s="832">
        <v>0</v>
      </c>
      <c r="V4253" s="832">
        <v>0</v>
      </c>
      <c r="W4253" s="832">
        <v>0</v>
      </c>
      <c r="X4253" s="832">
        <v>0</v>
      </c>
      <c r="Y4253" s="832">
        <v>0</v>
      </c>
      <c r="Z4253" s="832">
        <v>0</v>
      </c>
      <c r="AA4253" s="832">
        <v>0</v>
      </c>
      <c r="AB4253" s="832">
        <v>0</v>
      </c>
      <c r="AC4253" s="832">
        <v>0</v>
      </c>
      <c r="AD4253" s="832">
        <v>0</v>
      </c>
      <c r="AE4253" s="832">
        <v>0</v>
      </c>
      <c r="AF4253" s="832">
        <v>0</v>
      </c>
      <c r="AG4253" s="832">
        <v>0</v>
      </c>
      <c r="AH4253" s="832">
        <v>0</v>
      </c>
      <c r="AI4253" s="832">
        <v>0</v>
      </c>
    </row>
    <row r="4254" spans="1:35" ht="15" customHeight="1">
      <c r="A4254" s="832" t="s">
        <v>1150</v>
      </c>
      <c r="B4254" s="832">
        <v>2024</v>
      </c>
      <c r="C4254" s="832" t="s">
        <v>2532</v>
      </c>
      <c r="D4254" s="832" t="s">
        <v>2316</v>
      </c>
      <c r="E4254" s="832" t="s">
        <v>2526</v>
      </c>
      <c r="F4254" s="832" t="s">
        <v>2443</v>
      </c>
      <c r="G4254" s="832">
        <v>2441.3200000000002</v>
      </c>
      <c r="H4254" s="832">
        <v>3451.38</v>
      </c>
      <c r="I4254" s="832">
        <v>3488.98</v>
      </c>
      <c r="J4254" s="832">
        <v>3564.18</v>
      </c>
      <c r="K4254" s="832">
        <v>37.6</v>
      </c>
      <c r="L4254" s="832">
        <v>38.6</v>
      </c>
      <c r="M4254" s="832">
        <v>39.6</v>
      </c>
      <c r="N4254" s="832">
        <v>40.61</v>
      </c>
      <c r="O4254" s="832">
        <v>41.62</v>
      </c>
      <c r="P4254" s="832">
        <v>42.62</v>
      </c>
      <c r="Q4254" s="832">
        <v>43.62</v>
      </c>
      <c r="R4254" s="832">
        <v>44.62</v>
      </c>
      <c r="S4254" s="832">
        <v>297.02</v>
      </c>
      <c r="T4254" s="832">
        <v>194.92</v>
      </c>
      <c r="U4254" s="832">
        <v>0</v>
      </c>
      <c r="V4254" s="832">
        <v>0</v>
      </c>
      <c r="W4254" s="832">
        <v>0</v>
      </c>
      <c r="X4254" s="832">
        <v>0</v>
      </c>
      <c r="Y4254" s="832">
        <v>0</v>
      </c>
      <c r="Z4254" s="832">
        <v>0</v>
      </c>
      <c r="AA4254" s="832">
        <v>0</v>
      </c>
      <c r="AB4254" s="832">
        <v>0</v>
      </c>
      <c r="AC4254" s="832">
        <v>0</v>
      </c>
      <c r="AD4254" s="832">
        <v>0</v>
      </c>
      <c r="AE4254" s="832">
        <v>0</v>
      </c>
      <c r="AF4254" s="832">
        <v>0</v>
      </c>
      <c r="AG4254" s="832">
        <v>0</v>
      </c>
      <c r="AH4254" s="832">
        <v>0</v>
      </c>
      <c r="AI4254" s="832">
        <v>0</v>
      </c>
    </row>
    <row r="4255" spans="1:35" ht="15" customHeight="1">
      <c r="A4255" s="832" t="s">
        <v>1150</v>
      </c>
      <c r="B4255" s="832">
        <v>2024</v>
      </c>
      <c r="C4255" s="832" t="s">
        <v>2533</v>
      </c>
      <c r="D4255" s="832" t="s">
        <v>2534</v>
      </c>
      <c r="E4255" s="832" t="s">
        <v>1891</v>
      </c>
      <c r="F4255" s="832" t="s">
        <v>2443</v>
      </c>
      <c r="G4255" s="832">
        <v>0</v>
      </c>
      <c r="H4255" s="832">
        <v>0</v>
      </c>
      <c r="I4255" s="832">
        <v>0</v>
      </c>
      <c r="J4255" s="832">
        <v>0</v>
      </c>
      <c r="K4255" s="832">
        <v>0</v>
      </c>
      <c r="L4255" s="832">
        <v>0</v>
      </c>
      <c r="M4255" s="832">
        <v>0</v>
      </c>
      <c r="N4255" s="832">
        <v>0</v>
      </c>
      <c r="O4255" s="832">
        <v>0</v>
      </c>
      <c r="P4255" s="832">
        <v>16200</v>
      </c>
      <c r="Q4255" s="832">
        <v>30199</v>
      </c>
      <c r="R4255" s="832">
        <v>34999</v>
      </c>
      <c r="S4255" s="832">
        <v>0</v>
      </c>
      <c r="T4255" s="832">
        <v>2745.36</v>
      </c>
      <c r="U4255" s="832">
        <v>0</v>
      </c>
      <c r="V4255" s="832">
        <v>0</v>
      </c>
      <c r="W4255" s="832">
        <v>0</v>
      </c>
      <c r="X4255" s="832">
        <v>0</v>
      </c>
      <c r="Y4255" s="832">
        <v>0</v>
      </c>
      <c r="Z4255" s="832">
        <v>0</v>
      </c>
      <c r="AA4255" s="832">
        <v>0</v>
      </c>
      <c r="AB4255" s="832">
        <v>0</v>
      </c>
      <c r="AC4255" s="832">
        <v>0</v>
      </c>
      <c r="AD4255" s="832">
        <v>0</v>
      </c>
      <c r="AE4255" s="832">
        <v>0</v>
      </c>
      <c r="AF4255" s="832">
        <v>0</v>
      </c>
      <c r="AG4255" s="832">
        <v>0</v>
      </c>
      <c r="AH4255" s="832">
        <v>0</v>
      </c>
      <c r="AI4255" s="832">
        <v>0</v>
      </c>
    </row>
    <row r="4256" spans="1:35" ht="15" customHeight="1">
      <c r="A4256" s="832" t="s">
        <v>1150</v>
      </c>
      <c r="B4256" s="832">
        <v>2024</v>
      </c>
      <c r="C4256" s="832" t="s">
        <v>2535</v>
      </c>
      <c r="D4256" s="832" t="s">
        <v>2536</v>
      </c>
      <c r="E4256" s="832" t="s">
        <v>1891</v>
      </c>
      <c r="F4256" s="832" t="s">
        <v>2443</v>
      </c>
      <c r="G4256" s="832">
        <v>0</v>
      </c>
      <c r="H4256" s="832">
        <v>87935.27</v>
      </c>
      <c r="I4256" s="832">
        <v>125888.04</v>
      </c>
      <c r="J4256" s="832">
        <v>305005.53000000003</v>
      </c>
      <c r="K4256" s="832">
        <v>1251930.6499999999</v>
      </c>
      <c r="L4256" s="832">
        <v>2193049.91</v>
      </c>
      <c r="M4256" s="832">
        <v>2613374.86</v>
      </c>
      <c r="N4256" s="832">
        <v>2928420.72</v>
      </c>
      <c r="O4256" s="832">
        <v>3237967.26</v>
      </c>
      <c r="P4256" s="832">
        <v>4202219.8</v>
      </c>
      <c r="Q4256" s="832">
        <v>4706885.5199999996</v>
      </c>
      <c r="R4256" s="832">
        <v>4956086.42</v>
      </c>
      <c r="S4256" s="832">
        <v>25417.13</v>
      </c>
      <c r="T4256" s="832">
        <v>455626.46</v>
      </c>
      <c r="U4256" s="832">
        <v>0</v>
      </c>
      <c r="V4256" s="832">
        <v>0</v>
      </c>
      <c r="W4256" s="832">
        <v>0</v>
      </c>
      <c r="X4256" s="832">
        <v>0</v>
      </c>
      <c r="Y4256" s="832">
        <v>0</v>
      </c>
      <c r="Z4256" s="832">
        <v>0</v>
      </c>
      <c r="AA4256" s="832">
        <v>0</v>
      </c>
      <c r="AB4256" s="832">
        <v>0</v>
      </c>
      <c r="AC4256" s="832">
        <v>0</v>
      </c>
      <c r="AD4256" s="832">
        <v>0</v>
      </c>
      <c r="AE4256" s="832">
        <v>0</v>
      </c>
      <c r="AF4256" s="832">
        <v>0</v>
      </c>
      <c r="AG4256" s="832">
        <v>0</v>
      </c>
      <c r="AH4256" s="832">
        <v>0</v>
      </c>
      <c r="AI4256" s="832">
        <v>0</v>
      </c>
    </row>
    <row r="4257" spans="1:35" ht="15" customHeight="1">
      <c r="A4257" s="832" t="s">
        <v>1150</v>
      </c>
      <c r="B4257" s="832">
        <v>2024</v>
      </c>
      <c r="C4257" s="832" t="s">
        <v>2537</v>
      </c>
      <c r="D4257" s="832" t="s">
        <v>2880</v>
      </c>
      <c r="E4257" s="832" t="s">
        <v>1891</v>
      </c>
      <c r="F4257" s="832" t="s">
        <v>2443</v>
      </c>
      <c r="G4257" s="832">
        <v>0</v>
      </c>
      <c r="H4257" s="832">
        <v>0</v>
      </c>
      <c r="I4257" s="832">
        <v>0</v>
      </c>
      <c r="J4257" s="832">
        <v>0</v>
      </c>
      <c r="K4257" s="832">
        <v>0</v>
      </c>
      <c r="L4257" s="832">
        <v>0</v>
      </c>
      <c r="M4257" s="832">
        <v>0</v>
      </c>
      <c r="N4257" s="832">
        <v>0</v>
      </c>
      <c r="O4257" s="832">
        <v>0</v>
      </c>
      <c r="P4257" s="832">
        <v>0</v>
      </c>
      <c r="Q4257" s="832">
        <v>0</v>
      </c>
      <c r="R4257" s="832">
        <v>0</v>
      </c>
      <c r="S4257" s="832">
        <v>0</v>
      </c>
      <c r="T4257" s="832">
        <v>0</v>
      </c>
      <c r="U4257" s="832">
        <v>0</v>
      </c>
      <c r="V4257" s="832">
        <v>0</v>
      </c>
      <c r="W4257" s="832">
        <v>0</v>
      </c>
      <c r="X4257" s="832">
        <v>0</v>
      </c>
      <c r="Y4257" s="832">
        <v>0</v>
      </c>
      <c r="Z4257" s="832">
        <v>0</v>
      </c>
      <c r="AA4257" s="832">
        <v>0</v>
      </c>
      <c r="AB4257" s="832">
        <v>0</v>
      </c>
      <c r="AC4257" s="832">
        <v>0</v>
      </c>
      <c r="AD4257" s="832">
        <v>0</v>
      </c>
      <c r="AE4257" s="832">
        <v>0</v>
      </c>
      <c r="AF4257" s="832">
        <v>0</v>
      </c>
      <c r="AG4257" s="832">
        <v>0</v>
      </c>
      <c r="AH4257" s="832">
        <v>0</v>
      </c>
      <c r="AI4257" s="832">
        <v>0</v>
      </c>
    </row>
    <row r="4258" spans="1:35" ht="15" customHeight="1">
      <c r="A4258" s="832" t="s">
        <v>1150</v>
      </c>
      <c r="B4258" s="832">
        <v>2024</v>
      </c>
      <c r="C4258" s="832" t="s">
        <v>2538</v>
      </c>
      <c r="D4258" s="832" t="s">
        <v>2539</v>
      </c>
      <c r="E4258" s="832" t="s">
        <v>1891</v>
      </c>
      <c r="F4258" s="832" t="s">
        <v>2443</v>
      </c>
      <c r="G4258" s="832">
        <v>3527117.33</v>
      </c>
      <c r="H4258" s="832">
        <v>3912742.52</v>
      </c>
      <c r="I4258" s="832">
        <v>4297330.5599999996</v>
      </c>
      <c r="J4258" s="832">
        <v>4798824.59</v>
      </c>
      <c r="K4258" s="832">
        <v>511566.56</v>
      </c>
      <c r="L4258" s="832">
        <v>1126473.26</v>
      </c>
      <c r="M4258" s="832">
        <v>1769441.01</v>
      </c>
      <c r="N4258" s="832">
        <v>2339535.59</v>
      </c>
      <c r="O4258" s="832">
        <v>2983938.6</v>
      </c>
      <c r="P4258" s="832">
        <v>4134279.27</v>
      </c>
      <c r="Q4258" s="832">
        <v>4138408.14</v>
      </c>
      <c r="R4258" s="832">
        <v>4139538.14</v>
      </c>
      <c r="S4258" s="832">
        <v>399902.05</v>
      </c>
      <c r="T4258" s="832">
        <v>520802.8</v>
      </c>
      <c r="U4258" s="832">
        <v>0</v>
      </c>
      <c r="V4258" s="832">
        <v>0</v>
      </c>
      <c r="W4258" s="832">
        <v>0</v>
      </c>
      <c r="X4258" s="832">
        <v>0</v>
      </c>
      <c r="Y4258" s="832">
        <v>0</v>
      </c>
      <c r="Z4258" s="832">
        <v>0</v>
      </c>
      <c r="AA4258" s="832">
        <v>0</v>
      </c>
      <c r="AB4258" s="832">
        <v>0</v>
      </c>
      <c r="AC4258" s="832">
        <v>0</v>
      </c>
      <c r="AD4258" s="832">
        <v>0</v>
      </c>
      <c r="AE4258" s="832">
        <v>0</v>
      </c>
      <c r="AF4258" s="832">
        <v>0</v>
      </c>
      <c r="AG4258" s="832">
        <v>0</v>
      </c>
      <c r="AH4258" s="832">
        <v>0</v>
      </c>
      <c r="AI4258" s="832">
        <v>0</v>
      </c>
    </row>
    <row r="4259" spans="1:35" ht="15" customHeight="1">
      <c r="A4259" s="832" t="s">
        <v>1150</v>
      </c>
      <c r="B4259" s="832">
        <v>2024</v>
      </c>
      <c r="C4259" s="832" t="s">
        <v>2540</v>
      </c>
      <c r="D4259" s="832" t="s">
        <v>2541</v>
      </c>
      <c r="E4259" s="832" t="s">
        <v>1891</v>
      </c>
      <c r="F4259" s="832" t="s">
        <v>2443</v>
      </c>
      <c r="G4259" s="832">
        <v>0</v>
      </c>
      <c r="H4259" s="832">
        <v>0</v>
      </c>
      <c r="I4259" s="832">
        <v>0</v>
      </c>
      <c r="J4259" s="832">
        <v>0</v>
      </c>
      <c r="K4259" s="832">
        <v>0</v>
      </c>
      <c r="L4259" s="832">
        <v>0</v>
      </c>
      <c r="M4259" s="832">
        <v>0</v>
      </c>
      <c r="N4259" s="832">
        <v>0</v>
      </c>
      <c r="O4259" s="832">
        <v>0</v>
      </c>
      <c r="P4259" s="832">
        <v>0</v>
      </c>
      <c r="Q4259" s="832">
        <v>834439.91</v>
      </c>
      <c r="R4259" s="832">
        <v>1156609.3999999999</v>
      </c>
      <c r="S4259" s="832">
        <v>0</v>
      </c>
      <c r="T4259" s="832">
        <v>75858.17</v>
      </c>
      <c r="U4259" s="832">
        <v>0</v>
      </c>
      <c r="V4259" s="832">
        <v>0</v>
      </c>
      <c r="W4259" s="832">
        <v>0</v>
      </c>
      <c r="X4259" s="832">
        <v>0</v>
      </c>
      <c r="Y4259" s="832">
        <v>0</v>
      </c>
      <c r="Z4259" s="832">
        <v>0</v>
      </c>
      <c r="AA4259" s="832">
        <v>0</v>
      </c>
      <c r="AB4259" s="832">
        <v>0</v>
      </c>
      <c r="AC4259" s="832">
        <v>0</v>
      </c>
      <c r="AD4259" s="832">
        <v>0</v>
      </c>
      <c r="AE4259" s="832">
        <v>0</v>
      </c>
      <c r="AF4259" s="832">
        <v>0</v>
      </c>
      <c r="AG4259" s="832">
        <v>0</v>
      </c>
      <c r="AH4259" s="832">
        <v>0</v>
      </c>
      <c r="AI4259" s="832">
        <v>0</v>
      </c>
    </row>
    <row r="4260" spans="1:35" ht="15" customHeight="1">
      <c r="A4260" s="832" t="s">
        <v>1150</v>
      </c>
      <c r="B4260" s="832">
        <v>2024</v>
      </c>
      <c r="C4260" s="832" t="s">
        <v>2544</v>
      </c>
      <c r="D4260" s="832" t="s">
        <v>2849</v>
      </c>
      <c r="E4260" s="832" t="s">
        <v>1891</v>
      </c>
      <c r="F4260" s="832" t="s">
        <v>2443</v>
      </c>
      <c r="G4260" s="832">
        <v>0</v>
      </c>
      <c r="H4260" s="832">
        <v>0</v>
      </c>
      <c r="I4260" s="832">
        <v>0</v>
      </c>
      <c r="J4260" s="832">
        <v>0</v>
      </c>
      <c r="K4260" s="832">
        <v>0</v>
      </c>
      <c r="L4260" s="832">
        <v>0</v>
      </c>
      <c r="M4260" s="832">
        <v>0</v>
      </c>
      <c r="N4260" s="832">
        <v>0</v>
      </c>
      <c r="O4260" s="832">
        <v>0</v>
      </c>
      <c r="P4260" s="832">
        <v>0</v>
      </c>
      <c r="Q4260" s="832">
        <v>0</v>
      </c>
      <c r="R4260" s="832">
        <v>0</v>
      </c>
      <c r="S4260" s="832">
        <v>0</v>
      </c>
      <c r="T4260" s="832">
        <v>0</v>
      </c>
      <c r="U4260" s="832">
        <v>0</v>
      </c>
      <c r="V4260" s="832">
        <v>0</v>
      </c>
      <c r="W4260" s="832">
        <v>0</v>
      </c>
      <c r="X4260" s="832">
        <v>0</v>
      </c>
      <c r="Y4260" s="832">
        <v>0</v>
      </c>
      <c r="Z4260" s="832">
        <v>0</v>
      </c>
      <c r="AA4260" s="832">
        <v>0</v>
      </c>
      <c r="AB4260" s="832">
        <v>0</v>
      </c>
      <c r="AC4260" s="832">
        <v>0</v>
      </c>
      <c r="AD4260" s="832">
        <v>0</v>
      </c>
      <c r="AE4260" s="832">
        <v>0</v>
      </c>
      <c r="AF4260" s="832">
        <v>0</v>
      </c>
      <c r="AG4260" s="832">
        <v>0</v>
      </c>
      <c r="AH4260" s="832">
        <v>0</v>
      </c>
      <c r="AI4260" s="832">
        <v>0</v>
      </c>
    </row>
    <row r="4261" spans="1:35" ht="15" customHeight="1">
      <c r="A4261" s="832" t="s">
        <v>1150</v>
      </c>
      <c r="B4261" s="832">
        <v>2024</v>
      </c>
      <c r="C4261" s="832" t="s">
        <v>2546</v>
      </c>
      <c r="D4261" s="832" t="s">
        <v>2547</v>
      </c>
      <c r="E4261" s="832" t="s">
        <v>333</v>
      </c>
      <c r="F4261" s="832" t="s">
        <v>2443</v>
      </c>
      <c r="G4261" s="832">
        <v>0</v>
      </c>
      <c r="H4261" s="832">
        <v>0</v>
      </c>
      <c r="I4261" s="832">
        <v>0</v>
      </c>
      <c r="J4261" s="832">
        <v>0</v>
      </c>
      <c r="K4261" s="832">
        <v>0</v>
      </c>
      <c r="L4261" s="832">
        <v>0</v>
      </c>
      <c r="M4261" s="832">
        <v>0</v>
      </c>
      <c r="N4261" s="832">
        <v>0</v>
      </c>
      <c r="O4261" s="832">
        <v>0</v>
      </c>
      <c r="P4261" s="832">
        <v>0</v>
      </c>
      <c r="Q4261" s="832">
        <v>0</v>
      </c>
      <c r="R4261" s="832">
        <v>0</v>
      </c>
      <c r="S4261" s="832">
        <v>0</v>
      </c>
      <c r="T4261" s="832">
        <v>0</v>
      </c>
      <c r="U4261" s="832">
        <v>0</v>
      </c>
      <c r="V4261" s="832">
        <v>0</v>
      </c>
      <c r="W4261" s="832">
        <v>0</v>
      </c>
      <c r="X4261" s="832">
        <v>0</v>
      </c>
      <c r="Y4261" s="832">
        <v>0</v>
      </c>
      <c r="Z4261" s="832">
        <v>0</v>
      </c>
      <c r="AA4261" s="832">
        <v>0</v>
      </c>
      <c r="AB4261" s="832">
        <v>0</v>
      </c>
      <c r="AC4261" s="832">
        <v>0</v>
      </c>
      <c r="AD4261" s="832">
        <v>0</v>
      </c>
      <c r="AE4261" s="832">
        <v>0</v>
      </c>
      <c r="AF4261" s="832">
        <v>0</v>
      </c>
      <c r="AG4261" s="832">
        <v>0</v>
      </c>
      <c r="AH4261" s="832">
        <v>0</v>
      </c>
      <c r="AI4261" s="832">
        <v>0</v>
      </c>
    </row>
    <row r="4262" spans="1:35" ht="15" customHeight="1">
      <c r="A4262" s="832" t="s">
        <v>1150</v>
      </c>
      <c r="B4262" s="832">
        <v>2024</v>
      </c>
      <c r="C4262" s="832" t="s">
        <v>2548</v>
      </c>
      <c r="D4262" s="832" t="s">
        <v>2850</v>
      </c>
      <c r="E4262" s="832" t="s">
        <v>333</v>
      </c>
      <c r="F4262" s="832" t="s">
        <v>2443</v>
      </c>
      <c r="G4262" s="832">
        <v>0</v>
      </c>
      <c r="H4262" s="832">
        <v>0</v>
      </c>
      <c r="I4262" s="832">
        <v>0</v>
      </c>
      <c r="J4262" s="832">
        <v>0</v>
      </c>
      <c r="K4262" s="832">
        <v>0</v>
      </c>
      <c r="L4262" s="832">
        <v>0</v>
      </c>
      <c r="M4262" s="832">
        <v>0</v>
      </c>
      <c r="N4262" s="832">
        <v>0</v>
      </c>
      <c r="O4262" s="832">
        <v>0</v>
      </c>
      <c r="P4262" s="832">
        <v>0</v>
      </c>
      <c r="Q4262" s="832">
        <v>0</v>
      </c>
      <c r="R4262" s="832">
        <v>0</v>
      </c>
      <c r="S4262" s="832">
        <v>0</v>
      </c>
      <c r="T4262" s="832">
        <v>0</v>
      </c>
      <c r="U4262" s="832">
        <v>0</v>
      </c>
      <c r="V4262" s="832">
        <v>0</v>
      </c>
      <c r="W4262" s="832">
        <v>0</v>
      </c>
      <c r="X4262" s="832">
        <v>0</v>
      </c>
      <c r="Y4262" s="832">
        <v>0</v>
      </c>
      <c r="Z4262" s="832">
        <v>0</v>
      </c>
      <c r="AA4262" s="832">
        <v>0</v>
      </c>
      <c r="AB4262" s="832">
        <v>0</v>
      </c>
      <c r="AC4262" s="832">
        <v>0</v>
      </c>
      <c r="AD4262" s="832">
        <v>0</v>
      </c>
      <c r="AE4262" s="832">
        <v>0</v>
      </c>
      <c r="AF4262" s="832">
        <v>0</v>
      </c>
      <c r="AG4262" s="832">
        <v>0</v>
      </c>
      <c r="AH4262" s="832">
        <v>0</v>
      </c>
      <c r="AI4262" s="832">
        <v>0</v>
      </c>
    </row>
    <row r="4263" spans="1:35" ht="15" customHeight="1">
      <c r="A4263" s="832" t="s">
        <v>1150</v>
      </c>
      <c r="B4263" s="832">
        <v>2024</v>
      </c>
      <c r="C4263" s="832" t="s">
        <v>2550</v>
      </c>
      <c r="D4263" s="832" t="s">
        <v>2851</v>
      </c>
      <c r="E4263" s="832" t="s">
        <v>333</v>
      </c>
      <c r="F4263" s="832" t="s">
        <v>2443</v>
      </c>
      <c r="G4263" s="832">
        <v>0</v>
      </c>
      <c r="H4263" s="832">
        <v>0</v>
      </c>
      <c r="I4263" s="832">
        <v>0</v>
      </c>
      <c r="J4263" s="832">
        <v>0</v>
      </c>
      <c r="K4263" s="832">
        <v>0</v>
      </c>
      <c r="L4263" s="832">
        <v>0</v>
      </c>
      <c r="M4263" s="832">
        <v>0</v>
      </c>
      <c r="N4263" s="832">
        <v>0</v>
      </c>
      <c r="O4263" s="832">
        <v>0</v>
      </c>
      <c r="P4263" s="832">
        <v>0</v>
      </c>
      <c r="Q4263" s="832">
        <v>0</v>
      </c>
      <c r="R4263" s="832">
        <v>0</v>
      </c>
      <c r="S4263" s="832">
        <v>0</v>
      </c>
      <c r="T4263" s="832">
        <v>0</v>
      </c>
      <c r="U4263" s="832">
        <v>0</v>
      </c>
      <c r="V4263" s="832">
        <v>0</v>
      </c>
      <c r="W4263" s="832">
        <v>0</v>
      </c>
      <c r="X4263" s="832">
        <v>0</v>
      </c>
      <c r="Y4263" s="832">
        <v>0</v>
      </c>
      <c r="Z4263" s="832">
        <v>0</v>
      </c>
      <c r="AA4263" s="832">
        <v>0</v>
      </c>
      <c r="AB4263" s="832">
        <v>0</v>
      </c>
      <c r="AC4263" s="832">
        <v>0</v>
      </c>
      <c r="AD4263" s="832">
        <v>0</v>
      </c>
      <c r="AE4263" s="832">
        <v>0</v>
      </c>
      <c r="AF4263" s="832">
        <v>0</v>
      </c>
      <c r="AG4263" s="832">
        <v>0</v>
      </c>
      <c r="AH4263" s="832">
        <v>0</v>
      </c>
      <c r="AI4263" s="832">
        <v>0</v>
      </c>
    </row>
    <row r="4264" spans="1:35" ht="15" customHeight="1">
      <c r="A4264" s="832" t="s">
        <v>1150</v>
      </c>
      <c r="B4264" s="832">
        <v>2024</v>
      </c>
      <c r="C4264" s="832" t="s">
        <v>2552</v>
      </c>
      <c r="D4264" s="832" t="s">
        <v>2852</v>
      </c>
      <c r="E4264" s="832" t="s">
        <v>333</v>
      </c>
      <c r="F4264" s="832" t="s">
        <v>2443</v>
      </c>
      <c r="G4264" s="832">
        <v>0</v>
      </c>
      <c r="H4264" s="832">
        <v>0</v>
      </c>
      <c r="I4264" s="832">
        <v>0</v>
      </c>
      <c r="J4264" s="832">
        <v>0</v>
      </c>
      <c r="K4264" s="832">
        <v>0</v>
      </c>
      <c r="L4264" s="832">
        <v>0</v>
      </c>
      <c r="M4264" s="832">
        <v>0</v>
      </c>
      <c r="N4264" s="832">
        <v>0</v>
      </c>
      <c r="O4264" s="832">
        <v>0</v>
      </c>
      <c r="P4264" s="832">
        <v>0</v>
      </c>
      <c r="Q4264" s="832">
        <v>0</v>
      </c>
      <c r="R4264" s="832">
        <v>0</v>
      </c>
      <c r="S4264" s="832">
        <v>0</v>
      </c>
      <c r="T4264" s="832">
        <v>0</v>
      </c>
      <c r="U4264" s="832">
        <v>0</v>
      </c>
      <c r="V4264" s="832">
        <v>0</v>
      </c>
      <c r="W4264" s="832">
        <v>0</v>
      </c>
      <c r="X4264" s="832">
        <v>0</v>
      </c>
      <c r="Y4264" s="832">
        <v>0</v>
      </c>
      <c r="Z4264" s="832">
        <v>0</v>
      </c>
      <c r="AA4264" s="832">
        <v>0</v>
      </c>
      <c r="AB4264" s="832">
        <v>0</v>
      </c>
      <c r="AC4264" s="832">
        <v>0</v>
      </c>
      <c r="AD4264" s="832">
        <v>0</v>
      </c>
      <c r="AE4264" s="832">
        <v>0</v>
      </c>
      <c r="AF4264" s="832">
        <v>0</v>
      </c>
      <c r="AG4264" s="832">
        <v>0</v>
      </c>
      <c r="AH4264" s="832">
        <v>0</v>
      </c>
      <c r="AI4264" s="832">
        <v>0</v>
      </c>
    </row>
    <row r="4265" spans="1:35" ht="15" customHeight="1">
      <c r="A4265" s="832" t="s">
        <v>1150</v>
      </c>
      <c r="B4265" s="832">
        <v>2024</v>
      </c>
      <c r="C4265" s="832" t="s">
        <v>2554</v>
      </c>
      <c r="D4265" s="832" t="s">
        <v>2853</v>
      </c>
      <c r="E4265" s="832" t="s">
        <v>333</v>
      </c>
      <c r="F4265" s="832" t="s">
        <v>2443</v>
      </c>
      <c r="G4265" s="832">
        <v>0</v>
      </c>
      <c r="H4265" s="832">
        <v>0</v>
      </c>
      <c r="I4265" s="832">
        <v>0</v>
      </c>
      <c r="J4265" s="832">
        <v>0</v>
      </c>
      <c r="K4265" s="832">
        <v>0</v>
      </c>
      <c r="L4265" s="832">
        <v>0</v>
      </c>
      <c r="M4265" s="832">
        <v>0</v>
      </c>
      <c r="N4265" s="832">
        <v>0</v>
      </c>
      <c r="O4265" s="832">
        <v>0</v>
      </c>
      <c r="P4265" s="832">
        <v>0</v>
      </c>
      <c r="Q4265" s="832">
        <v>0</v>
      </c>
      <c r="R4265" s="832">
        <v>0</v>
      </c>
      <c r="S4265" s="832">
        <v>0</v>
      </c>
      <c r="T4265" s="832">
        <v>0</v>
      </c>
      <c r="U4265" s="832">
        <v>0</v>
      </c>
      <c r="V4265" s="832">
        <v>0</v>
      </c>
      <c r="W4265" s="832">
        <v>0</v>
      </c>
      <c r="X4265" s="832">
        <v>0</v>
      </c>
      <c r="Y4265" s="832">
        <v>0</v>
      </c>
      <c r="Z4265" s="832">
        <v>0</v>
      </c>
      <c r="AA4265" s="832">
        <v>0</v>
      </c>
      <c r="AB4265" s="832">
        <v>0</v>
      </c>
      <c r="AC4265" s="832">
        <v>0</v>
      </c>
      <c r="AD4265" s="832">
        <v>0</v>
      </c>
      <c r="AE4265" s="832">
        <v>0</v>
      </c>
      <c r="AF4265" s="832">
        <v>0</v>
      </c>
      <c r="AG4265" s="832">
        <v>0</v>
      </c>
      <c r="AH4265" s="832">
        <v>0</v>
      </c>
      <c r="AI4265" s="832">
        <v>0</v>
      </c>
    </row>
    <row r="4266" spans="1:35" ht="15" customHeight="1">
      <c r="A4266" s="832" t="s">
        <v>1150</v>
      </c>
      <c r="B4266" s="832">
        <v>2024</v>
      </c>
      <c r="C4266" s="832" t="s">
        <v>2556</v>
      </c>
      <c r="D4266" s="832" t="s">
        <v>2854</v>
      </c>
      <c r="E4266" s="832" t="s">
        <v>333</v>
      </c>
      <c r="F4266" s="832" t="s">
        <v>2443</v>
      </c>
      <c r="G4266" s="832">
        <v>0</v>
      </c>
      <c r="H4266" s="832">
        <v>0</v>
      </c>
      <c r="I4266" s="832">
        <v>0</v>
      </c>
      <c r="J4266" s="832">
        <v>0</v>
      </c>
      <c r="K4266" s="832">
        <v>0</v>
      </c>
      <c r="L4266" s="832">
        <v>0</v>
      </c>
      <c r="M4266" s="832">
        <v>0</v>
      </c>
      <c r="N4266" s="832">
        <v>0</v>
      </c>
      <c r="O4266" s="832">
        <v>0</v>
      </c>
      <c r="P4266" s="832">
        <v>0</v>
      </c>
      <c r="Q4266" s="832">
        <v>0</v>
      </c>
      <c r="R4266" s="832">
        <v>0</v>
      </c>
      <c r="S4266" s="832">
        <v>0</v>
      </c>
      <c r="T4266" s="832">
        <v>0</v>
      </c>
      <c r="U4266" s="832">
        <v>0</v>
      </c>
      <c r="V4266" s="832">
        <v>0</v>
      </c>
      <c r="W4266" s="832">
        <v>0</v>
      </c>
      <c r="X4266" s="832">
        <v>0</v>
      </c>
      <c r="Y4266" s="832">
        <v>0</v>
      </c>
      <c r="Z4266" s="832">
        <v>0</v>
      </c>
      <c r="AA4266" s="832">
        <v>0</v>
      </c>
      <c r="AB4266" s="832">
        <v>0</v>
      </c>
      <c r="AC4266" s="832">
        <v>0</v>
      </c>
      <c r="AD4266" s="832">
        <v>0</v>
      </c>
      <c r="AE4266" s="832">
        <v>0</v>
      </c>
      <c r="AF4266" s="832">
        <v>0</v>
      </c>
      <c r="AG4266" s="832">
        <v>0</v>
      </c>
      <c r="AH4266" s="832">
        <v>0</v>
      </c>
      <c r="AI4266" s="832">
        <v>0</v>
      </c>
    </row>
    <row r="4267" spans="1:35" ht="15" customHeight="1">
      <c r="A4267" s="832" t="s">
        <v>1150</v>
      </c>
      <c r="B4267" s="832">
        <v>2024</v>
      </c>
      <c r="C4267" s="832" t="s">
        <v>2558</v>
      </c>
      <c r="D4267" s="832" t="s">
        <v>2855</v>
      </c>
      <c r="E4267" s="832" t="s">
        <v>1891</v>
      </c>
      <c r="F4267" s="832" t="s">
        <v>2443</v>
      </c>
      <c r="G4267" s="832">
        <v>0</v>
      </c>
      <c r="H4267" s="832">
        <v>0</v>
      </c>
      <c r="I4267" s="832">
        <v>0</v>
      </c>
      <c r="J4267" s="832">
        <v>0</v>
      </c>
      <c r="K4267" s="832">
        <v>0</v>
      </c>
      <c r="L4267" s="832">
        <v>0</v>
      </c>
      <c r="M4267" s="832">
        <v>0</v>
      </c>
      <c r="N4267" s="832">
        <v>0</v>
      </c>
      <c r="O4267" s="832">
        <v>0</v>
      </c>
      <c r="P4267" s="832">
        <v>0</v>
      </c>
      <c r="Q4267" s="832">
        <v>0</v>
      </c>
      <c r="R4267" s="832">
        <v>0</v>
      </c>
      <c r="S4267" s="832">
        <v>0</v>
      </c>
      <c r="T4267" s="832">
        <v>0</v>
      </c>
      <c r="U4267" s="832">
        <v>0</v>
      </c>
      <c r="V4267" s="832">
        <v>0</v>
      </c>
      <c r="W4267" s="832">
        <v>0</v>
      </c>
      <c r="X4267" s="832">
        <v>0</v>
      </c>
      <c r="Y4267" s="832">
        <v>0</v>
      </c>
      <c r="Z4267" s="832">
        <v>0</v>
      </c>
      <c r="AA4267" s="832">
        <v>0</v>
      </c>
      <c r="AB4267" s="832">
        <v>0</v>
      </c>
      <c r="AC4267" s="832">
        <v>0</v>
      </c>
      <c r="AD4267" s="832">
        <v>0</v>
      </c>
      <c r="AE4267" s="832">
        <v>0</v>
      </c>
      <c r="AF4267" s="832">
        <v>0</v>
      </c>
      <c r="AG4267" s="832">
        <v>0</v>
      </c>
      <c r="AH4267" s="832">
        <v>0</v>
      </c>
      <c r="AI4267" s="832">
        <v>0</v>
      </c>
    </row>
    <row r="4268" spans="1:35" ht="15" customHeight="1">
      <c r="A4268" s="832" t="s">
        <v>1150</v>
      </c>
      <c r="B4268" s="832">
        <v>2024</v>
      </c>
      <c r="C4268" s="832" t="s">
        <v>2560</v>
      </c>
      <c r="D4268" s="832" t="s">
        <v>2561</v>
      </c>
      <c r="E4268" s="832" t="s">
        <v>333</v>
      </c>
      <c r="F4268" s="832" t="s">
        <v>2443</v>
      </c>
      <c r="G4268" s="832">
        <v>0</v>
      </c>
      <c r="H4268" s="832">
        <v>0</v>
      </c>
      <c r="I4268" s="832">
        <v>0</v>
      </c>
      <c r="J4268" s="832">
        <v>0</v>
      </c>
      <c r="K4268" s="832">
        <v>0</v>
      </c>
      <c r="L4268" s="832">
        <v>0</v>
      </c>
      <c r="M4268" s="832">
        <v>0</v>
      </c>
      <c r="N4268" s="832">
        <v>0</v>
      </c>
      <c r="O4268" s="832">
        <v>0</v>
      </c>
      <c r="P4268" s="832">
        <v>0</v>
      </c>
      <c r="Q4268" s="832">
        <v>0</v>
      </c>
      <c r="R4268" s="832">
        <v>0</v>
      </c>
      <c r="S4268" s="832">
        <v>0</v>
      </c>
      <c r="T4268" s="832">
        <v>0</v>
      </c>
      <c r="U4268" s="832">
        <v>0</v>
      </c>
      <c r="V4268" s="832">
        <v>0</v>
      </c>
      <c r="W4268" s="832">
        <v>0</v>
      </c>
      <c r="X4268" s="832">
        <v>0</v>
      </c>
      <c r="Y4268" s="832">
        <v>0</v>
      </c>
      <c r="Z4268" s="832">
        <v>0</v>
      </c>
      <c r="AA4268" s="832">
        <v>0</v>
      </c>
      <c r="AB4268" s="832">
        <v>0</v>
      </c>
      <c r="AC4268" s="832">
        <v>0</v>
      </c>
      <c r="AD4268" s="832">
        <v>0</v>
      </c>
      <c r="AE4268" s="832">
        <v>0</v>
      </c>
      <c r="AF4268" s="832">
        <v>0</v>
      </c>
      <c r="AG4268" s="832">
        <v>0</v>
      </c>
      <c r="AH4268" s="832">
        <v>0</v>
      </c>
      <c r="AI4268" s="832">
        <v>0</v>
      </c>
    </row>
    <row r="4269" spans="1:35" ht="15" customHeight="1">
      <c r="A4269" s="832" t="s">
        <v>1150</v>
      </c>
      <c r="B4269" s="832">
        <v>2024</v>
      </c>
      <c r="C4269" s="832" t="s">
        <v>2562</v>
      </c>
      <c r="D4269" s="832" t="s">
        <v>2856</v>
      </c>
      <c r="E4269" s="832" t="s">
        <v>333</v>
      </c>
      <c r="F4269" s="832" t="s">
        <v>2443</v>
      </c>
      <c r="G4269" s="832">
        <v>732.5</v>
      </c>
      <c r="H4269" s="832">
        <v>732.5</v>
      </c>
      <c r="I4269" s="832">
        <v>732.5</v>
      </c>
      <c r="J4269" s="832">
        <v>732.5</v>
      </c>
      <c r="K4269" s="832">
        <v>771</v>
      </c>
      <c r="L4269" s="832">
        <v>771</v>
      </c>
      <c r="M4269" s="832">
        <v>2002.31</v>
      </c>
      <c r="N4269" s="832">
        <v>3404.51</v>
      </c>
      <c r="O4269" s="832">
        <v>4624.3100000000004</v>
      </c>
      <c r="P4269" s="832">
        <v>4624.3100000000004</v>
      </c>
      <c r="Q4269" s="832">
        <v>4624.3100000000004</v>
      </c>
      <c r="R4269" s="832">
        <v>5673.11</v>
      </c>
      <c r="S4269" s="832">
        <v>61.04</v>
      </c>
      <c r="T4269" s="832">
        <v>420.39</v>
      </c>
      <c r="U4269" s="832">
        <v>0</v>
      </c>
      <c r="V4269" s="832">
        <v>0</v>
      </c>
      <c r="W4269" s="832">
        <v>0</v>
      </c>
      <c r="X4269" s="832">
        <v>0</v>
      </c>
      <c r="Y4269" s="832">
        <v>0</v>
      </c>
      <c r="Z4269" s="832">
        <v>0</v>
      </c>
      <c r="AA4269" s="832">
        <v>0</v>
      </c>
      <c r="AB4269" s="832">
        <v>0</v>
      </c>
      <c r="AC4269" s="832">
        <v>0</v>
      </c>
      <c r="AD4269" s="832">
        <v>0</v>
      </c>
      <c r="AE4269" s="832">
        <v>0</v>
      </c>
      <c r="AF4269" s="832">
        <v>0</v>
      </c>
      <c r="AG4269" s="832">
        <v>0</v>
      </c>
      <c r="AH4269" s="832">
        <v>0</v>
      </c>
      <c r="AI4269" s="832">
        <v>0</v>
      </c>
    </row>
    <row r="4270" spans="1:35" ht="15" customHeight="1">
      <c r="A4270" s="832" t="s">
        <v>1150</v>
      </c>
      <c r="B4270" s="832">
        <v>2024</v>
      </c>
      <c r="C4270" s="832" t="s">
        <v>2564</v>
      </c>
      <c r="D4270" s="832" t="s">
        <v>2857</v>
      </c>
      <c r="E4270" s="832" t="s">
        <v>333</v>
      </c>
      <c r="F4270" s="832" t="s">
        <v>2443</v>
      </c>
      <c r="G4270" s="832">
        <v>0</v>
      </c>
      <c r="H4270" s="832">
        <v>0</v>
      </c>
      <c r="I4270" s="832">
        <v>0</v>
      </c>
      <c r="J4270" s="832">
        <v>0</v>
      </c>
      <c r="K4270" s="832">
        <v>0</v>
      </c>
      <c r="L4270" s="832">
        <v>0</v>
      </c>
      <c r="M4270" s="832">
        <v>0</v>
      </c>
      <c r="N4270" s="832">
        <v>0</v>
      </c>
      <c r="O4270" s="832">
        <v>0</v>
      </c>
      <c r="P4270" s="832">
        <v>0</v>
      </c>
      <c r="Q4270" s="832">
        <v>0</v>
      </c>
      <c r="R4270" s="832">
        <v>0</v>
      </c>
      <c r="S4270" s="832">
        <v>0</v>
      </c>
      <c r="T4270" s="832">
        <v>0</v>
      </c>
      <c r="U4270" s="832">
        <v>0</v>
      </c>
      <c r="V4270" s="832">
        <v>0</v>
      </c>
      <c r="W4270" s="832">
        <v>0</v>
      </c>
      <c r="X4270" s="832">
        <v>0</v>
      </c>
      <c r="Y4270" s="832">
        <v>0</v>
      </c>
      <c r="Z4270" s="832">
        <v>0</v>
      </c>
      <c r="AA4270" s="832">
        <v>0</v>
      </c>
      <c r="AB4270" s="832">
        <v>0</v>
      </c>
      <c r="AC4270" s="832">
        <v>0</v>
      </c>
      <c r="AD4270" s="832">
        <v>0</v>
      </c>
      <c r="AE4270" s="832">
        <v>0</v>
      </c>
      <c r="AF4270" s="832">
        <v>0</v>
      </c>
      <c r="AG4270" s="832">
        <v>0</v>
      </c>
      <c r="AH4270" s="832">
        <v>0</v>
      </c>
      <c r="AI4270" s="832">
        <v>0</v>
      </c>
    </row>
    <row r="4271" spans="1:35" ht="15" customHeight="1">
      <c r="A4271" s="832" t="s">
        <v>1150</v>
      </c>
      <c r="B4271" s="832">
        <v>2024</v>
      </c>
      <c r="C4271" s="832" t="s">
        <v>2566</v>
      </c>
      <c r="D4271" s="832" t="s">
        <v>2858</v>
      </c>
      <c r="E4271" s="832" t="s">
        <v>333</v>
      </c>
      <c r="F4271" s="832" t="s">
        <v>2443</v>
      </c>
      <c r="G4271" s="832">
        <v>120</v>
      </c>
      <c r="H4271" s="832">
        <v>120</v>
      </c>
      <c r="I4271" s="832">
        <v>120</v>
      </c>
      <c r="J4271" s="832">
        <v>120</v>
      </c>
      <c r="K4271" s="832">
        <v>240</v>
      </c>
      <c r="L4271" s="832">
        <v>240</v>
      </c>
      <c r="M4271" s="832">
        <v>240</v>
      </c>
      <c r="N4271" s="832">
        <v>240</v>
      </c>
      <c r="O4271" s="832">
        <v>240</v>
      </c>
      <c r="P4271" s="832">
        <v>240</v>
      </c>
      <c r="Q4271" s="832">
        <v>240</v>
      </c>
      <c r="R4271" s="832">
        <v>240</v>
      </c>
      <c r="S4271" s="832">
        <v>10</v>
      </c>
      <c r="T4271" s="832">
        <v>21.82</v>
      </c>
      <c r="U4271" s="832">
        <v>0</v>
      </c>
      <c r="V4271" s="832">
        <v>0</v>
      </c>
      <c r="W4271" s="832">
        <v>0</v>
      </c>
      <c r="X4271" s="832">
        <v>0</v>
      </c>
      <c r="Y4271" s="832">
        <v>0</v>
      </c>
      <c r="Z4271" s="832">
        <v>0</v>
      </c>
      <c r="AA4271" s="832">
        <v>0</v>
      </c>
      <c r="AB4271" s="832">
        <v>0</v>
      </c>
      <c r="AC4271" s="832">
        <v>0</v>
      </c>
      <c r="AD4271" s="832">
        <v>0</v>
      </c>
      <c r="AE4271" s="832">
        <v>0</v>
      </c>
      <c r="AF4271" s="832">
        <v>0</v>
      </c>
      <c r="AG4271" s="832">
        <v>0</v>
      </c>
      <c r="AH4271" s="832">
        <v>0</v>
      </c>
      <c r="AI4271" s="832">
        <v>0</v>
      </c>
    </row>
    <row r="4272" spans="1:35" ht="15" customHeight="1">
      <c r="A4272" s="832" t="s">
        <v>1150</v>
      </c>
      <c r="B4272" s="832">
        <v>2024</v>
      </c>
      <c r="C4272" s="832" t="s">
        <v>2568</v>
      </c>
      <c r="D4272" s="832" t="s">
        <v>2502</v>
      </c>
      <c r="E4272" s="832" t="s">
        <v>333</v>
      </c>
      <c r="F4272" s="832" t="s">
        <v>2443</v>
      </c>
      <c r="G4272" s="832">
        <v>0</v>
      </c>
      <c r="H4272" s="832">
        <v>380</v>
      </c>
      <c r="I4272" s="832">
        <v>380</v>
      </c>
      <c r="J4272" s="832">
        <v>380</v>
      </c>
      <c r="K4272" s="832">
        <v>0</v>
      </c>
      <c r="L4272" s="832">
        <v>0</v>
      </c>
      <c r="M4272" s="832">
        <v>0</v>
      </c>
      <c r="N4272" s="832">
        <v>1300</v>
      </c>
      <c r="O4272" s="832">
        <v>1300</v>
      </c>
      <c r="P4272" s="832">
        <v>1300</v>
      </c>
      <c r="Q4272" s="832">
        <v>1300</v>
      </c>
      <c r="R4272" s="832">
        <v>1300</v>
      </c>
      <c r="S4272" s="832">
        <v>31.67</v>
      </c>
      <c r="T4272" s="832">
        <v>152.72999999999999</v>
      </c>
      <c r="U4272" s="832">
        <v>0</v>
      </c>
      <c r="V4272" s="832">
        <v>0</v>
      </c>
      <c r="W4272" s="832">
        <v>0</v>
      </c>
      <c r="X4272" s="832">
        <v>0</v>
      </c>
      <c r="Y4272" s="832">
        <v>0</v>
      </c>
      <c r="Z4272" s="832">
        <v>0</v>
      </c>
      <c r="AA4272" s="832">
        <v>0</v>
      </c>
      <c r="AB4272" s="832">
        <v>0</v>
      </c>
      <c r="AC4272" s="832">
        <v>0</v>
      </c>
      <c r="AD4272" s="832">
        <v>0</v>
      </c>
      <c r="AE4272" s="832">
        <v>0</v>
      </c>
      <c r="AF4272" s="832">
        <v>0</v>
      </c>
      <c r="AG4272" s="832">
        <v>0</v>
      </c>
      <c r="AH4272" s="832">
        <v>0</v>
      </c>
      <c r="AI4272" s="832">
        <v>0</v>
      </c>
    </row>
    <row r="4273" spans="1:35" ht="15" customHeight="1">
      <c r="A4273" s="832" t="s">
        <v>1150</v>
      </c>
      <c r="B4273" s="832">
        <v>2024</v>
      </c>
      <c r="C4273" s="832" t="s">
        <v>2569</v>
      </c>
      <c r="D4273" s="832" t="s">
        <v>2356</v>
      </c>
      <c r="E4273" s="832" t="s">
        <v>333</v>
      </c>
      <c r="F4273" s="832" t="s">
        <v>2443</v>
      </c>
      <c r="G4273" s="832">
        <v>0</v>
      </c>
      <c r="H4273" s="832">
        <v>0</v>
      </c>
      <c r="I4273" s="832">
        <v>0</v>
      </c>
      <c r="J4273" s="832">
        <v>0</v>
      </c>
      <c r="K4273" s="832">
        <v>0</v>
      </c>
      <c r="L4273" s="832">
        <v>0</v>
      </c>
      <c r="M4273" s="832">
        <v>0</v>
      </c>
      <c r="N4273" s="832">
        <v>0</v>
      </c>
      <c r="O4273" s="832">
        <v>0</v>
      </c>
      <c r="P4273" s="832">
        <v>0</v>
      </c>
      <c r="Q4273" s="832">
        <v>0</v>
      </c>
      <c r="R4273" s="832">
        <v>0</v>
      </c>
      <c r="S4273" s="832">
        <v>0</v>
      </c>
      <c r="T4273" s="832">
        <v>0</v>
      </c>
      <c r="U4273" s="832">
        <v>0</v>
      </c>
      <c r="V4273" s="832">
        <v>0</v>
      </c>
      <c r="W4273" s="832">
        <v>0</v>
      </c>
      <c r="X4273" s="832">
        <v>0</v>
      </c>
      <c r="Y4273" s="832">
        <v>0</v>
      </c>
      <c r="Z4273" s="832">
        <v>0</v>
      </c>
      <c r="AA4273" s="832">
        <v>0</v>
      </c>
      <c r="AB4273" s="832">
        <v>0</v>
      </c>
      <c r="AC4273" s="832">
        <v>0</v>
      </c>
      <c r="AD4273" s="832">
        <v>0</v>
      </c>
      <c r="AE4273" s="832">
        <v>0</v>
      </c>
      <c r="AF4273" s="832">
        <v>0</v>
      </c>
      <c r="AG4273" s="832">
        <v>0</v>
      </c>
      <c r="AH4273" s="832">
        <v>0</v>
      </c>
      <c r="AI4273" s="832">
        <v>0</v>
      </c>
    </row>
    <row r="4274" spans="1:35" ht="15" customHeight="1">
      <c r="A4274" s="832" t="s">
        <v>1150</v>
      </c>
      <c r="B4274" s="832">
        <v>2024</v>
      </c>
      <c r="C4274" s="832" t="s">
        <v>2570</v>
      </c>
      <c r="D4274" s="832" t="s">
        <v>2571</v>
      </c>
      <c r="E4274" s="832" t="s">
        <v>1891</v>
      </c>
      <c r="F4274" s="832" t="s">
        <v>2443</v>
      </c>
      <c r="G4274" s="832">
        <v>223134.39</v>
      </c>
      <c r="H4274" s="832">
        <v>266688.31</v>
      </c>
      <c r="I4274" s="832">
        <v>266688.31</v>
      </c>
      <c r="J4274" s="832">
        <v>266688.31</v>
      </c>
      <c r="K4274" s="832">
        <v>0</v>
      </c>
      <c r="L4274" s="832">
        <v>0</v>
      </c>
      <c r="M4274" s="832">
        <v>43879.25</v>
      </c>
      <c r="N4274" s="832">
        <v>89807.89</v>
      </c>
      <c r="O4274" s="832">
        <v>89807.89</v>
      </c>
      <c r="P4274" s="832">
        <v>89807.89</v>
      </c>
      <c r="Q4274" s="832">
        <v>89807.89</v>
      </c>
      <c r="R4274" s="832">
        <v>139419.26999999999</v>
      </c>
      <c r="S4274" s="832">
        <v>22224.03</v>
      </c>
      <c r="T4274" s="832">
        <v>12123.8</v>
      </c>
      <c r="U4274" s="832">
        <v>0</v>
      </c>
      <c r="V4274" s="832">
        <v>0</v>
      </c>
      <c r="W4274" s="832">
        <v>0</v>
      </c>
      <c r="X4274" s="832">
        <v>0</v>
      </c>
      <c r="Y4274" s="832">
        <v>0</v>
      </c>
      <c r="Z4274" s="832">
        <v>0</v>
      </c>
      <c r="AA4274" s="832">
        <v>0</v>
      </c>
      <c r="AB4274" s="832">
        <v>0</v>
      </c>
      <c r="AC4274" s="832">
        <v>0</v>
      </c>
      <c r="AD4274" s="832">
        <v>0</v>
      </c>
      <c r="AE4274" s="832">
        <v>0</v>
      </c>
      <c r="AF4274" s="832">
        <v>0</v>
      </c>
      <c r="AG4274" s="832">
        <v>0</v>
      </c>
      <c r="AH4274" s="832">
        <v>0</v>
      </c>
      <c r="AI4274" s="832">
        <v>0</v>
      </c>
    </row>
    <row r="4275" spans="1:35" ht="15" customHeight="1">
      <c r="A4275" s="832" t="s">
        <v>1150</v>
      </c>
      <c r="B4275" s="832">
        <v>2024</v>
      </c>
      <c r="C4275" s="832" t="s">
        <v>2572</v>
      </c>
      <c r="D4275" s="832" t="s">
        <v>2870</v>
      </c>
      <c r="E4275" s="832" t="s">
        <v>1891</v>
      </c>
      <c r="F4275" s="832" t="s">
        <v>2443</v>
      </c>
      <c r="G4275" s="832">
        <v>2961395.87</v>
      </c>
      <c r="H4275" s="832">
        <v>3429322.7</v>
      </c>
      <c r="I4275" s="832">
        <v>4574548.62</v>
      </c>
      <c r="J4275" s="832">
        <v>5049875.12</v>
      </c>
      <c r="K4275" s="832">
        <v>1144584.67</v>
      </c>
      <c r="L4275" s="832">
        <v>1819621.75</v>
      </c>
      <c r="M4275" s="832">
        <v>2979286.48</v>
      </c>
      <c r="N4275" s="832">
        <v>3696249.84</v>
      </c>
      <c r="O4275" s="832">
        <v>4885561.33</v>
      </c>
      <c r="P4275" s="832">
        <v>7497595.6100000003</v>
      </c>
      <c r="Q4275" s="832">
        <v>8843167.0800000001</v>
      </c>
      <c r="R4275" s="832">
        <v>10282159.619999999</v>
      </c>
      <c r="S4275" s="832">
        <v>420822.93</v>
      </c>
      <c r="T4275" s="832">
        <v>1038994.46</v>
      </c>
      <c r="U4275" s="832">
        <v>0</v>
      </c>
      <c r="V4275" s="832">
        <v>0</v>
      </c>
      <c r="W4275" s="832">
        <v>0</v>
      </c>
      <c r="X4275" s="832">
        <v>0</v>
      </c>
      <c r="Y4275" s="832">
        <v>0</v>
      </c>
      <c r="Z4275" s="832">
        <v>0</v>
      </c>
      <c r="AA4275" s="832">
        <v>0</v>
      </c>
      <c r="AB4275" s="832">
        <v>0</v>
      </c>
      <c r="AC4275" s="832">
        <v>0</v>
      </c>
      <c r="AD4275" s="832">
        <v>0</v>
      </c>
      <c r="AE4275" s="832">
        <v>0</v>
      </c>
      <c r="AF4275" s="832">
        <v>0</v>
      </c>
      <c r="AG4275" s="832">
        <v>0</v>
      </c>
      <c r="AH4275" s="832">
        <v>0</v>
      </c>
      <c r="AI4275" s="832">
        <v>0</v>
      </c>
    </row>
    <row r="4276" spans="1:35" ht="15" customHeight="1">
      <c r="A4276" s="832" t="s">
        <v>1150</v>
      </c>
      <c r="B4276" s="832">
        <v>2024</v>
      </c>
      <c r="C4276" s="832" t="s">
        <v>2574</v>
      </c>
      <c r="D4276" s="832" t="s">
        <v>2874</v>
      </c>
      <c r="E4276" s="832" t="s">
        <v>1891</v>
      </c>
      <c r="F4276" s="832" t="s">
        <v>2443</v>
      </c>
      <c r="G4276" s="832">
        <v>2474866.75</v>
      </c>
      <c r="H4276" s="832">
        <v>2703589.46</v>
      </c>
      <c r="I4276" s="832">
        <v>2884363.65</v>
      </c>
      <c r="J4276" s="832">
        <v>3126486.52</v>
      </c>
      <c r="K4276" s="832">
        <v>354687.31</v>
      </c>
      <c r="L4276" s="832">
        <v>712989.3</v>
      </c>
      <c r="M4276" s="832">
        <v>951942.74</v>
      </c>
      <c r="N4276" s="832">
        <v>1083392.3500000001</v>
      </c>
      <c r="O4276" s="832">
        <v>1208374.6000000001</v>
      </c>
      <c r="P4276" s="832">
        <v>1396548.24</v>
      </c>
      <c r="Q4276" s="832">
        <v>1635893.89</v>
      </c>
      <c r="R4276" s="832">
        <v>1692449.41</v>
      </c>
      <c r="S4276" s="832">
        <v>260540.54</v>
      </c>
      <c r="T4276" s="832">
        <v>252774.42</v>
      </c>
      <c r="U4276" s="832">
        <v>0</v>
      </c>
      <c r="V4276" s="832">
        <v>0</v>
      </c>
      <c r="W4276" s="832">
        <v>0</v>
      </c>
      <c r="X4276" s="832">
        <v>0</v>
      </c>
      <c r="Y4276" s="832">
        <v>0</v>
      </c>
      <c r="Z4276" s="832">
        <v>0</v>
      </c>
      <c r="AA4276" s="832">
        <v>0</v>
      </c>
      <c r="AB4276" s="832">
        <v>0</v>
      </c>
      <c r="AC4276" s="832">
        <v>0</v>
      </c>
      <c r="AD4276" s="832">
        <v>0</v>
      </c>
      <c r="AE4276" s="832">
        <v>0</v>
      </c>
      <c r="AF4276" s="832">
        <v>0</v>
      </c>
      <c r="AG4276" s="832">
        <v>0</v>
      </c>
      <c r="AH4276" s="832">
        <v>0</v>
      </c>
      <c r="AI4276" s="832">
        <v>0</v>
      </c>
    </row>
    <row r="4277" spans="1:35" ht="15" customHeight="1">
      <c r="A4277" s="832" t="s">
        <v>1150</v>
      </c>
      <c r="B4277" s="832">
        <v>2024</v>
      </c>
      <c r="C4277" s="832" t="s">
        <v>2577</v>
      </c>
      <c r="D4277" s="832" t="s">
        <v>2879</v>
      </c>
      <c r="E4277" s="832" t="s">
        <v>1891</v>
      </c>
      <c r="F4277" s="832" t="s">
        <v>2443</v>
      </c>
      <c r="G4277" s="832">
        <v>0</v>
      </c>
      <c r="H4277" s="832">
        <v>0</v>
      </c>
      <c r="I4277" s="832">
        <v>0</v>
      </c>
      <c r="J4277" s="832">
        <v>0</v>
      </c>
      <c r="K4277" s="832">
        <v>0</v>
      </c>
      <c r="L4277" s="832">
        <v>0</v>
      </c>
      <c r="M4277" s="832">
        <v>0</v>
      </c>
      <c r="N4277" s="832">
        <v>0</v>
      </c>
      <c r="O4277" s="832">
        <v>0</v>
      </c>
      <c r="P4277" s="832">
        <v>0</v>
      </c>
      <c r="Q4277" s="832">
        <v>0</v>
      </c>
      <c r="R4277" s="832">
        <v>0</v>
      </c>
      <c r="S4277" s="832">
        <v>0</v>
      </c>
      <c r="T4277" s="832">
        <v>0</v>
      </c>
      <c r="U4277" s="832">
        <v>0</v>
      </c>
      <c r="V4277" s="832">
        <v>0</v>
      </c>
      <c r="W4277" s="832">
        <v>0</v>
      </c>
      <c r="X4277" s="832">
        <v>0</v>
      </c>
      <c r="Y4277" s="832">
        <v>0</v>
      </c>
      <c r="Z4277" s="832">
        <v>0</v>
      </c>
      <c r="AA4277" s="832">
        <v>0</v>
      </c>
      <c r="AB4277" s="832">
        <v>0</v>
      </c>
      <c r="AC4277" s="832">
        <v>0</v>
      </c>
      <c r="AD4277" s="832">
        <v>0</v>
      </c>
      <c r="AE4277" s="832">
        <v>0</v>
      </c>
      <c r="AF4277" s="832">
        <v>0</v>
      </c>
      <c r="AG4277" s="832">
        <v>0</v>
      </c>
      <c r="AH4277" s="832">
        <v>0</v>
      </c>
      <c r="AI4277" s="832">
        <v>0</v>
      </c>
    </row>
    <row r="4278" spans="1:35" ht="15" customHeight="1">
      <c r="A4278" s="832" t="s">
        <v>1150</v>
      </c>
      <c r="B4278" s="832">
        <v>2024</v>
      </c>
      <c r="C4278" s="832" t="s">
        <v>2579</v>
      </c>
      <c r="D4278" s="832" t="s">
        <v>2580</v>
      </c>
      <c r="E4278" s="832" t="s">
        <v>333</v>
      </c>
      <c r="F4278" s="832" t="s">
        <v>2443</v>
      </c>
      <c r="G4278" s="832">
        <v>1252794.21</v>
      </c>
      <c r="H4278" s="832">
        <v>1424102.46</v>
      </c>
      <c r="I4278" s="832">
        <v>1622540.02</v>
      </c>
      <c r="J4278" s="832">
        <v>1785873.3</v>
      </c>
      <c r="K4278" s="832">
        <v>198997.9</v>
      </c>
      <c r="L4278" s="832">
        <v>359998.51</v>
      </c>
      <c r="M4278" s="832">
        <v>561814.89</v>
      </c>
      <c r="N4278" s="832">
        <v>750314.77</v>
      </c>
      <c r="O4278" s="832">
        <v>902236.26</v>
      </c>
      <c r="P4278" s="832">
        <v>1105269.9099999999</v>
      </c>
      <c r="Q4278" s="832">
        <v>1323307.76</v>
      </c>
      <c r="R4278" s="832">
        <v>1530374.65</v>
      </c>
      <c r="S4278" s="832">
        <v>148822.78</v>
      </c>
      <c r="T4278" s="832">
        <v>185265.08</v>
      </c>
      <c r="U4278" s="832">
        <v>0</v>
      </c>
      <c r="V4278" s="832">
        <v>0</v>
      </c>
      <c r="W4278" s="832">
        <v>0</v>
      </c>
      <c r="X4278" s="832">
        <v>0</v>
      </c>
      <c r="Y4278" s="832">
        <v>0</v>
      </c>
      <c r="Z4278" s="832">
        <v>0</v>
      </c>
      <c r="AA4278" s="832">
        <v>0</v>
      </c>
      <c r="AB4278" s="832">
        <v>0</v>
      </c>
      <c r="AC4278" s="832">
        <v>0</v>
      </c>
      <c r="AD4278" s="832">
        <v>0</v>
      </c>
      <c r="AE4278" s="832">
        <v>0</v>
      </c>
      <c r="AF4278" s="832">
        <v>0</v>
      </c>
      <c r="AG4278" s="832">
        <v>0</v>
      </c>
      <c r="AH4278" s="832">
        <v>0</v>
      </c>
      <c r="AI4278" s="832">
        <v>0</v>
      </c>
    </row>
    <row r="4279" spans="1:35" ht="15" customHeight="1">
      <c r="A4279" s="832" t="s">
        <v>1150</v>
      </c>
      <c r="B4279" s="832">
        <v>2024</v>
      </c>
      <c r="C4279" s="832" t="s">
        <v>2581</v>
      </c>
      <c r="D4279" s="832" t="s">
        <v>2582</v>
      </c>
      <c r="E4279" s="832" t="s">
        <v>333</v>
      </c>
      <c r="F4279" s="832" t="s">
        <v>2443</v>
      </c>
      <c r="G4279" s="832">
        <v>26038.67</v>
      </c>
      <c r="H4279" s="832">
        <v>29724</v>
      </c>
      <c r="I4279" s="832">
        <v>34313.08</v>
      </c>
      <c r="J4279" s="832">
        <v>36324.53</v>
      </c>
      <c r="K4279" s="832">
        <v>4510.3599999999997</v>
      </c>
      <c r="L4279" s="832">
        <v>7443.24</v>
      </c>
      <c r="M4279" s="832">
        <v>9336.91</v>
      </c>
      <c r="N4279" s="832">
        <v>12755.28</v>
      </c>
      <c r="O4279" s="832">
        <v>16749.939999999999</v>
      </c>
      <c r="P4279" s="832">
        <v>21861.71</v>
      </c>
      <c r="Q4279" s="832">
        <v>25595.66</v>
      </c>
      <c r="R4279" s="832">
        <v>31080.16</v>
      </c>
      <c r="S4279" s="832">
        <v>3027.04</v>
      </c>
      <c r="T4279" s="832">
        <v>3447.26</v>
      </c>
      <c r="U4279" s="832">
        <v>0</v>
      </c>
      <c r="V4279" s="832">
        <v>0</v>
      </c>
      <c r="W4279" s="832">
        <v>0</v>
      </c>
      <c r="X4279" s="832">
        <v>0</v>
      </c>
      <c r="Y4279" s="832">
        <v>0</v>
      </c>
      <c r="Z4279" s="832">
        <v>0</v>
      </c>
      <c r="AA4279" s="832">
        <v>0</v>
      </c>
      <c r="AB4279" s="832">
        <v>0</v>
      </c>
      <c r="AC4279" s="832">
        <v>0</v>
      </c>
      <c r="AD4279" s="832">
        <v>0</v>
      </c>
      <c r="AE4279" s="832">
        <v>0</v>
      </c>
      <c r="AF4279" s="832">
        <v>0</v>
      </c>
      <c r="AG4279" s="832">
        <v>0</v>
      </c>
      <c r="AH4279" s="832">
        <v>0</v>
      </c>
      <c r="AI4279" s="832">
        <v>0</v>
      </c>
    </row>
    <row r="4280" spans="1:35" ht="15" customHeight="1">
      <c r="A4280" s="832" t="s">
        <v>1150</v>
      </c>
      <c r="B4280" s="832">
        <v>2024</v>
      </c>
      <c r="C4280" s="832" t="s">
        <v>2583</v>
      </c>
      <c r="D4280" s="832" t="s">
        <v>2859</v>
      </c>
      <c r="E4280" s="832" t="s">
        <v>333</v>
      </c>
      <c r="F4280" s="832" t="s">
        <v>2443</v>
      </c>
      <c r="G4280" s="832">
        <v>96998.98</v>
      </c>
      <c r="H4280" s="832">
        <v>114446.86</v>
      </c>
      <c r="I4280" s="832">
        <v>131969.66</v>
      </c>
      <c r="J4280" s="832">
        <v>151806.1</v>
      </c>
      <c r="K4280" s="832">
        <v>15101.17</v>
      </c>
      <c r="L4280" s="832">
        <v>27827.29</v>
      </c>
      <c r="M4280" s="832">
        <v>39283.61</v>
      </c>
      <c r="N4280" s="832">
        <v>51334.22</v>
      </c>
      <c r="O4280" s="832">
        <v>68764.03</v>
      </c>
      <c r="P4280" s="832">
        <v>97084.13</v>
      </c>
      <c r="Q4280" s="832">
        <v>129552.36</v>
      </c>
      <c r="R4280" s="832">
        <v>142398.75</v>
      </c>
      <c r="S4280" s="832">
        <v>12650.51</v>
      </c>
      <c r="T4280" s="832">
        <v>18150.87</v>
      </c>
      <c r="U4280" s="832">
        <v>0</v>
      </c>
      <c r="V4280" s="832">
        <v>0</v>
      </c>
      <c r="W4280" s="832">
        <v>0</v>
      </c>
      <c r="X4280" s="832">
        <v>0</v>
      </c>
      <c r="Y4280" s="832">
        <v>0</v>
      </c>
      <c r="Z4280" s="832">
        <v>0</v>
      </c>
      <c r="AA4280" s="832">
        <v>0</v>
      </c>
      <c r="AB4280" s="832">
        <v>0</v>
      </c>
      <c r="AC4280" s="832">
        <v>0</v>
      </c>
      <c r="AD4280" s="832">
        <v>0</v>
      </c>
      <c r="AE4280" s="832">
        <v>0</v>
      </c>
      <c r="AF4280" s="832">
        <v>0</v>
      </c>
      <c r="AG4280" s="832">
        <v>0</v>
      </c>
      <c r="AH4280" s="832">
        <v>0</v>
      </c>
      <c r="AI4280" s="832">
        <v>0</v>
      </c>
    </row>
    <row r="4281" spans="1:35" ht="15" customHeight="1">
      <c r="A4281" s="832" t="s">
        <v>1150</v>
      </c>
      <c r="B4281" s="832">
        <v>2024</v>
      </c>
      <c r="C4281" s="832" t="s">
        <v>2585</v>
      </c>
      <c r="D4281" s="832" t="s">
        <v>2586</v>
      </c>
      <c r="E4281" s="832" t="s">
        <v>333</v>
      </c>
      <c r="F4281" s="832" t="s">
        <v>2443</v>
      </c>
      <c r="G4281" s="832">
        <v>375768.28</v>
      </c>
      <c r="H4281" s="832">
        <v>404193.84</v>
      </c>
      <c r="I4281" s="832">
        <v>438241.17</v>
      </c>
      <c r="J4281" s="832">
        <v>497229.18</v>
      </c>
      <c r="K4281" s="832">
        <v>80104.86</v>
      </c>
      <c r="L4281" s="832">
        <v>132769.21</v>
      </c>
      <c r="M4281" s="832">
        <v>178573.44</v>
      </c>
      <c r="N4281" s="832">
        <v>220273.87</v>
      </c>
      <c r="O4281" s="832">
        <v>270292.96999999997</v>
      </c>
      <c r="P4281" s="832">
        <v>327394.52</v>
      </c>
      <c r="Q4281" s="832">
        <v>386926.94</v>
      </c>
      <c r="R4281" s="832">
        <v>431876.55</v>
      </c>
      <c r="S4281" s="832">
        <v>41435.769999999997</v>
      </c>
      <c r="T4281" s="832">
        <v>50723.73</v>
      </c>
      <c r="U4281" s="832">
        <v>0</v>
      </c>
      <c r="V4281" s="832">
        <v>0</v>
      </c>
      <c r="W4281" s="832">
        <v>0</v>
      </c>
      <c r="X4281" s="832">
        <v>0</v>
      </c>
      <c r="Y4281" s="832">
        <v>0</v>
      </c>
      <c r="Z4281" s="832">
        <v>0</v>
      </c>
      <c r="AA4281" s="832">
        <v>0</v>
      </c>
      <c r="AB4281" s="832">
        <v>0</v>
      </c>
      <c r="AC4281" s="832">
        <v>0</v>
      </c>
      <c r="AD4281" s="832">
        <v>0</v>
      </c>
      <c r="AE4281" s="832">
        <v>0</v>
      </c>
      <c r="AF4281" s="832">
        <v>0</v>
      </c>
      <c r="AG4281" s="832">
        <v>0</v>
      </c>
      <c r="AH4281" s="832">
        <v>0</v>
      </c>
      <c r="AI4281" s="832">
        <v>0</v>
      </c>
    </row>
    <row r="4282" spans="1:35" ht="15" customHeight="1">
      <c r="A4282" s="832" t="s">
        <v>1150</v>
      </c>
      <c r="B4282" s="832">
        <v>2024</v>
      </c>
      <c r="C4282" s="832" t="s">
        <v>2587</v>
      </c>
      <c r="D4282" s="832" t="s">
        <v>2860</v>
      </c>
      <c r="E4282" s="832" t="s">
        <v>333</v>
      </c>
      <c r="F4282" s="832" t="s">
        <v>2443</v>
      </c>
      <c r="G4282" s="832">
        <v>0</v>
      </c>
      <c r="H4282" s="832">
        <v>0</v>
      </c>
      <c r="I4282" s="832">
        <v>0</v>
      </c>
      <c r="J4282" s="832">
        <v>0</v>
      </c>
      <c r="K4282" s="832">
        <v>0</v>
      </c>
      <c r="L4282" s="832">
        <v>0</v>
      </c>
      <c r="M4282" s="832">
        <v>0</v>
      </c>
      <c r="N4282" s="832">
        <v>0</v>
      </c>
      <c r="O4282" s="832">
        <v>0</v>
      </c>
      <c r="P4282" s="832">
        <v>0</v>
      </c>
      <c r="Q4282" s="832">
        <v>0</v>
      </c>
      <c r="R4282" s="832">
        <v>0</v>
      </c>
      <c r="S4282" s="832">
        <v>0</v>
      </c>
      <c r="T4282" s="832">
        <v>0</v>
      </c>
      <c r="U4282" s="832">
        <v>0</v>
      </c>
      <c r="V4282" s="832">
        <v>0</v>
      </c>
      <c r="W4282" s="832">
        <v>0</v>
      </c>
      <c r="X4282" s="832">
        <v>0</v>
      </c>
      <c r="Y4282" s="832">
        <v>0</v>
      </c>
      <c r="Z4282" s="832">
        <v>0</v>
      </c>
      <c r="AA4282" s="832">
        <v>0</v>
      </c>
      <c r="AB4282" s="832">
        <v>0</v>
      </c>
      <c r="AC4282" s="832">
        <v>0</v>
      </c>
      <c r="AD4282" s="832">
        <v>0</v>
      </c>
      <c r="AE4282" s="832">
        <v>0</v>
      </c>
      <c r="AF4282" s="832">
        <v>0</v>
      </c>
      <c r="AG4282" s="832">
        <v>0</v>
      </c>
      <c r="AH4282" s="832">
        <v>0</v>
      </c>
      <c r="AI4282" s="832">
        <v>0</v>
      </c>
    </row>
    <row r="4283" spans="1:35" ht="15" customHeight="1">
      <c r="A4283" s="832" t="s">
        <v>1150</v>
      </c>
      <c r="B4283" s="832">
        <v>2024</v>
      </c>
      <c r="C4283" s="832" t="s">
        <v>2589</v>
      </c>
      <c r="D4283" s="832" t="s">
        <v>2590</v>
      </c>
      <c r="E4283" s="832" t="s">
        <v>333</v>
      </c>
      <c r="F4283" s="832" t="s">
        <v>2443</v>
      </c>
      <c r="G4283" s="832">
        <v>0</v>
      </c>
      <c r="H4283" s="832">
        <v>0</v>
      </c>
      <c r="I4283" s="832">
        <v>0</v>
      </c>
      <c r="J4283" s="832">
        <v>0</v>
      </c>
      <c r="K4283" s="832">
        <v>0</v>
      </c>
      <c r="L4283" s="832">
        <v>0</v>
      </c>
      <c r="M4283" s="832">
        <v>0</v>
      </c>
      <c r="N4283" s="832">
        <v>0</v>
      </c>
      <c r="O4283" s="832">
        <v>0</v>
      </c>
      <c r="P4283" s="832">
        <v>0</v>
      </c>
      <c r="Q4283" s="832">
        <v>0</v>
      </c>
      <c r="R4283" s="832">
        <v>0</v>
      </c>
      <c r="S4283" s="832">
        <v>0</v>
      </c>
      <c r="T4283" s="832">
        <v>0</v>
      </c>
      <c r="U4283" s="832">
        <v>0</v>
      </c>
      <c r="V4283" s="832">
        <v>0</v>
      </c>
      <c r="W4283" s="832">
        <v>0</v>
      </c>
      <c r="X4283" s="832">
        <v>0</v>
      </c>
      <c r="Y4283" s="832">
        <v>0</v>
      </c>
      <c r="Z4283" s="832">
        <v>0</v>
      </c>
      <c r="AA4283" s="832">
        <v>0</v>
      </c>
      <c r="AB4283" s="832">
        <v>0</v>
      </c>
      <c r="AC4283" s="832">
        <v>0</v>
      </c>
      <c r="AD4283" s="832">
        <v>0</v>
      </c>
      <c r="AE4283" s="832">
        <v>0</v>
      </c>
      <c r="AF4283" s="832">
        <v>0</v>
      </c>
      <c r="AG4283" s="832">
        <v>0</v>
      </c>
      <c r="AH4283" s="832">
        <v>0</v>
      </c>
      <c r="AI4283" s="832">
        <v>0</v>
      </c>
    </row>
    <row r="4284" spans="1:35" ht="15" customHeight="1">
      <c r="A4284" s="832" t="s">
        <v>1150</v>
      </c>
      <c r="B4284" s="832">
        <v>2024</v>
      </c>
      <c r="C4284" s="832" t="s">
        <v>2591</v>
      </c>
      <c r="D4284" s="832" t="s">
        <v>2592</v>
      </c>
      <c r="E4284" s="832" t="s">
        <v>333</v>
      </c>
      <c r="F4284" s="832" t="s">
        <v>2443</v>
      </c>
      <c r="G4284" s="832">
        <v>533446.74</v>
      </c>
      <c r="H4284" s="832">
        <v>627763.17000000004</v>
      </c>
      <c r="I4284" s="832">
        <v>672302.96</v>
      </c>
      <c r="J4284" s="832">
        <v>700503.35</v>
      </c>
      <c r="K4284" s="832">
        <v>60315</v>
      </c>
      <c r="L4284" s="832">
        <v>142383.74</v>
      </c>
      <c r="M4284" s="832">
        <v>244544.53</v>
      </c>
      <c r="N4284" s="832">
        <v>315249.62</v>
      </c>
      <c r="O4284" s="832">
        <v>433560.12</v>
      </c>
      <c r="P4284" s="832">
        <v>553157.64</v>
      </c>
      <c r="Q4284" s="832">
        <v>592255.38</v>
      </c>
      <c r="R4284" s="832">
        <v>651200.69999999995</v>
      </c>
      <c r="S4284" s="832">
        <v>58375.28</v>
      </c>
      <c r="T4284" s="832">
        <v>79010.649999999994</v>
      </c>
      <c r="U4284" s="832">
        <v>0</v>
      </c>
      <c r="V4284" s="832">
        <v>0</v>
      </c>
      <c r="W4284" s="832">
        <v>0</v>
      </c>
      <c r="X4284" s="832">
        <v>0</v>
      </c>
      <c r="Y4284" s="832">
        <v>0</v>
      </c>
      <c r="Z4284" s="832">
        <v>0</v>
      </c>
      <c r="AA4284" s="832">
        <v>0</v>
      </c>
      <c r="AB4284" s="832">
        <v>0</v>
      </c>
      <c r="AC4284" s="832">
        <v>0</v>
      </c>
      <c r="AD4284" s="832">
        <v>0</v>
      </c>
      <c r="AE4284" s="832">
        <v>0</v>
      </c>
      <c r="AF4284" s="832">
        <v>0</v>
      </c>
      <c r="AG4284" s="832">
        <v>0</v>
      </c>
      <c r="AH4284" s="832">
        <v>0</v>
      </c>
      <c r="AI4284" s="832">
        <v>0</v>
      </c>
    </row>
    <row r="4285" spans="1:35" ht="15" customHeight="1">
      <c r="A4285" s="832" t="s">
        <v>1150</v>
      </c>
      <c r="B4285" s="832">
        <v>2024</v>
      </c>
      <c r="C4285" s="832" t="s">
        <v>2593</v>
      </c>
      <c r="D4285" s="832" t="s">
        <v>2594</v>
      </c>
      <c r="E4285" s="832" t="s">
        <v>333</v>
      </c>
      <c r="F4285" s="832" t="s">
        <v>2443</v>
      </c>
      <c r="G4285" s="832">
        <v>31088.19</v>
      </c>
      <c r="H4285" s="832">
        <v>37890.68</v>
      </c>
      <c r="I4285" s="832">
        <v>43056.68</v>
      </c>
      <c r="J4285" s="832">
        <v>45267.7</v>
      </c>
      <c r="K4285" s="832">
        <v>6706.2</v>
      </c>
      <c r="L4285" s="832">
        <v>9078.99</v>
      </c>
      <c r="M4285" s="832">
        <v>10955.93</v>
      </c>
      <c r="N4285" s="832">
        <v>14281.95</v>
      </c>
      <c r="O4285" s="832">
        <v>16339.91</v>
      </c>
      <c r="P4285" s="832">
        <v>21994.1</v>
      </c>
      <c r="Q4285" s="832">
        <v>28969.83</v>
      </c>
      <c r="R4285" s="832">
        <v>36369.82</v>
      </c>
      <c r="S4285" s="832">
        <v>3772.31</v>
      </c>
      <c r="T4285" s="832">
        <v>4298</v>
      </c>
      <c r="U4285" s="832">
        <v>0</v>
      </c>
      <c r="V4285" s="832">
        <v>0</v>
      </c>
      <c r="W4285" s="832">
        <v>0</v>
      </c>
      <c r="X4285" s="832">
        <v>0</v>
      </c>
      <c r="Y4285" s="832">
        <v>0</v>
      </c>
      <c r="Z4285" s="832">
        <v>0</v>
      </c>
      <c r="AA4285" s="832">
        <v>0</v>
      </c>
      <c r="AB4285" s="832">
        <v>0</v>
      </c>
      <c r="AC4285" s="832">
        <v>0</v>
      </c>
      <c r="AD4285" s="832">
        <v>0</v>
      </c>
      <c r="AE4285" s="832">
        <v>0</v>
      </c>
      <c r="AF4285" s="832">
        <v>0</v>
      </c>
      <c r="AG4285" s="832">
        <v>0</v>
      </c>
      <c r="AH4285" s="832">
        <v>0</v>
      </c>
      <c r="AI4285" s="832">
        <v>0</v>
      </c>
    </row>
    <row r="4286" spans="1:35" ht="15" customHeight="1">
      <c r="A4286" s="832" t="s">
        <v>1150</v>
      </c>
      <c r="B4286" s="832">
        <v>2024</v>
      </c>
      <c r="C4286" s="832" t="s">
        <v>2595</v>
      </c>
      <c r="D4286" s="832" t="s">
        <v>2596</v>
      </c>
      <c r="E4286" s="832" t="s">
        <v>333</v>
      </c>
      <c r="F4286" s="832" t="s">
        <v>2443</v>
      </c>
      <c r="G4286" s="832">
        <v>0</v>
      </c>
      <c r="H4286" s="832">
        <v>0</v>
      </c>
      <c r="I4286" s="832">
        <v>0</v>
      </c>
      <c r="J4286" s="832">
        <v>0</v>
      </c>
      <c r="K4286" s="832">
        <v>0</v>
      </c>
      <c r="L4286" s="832">
        <v>0</v>
      </c>
      <c r="M4286" s="832">
        <v>0</v>
      </c>
      <c r="N4286" s="832">
        <v>0</v>
      </c>
      <c r="O4286" s="832">
        <v>0</v>
      </c>
      <c r="P4286" s="832">
        <v>0</v>
      </c>
      <c r="Q4286" s="832">
        <v>0</v>
      </c>
      <c r="R4286" s="832">
        <v>0</v>
      </c>
      <c r="S4286" s="832">
        <v>0</v>
      </c>
      <c r="T4286" s="832">
        <v>0</v>
      </c>
      <c r="U4286" s="832">
        <v>0</v>
      </c>
      <c r="V4286" s="832">
        <v>0</v>
      </c>
      <c r="W4286" s="832">
        <v>0</v>
      </c>
      <c r="X4286" s="832">
        <v>0</v>
      </c>
      <c r="Y4286" s="832">
        <v>0</v>
      </c>
      <c r="Z4286" s="832">
        <v>0</v>
      </c>
      <c r="AA4286" s="832">
        <v>0</v>
      </c>
      <c r="AB4286" s="832">
        <v>0</v>
      </c>
      <c r="AC4286" s="832">
        <v>0</v>
      </c>
      <c r="AD4286" s="832">
        <v>0</v>
      </c>
      <c r="AE4286" s="832">
        <v>0</v>
      </c>
      <c r="AF4286" s="832">
        <v>0</v>
      </c>
      <c r="AG4286" s="832">
        <v>0</v>
      </c>
      <c r="AH4286" s="832">
        <v>0</v>
      </c>
      <c r="AI4286" s="832">
        <v>0</v>
      </c>
    </row>
    <row r="4287" spans="1:35" ht="15" customHeight="1">
      <c r="A4287" s="832" t="s">
        <v>1150</v>
      </c>
      <c r="B4287" s="832">
        <v>2024</v>
      </c>
      <c r="C4287" s="832" t="s">
        <v>2597</v>
      </c>
      <c r="D4287" s="832" t="s">
        <v>2598</v>
      </c>
      <c r="E4287" s="832" t="s">
        <v>333</v>
      </c>
      <c r="F4287" s="832" t="s">
        <v>2443</v>
      </c>
      <c r="G4287" s="832">
        <v>221093.76000000001</v>
      </c>
      <c r="H4287" s="832">
        <v>259256.69</v>
      </c>
      <c r="I4287" s="832">
        <v>275062.87</v>
      </c>
      <c r="J4287" s="832">
        <v>308706.13</v>
      </c>
      <c r="K4287" s="832">
        <v>24560.22</v>
      </c>
      <c r="L4287" s="832">
        <v>28319.23</v>
      </c>
      <c r="M4287" s="832">
        <v>41282.54</v>
      </c>
      <c r="N4287" s="832">
        <v>55313.59</v>
      </c>
      <c r="O4287" s="832">
        <v>79023.039999999994</v>
      </c>
      <c r="P4287" s="832">
        <v>158988.82999999999</v>
      </c>
      <c r="Q4287" s="832">
        <v>266729.89</v>
      </c>
      <c r="R4287" s="832">
        <v>325657.40999999997</v>
      </c>
      <c r="S4287" s="832">
        <v>25725.51</v>
      </c>
      <c r="T4287" s="832">
        <v>35922.68</v>
      </c>
      <c r="U4287" s="832">
        <v>0</v>
      </c>
      <c r="V4287" s="832">
        <v>0</v>
      </c>
      <c r="W4287" s="832">
        <v>0</v>
      </c>
      <c r="X4287" s="832">
        <v>0</v>
      </c>
      <c r="Y4287" s="832">
        <v>0</v>
      </c>
      <c r="Z4287" s="832">
        <v>0</v>
      </c>
      <c r="AA4287" s="832">
        <v>0</v>
      </c>
      <c r="AB4287" s="832">
        <v>0</v>
      </c>
      <c r="AC4287" s="832">
        <v>0</v>
      </c>
      <c r="AD4287" s="832">
        <v>0</v>
      </c>
      <c r="AE4287" s="832">
        <v>0</v>
      </c>
      <c r="AF4287" s="832">
        <v>0</v>
      </c>
      <c r="AG4287" s="832">
        <v>0</v>
      </c>
      <c r="AH4287" s="832">
        <v>0</v>
      </c>
      <c r="AI4287" s="832">
        <v>0</v>
      </c>
    </row>
    <row r="4288" spans="1:35" ht="15" customHeight="1">
      <c r="A4288" s="832" t="s">
        <v>1150</v>
      </c>
      <c r="B4288" s="832">
        <v>2024</v>
      </c>
      <c r="C4288" s="832" t="s">
        <v>2599</v>
      </c>
      <c r="D4288" s="832" t="s">
        <v>2388</v>
      </c>
      <c r="E4288" s="832" t="s">
        <v>333</v>
      </c>
      <c r="F4288" s="832" t="s">
        <v>2443</v>
      </c>
      <c r="G4288" s="832">
        <v>-41902.67</v>
      </c>
      <c r="H4288" s="832">
        <v>-46731.85</v>
      </c>
      <c r="I4288" s="832">
        <v>-52266.67</v>
      </c>
      <c r="J4288" s="832">
        <v>-45657.63</v>
      </c>
      <c r="K4288" s="832">
        <v>-6944.57</v>
      </c>
      <c r="L4288" s="832">
        <v>-12583.94</v>
      </c>
      <c r="M4288" s="832">
        <v>-18489.2</v>
      </c>
      <c r="N4288" s="832">
        <v>-24167.4</v>
      </c>
      <c r="O4288" s="832">
        <v>-31398.69</v>
      </c>
      <c r="P4288" s="832">
        <v>-38441.699999999997</v>
      </c>
      <c r="Q4288" s="832">
        <v>-45215.65</v>
      </c>
      <c r="R4288" s="832">
        <v>-52603.99</v>
      </c>
      <c r="S4288" s="832">
        <v>-3804.8</v>
      </c>
      <c r="T4288" s="832">
        <v>-4914.09</v>
      </c>
      <c r="U4288" s="832">
        <v>0</v>
      </c>
      <c r="V4288" s="832">
        <v>0</v>
      </c>
      <c r="W4288" s="832">
        <v>0</v>
      </c>
      <c r="X4288" s="832">
        <v>0</v>
      </c>
      <c r="Y4288" s="832">
        <v>0</v>
      </c>
      <c r="Z4288" s="832">
        <v>0</v>
      </c>
      <c r="AA4288" s="832">
        <v>0</v>
      </c>
      <c r="AB4288" s="832">
        <v>0</v>
      </c>
      <c r="AC4288" s="832">
        <v>0</v>
      </c>
      <c r="AD4288" s="832">
        <v>0</v>
      </c>
      <c r="AE4288" s="832">
        <v>0</v>
      </c>
      <c r="AF4288" s="832">
        <v>0</v>
      </c>
      <c r="AG4288" s="832">
        <v>0</v>
      </c>
      <c r="AH4288" s="832">
        <v>0</v>
      </c>
      <c r="AI4288" s="832">
        <v>0</v>
      </c>
    </row>
    <row r="4289" spans="1:35" ht="15" customHeight="1">
      <c r="A4289" s="832" t="s">
        <v>1150</v>
      </c>
      <c r="B4289" s="832">
        <v>2024</v>
      </c>
      <c r="C4289" s="832" t="s">
        <v>2600</v>
      </c>
      <c r="D4289" s="832" t="s">
        <v>2390</v>
      </c>
      <c r="E4289" s="832" t="s">
        <v>333</v>
      </c>
      <c r="F4289" s="832" t="s">
        <v>2443</v>
      </c>
      <c r="G4289" s="832">
        <v>-31442.15</v>
      </c>
      <c r="H4289" s="832">
        <v>-31442.15</v>
      </c>
      <c r="I4289" s="832">
        <v>-50459.519999999997</v>
      </c>
      <c r="J4289" s="832">
        <v>-32316.639999999999</v>
      </c>
      <c r="K4289" s="832">
        <v>-4435.4799999999996</v>
      </c>
      <c r="L4289" s="832">
        <v>-17658.48</v>
      </c>
      <c r="M4289" s="832">
        <v>4586.5200000000004</v>
      </c>
      <c r="N4289" s="832">
        <v>4586.5200000000004</v>
      </c>
      <c r="O4289" s="832">
        <v>4586.5200000000004</v>
      </c>
      <c r="P4289" s="832">
        <v>4586.5200000000004</v>
      </c>
      <c r="Q4289" s="832">
        <v>4586.5200000000004</v>
      </c>
      <c r="R4289" s="832">
        <v>4586.5200000000004</v>
      </c>
      <c r="S4289" s="832">
        <v>-2693.05</v>
      </c>
      <c r="T4289" s="832">
        <v>-2268.3200000000002</v>
      </c>
      <c r="U4289" s="832">
        <v>0</v>
      </c>
      <c r="V4289" s="832">
        <v>0</v>
      </c>
      <c r="W4289" s="832">
        <v>0</v>
      </c>
      <c r="X4289" s="832">
        <v>0</v>
      </c>
      <c r="Y4289" s="832">
        <v>0</v>
      </c>
      <c r="Z4289" s="832">
        <v>0</v>
      </c>
      <c r="AA4289" s="832">
        <v>0</v>
      </c>
      <c r="AB4289" s="832">
        <v>0</v>
      </c>
      <c r="AC4289" s="832">
        <v>0</v>
      </c>
      <c r="AD4289" s="832">
        <v>0</v>
      </c>
      <c r="AE4289" s="832">
        <v>0</v>
      </c>
      <c r="AF4289" s="832">
        <v>0</v>
      </c>
      <c r="AG4289" s="832">
        <v>0</v>
      </c>
      <c r="AH4289" s="832">
        <v>0</v>
      </c>
      <c r="AI4289" s="832">
        <v>0</v>
      </c>
    </row>
    <row r="4290" spans="1:35" ht="15" customHeight="1">
      <c r="A4290" s="832" t="s">
        <v>1150</v>
      </c>
      <c r="B4290" s="832">
        <v>2024</v>
      </c>
      <c r="C4290" s="832" t="s">
        <v>2601</v>
      </c>
      <c r="D4290" s="832" t="s">
        <v>2602</v>
      </c>
      <c r="E4290" s="832" t="s">
        <v>333</v>
      </c>
      <c r="F4290" s="832" t="s">
        <v>2443</v>
      </c>
      <c r="G4290" s="832">
        <v>0</v>
      </c>
      <c r="H4290" s="832">
        <v>0</v>
      </c>
      <c r="I4290" s="832">
        <v>0</v>
      </c>
      <c r="J4290" s="832">
        <v>0</v>
      </c>
      <c r="K4290" s="832">
        <v>0</v>
      </c>
      <c r="L4290" s="832">
        <v>0</v>
      </c>
      <c r="M4290" s="832">
        <v>0</v>
      </c>
      <c r="N4290" s="832">
        <v>0</v>
      </c>
      <c r="O4290" s="832">
        <v>0</v>
      </c>
      <c r="P4290" s="832">
        <v>0</v>
      </c>
      <c r="Q4290" s="832">
        <v>0</v>
      </c>
      <c r="R4290" s="832">
        <v>0</v>
      </c>
      <c r="S4290" s="832">
        <v>0</v>
      </c>
      <c r="T4290" s="832">
        <v>0</v>
      </c>
      <c r="U4290" s="832">
        <v>0</v>
      </c>
      <c r="V4290" s="832">
        <v>0</v>
      </c>
      <c r="W4290" s="832">
        <v>0</v>
      </c>
      <c r="X4290" s="832">
        <v>0</v>
      </c>
      <c r="Y4290" s="832">
        <v>0</v>
      </c>
      <c r="Z4290" s="832">
        <v>0</v>
      </c>
      <c r="AA4290" s="832">
        <v>0</v>
      </c>
      <c r="AB4290" s="832">
        <v>0</v>
      </c>
      <c r="AC4290" s="832">
        <v>0</v>
      </c>
      <c r="AD4290" s="832">
        <v>0</v>
      </c>
      <c r="AE4290" s="832">
        <v>0</v>
      </c>
      <c r="AF4290" s="832">
        <v>0</v>
      </c>
      <c r="AG4290" s="832">
        <v>0</v>
      </c>
      <c r="AH4290" s="832">
        <v>0</v>
      </c>
      <c r="AI4290" s="832">
        <v>0</v>
      </c>
    </row>
    <row r="4291" spans="1:35" ht="15" customHeight="1">
      <c r="A4291" s="832" t="s">
        <v>1150</v>
      </c>
      <c r="B4291" s="832">
        <v>2024</v>
      </c>
      <c r="C4291" s="832" t="s">
        <v>2603</v>
      </c>
      <c r="D4291" s="832" t="s">
        <v>2604</v>
      </c>
      <c r="E4291" s="832" t="s">
        <v>333</v>
      </c>
      <c r="F4291" s="832" t="s">
        <v>2443</v>
      </c>
      <c r="G4291" s="832">
        <v>137420.95000000001</v>
      </c>
      <c r="H4291" s="832">
        <v>150325.93</v>
      </c>
      <c r="I4291" s="832">
        <v>166293.32999999999</v>
      </c>
      <c r="J4291" s="832">
        <v>197383.78</v>
      </c>
      <c r="K4291" s="832">
        <v>27840.42</v>
      </c>
      <c r="L4291" s="832">
        <v>45356.22</v>
      </c>
      <c r="M4291" s="832">
        <v>59703.9</v>
      </c>
      <c r="N4291" s="832">
        <v>75734.33</v>
      </c>
      <c r="O4291" s="832">
        <v>92785.37</v>
      </c>
      <c r="P4291" s="832">
        <v>119345.63</v>
      </c>
      <c r="Q4291" s="832">
        <v>152234.64000000001</v>
      </c>
      <c r="R4291" s="832">
        <v>167778.34</v>
      </c>
      <c r="S4291" s="832">
        <v>16448.650000000001</v>
      </c>
      <c r="T4291" s="832">
        <v>20740.72</v>
      </c>
      <c r="U4291" s="832">
        <v>0</v>
      </c>
      <c r="V4291" s="832">
        <v>0</v>
      </c>
      <c r="W4291" s="832">
        <v>0</v>
      </c>
      <c r="X4291" s="832">
        <v>0</v>
      </c>
      <c r="Y4291" s="832">
        <v>0</v>
      </c>
      <c r="Z4291" s="832">
        <v>0</v>
      </c>
      <c r="AA4291" s="832">
        <v>0</v>
      </c>
      <c r="AB4291" s="832">
        <v>0</v>
      </c>
      <c r="AC4291" s="832">
        <v>0</v>
      </c>
      <c r="AD4291" s="832">
        <v>0</v>
      </c>
      <c r="AE4291" s="832">
        <v>0</v>
      </c>
      <c r="AF4291" s="832">
        <v>0</v>
      </c>
      <c r="AG4291" s="832">
        <v>0</v>
      </c>
      <c r="AH4291" s="832">
        <v>0</v>
      </c>
      <c r="AI4291" s="832">
        <v>0</v>
      </c>
    </row>
    <row r="4292" spans="1:35" ht="15" customHeight="1">
      <c r="A4292" s="832" t="s">
        <v>1150</v>
      </c>
      <c r="B4292" s="832">
        <v>2024</v>
      </c>
      <c r="C4292" s="832" t="s">
        <v>2605</v>
      </c>
      <c r="D4292" s="832" t="s">
        <v>2861</v>
      </c>
      <c r="E4292" s="832" t="s">
        <v>333</v>
      </c>
      <c r="F4292" s="832" t="s">
        <v>2443</v>
      </c>
      <c r="G4292" s="832">
        <v>0</v>
      </c>
      <c r="H4292" s="832">
        <v>0</v>
      </c>
      <c r="I4292" s="832">
        <v>0</v>
      </c>
      <c r="J4292" s="832">
        <v>0</v>
      </c>
      <c r="K4292" s="832">
        <v>0</v>
      </c>
      <c r="L4292" s="832">
        <v>0</v>
      </c>
      <c r="M4292" s="832">
        <v>0</v>
      </c>
      <c r="N4292" s="832">
        <v>0</v>
      </c>
      <c r="O4292" s="832">
        <v>0</v>
      </c>
      <c r="P4292" s="832">
        <v>0</v>
      </c>
      <c r="Q4292" s="832">
        <v>0</v>
      </c>
      <c r="R4292" s="832">
        <v>0</v>
      </c>
      <c r="S4292" s="832">
        <v>0</v>
      </c>
      <c r="T4292" s="832">
        <v>0</v>
      </c>
      <c r="U4292" s="832">
        <v>0</v>
      </c>
      <c r="V4292" s="832">
        <v>0</v>
      </c>
      <c r="W4292" s="832">
        <v>0</v>
      </c>
      <c r="X4292" s="832">
        <v>0</v>
      </c>
      <c r="Y4292" s="832">
        <v>0</v>
      </c>
      <c r="Z4292" s="832">
        <v>0</v>
      </c>
      <c r="AA4292" s="832">
        <v>0</v>
      </c>
      <c r="AB4292" s="832">
        <v>0</v>
      </c>
      <c r="AC4292" s="832">
        <v>0</v>
      </c>
      <c r="AD4292" s="832">
        <v>0</v>
      </c>
      <c r="AE4292" s="832">
        <v>0</v>
      </c>
      <c r="AF4292" s="832">
        <v>0</v>
      </c>
      <c r="AG4292" s="832">
        <v>0</v>
      </c>
      <c r="AH4292" s="832">
        <v>0</v>
      </c>
      <c r="AI4292" s="832">
        <v>0</v>
      </c>
    </row>
    <row r="4293" spans="1:35" ht="15" customHeight="1">
      <c r="A4293" s="832" t="s">
        <v>1150</v>
      </c>
      <c r="B4293" s="832">
        <v>2024</v>
      </c>
      <c r="C4293" s="832" t="s">
        <v>2607</v>
      </c>
      <c r="D4293" s="832" t="s">
        <v>2608</v>
      </c>
      <c r="E4293" s="832" t="s">
        <v>333</v>
      </c>
      <c r="F4293" s="832" t="s">
        <v>2443</v>
      </c>
      <c r="G4293" s="832">
        <v>0</v>
      </c>
      <c r="H4293" s="832">
        <v>0</v>
      </c>
      <c r="I4293" s="832">
        <v>0</v>
      </c>
      <c r="J4293" s="832">
        <v>0</v>
      </c>
      <c r="K4293" s="832">
        <v>0</v>
      </c>
      <c r="L4293" s="832">
        <v>0</v>
      </c>
      <c r="M4293" s="832">
        <v>0</v>
      </c>
      <c r="N4293" s="832">
        <v>0</v>
      </c>
      <c r="O4293" s="832">
        <v>0</v>
      </c>
      <c r="P4293" s="832">
        <v>0</v>
      </c>
      <c r="Q4293" s="832">
        <v>0</v>
      </c>
      <c r="R4293" s="832">
        <v>0</v>
      </c>
      <c r="S4293" s="832">
        <v>0</v>
      </c>
      <c r="T4293" s="832">
        <v>0</v>
      </c>
      <c r="U4293" s="832">
        <v>0</v>
      </c>
      <c r="V4293" s="832">
        <v>0</v>
      </c>
      <c r="W4293" s="832">
        <v>0</v>
      </c>
      <c r="X4293" s="832">
        <v>0</v>
      </c>
      <c r="Y4293" s="832">
        <v>0</v>
      </c>
      <c r="Z4293" s="832">
        <v>0</v>
      </c>
      <c r="AA4293" s="832">
        <v>0</v>
      </c>
      <c r="AB4293" s="832">
        <v>0</v>
      </c>
      <c r="AC4293" s="832">
        <v>0</v>
      </c>
      <c r="AD4293" s="832">
        <v>0</v>
      </c>
      <c r="AE4293" s="832">
        <v>0</v>
      </c>
      <c r="AF4293" s="832">
        <v>0</v>
      </c>
      <c r="AG4293" s="832">
        <v>0</v>
      </c>
      <c r="AH4293" s="832">
        <v>0</v>
      </c>
      <c r="AI4293" s="832">
        <v>0</v>
      </c>
    </row>
    <row r="4294" spans="1:35" ht="15" customHeight="1">
      <c r="A4294" s="832" t="s">
        <v>1150</v>
      </c>
      <c r="B4294" s="832">
        <v>2024</v>
      </c>
      <c r="C4294" s="832" t="s">
        <v>2609</v>
      </c>
      <c r="D4294" s="832" t="s">
        <v>2610</v>
      </c>
      <c r="E4294" s="832" t="s">
        <v>333</v>
      </c>
      <c r="F4294" s="832" t="s">
        <v>2443</v>
      </c>
      <c r="G4294" s="832">
        <v>78053.56</v>
      </c>
      <c r="H4294" s="832">
        <v>88697.06</v>
      </c>
      <c r="I4294" s="832">
        <v>99453.29</v>
      </c>
      <c r="J4294" s="832">
        <v>105597.18</v>
      </c>
      <c r="K4294" s="832">
        <v>12991.25</v>
      </c>
      <c r="L4294" s="832">
        <v>26437.54</v>
      </c>
      <c r="M4294" s="832">
        <v>40471.72</v>
      </c>
      <c r="N4294" s="832">
        <v>54837.15</v>
      </c>
      <c r="O4294" s="832">
        <v>73047.350000000006</v>
      </c>
      <c r="P4294" s="832">
        <v>87917.8</v>
      </c>
      <c r="Q4294" s="832">
        <v>95391.3</v>
      </c>
      <c r="R4294" s="832">
        <v>108687.09</v>
      </c>
      <c r="S4294" s="832">
        <v>8799.77</v>
      </c>
      <c r="T4294" s="832">
        <v>12686.45</v>
      </c>
      <c r="U4294" s="832">
        <v>0</v>
      </c>
      <c r="V4294" s="832">
        <v>0</v>
      </c>
      <c r="W4294" s="832">
        <v>0</v>
      </c>
      <c r="X4294" s="832">
        <v>0</v>
      </c>
      <c r="Y4294" s="832">
        <v>0</v>
      </c>
      <c r="Z4294" s="832">
        <v>0</v>
      </c>
      <c r="AA4294" s="832">
        <v>0</v>
      </c>
      <c r="AB4294" s="832">
        <v>0</v>
      </c>
      <c r="AC4294" s="832">
        <v>0</v>
      </c>
      <c r="AD4294" s="832">
        <v>0</v>
      </c>
      <c r="AE4294" s="832">
        <v>0</v>
      </c>
      <c r="AF4294" s="832">
        <v>0</v>
      </c>
      <c r="AG4294" s="832">
        <v>0</v>
      </c>
      <c r="AH4294" s="832">
        <v>0</v>
      </c>
      <c r="AI4294" s="832">
        <v>0</v>
      </c>
    </row>
    <row r="4295" spans="1:35" ht="15" customHeight="1">
      <c r="A4295" s="832" t="s">
        <v>1150</v>
      </c>
      <c r="B4295" s="832">
        <v>2024</v>
      </c>
      <c r="C4295" s="832" t="s">
        <v>2611</v>
      </c>
      <c r="D4295" s="832" t="s">
        <v>2612</v>
      </c>
      <c r="E4295" s="832" t="s">
        <v>333</v>
      </c>
      <c r="F4295" s="832" t="s">
        <v>2443</v>
      </c>
      <c r="G4295" s="832">
        <v>23639.22</v>
      </c>
      <c r="H4295" s="832">
        <v>27598.74</v>
      </c>
      <c r="I4295" s="832">
        <v>30826.04</v>
      </c>
      <c r="J4295" s="832">
        <v>34566.22</v>
      </c>
      <c r="K4295" s="832">
        <v>3999.16</v>
      </c>
      <c r="L4295" s="832">
        <v>7851.16</v>
      </c>
      <c r="M4295" s="832">
        <v>12952.77</v>
      </c>
      <c r="N4295" s="832">
        <v>17355.2</v>
      </c>
      <c r="O4295" s="832">
        <v>21434.38</v>
      </c>
      <c r="P4295" s="832">
        <v>25909.42</v>
      </c>
      <c r="Q4295" s="832">
        <v>29668.87</v>
      </c>
      <c r="R4295" s="832">
        <v>33787.64</v>
      </c>
      <c r="S4295" s="832">
        <v>2880.52</v>
      </c>
      <c r="T4295" s="832">
        <v>4036</v>
      </c>
      <c r="U4295" s="832">
        <v>0</v>
      </c>
      <c r="V4295" s="832">
        <v>0</v>
      </c>
      <c r="W4295" s="832">
        <v>0</v>
      </c>
      <c r="X4295" s="832">
        <v>0</v>
      </c>
      <c r="Y4295" s="832">
        <v>0</v>
      </c>
      <c r="Z4295" s="832">
        <v>0</v>
      </c>
      <c r="AA4295" s="832">
        <v>0</v>
      </c>
      <c r="AB4295" s="832">
        <v>0</v>
      </c>
      <c r="AC4295" s="832">
        <v>0</v>
      </c>
      <c r="AD4295" s="832">
        <v>0</v>
      </c>
      <c r="AE4295" s="832">
        <v>0</v>
      </c>
      <c r="AF4295" s="832">
        <v>0</v>
      </c>
      <c r="AG4295" s="832">
        <v>0</v>
      </c>
      <c r="AH4295" s="832">
        <v>0</v>
      </c>
      <c r="AI4295" s="832">
        <v>0</v>
      </c>
    </row>
    <row r="4296" spans="1:35" ht="15" customHeight="1">
      <c r="A4296" s="832" t="s">
        <v>1150</v>
      </c>
      <c r="B4296" s="832">
        <v>2024</v>
      </c>
      <c r="C4296" s="832" t="s">
        <v>2613</v>
      </c>
      <c r="D4296" s="832" t="s">
        <v>2614</v>
      </c>
      <c r="E4296" s="832" t="s">
        <v>333</v>
      </c>
      <c r="F4296" s="832" t="s">
        <v>2443</v>
      </c>
      <c r="G4296" s="832">
        <v>0</v>
      </c>
      <c r="H4296" s="832">
        <v>0</v>
      </c>
      <c r="I4296" s="832">
        <v>0</v>
      </c>
      <c r="J4296" s="832">
        <v>0</v>
      </c>
      <c r="K4296" s="832">
        <v>0</v>
      </c>
      <c r="L4296" s="832">
        <v>0</v>
      </c>
      <c r="M4296" s="832">
        <v>0</v>
      </c>
      <c r="N4296" s="832">
        <v>0</v>
      </c>
      <c r="O4296" s="832">
        <v>0</v>
      </c>
      <c r="P4296" s="832">
        <v>0</v>
      </c>
      <c r="Q4296" s="832">
        <v>0</v>
      </c>
      <c r="R4296" s="832">
        <v>0</v>
      </c>
      <c r="S4296" s="832">
        <v>0</v>
      </c>
      <c r="T4296" s="832">
        <v>0</v>
      </c>
      <c r="U4296" s="832">
        <v>0</v>
      </c>
      <c r="V4296" s="832">
        <v>0</v>
      </c>
      <c r="W4296" s="832">
        <v>0</v>
      </c>
      <c r="X4296" s="832">
        <v>0</v>
      </c>
      <c r="Y4296" s="832">
        <v>0</v>
      </c>
      <c r="Z4296" s="832">
        <v>0</v>
      </c>
      <c r="AA4296" s="832">
        <v>0</v>
      </c>
      <c r="AB4296" s="832">
        <v>0</v>
      </c>
      <c r="AC4296" s="832">
        <v>0</v>
      </c>
      <c r="AD4296" s="832">
        <v>0</v>
      </c>
      <c r="AE4296" s="832">
        <v>0</v>
      </c>
      <c r="AF4296" s="832">
        <v>0</v>
      </c>
      <c r="AG4296" s="832">
        <v>0</v>
      </c>
      <c r="AH4296" s="832">
        <v>0</v>
      </c>
      <c r="AI4296" s="832">
        <v>0</v>
      </c>
    </row>
    <row r="4297" spans="1:35" ht="15" customHeight="1">
      <c r="A4297" s="832" t="s">
        <v>1150</v>
      </c>
      <c r="B4297" s="832">
        <v>2024</v>
      </c>
      <c r="C4297" s="832" t="s">
        <v>2615</v>
      </c>
      <c r="D4297" s="832" t="s">
        <v>2616</v>
      </c>
      <c r="E4297" s="832" t="s">
        <v>333</v>
      </c>
      <c r="F4297" s="832" t="s">
        <v>2443</v>
      </c>
      <c r="G4297" s="832">
        <v>0</v>
      </c>
      <c r="H4297" s="832">
        <v>0</v>
      </c>
      <c r="I4297" s="832">
        <v>0</v>
      </c>
      <c r="J4297" s="832">
        <v>0</v>
      </c>
      <c r="K4297" s="832">
        <v>0</v>
      </c>
      <c r="L4297" s="832">
        <v>0</v>
      </c>
      <c r="M4297" s="832">
        <v>0</v>
      </c>
      <c r="N4297" s="832">
        <v>0</v>
      </c>
      <c r="O4297" s="832">
        <v>0</v>
      </c>
      <c r="P4297" s="832">
        <v>0</v>
      </c>
      <c r="Q4297" s="832">
        <v>0</v>
      </c>
      <c r="R4297" s="832">
        <v>0</v>
      </c>
      <c r="S4297" s="832">
        <v>0</v>
      </c>
      <c r="T4297" s="832">
        <v>0</v>
      </c>
      <c r="U4297" s="832">
        <v>0</v>
      </c>
      <c r="V4297" s="832">
        <v>0</v>
      </c>
      <c r="W4297" s="832">
        <v>0</v>
      </c>
      <c r="X4297" s="832">
        <v>0</v>
      </c>
      <c r="Y4297" s="832">
        <v>0</v>
      </c>
      <c r="Z4297" s="832">
        <v>0</v>
      </c>
      <c r="AA4297" s="832">
        <v>0</v>
      </c>
      <c r="AB4297" s="832">
        <v>0</v>
      </c>
      <c r="AC4297" s="832">
        <v>0</v>
      </c>
      <c r="AD4297" s="832">
        <v>0</v>
      </c>
      <c r="AE4297" s="832">
        <v>0</v>
      </c>
      <c r="AF4297" s="832">
        <v>0</v>
      </c>
      <c r="AG4297" s="832">
        <v>0</v>
      </c>
      <c r="AH4297" s="832">
        <v>0</v>
      </c>
      <c r="AI4297" s="832">
        <v>0</v>
      </c>
    </row>
    <row r="4298" spans="1:35" ht="15" customHeight="1">
      <c r="A4298" s="832" t="s">
        <v>1150</v>
      </c>
      <c r="B4298" s="832">
        <v>2024</v>
      </c>
      <c r="C4298" s="832" t="s">
        <v>2617</v>
      </c>
      <c r="D4298" s="832" t="s">
        <v>2618</v>
      </c>
      <c r="E4298" s="832" t="s">
        <v>333</v>
      </c>
      <c r="F4298" s="832" t="s">
        <v>2443</v>
      </c>
      <c r="G4298" s="832">
        <v>0</v>
      </c>
      <c r="H4298" s="832">
        <v>0</v>
      </c>
      <c r="I4298" s="832">
        <v>0</v>
      </c>
      <c r="J4298" s="832">
        <v>0</v>
      </c>
      <c r="K4298" s="832">
        <v>0</v>
      </c>
      <c r="L4298" s="832">
        <v>0</v>
      </c>
      <c r="M4298" s="832">
        <v>0</v>
      </c>
      <c r="N4298" s="832">
        <v>0</v>
      </c>
      <c r="O4298" s="832">
        <v>0</v>
      </c>
      <c r="P4298" s="832">
        <v>0</v>
      </c>
      <c r="Q4298" s="832">
        <v>0</v>
      </c>
      <c r="R4298" s="832">
        <v>0</v>
      </c>
      <c r="S4298" s="832">
        <v>0</v>
      </c>
      <c r="T4298" s="832">
        <v>0</v>
      </c>
      <c r="U4298" s="832">
        <v>0</v>
      </c>
      <c r="V4298" s="832">
        <v>0</v>
      </c>
      <c r="W4298" s="832">
        <v>0</v>
      </c>
      <c r="X4298" s="832">
        <v>0</v>
      </c>
      <c r="Y4298" s="832">
        <v>0</v>
      </c>
      <c r="Z4298" s="832">
        <v>0</v>
      </c>
      <c r="AA4298" s="832">
        <v>0</v>
      </c>
      <c r="AB4298" s="832">
        <v>0</v>
      </c>
      <c r="AC4298" s="832">
        <v>0</v>
      </c>
      <c r="AD4298" s="832">
        <v>0</v>
      </c>
      <c r="AE4298" s="832">
        <v>0</v>
      </c>
      <c r="AF4298" s="832">
        <v>0</v>
      </c>
      <c r="AG4298" s="832">
        <v>0</v>
      </c>
      <c r="AH4298" s="832">
        <v>0</v>
      </c>
      <c r="AI4298" s="832">
        <v>0</v>
      </c>
    </row>
    <row r="4299" spans="1:35" ht="15" customHeight="1">
      <c r="A4299" s="832" t="s">
        <v>1150</v>
      </c>
      <c r="B4299" s="832">
        <v>2024</v>
      </c>
      <c r="C4299" s="832" t="s">
        <v>2619</v>
      </c>
      <c r="D4299" s="832" t="s">
        <v>2620</v>
      </c>
      <c r="E4299" s="832" t="s">
        <v>333</v>
      </c>
      <c r="F4299" s="832" t="s">
        <v>2443</v>
      </c>
      <c r="G4299" s="832">
        <v>0</v>
      </c>
      <c r="H4299" s="832">
        <v>0</v>
      </c>
      <c r="I4299" s="832">
        <v>0</v>
      </c>
      <c r="J4299" s="832">
        <v>0</v>
      </c>
      <c r="K4299" s="832">
        <v>0</v>
      </c>
      <c r="L4299" s="832">
        <v>0</v>
      </c>
      <c r="M4299" s="832">
        <v>0</v>
      </c>
      <c r="N4299" s="832">
        <v>0</v>
      </c>
      <c r="O4299" s="832">
        <v>0</v>
      </c>
      <c r="P4299" s="832">
        <v>0</v>
      </c>
      <c r="Q4299" s="832">
        <v>0</v>
      </c>
      <c r="R4299" s="832">
        <v>0</v>
      </c>
      <c r="S4299" s="832">
        <v>0</v>
      </c>
      <c r="T4299" s="832">
        <v>0</v>
      </c>
      <c r="U4299" s="832">
        <v>0</v>
      </c>
      <c r="V4299" s="832">
        <v>0</v>
      </c>
      <c r="W4299" s="832">
        <v>0</v>
      </c>
      <c r="X4299" s="832">
        <v>0</v>
      </c>
      <c r="Y4299" s="832">
        <v>0</v>
      </c>
      <c r="Z4299" s="832">
        <v>0</v>
      </c>
      <c r="AA4299" s="832">
        <v>0</v>
      </c>
      <c r="AB4299" s="832">
        <v>0</v>
      </c>
      <c r="AC4299" s="832">
        <v>0</v>
      </c>
      <c r="AD4299" s="832">
        <v>0</v>
      </c>
      <c r="AE4299" s="832">
        <v>0</v>
      </c>
      <c r="AF4299" s="832">
        <v>0</v>
      </c>
      <c r="AG4299" s="832">
        <v>0</v>
      </c>
      <c r="AH4299" s="832">
        <v>0</v>
      </c>
      <c r="AI4299" s="832">
        <v>0</v>
      </c>
    </row>
    <row r="4300" spans="1:35" ht="15" customHeight="1">
      <c r="A4300" s="832" t="s">
        <v>1150</v>
      </c>
      <c r="B4300" s="832">
        <v>2024</v>
      </c>
      <c r="C4300" s="832" t="s">
        <v>2621</v>
      </c>
      <c r="D4300" s="832" t="s">
        <v>2622</v>
      </c>
      <c r="E4300" s="832" t="s">
        <v>333</v>
      </c>
      <c r="F4300" s="832" t="s">
        <v>2443</v>
      </c>
      <c r="G4300" s="832">
        <v>0</v>
      </c>
      <c r="H4300" s="832">
        <v>0</v>
      </c>
      <c r="I4300" s="832">
        <v>0</v>
      </c>
      <c r="J4300" s="832">
        <v>0</v>
      </c>
      <c r="K4300" s="832">
        <v>0</v>
      </c>
      <c r="L4300" s="832">
        <v>0</v>
      </c>
      <c r="M4300" s="832">
        <v>0</v>
      </c>
      <c r="N4300" s="832">
        <v>0</v>
      </c>
      <c r="O4300" s="832">
        <v>0</v>
      </c>
      <c r="P4300" s="832">
        <v>0</v>
      </c>
      <c r="Q4300" s="832">
        <v>0</v>
      </c>
      <c r="R4300" s="832">
        <v>0</v>
      </c>
      <c r="S4300" s="832">
        <v>0</v>
      </c>
      <c r="T4300" s="832">
        <v>0</v>
      </c>
      <c r="U4300" s="832">
        <v>0</v>
      </c>
      <c r="V4300" s="832">
        <v>0</v>
      </c>
      <c r="W4300" s="832">
        <v>0</v>
      </c>
      <c r="X4300" s="832">
        <v>0</v>
      </c>
      <c r="Y4300" s="832">
        <v>0</v>
      </c>
      <c r="Z4300" s="832">
        <v>0</v>
      </c>
      <c r="AA4300" s="832">
        <v>0</v>
      </c>
      <c r="AB4300" s="832">
        <v>0</v>
      </c>
      <c r="AC4300" s="832">
        <v>0</v>
      </c>
      <c r="AD4300" s="832">
        <v>0</v>
      </c>
      <c r="AE4300" s="832">
        <v>0</v>
      </c>
      <c r="AF4300" s="832">
        <v>0</v>
      </c>
      <c r="AG4300" s="832">
        <v>0</v>
      </c>
      <c r="AH4300" s="832">
        <v>0</v>
      </c>
      <c r="AI4300" s="832">
        <v>0</v>
      </c>
    </row>
    <row r="4301" spans="1:35" ht="15" customHeight="1">
      <c r="A4301" s="832" t="s">
        <v>1150</v>
      </c>
      <c r="B4301" s="832">
        <v>2024</v>
      </c>
      <c r="C4301" s="832" t="s">
        <v>2623</v>
      </c>
      <c r="D4301" s="832" t="s">
        <v>2624</v>
      </c>
      <c r="E4301" s="832" t="s">
        <v>333</v>
      </c>
      <c r="F4301" s="832" t="s">
        <v>2443</v>
      </c>
      <c r="G4301" s="832">
        <v>21634.65</v>
      </c>
      <c r="H4301" s="832">
        <v>26925.279999999999</v>
      </c>
      <c r="I4301" s="832">
        <v>25451.55</v>
      </c>
      <c r="J4301" s="832">
        <v>34187.089999999997</v>
      </c>
      <c r="K4301" s="832">
        <v>-797.82</v>
      </c>
      <c r="L4301" s="832">
        <v>6100.89</v>
      </c>
      <c r="M4301" s="832">
        <v>13144.96</v>
      </c>
      <c r="N4301" s="832">
        <v>15438.94</v>
      </c>
      <c r="O4301" s="832">
        <v>19247.310000000001</v>
      </c>
      <c r="P4301" s="832">
        <v>23284.35</v>
      </c>
      <c r="Q4301" s="832">
        <v>25979.07</v>
      </c>
      <c r="R4301" s="832">
        <v>28025.45</v>
      </c>
      <c r="S4301" s="832">
        <v>2848.92</v>
      </c>
      <c r="T4301" s="832">
        <v>3835.34</v>
      </c>
      <c r="U4301" s="832">
        <v>0</v>
      </c>
      <c r="V4301" s="832">
        <v>0</v>
      </c>
      <c r="W4301" s="832">
        <v>0</v>
      </c>
      <c r="X4301" s="832">
        <v>0</v>
      </c>
      <c r="Y4301" s="832">
        <v>0</v>
      </c>
      <c r="Z4301" s="832">
        <v>0</v>
      </c>
      <c r="AA4301" s="832">
        <v>0</v>
      </c>
      <c r="AB4301" s="832">
        <v>0</v>
      </c>
      <c r="AC4301" s="832">
        <v>0</v>
      </c>
      <c r="AD4301" s="832">
        <v>0</v>
      </c>
      <c r="AE4301" s="832">
        <v>0</v>
      </c>
      <c r="AF4301" s="832">
        <v>0</v>
      </c>
      <c r="AG4301" s="832">
        <v>0</v>
      </c>
      <c r="AH4301" s="832">
        <v>0</v>
      </c>
      <c r="AI4301" s="832">
        <v>0</v>
      </c>
    </row>
    <row r="4302" spans="1:35" ht="15" customHeight="1">
      <c r="A4302" s="832" t="s">
        <v>1150</v>
      </c>
      <c r="B4302" s="832">
        <v>2024</v>
      </c>
      <c r="C4302" s="832" t="s">
        <v>2625</v>
      </c>
      <c r="D4302" s="832" t="s">
        <v>2626</v>
      </c>
      <c r="E4302" s="832" t="s">
        <v>333</v>
      </c>
      <c r="F4302" s="832" t="s">
        <v>2443</v>
      </c>
      <c r="G4302" s="832">
        <v>0</v>
      </c>
      <c r="H4302" s="832">
        <v>0</v>
      </c>
      <c r="I4302" s="832">
        <v>0</v>
      </c>
      <c r="J4302" s="832">
        <v>0</v>
      </c>
      <c r="K4302" s="832">
        <v>0</v>
      </c>
      <c r="L4302" s="832">
        <v>0</v>
      </c>
      <c r="M4302" s="832">
        <v>0</v>
      </c>
      <c r="N4302" s="832">
        <v>0</v>
      </c>
      <c r="O4302" s="832">
        <v>0</v>
      </c>
      <c r="P4302" s="832">
        <v>0</v>
      </c>
      <c r="Q4302" s="832">
        <v>0</v>
      </c>
      <c r="R4302" s="832">
        <v>0</v>
      </c>
      <c r="S4302" s="832">
        <v>0</v>
      </c>
      <c r="T4302" s="832">
        <v>0</v>
      </c>
      <c r="U4302" s="832">
        <v>0</v>
      </c>
      <c r="V4302" s="832">
        <v>0</v>
      </c>
      <c r="W4302" s="832">
        <v>0</v>
      </c>
      <c r="X4302" s="832">
        <v>0</v>
      </c>
      <c r="Y4302" s="832">
        <v>0</v>
      </c>
      <c r="Z4302" s="832">
        <v>0</v>
      </c>
      <c r="AA4302" s="832">
        <v>0</v>
      </c>
      <c r="AB4302" s="832">
        <v>0</v>
      </c>
      <c r="AC4302" s="832">
        <v>0</v>
      </c>
      <c r="AD4302" s="832">
        <v>0</v>
      </c>
      <c r="AE4302" s="832">
        <v>0</v>
      </c>
      <c r="AF4302" s="832">
        <v>0</v>
      </c>
      <c r="AG4302" s="832">
        <v>0</v>
      </c>
      <c r="AH4302" s="832">
        <v>0</v>
      </c>
      <c r="AI4302" s="832">
        <v>0</v>
      </c>
    </row>
    <row r="4303" spans="1:35" ht="15" customHeight="1">
      <c r="A4303" s="832" t="s">
        <v>1150</v>
      </c>
      <c r="B4303" s="832">
        <v>2024</v>
      </c>
      <c r="C4303" s="832" t="s">
        <v>2627</v>
      </c>
      <c r="D4303" s="832" t="s">
        <v>2628</v>
      </c>
      <c r="E4303" s="832" t="s">
        <v>333</v>
      </c>
      <c r="F4303" s="832" t="s">
        <v>2443</v>
      </c>
      <c r="G4303" s="832">
        <v>260184.29</v>
      </c>
      <c r="H4303" s="832">
        <v>304863.27</v>
      </c>
      <c r="I4303" s="832">
        <v>340411.16</v>
      </c>
      <c r="J4303" s="832">
        <v>390227.47</v>
      </c>
      <c r="K4303" s="832">
        <v>52905.84</v>
      </c>
      <c r="L4303" s="832">
        <v>84563.38</v>
      </c>
      <c r="M4303" s="832">
        <v>118542.74</v>
      </c>
      <c r="N4303" s="832">
        <v>141181.76999999999</v>
      </c>
      <c r="O4303" s="832">
        <v>167376.51999999999</v>
      </c>
      <c r="P4303" s="832">
        <v>213856.61</v>
      </c>
      <c r="Q4303" s="832">
        <v>272123.7</v>
      </c>
      <c r="R4303" s="832">
        <v>302353.37</v>
      </c>
      <c r="S4303" s="832">
        <v>32518.959999999999</v>
      </c>
      <c r="T4303" s="832">
        <v>39070.78</v>
      </c>
      <c r="U4303" s="832">
        <v>0</v>
      </c>
      <c r="V4303" s="832">
        <v>0</v>
      </c>
      <c r="W4303" s="832">
        <v>0</v>
      </c>
      <c r="X4303" s="832">
        <v>0</v>
      </c>
      <c r="Y4303" s="832">
        <v>0</v>
      </c>
      <c r="Z4303" s="832">
        <v>0</v>
      </c>
      <c r="AA4303" s="832">
        <v>0</v>
      </c>
      <c r="AB4303" s="832">
        <v>0</v>
      </c>
      <c r="AC4303" s="832">
        <v>0</v>
      </c>
      <c r="AD4303" s="832">
        <v>0</v>
      </c>
      <c r="AE4303" s="832">
        <v>0</v>
      </c>
      <c r="AF4303" s="832">
        <v>0</v>
      </c>
      <c r="AG4303" s="832">
        <v>0</v>
      </c>
      <c r="AH4303" s="832">
        <v>0</v>
      </c>
      <c r="AI4303" s="832">
        <v>0</v>
      </c>
    </row>
    <row r="4304" spans="1:35" ht="15" customHeight="1">
      <c r="A4304" s="832" t="s">
        <v>1150</v>
      </c>
      <c r="B4304" s="832">
        <v>2024</v>
      </c>
      <c r="C4304" s="832" t="s">
        <v>2629</v>
      </c>
      <c r="D4304" s="832" t="s">
        <v>2862</v>
      </c>
      <c r="E4304" s="832" t="s">
        <v>333</v>
      </c>
      <c r="F4304" s="832" t="s">
        <v>2443</v>
      </c>
      <c r="G4304" s="832">
        <v>0</v>
      </c>
      <c r="H4304" s="832">
        <v>0</v>
      </c>
      <c r="I4304" s="832">
        <v>0</v>
      </c>
      <c r="J4304" s="832">
        <v>0</v>
      </c>
      <c r="K4304" s="832">
        <v>0</v>
      </c>
      <c r="L4304" s="832">
        <v>0</v>
      </c>
      <c r="M4304" s="832">
        <v>0</v>
      </c>
      <c r="N4304" s="832">
        <v>0</v>
      </c>
      <c r="O4304" s="832">
        <v>0</v>
      </c>
      <c r="P4304" s="832">
        <v>0</v>
      </c>
      <c r="Q4304" s="832">
        <v>0</v>
      </c>
      <c r="R4304" s="832">
        <v>0</v>
      </c>
      <c r="S4304" s="832">
        <v>0</v>
      </c>
      <c r="T4304" s="832">
        <v>0</v>
      </c>
      <c r="U4304" s="832">
        <v>0</v>
      </c>
      <c r="V4304" s="832">
        <v>0</v>
      </c>
      <c r="W4304" s="832">
        <v>0</v>
      </c>
      <c r="X4304" s="832">
        <v>0</v>
      </c>
      <c r="Y4304" s="832">
        <v>0</v>
      </c>
      <c r="Z4304" s="832">
        <v>0</v>
      </c>
      <c r="AA4304" s="832">
        <v>0</v>
      </c>
      <c r="AB4304" s="832">
        <v>0</v>
      </c>
      <c r="AC4304" s="832">
        <v>0</v>
      </c>
      <c r="AD4304" s="832">
        <v>0</v>
      </c>
      <c r="AE4304" s="832">
        <v>0</v>
      </c>
      <c r="AF4304" s="832">
        <v>0</v>
      </c>
      <c r="AG4304" s="832">
        <v>0</v>
      </c>
      <c r="AH4304" s="832">
        <v>0</v>
      </c>
      <c r="AI4304" s="832">
        <v>0</v>
      </c>
    </row>
    <row r="4305" spans="1:35" ht="15" customHeight="1">
      <c r="A4305" s="832" t="s">
        <v>1150</v>
      </c>
      <c r="B4305" s="832">
        <v>2024</v>
      </c>
      <c r="C4305" s="832" t="s">
        <v>2631</v>
      </c>
      <c r="D4305" s="832" t="s">
        <v>2632</v>
      </c>
      <c r="E4305" s="832" t="s">
        <v>333</v>
      </c>
      <c r="F4305" s="832" t="s">
        <v>2443</v>
      </c>
      <c r="G4305" s="832">
        <v>0</v>
      </c>
      <c r="H4305" s="832">
        <v>0</v>
      </c>
      <c r="I4305" s="832">
        <v>0</v>
      </c>
      <c r="J4305" s="832">
        <v>0</v>
      </c>
      <c r="K4305" s="832">
        <v>0</v>
      </c>
      <c r="L4305" s="832">
        <v>0</v>
      </c>
      <c r="M4305" s="832">
        <v>0</v>
      </c>
      <c r="N4305" s="832">
        <v>0</v>
      </c>
      <c r="O4305" s="832">
        <v>0</v>
      </c>
      <c r="P4305" s="832">
        <v>0</v>
      </c>
      <c r="Q4305" s="832">
        <v>0</v>
      </c>
      <c r="R4305" s="832">
        <v>0</v>
      </c>
      <c r="S4305" s="832">
        <v>0</v>
      </c>
      <c r="T4305" s="832">
        <v>0</v>
      </c>
      <c r="U4305" s="832">
        <v>0</v>
      </c>
      <c r="V4305" s="832">
        <v>0</v>
      </c>
      <c r="W4305" s="832">
        <v>0</v>
      </c>
      <c r="X4305" s="832">
        <v>0</v>
      </c>
      <c r="Y4305" s="832">
        <v>0</v>
      </c>
      <c r="Z4305" s="832">
        <v>0</v>
      </c>
      <c r="AA4305" s="832">
        <v>0</v>
      </c>
      <c r="AB4305" s="832">
        <v>0</v>
      </c>
      <c r="AC4305" s="832">
        <v>0</v>
      </c>
      <c r="AD4305" s="832">
        <v>0</v>
      </c>
      <c r="AE4305" s="832">
        <v>0</v>
      </c>
      <c r="AF4305" s="832">
        <v>0</v>
      </c>
      <c r="AG4305" s="832">
        <v>0</v>
      </c>
      <c r="AH4305" s="832">
        <v>0</v>
      </c>
      <c r="AI4305" s="832">
        <v>0</v>
      </c>
    </row>
    <row r="4306" spans="1:35" ht="15" customHeight="1">
      <c r="A4306" s="832" t="s">
        <v>1150</v>
      </c>
      <c r="B4306" s="832">
        <v>2024</v>
      </c>
      <c r="C4306" s="832" t="s">
        <v>2633</v>
      </c>
      <c r="D4306" s="832" t="s">
        <v>2634</v>
      </c>
      <c r="E4306" s="832" t="s">
        <v>333</v>
      </c>
      <c r="F4306" s="832" t="s">
        <v>2443</v>
      </c>
      <c r="G4306" s="832">
        <v>73192.17</v>
      </c>
      <c r="H4306" s="832">
        <v>80935.94</v>
      </c>
      <c r="I4306" s="832">
        <v>91948.95</v>
      </c>
      <c r="J4306" s="832">
        <v>102400.75</v>
      </c>
      <c r="K4306" s="832">
        <v>19996.57</v>
      </c>
      <c r="L4306" s="832">
        <v>24467.53</v>
      </c>
      <c r="M4306" s="832">
        <v>30699.51</v>
      </c>
      <c r="N4306" s="832">
        <v>38381.11</v>
      </c>
      <c r="O4306" s="832">
        <v>48849</v>
      </c>
      <c r="P4306" s="832">
        <v>64588.04</v>
      </c>
      <c r="Q4306" s="832">
        <v>82999.95</v>
      </c>
      <c r="R4306" s="832">
        <v>91634.1</v>
      </c>
      <c r="S4306" s="832">
        <v>8533.4</v>
      </c>
      <c r="T4306" s="832">
        <v>10942.97</v>
      </c>
      <c r="U4306" s="832">
        <v>0</v>
      </c>
      <c r="V4306" s="832">
        <v>0</v>
      </c>
      <c r="W4306" s="832">
        <v>0</v>
      </c>
      <c r="X4306" s="832">
        <v>0</v>
      </c>
      <c r="Y4306" s="832">
        <v>0</v>
      </c>
      <c r="Z4306" s="832">
        <v>0</v>
      </c>
      <c r="AA4306" s="832">
        <v>0</v>
      </c>
      <c r="AB4306" s="832">
        <v>0</v>
      </c>
      <c r="AC4306" s="832">
        <v>0</v>
      </c>
      <c r="AD4306" s="832">
        <v>0</v>
      </c>
      <c r="AE4306" s="832">
        <v>0</v>
      </c>
      <c r="AF4306" s="832">
        <v>0</v>
      </c>
      <c r="AG4306" s="832">
        <v>0</v>
      </c>
      <c r="AH4306" s="832">
        <v>0</v>
      </c>
      <c r="AI4306" s="832">
        <v>0</v>
      </c>
    </row>
    <row r="4307" spans="1:35" ht="15" customHeight="1">
      <c r="A4307" s="832" t="s">
        <v>1150</v>
      </c>
      <c r="B4307" s="832">
        <v>2024</v>
      </c>
      <c r="C4307" s="832" t="s">
        <v>2635</v>
      </c>
      <c r="D4307" s="832" t="s">
        <v>2636</v>
      </c>
      <c r="E4307" s="832" t="s">
        <v>333</v>
      </c>
      <c r="F4307" s="832" t="s">
        <v>2443</v>
      </c>
      <c r="G4307" s="832">
        <v>25045.02</v>
      </c>
      <c r="H4307" s="832">
        <v>27716.080000000002</v>
      </c>
      <c r="I4307" s="832">
        <v>30347.23</v>
      </c>
      <c r="J4307" s="832">
        <v>33761.69</v>
      </c>
      <c r="K4307" s="832">
        <v>3804.74</v>
      </c>
      <c r="L4307" s="832">
        <v>7014.35</v>
      </c>
      <c r="M4307" s="832">
        <v>9617.67</v>
      </c>
      <c r="N4307" s="832">
        <v>12829.13</v>
      </c>
      <c r="O4307" s="832">
        <v>15059.82</v>
      </c>
      <c r="P4307" s="832">
        <v>18605.73</v>
      </c>
      <c r="Q4307" s="832">
        <v>20363.73</v>
      </c>
      <c r="R4307" s="832">
        <v>22518.03</v>
      </c>
      <c r="S4307" s="832">
        <v>2813.47</v>
      </c>
      <c r="T4307" s="832">
        <v>2827.25</v>
      </c>
      <c r="U4307" s="832">
        <v>0</v>
      </c>
      <c r="V4307" s="832">
        <v>0</v>
      </c>
      <c r="W4307" s="832">
        <v>0</v>
      </c>
      <c r="X4307" s="832">
        <v>0</v>
      </c>
      <c r="Y4307" s="832">
        <v>0</v>
      </c>
      <c r="Z4307" s="832">
        <v>0</v>
      </c>
      <c r="AA4307" s="832">
        <v>0</v>
      </c>
      <c r="AB4307" s="832">
        <v>0</v>
      </c>
      <c r="AC4307" s="832">
        <v>0</v>
      </c>
      <c r="AD4307" s="832">
        <v>0</v>
      </c>
      <c r="AE4307" s="832">
        <v>0</v>
      </c>
      <c r="AF4307" s="832">
        <v>0</v>
      </c>
      <c r="AG4307" s="832">
        <v>0</v>
      </c>
      <c r="AH4307" s="832">
        <v>0</v>
      </c>
      <c r="AI4307" s="832">
        <v>0</v>
      </c>
    </row>
    <row r="4308" spans="1:35" ht="15" customHeight="1">
      <c r="A4308" s="832" t="s">
        <v>1150</v>
      </c>
      <c r="B4308" s="832">
        <v>2024</v>
      </c>
      <c r="C4308" s="832" t="s">
        <v>2637</v>
      </c>
      <c r="D4308" s="832" t="s">
        <v>2863</v>
      </c>
      <c r="E4308" s="832" t="s">
        <v>333</v>
      </c>
      <c r="F4308" s="832" t="s">
        <v>2443</v>
      </c>
      <c r="G4308" s="832">
        <v>0</v>
      </c>
      <c r="H4308" s="832">
        <v>0</v>
      </c>
      <c r="I4308" s="832">
        <v>0</v>
      </c>
      <c r="J4308" s="832">
        <v>0</v>
      </c>
      <c r="K4308" s="832">
        <v>0</v>
      </c>
      <c r="L4308" s="832">
        <v>0</v>
      </c>
      <c r="M4308" s="832">
        <v>0</v>
      </c>
      <c r="N4308" s="832">
        <v>0</v>
      </c>
      <c r="O4308" s="832">
        <v>0</v>
      </c>
      <c r="P4308" s="832">
        <v>0</v>
      </c>
      <c r="Q4308" s="832">
        <v>0</v>
      </c>
      <c r="R4308" s="832">
        <v>0</v>
      </c>
      <c r="S4308" s="832">
        <v>0</v>
      </c>
      <c r="T4308" s="832">
        <v>0</v>
      </c>
      <c r="U4308" s="832">
        <v>0</v>
      </c>
      <c r="V4308" s="832">
        <v>0</v>
      </c>
      <c r="W4308" s="832">
        <v>0</v>
      </c>
      <c r="X4308" s="832">
        <v>0</v>
      </c>
      <c r="Y4308" s="832">
        <v>0</v>
      </c>
      <c r="Z4308" s="832">
        <v>0</v>
      </c>
      <c r="AA4308" s="832">
        <v>0</v>
      </c>
      <c r="AB4308" s="832">
        <v>0</v>
      </c>
      <c r="AC4308" s="832">
        <v>0</v>
      </c>
      <c r="AD4308" s="832">
        <v>0</v>
      </c>
      <c r="AE4308" s="832">
        <v>0</v>
      </c>
      <c r="AF4308" s="832">
        <v>0</v>
      </c>
      <c r="AG4308" s="832">
        <v>0</v>
      </c>
      <c r="AH4308" s="832">
        <v>0</v>
      </c>
      <c r="AI4308" s="832">
        <v>0</v>
      </c>
    </row>
    <row r="4309" spans="1:35" ht="15" customHeight="1">
      <c r="A4309" s="832" t="s">
        <v>1150</v>
      </c>
      <c r="B4309" s="832">
        <v>2024</v>
      </c>
      <c r="C4309" s="832" t="s">
        <v>2639</v>
      </c>
      <c r="D4309" s="832" t="s">
        <v>2640</v>
      </c>
      <c r="E4309" s="832" t="s">
        <v>333</v>
      </c>
      <c r="F4309" s="832" t="s">
        <v>2443</v>
      </c>
      <c r="G4309" s="832">
        <v>0</v>
      </c>
      <c r="H4309" s="832">
        <v>0</v>
      </c>
      <c r="I4309" s="832">
        <v>0</v>
      </c>
      <c r="J4309" s="832">
        <v>0</v>
      </c>
      <c r="K4309" s="832">
        <v>0</v>
      </c>
      <c r="L4309" s="832">
        <v>0</v>
      </c>
      <c r="M4309" s="832">
        <v>0</v>
      </c>
      <c r="N4309" s="832">
        <v>0</v>
      </c>
      <c r="O4309" s="832">
        <v>0</v>
      </c>
      <c r="P4309" s="832">
        <v>0</v>
      </c>
      <c r="Q4309" s="832">
        <v>0</v>
      </c>
      <c r="R4309" s="832">
        <v>0</v>
      </c>
      <c r="S4309" s="832">
        <v>0</v>
      </c>
      <c r="T4309" s="832">
        <v>0</v>
      </c>
      <c r="U4309" s="832">
        <v>0</v>
      </c>
      <c r="V4309" s="832">
        <v>0</v>
      </c>
      <c r="W4309" s="832">
        <v>0</v>
      </c>
      <c r="X4309" s="832">
        <v>0</v>
      </c>
      <c r="Y4309" s="832">
        <v>0</v>
      </c>
      <c r="Z4309" s="832">
        <v>0</v>
      </c>
      <c r="AA4309" s="832">
        <v>0</v>
      </c>
      <c r="AB4309" s="832">
        <v>0</v>
      </c>
      <c r="AC4309" s="832">
        <v>0</v>
      </c>
      <c r="AD4309" s="832">
        <v>0</v>
      </c>
      <c r="AE4309" s="832">
        <v>0</v>
      </c>
      <c r="AF4309" s="832">
        <v>0</v>
      </c>
      <c r="AG4309" s="832">
        <v>0</v>
      </c>
      <c r="AH4309" s="832">
        <v>0</v>
      </c>
      <c r="AI4309" s="832">
        <v>0</v>
      </c>
    </row>
    <row r="4310" spans="1:35" ht="15" customHeight="1">
      <c r="A4310" s="832" t="s">
        <v>1150</v>
      </c>
      <c r="B4310" s="832">
        <v>2024</v>
      </c>
      <c r="C4310" s="832" t="s">
        <v>2641</v>
      </c>
      <c r="D4310" s="832" t="s">
        <v>2432</v>
      </c>
      <c r="E4310" s="832" t="s">
        <v>333</v>
      </c>
      <c r="F4310" s="832" t="s">
        <v>2443</v>
      </c>
      <c r="G4310" s="832">
        <v>0</v>
      </c>
      <c r="H4310" s="832">
        <v>0</v>
      </c>
      <c r="I4310" s="832">
        <v>0</v>
      </c>
      <c r="J4310" s="832">
        <v>0</v>
      </c>
      <c r="K4310" s="832">
        <v>0</v>
      </c>
      <c r="L4310" s="832">
        <v>0</v>
      </c>
      <c r="M4310" s="832">
        <v>0</v>
      </c>
      <c r="N4310" s="832">
        <v>0</v>
      </c>
      <c r="O4310" s="832">
        <v>0</v>
      </c>
      <c r="P4310" s="832">
        <v>0</v>
      </c>
      <c r="Q4310" s="832">
        <v>0</v>
      </c>
      <c r="R4310" s="832">
        <v>0</v>
      </c>
      <c r="S4310" s="832">
        <v>0</v>
      </c>
      <c r="T4310" s="832">
        <v>0</v>
      </c>
      <c r="U4310" s="832">
        <v>0</v>
      </c>
      <c r="V4310" s="832">
        <v>0</v>
      </c>
      <c r="W4310" s="832">
        <v>0</v>
      </c>
      <c r="X4310" s="832">
        <v>0</v>
      </c>
      <c r="Y4310" s="832">
        <v>0</v>
      </c>
      <c r="Z4310" s="832">
        <v>0</v>
      </c>
      <c r="AA4310" s="832">
        <v>0</v>
      </c>
      <c r="AB4310" s="832">
        <v>0</v>
      </c>
      <c r="AC4310" s="832">
        <v>0</v>
      </c>
      <c r="AD4310" s="832">
        <v>0</v>
      </c>
      <c r="AE4310" s="832">
        <v>0</v>
      </c>
      <c r="AF4310" s="832">
        <v>0</v>
      </c>
      <c r="AG4310" s="832">
        <v>0</v>
      </c>
      <c r="AH4310" s="832">
        <v>0</v>
      </c>
      <c r="AI4310" s="832">
        <v>0</v>
      </c>
    </row>
    <row r="4311" spans="1:35" ht="15" customHeight="1">
      <c r="A4311" s="832" t="s">
        <v>1150</v>
      </c>
      <c r="B4311" s="832">
        <v>2024</v>
      </c>
      <c r="C4311" s="832" t="s">
        <v>2642</v>
      </c>
      <c r="D4311" s="832" t="s">
        <v>2643</v>
      </c>
      <c r="E4311" s="832" t="s">
        <v>333</v>
      </c>
      <c r="F4311" s="832" t="s">
        <v>2443</v>
      </c>
      <c r="G4311" s="832">
        <v>0</v>
      </c>
      <c r="H4311" s="832">
        <v>0</v>
      </c>
      <c r="I4311" s="832">
        <v>0</v>
      </c>
      <c r="J4311" s="832">
        <v>0</v>
      </c>
      <c r="K4311" s="832">
        <v>0</v>
      </c>
      <c r="L4311" s="832">
        <v>0</v>
      </c>
      <c r="M4311" s="832">
        <v>0</v>
      </c>
      <c r="N4311" s="832">
        <v>0</v>
      </c>
      <c r="O4311" s="832">
        <v>0</v>
      </c>
      <c r="P4311" s="832">
        <v>0</v>
      </c>
      <c r="Q4311" s="832">
        <v>0</v>
      </c>
      <c r="R4311" s="832">
        <v>0</v>
      </c>
      <c r="S4311" s="832">
        <v>0</v>
      </c>
      <c r="T4311" s="832">
        <v>0</v>
      </c>
      <c r="U4311" s="832">
        <v>0</v>
      </c>
      <c r="V4311" s="832">
        <v>0</v>
      </c>
      <c r="W4311" s="832">
        <v>0</v>
      </c>
      <c r="X4311" s="832">
        <v>0</v>
      </c>
      <c r="Y4311" s="832">
        <v>0</v>
      </c>
      <c r="Z4311" s="832">
        <v>0</v>
      </c>
      <c r="AA4311" s="832">
        <v>0</v>
      </c>
      <c r="AB4311" s="832">
        <v>0</v>
      </c>
      <c r="AC4311" s="832">
        <v>0</v>
      </c>
      <c r="AD4311" s="832">
        <v>0</v>
      </c>
      <c r="AE4311" s="832">
        <v>0</v>
      </c>
      <c r="AF4311" s="832">
        <v>0</v>
      </c>
      <c r="AG4311" s="832">
        <v>0</v>
      </c>
      <c r="AH4311" s="832">
        <v>0</v>
      </c>
      <c r="AI4311" s="832">
        <v>0</v>
      </c>
    </row>
    <row r="4312" spans="1:35" ht="15" customHeight="1">
      <c r="A4312" s="832" t="s">
        <v>1150</v>
      </c>
      <c r="B4312" s="832">
        <v>2024</v>
      </c>
      <c r="C4312" s="832" t="s">
        <v>2644</v>
      </c>
      <c r="D4312" s="832" t="s">
        <v>2643</v>
      </c>
      <c r="E4312" s="832" t="s">
        <v>333</v>
      </c>
      <c r="F4312" s="832" t="s">
        <v>2443</v>
      </c>
      <c r="G4312" s="832">
        <v>0</v>
      </c>
      <c r="H4312" s="832">
        <v>0</v>
      </c>
      <c r="I4312" s="832">
        <v>0</v>
      </c>
      <c r="J4312" s="832">
        <v>0</v>
      </c>
      <c r="K4312" s="832">
        <v>0</v>
      </c>
      <c r="L4312" s="832">
        <v>0</v>
      </c>
      <c r="M4312" s="832">
        <v>0</v>
      </c>
      <c r="N4312" s="832">
        <v>0</v>
      </c>
      <c r="O4312" s="832">
        <v>0</v>
      </c>
      <c r="P4312" s="832">
        <v>0</v>
      </c>
      <c r="Q4312" s="832">
        <v>0</v>
      </c>
      <c r="R4312" s="832">
        <v>0</v>
      </c>
      <c r="S4312" s="832">
        <v>0</v>
      </c>
      <c r="T4312" s="832">
        <v>0</v>
      </c>
      <c r="U4312" s="832">
        <v>0</v>
      </c>
      <c r="V4312" s="832">
        <v>0</v>
      </c>
      <c r="W4312" s="832">
        <v>0</v>
      </c>
      <c r="X4312" s="832">
        <v>0</v>
      </c>
      <c r="Y4312" s="832">
        <v>0</v>
      </c>
      <c r="Z4312" s="832">
        <v>0</v>
      </c>
      <c r="AA4312" s="832">
        <v>0</v>
      </c>
      <c r="AB4312" s="832">
        <v>0</v>
      </c>
      <c r="AC4312" s="832">
        <v>0</v>
      </c>
      <c r="AD4312" s="832">
        <v>0</v>
      </c>
      <c r="AE4312" s="832">
        <v>0</v>
      </c>
      <c r="AF4312" s="832">
        <v>0</v>
      </c>
      <c r="AG4312" s="832">
        <v>0</v>
      </c>
      <c r="AH4312" s="832">
        <v>0</v>
      </c>
      <c r="AI4312" s="832">
        <v>0</v>
      </c>
    </row>
    <row r="4313" spans="1:35" ht="15" customHeight="1">
      <c r="A4313" s="832" t="s">
        <v>1150</v>
      </c>
      <c r="B4313" s="832">
        <v>2024</v>
      </c>
      <c r="C4313" s="832" t="s">
        <v>2645</v>
      </c>
      <c r="D4313" s="832" t="s">
        <v>2643</v>
      </c>
      <c r="E4313" s="832" t="s">
        <v>333</v>
      </c>
      <c r="F4313" s="832" t="s">
        <v>2443</v>
      </c>
      <c r="G4313" s="832">
        <v>0</v>
      </c>
      <c r="H4313" s="832">
        <v>0</v>
      </c>
      <c r="I4313" s="832">
        <v>0</v>
      </c>
      <c r="J4313" s="832">
        <v>0</v>
      </c>
      <c r="K4313" s="832">
        <v>0</v>
      </c>
      <c r="L4313" s="832">
        <v>0</v>
      </c>
      <c r="M4313" s="832">
        <v>0</v>
      </c>
      <c r="N4313" s="832">
        <v>0</v>
      </c>
      <c r="O4313" s="832">
        <v>0</v>
      </c>
      <c r="P4313" s="832">
        <v>0</v>
      </c>
      <c r="Q4313" s="832">
        <v>0</v>
      </c>
      <c r="R4313" s="832">
        <v>0</v>
      </c>
      <c r="S4313" s="832">
        <v>0</v>
      </c>
      <c r="T4313" s="832">
        <v>0</v>
      </c>
      <c r="U4313" s="832">
        <v>0</v>
      </c>
      <c r="V4313" s="832">
        <v>0</v>
      </c>
      <c r="W4313" s="832">
        <v>0</v>
      </c>
      <c r="X4313" s="832">
        <v>0</v>
      </c>
      <c r="Y4313" s="832">
        <v>0</v>
      </c>
      <c r="Z4313" s="832">
        <v>0</v>
      </c>
      <c r="AA4313" s="832">
        <v>0</v>
      </c>
      <c r="AB4313" s="832">
        <v>0</v>
      </c>
      <c r="AC4313" s="832">
        <v>0</v>
      </c>
      <c r="AD4313" s="832">
        <v>0</v>
      </c>
      <c r="AE4313" s="832">
        <v>0</v>
      </c>
      <c r="AF4313" s="832">
        <v>0</v>
      </c>
      <c r="AG4313" s="832">
        <v>0</v>
      </c>
      <c r="AH4313" s="832">
        <v>0</v>
      </c>
      <c r="AI4313" s="832">
        <v>0</v>
      </c>
    </row>
    <row r="4314" spans="1:35" ht="15" customHeight="1">
      <c r="A4314" s="832" t="s">
        <v>1150</v>
      </c>
      <c r="B4314" s="832">
        <v>2024</v>
      </c>
      <c r="C4314" s="832" t="s">
        <v>2646</v>
      </c>
      <c r="D4314" s="832" t="s">
        <v>2643</v>
      </c>
      <c r="E4314" s="832" t="s">
        <v>333</v>
      </c>
      <c r="F4314" s="832" t="s">
        <v>2443</v>
      </c>
      <c r="G4314" s="832">
        <v>0</v>
      </c>
      <c r="H4314" s="832">
        <v>0</v>
      </c>
      <c r="I4314" s="832">
        <v>0</v>
      </c>
      <c r="J4314" s="832">
        <v>0</v>
      </c>
      <c r="K4314" s="832">
        <v>0</v>
      </c>
      <c r="L4314" s="832">
        <v>0</v>
      </c>
      <c r="M4314" s="832">
        <v>0</v>
      </c>
      <c r="N4314" s="832">
        <v>0</v>
      </c>
      <c r="O4314" s="832">
        <v>0</v>
      </c>
      <c r="P4314" s="832">
        <v>0</v>
      </c>
      <c r="Q4314" s="832">
        <v>0</v>
      </c>
      <c r="R4314" s="832">
        <v>0</v>
      </c>
      <c r="S4314" s="832">
        <v>0</v>
      </c>
      <c r="T4314" s="832">
        <v>0</v>
      </c>
      <c r="U4314" s="832">
        <v>0</v>
      </c>
      <c r="V4314" s="832">
        <v>0</v>
      </c>
      <c r="W4314" s="832">
        <v>0</v>
      </c>
      <c r="X4314" s="832">
        <v>0</v>
      </c>
      <c r="Y4314" s="832">
        <v>0</v>
      </c>
      <c r="Z4314" s="832">
        <v>0</v>
      </c>
      <c r="AA4314" s="832">
        <v>0</v>
      </c>
      <c r="AB4314" s="832">
        <v>0</v>
      </c>
      <c r="AC4314" s="832">
        <v>0</v>
      </c>
      <c r="AD4314" s="832">
        <v>0</v>
      </c>
      <c r="AE4314" s="832">
        <v>0</v>
      </c>
      <c r="AF4314" s="832">
        <v>0</v>
      </c>
      <c r="AG4314" s="832">
        <v>0</v>
      </c>
      <c r="AH4314" s="832">
        <v>0</v>
      </c>
      <c r="AI4314" s="832">
        <v>0</v>
      </c>
    </row>
    <row r="4315" spans="1:35" ht="15" customHeight="1">
      <c r="A4315" s="832" t="s">
        <v>1150</v>
      </c>
      <c r="B4315" s="832">
        <v>2024</v>
      </c>
      <c r="C4315" s="832" t="s">
        <v>2647</v>
      </c>
      <c r="D4315" s="832" t="s">
        <v>2643</v>
      </c>
      <c r="E4315" s="832" t="s">
        <v>333</v>
      </c>
      <c r="F4315" s="832" t="s">
        <v>2443</v>
      </c>
      <c r="G4315" s="832">
        <v>0</v>
      </c>
      <c r="H4315" s="832">
        <v>0</v>
      </c>
      <c r="I4315" s="832">
        <v>0</v>
      </c>
      <c r="J4315" s="832">
        <v>0</v>
      </c>
      <c r="K4315" s="832">
        <v>0</v>
      </c>
      <c r="L4315" s="832">
        <v>0</v>
      </c>
      <c r="M4315" s="832">
        <v>0</v>
      </c>
      <c r="N4315" s="832">
        <v>0</v>
      </c>
      <c r="O4315" s="832">
        <v>0</v>
      </c>
      <c r="P4315" s="832">
        <v>0</v>
      </c>
      <c r="Q4315" s="832">
        <v>0</v>
      </c>
      <c r="R4315" s="832">
        <v>0</v>
      </c>
      <c r="S4315" s="832">
        <v>0</v>
      </c>
      <c r="T4315" s="832">
        <v>0</v>
      </c>
      <c r="U4315" s="832">
        <v>0</v>
      </c>
      <c r="V4315" s="832">
        <v>0</v>
      </c>
      <c r="W4315" s="832">
        <v>0</v>
      </c>
      <c r="X4315" s="832">
        <v>0</v>
      </c>
      <c r="Y4315" s="832">
        <v>0</v>
      </c>
      <c r="Z4315" s="832">
        <v>0</v>
      </c>
      <c r="AA4315" s="832">
        <v>0</v>
      </c>
      <c r="AB4315" s="832">
        <v>0</v>
      </c>
      <c r="AC4315" s="832">
        <v>0</v>
      </c>
      <c r="AD4315" s="832">
        <v>0</v>
      </c>
      <c r="AE4315" s="832">
        <v>0</v>
      </c>
      <c r="AF4315" s="832">
        <v>0</v>
      </c>
      <c r="AG4315" s="832">
        <v>0</v>
      </c>
      <c r="AH4315" s="832">
        <v>0</v>
      </c>
      <c r="AI4315" s="832">
        <v>0</v>
      </c>
    </row>
    <row r="4316" spans="1:35" ht="15" customHeight="1">
      <c r="A4316" s="832" t="s">
        <v>1150</v>
      </c>
      <c r="B4316" s="832">
        <v>2024</v>
      </c>
      <c r="C4316" s="832" t="s">
        <v>2648</v>
      </c>
      <c r="D4316" s="832" t="s">
        <v>2643</v>
      </c>
      <c r="E4316" s="832" t="s">
        <v>333</v>
      </c>
      <c r="F4316" s="832" t="s">
        <v>2443</v>
      </c>
      <c r="G4316" s="832">
        <v>0</v>
      </c>
      <c r="H4316" s="832">
        <v>0</v>
      </c>
      <c r="I4316" s="832">
        <v>0</v>
      </c>
      <c r="J4316" s="832">
        <v>0</v>
      </c>
      <c r="K4316" s="832">
        <v>0</v>
      </c>
      <c r="L4316" s="832">
        <v>0</v>
      </c>
      <c r="M4316" s="832">
        <v>0</v>
      </c>
      <c r="N4316" s="832">
        <v>0</v>
      </c>
      <c r="O4316" s="832">
        <v>0</v>
      </c>
      <c r="P4316" s="832">
        <v>0</v>
      </c>
      <c r="Q4316" s="832">
        <v>0</v>
      </c>
      <c r="R4316" s="832">
        <v>0</v>
      </c>
      <c r="S4316" s="832">
        <v>0</v>
      </c>
      <c r="T4316" s="832">
        <v>0</v>
      </c>
      <c r="U4316" s="832">
        <v>0</v>
      </c>
      <c r="V4316" s="832">
        <v>0</v>
      </c>
      <c r="W4316" s="832">
        <v>0</v>
      </c>
      <c r="X4316" s="832">
        <v>0</v>
      </c>
      <c r="Y4316" s="832">
        <v>0</v>
      </c>
      <c r="Z4316" s="832">
        <v>0</v>
      </c>
      <c r="AA4316" s="832">
        <v>0</v>
      </c>
      <c r="AB4316" s="832">
        <v>0</v>
      </c>
      <c r="AC4316" s="832">
        <v>0</v>
      </c>
      <c r="AD4316" s="832">
        <v>0</v>
      </c>
      <c r="AE4316" s="832">
        <v>0</v>
      </c>
      <c r="AF4316" s="832">
        <v>0</v>
      </c>
      <c r="AG4316" s="832">
        <v>0</v>
      </c>
      <c r="AH4316" s="832">
        <v>0</v>
      </c>
      <c r="AI4316" s="832">
        <v>0</v>
      </c>
    </row>
    <row r="4317" spans="1:35" ht="15" customHeight="1">
      <c r="A4317" s="832" t="s">
        <v>1150</v>
      </c>
      <c r="B4317" s="832">
        <v>2024</v>
      </c>
      <c r="C4317" s="832" t="s">
        <v>2649</v>
      </c>
      <c r="D4317" s="832" t="s">
        <v>2643</v>
      </c>
      <c r="E4317" s="832" t="s">
        <v>333</v>
      </c>
      <c r="F4317" s="832" t="s">
        <v>2443</v>
      </c>
      <c r="G4317" s="832">
        <v>0</v>
      </c>
      <c r="H4317" s="832">
        <v>0</v>
      </c>
      <c r="I4317" s="832">
        <v>0</v>
      </c>
      <c r="J4317" s="832">
        <v>0</v>
      </c>
      <c r="K4317" s="832">
        <v>0</v>
      </c>
      <c r="L4317" s="832">
        <v>0</v>
      </c>
      <c r="M4317" s="832">
        <v>0</v>
      </c>
      <c r="N4317" s="832">
        <v>0</v>
      </c>
      <c r="O4317" s="832">
        <v>0</v>
      </c>
      <c r="P4317" s="832">
        <v>0</v>
      </c>
      <c r="Q4317" s="832">
        <v>0</v>
      </c>
      <c r="R4317" s="832">
        <v>0</v>
      </c>
      <c r="S4317" s="832">
        <v>0</v>
      </c>
      <c r="T4317" s="832">
        <v>0</v>
      </c>
      <c r="U4317" s="832">
        <v>0</v>
      </c>
      <c r="V4317" s="832">
        <v>0</v>
      </c>
      <c r="W4317" s="832">
        <v>0</v>
      </c>
      <c r="X4317" s="832">
        <v>0</v>
      </c>
      <c r="Y4317" s="832">
        <v>0</v>
      </c>
      <c r="Z4317" s="832">
        <v>0</v>
      </c>
      <c r="AA4317" s="832">
        <v>0</v>
      </c>
      <c r="AB4317" s="832">
        <v>0</v>
      </c>
      <c r="AC4317" s="832">
        <v>0</v>
      </c>
      <c r="AD4317" s="832">
        <v>0</v>
      </c>
      <c r="AE4317" s="832">
        <v>0</v>
      </c>
      <c r="AF4317" s="832">
        <v>0</v>
      </c>
      <c r="AG4317" s="832">
        <v>0</v>
      </c>
      <c r="AH4317" s="832">
        <v>0</v>
      </c>
      <c r="AI4317" s="832">
        <v>0</v>
      </c>
    </row>
    <row r="4318" spans="1:35" ht="15" customHeight="1">
      <c r="A4318" s="832" t="s">
        <v>1150</v>
      </c>
      <c r="B4318" s="832">
        <v>2024</v>
      </c>
      <c r="C4318" s="832" t="s">
        <v>2650</v>
      </c>
      <c r="D4318" s="832" t="s">
        <v>2651</v>
      </c>
      <c r="E4318" s="832" t="s">
        <v>333</v>
      </c>
      <c r="F4318" s="832" t="s">
        <v>1119</v>
      </c>
      <c r="G4318" s="832">
        <v>0</v>
      </c>
      <c r="H4318" s="832">
        <v>0</v>
      </c>
      <c r="I4318" s="832">
        <v>0</v>
      </c>
      <c r="J4318" s="832">
        <v>0</v>
      </c>
      <c r="K4318" s="832">
        <v>0</v>
      </c>
      <c r="L4318" s="832">
        <v>0</v>
      </c>
      <c r="M4318" s="832">
        <v>0</v>
      </c>
      <c r="N4318" s="832">
        <v>0</v>
      </c>
      <c r="O4318" s="832">
        <v>0</v>
      </c>
      <c r="P4318" s="832">
        <v>0</v>
      </c>
      <c r="Q4318" s="832">
        <v>0</v>
      </c>
      <c r="R4318" s="832">
        <v>0</v>
      </c>
      <c r="S4318" s="832">
        <v>0</v>
      </c>
      <c r="T4318" s="832">
        <v>0</v>
      </c>
      <c r="U4318" s="832">
        <v>0</v>
      </c>
      <c r="V4318" s="832">
        <v>0</v>
      </c>
      <c r="W4318" s="832">
        <v>0</v>
      </c>
      <c r="X4318" s="832">
        <v>0</v>
      </c>
      <c r="Y4318" s="832">
        <v>0</v>
      </c>
      <c r="Z4318" s="832">
        <v>0</v>
      </c>
      <c r="AA4318" s="832">
        <v>0</v>
      </c>
      <c r="AB4318" s="832">
        <v>0</v>
      </c>
      <c r="AC4318" s="832">
        <v>0</v>
      </c>
      <c r="AD4318" s="832">
        <v>0</v>
      </c>
      <c r="AE4318" s="832">
        <v>0</v>
      </c>
      <c r="AF4318" s="832">
        <v>0</v>
      </c>
      <c r="AG4318" s="832">
        <v>0</v>
      </c>
      <c r="AH4318" s="832">
        <v>0</v>
      </c>
      <c r="AI4318" s="832">
        <v>0</v>
      </c>
    </row>
    <row r="4319" spans="1:35" ht="15" customHeight="1">
      <c r="A4319" s="832" t="s">
        <v>1150</v>
      </c>
      <c r="B4319" s="832">
        <v>2024</v>
      </c>
      <c r="C4319" s="832" t="s">
        <v>2652</v>
      </c>
      <c r="D4319" s="832" t="s">
        <v>2653</v>
      </c>
      <c r="E4319" s="832" t="s">
        <v>333</v>
      </c>
      <c r="F4319" s="832" t="s">
        <v>2321</v>
      </c>
      <c r="G4319" s="832">
        <v>0.02</v>
      </c>
      <c r="H4319" s="832">
        <v>0.02</v>
      </c>
      <c r="I4319" s="832">
        <v>0.02</v>
      </c>
      <c r="J4319" s="832">
        <v>0.02</v>
      </c>
      <c r="K4319" s="832">
        <v>0</v>
      </c>
      <c r="L4319" s="832">
        <v>0</v>
      </c>
      <c r="M4319" s="832">
        <v>0</v>
      </c>
      <c r="N4319" s="832">
        <v>0</v>
      </c>
      <c r="O4319" s="832">
        <v>0</v>
      </c>
      <c r="P4319" s="832">
        <v>0</v>
      </c>
      <c r="Q4319" s="832">
        <v>0</v>
      </c>
      <c r="R4319" s="832">
        <v>0</v>
      </c>
      <c r="S4319" s="832">
        <v>0</v>
      </c>
      <c r="T4319" s="832">
        <v>0</v>
      </c>
      <c r="U4319" s="832">
        <v>0</v>
      </c>
      <c r="V4319" s="832">
        <v>1</v>
      </c>
      <c r="W4319" s="832">
        <v>1</v>
      </c>
      <c r="X4319" s="832">
        <v>1</v>
      </c>
      <c r="Y4319" s="832">
        <v>1</v>
      </c>
      <c r="Z4319" s="832">
        <v>0</v>
      </c>
      <c r="AA4319" s="832">
        <v>0</v>
      </c>
      <c r="AB4319" s="832">
        <v>0</v>
      </c>
      <c r="AC4319" s="832">
        <v>0</v>
      </c>
      <c r="AD4319" s="832">
        <v>-2</v>
      </c>
      <c r="AE4319" s="832">
        <v>-2</v>
      </c>
      <c r="AF4319" s="832">
        <v>-2</v>
      </c>
      <c r="AG4319" s="832">
        <v>-2</v>
      </c>
      <c r="AH4319" s="832">
        <v>0</v>
      </c>
      <c r="AI4319" s="832">
        <v>0</v>
      </c>
    </row>
    <row r="4320" spans="1:35" ht="15" customHeight="1">
      <c r="A4320" s="832" t="s">
        <v>1150</v>
      </c>
      <c r="B4320" s="832">
        <v>2024</v>
      </c>
      <c r="C4320" s="832" t="s">
        <v>2654</v>
      </c>
      <c r="D4320" s="832" t="s">
        <v>2655</v>
      </c>
      <c r="E4320" s="832" t="s">
        <v>333</v>
      </c>
      <c r="F4320" s="832" t="s">
        <v>2321</v>
      </c>
      <c r="G4320" s="832">
        <v>44199.43</v>
      </c>
      <c r="H4320" s="832">
        <v>53168.2</v>
      </c>
      <c r="I4320" s="832">
        <v>53168.2</v>
      </c>
      <c r="J4320" s="832">
        <v>53168.2</v>
      </c>
      <c r="K4320" s="832">
        <v>0</v>
      </c>
      <c r="L4320" s="832">
        <v>0</v>
      </c>
      <c r="M4320" s="832">
        <v>0</v>
      </c>
      <c r="N4320" s="832">
        <v>0</v>
      </c>
      <c r="O4320" s="832">
        <v>0</v>
      </c>
      <c r="P4320" s="832">
        <v>0</v>
      </c>
      <c r="Q4320" s="832">
        <v>0</v>
      </c>
      <c r="R4320" s="832">
        <v>0</v>
      </c>
      <c r="S4320" s="832">
        <v>4430.68</v>
      </c>
      <c r="T4320" s="832">
        <v>1627.6</v>
      </c>
      <c r="U4320" s="832">
        <v>0</v>
      </c>
      <c r="V4320" s="832">
        <v>4</v>
      </c>
      <c r="W4320" s="832">
        <v>5</v>
      </c>
      <c r="X4320" s="832">
        <v>5</v>
      </c>
      <c r="Y4320" s="832">
        <v>5</v>
      </c>
      <c r="Z4320" s="832">
        <v>0</v>
      </c>
      <c r="AA4320" s="832">
        <v>0</v>
      </c>
      <c r="AB4320" s="832">
        <v>0</v>
      </c>
      <c r="AC4320" s="832">
        <v>0</v>
      </c>
      <c r="AD4320" s="832">
        <v>0</v>
      </c>
      <c r="AE4320" s="832">
        <v>0</v>
      </c>
      <c r="AF4320" s="832">
        <v>0</v>
      </c>
      <c r="AG4320" s="832">
        <v>0</v>
      </c>
      <c r="AH4320" s="832">
        <v>0</v>
      </c>
      <c r="AI4320" s="832">
        <v>0</v>
      </c>
    </row>
    <row r="4321" spans="1:35" ht="15" customHeight="1">
      <c r="A4321" s="832" t="s">
        <v>1150</v>
      </c>
      <c r="B4321" s="832">
        <v>2024</v>
      </c>
      <c r="C4321" s="832" t="s">
        <v>2656</v>
      </c>
      <c r="D4321" s="832" t="s">
        <v>2657</v>
      </c>
      <c r="E4321" s="832" t="s">
        <v>333</v>
      </c>
      <c r="F4321" s="832" t="s">
        <v>2321</v>
      </c>
      <c r="G4321" s="832">
        <v>0</v>
      </c>
      <c r="H4321" s="832">
        <v>0</v>
      </c>
      <c r="I4321" s="832">
        <v>0</v>
      </c>
      <c r="J4321" s="832">
        <v>0</v>
      </c>
      <c r="K4321" s="832">
        <v>0</v>
      </c>
      <c r="L4321" s="832">
        <v>0</v>
      </c>
      <c r="M4321" s="832">
        <v>0</v>
      </c>
      <c r="N4321" s="832">
        <v>0</v>
      </c>
      <c r="O4321" s="832">
        <v>0</v>
      </c>
      <c r="P4321" s="832">
        <v>0</v>
      </c>
      <c r="Q4321" s="832">
        <v>0</v>
      </c>
      <c r="R4321" s="832">
        <v>0</v>
      </c>
      <c r="S4321" s="832">
        <v>0</v>
      </c>
      <c r="T4321" s="832">
        <v>0</v>
      </c>
      <c r="U4321" s="832">
        <v>0</v>
      </c>
      <c r="V4321" s="832">
        <v>0</v>
      </c>
      <c r="W4321" s="832">
        <v>0</v>
      </c>
      <c r="X4321" s="832">
        <v>0</v>
      </c>
      <c r="Y4321" s="832">
        <v>0</v>
      </c>
      <c r="Z4321" s="832">
        <v>0</v>
      </c>
      <c r="AA4321" s="832">
        <v>0</v>
      </c>
      <c r="AB4321" s="832">
        <v>0</v>
      </c>
      <c r="AC4321" s="832">
        <v>0</v>
      </c>
      <c r="AD4321" s="832">
        <v>0</v>
      </c>
      <c r="AE4321" s="832">
        <v>0</v>
      </c>
      <c r="AF4321" s="832">
        <v>0</v>
      </c>
      <c r="AG4321" s="832">
        <v>0</v>
      </c>
      <c r="AH4321" s="832">
        <v>0</v>
      </c>
      <c r="AI4321" s="832">
        <v>0</v>
      </c>
    </row>
    <row r="4322" spans="1:35" ht="15" customHeight="1">
      <c r="A4322" s="832" t="s">
        <v>1150</v>
      </c>
      <c r="B4322" s="832">
        <v>2024</v>
      </c>
      <c r="C4322" s="832" t="s">
        <v>2658</v>
      </c>
      <c r="D4322" s="832" t="s">
        <v>2659</v>
      </c>
      <c r="E4322" s="832" t="s">
        <v>333</v>
      </c>
      <c r="F4322" s="832" t="s">
        <v>2321</v>
      </c>
      <c r="G4322" s="832">
        <v>637575</v>
      </c>
      <c r="H4322" s="832">
        <v>717866</v>
      </c>
      <c r="I4322" s="832">
        <v>862340</v>
      </c>
      <c r="J4322" s="832">
        <v>1002645</v>
      </c>
      <c r="K4322" s="832">
        <v>102013</v>
      </c>
      <c r="L4322" s="832">
        <v>220448</v>
      </c>
      <c r="M4322" s="832">
        <v>404029</v>
      </c>
      <c r="N4322" s="832">
        <v>513937</v>
      </c>
      <c r="O4322" s="832">
        <v>637882</v>
      </c>
      <c r="P4322" s="832">
        <v>848162</v>
      </c>
      <c r="Q4322" s="832">
        <v>933553</v>
      </c>
      <c r="R4322" s="832">
        <v>1053330</v>
      </c>
      <c r="S4322" s="832">
        <v>83553.75</v>
      </c>
      <c r="T4322" s="832">
        <v>127739.91</v>
      </c>
      <c r="U4322" s="832">
        <v>0</v>
      </c>
      <c r="V4322" s="832">
        <v>9</v>
      </c>
      <c r="W4322" s="832">
        <v>10</v>
      </c>
      <c r="X4322" s="832">
        <v>11</v>
      </c>
      <c r="Y4322" s="832">
        <v>12</v>
      </c>
      <c r="Z4322" s="832">
        <v>1</v>
      </c>
      <c r="AA4322" s="832">
        <v>2</v>
      </c>
      <c r="AB4322" s="832">
        <v>3</v>
      </c>
      <c r="AC4322" s="832">
        <v>0</v>
      </c>
      <c r="AD4322" s="832">
        <v>1</v>
      </c>
      <c r="AE4322" s="832">
        <v>1</v>
      </c>
      <c r="AF4322" s="832">
        <v>2</v>
      </c>
      <c r="AG4322" s="832">
        <v>3</v>
      </c>
      <c r="AH4322" s="832">
        <v>1</v>
      </c>
      <c r="AI4322" s="832">
        <v>1</v>
      </c>
    </row>
    <row r="4323" spans="1:35" ht="15" customHeight="1">
      <c r="A4323" s="832" t="s">
        <v>1150</v>
      </c>
      <c r="B4323" s="832">
        <v>2024</v>
      </c>
      <c r="C4323" s="832" t="s">
        <v>2660</v>
      </c>
      <c r="D4323" s="832" t="s">
        <v>2661</v>
      </c>
      <c r="E4323" s="832" t="s">
        <v>333</v>
      </c>
      <c r="F4323" s="832" t="s">
        <v>2321</v>
      </c>
      <c r="G4323" s="832">
        <v>0</v>
      </c>
      <c r="H4323" s="832">
        <v>0</v>
      </c>
      <c r="I4323" s="832">
        <v>0</v>
      </c>
      <c r="J4323" s="832">
        <v>0</v>
      </c>
      <c r="K4323" s="832">
        <v>0</v>
      </c>
      <c r="L4323" s="832">
        <v>0</v>
      </c>
      <c r="M4323" s="832">
        <v>0</v>
      </c>
      <c r="N4323" s="832">
        <v>0</v>
      </c>
      <c r="O4323" s="832">
        <v>0</v>
      </c>
      <c r="P4323" s="832">
        <v>0</v>
      </c>
      <c r="Q4323" s="832">
        <v>0</v>
      </c>
      <c r="R4323" s="832">
        <v>0</v>
      </c>
      <c r="S4323" s="832">
        <v>0</v>
      </c>
      <c r="T4323" s="832">
        <v>0</v>
      </c>
      <c r="U4323" s="832">
        <v>0</v>
      </c>
      <c r="V4323" s="832">
        <v>0</v>
      </c>
      <c r="W4323" s="832">
        <v>0</v>
      </c>
      <c r="X4323" s="832">
        <v>0</v>
      </c>
      <c r="Y4323" s="832">
        <v>0</v>
      </c>
      <c r="Z4323" s="832">
        <v>0</v>
      </c>
      <c r="AA4323" s="832">
        <v>0</v>
      </c>
      <c r="AB4323" s="832">
        <v>0</v>
      </c>
      <c r="AC4323" s="832">
        <v>0</v>
      </c>
      <c r="AD4323" s="832">
        <v>0</v>
      </c>
      <c r="AE4323" s="832">
        <v>0</v>
      </c>
      <c r="AF4323" s="832">
        <v>0</v>
      </c>
      <c r="AG4323" s="832">
        <v>0</v>
      </c>
      <c r="AH4323" s="832">
        <v>0</v>
      </c>
      <c r="AI4323" s="832">
        <v>0</v>
      </c>
    </row>
    <row r="4324" spans="1:35" ht="15" customHeight="1">
      <c r="A4324" s="832" t="s">
        <v>1150</v>
      </c>
      <c r="B4324" s="832">
        <v>2024</v>
      </c>
      <c r="C4324" s="832" t="s">
        <v>2662</v>
      </c>
      <c r="D4324" s="832" t="s">
        <v>2663</v>
      </c>
      <c r="E4324" s="832" t="s">
        <v>333</v>
      </c>
      <c r="F4324" s="832" t="s">
        <v>2321</v>
      </c>
      <c r="G4324" s="832">
        <v>0</v>
      </c>
      <c r="H4324" s="832">
        <v>0</v>
      </c>
      <c r="I4324" s="832">
        <v>0</v>
      </c>
      <c r="J4324" s="832">
        <v>0</v>
      </c>
      <c r="K4324" s="832">
        <v>0</v>
      </c>
      <c r="L4324" s="832">
        <v>0</v>
      </c>
      <c r="M4324" s="832">
        <v>0</v>
      </c>
      <c r="N4324" s="832">
        <v>0</v>
      </c>
      <c r="O4324" s="832">
        <v>0</v>
      </c>
      <c r="P4324" s="832">
        <v>0</v>
      </c>
      <c r="Q4324" s="832">
        <v>0</v>
      </c>
      <c r="R4324" s="832">
        <v>0</v>
      </c>
      <c r="S4324" s="832">
        <v>0</v>
      </c>
      <c r="T4324" s="832">
        <v>0</v>
      </c>
      <c r="U4324" s="832">
        <v>0</v>
      </c>
      <c r="V4324" s="832">
        <v>0</v>
      </c>
      <c r="W4324" s="832">
        <v>0</v>
      </c>
      <c r="X4324" s="832">
        <v>0</v>
      </c>
      <c r="Y4324" s="832">
        <v>0</v>
      </c>
      <c r="Z4324" s="832">
        <v>0</v>
      </c>
      <c r="AA4324" s="832">
        <v>0</v>
      </c>
      <c r="AB4324" s="832">
        <v>0</v>
      </c>
      <c r="AC4324" s="832">
        <v>0</v>
      </c>
      <c r="AD4324" s="832">
        <v>0</v>
      </c>
      <c r="AE4324" s="832">
        <v>0</v>
      </c>
      <c r="AF4324" s="832">
        <v>0</v>
      </c>
      <c r="AG4324" s="832">
        <v>0</v>
      </c>
      <c r="AH4324" s="832">
        <v>0</v>
      </c>
      <c r="AI4324" s="832">
        <v>0</v>
      </c>
    </row>
    <row r="4325" spans="1:35" ht="15" customHeight="1">
      <c r="A4325" s="832" t="s">
        <v>1150</v>
      </c>
      <c r="B4325" s="832">
        <v>2024</v>
      </c>
      <c r="C4325" s="832" t="s">
        <v>2664</v>
      </c>
      <c r="D4325" s="832" t="s">
        <v>2665</v>
      </c>
      <c r="E4325" s="832" t="s">
        <v>333</v>
      </c>
      <c r="F4325" s="832" t="s">
        <v>2321</v>
      </c>
      <c r="G4325" s="832">
        <v>171925</v>
      </c>
      <c r="H4325" s="832">
        <v>186450</v>
      </c>
      <c r="I4325" s="832">
        <v>198300</v>
      </c>
      <c r="J4325" s="832">
        <v>208975</v>
      </c>
      <c r="K4325" s="832">
        <v>40400</v>
      </c>
      <c r="L4325" s="832">
        <v>65700</v>
      </c>
      <c r="M4325" s="832">
        <v>90725</v>
      </c>
      <c r="N4325" s="832">
        <v>113550</v>
      </c>
      <c r="O4325" s="832">
        <v>141825</v>
      </c>
      <c r="P4325" s="832">
        <v>175425</v>
      </c>
      <c r="Q4325" s="832">
        <v>210725</v>
      </c>
      <c r="R4325" s="832">
        <v>247525</v>
      </c>
      <c r="S4325" s="832">
        <v>17414.580000000002</v>
      </c>
      <c r="T4325" s="832">
        <v>24327.27</v>
      </c>
      <c r="U4325" s="832">
        <v>0</v>
      </c>
      <c r="V4325" s="832">
        <v>13</v>
      </c>
      <c r="W4325" s="832">
        <v>14</v>
      </c>
      <c r="X4325" s="832">
        <v>17</v>
      </c>
      <c r="Y4325" s="832">
        <v>19</v>
      </c>
      <c r="Z4325" s="832">
        <v>1</v>
      </c>
      <c r="AA4325" s="832">
        <v>2</v>
      </c>
      <c r="AB4325" s="832">
        <v>3</v>
      </c>
      <c r="AC4325" s="832">
        <v>4</v>
      </c>
      <c r="AD4325" s="832">
        <v>5</v>
      </c>
      <c r="AE4325" s="832">
        <v>6</v>
      </c>
      <c r="AF4325" s="832">
        <v>7</v>
      </c>
      <c r="AG4325" s="832">
        <v>8</v>
      </c>
      <c r="AH4325" s="832">
        <v>2</v>
      </c>
      <c r="AI4325" s="832">
        <v>1</v>
      </c>
    </row>
    <row r="4326" spans="1:35" ht="15" customHeight="1">
      <c r="A4326" s="832" t="s">
        <v>1150</v>
      </c>
      <c r="B4326" s="832">
        <v>2024</v>
      </c>
      <c r="C4326" s="832" t="s">
        <v>2666</v>
      </c>
      <c r="D4326" s="832" t="s">
        <v>2667</v>
      </c>
      <c r="E4326" s="832" t="s">
        <v>333</v>
      </c>
      <c r="F4326" s="832" t="s">
        <v>2321</v>
      </c>
      <c r="G4326" s="832">
        <v>101411.07</v>
      </c>
      <c r="H4326" s="832">
        <v>103207.46</v>
      </c>
      <c r="I4326" s="832">
        <v>105065.75</v>
      </c>
      <c r="J4326" s="832">
        <v>116454.46</v>
      </c>
      <c r="K4326" s="832">
        <v>-2570.5300000000002</v>
      </c>
      <c r="L4326" s="832">
        <v>18588.27</v>
      </c>
      <c r="M4326" s="832">
        <v>18604.54</v>
      </c>
      <c r="N4326" s="832">
        <v>27039.77</v>
      </c>
      <c r="O4326" s="832">
        <v>42918.32</v>
      </c>
      <c r="P4326" s="832">
        <v>51241.279999999999</v>
      </c>
      <c r="Q4326" s="832">
        <v>66678.25</v>
      </c>
      <c r="R4326" s="832">
        <v>113209.38</v>
      </c>
      <c r="S4326" s="832">
        <v>9704.5400000000009</v>
      </c>
      <c r="T4326" s="832">
        <v>8011.18</v>
      </c>
      <c r="U4326" s="832">
        <v>0</v>
      </c>
      <c r="V4326" s="832">
        <v>323</v>
      </c>
      <c r="W4326" s="832">
        <v>345</v>
      </c>
      <c r="X4326" s="832">
        <v>373</v>
      </c>
      <c r="Y4326" s="832">
        <v>399</v>
      </c>
      <c r="Z4326" s="832">
        <v>18</v>
      </c>
      <c r="AA4326" s="832">
        <v>42</v>
      </c>
      <c r="AB4326" s="832">
        <v>61</v>
      </c>
      <c r="AC4326" s="832">
        <v>79</v>
      </c>
      <c r="AD4326" s="832">
        <v>86</v>
      </c>
      <c r="AE4326" s="832">
        <v>100</v>
      </c>
      <c r="AF4326" s="832">
        <v>108</v>
      </c>
      <c r="AG4326" s="832">
        <v>119</v>
      </c>
      <c r="AH4326" s="832">
        <v>33</v>
      </c>
      <c r="AI4326" s="832">
        <v>20</v>
      </c>
    </row>
    <row r="4327" spans="1:35" ht="15" customHeight="1">
      <c r="A4327" s="832" t="s">
        <v>1150</v>
      </c>
      <c r="B4327" s="832">
        <v>2024</v>
      </c>
      <c r="C4327" s="832" t="s">
        <v>2670</v>
      </c>
      <c r="D4327" s="832" t="s">
        <v>2671</v>
      </c>
      <c r="E4327" s="832" t="s">
        <v>333</v>
      </c>
      <c r="F4327" s="832" t="s">
        <v>2321</v>
      </c>
      <c r="G4327" s="832">
        <v>0</v>
      </c>
      <c r="H4327" s="832">
        <v>0</v>
      </c>
      <c r="I4327" s="832">
        <v>0</v>
      </c>
      <c r="J4327" s="832">
        <v>0</v>
      </c>
      <c r="K4327" s="832">
        <v>0</v>
      </c>
      <c r="L4327" s="832">
        <v>0</v>
      </c>
      <c r="M4327" s="832">
        <v>0</v>
      </c>
      <c r="N4327" s="832">
        <v>0</v>
      </c>
      <c r="O4327" s="832">
        <v>0</v>
      </c>
      <c r="P4327" s="832">
        <v>0</v>
      </c>
      <c r="Q4327" s="832">
        <v>0</v>
      </c>
      <c r="R4327" s="832">
        <v>0</v>
      </c>
      <c r="S4327" s="832">
        <v>0</v>
      </c>
      <c r="T4327" s="832">
        <v>0</v>
      </c>
      <c r="U4327" s="832">
        <v>0</v>
      </c>
      <c r="V4327" s="832">
        <v>0</v>
      </c>
      <c r="W4327" s="832">
        <v>0</v>
      </c>
      <c r="X4327" s="832">
        <v>0</v>
      </c>
      <c r="Y4327" s="832">
        <v>0</v>
      </c>
      <c r="Z4327" s="832">
        <v>0</v>
      </c>
      <c r="AA4327" s="832">
        <v>0</v>
      </c>
      <c r="AB4327" s="832">
        <v>0</v>
      </c>
      <c r="AC4327" s="832">
        <v>0</v>
      </c>
      <c r="AD4327" s="832">
        <v>0</v>
      </c>
      <c r="AE4327" s="832">
        <v>0</v>
      </c>
      <c r="AF4327" s="832">
        <v>0</v>
      </c>
      <c r="AG4327" s="832">
        <v>0</v>
      </c>
      <c r="AH4327" s="832">
        <v>0</v>
      </c>
      <c r="AI4327" s="832">
        <v>0</v>
      </c>
    </row>
    <row r="4328" spans="1:35" ht="15" customHeight="1">
      <c r="A4328" s="832" t="s">
        <v>1150</v>
      </c>
      <c r="B4328" s="832">
        <v>2024</v>
      </c>
      <c r="C4328" s="832" t="s">
        <v>2672</v>
      </c>
      <c r="D4328" s="832" t="s">
        <v>2864</v>
      </c>
      <c r="E4328" s="832" t="s">
        <v>333</v>
      </c>
      <c r="F4328" s="832" t="s">
        <v>1119</v>
      </c>
      <c r="G4328" s="832">
        <v>36865.54</v>
      </c>
      <c r="H4328" s="832">
        <v>40849.58</v>
      </c>
      <c r="I4328" s="832">
        <v>41138.33</v>
      </c>
      <c r="J4328" s="832">
        <v>54715.360000000001</v>
      </c>
      <c r="K4328" s="832">
        <v>7288.93</v>
      </c>
      <c r="L4328" s="832">
        <v>7799.34</v>
      </c>
      <c r="M4328" s="832">
        <v>13917.18</v>
      </c>
      <c r="N4328" s="832">
        <v>22297.71</v>
      </c>
      <c r="O4328" s="832">
        <v>22698.53</v>
      </c>
      <c r="P4328" s="832">
        <v>30687.89</v>
      </c>
      <c r="Q4328" s="832">
        <v>39395.47</v>
      </c>
      <c r="R4328" s="832">
        <v>47599.12</v>
      </c>
      <c r="S4328" s="832">
        <v>4559.6099999999997</v>
      </c>
      <c r="T4328" s="832">
        <v>5625.05</v>
      </c>
      <c r="U4328" s="832">
        <v>0</v>
      </c>
      <c r="V4328" s="832">
        <v>0</v>
      </c>
      <c r="W4328" s="832">
        <v>0</v>
      </c>
      <c r="X4328" s="832">
        <v>0</v>
      </c>
      <c r="Y4328" s="832">
        <v>0</v>
      </c>
      <c r="Z4328" s="832">
        <v>0</v>
      </c>
      <c r="AA4328" s="832">
        <v>0</v>
      </c>
      <c r="AB4328" s="832">
        <v>0</v>
      </c>
      <c r="AC4328" s="832">
        <v>0</v>
      </c>
      <c r="AD4328" s="832">
        <v>0</v>
      </c>
      <c r="AE4328" s="832">
        <v>0</v>
      </c>
      <c r="AF4328" s="832">
        <v>0</v>
      </c>
      <c r="AG4328" s="832">
        <v>0</v>
      </c>
      <c r="AH4328" s="832">
        <v>0</v>
      </c>
      <c r="AI4328" s="832">
        <v>0</v>
      </c>
    </row>
    <row r="4329" spans="1:35" ht="15" customHeight="1">
      <c r="A4329" s="832" t="s">
        <v>1150</v>
      </c>
      <c r="B4329" s="832">
        <v>2024</v>
      </c>
      <c r="C4329" s="832" t="s">
        <v>2676</v>
      </c>
      <c r="D4329" s="832" t="s">
        <v>2865</v>
      </c>
      <c r="E4329" s="832" t="s">
        <v>333</v>
      </c>
      <c r="F4329" s="832" t="s">
        <v>1119</v>
      </c>
      <c r="G4329" s="832">
        <v>0</v>
      </c>
      <c r="H4329" s="832">
        <v>0</v>
      </c>
      <c r="I4329" s="832">
        <v>0</v>
      </c>
      <c r="J4329" s="832">
        <v>0</v>
      </c>
      <c r="K4329" s="832">
        <v>0</v>
      </c>
      <c r="L4329" s="832">
        <v>0</v>
      </c>
      <c r="M4329" s="832">
        <v>0</v>
      </c>
      <c r="N4329" s="832">
        <v>0</v>
      </c>
      <c r="O4329" s="832">
        <v>0</v>
      </c>
      <c r="P4329" s="832">
        <v>0</v>
      </c>
      <c r="Q4329" s="832">
        <v>0</v>
      </c>
      <c r="R4329" s="832">
        <v>0</v>
      </c>
      <c r="S4329" s="832">
        <v>0</v>
      </c>
      <c r="T4329" s="832">
        <v>0</v>
      </c>
      <c r="U4329" s="832">
        <v>0</v>
      </c>
      <c r="V4329" s="832">
        <v>0</v>
      </c>
      <c r="W4329" s="832">
        <v>0</v>
      </c>
      <c r="X4329" s="832">
        <v>0</v>
      </c>
      <c r="Y4329" s="832">
        <v>0</v>
      </c>
      <c r="Z4329" s="832">
        <v>0</v>
      </c>
      <c r="AA4329" s="832">
        <v>0</v>
      </c>
      <c r="AB4329" s="832">
        <v>0</v>
      </c>
      <c r="AC4329" s="832">
        <v>0</v>
      </c>
      <c r="AD4329" s="832">
        <v>0</v>
      </c>
      <c r="AE4329" s="832">
        <v>0</v>
      </c>
      <c r="AF4329" s="832">
        <v>0</v>
      </c>
      <c r="AG4329" s="832">
        <v>0</v>
      </c>
      <c r="AH4329" s="832">
        <v>0</v>
      </c>
      <c r="AI4329" s="832">
        <v>0</v>
      </c>
    </row>
    <row r="4330" spans="1:35" ht="15" customHeight="1">
      <c r="A4330" s="832" t="s">
        <v>1150</v>
      </c>
      <c r="B4330" s="832">
        <v>2024</v>
      </c>
      <c r="C4330" s="832" t="s">
        <v>2678</v>
      </c>
      <c r="D4330" s="832" t="s">
        <v>2679</v>
      </c>
      <c r="E4330" s="832" t="s">
        <v>333</v>
      </c>
      <c r="F4330" s="832" t="s">
        <v>1119</v>
      </c>
      <c r="G4330" s="832">
        <v>0</v>
      </c>
      <c r="H4330" s="832">
        <v>0</v>
      </c>
      <c r="I4330" s="832">
        <v>0</v>
      </c>
      <c r="J4330" s="832">
        <v>0</v>
      </c>
      <c r="K4330" s="832">
        <v>0</v>
      </c>
      <c r="L4330" s="832">
        <v>0</v>
      </c>
      <c r="M4330" s="832">
        <v>0</v>
      </c>
      <c r="N4330" s="832">
        <v>0</v>
      </c>
      <c r="O4330" s="832">
        <v>0</v>
      </c>
      <c r="P4330" s="832">
        <v>0</v>
      </c>
      <c r="Q4330" s="832">
        <v>0</v>
      </c>
      <c r="R4330" s="832">
        <v>0</v>
      </c>
      <c r="S4330" s="832">
        <v>0</v>
      </c>
      <c r="T4330" s="832">
        <v>0</v>
      </c>
      <c r="U4330" s="832">
        <v>0</v>
      </c>
      <c r="V4330" s="832">
        <v>0</v>
      </c>
      <c r="W4330" s="832">
        <v>0</v>
      </c>
      <c r="X4330" s="832">
        <v>0</v>
      </c>
      <c r="Y4330" s="832">
        <v>0</v>
      </c>
      <c r="Z4330" s="832">
        <v>0</v>
      </c>
      <c r="AA4330" s="832">
        <v>0</v>
      </c>
      <c r="AB4330" s="832">
        <v>0</v>
      </c>
      <c r="AC4330" s="832">
        <v>0</v>
      </c>
      <c r="AD4330" s="832">
        <v>0</v>
      </c>
      <c r="AE4330" s="832">
        <v>0</v>
      </c>
      <c r="AF4330" s="832">
        <v>0</v>
      </c>
      <c r="AG4330" s="832">
        <v>0</v>
      </c>
      <c r="AH4330" s="832">
        <v>0</v>
      </c>
      <c r="AI4330" s="832">
        <v>0</v>
      </c>
    </row>
    <row r="4331" spans="1:35" ht="15" customHeight="1">
      <c r="A4331" s="832" t="s">
        <v>1150</v>
      </c>
      <c r="B4331" s="832">
        <v>2024</v>
      </c>
      <c r="C4331" s="832" t="s">
        <v>2680</v>
      </c>
      <c r="D4331" s="832" t="s">
        <v>2681</v>
      </c>
      <c r="E4331" s="832" t="s">
        <v>333</v>
      </c>
      <c r="F4331" s="832" t="s">
        <v>1119</v>
      </c>
      <c r="G4331" s="832">
        <v>0</v>
      </c>
      <c r="H4331" s="832">
        <v>0</v>
      </c>
      <c r="I4331" s="832">
        <v>0</v>
      </c>
      <c r="J4331" s="832">
        <v>0</v>
      </c>
      <c r="K4331" s="832">
        <v>0</v>
      </c>
      <c r="L4331" s="832">
        <v>0</v>
      </c>
      <c r="M4331" s="832">
        <v>0</v>
      </c>
      <c r="N4331" s="832">
        <v>0</v>
      </c>
      <c r="O4331" s="832">
        <v>0</v>
      </c>
      <c r="P4331" s="832">
        <v>0</v>
      </c>
      <c r="Q4331" s="832">
        <v>0</v>
      </c>
      <c r="R4331" s="832">
        <v>0</v>
      </c>
      <c r="S4331" s="832">
        <v>0</v>
      </c>
      <c r="T4331" s="832">
        <v>0</v>
      </c>
      <c r="U4331" s="832">
        <v>0</v>
      </c>
      <c r="V4331" s="832">
        <v>0</v>
      </c>
      <c r="W4331" s="832">
        <v>0</v>
      </c>
      <c r="X4331" s="832">
        <v>0</v>
      </c>
      <c r="Y4331" s="832">
        <v>0</v>
      </c>
      <c r="Z4331" s="832">
        <v>0</v>
      </c>
      <c r="AA4331" s="832">
        <v>0</v>
      </c>
      <c r="AB4331" s="832">
        <v>0</v>
      </c>
      <c r="AC4331" s="832">
        <v>0</v>
      </c>
      <c r="AD4331" s="832">
        <v>0</v>
      </c>
      <c r="AE4331" s="832">
        <v>0</v>
      </c>
      <c r="AF4331" s="832">
        <v>0</v>
      </c>
      <c r="AG4331" s="832">
        <v>0</v>
      </c>
      <c r="AH4331" s="832">
        <v>0</v>
      </c>
      <c r="AI4331" s="832">
        <v>0</v>
      </c>
    </row>
    <row r="4332" spans="1:35" ht="15" customHeight="1">
      <c r="A4332" s="832" t="s">
        <v>1150</v>
      </c>
      <c r="B4332" s="832">
        <v>2024</v>
      </c>
      <c r="C4332" s="832" t="s">
        <v>2682</v>
      </c>
      <c r="D4332" s="832" t="s">
        <v>2683</v>
      </c>
      <c r="E4332" s="832" t="s">
        <v>333</v>
      </c>
      <c r="F4332" s="832" t="s">
        <v>1119</v>
      </c>
      <c r="G4332" s="832">
        <v>0</v>
      </c>
      <c r="H4332" s="832">
        <v>0</v>
      </c>
      <c r="I4332" s="832">
        <v>0</v>
      </c>
      <c r="J4332" s="832">
        <v>0</v>
      </c>
      <c r="K4332" s="832">
        <v>0</v>
      </c>
      <c r="L4332" s="832">
        <v>0</v>
      </c>
      <c r="M4332" s="832">
        <v>0</v>
      </c>
      <c r="N4332" s="832">
        <v>0</v>
      </c>
      <c r="O4332" s="832">
        <v>0</v>
      </c>
      <c r="P4332" s="832">
        <v>0</v>
      </c>
      <c r="Q4332" s="832">
        <v>0</v>
      </c>
      <c r="R4332" s="832">
        <v>0</v>
      </c>
      <c r="S4332" s="832">
        <v>0</v>
      </c>
      <c r="T4332" s="832">
        <v>0</v>
      </c>
      <c r="U4332" s="832">
        <v>0</v>
      </c>
      <c r="V4332" s="832">
        <v>0</v>
      </c>
      <c r="W4332" s="832">
        <v>0</v>
      </c>
      <c r="X4332" s="832">
        <v>0</v>
      </c>
      <c r="Y4332" s="832">
        <v>0</v>
      </c>
      <c r="Z4332" s="832">
        <v>0</v>
      </c>
      <c r="AA4332" s="832">
        <v>0</v>
      </c>
      <c r="AB4332" s="832">
        <v>0</v>
      </c>
      <c r="AC4332" s="832">
        <v>0</v>
      </c>
      <c r="AD4332" s="832">
        <v>0</v>
      </c>
      <c r="AE4332" s="832">
        <v>0</v>
      </c>
      <c r="AF4332" s="832">
        <v>0</v>
      </c>
      <c r="AG4332" s="832">
        <v>0</v>
      </c>
      <c r="AH4332" s="832">
        <v>0</v>
      </c>
      <c r="AI4332" s="832">
        <v>0</v>
      </c>
    </row>
    <row r="4333" spans="1:35" ht="15" customHeight="1">
      <c r="A4333" s="832" t="s">
        <v>1150</v>
      </c>
      <c r="B4333" s="832">
        <v>2024</v>
      </c>
      <c r="C4333" s="832" t="s">
        <v>2684</v>
      </c>
      <c r="D4333" s="832" t="s">
        <v>2685</v>
      </c>
      <c r="E4333" s="832" t="s">
        <v>333</v>
      </c>
      <c r="F4333" s="832" t="s">
        <v>1119</v>
      </c>
      <c r="G4333" s="832">
        <v>0</v>
      </c>
      <c r="H4333" s="832">
        <v>0</v>
      </c>
      <c r="I4333" s="832">
        <v>0</v>
      </c>
      <c r="J4333" s="832">
        <v>0</v>
      </c>
      <c r="K4333" s="832">
        <v>0</v>
      </c>
      <c r="L4333" s="832">
        <v>0</v>
      </c>
      <c r="M4333" s="832">
        <v>0</v>
      </c>
      <c r="N4333" s="832">
        <v>0</v>
      </c>
      <c r="O4333" s="832">
        <v>0</v>
      </c>
      <c r="P4333" s="832">
        <v>0</v>
      </c>
      <c r="Q4333" s="832">
        <v>0</v>
      </c>
      <c r="R4333" s="832">
        <v>0</v>
      </c>
      <c r="S4333" s="832">
        <v>0</v>
      </c>
      <c r="T4333" s="832">
        <v>0</v>
      </c>
      <c r="U4333" s="832">
        <v>0</v>
      </c>
      <c r="V4333" s="832">
        <v>0</v>
      </c>
      <c r="W4333" s="832">
        <v>0</v>
      </c>
      <c r="X4333" s="832">
        <v>0</v>
      </c>
      <c r="Y4333" s="832">
        <v>0</v>
      </c>
      <c r="Z4333" s="832">
        <v>0</v>
      </c>
      <c r="AA4333" s="832">
        <v>0</v>
      </c>
      <c r="AB4333" s="832">
        <v>0</v>
      </c>
      <c r="AC4333" s="832">
        <v>0</v>
      </c>
      <c r="AD4333" s="832">
        <v>0</v>
      </c>
      <c r="AE4333" s="832">
        <v>0</v>
      </c>
      <c r="AF4333" s="832">
        <v>0</v>
      </c>
      <c r="AG4333" s="832">
        <v>0</v>
      </c>
      <c r="AH4333" s="832">
        <v>0</v>
      </c>
      <c r="AI4333" s="832">
        <v>0</v>
      </c>
    </row>
    <row r="4334" spans="1:35" ht="15" customHeight="1">
      <c r="A4334" s="832" t="s">
        <v>1150</v>
      </c>
      <c r="B4334" s="832">
        <v>2024</v>
      </c>
      <c r="C4334" s="832" t="s">
        <v>2686</v>
      </c>
      <c r="D4334" s="832" t="s">
        <v>2687</v>
      </c>
      <c r="E4334" s="832" t="s">
        <v>333</v>
      </c>
      <c r="F4334" s="832" t="s">
        <v>1119</v>
      </c>
      <c r="G4334" s="832">
        <v>0</v>
      </c>
      <c r="H4334" s="832">
        <v>0</v>
      </c>
      <c r="I4334" s="832">
        <v>0</v>
      </c>
      <c r="J4334" s="832">
        <v>0</v>
      </c>
      <c r="K4334" s="832">
        <v>0</v>
      </c>
      <c r="L4334" s="832">
        <v>0</v>
      </c>
      <c r="M4334" s="832">
        <v>0</v>
      </c>
      <c r="N4334" s="832">
        <v>0</v>
      </c>
      <c r="O4334" s="832">
        <v>0</v>
      </c>
      <c r="P4334" s="832">
        <v>0</v>
      </c>
      <c r="Q4334" s="832">
        <v>0</v>
      </c>
      <c r="R4334" s="832">
        <v>0</v>
      </c>
      <c r="S4334" s="832">
        <v>0</v>
      </c>
      <c r="T4334" s="832">
        <v>0</v>
      </c>
      <c r="U4334" s="832">
        <v>0</v>
      </c>
      <c r="V4334" s="832">
        <v>0</v>
      </c>
      <c r="W4334" s="832">
        <v>0</v>
      </c>
      <c r="X4334" s="832">
        <v>0</v>
      </c>
      <c r="Y4334" s="832">
        <v>0</v>
      </c>
      <c r="Z4334" s="832">
        <v>0</v>
      </c>
      <c r="AA4334" s="832">
        <v>0</v>
      </c>
      <c r="AB4334" s="832">
        <v>0</v>
      </c>
      <c r="AC4334" s="832">
        <v>0</v>
      </c>
      <c r="AD4334" s="832">
        <v>0</v>
      </c>
      <c r="AE4334" s="832">
        <v>0</v>
      </c>
      <c r="AF4334" s="832">
        <v>0</v>
      </c>
      <c r="AG4334" s="832">
        <v>0</v>
      </c>
      <c r="AH4334" s="832">
        <v>0</v>
      </c>
      <c r="AI4334" s="832">
        <v>0</v>
      </c>
    </row>
    <row r="4335" spans="1:35" ht="15" customHeight="1">
      <c r="A4335" s="832" t="s">
        <v>1150</v>
      </c>
      <c r="B4335" s="832">
        <v>2024</v>
      </c>
      <c r="C4335" s="832" t="s">
        <v>2688</v>
      </c>
      <c r="D4335" s="832" t="s">
        <v>2689</v>
      </c>
      <c r="E4335" s="832" t="s">
        <v>333</v>
      </c>
      <c r="F4335" s="832" t="s">
        <v>1119</v>
      </c>
      <c r="G4335" s="832">
        <v>0</v>
      </c>
      <c r="H4335" s="832">
        <v>0</v>
      </c>
      <c r="I4335" s="832">
        <v>0</v>
      </c>
      <c r="J4335" s="832">
        <v>0</v>
      </c>
      <c r="K4335" s="832">
        <v>0</v>
      </c>
      <c r="L4335" s="832">
        <v>0</v>
      </c>
      <c r="M4335" s="832">
        <v>0</v>
      </c>
      <c r="N4335" s="832">
        <v>0</v>
      </c>
      <c r="O4335" s="832">
        <v>0</v>
      </c>
      <c r="P4335" s="832">
        <v>0</v>
      </c>
      <c r="Q4335" s="832">
        <v>0</v>
      </c>
      <c r="R4335" s="832">
        <v>0</v>
      </c>
      <c r="S4335" s="832">
        <v>0</v>
      </c>
      <c r="T4335" s="832">
        <v>0</v>
      </c>
      <c r="U4335" s="832">
        <v>0</v>
      </c>
      <c r="V4335" s="832">
        <v>0</v>
      </c>
      <c r="W4335" s="832">
        <v>0</v>
      </c>
      <c r="X4335" s="832">
        <v>0</v>
      </c>
      <c r="Y4335" s="832">
        <v>0</v>
      </c>
      <c r="Z4335" s="832">
        <v>0</v>
      </c>
      <c r="AA4335" s="832">
        <v>0</v>
      </c>
      <c r="AB4335" s="832">
        <v>0</v>
      </c>
      <c r="AC4335" s="832">
        <v>0</v>
      </c>
      <c r="AD4335" s="832">
        <v>0</v>
      </c>
      <c r="AE4335" s="832">
        <v>0</v>
      </c>
      <c r="AF4335" s="832">
        <v>0</v>
      </c>
      <c r="AG4335" s="832">
        <v>0</v>
      </c>
      <c r="AH4335" s="832">
        <v>0</v>
      </c>
      <c r="AI4335" s="832">
        <v>0</v>
      </c>
    </row>
    <row r="4336" spans="1:35" ht="15" customHeight="1">
      <c r="A4336" s="832" t="s">
        <v>1150</v>
      </c>
      <c r="B4336" s="832">
        <v>2024</v>
      </c>
      <c r="C4336" s="832" t="s">
        <v>2690</v>
      </c>
      <c r="D4336" s="832" t="s">
        <v>2691</v>
      </c>
      <c r="E4336" s="832" t="s">
        <v>333</v>
      </c>
      <c r="F4336" s="832" t="s">
        <v>1119</v>
      </c>
      <c r="G4336" s="832">
        <v>0</v>
      </c>
      <c r="H4336" s="832">
        <v>0</v>
      </c>
      <c r="I4336" s="832">
        <v>0</v>
      </c>
      <c r="J4336" s="832">
        <v>0</v>
      </c>
      <c r="K4336" s="832">
        <v>0</v>
      </c>
      <c r="L4336" s="832">
        <v>0</v>
      </c>
      <c r="M4336" s="832">
        <v>0</v>
      </c>
      <c r="N4336" s="832">
        <v>0</v>
      </c>
      <c r="O4336" s="832">
        <v>0</v>
      </c>
      <c r="P4336" s="832">
        <v>0</v>
      </c>
      <c r="Q4336" s="832">
        <v>0</v>
      </c>
      <c r="R4336" s="832">
        <v>0</v>
      </c>
      <c r="S4336" s="832">
        <v>0</v>
      </c>
      <c r="T4336" s="832">
        <v>0</v>
      </c>
      <c r="U4336" s="832">
        <v>0</v>
      </c>
      <c r="V4336" s="832">
        <v>0</v>
      </c>
      <c r="W4336" s="832">
        <v>0</v>
      </c>
      <c r="X4336" s="832">
        <v>0</v>
      </c>
      <c r="Y4336" s="832">
        <v>0</v>
      </c>
      <c r="Z4336" s="832">
        <v>0</v>
      </c>
      <c r="AA4336" s="832">
        <v>0</v>
      </c>
      <c r="AB4336" s="832">
        <v>0</v>
      </c>
      <c r="AC4336" s="832">
        <v>0</v>
      </c>
      <c r="AD4336" s="832">
        <v>0</v>
      </c>
      <c r="AE4336" s="832">
        <v>0</v>
      </c>
      <c r="AF4336" s="832">
        <v>0</v>
      </c>
      <c r="AG4336" s="832">
        <v>0</v>
      </c>
      <c r="AH4336" s="832">
        <v>0</v>
      </c>
      <c r="AI4336" s="832">
        <v>0</v>
      </c>
    </row>
    <row r="4337" spans="1:35" ht="15" customHeight="1">
      <c r="A4337" s="832" t="s">
        <v>1150</v>
      </c>
      <c r="B4337" s="832">
        <v>2024</v>
      </c>
      <c r="C4337" s="832" t="s">
        <v>2692</v>
      </c>
      <c r="D4337" s="832" t="s">
        <v>2693</v>
      </c>
      <c r="E4337" s="832" t="s">
        <v>333</v>
      </c>
      <c r="F4337" s="832" t="s">
        <v>1119</v>
      </c>
      <c r="G4337" s="832">
        <v>41.54</v>
      </c>
      <c r="H4337" s="832">
        <v>45.53</v>
      </c>
      <c r="I4337" s="832">
        <v>46.13</v>
      </c>
      <c r="J4337" s="832">
        <v>84.95</v>
      </c>
      <c r="K4337" s="832">
        <v>0.44</v>
      </c>
      <c r="L4337" s="832">
        <v>0.6</v>
      </c>
      <c r="M4337" s="832">
        <v>2.48</v>
      </c>
      <c r="N4337" s="832">
        <v>2.63</v>
      </c>
      <c r="O4337" s="832">
        <v>2.78</v>
      </c>
      <c r="P4337" s="832">
        <v>3.76</v>
      </c>
      <c r="Q4337" s="832">
        <v>4.78</v>
      </c>
      <c r="R4337" s="832">
        <v>4.71</v>
      </c>
      <c r="S4337" s="832">
        <v>7.08</v>
      </c>
      <c r="T4337" s="832">
        <v>7.71</v>
      </c>
      <c r="U4337" s="832">
        <v>0</v>
      </c>
      <c r="V4337" s="832">
        <v>0</v>
      </c>
      <c r="W4337" s="832">
        <v>0</v>
      </c>
      <c r="X4337" s="832">
        <v>0</v>
      </c>
      <c r="Y4337" s="832">
        <v>0</v>
      </c>
      <c r="Z4337" s="832">
        <v>0</v>
      </c>
      <c r="AA4337" s="832">
        <v>0</v>
      </c>
      <c r="AB4337" s="832">
        <v>0</v>
      </c>
      <c r="AC4337" s="832">
        <v>0</v>
      </c>
      <c r="AD4337" s="832">
        <v>0</v>
      </c>
      <c r="AE4337" s="832">
        <v>0</v>
      </c>
      <c r="AF4337" s="832">
        <v>0</v>
      </c>
      <c r="AG4337" s="832">
        <v>0</v>
      </c>
      <c r="AH4337" s="832">
        <v>0</v>
      </c>
      <c r="AI4337" s="832">
        <v>0</v>
      </c>
    </row>
    <row r="4338" spans="1:35" ht="15" customHeight="1">
      <c r="A4338" s="832" t="s">
        <v>1150</v>
      </c>
      <c r="B4338" s="832">
        <v>2024</v>
      </c>
      <c r="C4338" s="832" t="s">
        <v>2696</v>
      </c>
      <c r="D4338" s="832" t="s">
        <v>2697</v>
      </c>
      <c r="E4338" s="832" t="s">
        <v>333</v>
      </c>
      <c r="F4338" s="832" t="s">
        <v>1119</v>
      </c>
      <c r="G4338" s="832">
        <v>0</v>
      </c>
      <c r="H4338" s="832">
        <v>0</v>
      </c>
      <c r="I4338" s="832">
        <v>0</v>
      </c>
      <c r="J4338" s="832">
        <v>0</v>
      </c>
      <c r="K4338" s="832">
        <v>0</v>
      </c>
      <c r="L4338" s="832">
        <v>0</v>
      </c>
      <c r="M4338" s="832">
        <v>0</v>
      </c>
      <c r="N4338" s="832">
        <v>0</v>
      </c>
      <c r="O4338" s="832">
        <v>0</v>
      </c>
      <c r="P4338" s="832">
        <v>0</v>
      </c>
      <c r="Q4338" s="832">
        <v>0</v>
      </c>
      <c r="R4338" s="832">
        <v>0</v>
      </c>
      <c r="S4338" s="832">
        <v>0</v>
      </c>
      <c r="T4338" s="832">
        <v>0</v>
      </c>
      <c r="U4338" s="832">
        <v>0</v>
      </c>
      <c r="V4338" s="832">
        <v>0</v>
      </c>
      <c r="W4338" s="832">
        <v>0</v>
      </c>
      <c r="X4338" s="832">
        <v>0</v>
      </c>
      <c r="Y4338" s="832">
        <v>0</v>
      </c>
      <c r="Z4338" s="832">
        <v>0</v>
      </c>
      <c r="AA4338" s="832">
        <v>0</v>
      </c>
      <c r="AB4338" s="832">
        <v>0</v>
      </c>
      <c r="AC4338" s="832">
        <v>0</v>
      </c>
      <c r="AD4338" s="832">
        <v>0</v>
      </c>
      <c r="AE4338" s="832">
        <v>0</v>
      </c>
      <c r="AF4338" s="832">
        <v>0</v>
      </c>
      <c r="AG4338" s="832">
        <v>0</v>
      </c>
      <c r="AH4338" s="832">
        <v>0</v>
      </c>
      <c r="AI4338" s="832">
        <v>0</v>
      </c>
    </row>
    <row r="4339" spans="1:35" ht="15" customHeight="1">
      <c r="A4339" s="832" t="s">
        <v>1150</v>
      </c>
      <c r="B4339" s="832">
        <v>2024</v>
      </c>
      <c r="C4339" s="832" t="s">
        <v>2700</v>
      </c>
      <c r="D4339" s="832" t="s">
        <v>2701</v>
      </c>
      <c r="E4339" s="832" t="s">
        <v>333</v>
      </c>
      <c r="F4339" s="832" t="s">
        <v>1119</v>
      </c>
      <c r="G4339" s="832">
        <v>0</v>
      </c>
      <c r="H4339" s="832">
        <v>0</v>
      </c>
      <c r="I4339" s="832">
        <v>0</v>
      </c>
      <c r="J4339" s="832">
        <v>0</v>
      </c>
      <c r="K4339" s="832">
        <v>0</v>
      </c>
      <c r="L4339" s="832">
        <v>0</v>
      </c>
      <c r="M4339" s="832">
        <v>0</v>
      </c>
      <c r="N4339" s="832">
        <v>0</v>
      </c>
      <c r="O4339" s="832">
        <v>0</v>
      </c>
      <c r="P4339" s="832">
        <v>0</v>
      </c>
      <c r="Q4339" s="832">
        <v>0</v>
      </c>
      <c r="R4339" s="832">
        <v>0</v>
      </c>
      <c r="S4339" s="832">
        <v>0</v>
      </c>
      <c r="T4339" s="832">
        <v>0</v>
      </c>
      <c r="U4339" s="832">
        <v>0</v>
      </c>
      <c r="V4339" s="832">
        <v>0</v>
      </c>
      <c r="W4339" s="832">
        <v>0</v>
      </c>
      <c r="X4339" s="832">
        <v>0</v>
      </c>
      <c r="Y4339" s="832">
        <v>0</v>
      </c>
      <c r="Z4339" s="832">
        <v>0</v>
      </c>
      <c r="AA4339" s="832">
        <v>0</v>
      </c>
      <c r="AB4339" s="832">
        <v>0</v>
      </c>
      <c r="AC4339" s="832">
        <v>0</v>
      </c>
      <c r="AD4339" s="832">
        <v>0</v>
      </c>
      <c r="AE4339" s="832">
        <v>0</v>
      </c>
      <c r="AF4339" s="832">
        <v>0</v>
      </c>
      <c r="AG4339" s="832">
        <v>0</v>
      </c>
      <c r="AH4339" s="832">
        <v>0</v>
      </c>
      <c r="AI4339" s="832">
        <v>0</v>
      </c>
    </row>
    <row r="4340" spans="1:35" ht="15" customHeight="1">
      <c r="A4340" s="832" t="s">
        <v>1150</v>
      </c>
      <c r="B4340" s="832">
        <v>2024</v>
      </c>
      <c r="C4340" s="832" t="s">
        <v>2702</v>
      </c>
      <c r="D4340" s="832" t="s">
        <v>2703</v>
      </c>
      <c r="E4340" s="832" t="s">
        <v>333</v>
      </c>
      <c r="F4340" s="832" t="s">
        <v>1119</v>
      </c>
      <c r="G4340" s="832">
        <v>0</v>
      </c>
      <c r="H4340" s="832">
        <v>0</v>
      </c>
      <c r="I4340" s="832">
        <v>0</v>
      </c>
      <c r="J4340" s="832">
        <v>0</v>
      </c>
      <c r="K4340" s="832">
        <v>0</v>
      </c>
      <c r="L4340" s="832">
        <v>0</v>
      </c>
      <c r="M4340" s="832">
        <v>0</v>
      </c>
      <c r="N4340" s="832">
        <v>0</v>
      </c>
      <c r="O4340" s="832">
        <v>0</v>
      </c>
      <c r="P4340" s="832">
        <v>0</v>
      </c>
      <c r="Q4340" s="832">
        <v>0</v>
      </c>
      <c r="R4340" s="832">
        <v>0</v>
      </c>
      <c r="S4340" s="832">
        <v>0</v>
      </c>
      <c r="T4340" s="832">
        <v>0</v>
      </c>
      <c r="U4340" s="832">
        <v>0</v>
      </c>
      <c r="V4340" s="832">
        <v>0</v>
      </c>
      <c r="W4340" s="832">
        <v>0</v>
      </c>
      <c r="X4340" s="832">
        <v>0</v>
      </c>
      <c r="Y4340" s="832">
        <v>0</v>
      </c>
      <c r="Z4340" s="832">
        <v>0</v>
      </c>
      <c r="AA4340" s="832">
        <v>0</v>
      </c>
      <c r="AB4340" s="832">
        <v>0</v>
      </c>
      <c r="AC4340" s="832">
        <v>0</v>
      </c>
      <c r="AD4340" s="832">
        <v>0</v>
      </c>
      <c r="AE4340" s="832">
        <v>0</v>
      </c>
      <c r="AF4340" s="832">
        <v>0</v>
      </c>
      <c r="AG4340" s="832">
        <v>0</v>
      </c>
      <c r="AH4340" s="832">
        <v>0</v>
      </c>
      <c r="AI4340" s="832">
        <v>0</v>
      </c>
    </row>
    <row r="4341" spans="1:35" ht="15" customHeight="1">
      <c r="A4341" s="832" t="s">
        <v>1150</v>
      </c>
      <c r="B4341" s="832">
        <v>2024</v>
      </c>
      <c r="C4341" s="832" t="s">
        <v>2704</v>
      </c>
      <c r="D4341" s="832" t="s">
        <v>2705</v>
      </c>
      <c r="E4341" s="832" t="s">
        <v>333</v>
      </c>
      <c r="F4341" s="832" t="s">
        <v>1119</v>
      </c>
      <c r="G4341" s="832">
        <v>0</v>
      </c>
      <c r="H4341" s="832">
        <v>0</v>
      </c>
      <c r="I4341" s="832">
        <v>0</v>
      </c>
      <c r="J4341" s="832">
        <v>0</v>
      </c>
      <c r="K4341" s="832">
        <v>0</v>
      </c>
      <c r="L4341" s="832">
        <v>0</v>
      </c>
      <c r="M4341" s="832">
        <v>0</v>
      </c>
      <c r="N4341" s="832">
        <v>0</v>
      </c>
      <c r="O4341" s="832">
        <v>0</v>
      </c>
      <c r="P4341" s="832">
        <v>0</v>
      </c>
      <c r="Q4341" s="832">
        <v>0</v>
      </c>
      <c r="R4341" s="832">
        <v>0</v>
      </c>
      <c r="S4341" s="832">
        <v>0</v>
      </c>
      <c r="T4341" s="832">
        <v>0</v>
      </c>
      <c r="U4341" s="832">
        <v>0</v>
      </c>
      <c r="V4341" s="832">
        <v>0</v>
      </c>
      <c r="W4341" s="832">
        <v>0</v>
      </c>
      <c r="X4341" s="832">
        <v>0</v>
      </c>
      <c r="Y4341" s="832">
        <v>0</v>
      </c>
      <c r="Z4341" s="832">
        <v>0</v>
      </c>
      <c r="AA4341" s="832">
        <v>0</v>
      </c>
      <c r="AB4341" s="832">
        <v>0</v>
      </c>
      <c r="AC4341" s="832">
        <v>0</v>
      </c>
      <c r="AD4341" s="832">
        <v>0</v>
      </c>
      <c r="AE4341" s="832">
        <v>0</v>
      </c>
      <c r="AF4341" s="832">
        <v>0</v>
      </c>
      <c r="AG4341" s="832">
        <v>0</v>
      </c>
      <c r="AH4341" s="832">
        <v>0</v>
      </c>
      <c r="AI4341" s="832">
        <v>0</v>
      </c>
    </row>
    <row r="4342" spans="1:35" ht="15" customHeight="1">
      <c r="A4342" s="832" t="s">
        <v>1150</v>
      </c>
      <c r="B4342" s="832">
        <v>2025</v>
      </c>
      <c r="C4342" s="832" t="s">
        <v>1151</v>
      </c>
      <c r="D4342" s="832" t="s">
        <v>1152</v>
      </c>
      <c r="E4342" s="832" t="s">
        <v>333</v>
      </c>
      <c r="F4342" s="832" t="s">
        <v>1153</v>
      </c>
      <c r="G4342" s="832">
        <v>0</v>
      </c>
      <c r="H4342" s="832">
        <v>0</v>
      </c>
      <c r="I4342" s="832">
        <v>0</v>
      </c>
      <c r="J4342" s="832">
        <v>0</v>
      </c>
      <c r="K4342" s="832">
        <v>0</v>
      </c>
      <c r="L4342" s="832">
        <v>0</v>
      </c>
      <c r="M4342" s="832">
        <v>0</v>
      </c>
      <c r="N4342" s="832">
        <v>0</v>
      </c>
      <c r="O4342" s="832">
        <v>0</v>
      </c>
      <c r="P4342" s="832">
        <v>0</v>
      </c>
      <c r="Q4342" s="832">
        <v>0</v>
      </c>
      <c r="R4342" s="832">
        <v>0</v>
      </c>
      <c r="S4342" s="832">
        <v>0</v>
      </c>
      <c r="T4342" s="832">
        <v>0</v>
      </c>
      <c r="U4342" s="832">
        <v>0</v>
      </c>
      <c r="V4342" s="832">
        <v>0</v>
      </c>
      <c r="W4342" s="832">
        <v>0</v>
      </c>
      <c r="X4342" s="832">
        <v>0</v>
      </c>
      <c r="Y4342" s="832">
        <v>0</v>
      </c>
      <c r="Z4342" s="832">
        <v>0</v>
      </c>
      <c r="AA4342" s="832">
        <v>0</v>
      </c>
      <c r="AB4342" s="832">
        <v>0</v>
      </c>
      <c r="AC4342" s="832">
        <v>0</v>
      </c>
      <c r="AD4342" s="832">
        <v>0</v>
      </c>
      <c r="AE4342" s="832">
        <v>0</v>
      </c>
      <c r="AF4342" s="832">
        <v>0</v>
      </c>
      <c r="AG4342" s="832">
        <v>0</v>
      </c>
      <c r="AH4342" s="832">
        <v>0</v>
      </c>
      <c r="AI4342" s="832">
        <v>0</v>
      </c>
    </row>
    <row r="4343" spans="1:35" ht="15" customHeight="1">
      <c r="A4343" s="832" t="s">
        <v>1150</v>
      </c>
      <c r="B4343" s="832">
        <v>2025</v>
      </c>
      <c r="C4343" s="832" t="s">
        <v>1154</v>
      </c>
      <c r="D4343" s="832" t="s">
        <v>1155</v>
      </c>
      <c r="E4343" s="832" t="s">
        <v>333</v>
      </c>
      <c r="F4343" s="832" t="s">
        <v>1153</v>
      </c>
      <c r="G4343" s="832">
        <v>0</v>
      </c>
      <c r="H4343" s="832">
        <v>0</v>
      </c>
      <c r="I4343" s="832">
        <v>0</v>
      </c>
      <c r="J4343" s="832">
        <v>0</v>
      </c>
      <c r="K4343" s="832">
        <v>0</v>
      </c>
      <c r="L4343" s="832">
        <v>0</v>
      </c>
      <c r="M4343" s="832">
        <v>0</v>
      </c>
      <c r="N4343" s="832">
        <v>0</v>
      </c>
      <c r="O4343" s="832">
        <v>0</v>
      </c>
      <c r="P4343" s="832">
        <v>0</v>
      </c>
      <c r="Q4343" s="832">
        <v>0</v>
      </c>
      <c r="R4343" s="832">
        <v>0</v>
      </c>
      <c r="S4343" s="832">
        <v>0</v>
      </c>
      <c r="T4343" s="832">
        <v>0</v>
      </c>
      <c r="U4343" s="832">
        <v>0</v>
      </c>
      <c r="V4343" s="832">
        <v>0</v>
      </c>
      <c r="W4343" s="832">
        <v>0</v>
      </c>
      <c r="X4343" s="832">
        <v>0</v>
      </c>
      <c r="Y4343" s="832">
        <v>0</v>
      </c>
      <c r="Z4343" s="832">
        <v>0</v>
      </c>
      <c r="AA4343" s="832">
        <v>0</v>
      </c>
      <c r="AB4343" s="832">
        <v>0</v>
      </c>
      <c r="AC4343" s="832">
        <v>0</v>
      </c>
      <c r="AD4343" s="832">
        <v>0</v>
      </c>
      <c r="AE4343" s="832">
        <v>0</v>
      </c>
      <c r="AF4343" s="832">
        <v>0</v>
      </c>
      <c r="AG4343" s="832">
        <v>0</v>
      </c>
      <c r="AH4343" s="832">
        <v>0</v>
      </c>
      <c r="AI4343" s="832">
        <v>0</v>
      </c>
    </row>
    <row r="4344" spans="1:35" ht="15" customHeight="1">
      <c r="A4344" s="832" t="s">
        <v>1150</v>
      </c>
      <c r="B4344" s="832">
        <v>2025</v>
      </c>
      <c r="C4344" s="832" t="s">
        <v>1156</v>
      </c>
      <c r="D4344" s="832" t="s">
        <v>1157</v>
      </c>
      <c r="E4344" s="832" t="s">
        <v>333</v>
      </c>
      <c r="F4344" s="832" t="s">
        <v>1153</v>
      </c>
      <c r="G4344" s="832">
        <v>0</v>
      </c>
      <c r="H4344" s="832">
        <v>0</v>
      </c>
      <c r="I4344" s="832">
        <v>0</v>
      </c>
      <c r="J4344" s="832">
        <v>0</v>
      </c>
      <c r="K4344" s="832">
        <v>0</v>
      </c>
      <c r="L4344" s="832">
        <v>0</v>
      </c>
      <c r="M4344" s="832">
        <v>0</v>
      </c>
      <c r="N4344" s="832">
        <v>0</v>
      </c>
      <c r="O4344" s="832">
        <v>0</v>
      </c>
      <c r="P4344" s="832">
        <v>0</v>
      </c>
      <c r="Q4344" s="832">
        <v>0</v>
      </c>
      <c r="R4344" s="832">
        <v>0</v>
      </c>
      <c r="S4344" s="832">
        <v>0</v>
      </c>
      <c r="T4344" s="832">
        <v>0</v>
      </c>
      <c r="U4344" s="832">
        <v>0</v>
      </c>
      <c r="V4344" s="832">
        <v>0</v>
      </c>
      <c r="W4344" s="832">
        <v>0</v>
      </c>
      <c r="X4344" s="832">
        <v>0</v>
      </c>
      <c r="Y4344" s="832">
        <v>0</v>
      </c>
      <c r="Z4344" s="832">
        <v>0</v>
      </c>
      <c r="AA4344" s="832">
        <v>0</v>
      </c>
      <c r="AB4344" s="832">
        <v>0</v>
      </c>
      <c r="AC4344" s="832">
        <v>0</v>
      </c>
      <c r="AD4344" s="832">
        <v>0</v>
      </c>
      <c r="AE4344" s="832">
        <v>0</v>
      </c>
      <c r="AF4344" s="832">
        <v>0</v>
      </c>
      <c r="AG4344" s="832">
        <v>0</v>
      </c>
      <c r="AH4344" s="832">
        <v>0</v>
      </c>
      <c r="AI4344" s="832">
        <v>0</v>
      </c>
    </row>
    <row r="4345" spans="1:35" ht="15" customHeight="1">
      <c r="A4345" s="832" t="s">
        <v>1150</v>
      </c>
      <c r="B4345" s="832">
        <v>2025</v>
      </c>
      <c r="C4345" s="832" t="s">
        <v>1158</v>
      </c>
      <c r="D4345" s="832" t="s">
        <v>1159</v>
      </c>
      <c r="E4345" s="832" t="s">
        <v>333</v>
      </c>
      <c r="F4345" s="832" t="s">
        <v>1153</v>
      </c>
      <c r="G4345" s="832">
        <v>-16305</v>
      </c>
      <c r="H4345" s="832">
        <v>-16305</v>
      </c>
      <c r="I4345" s="832">
        <v>-16305</v>
      </c>
      <c r="J4345" s="832">
        <v>-16305</v>
      </c>
      <c r="K4345" s="832">
        <v>-16305</v>
      </c>
      <c r="L4345" s="832">
        <v>-16305</v>
      </c>
      <c r="M4345" s="832">
        <v>-16305</v>
      </c>
      <c r="N4345" s="832">
        <v>0</v>
      </c>
      <c r="O4345" s="832">
        <v>0</v>
      </c>
      <c r="P4345" s="832">
        <v>0</v>
      </c>
      <c r="Q4345" s="832">
        <v>0</v>
      </c>
      <c r="R4345" s="832">
        <v>0</v>
      </c>
      <c r="S4345" s="832">
        <v>0</v>
      </c>
      <c r="T4345" s="832">
        <v>0</v>
      </c>
      <c r="U4345" s="832">
        <v>0</v>
      </c>
      <c r="V4345" s="832">
        <v>0</v>
      </c>
      <c r="W4345" s="832">
        <v>0</v>
      </c>
      <c r="X4345" s="832">
        <v>0</v>
      </c>
      <c r="Y4345" s="832">
        <v>0</v>
      </c>
      <c r="Z4345" s="832">
        <v>0</v>
      </c>
      <c r="AA4345" s="832">
        <v>0</v>
      </c>
      <c r="AB4345" s="832">
        <v>0</v>
      </c>
      <c r="AC4345" s="832">
        <v>0</v>
      </c>
      <c r="AD4345" s="832">
        <v>0</v>
      </c>
      <c r="AE4345" s="832">
        <v>0</v>
      </c>
      <c r="AF4345" s="832">
        <v>0</v>
      </c>
      <c r="AG4345" s="832">
        <v>0</v>
      </c>
      <c r="AH4345" s="832">
        <v>0</v>
      </c>
      <c r="AI4345" s="832">
        <v>0</v>
      </c>
    </row>
    <row r="4346" spans="1:35" ht="15" customHeight="1">
      <c r="A4346" s="832" t="s">
        <v>1150</v>
      </c>
      <c r="B4346" s="832">
        <v>2025</v>
      </c>
      <c r="C4346" s="832" t="s">
        <v>1160</v>
      </c>
      <c r="D4346" s="832" t="s">
        <v>1161</v>
      </c>
      <c r="E4346" s="832" t="s">
        <v>333</v>
      </c>
      <c r="F4346" s="832" t="s">
        <v>1153</v>
      </c>
      <c r="G4346" s="832">
        <v>16305</v>
      </c>
      <c r="H4346" s="832">
        <v>16305</v>
      </c>
      <c r="I4346" s="832">
        <v>16305</v>
      </c>
      <c r="J4346" s="832">
        <v>16305</v>
      </c>
      <c r="K4346" s="832">
        <v>16305</v>
      </c>
      <c r="L4346" s="832">
        <v>16305</v>
      </c>
      <c r="M4346" s="832">
        <v>16305</v>
      </c>
      <c r="N4346" s="832">
        <v>0</v>
      </c>
      <c r="O4346" s="832">
        <v>0</v>
      </c>
      <c r="P4346" s="832">
        <v>0</v>
      </c>
      <c r="Q4346" s="832">
        <v>0</v>
      </c>
      <c r="R4346" s="832">
        <v>0</v>
      </c>
      <c r="S4346" s="832">
        <v>0</v>
      </c>
      <c r="T4346" s="832">
        <v>0</v>
      </c>
      <c r="U4346" s="832">
        <v>0</v>
      </c>
      <c r="V4346" s="832">
        <v>0</v>
      </c>
      <c r="W4346" s="832">
        <v>0</v>
      </c>
      <c r="X4346" s="832">
        <v>0</v>
      </c>
      <c r="Y4346" s="832">
        <v>0</v>
      </c>
      <c r="Z4346" s="832">
        <v>0</v>
      </c>
      <c r="AA4346" s="832">
        <v>0</v>
      </c>
      <c r="AB4346" s="832">
        <v>0</v>
      </c>
      <c r="AC4346" s="832">
        <v>0</v>
      </c>
      <c r="AD4346" s="832">
        <v>0</v>
      </c>
      <c r="AE4346" s="832">
        <v>0</v>
      </c>
      <c r="AF4346" s="832">
        <v>0</v>
      </c>
      <c r="AG4346" s="832">
        <v>0</v>
      </c>
      <c r="AH4346" s="832">
        <v>0</v>
      </c>
      <c r="AI4346" s="832">
        <v>0</v>
      </c>
    </row>
    <row r="4347" spans="1:35" ht="15" customHeight="1">
      <c r="A4347" s="832" t="s">
        <v>1150</v>
      </c>
      <c r="B4347" s="832">
        <v>2025</v>
      </c>
      <c r="C4347" s="832" t="s">
        <v>1162</v>
      </c>
      <c r="D4347" s="832" t="s">
        <v>1163</v>
      </c>
      <c r="E4347" s="832" t="s">
        <v>333</v>
      </c>
      <c r="F4347" s="832" t="s">
        <v>1119</v>
      </c>
      <c r="G4347" s="832">
        <v>24606.94</v>
      </c>
      <c r="H4347" s="832">
        <v>38928.14</v>
      </c>
      <c r="I4347" s="832">
        <v>54853.35</v>
      </c>
      <c r="J4347" s="832">
        <v>100472.11</v>
      </c>
      <c r="K4347" s="832">
        <v>133384.93</v>
      </c>
      <c r="L4347" s="832">
        <v>148586.32999999999</v>
      </c>
      <c r="M4347" s="832">
        <v>168426.75</v>
      </c>
      <c r="N4347" s="832">
        <v>205337.99</v>
      </c>
      <c r="O4347" s="832">
        <v>229199.18</v>
      </c>
      <c r="P4347" s="832">
        <v>252831.62</v>
      </c>
      <c r="Q4347" s="832">
        <v>272797.73</v>
      </c>
      <c r="R4347" s="832">
        <v>284320.37</v>
      </c>
      <c r="S4347" s="832">
        <v>24799.79</v>
      </c>
      <c r="T4347" s="832">
        <v>24799.79</v>
      </c>
      <c r="U4347" s="832">
        <v>0</v>
      </c>
      <c r="V4347" s="832">
        <v>0</v>
      </c>
      <c r="W4347" s="832">
        <v>0</v>
      </c>
      <c r="X4347" s="832">
        <v>0</v>
      </c>
      <c r="Y4347" s="832">
        <v>0</v>
      </c>
      <c r="Z4347" s="832">
        <v>0</v>
      </c>
      <c r="AA4347" s="832">
        <v>0</v>
      </c>
      <c r="AB4347" s="832">
        <v>0</v>
      </c>
      <c r="AC4347" s="832">
        <v>0</v>
      </c>
      <c r="AD4347" s="832">
        <v>0</v>
      </c>
      <c r="AE4347" s="832">
        <v>0</v>
      </c>
      <c r="AF4347" s="832">
        <v>0</v>
      </c>
      <c r="AG4347" s="832">
        <v>0</v>
      </c>
      <c r="AH4347" s="832">
        <v>0</v>
      </c>
      <c r="AI4347" s="832">
        <v>0</v>
      </c>
    </row>
    <row r="4348" spans="1:35" ht="15" customHeight="1">
      <c r="A4348" s="832" t="s">
        <v>1150</v>
      </c>
      <c r="B4348" s="832">
        <v>2025</v>
      </c>
      <c r="C4348" s="832" t="s">
        <v>1164</v>
      </c>
      <c r="D4348" s="832" t="s">
        <v>1165</v>
      </c>
      <c r="E4348" s="832" t="s">
        <v>333</v>
      </c>
      <c r="F4348" s="832" t="s">
        <v>1119</v>
      </c>
      <c r="G4348" s="832">
        <v>59450.03</v>
      </c>
      <c r="H4348" s="832">
        <v>95282.52</v>
      </c>
      <c r="I4348" s="832">
        <v>144795.96</v>
      </c>
      <c r="J4348" s="832">
        <v>233545.2</v>
      </c>
      <c r="K4348" s="832">
        <v>318230.55</v>
      </c>
      <c r="L4348" s="832">
        <v>377240.11</v>
      </c>
      <c r="M4348" s="832">
        <v>439660.1</v>
      </c>
      <c r="N4348" s="832">
        <v>519627.24</v>
      </c>
      <c r="O4348" s="832">
        <v>572249.31999999995</v>
      </c>
      <c r="P4348" s="832">
        <v>637939.47</v>
      </c>
      <c r="Q4348" s="832">
        <v>685959</v>
      </c>
      <c r="R4348" s="832">
        <v>739376.66</v>
      </c>
      <c r="S4348" s="832">
        <v>62359.91</v>
      </c>
      <c r="T4348" s="832">
        <v>62359.91</v>
      </c>
      <c r="U4348" s="832">
        <v>0</v>
      </c>
      <c r="V4348" s="832">
        <v>0</v>
      </c>
      <c r="W4348" s="832">
        <v>0</v>
      </c>
      <c r="X4348" s="832">
        <v>0</v>
      </c>
      <c r="Y4348" s="832">
        <v>0</v>
      </c>
      <c r="Z4348" s="832">
        <v>0</v>
      </c>
      <c r="AA4348" s="832">
        <v>0</v>
      </c>
      <c r="AB4348" s="832">
        <v>0</v>
      </c>
      <c r="AC4348" s="832">
        <v>0</v>
      </c>
      <c r="AD4348" s="832">
        <v>0</v>
      </c>
      <c r="AE4348" s="832">
        <v>0</v>
      </c>
      <c r="AF4348" s="832">
        <v>0</v>
      </c>
      <c r="AG4348" s="832">
        <v>0</v>
      </c>
      <c r="AH4348" s="832">
        <v>0</v>
      </c>
      <c r="AI4348" s="832">
        <v>0</v>
      </c>
    </row>
    <row r="4349" spans="1:35" ht="15" customHeight="1">
      <c r="A4349" s="832" t="s">
        <v>1150</v>
      </c>
      <c r="B4349" s="832">
        <v>2025</v>
      </c>
      <c r="C4349" s="832" t="s">
        <v>1166</v>
      </c>
      <c r="D4349" s="832" t="s">
        <v>1167</v>
      </c>
      <c r="E4349" s="832" t="s">
        <v>333</v>
      </c>
      <c r="F4349" s="832" t="s">
        <v>1119</v>
      </c>
      <c r="G4349" s="832">
        <v>31176.01</v>
      </c>
      <c r="H4349" s="832">
        <v>48943.3</v>
      </c>
      <c r="I4349" s="832">
        <v>71040.600000000006</v>
      </c>
      <c r="J4349" s="832">
        <v>119235.99</v>
      </c>
      <c r="K4349" s="832">
        <v>156744.67000000001</v>
      </c>
      <c r="L4349" s="832">
        <v>194791.75</v>
      </c>
      <c r="M4349" s="832">
        <v>232080.8</v>
      </c>
      <c r="N4349" s="832">
        <v>274203.53999999998</v>
      </c>
      <c r="O4349" s="832">
        <v>304452.82</v>
      </c>
      <c r="P4349" s="832">
        <v>345543.53</v>
      </c>
      <c r="Q4349" s="832">
        <v>372392.07</v>
      </c>
      <c r="R4349" s="832">
        <v>399482.87</v>
      </c>
      <c r="S4349" s="832">
        <v>33853.82</v>
      </c>
      <c r="T4349" s="832">
        <v>33853.82</v>
      </c>
      <c r="U4349" s="832">
        <v>0</v>
      </c>
      <c r="V4349" s="832">
        <v>0</v>
      </c>
      <c r="W4349" s="832">
        <v>0</v>
      </c>
      <c r="X4349" s="832">
        <v>0</v>
      </c>
      <c r="Y4349" s="832">
        <v>0</v>
      </c>
      <c r="Z4349" s="832">
        <v>0</v>
      </c>
      <c r="AA4349" s="832">
        <v>0</v>
      </c>
      <c r="AB4349" s="832">
        <v>0</v>
      </c>
      <c r="AC4349" s="832">
        <v>0</v>
      </c>
      <c r="AD4349" s="832">
        <v>0</v>
      </c>
      <c r="AE4349" s="832">
        <v>0</v>
      </c>
      <c r="AF4349" s="832">
        <v>0</v>
      </c>
      <c r="AG4349" s="832">
        <v>0</v>
      </c>
      <c r="AH4349" s="832">
        <v>0</v>
      </c>
      <c r="AI4349" s="832">
        <v>0</v>
      </c>
    </row>
    <row r="4350" spans="1:35" ht="15" customHeight="1">
      <c r="A4350" s="832" t="s">
        <v>1150</v>
      </c>
      <c r="B4350" s="832">
        <v>2025</v>
      </c>
      <c r="C4350" s="832" t="s">
        <v>1168</v>
      </c>
      <c r="D4350" s="832" t="s">
        <v>1169</v>
      </c>
      <c r="E4350" s="832" t="s">
        <v>333</v>
      </c>
      <c r="F4350" s="832" t="s">
        <v>1119</v>
      </c>
      <c r="G4350" s="832">
        <v>4053.38</v>
      </c>
      <c r="H4350" s="832">
        <v>6870.04</v>
      </c>
      <c r="I4350" s="832">
        <v>2052.12</v>
      </c>
      <c r="J4350" s="832">
        <v>3973.88</v>
      </c>
      <c r="K4350" s="832">
        <v>7142.75</v>
      </c>
      <c r="L4350" s="832">
        <v>7795.53</v>
      </c>
      <c r="M4350" s="832">
        <v>6832.01</v>
      </c>
      <c r="N4350" s="832">
        <v>5260.8</v>
      </c>
      <c r="O4350" s="832">
        <v>3223.62</v>
      </c>
      <c r="P4350" s="832">
        <v>11354.4</v>
      </c>
      <c r="Q4350" s="832">
        <v>10038.370000000001</v>
      </c>
      <c r="R4350" s="832">
        <v>19992.89</v>
      </c>
      <c r="S4350" s="832">
        <v>912.58</v>
      </c>
      <c r="T4350" s="832">
        <v>912.58</v>
      </c>
      <c r="U4350" s="832">
        <v>0</v>
      </c>
      <c r="V4350" s="832">
        <v>0</v>
      </c>
      <c r="W4350" s="832">
        <v>0</v>
      </c>
      <c r="X4350" s="832">
        <v>0</v>
      </c>
      <c r="Y4350" s="832">
        <v>0</v>
      </c>
      <c r="Z4350" s="832">
        <v>0</v>
      </c>
      <c r="AA4350" s="832">
        <v>0</v>
      </c>
      <c r="AB4350" s="832">
        <v>0</v>
      </c>
      <c r="AC4350" s="832">
        <v>0</v>
      </c>
      <c r="AD4350" s="832">
        <v>0</v>
      </c>
      <c r="AE4350" s="832">
        <v>0</v>
      </c>
      <c r="AF4350" s="832">
        <v>0</v>
      </c>
      <c r="AG4350" s="832">
        <v>0</v>
      </c>
      <c r="AH4350" s="832">
        <v>0</v>
      </c>
      <c r="AI4350" s="832">
        <v>0</v>
      </c>
    </row>
    <row r="4351" spans="1:35" ht="15" customHeight="1">
      <c r="A4351" s="832" t="s">
        <v>1150</v>
      </c>
      <c r="B4351" s="832">
        <v>2025</v>
      </c>
      <c r="C4351" s="832" t="s">
        <v>1170</v>
      </c>
      <c r="D4351" s="832" t="s">
        <v>1171</v>
      </c>
      <c r="E4351" s="832" t="s">
        <v>333</v>
      </c>
      <c r="F4351" s="832" t="s">
        <v>1119</v>
      </c>
      <c r="G4351" s="832">
        <v>288.5</v>
      </c>
      <c r="H4351" s="832">
        <v>706.94</v>
      </c>
      <c r="I4351" s="832">
        <v>749.34</v>
      </c>
      <c r="J4351" s="832">
        <v>1233.1199999999999</v>
      </c>
      <c r="K4351" s="832">
        <v>1519.87</v>
      </c>
      <c r="L4351" s="832">
        <v>1535.87</v>
      </c>
      <c r="M4351" s="832">
        <v>2300.83</v>
      </c>
      <c r="N4351" s="832">
        <v>2356.2399999999998</v>
      </c>
      <c r="O4351" s="832">
        <v>2664.73</v>
      </c>
      <c r="P4351" s="832">
        <v>3413.83</v>
      </c>
      <c r="Q4351" s="832">
        <v>3605.46</v>
      </c>
      <c r="R4351" s="832">
        <v>4544.3999999999996</v>
      </c>
      <c r="S4351" s="832">
        <v>327.77</v>
      </c>
      <c r="T4351" s="832">
        <v>327.77</v>
      </c>
      <c r="U4351" s="832">
        <v>0</v>
      </c>
      <c r="V4351" s="832">
        <v>0</v>
      </c>
      <c r="W4351" s="832">
        <v>0</v>
      </c>
      <c r="X4351" s="832">
        <v>0</v>
      </c>
      <c r="Y4351" s="832">
        <v>0</v>
      </c>
      <c r="Z4351" s="832">
        <v>0</v>
      </c>
      <c r="AA4351" s="832">
        <v>0</v>
      </c>
      <c r="AB4351" s="832">
        <v>0</v>
      </c>
      <c r="AC4351" s="832">
        <v>0</v>
      </c>
      <c r="AD4351" s="832">
        <v>0</v>
      </c>
      <c r="AE4351" s="832">
        <v>0</v>
      </c>
      <c r="AF4351" s="832">
        <v>0</v>
      </c>
      <c r="AG4351" s="832">
        <v>0</v>
      </c>
      <c r="AH4351" s="832">
        <v>0</v>
      </c>
      <c r="AI4351" s="832">
        <v>0</v>
      </c>
    </row>
    <row r="4352" spans="1:35" ht="15" customHeight="1">
      <c r="A4352" s="832" t="s">
        <v>1150</v>
      </c>
      <c r="B4352" s="832">
        <v>2025</v>
      </c>
      <c r="C4352" s="832" t="s">
        <v>1172</v>
      </c>
      <c r="D4352" s="832" t="s">
        <v>1173</v>
      </c>
      <c r="E4352" s="832" t="s">
        <v>333</v>
      </c>
      <c r="F4352" s="832" t="s">
        <v>1119</v>
      </c>
      <c r="G4352" s="832">
        <v>19803.04</v>
      </c>
      <c r="H4352" s="832">
        <v>30847.42</v>
      </c>
      <c r="I4352" s="832">
        <v>55466.64</v>
      </c>
      <c r="J4352" s="832">
        <v>56446.64</v>
      </c>
      <c r="K4352" s="832">
        <v>97451.02</v>
      </c>
      <c r="L4352" s="832">
        <v>147236.63</v>
      </c>
      <c r="M4352" s="832">
        <v>173594.72</v>
      </c>
      <c r="N4352" s="832">
        <v>210840.66</v>
      </c>
      <c r="O4352" s="832">
        <v>234186.46</v>
      </c>
      <c r="P4352" s="832">
        <v>248685.64</v>
      </c>
      <c r="Q4352" s="832">
        <v>286544.18</v>
      </c>
      <c r="R4352" s="832">
        <v>303601.58</v>
      </c>
      <c r="S4352" s="832">
        <v>26049.47</v>
      </c>
      <c r="T4352" s="832">
        <v>26049.47</v>
      </c>
      <c r="U4352" s="832">
        <v>0</v>
      </c>
      <c r="V4352" s="832">
        <v>0</v>
      </c>
      <c r="W4352" s="832">
        <v>0</v>
      </c>
      <c r="X4352" s="832">
        <v>0</v>
      </c>
      <c r="Y4352" s="832">
        <v>0</v>
      </c>
      <c r="Z4352" s="832">
        <v>0</v>
      </c>
      <c r="AA4352" s="832">
        <v>0</v>
      </c>
      <c r="AB4352" s="832">
        <v>0</v>
      </c>
      <c r="AC4352" s="832">
        <v>0</v>
      </c>
      <c r="AD4352" s="832">
        <v>0</v>
      </c>
      <c r="AE4352" s="832">
        <v>0</v>
      </c>
      <c r="AF4352" s="832">
        <v>0</v>
      </c>
      <c r="AG4352" s="832">
        <v>0</v>
      </c>
      <c r="AH4352" s="832">
        <v>0</v>
      </c>
      <c r="AI4352" s="832">
        <v>0</v>
      </c>
    </row>
    <row r="4353" spans="1:35" ht="15" customHeight="1">
      <c r="A4353" s="832" t="s">
        <v>1150</v>
      </c>
      <c r="B4353" s="832">
        <v>2025</v>
      </c>
      <c r="C4353" s="832" t="s">
        <v>1174</v>
      </c>
      <c r="D4353" s="832" t="s">
        <v>1175</v>
      </c>
      <c r="E4353" s="832" t="s">
        <v>333</v>
      </c>
      <c r="F4353" s="832" t="s">
        <v>1119</v>
      </c>
      <c r="G4353" s="832">
        <v>-6419.04</v>
      </c>
      <c r="H4353" s="832">
        <v>-9340.5400000000009</v>
      </c>
      <c r="I4353" s="832">
        <v>-17610.43</v>
      </c>
      <c r="J4353" s="832">
        <v>-28200.43</v>
      </c>
      <c r="K4353" s="832">
        <v>-36072.97</v>
      </c>
      <c r="L4353" s="832">
        <v>-43670.27</v>
      </c>
      <c r="M4353" s="832">
        <v>-55081.73</v>
      </c>
      <c r="N4353" s="832">
        <v>-69485.47</v>
      </c>
      <c r="O4353" s="832">
        <v>-75858.5</v>
      </c>
      <c r="P4353" s="832">
        <v>-81190.080000000002</v>
      </c>
      <c r="Q4353" s="832">
        <v>-95008.65</v>
      </c>
      <c r="R4353" s="832">
        <v>-100418.65</v>
      </c>
      <c r="S4353" s="832">
        <v>-8637.15</v>
      </c>
      <c r="T4353" s="832">
        <v>-8637.15</v>
      </c>
      <c r="U4353" s="832">
        <v>0</v>
      </c>
      <c r="V4353" s="832">
        <v>0</v>
      </c>
      <c r="W4353" s="832">
        <v>0</v>
      </c>
      <c r="X4353" s="832">
        <v>0</v>
      </c>
      <c r="Y4353" s="832">
        <v>0</v>
      </c>
      <c r="Z4353" s="832">
        <v>0</v>
      </c>
      <c r="AA4353" s="832">
        <v>0</v>
      </c>
      <c r="AB4353" s="832">
        <v>0</v>
      </c>
      <c r="AC4353" s="832">
        <v>0</v>
      </c>
      <c r="AD4353" s="832">
        <v>0</v>
      </c>
      <c r="AE4353" s="832">
        <v>0</v>
      </c>
      <c r="AF4353" s="832">
        <v>0</v>
      </c>
      <c r="AG4353" s="832">
        <v>0</v>
      </c>
      <c r="AH4353" s="832">
        <v>0</v>
      </c>
      <c r="AI4353" s="832">
        <v>0</v>
      </c>
    </row>
    <row r="4354" spans="1:35" ht="15" customHeight="1">
      <c r="A4354" s="832" t="s">
        <v>1150</v>
      </c>
      <c r="B4354" s="832">
        <v>2025</v>
      </c>
      <c r="C4354" s="832" t="s">
        <v>1176</v>
      </c>
      <c r="D4354" s="832" t="s">
        <v>1177</v>
      </c>
      <c r="E4354" s="832" t="s">
        <v>333</v>
      </c>
      <c r="F4354" s="832" t="s">
        <v>1119</v>
      </c>
      <c r="G4354" s="832">
        <v>0</v>
      </c>
      <c r="H4354" s="832">
        <v>0</v>
      </c>
      <c r="I4354" s="832">
        <v>0</v>
      </c>
      <c r="J4354" s="832">
        <v>0</v>
      </c>
      <c r="K4354" s="832">
        <v>0</v>
      </c>
      <c r="L4354" s="832">
        <v>0</v>
      </c>
      <c r="M4354" s="832">
        <v>0</v>
      </c>
      <c r="N4354" s="832">
        <v>0</v>
      </c>
      <c r="O4354" s="832">
        <v>0</v>
      </c>
      <c r="P4354" s="832">
        <v>0</v>
      </c>
      <c r="Q4354" s="832">
        <v>0</v>
      </c>
      <c r="R4354" s="832">
        <v>0</v>
      </c>
      <c r="S4354" s="832">
        <v>0</v>
      </c>
      <c r="T4354" s="832">
        <v>0</v>
      </c>
      <c r="U4354" s="832">
        <v>0</v>
      </c>
      <c r="V4354" s="832">
        <v>0</v>
      </c>
      <c r="W4354" s="832">
        <v>0</v>
      </c>
      <c r="X4354" s="832">
        <v>0</v>
      </c>
      <c r="Y4354" s="832">
        <v>0</v>
      </c>
      <c r="Z4354" s="832">
        <v>0</v>
      </c>
      <c r="AA4354" s="832">
        <v>0</v>
      </c>
      <c r="AB4354" s="832">
        <v>0</v>
      </c>
      <c r="AC4354" s="832">
        <v>0</v>
      </c>
      <c r="AD4354" s="832">
        <v>0</v>
      </c>
      <c r="AE4354" s="832">
        <v>0</v>
      </c>
      <c r="AF4354" s="832">
        <v>0</v>
      </c>
      <c r="AG4354" s="832">
        <v>0</v>
      </c>
      <c r="AH4354" s="832">
        <v>0</v>
      </c>
      <c r="AI4354" s="832">
        <v>0</v>
      </c>
    </row>
    <row r="4355" spans="1:35" ht="15" customHeight="1">
      <c r="A4355" s="832" t="s">
        <v>1150</v>
      </c>
      <c r="B4355" s="832">
        <v>2025</v>
      </c>
      <c r="C4355" s="832" t="s">
        <v>1178</v>
      </c>
      <c r="D4355" s="832" t="s">
        <v>1179</v>
      </c>
      <c r="E4355" s="832" t="s">
        <v>333</v>
      </c>
      <c r="F4355" s="832" t="s">
        <v>1119</v>
      </c>
      <c r="G4355" s="832">
        <v>0</v>
      </c>
      <c r="H4355" s="832">
        <v>1888.57</v>
      </c>
      <c r="I4355" s="832">
        <v>1716.09</v>
      </c>
      <c r="J4355" s="832">
        <v>2176.09</v>
      </c>
      <c r="K4355" s="832">
        <v>2621.09</v>
      </c>
      <c r="L4355" s="832">
        <v>5917.19</v>
      </c>
      <c r="M4355" s="832">
        <v>11269.16</v>
      </c>
      <c r="N4355" s="832">
        <v>13480.15</v>
      </c>
      <c r="O4355" s="832">
        <v>13480.15</v>
      </c>
      <c r="P4355" s="832">
        <v>13480.15</v>
      </c>
      <c r="Q4355" s="832">
        <v>13480.15</v>
      </c>
      <c r="R4355" s="832">
        <v>13480.15</v>
      </c>
      <c r="S4355" s="832">
        <v>1225.47</v>
      </c>
      <c r="T4355" s="832">
        <v>1225.47</v>
      </c>
      <c r="U4355" s="832">
        <v>0</v>
      </c>
      <c r="V4355" s="832">
        <v>0</v>
      </c>
      <c r="W4355" s="832">
        <v>0</v>
      </c>
      <c r="X4355" s="832">
        <v>0</v>
      </c>
      <c r="Y4355" s="832">
        <v>0</v>
      </c>
      <c r="Z4355" s="832">
        <v>0</v>
      </c>
      <c r="AA4355" s="832">
        <v>0</v>
      </c>
      <c r="AB4355" s="832">
        <v>0</v>
      </c>
      <c r="AC4355" s="832">
        <v>0</v>
      </c>
      <c r="AD4355" s="832">
        <v>0</v>
      </c>
      <c r="AE4355" s="832">
        <v>0</v>
      </c>
      <c r="AF4355" s="832">
        <v>0</v>
      </c>
      <c r="AG4355" s="832">
        <v>0</v>
      </c>
      <c r="AH4355" s="832">
        <v>0</v>
      </c>
      <c r="AI4355" s="832">
        <v>0</v>
      </c>
    </row>
    <row r="4356" spans="1:35" ht="15" customHeight="1">
      <c r="A4356" s="832" t="s">
        <v>1150</v>
      </c>
      <c r="B4356" s="832">
        <v>2025</v>
      </c>
      <c r="C4356" s="832" t="s">
        <v>1180</v>
      </c>
      <c r="D4356" s="832" t="s">
        <v>1181</v>
      </c>
      <c r="E4356" s="832" t="s">
        <v>333</v>
      </c>
      <c r="F4356" s="832" t="s">
        <v>1119</v>
      </c>
      <c r="G4356" s="832">
        <v>34682.21</v>
      </c>
      <c r="H4356" s="832">
        <v>64921.31</v>
      </c>
      <c r="I4356" s="832">
        <v>101848.87</v>
      </c>
      <c r="J4356" s="832">
        <v>137365.74</v>
      </c>
      <c r="K4356" s="832">
        <v>166203.06</v>
      </c>
      <c r="L4356" s="832">
        <v>192075.42</v>
      </c>
      <c r="M4356" s="832">
        <v>221925.54</v>
      </c>
      <c r="N4356" s="832">
        <v>258239.66</v>
      </c>
      <c r="O4356" s="832">
        <v>293085.83</v>
      </c>
      <c r="P4356" s="832">
        <v>329985.13</v>
      </c>
      <c r="Q4356" s="832">
        <v>361440.18</v>
      </c>
      <c r="R4356" s="832">
        <v>390252.59</v>
      </c>
      <c r="S4356" s="832">
        <v>32858.199999999997</v>
      </c>
      <c r="T4356" s="832">
        <v>32858.199999999997</v>
      </c>
      <c r="U4356" s="832">
        <v>0</v>
      </c>
      <c r="V4356" s="832">
        <v>0</v>
      </c>
      <c r="W4356" s="832">
        <v>0</v>
      </c>
      <c r="X4356" s="832">
        <v>0</v>
      </c>
      <c r="Y4356" s="832">
        <v>0</v>
      </c>
      <c r="Z4356" s="832">
        <v>0</v>
      </c>
      <c r="AA4356" s="832">
        <v>0</v>
      </c>
      <c r="AB4356" s="832">
        <v>0</v>
      </c>
      <c r="AC4356" s="832">
        <v>0</v>
      </c>
      <c r="AD4356" s="832">
        <v>0</v>
      </c>
      <c r="AE4356" s="832">
        <v>0</v>
      </c>
      <c r="AF4356" s="832">
        <v>0</v>
      </c>
      <c r="AG4356" s="832">
        <v>0</v>
      </c>
      <c r="AH4356" s="832">
        <v>0</v>
      </c>
      <c r="AI4356" s="832">
        <v>0</v>
      </c>
    </row>
    <row r="4357" spans="1:35" ht="15" customHeight="1">
      <c r="A4357" s="832" t="s">
        <v>1150</v>
      </c>
      <c r="B4357" s="832">
        <v>2025</v>
      </c>
      <c r="C4357" s="832" t="s">
        <v>1182</v>
      </c>
      <c r="D4357" s="832" t="s">
        <v>1183</v>
      </c>
      <c r="E4357" s="832" t="s">
        <v>333</v>
      </c>
      <c r="F4357" s="832" t="s">
        <v>1119</v>
      </c>
      <c r="G4357" s="832">
        <v>0</v>
      </c>
      <c r="H4357" s="832">
        <v>0</v>
      </c>
      <c r="I4357" s="832">
        <v>0</v>
      </c>
      <c r="J4357" s="832">
        <v>0</v>
      </c>
      <c r="K4357" s="832">
        <v>0</v>
      </c>
      <c r="L4357" s="832">
        <v>0</v>
      </c>
      <c r="M4357" s="832">
        <v>0</v>
      </c>
      <c r="N4357" s="832">
        <v>0</v>
      </c>
      <c r="O4357" s="832">
        <v>0</v>
      </c>
      <c r="P4357" s="832">
        <v>0</v>
      </c>
      <c r="Q4357" s="832">
        <v>0</v>
      </c>
      <c r="R4357" s="832">
        <v>0</v>
      </c>
      <c r="S4357" s="832">
        <v>0</v>
      </c>
      <c r="T4357" s="832">
        <v>0</v>
      </c>
      <c r="U4357" s="832">
        <v>0</v>
      </c>
      <c r="V4357" s="832">
        <v>0</v>
      </c>
      <c r="W4357" s="832">
        <v>0</v>
      </c>
      <c r="X4357" s="832">
        <v>0</v>
      </c>
      <c r="Y4357" s="832">
        <v>0</v>
      </c>
      <c r="Z4357" s="832">
        <v>0</v>
      </c>
      <c r="AA4357" s="832">
        <v>0</v>
      </c>
      <c r="AB4357" s="832">
        <v>0</v>
      </c>
      <c r="AC4357" s="832">
        <v>0</v>
      </c>
      <c r="AD4357" s="832">
        <v>0</v>
      </c>
      <c r="AE4357" s="832">
        <v>0</v>
      </c>
      <c r="AF4357" s="832">
        <v>0</v>
      </c>
      <c r="AG4357" s="832">
        <v>0</v>
      </c>
      <c r="AH4357" s="832">
        <v>0</v>
      </c>
      <c r="AI4357" s="832">
        <v>0</v>
      </c>
    </row>
    <row r="4358" spans="1:35" ht="15" customHeight="1">
      <c r="A4358" s="832" t="s">
        <v>1150</v>
      </c>
      <c r="B4358" s="832">
        <v>2025</v>
      </c>
      <c r="C4358" s="832" t="s">
        <v>1184</v>
      </c>
      <c r="D4358" s="832" t="s">
        <v>1185</v>
      </c>
      <c r="E4358" s="832" t="s">
        <v>333</v>
      </c>
      <c r="F4358" s="832" t="s">
        <v>1119</v>
      </c>
      <c r="G4358" s="832">
        <v>0</v>
      </c>
      <c r="H4358" s="832">
        <v>0</v>
      </c>
      <c r="I4358" s="832">
        <v>0</v>
      </c>
      <c r="J4358" s="832">
        <v>0</v>
      </c>
      <c r="K4358" s="832">
        <v>0</v>
      </c>
      <c r="L4358" s="832">
        <v>0</v>
      </c>
      <c r="M4358" s="832">
        <v>0</v>
      </c>
      <c r="N4358" s="832">
        <v>0</v>
      </c>
      <c r="O4358" s="832">
        <v>0</v>
      </c>
      <c r="P4358" s="832">
        <v>0</v>
      </c>
      <c r="Q4358" s="832">
        <v>0</v>
      </c>
      <c r="R4358" s="832">
        <v>0</v>
      </c>
      <c r="S4358" s="832">
        <v>0</v>
      </c>
      <c r="T4358" s="832">
        <v>0</v>
      </c>
      <c r="U4358" s="832">
        <v>0</v>
      </c>
      <c r="V4358" s="832">
        <v>0</v>
      </c>
      <c r="W4358" s="832">
        <v>0</v>
      </c>
      <c r="X4358" s="832">
        <v>0</v>
      </c>
      <c r="Y4358" s="832">
        <v>0</v>
      </c>
      <c r="Z4358" s="832">
        <v>0</v>
      </c>
      <c r="AA4358" s="832">
        <v>0</v>
      </c>
      <c r="AB4358" s="832">
        <v>0</v>
      </c>
      <c r="AC4358" s="832">
        <v>0</v>
      </c>
      <c r="AD4358" s="832">
        <v>0</v>
      </c>
      <c r="AE4358" s="832">
        <v>0</v>
      </c>
      <c r="AF4358" s="832">
        <v>0</v>
      </c>
      <c r="AG4358" s="832">
        <v>0</v>
      </c>
      <c r="AH4358" s="832">
        <v>0</v>
      </c>
      <c r="AI4358" s="832">
        <v>0</v>
      </c>
    </row>
    <row r="4359" spans="1:35" ht="15" customHeight="1">
      <c r="A4359" s="832" t="s">
        <v>1150</v>
      </c>
      <c r="B4359" s="832">
        <v>2025</v>
      </c>
      <c r="C4359" s="832" t="s">
        <v>1186</v>
      </c>
      <c r="D4359" s="832" t="s">
        <v>1187</v>
      </c>
      <c r="E4359" s="832" t="s">
        <v>333</v>
      </c>
      <c r="F4359" s="832" t="s">
        <v>1119</v>
      </c>
      <c r="G4359" s="832">
        <v>3653.9</v>
      </c>
      <c r="H4359" s="832">
        <v>6633.82</v>
      </c>
      <c r="I4359" s="832">
        <v>10059.89</v>
      </c>
      <c r="J4359" s="832">
        <v>13486.04</v>
      </c>
      <c r="K4359" s="832">
        <v>16979.849999999999</v>
      </c>
      <c r="L4359" s="832">
        <v>20323.61</v>
      </c>
      <c r="M4359" s="832">
        <v>23790.84</v>
      </c>
      <c r="N4359" s="832">
        <v>25982.41</v>
      </c>
      <c r="O4359" s="832">
        <v>28497.43</v>
      </c>
      <c r="P4359" s="832">
        <v>33093.01</v>
      </c>
      <c r="Q4359" s="832">
        <v>35791.01</v>
      </c>
      <c r="R4359" s="832">
        <v>38355.769999999997</v>
      </c>
      <c r="S4359" s="832">
        <v>3253.73</v>
      </c>
      <c r="T4359" s="832">
        <v>3253.73</v>
      </c>
      <c r="U4359" s="832">
        <v>0</v>
      </c>
      <c r="V4359" s="832">
        <v>0</v>
      </c>
      <c r="W4359" s="832">
        <v>0</v>
      </c>
      <c r="X4359" s="832">
        <v>0</v>
      </c>
      <c r="Y4359" s="832">
        <v>0</v>
      </c>
      <c r="Z4359" s="832">
        <v>0</v>
      </c>
      <c r="AA4359" s="832">
        <v>0</v>
      </c>
      <c r="AB4359" s="832">
        <v>0</v>
      </c>
      <c r="AC4359" s="832">
        <v>0</v>
      </c>
      <c r="AD4359" s="832">
        <v>0</v>
      </c>
      <c r="AE4359" s="832">
        <v>0</v>
      </c>
      <c r="AF4359" s="832">
        <v>0</v>
      </c>
      <c r="AG4359" s="832">
        <v>0</v>
      </c>
      <c r="AH4359" s="832">
        <v>0</v>
      </c>
      <c r="AI4359" s="832">
        <v>0</v>
      </c>
    </row>
    <row r="4360" spans="1:35" ht="15" customHeight="1">
      <c r="A4360" s="832" t="s">
        <v>1150</v>
      </c>
      <c r="B4360" s="832">
        <v>2025</v>
      </c>
      <c r="C4360" s="832" t="s">
        <v>1188</v>
      </c>
      <c r="D4360" s="832" t="s">
        <v>1189</v>
      </c>
      <c r="E4360" s="832" t="s">
        <v>333</v>
      </c>
      <c r="F4360" s="832" t="s">
        <v>1119</v>
      </c>
      <c r="G4360" s="832">
        <v>13085.27</v>
      </c>
      <c r="H4360" s="832">
        <v>22238.34</v>
      </c>
      <c r="I4360" s="832">
        <v>27173.69</v>
      </c>
      <c r="J4360" s="832">
        <v>32515.599999999999</v>
      </c>
      <c r="K4360" s="832">
        <v>41374.44</v>
      </c>
      <c r="L4360" s="832">
        <v>49806.22</v>
      </c>
      <c r="M4360" s="832">
        <v>54906.94</v>
      </c>
      <c r="N4360" s="832">
        <v>61399.9</v>
      </c>
      <c r="O4360" s="832">
        <v>67402.09</v>
      </c>
      <c r="P4360" s="832">
        <v>74952.570000000007</v>
      </c>
      <c r="Q4360" s="832">
        <v>78785.16</v>
      </c>
      <c r="R4360" s="832">
        <v>87106.240000000005</v>
      </c>
      <c r="S4360" s="832">
        <v>7162.29</v>
      </c>
      <c r="T4360" s="832">
        <v>7162.29</v>
      </c>
      <c r="U4360" s="832">
        <v>0</v>
      </c>
      <c r="V4360" s="832">
        <v>0</v>
      </c>
      <c r="W4360" s="832">
        <v>0</v>
      </c>
      <c r="X4360" s="832">
        <v>0</v>
      </c>
      <c r="Y4360" s="832">
        <v>0</v>
      </c>
      <c r="Z4360" s="832">
        <v>0</v>
      </c>
      <c r="AA4360" s="832">
        <v>0</v>
      </c>
      <c r="AB4360" s="832">
        <v>0</v>
      </c>
      <c r="AC4360" s="832">
        <v>0</v>
      </c>
      <c r="AD4360" s="832">
        <v>0</v>
      </c>
      <c r="AE4360" s="832">
        <v>0</v>
      </c>
      <c r="AF4360" s="832">
        <v>0</v>
      </c>
      <c r="AG4360" s="832">
        <v>0</v>
      </c>
      <c r="AH4360" s="832">
        <v>0</v>
      </c>
      <c r="AI4360" s="832">
        <v>0</v>
      </c>
    </row>
    <row r="4361" spans="1:35" ht="15" customHeight="1">
      <c r="A4361" s="832" t="s">
        <v>1150</v>
      </c>
      <c r="B4361" s="832">
        <v>2025</v>
      </c>
      <c r="C4361" s="832" t="s">
        <v>1190</v>
      </c>
      <c r="D4361" s="832" t="s">
        <v>1191</v>
      </c>
      <c r="E4361" s="832" t="s">
        <v>333</v>
      </c>
      <c r="F4361" s="832" t="s">
        <v>1119</v>
      </c>
      <c r="G4361" s="832">
        <v>0</v>
      </c>
      <c r="H4361" s="832">
        <v>0</v>
      </c>
      <c r="I4361" s="832">
        <v>0</v>
      </c>
      <c r="J4361" s="832">
        <v>0</v>
      </c>
      <c r="K4361" s="832">
        <v>0</v>
      </c>
      <c r="L4361" s="832">
        <v>0</v>
      </c>
      <c r="M4361" s="832">
        <v>0</v>
      </c>
      <c r="N4361" s="832">
        <v>0</v>
      </c>
      <c r="O4361" s="832">
        <v>0</v>
      </c>
      <c r="P4361" s="832">
        <v>0</v>
      </c>
      <c r="Q4361" s="832">
        <v>0</v>
      </c>
      <c r="R4361" s="832">
        <v>0</v>
      </c>
      <c r="S4361" s="832">
        <v>0</v>
      </c>
      <c r="T4361" s="832">
        <v>0</v>
      </c>
      <c r="U4361" s="832">
        <v>0</v>
      </c>
      <c r="V4361" s="832">
        <v>0</v>
      </c>
      <c r="W4361" s="832">
        <v>0</v>
      </c>
      <c r="X4361" s="832">
        <v>0</v>
      </c>
      <c r="Y4361" s="832">
        <v>0</v>
      </c>
      <c r="Z4361" s="832">
        <v>0</v>
      </c>
      <c r="AA4361" s="832">
        <v>0</v>
      </c>
      <c r="AB4361" s="832">
        <v>0</v>
      </c>
      <c r="AC4361" s="832">
        <v>0</v>
      </c>
      <c r="AD4361" s="832">
        <v>0</v>
      </c>
      <c r="AE4361" s="832">
        <v>0</v>
      </c>
      <c r="AF4361" s="832">
        <v>0</v>
      </c>
      <c r="AG4361" s="832">
        <v>0</v>
      </c>
      <c r="AH4361" s="832">
        <v>0</v>
      </c>
      <c r="AI4361" s="832">
        <v>0</v>
      </c>
    </row>
    <row r="4362" spans="1:35" ht="15" customHeight="1">
      <c r="A4362" s="832" t="s">
        <v>1150</v>
      </c>
      <c r="B4362" s="832">
        <v>2025</v>
      </c>
      <c r="C4362" s="832" t="s">
        <v>1192</v>
      </c>
      <c r="D4362" s="832" t="s">
        <v>1193</v>
      </c>
      <c r="E4362" s="832" t="s">
        <v>333</v>
      </c>
      <c r="F4362" s="832" t="s">
        <v>1119</v>
      </c>
      <c r="G4362" s="832">
        <v>0</v>
      </c>
      <c r="H4362" s="832">
        <v>0</v>
      </c>
      <c r="I4362" s="832">
        <v>0</v>
      </c>
      <c r="J4362" s="832">
        <v>0</v>
      </c>
      <c r="K4362" s="832">
        <v>0</v>
      </c>
      <c r="L4362" s="832">
        <v>0</v>
      </c>
      <c r="M4362" s="832">
        <v>0</v>
      </c>
      <c r="N4362" s="832">
        <v>0</v>
      </c>
      <c r="O4362" s="832">
        <v>0</v>
      </c>
      <c r="P4362" s="832">
        <v>0</v>
      </c>
      <c r="Q4362" s="832">
        <v>0</v>
      </c>
      <c r="R4362" s="832">
        <v>0</v>
      </c>
      <c r="S4362" s="832">
        <v>0</v>
      </c>
      <c r="T4362" s="832">
        <v>0</v>
      </c>
      <c r="U4362" s="832">
        <v>0</v>
      </c>
      <c r="V4362" s="832">
        <v>0</v>
      </c>
      <c r="W4362" s="832">
        <v>0</v>
      </c>
      <c r="X4362" s="832">
        <v>0</v>
      </c>
      <c r="Y4362" s="832">
        <v>0</v>
      </c>
      <c r="Z4362" s="832">
        <v>0</v>
      </c>
      <c r="AA4362" s="832">
        <v>0</v>
      </c>
      <c r="AB4362" s="832">
        <v>0</v>
      </c>
      <c r="AC4362" s="832">
        <v>0</v>
      </c>
      <c r="AD4362" s="832">
        <v>0</v>
      </c>
      <c r="AE4362" s="832">
        <v>0</v>
      </c>
      <c r="AF4362" s="832">
        <v>0</v>
      </c>
      <c r="AG4362" s="832">
        <v>0</v>
      </c>
      <c r="AH4362" s="832">
        <v>0</v>
      </c>
      <c r="AI4362" s="832">
        <v>0</v>
      </c>
    </row>
    <row r="4363" spans="1:35" ht="15" customHeight="1">
      <c r="A4363" s="832" t="s">
        <v>1150</v>
      </c>
      <c r="B4363" s="832">
        <v>2025</v>
      </c>
      <c r="C4363" s="832" t="s">
        <v>1194</v>
      </c>
      <c r="D4363" s="832" t="s">
        <v>1195</v>
      </c>
      <c r="E4363" s="832" t="s">
        <v>333</v>
      </c>
      <c r="F4363" s="832" t="s">
        <v>1119</v>
      </c>
      <c r="G4363" s="832">
        <v>1431.35</v>
      </c>
      <c r="H4363" s="832">
        <v>2965.45</v>
      </c>
      <c r="I4363" s="832">
        <v>4406.83</v>
      </c>
      <c r="J4363" s="832">
        <v>5870.59</v>
      </c>
      <c r="K4363" s="832">
        <v>7463.75</v>
      </c>
      <c r="L4363" s="832">
        <v>9354.2900000000009</v>
      </c>
      <c r="M4363" s="832">
        <v>11138.58</v>
      </c>
      <c r="N4363" s="832">
        <v>12899.38</v>
      </c>
      <c r="O4363" s="832">
        <v>14145</v>
      </c>
      <c r="P4363" s="832">
        <v>14411.8</v>
      </c>
      <c r="Q4363" s="832">
        <v>15948.96</v>
      </c>
      <c r="R4363" s="832">
        <v>17613.919999999998</v>
      </c>
      <c r="S4363" s="832">
        <v>1449.91</v>
      </c>
      <c r="T4363" s="832">
        <v>1449.91</v>
      </c>
      <c r="U4363" s="832">
        <v>0</v>
      </c>
      <c r="V4363" s="832">
        <v>0</v>
      </c>
      <c r="W4363" s="832">
        <v>0</v>
      </c>
      <c r="X4363" s="832">
        <v>0</v>
      </c>
      <c r="Y4363" s="832">
        <v>0</v>
      </c>
      <c r="Z4363" s="832">
        <v>0</v>
      </c>
      <c r="AA4363" s="832">
        <v>0</v>
      </c>
      <c r="AB4363" s="832">
        <v>0</v>
      </c>
      <c r="AC4363" s="832">
        <v>0</v>
      </c>
      <c r="AD4363" s="832">
        <v>0</v>
      </c>
      <c r="AE4363" s="832">
        <v>0</v>
      </c>
      <c r="AF4363" s="832">
        <v>0</v>
      </c>
      <c r="AG4363" s="832">
        <v>0</v>
      </c>
      <c r="AH4363" s="832">
        <v>0</v>
      </c>
      <c r="AI4363" s="832">
        <v>0</v>
      </c>
    </row>
    <row r="4364" spans="1:35" ht="15" customHeight="1">
      <c r="A4364" s="832" t="s">
        <v>1150</v>
      </c>
      <c r="B4364" s="832">
        <v>2025</v>
      </c>
      <c r="C4364" s="832" t="s">
        <v>1196</v>
      </c>
      <c r="D4364" s="832" t="s">
        <v>1197</v>
      </c>
      <c r="E4364" s="832" t="s">
        <v>333</v>
      </c>
      <c r="F4364" s="832" t="s">
        <v>1119</v>
      </c>
      <c r="G4364" s="832">
        <v>23183.05</v>
      </c>
      <c r="H4364" s="832">
        <v>40764.42</v>
      </c>
      <c r="I4364" s="832">
        <v>55013.58</v>
      </c>
      <c r="J4364" s="832">
        <v>72005.97</v>
      </c>
      <c r="K4364" s="832">
        <v>93381.91</v>
      </c>
      <c r="L4364" s="832">
        <v>109850.35</v>
      </c>
      <c r="M4364" s="832">
        <v>125039.05</v>
      </c>
      <c r="N4364" s="832">
        <v>137357.94</v>
      </c>
      <c r="O4364" s="832">
        <v>147003.53</v>
      </c>
      <c r="P4364" s="832">
        <v>158948.29999999999</v>
      </c>
      <c r="Q4364" s="832">
        <v>165362.04</v>
      </c>
      <c r="R4364" s="832">
        <v>173223.07</v>
      </c>
      <c r="S4364" s="832">
        <v>15032.91</v>
      </c>
      <c r="T4364" s="832">
        <v>15032.91</v>
      </c>
      <c r="U4364" s="832">
        <v>0</v>
      </c>
      <c r="V4364" s="832">
        <v>0</v>
      </c>
      <c r="W4364" s="832">
        <v>0</v>
      </c>
      <c r="X4364" s="832">
        <v>0</v>
      </c>
      <c r="Y4364" s="832">
        <v>0</v>
      </c>
      <c r="Z4364" s="832">
        <v>0</v>
      </c>
      <c r="AA4364" s="832">
        <v>0</v>
      </c>
      <c r="AB4364" s="832">
        <v>0</v>
      </c>
      <c r="AC4364" s="832">
        <v>0</v>
      </c>
      <c r="AD4364" s="832">
        <v>0</v>
      </c>
      <c r="AE4364" s="832">
        <v>0</v>
      </c>
      <c r="AF4364" s="832">
        <v>0</v>
      </c>
      <c r="AG4364" s="832">
        <v>0</v>
      </c>
      <c r="AH4364" s="832">
        <v>0</v>
      </c>
      <c r="AI4364" s="832">
        <v>0</v>
      </c>
    </row>
    <row r="4365" spans="1:35" ht="15" customHeight="1">
      <c r="A4365" s="832" t="s">
        <v>1150</v>
      </c>
      <c r="B4365" s="832">
        <v>2025</v>
      </c>
      <c r="C4365" s="832" t="s">
        <v>1198</v>
      </c>
      <c r="D4365" s="832" t="s">
        <v>1199</v>
      </c>
      <c r="E4365" s="832" t="s">
        <v>333</v>
      </c>
      <c r="F4365" s="832" t="s">
        <v>1119</v>
      </c>
      <c r="G4365" s="832">
        <v>775</v>
      </c>
      <c r="H4365" s="832">
        <v>1550</v>
      </c>
      <c r="I4365" s="832">
        <v>2325</v>
      </c>
      <c r="J4365" s="832">
        <v>3100</v>
      </c>
      <c r="K4365" s="832">
        <v>3875</v>
      </c>
      <c r="L4365" s="832">
        <v>4650</v>
      </c>
      <c r="M4365" s="832">
        <v>5425</v>
      </c>
      <c r="N4365" s="832">
        <v>5425</v>
      </c>
      <c r="O4365" s="832">
        <v>6200</v>
      </c>
      <c r="P4365" s="832">
        <v>7750</v>
      </c>
      <c r="Q4365" s="832">
        <v>7750</v>
      </c>
      <c r="R4365" s="832">
        <v>9300</v>
      </c>
      <c r="S4365" s="832">
        <v>704.55</v>
      </c>
      <c r="T4365" s="832">
        <v>704.55</v>
      </c>
      <c r="U4365" s="832">
        <v>0</v>
      </c>
      <c r="V4365" s="832">
        <v>0</v>
      </c>
      <c r="W4365" s="832">
        <v>0</v>
      </c>
      <c r="X4365" s="832">
        <v>0</v>
      </c>
      <c r="Y4365" s="832">
        <v>0</v>
      </c>
      <c r="Z4365" s="832">
        <v>0</v>
      </c>
      <c r="AA4365" s="832">
        <v>0</v>
      </c>
      <c r="AB4365" s="832">
        <v>0</v>
      </c>
      <c r="AC4365" s="832">
        <v>0</v>
      </c>
      <c r="AD4365" s="832">
        <v>0</v>
      </c>
      <c r="AE4365" s="832">
        <v>0</v>
      </c>
      <c r="AF4365" s="832">
        <v>0</v>
      </c>
      <c r="AG4365" s="832">
        <v>0</v>
      </c>
      <c r="AH4365" s="832">
        <v>0</v>
      </c>
      <c r="AI4365" s="832">
        <v>0</v>
      </c>
    </row>
    <row r="4366" spans="1:35" ht="15" customHeight="1">
      <c r="A4366" s="832" t="s">
        <v>1150</v>
      </c>
      <c r="B4366" s="832">
        <v>2025</v>
      </c>
      <c r="C4366" s="832" t="s">
        <v>1200</v>
      </c>
      <c r="D4366" s="832" t="s">
        <v>1201</v>
      </c>
      <c r="E4366" s="832" t="s">
        <v>333</v>
      </c>
      <c r="F4366" s="832" t="s">
        <v>1119</v>
      </c>
      <c r="G4366" s="832">
        <v>873.95</v>
      </c>
      <c r="H4366" s="832">
        <v>1828.01</v>
      </c>
      <c r="I4366" s="832">
        <v>2323</v>
      </c>
      <c r="J4366" s="832">
        <v>2997.72</v>
      </c>
      <c r="K4366" s="832">
        <v>3572.29</v>
      </c>
      <c r="L4366" s="832">
        <v>4369.1099999999997</v>
      </c>
      <c r="M4366" s="832">
        <v>4899.67</v>
      </c>
      <c r="N4366" s="832">
        <v>5790.46</v>
      </c>
      <c r="O4366" s="832">
        <v>7148.67</v>
      </c>
      <c r="P4366" s="832">
        <v>7592.5</v>
      </c>
      <c r="Q4366" s="832">
        <v>7761.94</v>
      </c>
      <c r="R4366" s="832">
        <v>8248.68</v>
      </c>
      <c r="S4366" s="832">
        <v>705.63</v>
      </c>
      <c r="T4366" s="832">
        <v>705.63</v>
      </c>
      <c r="U4366" s="832">
        <v>0</v>
      </c>
      <c r="V4366" s="832">
        <v>0</v>
      </c>
      <c r="W4366" s="832">
        <v>0</v>
      </c>
      <c r="X4366" s="832">
        <v>0</v>
      </c>
      <c r="Y4366" s="832">
        <v>0</v>
      </c>
      <c r="Z4366" s="832">
        <v>0</v>
      </c>
      <c r="AA4366" s="832">
        <v>0</v>
      </c>
      <c r="AB4366" s="832">
        <v>0</v>
      </c>
      <c r="AC4366" s="832">
        <v>0</v>
      </c>
      <c r="AD4366" s="832">
        <v>0</v>
      </c>
      <c r="AE4366" s="832">
        <v>0</v>
      </c>
      <c r="AF4366" s="832">
        <v>0</v>
      </c>
      <c r="AG4366" s="832">
        <v>0</v>
      </c>
      <c r="AH4366" s="832">
        <v>0</v>
      </c>
      <c r="AI4366" s="832">
        <v>0</v>
      </c>
    </row>
    <row r="4367" spans="1:35" ht="15" customHeight="1">
      <c r="A4367" s="832" t="s">
        <v>1150</v>
      </c>
      <c r="B4367" s="832">
        <v>2025</v>
      </c>
      <c r="C4367" s="832" t="s">
        <v>1202</v>
      </c>
      <c r="D4367" s="832" t="s">
        <v>1203</v>
      </c>
      <c r="E4367" s="832" t="s">
        <v>333</v>
      </c>
      <c r="F4367" s="832" t="s">
        <v>1119</v>
      </c>
      <c r="G4367" s="832">
        <v>0</v>
      </c>
      <c r="H4367" s="832">
        <v>0</v>
      </c>
      <c r="I4367" s="832">
        <v>0</v>
      </c>
      <c r="J4367" s="832">
        <v>0</v>
      </c>
      <c r="K4367" s="832">
        <v>0</v>
      </c>
      <c r="L4367" s="832">
        <v>0</v>
      </c>
      <c r="M4367" s="832">
        <v>0</v>
      </c>
      <c r="N4367" s="832">
        <v>0</v>
      </c>
      <c r="O4367" s="832">
        <v>0</v>
      </c>
      <c r="P4367" s="832">
        <v>0</v>
      </c>
      <c r="Q4367" s="832">
        <v>0</v>
      </c>
      <c r="R4367" s="832">
        <v>0</v>
      </c>
      <c r="S4367" s="832">
        <v>0</v>
      </c>
      <c r="T4367" s="832">
        <v>0</v>
      </c>
      <c r="U4367" s="832">
        <v>0</v>
      </c>
      <c r="V4367" s="832">
        <v>0</v>
      </c>
      <c r="W4367" s="832">
        <v>0</v>
      </c>
      <c r="X4367" s="832">
        <v>0</v>
      </c>
      <c r="Y4367" s="832">
        <v>0</v>
      </c>
      <c r="Z4367" s="832">
        <v>0</v>
      </c>
      <c r="AA4367" s="832">
        <v>0</v>
      </c>
      <c r="AB4367" s="832">
        <v>0</v>
      </c>
      <c r="AC4367" s="832">
        <v>0</v>
      </c>
      <c r="AD4367" s="832">
        <v>0</v>
      </c>
      <c r="AE4367" s="832">
        <v>0</v>
      </c>
      <c r="AF4367" s="832">
        <v>0</v>
      </c>
      <c r="AG4367" s="832">
        <v>0</v>
      </c>
      <c r="AH4367" s="832">
        <v>0</v>
      </c>
      <c r="AI4367" s="832">
        <v>0</v>
      </c>
    </row>
    <row r="4368" spans="1:35" ht="15" customHeight="1">
      <c r="A4368" s="832" t="s">
        <v>1150</v>
      </c>
      <c r="B4368" s="832">
        <v>2025</v>
      </c>
      <c r="C4368" s="832" t="s">
        <v>1204</v>
      </c>
      <c r="D4368" s="832" t="s">
        <v>1205</v>
      </c>
      <c r="E4368" s="832" t="s">
        <v>333</v>
      </c>
      <c r="F4368" s="832" t="s">
        <v>1119</v>
      </c>
      <c r="G4368" s="832">
        <v>0</v>
      </c>
      <c r="H4368" s="832">
        <v>0</v>
      </c>
      <c r="I4368" s="832">
        <v>0</v>
      </c>
      <c r="J4368" s="832">
        <v>0</v>
      </c>
      <c r="K4368" s="832">
        <v>0</v>
      </c>
      <c r="L4368" s="832">
        <v>0</v>
      </c>
      <c r="M4368" s="832">
        <v>0</v>
      </c>
      <c r="N4368" s="832">
        <v>0</v>
      </c>
      <c r="O4368" s="832">
        <v>0</v>
      </c>
      <c r="P4368" s="832">
        <v>0</v>
      </c>
      <c r="Q4368" s="832">
        <v>0</v>
      </c>
      <c r="R4368" s="832">
        <v>0</v>
      </c>
      <c r="S4368" s="832">
        <v>0</v>
      </c>
      <c r="T4368" s="832">
        <v>0</v>
      </c>
      <c r="U4368" s="832">
        <v>0</v>
      </c>
      <c r="V4368" s="832">
        <v>0</v>
      </c>
      <c r="W4368" s="832">
        <v>0</v>
      </c>
      <c r="X4368" s="832">
        <v>0</v>
      </c>
      <c r="Y4368" s="832">
        <v>0</v>
      </c>
      <c r="Z4368" s="832">
        <v>0</v>
      </c>
      <c r="AA4368" s="832">
        <v>0</v>
      </c>
      <c r="AB4368" s="832">
        <v>0</v>
      </c>
      <c r="AC4368" s="832">
        <v>0</v>
      </c>
      <c r="AD4368" s="832">
        <v>0</v>
      </c>
      <c r="AE4368" s="832">
        <v>0</v>
      </c>
      <c r="AF4368" s="832">
        <v>0</v>
      </c>
      <c r="AG4368" s="832">
        <v>0</v>
      </c>
      <c r="AH4368" s="832">
        <v>0</v>
      </c>
      <c r="AI4368" s="832">
        <v>0</v>
      </c>
    </row>
    <row r="4369" spans="1:35" ht="15" customHeight="1">
      <c r="A4369" s="832" t="s">
        <v>1150</v>
      </c>
      <c r="B4369" s="832">
        <v>2025</v>
      </c>
      <c r="C4369" s="832" t="s">
        <v>1206</v>
      </c>
      <c r="D4369" s="832" t="s">
        <v>1207</v>
      </c>
      <c r="E4369" s="832" t="s">
        <v>333</v>
      </c>
      <c r="F4369" s="832" t="s">
        <v>1119</v>
      </c>
      <c r="G4369" s="832">
        <v>0</v>
      </c>
      <c r="H4369" s="832">
        <v>0</v>
      </c>
      <c r="I4369" s="832">
        <v>0</v>
      </c>
      <c r="J4369" s="832">
        <v>0</v>
      </c>
      <c r="K4369" s="832">
        <v>1365</v>
      </c>
      <c r="L4369" s="832">
        <v>2665</v>
      </c>
      <c r="M4369" s="832">
        <v>2665</v>
      </c>
      <c r="N4369" s="832">
        <v>2665</v>
      </c>
      <c r="O4369" s="832">
        <v>4030</v>
      </c>
      <c r="P4369" s="832">
        <v>6124.58</v>
      </c>
      <c r="Q4369" s="832">
        <v>8186.17</v>
      </c>
      <c r="R4369" s="832">
        <v>10397.16</v>
      </c>
      <c r="S4369" s="832">
        <v>744.2</v>
      </c>
      <c r="T4369" s="832">
        <v>744.2</v>
      </c>
      <c r="U4369" s="832">
        <v>0</v>
      </c>
      <c r="V4369" s="832">
        <v>0</v>
      </c>
      <c r="W4369" s="832">
        <v>0</v>
      </c>
      <c r="X4369" s="832">
        <v>0</v>
      </c>
      <c r="Y4369" s="832">
        <v>0</v>
      </c>
      <c r="Z4369" s="832">
        <v>0</v>
      </c>
      <c r="AA4369" s="832">
        <v>0</v>
      </c>
      <c r="AB4369" s="832">
        <v>0</v>
      </c>
      <c r="AC4369" s="832">
        <v>0</v>
      </c>
      <c r="AD4369" s="832">
        <v>0</v>
      </c>
      <c r="AE4369" s="832">
        <v>0</v>
      </c>
      <c r="AF4369" s="832">
        <v>0</v>
      </c>
      <c r="AG4369" s="832">
        <v>0</v>
      </c>
      <c r="AH4369" s="832">
        <v>0</v>
      </c>
      <c r="AI4369" s="832">
        <v>0</v>
      </c>
    </row>
    <row r="4370" spans="1:35" ht="15" customHeight="1">
      <c r="A4370" s="832" t="s">
        <v>1150</v>
      </c>
      <c r="B4370" s="832">
        <v>2025</v>
      </c>
      <c r="C4370" s="832" t="s">
        <v>1208</v>
      </c>
      <c r="D4370" s="832" t="s">
        <v>1209</v>
      </c>
      <c r="E4370" s="832" t="s">
        <v>333</v>
      </c>
      <c r="F4370" s="832" t="s">
        <v>1119</v>
      </c>
      <c r="G4370" s="832">
        <v>0</v>
      </c>
      <c r="H4370" s="832">
        <v>198.99</v>
      </c>
      <c r="I4370" s="832">
        <v>238.79</v>
      </c>
      <c r="J4370" s="832">
        <v>278.58999999999997</v>
      </c>
      <c r="K4370" s="832">
        <v>318.39</v>
      </c>
      <c r="L4370" s="832">
        <v>358.19</v>
      </c>
      <c r="M4370" s="832">
        <v>397.99</v>
      </c>
      <c r="N4370" s="832">
        <v>437.79</v>
      </c>
      <c r="O4370" s="832">
        <v>477.59</v>
      </c>
      <c r="P4370" s="832">
        <v>518.84</v>
      </c>
      <c r="Q4370" s="832">
        <v>559.30999999999995</v>
      </c>
      <c r="R4370" s="832">
        <v>805.87</v>
      </c>
      <c r="S4370" s="832">
        <v>50.85</v>
      </c>
      <c r="T4370" s="832">
        <v>50.85</v>
      </c>
      <c r="U4370" s="832">
        <v>0</v>
      </c>
      <c r="V4370" s="832">
        <v>0</v>
      </c>
      <c r="W4370" s="832">
        <v>0</v>
      </c>
      <c r="X4370" s="832">
        <v>0</v>
      </c>
      <c r="Y4370" s="832">
        <v>0</v>
      </c>
      <c r="Z4370" s="832">
        <v>0</v>
      </c>
      <c r="AA4370" s="832">
        <v>0</v>
      </c>
      <c r="AB4370" s="832">
        <v>0</v>
      </c>
      <c r="AC4370" s="832">
        <v>0</v>
      </c>
      <c r="AD4370" s="832">
        <v>0</v>
      </c>
      <c r="AE4370" s="832">
        <v>0</v>
      </c>
      <c r="AF4370" s="832">
        <v>0</v>
      </c>
      <c r="AG4370" s="832">
        <v>0</v>
      </c>
      <c r="AH4370" s="832">
        <v>0</v>
      </c>
      <c r="AI4370" s="832">
        <v>0</v>
      </c>
    </row>
    <row r="4371" spans="1:35" ht="15" customHeight="1">
      <c r="A4371" s="832" t="s">
        <v>1150</v>
      </c>
      <c r="B4371" s="832">
        <v>2025</v>
      </c>
      <c r="C4371" s="832" t="s">
        <v>1210</v>
      </c>
      <c r="D4371" s="832" t="s">
        <v>1211</v>
      </c>
      <c r="E4371" s="832" t="s">
        <v>333</v>
      </c>
      <c r="F4371" s="832" t="s">
        <v>1119</v>
      </c>
      <c r="G4371" s="832">
        <v>0</v>
      </c>
      <c r="H4371" s="832">
        <v>0</v>
      </c>
      <c r="I4371" s="832">
        <v>0</v>
      </c>
      <c r="J4371" s="832">
        <v>0</v>
      </c>
      <c r="K4371" s="832">
        <v>0</v>
      </c>
      <c r="L4371" s="832">
        <v>0</v>
      </c>
      <c r="M4371" s="832">
        <v>0</v>
      </c>
      <c r="N4371" s="832">
        <v>0</v>
      </c>
      <c r="O4371" s="832">
        <v>0</v>
      </c>
      <c r="P4371" s="832">
        <v>0</v>
      </c>
      <c r="Q4371" s="832">
        <v>0</v>
      </c>
      <c r="R4371" s="832">
        <v>0</v>
      </c>
      <c r="S4371" s="832">
        <v>0</v>
      </c>
      <c r="T4371" s="832">
        <v>0</v>
      </c>
      <c r="U4371" s="832">
        <v>0</v>
      </c>
      <c r="V4371" s="832">
        <v>0</v>
      </c>
      <c r="W4371" s="832">
        <v>0</v>
      </c>
      <c r="X4371" s="832">
        <v>0</v>
      </c>
      <c r="Y4371" s="832">
        <v>0</v>
      </c>
      <c r="Z4371" s="832">
        <v>0</v>
      </c>
      <c r="AA4371" s="832">
        <v>0</v>
      </c>
      <c r="AB4371" s="832">
        <v>0</v>
      </c>
      <c r="AC4371" s="832">
        <v>0</v>
      </c>
      <c r="AD4371" s="832">
        <v>0</v>
      </c>
      <c r="AE4371" s="832">
        <v>0</v>
      </c>
      <c r="AF4371" s="832">
        <v>0</v>
      </c>
      <c r="AG4371" s="832">
        <v>0</v>
      </c>
      <c r="AH4371" s="832">
        <v>0</v>
      </c>
      <c r="AI4371" s="832">
        <v>0</v>
      </c>
    </row>
    <row r="4372" spans="1:35" ht="15" customHeight="1">
      <c r="A4372" s="832" t="s">
        <v>1150</v>
      </c>
      <c r="B4372" s="832">
        <v>2025</v>
      </c>
      <c r="C4372" s="832" t="s">
        <v>1212</v>
      </c>
      <c r="D4372" s="832" t="s">
        <v>1213</v>
      </c>
      <c r="E4372" s="832" t="s">
        <v>333</v>
      </c>
      <c r="F4372" s="832" t="s">
        <v>1119</v>
      </c>
      <c r="G4372" s="832">
        <v>0</v>
      </c>
      <c r="H4372" s="832">
        <v>0</v>
      </c>
      <c r="I4372" s="832">
        <v>0</v>
      </c>
      <c r="J4372" s="832">
        <v>0</v>
      </c>
      <c r="K4372" s="832">
        <v>0</v>
      </c>
      <c r="L4372" s="832">
        <v>0</v>
      </c>
      <c r="M4372" s="832">
        <v>0</v>
      </c>
      <c r="N4372" s="832">
        <v>0</v>
      </c>
      <c r="O4372" s="832">
        <v>0</v>
      </c>
      <c r="P4372" s="832">
        <v>0</v>
      </c>
      <c r="Q4372" s="832">
        <v>0</v>
      </c>
      <c r="R4372" s="832">
        <v>0</v>
      </c>
      <c r="S4372" s="832">
        <v>0</v>
      </c>
      <c r="T4372" s="832">
        <v>0</v>
      </c>
      <c r="U4372" s="832">
        <v>0</v>
      </c>
      <c r="V4372" s="832">
        <v>0</v>
      </c>
      <c r="W4372" s="832">
        <v>0</v>
      </c>
      <c r="X4372" s="832">
        <v>0</v>
      </c>
      <c r="Y4372" s="832">
        <v>0</v>
      </c>
      <c r="Z4372" s="832">
        <v>0</v>
      </c>
      <c r="AA4372" s="832">
        <v>0</v>
      </c>
      <c r="AB4372" s="832">
        <v>0</v>
      </c>
      <c r="AC4372" s="832">
        <v>0</v>
      </c>
      <c r="AD4372" s="832">
        <v>0</v>
      </c>
      <c r="AE4372" s="832">
        <v>0</v>
      </c>
      <c r="AF4372" s="832">
        <v>0</v>
      </c>
      <c r="AG4372" s="832">
        <v>0</v>
      </c>
      <c r="AH4372" s="832">
        <v>0</v>
      </c>
      <c r="AI4372" s="832">
        <v>0</v>
      </c>
    </row>
    <row r="4373" spans="1:35" ht="15" customHeight="1">
      <c r="A4373" s="832" t="s">
        <v>1150</v>
      </c>
      <c r="B4373" s="832">
        <v>2025</v>
      </c>
      <c r="C4373" s="832" t="s">
        <v>1214</v>
      </c>
      <c r="D4373" s="832" t="s">
        <v>1215</v>
      </c>
      <c r="E4373" s="832" t="s">
        <v>333</v>
      </c>
      <c r="F4373" s="832" t="s">
        <v>1119</v>
      </c>
      <c r="G4373" s="832">
        <v>1698.72</v>
      </c>
      <c r="H4373" s="832">
        <v>3356.61</v>
      </c>
      <c r="I4373" s="832">
        <v>5202.08</v>
      </c>
      <c r="J4373" s="832">
        <v>7078.78</v>
      </c>
      <c r="K4373" s="832">
        <v>8521.58</v>
      </c>
      <c r="L4373" s="832">
        <v>10078.299999999999</v>
      </c>
      <c r="M4373" s="832">
        <v>11874.62</v>
      </c>
      <c r="N4373" s="832">
        <v>13345.81</v>
      </c>
      <c r="O4373" s="832">
        <v>14866.22</v>
      </c>
      <c r="P4373" s="832">
        <v>16568.8</v>
      </c>
      <c r="Q4373" s="832">
        <v>17854.939999999999</v>
      </c>
      <c r="R4373" s="832">
        <v>19425.37</v>
      </c>
      <c r="S4373" s="832">
        <v>1623.18</v>
      </c>
      <c r="T4373" s="832">
        <v>1623.18</v>
      </c>
      <c r="U4373" s="832">
        <v>0</v>
      </c>
      <c r="V4373" s="832">
        <v>0</v>
      </c>
      <c r="W4373" s="832">
        <v>0</v>
      </c>
      <c r="X4373" s="832">
        <v>0</v>
      </c>
      <c r="Y4373" s="832">
        <v>0</v>
      </c>
      <c r="Z4373" s="832">
        <v>0</v>
      </c>
      <c r="AA4373" s="832">
        <v>0</v>
      </c>
      <c r="AB4373" s="832">
        <v>0</v>
      </c>
      <c r="AC4373" s="832">
        <v>0</v>
      </c>
      <c r="AD4373" s="832">
        <v>0</v>
      </c>
      <c r="AE4373" s="832">
        <v>0</v>
      </c>
      <c r="AF4373" s="832">
        <v>0</v>
      </c>
      <c r="AG4373" s="832">
        <v>0</v>
      </c>
      <c r="AH4373" s="832">
        <v>0</v>
      </c>
      <c r="AI4373" s="832">
        <v>0</v>
      </c>
    </row>
    <row r="4374" spans="1:35" ht="15" customHeight="1">
      <c r="A4374" s="832" t="s">
        <v>1150</v>
      </c>
      <c r="B4374" s="832">
        <v>2025</v>
      </c>
      <c r="C4374" s="832" t="s">
        <v>1216</v>
      </c>
      <c r="D4374" s="832" t="s">
        <v>1217</v>
      </c>
      <c r="E4374" s="832" t="s">
        <v>333</v>
      </c>
      <c r="F4374" s="832" t="s">
        <v>1119</v>
      </c>
      <c r="G4374" s="832">
        <v>2099.63</v>
      </c>
      <c r="H4374" s="832">
        <v>2230.63</v>
      </c>
      <c r="I4374" s="832">
        <v>2712.19</v>
      </c>
      <c r="J4374" s="832">
        <v>3135.43</v>
      </c>
      <c r="K4374" s="832">
        <v>3434.54</v>
      </c>
      <c r="L4374" s="832">
        <v>3809.54</v>
      </c>
      <c r="M4374" s="832">
        <v>4330.3599999999997</v>
      </c>
      <c r="N4374" s="832">
        <v>5882.42</v>
      </c>
      <c r="O4374" s="832">
        <v>6366.43</v>
      </c>
      <c r="P4374" s="832">
        <v>6957.79</v>
      </c>
      <c r="Q4374" s="832">
        <v>7390.46</v>
      </c>
      <c r="R4374" s="832">
        <v>7818.09</v>
      </c>
      <c r="S4374" s="832">
        <v>671.86</v>
      </c>
      <c r="T4374" s="832">
        <v>671.86</v>
      </c>
      <c r="U4374" s="832">
        <v>0</v>
      </c>
      <c r="V4374" s="832">
        <v>0</v>
      </c>
      <c r="W4374" s="832">
        <v>0</v>
      </c>
      <c r="X4374" s="832">
        <v>0</v>
      </c>
      <c r="Y4374" s="832">
        <v>0</v>
      </c>
      <c r="Z4374" s="832">
        <v>0</v>
      </c>
      <c r="AA4374" s="832">
        <v>0</v>
      </c>
      <c r="AB4374" s="832">
        <v>0</v>
      </c>
      <c r="AC4374" s="832">
        <v>0</v>
      </c>
      <c r="AD4374" s="832">
        <v>0</v>
      </c>
      <c r="AE4374" s="832">
        <v>0</v>
      </c>
      <c r="AF4374" s="832">
        <v>0</v>
      </c>
      <c r="AG4374" s="832">
        <v>0</v>
      </c>
      <c r="AH4374" s="832">
        <v>0</v>
      </c>
      <c r="AI4374" s="832">
        <v>0</v>
      </c>
    </row>
    <row r="4375" spans="1:35" ht="15" customHeight="1">
      <c r="A4375" s="832" t="s">
        <v>1150</v>
      </c>
      <c r="B4375" s="832">
        <v>2025</v>
      </c>
      <c r="C4375" s="832" t="s">
        <v>1218</v>
      </c>
      <c r="D4375" s="832" t="s">
        <v>1219</v>
      </c>
      <c r="E4375" s="832" t="s">
        <v>333</v>
      </c>
      <c r="F4375" s="832" t="s">
        <v>1119</v>
      </c>
      <c r="G4375" s="832">
        <v>0</v>
      </c>
      <c r="H4375" s="832">
        <v>0</v>
      </c>
      <c r="I4375" s="832">
        <v>0</v>
      </c>
      <c r="J4375" s="832">
        <v>0</v>
      </c>
      <c r="K4375" s="832">
        <v>0</v>
      </c>
      <c r="L4375" s="832">
        <v>0</v>
      </c>
      <c r="M4375" s="832">
        <v>0</v>
      </c>
      <c r="N4375" s="832">
        <v>0</v>
      </c>
      <c r="O4375" s="832">
        <v>0</v>
      </c>
      <c r="P4375" s="832">
        <v>6377.24</v>
      </c>
      <c r="Q4375" s="832">
        <v>6377.24</v>
      </c>
      <c r="R4375" s="832">
        <v>6377.24</v>
      </c>
      <c r="S4375" s="832">
        <v>579.75</v>
      </c>
      <c r="T4375" s="832">
        <v>579.75</v>
      </c>
      <c r="U4375" s="832">
        <v>0</v>
      </c>
      <c r="V4375" s="832">
        <v>0</v>
      </c>
      <c r="W4375" s="832">
        <v>0</v>
      </c>
      <c r="X4375" s="832">
        <v>0</v>
      </c>
      <c r="Y4375" s="832">
        <v>0</v>
      </c>
      <c r="Z4375" s="832">
        <v>0</v>
      </c>
      <c r="AA4375" s="832">
        <v>0</v>
      </c>
      <c r="AB4375" s="832">
        <v>0</v>
      </c>
      <c r="AC4375" s="832">
        <v>0</v>
      </c>
      <c r="AD4375" s="832">
        <v>0</v>
      </c>
      <c r="AE4375" s="832">
        <v>0</v>
      </c>
      <c r="AF4375" s="832">
        <v>0</v>
      </c>
      <c r="AG4375" s="832">
        <v>0</v>
      </c>
      <c r="AH4375" s="832">
        <v>0</v>
      </c>
      <c r="AI4375" s="832">
        <v>0</v>
      </c>
    </row>
    <row r="4376" spans="1:35" ht="15" customHeight="1">
      <c r="A4376" s="832" t="s">
        <v>1150</v>
      </c>
      <c r="B4376" s="832">
        <v>2025</v>
      </c>
      <c r="C4376" s="832" t="s">
        <v>1220</v>
      </c>
      <c r="D4376" s="832" t="s">
        <v>1221</v>
      </c>
      <c r="E4376" s="832" t="s">
        <v>333</v>
      </c>
      <c r="F4376" s="832" t="s">
        <v>1119</v>
      </c>
      <c r="G4376" s="832">
        <v>56.04</v>
      </c>
      <c r="H4376" s="832">
        <v>215.83</v>
      </c>
      <c r="I4376" s="832">
        <v>292.13</v>
      </c>
      <c r="J4376" s="832">
        <v>396.77</v>
      </c>
      <c r="K4376" s="832">
        <v>449.12</v>
      </c>
      <c r="L4376" s="832">
        <v>501.47</v>
      </c>
      <c r="M4376" s="832">
        <v>602.85</v>
      </c>
      <c r="N4376" s="832">
        <v>782.17</v>
      </c>
      <c r="O4376" s="832">
        <v>858.27</v>
      </c>
      <c r="P4376" s="832">
        <v>974.37</v>
      </c>
      <c r="Q4376" s="832">
        <v>1074.47</v>
      </c>
      <c r="R4376" s="832">
        <v>1153.3900000000001</v>
      </c>
      <c r="S4376" s="832">
        <v>97.68</v>
      </c>
      <c r="T4376" s="832">
        <v>97.68</v>
      </c>
      <c r="U4376" s="832">
        <v>0</v>
      </c>
      <c r="V4376" s="832">
        <v>0</v>
      </c>
      <c r="W4376" s="832">
        <v>0</v>
      </c>
      <c r="X4376" s="832">
        <v>0</v>
      </c>
      <c r="Y4376" s="832">
        <v>0</v>
      </c>
      <c r="Z4376" s="832">
        <v>0</v>
      </c>
      <c r="AA4376" s="832">
        <v>0</v>
      </c>
      <c r="AB4376" s="832">
        <v>0</v>
      </c>
      <c r="AC4376" s="832">
        <v>0</v>
      </c>
      <c r="AD4376" s="832">
        <v>0</v>
      </c>
      <c r="AE4376" s="832">
        <v>0</v>
      </c>
      <c r="AF4376" s="832">
        <v>0</v>
      </c>
      <c r="AG4376" s="832">
        <v>0</v>
      </c>
      <c r="AH4376" s="832">
        <v>0</v>
      </c>
      <c r="AI4376" s="832">
        <v>0</v>
      </c>
    </row>
    <row r="4377" spans="1:35" ht="15" customHeight="1">
      <c r="A4377" s="832" t="s">
        <v>1150</v>
      </c>
      <c r="B4377" s="832">
        <v>2025</v>
      </c>
      <c r="C4377" s="832" t="s">
        <v>1222</v>
      </c>
      <c r="D4377" s="832" t="s">
        <v>1223</v>
      </c>
      <c r="E4377" s="832" t="s">
        <v>333</v>
      </c>
      <c r="F4377" s="832" t="s">
        <v>1119</v>
      </c>
      <c r="G4377" s="832">
        <v>0</v>
      </c>
      <c r="H4377" s="832">
        <v>0</v>
      </c>
      <c r="I4377" s="832">
        <v>0</v>
      </c>
      <c r="J4377" s="832">
        <v>0</v>
      </c>
      <c r="K4377" s="832">
        <v>0</v>
      </c>
      <c r="L4377" s="832">
        <v>0</v>
      </c>
      <c r="M4377" s="832">
        <v>0</v>
      </c>
      <c r="N4377" s="832">
        <v>0</v>
      </c>
      <c r="O4377" s="832">
        <v>0</v>
      </c>
      <c r="P4377" s="832">
        <v>0</v>
      </c>
      <c r="Q4377" s="832">
        <v>0</v>
      </c>
      <c r="R4377" s="832">
        <v>0</v>
      </c>
      <c r="S4377" s="832">
        <v>0</v>
      </c>
      <c r="T4377" s="832">
        <v>0</v>
      </c>
      <c r="U4377" s="832">
        <v>0</v>
      </c>
      <c r="V4377" s="832">
        <v>0</v>
      </c>
      <c r="W4377" s="832">
        <v>0</v>
      </c>
      <c r="X4377" s="832">
        <v>0</v>
      </c>
      <c r="Y4377" s="832">
        <v>0</v>
      </c>
      <c r="Z4377" s="832">
        <v>0</v>
      </c>
      <c r="AA4377" s="832">
        <v>0</v>
      </c>
      <c r="AB4377" s="832">
        <v>0</v>
      </c>
      <c r="AC4377" s="832">
        <v>0</v>
      </c>
      <c r="AD4377" s="832">
        <v>0</v>
      </c>
      <c r="AE4377" s="832">
        <v>0</v>
      </c>
      <c r="AF4377" s="832">
        <v>0</v>
      </c>
      <c r="AG4377" s="832">
        <v>0</v>
      </c>
      <c r="AH4377" s="832">
        <v>0</v>
      </c>
      <c r="AI4377" s="832">
        <v>0</v>
      </c>
    </row>
    <row r="4378" spans="1:35" ht="15" customHeight="1">
      <c r="A4378" s="832" t="s">
        <v>1150</v>
      </c>
      <c r="B4378" s="832">
        <v>2025</v>
      </c>
      <c r="C4378" s="832" t="s">
        <v>1224</v>
      </c>
      <c r="D4378" s="832" t="s">
        <v>1225</v>
      </c>
      <c r="E4378" s="832" t="s">
        <v>333</v>
      </c>
      <c r="F4378" s="832" t="s">
        <v>1119</v>
      </c>
      <c r="G4378" s="832">
        <v>62.93</v>
      </c>
      <c r="H4378" s="832">
        <v>62.93</v>
      </c>
      <c r="I4378" s="832">
        <v>62.93</v>
      </c>
      <c r="J4378" s="832">
        <v>62.93</v>
      </c>
      <c r="K4378" s="832">
        <v>62.93</v>
      </c>
      <c r="L4378" s="832">
        <v>74.87</v>
      </c>
      <c r="M4378" s="832">
        <v>227.88</v>
      </c>
      <c r="N4378" s="832">
        <v>308.5</v>
      </c>
      <c r="O4378" s="832">
        <v>441.23</v>
      </c>
      <c r="P4378" s="832">
        <v>559.02</v>
      </c>
      <c r="Q4378" s="832">
        <v>711.7</v>
      </c>
      <c r="R4378" s="832">
        <v>753.66</v>
      </c>
      <c r="S4378" s="832">
        <v>64.7</v>
      </c>
      <c r="T4378" s="832">
        <v>64.7</v>
      </c>
      <c r="U4378" s="832">
        <v>0</v>
      </c>
      <c r="V4378" s="832">
        <v>0</v>
      </c>
      <c r="W4378" s="832">
        <v>0</v>
      </c>
      <c r="X4378" s="832">
        <v>0</v>
      </c>
      <c r="Y4378" s="832">
        <v>0</v>
      </c>
      <c r="Z4378" s="832">
        <v>0</v>
      </c>
      <c r="AA4378" s="832">
        <v>0</v>
      </c>
      <c r="AB4378" s="832">
        <v>0</v>
      </c>
      <c r="AC4378" s="832">
        <v>0</v>
      </c>
      <c r="AD4378" s="832">
        <v>0</v>
      </c>
      <c r="AE4378" s="832">
        <v>0</v>
      </c>
      <c r="AF4378" s="832">
        <v>0</v>
      </c>
      <c r="AG4378" s="832">
        <v>0</v>
      </c>
      <c r="AH4378" s="832">
        <v>0</v>
      </c>
      <c r="AI4378" s="832">
        <v>0</v>
      </c>
    </row>
    <row r="4379" spans="1:35" ht="15" customHeight="1">
      <c r="A4379" s="832" t="s">
        <v>1150</v>
      </c>
      <c r="B4379" s="832">
        <v>2025</v>
      </c>
      <c r="C4379" s="832" t="s">
        <v>1226</v>
      </c>
      <c r="D4379" s="832" t="s">
        <v>1227</v>
      </c>
      <c r="E4379" s="832" t="s">
        <v>333</v>
      </c>
      <c r="F4379" s="832" t="s">
        <v>1119</v>
      </c>
      <c r="G4379" s="832">
        <v>62.5</v>
      </c>
      <c r="H4379" s="832">
        <v>62.5</v>
      </c>
      <c r="I4379" s="832">
        <v>62.5</v>
      </c>
      <c r="J4379" s="832">
        <v>62.5</v>
      </c>
      <c r="K4379" s="832">
        <v>62.5</v>
      </c>
      <c r="L4379" s="832">
        <v>62.5</v>
      </c>
      <c r="M4379" s="832">
        <v>62.5</v>
      </c>
      <c r="N4379" s="832">
        <v>62.5</v>
      </c>
      <c r="O4379" s="832">
        <v>62.5</v>
      </c>
      <c r="P4379" s="832">
        <v>62.5</v>
      </c>
      <c r="Q4379" s="832">
        <v>62.5</v>
      </c>
      <c r="R4379" s="832">
        <v>62.5</v>
      </c>
      <c r="S4379" s="832">
        <v>5.68</v>
      </c>
      <c r="T4379" s="832">
        <v>5.68</v>
      </c>
      <c r="U4379" s="832">
        <v>0</v>
      </c>
      <c r="V4379" s="832">
        <v>0</v>
      </c>
      <c r="W4379" s="832">
        <v>0</v>
      </c>
      <c r="X4379" s="832">
        <v>0</v>
      </c>
      <c r="Y4379" s="832">
        <v>0</v>
      </c>
      <c r="Z4379" s="832">
        <v>0</v>
      </c>
      <c r="AA4379" s="832">
        <v>0</v>
      </c>
      <c r="AB4379" s="832">
        <v>0</v>
      </c>
      <c r="AC4379" s="832">
        <v>0</v>
      </c>
      <c r="AD4379" s="832">
        <v>0</v>
      </c>
      <c r="AE4379" s="832">
        <v>0</v>
      </c>
      <c r="AF4379" s="832">
        <v>0</v>
      </c>
      <c r="AG4379" s="832">
        <v>0</v>
      </c>
      <c r="AH4379" s="832">
        <v>0</v>
      </c>
      <c r="AI4379" s="832">
        <v>0</v>
      </c>
    </row>
    <row r="4380" spans="1:35" ht="15" customHeight="1">
      <c r="A4380" s="832" t="s">
        <v>1150</v>
      </c>
      <c r="B4380" s="832">
        <v>2025</v>
      </c>
      <c r="C4380" s="832" t="s">
        <v>1228</v>
      </c>
      <c r="D4380" s="832" t="s">
        <v>1229</v>
      </c>
      <c r="E4380" s="832" t="s">
        <v>333</v>
      </c>
      <c r="F4380" s="832" t="s">
        <v>1119</v>
      </c>
      <c r="G4380" s="832">
        <v>0</v>
      </c>
      <c r="H4380" s="832">
        <v>0</v>
      </c>
      <c r="I4380" s="832">
        <v>0</v>
      </c>
      <c r="J4380" s="832">
        <v>0</v>
      </c>
      <c r="K4380" s="832">
        <v>0</v>
      </c>
      <c r="L4380" s="832">
        <v>0</v>
      </c>
      <c r="M4380" s="832">
        <v>0</v>
      </c>
      <c r="N4380" s="832">
        <v>0</v>
      </c>
      <c r="O4380" s="832">
        <v>0</v>
      </c>
      <c r="P4380" s="832">
        <v>0</v>
      </c>
      <c r="Q4380" s="832">
        <v>0</v>
      </c>
      <c r="R4380" s="832">
        <v>0</v>
      </c>
      <c r="S4380" s="832">
        <v>0</v>
      </c>
      <c r="T4380" s="832">
        <v>0</v>
      </c>
      <c r="U4380" s="832">
        <v>0</v>
      </c>
      <c r="V4380" s="832">
        <v>0</v>
      </c>
      <c r="W4380" s="832">
        <v>0</v>
      </c>
      <c r="X4380" s="832">
        <v>0</v>
      </c>
      <c r="Y4380" s="832">
        <v>0</v>
      </c>
      <c r="Z4380" s="832">
        <v>0</v>
      </c>
      <c r="AA4380" s="832">
        <v>0</v>
      </c>
      <c r="AB4380" s="832">
        <v>0</v>
      </c>
      <c r="AC4380" s="832">
        <v>0</v>
      </c>
      <c r="AD4380" s="832">
        <v>0</v>
      </c>
      <c r="AE4380" s="832">
        <v>0</v>
      </c>
      <c r="AF4380" s="832">
        <v>0</v>
      </c>
      <c r="AG4380" s="832">
        <v>0</v>
      </c>
      <c r="AH4380" s="832">
        <v>0</v>
      </c>
      <c r="AI4380" s="832">
        <v>0</v>
      </c>
    </row>
    <row r="4381" spans="1:35" ht="15" customHeight="1">
      <c r="A4381" s="832" t="s">
        <v>1150</v>
      </c>
      <c r="B4381" s="832">
        <v>2025</v>
      </c>
      <c r="C4381" s="832" t="s">
        <v>1230</v>
      </c>
      <c r="D4381" s="832" t="s">
        <v>1231</v>
      </c>
      <c r="E4381" s="832" t="s">
        <v>333</v>
      </c>
      <c r="F4381" s="832" t="s">
        <v>1119</v>
      </c>
      <c r="G4381" s="832">
        <v>32500</v>
      </c>
      <c r="H4381" s="832">
        <v>65000</v>
      </c>
      <c r="I4381" s="832">
        <v>97500</v>
      </c>
      <c r="J4381" s="832">
        <v>130000</v>
      </c>
      <c r="K4381" s="832">
        <v>162500</v>
      </c>
      <c r="L4381" s="832">
        <v>195000</v>
      </c>
      <c r="M4381" s="832">
        <v>227500</v>
      </c>
      <c r="N4381" s="832">
        <v>260000</v>
      </c>
      <c r="O4381" s="832">
        <v>292500</v>
      </c>
      <c r="P4381" s="832">
        <v>325000</v>
      </c>
      <c r="Q4381" s="832">
        <v>357500</v>
      </c>
      <c r="R4381" s="832">
        <v>381250</v>
      </c>
      <c r="S4381" s="832">
        <v>32500</v>
      </c>
      <c r="T4381" s="832">
        <v>32500</v>
      </c>
      <c r="U4381" s="832">
        <v>0</v>
      </c>
      <c r="V4381" s="832">
        <v>0</v>
      </c>
      <c r="W4381" s="832">
        <v>0</v>
      </c>
      <c r="X4381" s="832">
        <v>0</v>
      </c>
      <c r="Y4381" s="832">
        <v>0</v>
      </c>
      <c r="Z4381" s="832">
        <v>0</v>
      </c>
      <c r="AA4381" s="832">
        <v>0</v>
      </c>
      <c r="AB4381" s="832">
        <v>0</v>
      </c>
      <c r="AC4381" s="832">
        <v>0</v>
      </c>
      <c r="AD4381" s="832">
        <v>0</v>
      </c>
      <c r="AE4381" s="832">
        <v>0</v>
      </c>
      <c r="AF4381" s="832">
        <v>0</v>
      </c>
      <c r="AG4381" s="832">
        <v>0</v>
      </c>
      <c r="AH4381" s="832">
        <v>0</v>
      </c>
      <c r="AI4381" s="832">
        <v>0</v>
      </c>
    </row>
    <row r="4382" spans="1:35" ht="15" customHeight="1">
      <c r="A4382" s="832" t="s">
        <v>1150</v>
      </c>
      <c r="B4382" s="832">
        <v>2025</v>
      </c>
      <c r="C4382" s="832" t="s">
        <v>1232</v>
      </c>
      <c r="D4382" s="832" t="s">
        <v>1233</v>
      </c>
      <c r="E4382" s="832" t="s">
        <v>333</v>
      </c>
      <c r="F4382" s="832" t="s">
        <v>1119</v>
      </c>
      <c r="G4382" s="832">
        <v>148.16</v>
      </c>
      <c r="H4382" s="832">
        <v>296.32</v>
      </c>
      <c r="I4382" s="832">
        <v>440.3</v>
      </c>
      <c r="J4382" s="832">
        <v>581.4</v>
      </c>
      <c r="K4382" s="832">
        <v>752.96</v>
      </c>
      <c r="L4382" s="832">
        <v>921.09</v>
      </c>
      <c r="M4382" s="832">
        <v>1052.8800000000001</v>
      </c>
      <c r="N4382" s="832">
        <v>1182.04</v>
      </c>
      <c r="O4382" s="832">
        <v>1308.6099999999999</v>
      </c>
      <c r="P4382" s="832">
        <v>1365.55</v>
      </c>
      <c r="Q4382" s="832">
        <v>1420.23</v>
      </c>
      <c r="R4382" s="832">
        <v>1474.91</v>
      </c>
      <c r="S4382" s="832">
        <v>129.11000000000001</v>
      </c>
      <c r="T4382" s="832">
        <v>129.11000000000001</v>
      </c>
      <c r="U4382" s="832">
        <v>0</v>
      </c>
      <c r="V4382" s="832">
        <v>0</v>
      </c>
      <c r="W4382" s="832">
        <v>0</v>
      </c>
      <c r="X4382" s="832">
        <v>0</v>
      </c>
      <c r="Y4382" s="832">
        <v>0</v>
      </c>
      <c r="Z4382" s="832">
        <v>0</v>
      </c>
      <c r="AA4382" s="832">
        <v>0</v>
      </c>
      <c r="AB4382" s="832">
        <v>0</v>
      </c>
      <c r="AC4382" s="832">
        <v>0</v>
      </c>
      <c r="AD4382" s="832">
        <v>0</v>
      </c>
      <c r="AE4382" s="832">
        <v>0</v>
      </c>
      <c r="AF4382" s="832">
        <v>0</v>
      </c>
      <c r="AG4382" s="832">
        <v>0</v>
      </c>
      <c r="AH4382" s="832">
        <v>0</v>
      </c>
      <c r="AI4382" s="832">
        <v>0</v>
      </c>
    </row>
    <row r="4383" spans="1:35" ht="15" customHeight="1">
      <c r="A4383" s="832" t="s">
        <v>1150</v>
      </c>
      <c r="B4383" s="832">
        <v>2025</v>
      </c>
      <c r="C4383" s="832" t="s">
        <v>1234</v>
      </c>
      <c r="D4383" s="832" t="s">
        <v>1235</v>
      </c>
      <c r="E4383" s="832" t="s">
        <v>333</v>
      </c>
      <c r="F4383" s="832" t="s">
        <v>1119</v>
      </c>
      <c r="G4383" s="832">
        <v>1759.27</v>
      </c>
      <c r="H4383" s="832">
        <v>5011.2299999999996</v>
      </c>
      <c r="I4383" s="832">
        <v>10399.879999999999</v>
      </c>
      <c r="J4383" s="832">
        <v>13108.81</v>
      </c>
      <c r="K4383" s="832">
        <v>14659.46</v>
      </c>
      <c r="L4383" s="832">
        <v>16129.8</v>
      </c>
      <c r="M4383" s="832">
        <v>19454.169999999998</v>
      </c>
      <c r="N4383" s="832">
        <v>21996.73</v>
      </c>
      <c r="O4383" s="832">
        <v>23615.759999999998</v>
      </c>
      <c r="P4383" s="832">
        <v>25691.17</v>
      </c>
      <c r="Q4383" s="832">
        <v>26486.400000000001</v>
      </c>
      <c r="R4383" s="832">
        <v>26727.62</v>
      </c>
      <c r="S4383" s="832">
        <v>2407.85</v>
      </c>
      <c r="T4383" s="832">
        <v>2407.85</v>
      </c>
      <c r="U4383" s="832">
        <v>0</v>
      </c>
      <c r="V4383" s="832">
        <v>0</v>
      </c>
      <c r="W4383" s="832">
        <v>0</v>
      </c>
      <c r="X4383" s="832">
        <v>0</v>
      </c>
      <c r="Y4383" s="832">
        <v>0</v>
      </c>
      <c r="Z4383" s="832">
        <v>0</v>
      </c>
      <c r="AA4383" s="832">
        <v>0</v>
      </c>
      <c r="AB4383" s="832">
        <v>0</v>
      </c>
      <c r="AC4383" s="832">
        <v>0</v>
      </c>
      <c r="AD4383" s="832">
        <v>0</v>
      </c>
      <c r="AE4383" s="832">
        <v>0</v>
      </c>
      <c r="AF4383" s="832">
        <v>0</v>
      </c>
      <c r="AG4383" s="832">
        <v>0</v>
      </c>
      <c r="AH4383" s="832">
        <v>0</v>
      </c>
      <c r="AI4383" s="832">
        <v>0</v>
      </c>
    </row>
    <row r="4384" spans="1:35" ht="15" customHeight="1">
      <c r="A4384" s="832" t="s">
        <v>1150</v>
      </c>
      <c r="B4384" s="832">
        <v>2025</v>
      </c>
      <c r="C4384" s="832" t="s">
        <v>1236</v>
      </c>
      <c r="D4384" s="832" t="s">
        <v>1237</v>
      </c>
      <c r="E4384" s="832" t="s">
        <v>333</v>
      </c>
      <c r="F4384" s="832" t="s">
        <v>1119</v>
      </c>
      <c r="G4384" s="832">
        <v>13676.84</v>
      </c>
      <c r="H4384" s="832">
        <v>27819.26</v>
      </c>
      <c r="I4384" s="832">
        <v>42106.21</v>
      </c>
      <c r="J4384" s="832">
        <v>56393.16</v>
      </c>
      <c r="K4384" s="832">
        <v>70680.11</v>
      </c>
      <c r="L4384" s="832">
        <v>84967.06</v>
      </c>
      <c r="M4384" s="832">
        <v>99254.01</v>
      </c>
      <c r="N4384" s="832">
        <v>113540.96</v>
      </c>
      <c r="O4384" s="832">
        <v>130559.94</v>
      </c>
      <c r="P4384" s="832">
        <v>141638.63</v>
      </c>
      <c r="Q4384" s="832">
        <v>155925.57999999999</v>
      </c>
      <c r="R4384" s="832">
        <v>161833.09</v>
      </c>
      <c r="S4384" s="832">
        <v>14175.05</v>
      </c>
      <c r="T4384" s="832">
        <v>14175.05</v>
      </c>
      <c r="U4384" s="832">
        <v>0</v>
      </c>
      <c r="V4384" s="832">
        <v>0</v>
      </c>
      <c r="W4384" s="832">
        <v>0</v>
      </c>
      <c r="X4384" s="832">
        <v>0</v>
      </c>
      <c r="Y4384" s="832">
        <v>0</v>
      </c>
      <c r="Z4384" s="832">
        <v>0</v>
      </c>
      <c r="AA4384" s="832">
        <v>0</v>
      </c>
      <c r="AB4384" s="832">
        <v>0</v>
      </c>
      <c r="AC4384" s="832">
        <v>0</v>
      </c>
      <c r="AD4384" s="832">
        <v>0</v>
      </c>
      <c r="AE4384" s="832">
        <v>0</v>
      </c>
      <c r="AF4384" s="832">
        <v>0</v>
      </c>
      <c r="AG4384" s="832">
        <v>0</v>
      </c>
      <c r="AH4384" s="832">
        <v>0</v>
      </c>
      <c r="AI4384" s="832">
        <v>0</v>
      </c>
    </row>
    <row r="4385" spans="1:35" ht="15" customHeight="1">
      <c r="A4385" s="832" t="s">
        <v>1150</v>
      </c>
      <c r="B4385" s="832">
        <v>2025</v>
      </c>
      <c r="C4385" s="832" t="s">
        <v>1238</v>
      </c>
      <c r="D4385" s="832" t="s">
        <v>1239</v>
      </c>
      <c r="E4385" s="832" t="s">
        <v>333</v>
      </c>
      <c r="F4385" s="832" t="s">
        <v>1119</v>
      </c>
      <c r="G4385" s="832">
        <v>1184.5999999999999</v>
      </c>
      <c r="H4385" s="832">
        <v>2369.1999999999998</v>
      </c>
      <c r="I4385" s="832">
        <v>3553.8</v>
      </c>
      <c r="J4385" s="832">
        <v>4738.3999999999996</v>
      </c>
      <c r="K4385" s="832">
        <v>5923</v>
      </c>
      <c r="L4385" s="832">
        <v>7107.6</v>
      </c>
      <c r="M4385" s="832">
        <v>8292.2000000000007</v>
      </c>
      <c r="N4385" s="832">
        <v>9330.68</v>
      </c>
      <c r="O4385" s="832">
        <v>10369.16</v>
      </c>
      <c r="P4385" s="832">
        <v>11407.64</v>
      </c>
      <c r="Q4385" s="832">
        <v>12138.04</v>
      </c>
      <c r="R4385" s="832">
        <v>12868.44</v>
      </c>
      <c r="S4385" s="832">
        <v>1103.46</v>
      </c>
      <c r="T4385" s="832">
        <v>1103.46</v>
      </c>
      <c r="U4385" s="832">
        <v>0</v>
      </c>
      <c r="V4385" s="832">
        <v>0</v>
      </c>
      <c r="W4385" s="832">
        <v>0</v>
      </c>
      <c r="X4385" s="832">
        <v>0</v>
      </c>
      <c r="Y4385" s="832">
        <v>0</v>
      </c>
      <c r="Z4385" s="832">
        <v>0</v>
      </c>
      <c r="AA4385" s="832">
        <v>0</v>
      </c>
      <c r="AB4385" s="832">
        <v>0</v>
      </c>
      <c r="AC4385" s="832">
        <v>0</v>
      </c>
      <c r="AD4385" s="832">
        <v>0</v>
      </c>
      <c r="AE4385" s="832">
        <v>0</v>
      </c>
      <c r="AF4385" s="832">
        <v>0</v>
      </c>
      <c r="AG4385" s="832">
        <v>0</v>
      </c>
      <c r="AH4385" s="832">
        <v>0</v>
      </c>
      <c r="AI4385" s="832">
        <v>0</v>
      </c>
    </row>
    <row r="4386" spans="1:35" ht="15" customHeight="1">
      <c r="A4386" s="832" t="s">
        <v>1150</v>
      </c>
      <c r="B4386" s="832">
        <v>2025</v>
      </c>
      <c r="C4386" s="832" t="s">
        <v>1240</v>
      </c>
      <c r="D4386" s="832" t="s">
        <v>1241</v>
      </c>
      <c r="E4386" s="832" t="s">
        <v>333</v>
      </c>
      <c r="F4386" s="832" t="s">
        <v>1119</v>
      </c>
      <c r="G4386" s="832">
        <v>0</v>
      </c>
      <c r="H4386" s="832">
        <v>0</v>
      </c>
      <c r="I4386" s="832">
        <v>0</v>
      </c>
      <c r="J4386" s="832">
        <v>0</v>
      </c>
      <c r="K4386" s="832">
        <v>0</v>
      </c>
      <c r="L4386" s="832">
        <v>0</v>
      </c>
      <c r="M4386" s="832">
        <v>0</v>
      </c>
      <c r="N4386" s="832">
        <v>0</v>
      </c>
      <c r="O4386" s="832">
        <v>0</v>
      </c>
      <c r="P4386" s="832">
        <v>0</v>
      </c>
      <c r="Q4386" s="832">
        <v>0</v>
      </c>
      <c r="R4386" s="832">
        <v>0</v>
      </c>
      <c r="S4386" s="832">
        <v>0</v>
      </c>
      <c r="T4386" s="832">
        <v>0</v>
      </c>
      <c r="U4386" s="832">
        <v>0</v>
      </c>
      <c r="V4386" s="832">
        <v>0</v>
      </c>
      <c r="W4386" s="832">
        <v>0</v>
      </c>
      <c r="X4386" s="832">
        <v>0</v>
      </c>
      <c r="Y4386" s="832">
        <v>0</v>
      </c>
      <c r="Z4386" s="832">
        <v>0</v>
      </c>
      <c r="AA4386" s="832">
        <v>0</v>
      </c>
      <c r="AB4386" s="832">
        <v>0</v>
      </c>
      <c r="AC4386" s="832">
        <v>0</v>
      </c>
      <c r="AD4386" s="832">
        <v>0</v>
      </c>
      <c r="AE4386" s="832">
        <v>0</v>
      </c>
      <c r="AF4386" s="832">
        <v>0</v>
      </c>
      <c r="AG4386" s="832">
        <v>0</v>
      </c>
      <c r="AH4386" s="832">
        <v>0</v>
      </c>
      <c r="AI4386" s="832">
        <v>0</v>
      </c>
    </row>
    <row r="4387" spans="1:35" ht="15" customHeight="1">
      <c r="A4387" s="832" t="s">
        <v>1150</v>
      </c>
      <c r="B4387" s="832">
        <v>2025</v>
      </c>
      <c r="C4387" s="832" t="s">
        <v>1242</v>
      </c>
      <c r="D4387" s="832" t="s">
        <v>1243</v>
      </c>
      <c r="E4387" s="832" t="s">
        <v>333</v>
      </c>
      <c r="F4387" s="832" t="s">
        <v>1119</v>
      </c>
      <c r="G4387" s="832">
        <v>0</v>
      </c>
      <c r="H4387" s="832">
        <v>0</v>
      </c>
      <c r="I4387" s="832">
        <v>0</v>
      </c>
      <c r="J4387" s="832">
        <v>0</v>
      </c>
      <c r="K4387" s="832">
        <v>0</v>
      </c>
      <c r="L4387" s="832">
        <v>0</v>
      </c>
      <c r="M4387" s="832">
        <v>0</v>
      </c>
      <c r="N4387" s="832">
        <v>0</v>
      </c>
      <c r="O4387" s="832">
        <v>0</v>
      </c>
      <c r="P4387" s="832">
        <v>0</v>
      </c>
      <c r="Q4387" s="832">
        <v>0</v>
      </c>
      <c r="R4387" s="832">
        <v>0</v>
      </c>
      <c r="S4387" s="832">
        <v>0</v>
      </c>
      <c r="T4387" s="832">
        <v>0</v>
      </c>
      <c r="U4387" s="832">
        <v>0</v>
      </c>
      <c r="V4387" s="832">
        <v>0</v>
      </c>
      <c r="W4387" s="832">
        <v>0</v>
      </c>
      <c r="X4387" s="832">
        <v>0</v>
      </c>
      <c r="Y4387" s="832">
        <v>0</v>
      </c>
      <c r="Z4387" s="832">
        <v>0</v>
      </c>
      <c r="AA4387" s="832">
        <v>0</v>
      </c>
      <c r="AB4387" s="832">
        <v>0</v>
      </c>
      <c r="AC4387" s="832">
        <v>0</v>
      </c>
      <c r="AD4387" s="832">
        <v>0</v>
      </c>
      <c r="AE4387" s="832">
        <v>0</v>
      </c>
      <c r="AF4387" s="832">
        <v>0</v>
      </c>
      <c r="AG4387" s="832">
        <v>0</v>
      </c>
      <c r="AH4387" s="832">
        <v>0</v>
      </c>
      <c r="AI4387" s="832">
        <v>0</v>
      </c>
    </row>
    <row r="4388" spans="1:35" ht="15" customHeight="1">
      <c r="A4388" s="832" t="s">
        <v>1150</v>
      </c>
      <c r="B4388" s="832">
        <v>2025</v>
      </c>
      <c r="C4388" s="832" t="s">
        <v>1244</v>
      </c>
      <c r="D4388" s="832" t="s">
        <v>1245</v>
      </c>
      <c r="E4388" s="832" t="s">
        <v>333</v>
      </c>
      <c r="F4388" s="832" t="s">
        <v>1119</v>
      </c>
      <c r="G4388" s="832">
        <v>876.71</v>
      </c>
      <c r="H4388" s="832">
        <v>1753.42</v>
      </c>
      <c r="I4388" s="832">
        <v>2656.83</v>
      </c>
      <c r="J4388" s="832">
        <v>3551.37</v>
      </c>
      <c r="K4388" s="832">
        <v>4427.04</v>
      </c>
      <c r="L4388" s="832">
        <v>5284.24</v>
      </c>
      <c r="M4388" s="832">
        <v>6140.46</v>
      </c>
      <c r="N4388" s="832">
        <v>6978.65</v>
      </c>
      <c r="O4388" s="832">
        <v>7799.2</v>
      </c>
      <c r="P4388" s="832">
        <v>8729.11</v>
      </c>
      <c r="Q4388" s="832">
        <v>9726</v>
      </c>
      <c r="R4388" s="832">
        <v>10707.62</v>
      </c>
      <c r="S4388" s="832">
        <v>884.18</v>
      </c>
      <c r="T4388" s="832">
        <v>884.18</v>
      </c>
      <c r="U4388" s="832">
        <v>0</v>
      </c>
      <c r="V4388" s="832">
        <v>0</v>
      </c>
      <c r="W4388" s="832">
        <v>0</v>
      </c>
      <c r="X4388" s="832">
        <v>0</v>
      </c>
      <c r="Y4388" s="832">
        <v>0</v>
      </c>
      <c r="Z4388" s="832">
        <v>0</v>
      </c>
      <c r="AA4388" s="832">
        <v>0</v>
      </c>
      <c r="AB4388" s="832">
        <v>0</v>
      </c>
      <c r="AC4388" s="832">
        <v>0</v>
      </c>
      <c r="AD4388" s="832">
        <v>0</v>
      </c>
      <c r="AE4388" s="832">
        <v>0</v>
      </c>
      <c r="AF4388" s="832">
        <v>0</v>
      </c>
      <c r="AG4388" s="832">
        <v>0</v>
      </c>
      <c r="AH4388" s="832">
        <v>0</v>
      </c>
      <c r="AI4388" s="832">
        <v>0</v>
      </c>
    </row>
    <row r="4389" spans="1:35" ht="15" customHeight="1">
      <c r="A4389" s="832" t="s">
        <v>1150</v>
      </c>
      <c r="B4389" s="832">
        <v>2025</v>
      </c>
      <c r="C4389" s="832" t="s">
        <v>1246</v>
      </c>
      <c r="D4389" s="832" t="s">
        <v>1247</v>
      </c>
      <c r="E4389" s="832" t="s">
        <v>333</v>
      </c>
      <c r="F4389" s="832" t="s">
        <v>1119</v>
      </c>
      <c r="G4389" s="832">
        <v>0</v>
      </c>
      <c r="H4389" s="832">
        <v>0</v>
      </c>
      <c r="I4389" s="832">
        <v>0</v>
      </c>
      <c r="J4389" s="832">
        <v>0</v>
      </c>
      <c r="K4389" s="832">
        <v>0</v>
      </c>
      <c r="L4389" s="832">
        <v>0</v>
      </c>
      <c r="M4389" s="832">
        <v>0</v>
      </c>
      <c r="N4389" s="832">
        <v>0</v>
      </c>
      <c r="O4389" s="832">
        <v>0</v>
      </c>
      <c r="P4389" s="832">
        <v>0</v>
      </c>
      <c r="Q4389" s="832">
        <v>0</v>
      </c>
      <c r="R4389" s="832">
        <v>0</v>
      </c>
      <c r="S4389" s="832">
        <v>0</v>
      </c>
      <c r="T4389" s="832">
        <v>0</v>
      </c>
      <c r="U4389" s="832">
        <v>0</v>
      </c>
      <c r="V4389" s="832">
        <v>0</v>
      </c>
      <c r="W4389" s="832">
        <v>0</v>
      </c>
      <c r="X4389" s="832">
        <v>0</v>
      </c>
      <c r="Y4389" s="832">
        <v>0</v>
      </c>
      <c r="Z4389" s="832">
        <v>0</v>
      </c>
      <c r="AA4389" s="832">
        <v>0</v>
      </c>
      <c r="AB4389" s="832">
        <v>0</v>
      </c>
      <c r="AC4389" s="832">
        <v>0</v>
      </c>
      <c r="AD4389" s="832">
        <v>0</v>
      </c>
      <c r="AE4389" s="832">
        <v>0</v>
      </c>
      <c r="AF4389" s="832">
        <v>0</v>
      </c>
      <c r="AG4389" s="832">
        <v>0</v>
      </c>
      <c r="AH4389" s="832">
        <v>0</v>
      </c>
      <c r="AI4389" s="832">
        <v>0</v>
      </c>
    </row>
    <row r="4390" spans="1:35" ht="15" customHeight="1">
      <c r="A4390" s="832" t="s">
        <v>1150</v>
      </c>
      <c r="B4390" s="832">
        <v>2025</v>
      </c>
      <c r="C4390" s="832" t="s">
        <v>1248</v>
      </c>
      <c r="D4390" s="832" t="s">
        <v>1249</v>
      </c>
      <c r="E4390" s="832" t="s">
        <v>333</v>
      </c>
      <c r="F4390" s="832" t="s">
        <v>1119</v>
      </c>
      <c r="G4390" s="832">
        <v>1906.36</v>
      </c>
      <c r="H4390" s="832">
        <v>5997.37</v>
      </c>
      <c r="I4390" s="832">
        <v>8530.4599999999991</v>
      </c>
      <c r="J4390" s="832">
        <v>12236.89</v>
      </c>
      <c r="K4390" s="832">
        <v>13991.2</v>
      </c>
      <c r="L4390" s="832">
        <v>15829.17</v>
      </c>
      <c r="M4390" s="832">
        <v>17398.77</v>
      </c>
      <c r="N4390" s="832">
        <v>19641.669999999998</v>
      </c>
      <c r="O4390" s="832">
        <v>21309.599999999999</v>
      </c>
      <c r="P4390" s="832">
        <v>22691.49</v>
      </c>
      <c r="Q4390" s="832">
        <v>24738.720000000001</v>
      </c>
      <c r="R4390" s="832">
        <v>26872.07</v>
      </c>
      <c r="S4390" s="832">
        <v>2248.9699999999998</v>
      </c>
      <c r="T4390" s="832">
        <v>2248.9699999999998</v>
      </c>
      <c r="U4390" s="832">
        <v>0</v>
      </c>
      <c r="V4390" s="832">
        <v>0</v>
      </c>
      <c r="W4390" s="832">
        <v>0</v>
      </c>
      <c r="X4390" s="832">
        <v>0</v>
      </c>
      <c r="Y4390" s="832">
        <v>0</v>
      </c>
      <c r="Z4390" s="832">
        <v>0</v>
      </c>
      <c r="AA4390" s="832">
        <v>0</v>
      </c>
      <c r="AB4390" s="832">
        <v>0</v>
      </c>
      <c r="AC4390" s="832">
        <v>0</v>
      </c>
      <c r="AD4390" s="832">
        <v>0</v>
      </c>
      <c r="AE4390" s="832">
        <v>0</v>
      </c>
      <c r="AF4390" s="832">
        <v>0</v>
      </c>
      <c r="AG4390" s="832">
        <v>0</v>
      </c>
      <c r="AH4390" s="832">
        <v>0</v>
      </c>
      <c r="AI4390" s="832">
        <v>0</v>
      </c>
    </row>
    <row r="4391" spans="1:35" ht="15" customHeight="1">
      <c r="A4391" s="832" t="s">
        <v>1150</v>
      </c>
      <c r="B4391" s="832">
        <v>2025</v>
      </c>
      <c r="C4391" s="832" t="s">
        <v>1250</v>
      </c>
      <c r="D4391" s="832" t="s">
        <v>1251</v>
      </c>
      <c r="E4391" s="832" t="s">
        <v>333</v>
      </c>
      <c r="F4391" s="832" t="s">
        <v>1119</v>
      </c>
      <c r="G4391" s="832">
        <v>1000</v>
      </c>
      <c r="H4391" s="832">
        <v>2000</v>
      </c>
      <c r="I4391" s="832">
        <v>2250</v>
      </c>
      <c r="J4391" s="832">
        <v>3500</v>
      </c>
      <c r="K4391" s="832">
        <v>3750</v>
      </c>
      <c r="L4391" s="832">
        <v>4000</v>
      </c>
      <c r="M4391" s="832">
        <v>4250</v>
      </c>
      <c r="N4391" s="832">
        <v>4500</v>
      </c>
      <c r="O4391" s="832">
        <v>3000</v>
      </c>
      <c r="P4391" s="832">
        <v>3368.7</v>
      </c>
      <c r="Q4391" s="832">
        <v>3618.7</v>
      </c>
      <c r="R4391" s="832">
        <v>3868.7</v>
      </c>
      <c r="S4391" s="832">
        <v>328.97</v>
      </c>
      <c r="T4391" s="832">
        <v>328.97</v>
      </c>
      <c r="U4391" s="832">
        <v>0</v>
      </c>
      <c r="V4391" s="832">
        <v>0</v>
      </c>
      <c r="W4391" s="832">
        <v>0</v>
      </c>
      <c r="X4391" s="832">
        <v>0</v>
      </c>
      <c r="Y4391" s="832">
        <v>0</v>
      </c>
      <c r="Z4391" s="832">
        <v>0</v>
      </c>
      <c r="AA4391" s="832">
        <v>0</v>
      </c>
      <c r="AB4391" s="832">
        <v>0</v>
      </c>
      <c r="AC4391" s="832">
        <v>0</v>
      </c>
      <c r="AD4391" s="832">
        <v>0</v>
      </c>
      <c r="AE4391" s="832">
        <v>0</v>
      </c>
      <c r="AF4391" s="832">
        <v>0</v>
      </c>
      <c r="AG4391" s="832">
        <v>0</v>
      </c>
      <c r="AH4391" s="832">
        <v>0</v>
      </c>
      <c r="AI4391" s="832">
        <v>0</v>
      </c>
    </row>
    <row r="4392" spans="1:35" ht="15" customHeight="1">
      <c r="A4392" s="832" t="s">
        <v>1150</v>
      </c>
      <c r="B4392" s="832">
        <v>2025</v>
      </c>
      <c r="C4392" s="832" t="s">
        <v>1252</v>
      </c>
      <c r="D4392" s="832" t="s">
        <v>1253</v>
      </c>
      <c r="E4392" s="832" t="s">
        <v>333</v>
      </c>
      <c r="F4392" s="832" t="s">
        <v>1119</v>
      </c>
      <c r="G4392" s="832">
        <v>486.86</v>
      </c>
      <c r="H4392" s="832">
        <v>495.61</v>
      </c>
      <c r="I4392" s="832">
        <v>504.36</v>
      </c>
      <c r="J4392" s="832">
        <v>1009.11</v>
      </c>
      <c r="K4392" s="832">
        <v>1573.93</v>
      </c>
      <c r="L4392" s="832">
        <v>1573.93</v>
      </c>
      <c r="M4392" s="832">
        <v>2087.4299999999998</v>
      </c>
      <c r="N4392" s="832">
        <v>2096.1799999999998</v>
      </c>
      <c r="O4392" s="832">
        <v>2104.9299999999998</v>
      </c>
      <c r="P4392" s="832">
        <v>2609.6799999999998</v>
      </c>
      <c r="Q4392" s="832">
        <v>2618.4299999999998</v>
      </c>
      <c r="R4392" s="832">
        <v>3367.68</v>
      </c>
      <c r="S4392" s="832">
        <v>238.04</v>
      </c>
      <c r="T4392" s="832">
        <v>238.04</v>
      </c>
      <c r="U4392" s="832">
        <v>0</v>
      </c>
      <c r="V4392" s="832">
        <v>0</v>
      </c>
      <c r="W4392" s="832">
        <v>0</v>
      </c>
      <c r="X4392" s="832">
        <v>0</v>
      </c>
      <c r="Y4392" s="832">
        <v>0</v>
      </c>
      <c r="Z4392" s="832">
        <v>0</v>
      </c>
      <c r="AA4392" s="832">
        <v>0</v>
      </c>
      <c r="AB4392" s="832">
        <v>0</v>
      </c>
      <c r="AC4392" s="832">
        <v>0</v>
      </c>
      <c r="AD4392" s="832">
        <v>0</v>
      </c>
      <c r="AE4392" s="832">
        <v>0</v>
      </c>
      <c r="AF4392" s="832">
        <v>0</v>
      </c>
      <c r="AG4392" s="832">
        <v>0</v>
      </c>
      <c r="AH4392" s="832">
        <v>0</v>
      </c>
      <c r="AI4392" s="832">
        <v>0</v>
      </c>
    </row>
    <row r="4393" spans="1:35" ht="15" customHeight="1">
      <c r="A4393" s="832" t="s">
        <v>1150</v>
      </c>
      <c r="B4393" s="832">
        <v>2025</v>
      </c>
      <c r="C4393" s="832" t="s">
        <v>1254</v>
      </c>
      <c r="D4393" s="832" t="s">
        <v>1255</v>
      </c>
      <c r="E4393" s="832" t="s">
        <v>333</v>
      </c>
      <c r="F4393" s="832" t="s">
        <v>1119</v>
      </c>
      <c r="G4393" s="832">
        <v>0</v>
      </c>
      <c r="H4393" s="832">
        <v>0</v>
      </c>
      <c r="I4393" s="832">
        <v>0</v>
      </c>
      <c r="J4393" s="832">
        <v>0</v>
      </c>
      <c r="K4393" s="832">
        <v>0</v>
      </c>
      <c r="L4393" s="832">
        <v>0</v>
      </c>
      <c r="M4393" s="832">
        <v>0</v>
      </c>
      <c r="N4393" s="832">
        <v>0</v>
      </c>
      <c r="O4393" s="832">
        <v>0</v>
      </c>
      <c r="P4393" s="832">
        <v>0</v>
      </c>
      <c r="Q4393" s="832">
        <v>0</v>
      </c>
      <c r="R4393" s="832">
        <v>0</v>
      </c>
      <c r="S4393" s="832">
        <v>0</v>
      </c>
      <c r="T4393" s="832">
        <v>0</v>
      </c>
      <c r="U4393" s="832">
        <v>0</v>
      </c>
      <c r="V4393" s="832">
        <v>0</v>
      </c>
      <c r="W4393" s="832">
        <v>0</v>
      </c>
      <c r="X4393" s="832">
        <v>0</v>
      </c>
      <c r="Y4393" s="832">
        <v>0</v>
      </c>
      <c r="Z4393" s="832">
        <v>0</v>
      </c>
      <c r="AA4393" s="832">
        <v>0</v>
      </c>
      <c r="AB4393" s="832">
        <v>0</v>
      </c>
      <c r="AC4393" s="832">
        <v>0</v>
      </c>
      <c r="AD4393" s="832">
        <v>0</v>
      </c>
      <c r="AE4393" s="832">
        <v>0</v>
      </c>
      <c r="AF4393" s="832">
        <v>0</v>
      </c>
      <c r="AG4393" s="832">
        <v>0</v>
      </c>
      <c r="AH4393" s="832">
        <v>0</v>
      </c>
      <c r="AI4393" s="832">
        <v>0</v>
      </c>
    </row>
    <row r="4394" spans="1:35" ht="15" customHeight="1">
      <c r="A4394" s="832" t="s">
        <v>1150</v>
      </c>
      <c r="B4394" s="832">
        <v>2025</v>
      </c>
      <c r="C4394" s="832" t="s">
        <v>1256</v>
      </c>
      <c r="D4394" s="832" t="s">
        <v>1257</v>
      </c>
      <c r="E4394" s="832" t="s">
        <v>333</v>
      </c>
      <c r="F4394" s="832" t="s">
        <v>1119</v>
      </c>
      <c r="G4394" s="832">
        <v>0</v>
      </c>
      <c r="H4394" s="832">
        <v>0</v>
      </c>
      <c r="I4394" s="832">
        <v>0</v>
      </c>
      <c r="J4394" s="832">
        <v>0</v>
      </c>
      <c r="K4394" s="832">
        <v>0</v>
      </c>
      <c r="L4394" s="832">
        <v>0</v>
      </c>
      <c r="M4394" s="832">
        <v>0</v>
      </c>
      <c r="N4394" s="832">
        <v>0</v>
      </c>
      <c r="O4394" s="832">
        <v>0</v>
      </c>
      <c r="P4394" s="832">
        <v>0</v>
      </c>
      <c r="Q4394" s="832">
        <v>0</v>
      </c>
      <c r="R4394" s="832">
        <v>487.5</v>
      </c>
      <c r="S4394" s="832">
        <v>0</v>
      </c>
      <c r="T4394" s="832">
        <v>0</v>
      </c>
      <c r="U4394" s="832">
        <v>0</v>
      </c>
      <c r="V4394" s="832">
        <v>0</v>
      </c>
      <c r="W4394" s="832">
        <v>0</v>
      </c>
      <c r="X4394" s="832">
        <v>0</v>
      </c>
      <c r="Y4394" s="832">
        <v>0</v>
      </c>
      <c r="Z4394" s="832">
        <v>0</v>
      </c>
      <c r="AA4394" s="832">
        <v>0</v>
      </c>
      <c r="AB4394" s="832">
        <v>0</v>
      </c>
      <c r="AC4394" s="832">
        <v>0</v>
      </c>
      <c r="AD4394" s="832">
        <v>0</v>
      </c>
      <c r="AE4394" s="832">
        <v>0</v>
      </c>
      <c r="AF4394" s="832">
        <v>0</v>
      </c>
      <c r="AG4394" s="832">
        <v>0</v>
      </c>
      <c r="AH4394" s="832">
        <v>0</v>
      </c>
      <c r="AI4394" s="832">
        <v>0</v>
      </c>
    </row>
    <row r="4395" spans="1:35" ht="15" customHeight="1">
      <c r="A4395" s="832" t="s">
        <v>1150</v>
      </c>
      <c r="B4395" s="832">
        <v>2025</v>
      </c>
      <c r="C4395" s="832" t="s">
        <v>1258</v>
      </c>
      <c r="D4395" s="832" t="s">
        <v>1259</v>
      </c>
      <c r="E4395" s="832" t="s">
        <v>333</v>
      </c>
      <c r="F4395" s="832" t="s">
        <v>1119</v>
      </c>
      <c r="G4395" s="832">
        <v>803.18</v>
      </c>
      <c r="H4395" s="832">
        <v>803.18</v>
      </c>
      <c r="I4395" s="832">
        <v>803.18</v>
      </c>
      <c r="J4395" s="832">
        <v>344.79</v>
      </c>
      <c r="K4395" s="832">
        <v>598.6</v>
      </c>
      <c r="L4395" s="832">
        <v>617.08000000000004</v>
      </c>
      <c r="M4395" s="832">
        <v>617.08000000000004</v>
      </c>
      <c r="N4395" s="832">
        <v>617.08000000000004</v>
      </c>
      <c r="O4395" s="832">
        <v>627.48</v>
      </c>
      <c r="P4395" s="832">
        <v>2242.33</v>
      </c>
      <c r="Q4395" s="832">
        <v>2516.94</v>
      </c>
      <c r="R4395" s="832">
        <v>2770.75</v>
      </c>
      <c r="S4395" s="832">
        <v>228.81</v>
      </c>
      <c r="T4395" s="832">
        <v>228.81</v>
      </c>
      <c r="U4395" s="832">
        <v>0</v>
      </c>
      <c r="V4395" s="832">
        <v>0</v>
      </c>
      <c r="W4395" s="832">
        <v>0</v>
      </c>
      <c r="X4395" s="832">
        <v>0</v>
      </c>
      <c r="Y4395" s="832">
        <v>0</v>
      </c>
      <c r="Z4395" s="832">
        <v>0</v>
      </c>
      <c r="AA4395" s="832">
        <v>0</v>
      </c>
      <c r="AB4395" s="832">
        <v>0</v>
      </c>
      <c r="AC4395" s="832">
        <v>0</v>
      </c>
      <c r="AD4395" s="832">
        <v>0</v>
      </c>
      <c r="AE4395" s="832">
        <v>0</v>
      </c>
      <c r="AF4395" s="832">
        <v>0</v>
      </c>
      <c r="AG4395" s="832">
        <v>0</v>
      </c>
      <c r="AH4395" s="832">
        <v>0</v>
      </c>
      <c r="AI4395" s="832">
        <v>0</v>
      </c>
    </row>
    <row r="4396" spans="1:35" ht="15" customHeight="1">
      <c r="A4396" s="832" t="s">
        <v>1150</v>
      </c>
      <c r="B4396" s="832">
        <v>2025</v>
      </c>
      <c r="C4396" s="832" t="s">
        <v>1260</v>
      </c>
      <c r="D4396" s="832" t="s">
        <v>1261</v>
      </c>
      <c r="E4396" s="832" t="s">
        <v>333</v>
      </c>
      <c r="F4396" s="832" t="s">
        <v>1119</v>
      </c>
      <c r="G4396" s="832">
        <v>14487.16</v>
      </c>
      <c r="H4396" s="832">
        <v>19506.38</v>
      </c>
      <c r="I4396" s="832">
        <v>32588.67</v>
      </c>
      <c r="J4396" s="832">
        <v>68138.929999999993</v>
      </c>
      <c r="K4396" s="832">
        <v>94484.479999999996</v>
      </c>
      <c r="L4396" s="832">
        <v>107807.08</v>
      </c>
      <c r="M4396" s="832">
        <v>127428.9</v>
      </c>
      <c r="N4396" s="832">
        <v>151357.28</v>
      </c>
      <c r="O4396" s="832">
        <v>170467.91</v>
      </c>
      <c r="P4396" s="832">
        <v>178543.95</v>
      </c>
      <c r="Q4396" s="832">
        <v>193198.87</v>
      </c>
      <c r="R4396" s="832">
        <v>202915</v>
      </c>
      <c r="S4396" s="832">
        <v>17563.53</v>
      </c>
      <c r="T4396" s="832">
        <v>17563.53</v>
      </c>
      <c r="U4396" s="832">
        <v>0</v>
      </c>
      <c r="V4396" s="832">
        <v>0</v>
      </c>
      <c r="W4396" s="832">
        <v>0</v>
      </c>
      <c r="X4396" s="832">
        <v>0</v>
      </c>
      <c r="Y4396" s="832">
        <v>0</v>
      </c>
      <c r="Z4396" s="832">
        <v>0</v>
      </c>
      <c r="AA4396" s="832">
        <v>0</v>
      </c>
      <c r="AB4396" s="832">
        <v>0</v>
      </c>
      <c r="AC4396" s="832">
        <v>0</v>
      </c>
      <c r="AD4396" s="832">
        <v>0</v>
      </c>
      <c r="AE4396" s="832">
        <v>0</v>
      </c>
      <c r="AF4396" s="832">
        <v>0</v>
      </c>
      <c r="AG4396" s="832">
        <v>0</v>
      </c>
      <c r="AH4396" s="832">
        <v>0</v>
      </c>
      <c r="AI4396" s="832">
        <v>0</v>
      </c>
    </row>
    <row r="4397" spans="1:35" ht="15" customHeight="1">
      <c r="A4397" s="832" t="s">
        <v>1150</v>
      </c>
      <c r="B4397" s="832">
        <v>2025</v>
      </c>
      <c r="C4397" s="832" t="s">
        <v>1262</v>
      </c>
      <c r="D4397" s="832" t="s">
        <v>1263</v>
      </c>
      <c r="E4397" s="832" t="s">
        <v>333</v>
      </c>
      <c r="F4397" s="832" t="s">
        <v>1119</v>
      </c>
      <c r="G4397" s="832">
        <v>8743.67</v>
      </c>
      <c r="H4397" s="832">
        <v>15667.28</v>
      </c>
      <c r="I4397" s="832">
        <v>20004.05</v>
      </c>
      <c r="J4397" s="832">
        <v>28707.78</v>
      </c>
      <c r="K4397" s="832">
        <v>44381.58</v>
      </c>
      <c r="L4397" s="832">
        <v>52301.4</v>
      </c>
      <c r="M4397" s="832">
        <v>55989.26</v>
      </c>
      <c r="N4397" s="832">
        <v>71632.36</v>
      </c>
      <c r="O4397" s="832">
        <v>78537.69</v>
      </c>
      <c r="P4397" s="832">
        <v>89742.47</v>
      </c>
      <c r="Q4397" s="832">
        <v>106240.31</v>
      </c>
      <c r="R4397" s="832">
        <v>116465.58</v>
      </c>
      <c r="S4397" s="832">
        <v>9658.2099999999991</v>
      </c>
      <c r="T4397" s="832">
        <v>9658.2099999999991</v>
      </c>
      <c r="U4397" s="832">
        <v>0</v>
      </c>
      <c r="V4397" s="832">
        <v>0</v>
      </c>
      <c r="W4397" s="832">
        <v>0</v>
      </c>
      <c r="X4397" s="832">
        <v>0</v>
      </c>
      <c r="Y4397" s="832">
        <v>0</v>
      </c>
      <c r="Z4397" s="832">
        <v>0</v>
      </c>
      <c r="AA4397" s="832">
        <v>0</v>
      </c>
      <c r="AB4397" s="832">
        <v>0</v>
      </c>
      <c r="AC4397" s="832">
        <v>0</v>
      </c>
      <c r="AD4397" s="832">
        <v>0</v>
      </c>
      <c r="AE4397" s="832">
        <v>0</v>
      </c>
      <c r="AF4397" s="832">
        <v>0</v>
      </c>
      <c r="AG4397" s="832">
        <v>0</v>
      </c>
      <c r="AH4397" s="832">
        <v>0</v>
      </c>
      <c r="AI4397" s="832">
        <v>0</v>
      </c>
    </row>
    <row r="4398" spans="1:35" ht="15" customHeight="1">
      <c r="A4398" s="832" t="s">
        <v>1150</v>
      </c>
      <c r="B4398" s="832">
        <v>2025</v>
      </c>
      <c r="C4398" s="832" t="s">
        <v>1264</v>
      </c>
      <c r="D4398" s="832" t="s">
        <v>1265</v>
      </c>
      <c r="E4398" s="832" t="s">
        <v>333</v>
      </c>
      <c r="F4398" s="832" t="s">
        <v>1119</v>
      </c>
      <c r="G4398" s="832">
        <v>4911.32</v>
      </c>
      <c r="H4398" s="832">
        <v>7340.63</v>
      </c>
      <c r="I4398" s="832">
        <v>10402.040000000001</v>
      </c>
      <c r="J4398" s="832">
        <v>13656.78</v>
      </c>
      <c r="K4398" s="832">
        <v>15306.56</v>
      </c>
      <c r="L4398" s="832">
        <v>15807.06</v>
      </c>
      <c r="M4398" s="832">
        <v>16628.759999999998</v>
      </c>
      <c r="N4398" s="832">
        <v>20382.53</v>
      </c>
      <c r="O4398" s="832">
        <v>23985.95</v>
      </c>
      <c r="P4398" s="832">
        <v>30397.8</v>
      </c>
      <c r="Q4398" s="832">
        <v>38205.68</v>
      </c>
      <c r="R4398" s="832">
        <v>46751.26</v>
      </c>
      <c r="S4398" s="832">
        <v>3473.24</v>
      </c>
      <c r="T4398" s="832">
        <v>3473.24</v>
      </c>
      <c r="U4398" s="832">
        <v>0</v>
      </c>
      <c r="V4398" s="832">
        <v>0</v>
      </c>
      <c r="W4398" s="832">
        <v>0</v>
      </c>
      <c r="X4398" s="832">
        <v>0</v>
      </c>
      <c r="Y4398" s="832">
        <v>0</v>
      </c>
      <c r="Z4398" s="832">
        <v>0</v>
      </c>
      <c r="AA4398" s="832">
        <v>0</v>
      </c>
      <c r="AB4398" s="832">
        <v>0</v>
      </c>
      <c r="AC4398" s="832">
        <v>0</v>
      </c>
      <c r="AD4398" s="832">
        <v>0</v>
      </c>
      <c r="AE4398" s="832">
        <v>0</v>
      </c>
      <c r="AF4398" s="832">
        <v>0</v>
      </c>
      <c r="AG4398" s="832">
        <v>0</v>
      </c>
      <c r="AH4398" s="832">
        <v>0</v>
      </c>
      <c r="AI4398" s="832">
        <v>0</v>
      </c>
    </row>
    <row r="4399" spans="1:35" ht="15" customHeight="1">
      <c r="A4399" s="832" t="s">
        <v>1150</v>
      </c>
      <c r="B4399" s="832">
        <v>2025</v>
      </c>
      <c r="C4399" s="832" t="s">
        <v>1266</v>
      </c>
      <c r="D4399" s="832" t="s">
        <v>1267</v>
      </c>
      <c r="E4399" s="832" t="s">
        <v>333</v>
      </c>
      <c r="F4399" s="832" t="s">
        <v>1119</v>
      </c>
      <c r="G4399" s="832">
        <v>0</v>
      </c>
      <c r="H4399" s="832">
        <v>0</v>
      </c>
      <c r="I4399" s="832">
        <v>96.62</v>
      </c>
      <c r="J4399" s="832">
        <v>96.62</v>
      </c>
      <c r="K4399" s="832">
        <v>96.62</v>
      </c>
      <c r="L4399" s="832">
        <v>96.62</v>
      </c>
      <c r="M4399" s="832">
        <v>96.62</v>
      </c>
      <c r="N4399" s="832">
        <v>96.62</v>
      </c>
      <c r="O4399" s="832">
        <v>61.6</v>
      </c>
      <c r="P4399" s="832">
        <v>61.62</v>
      </c>
      <c r="Q4399" s="832">
        <v>325.62</v>
      </c>
      <c r="R4399" s="832">
        <v>1012.7</v>
      </c>
      <c r="S4399" s="832">
        <v>29.6</v>
      </c>
      <c r="T4399" s="832">
        <v>29.6</v>
      </c>
      <c r="U4399" s="832">
        <v>0</v>
      </c>
      <c r="V4399" s="832">
        <v>0</v>
      </c>
      <c r="W4399" s="832">
        <v>0</v>
      </c>
      <c r="X4399" s="832">
        <v>0</v>
      </c>
      <c r="Y4399" s="832">
        <v>0</v>
      </c>
      <c r="Z4399" s="832">
        <v>0</v>
      </c>
      <c r="AA4399" s="832">
        <v>0</v>
      </c>
      <c r="AB4399" s="832">
        <v>0</v>
      </c>
      <c r="AC4399" s="832">
        <v>0</v>
      </c>
      <c r="AD4399" s="832">
        <v>0</v>
      </c>
      <c r="AE4399" s="832">
        <v>0</v>
      </c>
      <c r="AF4399" s="832">
        <v>0</v>
      </c>
      <c r="AG4399" s="832">
        <v>0</v>
      </c>
      <c r="AH4399" s="832">
        <v>0</v>
      </c>
      <c r="AI4399" s="832">
        <v>0</v>
      </c>
    </row>
    <row r="4400" spans="1:35" ht="15" customHeight="1">
      <c r="A4400" s="832" t="s">
        <v>1150</v>
      </c>
      <c r="B4400" s="832">
        <v>2025</v>
      </c>
      <c r="C4400" s="832" t="s">
        <v>1268</v>
      </c>
      <c r="D4400" s="832" t="s">
        <v>1269</v>
      </c>
      <c r="E4400" s="832" t="s">
        <v>333</v>
      </c>
      <c r="F4400" s="832" t="s">
        <v>1119</v>
      </c>
      <c r="G4400" s="832">
        <v>273.86</v>
      </c>
      <c r="H4400" s="832">
        <v>323.81</v>
      </c>
      <c r="I4400" s="832">
        <v>413.76</v>
      </c>
      <c r="J4400" s="832">
        <v>413.76</v>
      </c>
      <c r="K4400" s="832">
        <v>413.76</v>
      </c>
      <c r="L4400" s="832">
        <v>413.76</v>
      </c>
      <c r="M4400" s="832">
        <v>413.76</v>
      </c>
      <c r="N4400" s="832">
        <v>413.76</v>
      </c>
      <c r="O4400" s="832">
        <v>413.76</v>
      </c>
      <c r="P4400" s="832">
        <v>413.76</v>
      </c>
      <c r="Q4400" s="832">
        <v>413.76</v>
      </c>
      <c r="R4400" s="832">
        <v>413.76</v>
      </c>
      <c r="S4400" s="832">
        <v>37.61</v>
      </c>
      <c r="T4400" s="832">
        <v>37.61</v>
      </c>
      <c r="U4400" s="832">
        <v>0</v>
      </c>
      <c r="V4400" s="832">
        <v>0</v>
      </c>
      <c r="W4400" s="832">
        <v>0</v>
      </c>
      <c r="X4400" s="832">
        <v>0</v>
      </c>
      <c r="Y4400" s="832">
        <v>0</v>
      </c>
      <c r="Z4400" s="832">
        <v>0</v>
      </c>
      <c r="AA4400" s="832">
        <v>0</v>
      </c>
      <c r="AB4400" s="832">
        <v>0</v>
      </c>
      <c r="AC4400" s="832">
        <v>0</v>
      </c>
      <c r="AD4400" s="832">
        <v>0</v>
      </c>
      <c r="AE4400" s="832">
        <v>0</v>
      </c>
      <c r="AF4400" s="832">
        <v>0</v>
      </c>
      <c r="AG4400" s="832">
        <v>0</v>
      </c>
      <c r="AH4400" s="832">
        <v>0</v>
      </c>
      <c r="AI4400" s="832">
        <v>0</v>
      </c>
    </row>
    <row r="4401" spans="1:35" ht="15" customHeight="1">
      <c r="A4401" s="832" t="s">
        <v>1150</v>
      </c>
      <c r="B4401" s="832">
        <v>2025</v>
      </c>
      <c r="C4401" s="832" t="s">
        <v>1270</v>
      </c>
      <c r="D4401" s="832" t="s">
        <v>1271</v>
      </c>
      <c r="E4401" s="832" t="s">
        <v>333</v>
      </c>
      <c r="F4401" s="832" t="s">
        <v>1119</v>
      </c>
      <c r="G4401" s="832">
        <v>392</v>
      </c>
      <c r="H4401" s="832">
        <v>1013</v>
      </c>
      <c r="I4401" s="832">
        <v>1634</v>
      </c>
      <c r="J4401" s="832">
        <v>2326</v>
      </c>
      <c r="K4401" s="832">
        <v>3882.99</v>
      </c>
      <c r="L4401" s="832">
        <v>4794.8599999999997</v>
      </c>
      <c r="M4401" s="832">
        <v>5772.92</v>
      </c>
      <c r="N4401" s="832">
        <v>6937.24</v>
      </c>
      <c r="O4401" s="832">
        <v>7311.02</v>
      </c>
      <c r="P4401" s="832">
        <v>7705.11</v>
      </c>
      <c r="Q4401" s="832">
        <v>8001.08</v>
      </c>
      <c r="R4401" s="832">
        <v>11370.39</v>
      </c>
      <c r="S4401" s="832">
        <v>727.37</v>
      </c>
      <c r="T4401" s="832">
        <v>727.37</v>
      </c>
      <c r="U4401" s="832">
        <v>0</v>
      </c>
      <c r="V4401" s="832">
        <v>0</v>
      </c>
      <c r="W4401" s="832">
        <v>0</v>
      </c>
      <c r="X4401" s="832">
        <v>0</v>
      </c>
      <c r="Y4401" s="832">
        <v>0</v>
      </c>
      <c r="Z4401" s="832">
        <v>0</v>
      </c>
      <c r="AA4401" s="832">
        <v>0</v>
      </c>
      <c r="AB4401" s="832">
        <v>0</v>
      </c>
      <c r="AC4401" s="832">
        <v>0</v>
      </c>
      <c r="AD4401" s="832">
        <v>0</v>
      </c>
      <c r="AE4401" s="832">
        <v>0</v>
      </c>
      <c r="AF4401" s="832">
        <v>0</v>
      </c>
      <c r="AG4401" s="832">
        <v>0</v>
      </c>
      <c r="AH4401" s="832">
        <v>0</v>
      </c>
      <c r="AI4401" s="832">
        <v>0</v>
      </c>
    </row>
    <row r="4402" spans="1:35" ht="15" customHeight="1">
      <c r="A4402" s="832" t="s">
        <v>1150</v>
      </c>
      <c r="B4402" s="832">
        <v>2025</v>
      </c>
      <c r="C4402" s="832" t="s">
        <v>1272</v>
      </c>
      <c r="D4402" s="832" t="s">
        <v>1273</v>
      </c>
      <c r="E4402" s="832" t="s">
        <v>333</v>
      </c>
      <c r="F4402" s="832" t="s">
        <v>1119</v>
      </c>
      <c r="G4402" s="832">
        <v>0</v>
      </c>
      <c r="H4402" s="832">
        <v>0</v>
      </c>
      <c r="I4402" s="832">
        <v>0</v>
      </c>
      <c r="J4402" s="832">
        <v>0</v>
      </c>
      <c r="K4402" s="832">
        <v>0</v>
      </c>
      <c r="L4402" s="832">
        <v>0</v>
      </c>
      <c r="M4402" s="832">
        <v>0</v>
      </c>
      <c r="N4402" s="832">
        <v>0</v>
      </c>
      <c r="O4402" s="832">
        <v>0</v>
      </c>
      <c r="P4402" s="832">
        <v>0</v>
      </c>
      <c r="Q4402" s="832">
        <v>0</v>
      </c>
      <c r="R4402" s="832">
        <v>0</v>
      </c>
      <c r="S4402" s="832">
        <v>0</v>
      </c>
      <c r="T4402" s="832">
        <v>0</v>
      </c>
      <c r="U4402" s="832">
        <v>0</v>
      </c>
      <c r="V4402" s="832">
        <v>0</v>
      </c>
      <c r="W4402" s="832">
        <v>0</v>
      </c>
      <c r="X4402" s="832">
        <v>0</v>
      </c>
      <c r="Y4402" s="832">
        <v>0</v>
      </c>
      <c r="Z4402" s="832">
        <v>0</v>
      </c>
      <c r="AA4402" s="832">
        <v>0</v>
      </c>
      <c r="AB4402" s="832">
        <v>0</v>
      </c>
      <c r="AC4402" s="832">
        <v>0</v>
      </c>
      <c r="AD4402" s="832">
        <v>0</v>
      </c>
      <c r="AE4402" s="832">
        <v>0</v>
      </c>
      <c r="AF4402" s="832">
        <v>0</v>
      </c>
      <c r="AG4402" s="832">
        <v>0</v>
      </c>
      <c r="AH4402" s="832">
        <v>0</v>
      </c>
      <c r="AI4402" s="832">
        <v>0</v>
      </c>
    </row>
    <row r="4403" spans="1:35" ht="15" customHeight="1">
      <c r="A4403" s="832" t="s">
        <v>1150</v>
      </c>
      <c r="B4403" s="832">
        <v>2025</v>
      </c>
      <c r="C4403" s="832" t="s">
        <v>1274</v>
      </c>
      <c r="D4403" s="832" t="s">
        <v>1275</v>
      </c>
      <c r="E4403" s="832" t="s">
        <v>333</v>
      </c>
      <c r="F4403" s="832" t="s">
        <v>1119</v>
      </c>
      <c r="G4403" s="832">
        <v>0</v>
      </c>
      <c r="H4403" s="832">
        <v>0</v>
      </c>
      <c r="I4403" s="832">
        <v>0</v>
      </c>
      <c r="J4403" s="832">
        <v>0</v>
      </c>
      <c r="K4403" s="832">
        <v>0</v>
      </c>
      <c r="L4403" s="832">
        <v>0</v>
      </c>
      <c r="M4403" s="832">
        <v>0</v>
      </c>
      <c r="N4403" s="832">
        <v>0</v>
      </c>
      <c r="O4403" s="832">
        <v>0</v>
      </c>
      <c r="P4403" s="832">
        <v>0</v>
      </c>
      <c r="Q4403" s="832">
        <v>0</v>
      </c>
      <c r="R4403" s="832">
        <v>0</v>
      </c>
      <c r="S4403" s="832">
        <v>0</v>
      </c>
      <c r="T4403" s="832">
        <v>0</v>
      </c>
      <c r="U4403" s="832">
        <v>0</v>
      </c>
      <c r="V4403" s="832">
        <v>0</v>
      </c>
      <c r="W4403" s="832">
        <v>0</v>
      </c>
      <c r="X4403" s="832">
        <v>0</v>
      </c>
      <c r="Y4403" s="832">
        <v>0</v>
      </c>
      <c r="Z4403" s="832">
        <v>0</v>
      </c>
      <c r="AA4403" s="832">
        <v>0</v>
      </c>
      <c r="AB4403" s="832">
        <v>0</v>
      </c>
      <c r="AC4403" s="832">
        <v>0</v>
      </c>
      <c r="AD4403" s="832">
        <v>0</v>
      </c>
      <c r="AE4403" s="832">
        <v>0</v>
      </c>
      <c r="AF4403" s="832">
        <v>0</v>
      </c>
      <c r="AG4403" s="832">
        <v>0</v>
      </c>
      <c r="AH4403" s="832">
        <v>0</v>
      </c>
      <c r="AI4403" s="832">
        <v>0</v>
      </c>
    </row>
    <row r="4404" spans="1:35" ht="15" customHeight="1">
      <c r="A4404" s="832" t="s">
        <v>1150</v>
      </c>
      <c r="B4404" s="832">
        <v>2025</v>
      </c>
      <c r="C4404" s="832" t="s">
        <v>1276</v>
      </c>
      <c r="D4404" s="832" t="s">
        <v>1277</v>
      </c>
      <c r="E4404" s="832" t="s">
        <v>333</v>
      </c>
      <c r="F4404" s="832" t="s">
        <v>1119</v>
      </c>
      <c r="G4404" s="832">
        <v>108.9</v>
      </c>
      <c r="H4404" s="832">
        <v>108.9</v>
      </c>
      <c r="I4404" s="832">
        <v>108.9</v>
      </c>
      <c r="J4404" s="832">
        <v>108.9</v>
      </c>
      <c r="K4404" s="832">
        <v>108.9</v>
      </c>
      <c r="L4404" s="832">
        <v>108.9</v>
      </c>
      <c r="M4404" s="832">
        <v>108.9</v>
      </c>
      <c r="N4404" s="832">
        <v>108.9</v>
      </c>
      <c r="O4404" s="832">
        <v>136.88</v>
      </c>
      <c r="P4404" s="832">
        <v>136.88</v>
      </c>
      <c r="Q4404" s="832">
        <v>136.88</v>
      </c>
      <c r="R4404" s="832">
        <v>136.88</v>
      </c>
      <c r="S4404" s="832">
        <v>12.44</v>
      </c>
      <c r="T4404" s="832">
        <v>12.44</v>
      </c>
      <c r="U4404" s="832">
        <v>0</v>
      </c>
      <c r="V4404" s="832">
        <v>0</v>
      </c>
      <c r="W4404" s="832">
        <v>0</v>
      </c>
      <c r="X4404" s="832">
        <v>0</v>
      </c>
      <c r="Y4404" s="832">
        <v>0</v>
      </c>
      <c r="Z4404" s="832">
        <v>0</v>
      </c>
      <c r="AA4404" s="832">
        <v>0</v>
      </c>
      <c r="AB4404" s="832">
        <v>0</v>
      </c>
      <c r="AC4404" s="832">
        <v>0</v>
      </c>
      <c r="AD4404" s="832">
        <v>0</v>
      </c>
      <c r="AE4404" s="832">
        <v>0</v>
      </c>
      <c r="AF4404" s="832">
        <v>0</v>
      </c>
      <c r="AG4404" s="832">
        <v>0</v>
      </c>
      <c r="AH4404" s="832">
        <v>0</v>
      </c>
      <c r="AI4404" s="832">
        <v>0</v>
      </c>
    </row>
    <row r="4405" spans="1:35" ht="15" customHeight="1">
      <c r="A4405" s="832" t="s">
        <v>1150</v>
      </c>
      <c r="B4405" s="832">
        <v>2025</v>
      </c>
      <c r="C4405" s="832" t="s">
        <v>1278</v>
      </c>
      <c r="D4405" s="832" t="s">
        <v>1279</v>
      </c>
      <c r="E4405" s="832" t="s">
        <v>333</v>
      </c>
      <c r="F4405" s="832" t="s">
        <v>1119</v>
      </c>
      <c r="G4405" s="832">
        <v>0</v>
      </c>
      <c r="H4405" s="832">
        <v>561.08000000000004</v>
      </c>
      <c r="I4405" s="832">
        <v>1065.97</v>
      </c>
      <c r="J4405" s="832">
        <v>1856.55</v>
      </c>
      <c r="K4405" s="832">
        <v>2441.85</v>
      </c>
      <c r="L4405" s="832">
        <v>2441.85</v>
      </c>
      <c r="M4405" s="832">
        <v>2441.85</v>
      </c>
      <c r="N4405" s="832">
        <v>2441.85</v>
      </c>
      <c r="O4405" s="832">
        <v>3125.99</v>
      </c>
      <c r="P4405" s="832">
        <v>3625.29</v>
      </c>
      <c r="Q4405" s="832">
        <v>4676.01</v>
      </c>
      <c r="R4405" s="832">
        <v>6139.76</v>
      </c>
      <c r="S4405" s="832">
        <v>425.09</v>
      </c>
      <c r="T4405" s="832">
        <v>425.09</v>
      </c>
      <c r="U4405" s="832">
        <v>0</v>
      </c>
      <c r="V4405" s="832">
        <v>0</v>
      </c>
      <c r="W4405" s="832">
        <v>0</v>
      </c>
      <c r="X4405" s="832">
        <v>0</v>
      </c>
      <c r="Y4405" s="832">
        <v>0</v>
      </c>
      <c r="Z4405" s="832">
        <v>0</v>
      </c>
      <c r="AA4405" s="832">
        <v>0</v>
      </c>
      <c r="AB4405" s="832">
        <v>0</v>
      </c>
      <c r="AC4405" s="832">
        <v>0</v>
      </c>
      <c r="AD4405" s="832">
        <v>0</v>
      </c>
      <c r="AE4405" s="832">
        <v>0</v>
      </c>
      <c r="AF4405" s="832">
        <v>0</v>
      </c>
      <c r="AG4405" s="832">
        <v>0</v>
      </c>
      <c r="AH4405" s="832">
        <v>0</v>
      </c>
      <c r="AI4405" s="832">
        <v>0</v>
      </c>
    </row>
    <row r="4406" spans="1:35" ht="15" customHeight="1">
      <c r="A4406" s="832" t="s">
        <v>1150</v>
      </c>
      <c r="B4406" s="832">
        <v>2025</v>
      </c>
      <c r="C4406" s="832" t="s">
        <v>1280</v>
      </c>
      <c r="D4406" s="832" t="s">
        <v>1281</v>
      </c>
      <c r="E4406" s="832" t="s">
        <v>333</v>
      </c>
      <c r="F4406" s="832" t="s">
        <v>1119</v>
      </c>
      <c r="G4406" s="832">
        <v>0</v>
      </c>
      <c r="H4406" s="832">
        <v>0</v>
      </c>
      <c r="I4406" s="832">
        <v>0</v>
      </c>
      <c r="J4406" s="832">
        <v>0</v>
      </c>
      <c r="K4406" s="832">
        <v>0</v>
      </c>
      <c r="L4406" s="832">
        <v>0</v>
      </c>
      <c r="M4406" s="832">
        <v>0</v>
      </c>
      <c r="N4406" s="832">
        <v>0</v>
      </c>
      <c r="O4406" s="832">
        <v>0</v>
      </c>
      <c r="P4406" s="832">
        <v>0</v>
      </c>
      <c r="Q4406" s="832">
        <v>0</v>
      </c>
      <c r="R4406" s="832">
        <v>0</v>
      </c>
      <c r="S4406" s="832">
        <v>0</v>
      </c>
      <c r="T4406" s="832">
        <v>0</v>
      </c>
      <c r="U4406" s="832">
        <v>0</v>
      </c>
      <c r="V4406" s="832">
        <v>0</v>
      </c>
      <c r="W4406" s="832">
        <v>0</v>
      </c>
      <c r="X4406" s="832">
        <v>0</v>
      </c>
      <c r="Y4406" s="832">
        <v>0</v>
      </c>
      <c r="Z4406" s="832">
        <v>0</v>
      </c>
      <c r="AA4406" s="832">
        <v>0</v>
      </c>
      <c r="AB4406" s="832">
        <v>0</v>
      </c>
      <c r="AC4406" s="832">
        <v>0</v>
      </c>
      <c r="AD4406" s="832">
        <v>0</v>
      </c>
      <c r="AE4406" s="832">
        <v>0</v>
      </c>
      <c r="AF4406" s="832">
        <v>0</v>
      </c>
      <c r="AG4406" s="832">
        <v>0</v>
      </c>
      <c r="AH4406" s="832">
        <v>0</v>
      </c>
      <c r="AI4406" s="832">
        <v>0</v>
      </c>
    </row>
    <row r="4407" spans="1:35" ht="15" customHeight="1">
      <c r="A4407" s="832" t="s">
        <v>1150</v>
      </c>
      <c r="B4407" s="832">
        <v>2025</v>
      </c>
      <c r="C4407" s="832" t="s">
        <v>1282</v>
      </c>
      <c r="D4407" s="832" t="s">
        <v>1283</v>
      </c>
      <c r="E4407" s="832" t="s">
        <v>333</v>
      </c>
      <c r="F4407" s="832" t="s">
        <v>1119</v>
      </c>
      <c r="G4407" s="832">
        <v>11149.9</v>
      </c>
      <c r="H4407" s="832">
        <v>20708.07</v>
      </c>
      <c r="I4407" s="832">
        <v>30981.21</v>
      </c>
      <c r="J4407" s="832">
        <v>44653.72</v>
      </c>
      <c r="K4407" s="832">
        <v>59313.9</v>
      </c>
      <c r="L4407" s="832">
        <v>72810.899999999994</v>
      </c>
      <c r="M4407" s="832">
        <v>87213.15</v>
      </c>
      <c r="N4407" s="832">
        <v>97128.26</v>
      </c>
      <c r="O4407" s="832">
        <v>106027.62</v>
      </c>
      <c r="P4407" s="832">
        <v>122446.16</v>
      </c>
      <c r="Q4407" s="832">
        <v>134529.56</v>
      </c>
      <c r="R4407" s="832">
        <v>146661.29999999999</v>
      </c>
      <c r="S4407" s="832">
        <v>12229.96</v>
      </c>
      <c r="T4407" s="832">
        <v>12229.96</v>
      </c>
      <c r="U4407" s="832">
        <v>0</v>
      </c>
      <c r="V4407" s="832">
        <v>0</v>
      </c>
      <c r="W4407" s="832">
        <v>0</v>
      </c>
      <c r="X4407" s="832">
        <v>0</v>
      </c>
      <c r="Y4407" s="832">
        <v>0</v>
      </c>
      <c r="Z4407" s="832">
        <v>0</v>
      </c>
      <c r="AA4407" s="832">
        <v>0</v>
      </c>
      <c r="AB4407" s="832">
        <v>0</v>
      </c>
      <c r="AC4407" s="832">
        <v>0</v>
      </c>
      <c r="AD4407" s="832">
        <v>0</v>
      </c>
      <c r="AE4407" s="832">
        <v>0</v>
      </c>
      <c r="AF4407" s="832">
        <v>0</v>
      </c>
      <c r="AG4407" s="832">
        <v>0</v>
      </c>
      <c r="AH4407" s="832">
        <v>0</v>
      </c>
      <c r="AI4407" s="832">
        <v>0</v>
      </c>
    </row>
    <row r="4408" spans="1:35" ht="15" customHeight="1">
      <c r="A4408" s="832" t="s">
        <v>1150</v>
      </c>
      <c r="B4408" s="832">
        <v>2025</v>
      </c>
      <c r="C4408" s="832" t="s">
        <v>1284</v>
      </c>
      <c r="D4408" s="832" t="s">
        <v>1285</v>
      </c>
      <c r="E4408" s="832" t="s">
        <v>333</v>
      </c>
      <c r="F4408" s="832" t="s">
        <v>1119</v>
      </c>
      <c r="G4408" s="832">
        <v>5068.7299999999996</v>
      </c>
      <c r="H4408" s="832">
        <v>7553.36</v>
      </c>
      <c r="I4408" s="832">
        <v>9378.76</v>
      </c>
      <c r="J4408" s="832">
        <v>11730.33</v>
      </c>
      <c r="K4408" s="832">
        <v>15674.92</v>
      </c>
      <c r="L4408" s="832">
        <v>18600.61</v>
      </c>
      <c r="M4408" s="832">
        <v>22135.56</v>
      </c>
      <c r="N4408" s="832">
        <v>25092.87</v>
      </c>
      <c r="O4408" s="832">
        <v>26840.18</v>
      </c>
      <c r="P4408" s="832">
        <v>29467.45</v>
      </c>
      <c r="Q4408" s="832">
        <v>31302.36</v>
      </c>
      <c r="R4408" s="832">
        <v>34522.61</v>
      </c>
      <c r="S4408" s="832">
        <v>2845.67</v>
      </c>
      <c r="T4408" s="832">
        <v>2845.67</v>
      </c>
      <c r="U4408" s="832">
        <v>0</v>
      </c>
      <c r="V4408" s="832">
        <v>0</v>
      </c>
      <c r="W4408" s="832">
        <v>0</v>
      </c>
      <c r="X4408" s="832">
        <v>0</v>
      </c>
      <c r="Y4408" s="832">
        <v>0</v>
      </c>
      <c r="Z4408" s="832">
        <v>0</v>
      </c>
      <c r="AA4408" s="832">
        <v>0</v>
      </c>
      <c r="AB4408" s="832">
        <v>0</v>
      </c>
      <c r="AC4408" s="832">
        <v>0</v>
      </c>
      <c r="AD4408" s="832">
        <v>0</v>
      </c>
      <c r="AE4408" s="832">
        <v>0</v>
      </c>
      <c r="AF4408" s="832">
        <v>0</v>
      </c>
      <c r="AG4408" s="832">
        <v>0</v>
      </c>
      <c r="AH4408" s="832">
        <v>0</v>
      </c>
      <c r="AI4408" s="832">
        <v>0</v>
      </c>
    </row>
    <row r="4409" spans="1:35" ht="15" customHeight="1">
      <c r="A4409" s="832" t="s">
        <v>1150</v>
      </c>
      <c r="B4409" s="832">
        <v>2025</v>
      </c>
      <c r="C4409" s="832" t="s">
        <v>1286</v>
      </c>
      <c r="D4409" s="832" t="s">
        <v>1287</v>
      </c>
      <c r="E4409" s="832" t="s">
        <v>333</v>
      </c>
      <c r="F4409" s="832" t="s">
        <v>1119</v>
      </c>
      <c r="G4409" s="832">
        <v>0</v>
      </c>
      <c r="H4409" s="832">
        <v>0</v>
      </c>
      <c r="I4409" s="832">
        <v>0</v>
      </c>
      <c r="J4409" s="832">
        <v>0</v>
      </c>
      <c r="K4409" s="832">
        <v>0</v>
      </c>
      <c r="L4409" s="832">
        <v>0</v>
      </c>
      <c r="M4409" s="832">
        <v>0</v>
      </c>
      <c r="N4409" s="832">
        <v>0</v>
      </c>
      <c r="O4409" s="832">
        <v>0</v>
      </c>
      <c r="P4409" s="832">
        <v>0</v>
      </c>
      <c r="Q4409" s="832">
        <v>0</v>
      </c>
      <c r="R4409" s="832">
        <v>0</v>
      </c>
      <c r="S4409" s="832">
        <v>0</v>
      </c>
      <c r="T4409" s="832">
        <v>0</v>
      </c>
      <c r="U4409" s="832">
        <v>0</v>
      </c>
      <c r="V4409" s="832">
        <v>0</v>
      </c>
      <c r="W4409" s="832">
        <v>0</v>
      </c>
      <c r="X4409" s="832">
        <v>0</v>
      </c>
      <c r="Y4409" s="832">
        <v>0</v>
      </c>
      <c r="Z4409" s="832">
        <v>0</v>
      </c>
      <c r="AA4409" s="832">
        <v>0</v>
      </c>
      <c r="AB4409" s="832">
        <v>0</v>
      </c>
      <c r="AC4409" s="832">
        <v>0</v>
      </c>
      <c r="AD4409" s="832">
        <v>0</v>
      </c>
      <c r="AE4409" s="832">
        <v>0</v>
      </c>
      <c r="AF4409" s="832">
        <v>0</v>
      </c>
      <c r="AG4409" s="832">
        <v>0</v>
      </c>
      <c r="AH4409" s="832">
        <v>0</v>
      </c>
      <c r="AI4409" s="832">
        <v>0</v>
      </c>
    </row>
    <row r="4410" spans="1:35" ht="15" customHeight="1">
      <c r="A4410" s="832" t="s">
        <v>1150</v>
      </c>
      <c r="B4410" s="832">
        <v>2025</v>
      </c>
      <c r="C4410" s="832" t="s">
        <v>1288</v>
      </c>
      <c r="D4410" s="832" t="s">
        <v>1289</v>
      </c>
      <c r="E4410" s="832" t="s">
        <v>333</v>
      </c>
      <c r="F4410" s="832" t="s">
        <v>1119</v>
      </c>
      <c r="G4410" s="832">
        <v>0</v>
      </c>
      <c r="H4410" s="832">
        <v>0</v>
      </c>
      <c r="I4410" s="832">
        <v>0</v>
      </c>
      <c r="J4410" s="832">
        <v>0</v>
      </c>
      <c r="K4410" s="832">
        <v>0</v>
      </c>
      <c r="L4410" s="832">
        <v>0</v>
      </c>
      <c r="M4410" s="832">
        <v>0</v>
      </c>
      <c r="N4410" s="832">
        <v>0</v>
      </c>
      <c r="O4410" s="832">
        <v>0</v>
      </c>
      <c r="P4410" s="832">
        <v>0</v>
      </c>
      <c r="Q4410" s="832">
        <v>0</v>
      </c>
      <c r="R4410" s="832">
        <v>0</v>
      </c>
      <c r="S4410" s="832">
        <v>0</v>
      </c>
      <c r="T4410" s="832">
        <v>0</v>
      </c>
      <c r="U4410" s="832">
        <v>0</v>
      </c>
      <c r="V4410" s="832">
        <v>0</v>
      </c>
      <c r="W4410" s="832">
        <v>0</v>
      </c>
      <c r="X4410" s="832">
        <v>0</v>
      </c>
      <c r="Y4410" s="832">
        <v>0</v>
      </c>
      <c r="Z4410" s="832">
        <v>0</v>
      </c>
      <c r="AA4410" s="832">
        <v>0</v>
      </c>
      <c r="AB4410" s="832">
        <v>0</v>
      </c>
      <c r="AC4410" s="832">
        <v>0</v>
      </c>
      <c r="AD4410" s="832">
        <v>0</v>
      </c>
      <c r="AE4410" s="832">
        <v>0</v>
      </c>
      <c r="AF4410" s="832">
        <v>0</v>
      </c>
      <c r="AG4410" s="832">
        <v>0</v>
      </c>
      <c r="AH4410" s="832">
        <v>0</v>
      </c>
      <c r="AI4410" s="832">
        <v>0</v>
      </c>
    </row>
    <row r="4411" spans="1:35" ht="15" customHeight="1">
      <c r="A4411" s="832" t="s">
        <v>1150</v>
      </c>
      <c r="B4411" s="832">
        <v>2025</v>
      </c>
      <c r="C4411" s="832" t="s">
        <v>1290</v>
      </c>
      <c r="D4411" s="832" t="s">
        <v>1291</v>
      </c>
      <c r="E4411" s="832" t="s">
        <v>333</v>
      </c>
      <c r="F4411" s="832" t="s">
        <v>1119</v>
      </c>
      <c r="G4411" s="832">
        <v>391.51</v>
      </c>
      <c r="H4411" s="832">
        <v>743.01</v>
      </c>
      <c r="I4411" s="832">
        <v>1115.9000000000001</v>
      </c>
      <c r="J4411" s="832">
        <v>1502.55</v>
      </c>
      <c r="K4411" s="832">
        <v>1889.2</v>
      </c>
      <c r="L4411" s="832">
        <v>2233.61</v>
      </c>
      <c r="M4411" s="832">
        <v>2606.9299999999998</v>
      </c>
      <c r="N4411" s="832">
        <v>3111.9</v>
      </c>
      <c r="O4411" s="832">
        <v>3392.43</v>
      </c>
      <c r="P4411" s="832">
        <v>3871.89</v>
      </c>
      <c r="Q4411" s="832">
        <v>4191.01</v>
      </c>
      <c r="R4411" s="832">
        <v>4562.96</v>
      </c>
      <c r="S4411" s="832">
        <v>381</v>
      </c>
      <c r="T4411" s="832">
        <v>381</v>
      </c>
      <c r="U4411" s="832">
        <v>0</v>
      </c>
      <c r="V4411" s="832">
        <v>0</v>
      </c>
      <c r="W4411" s="832">
        <v>0</v>
      </c>
      <c r="X4411" s="832">
        <v>0</v>
      </c>
      <c r="Y4411" s="832">
        <v>0</v>
      </c>
      <c r="Z4411" s="832">
        <v>0</v>
      </c>
      <c r="AA4411" s="832">
        <v>0</v>
      </c>
      <c r="AB4411" s="832">
        <v>0</v>
      </c>
      <c r="AC4411" s="832">
        <v>0</v>
      </c>
      <c r="AD4411" s="832">
        <v>0</v>
      </c>
      <c r="AE4411" s="832">
        <v>0</v>
      </c>
      <c r="AF4411" s="832">
        <v>0</v>
      </c>
      <c r="AG4411" s="832">
        <v>0</v>
      </c>
      <c r="AH4411" s="832">
        <v>0</v>
      </c>
      <c r="AI4411" s="832">
        <v>0</v>
      </c>
    </row>
    <row r="4412" spans="1:35" ht="15" customHeight="1">
      <c r="A4412" s="832" t="s">
        <v>1150</v>
      </c>
      <c r="B4412" s="832">
        <v>2025</v>
      </c>
      <c r="C4412" s="832" t="s">
        <v>1292</v>
      </c>
      <c r="D4412" s="832" t="s">
        <v>1293</v>
      </c>
      <c r="E4412" s="832" t="s">
        <v>333</v>
      </c>
      <c r="F4412" s="832" t="s">
        <v>1119</v>
      </c>
      <c r="G4412" s="832">
        <v>5849.9</v>
      </c>
      <c r="H4412" s="832">
        <v>10720.49</v>
      </c>
      <c r="I4412" s="832">
        <v>14293.21</v>
      </c>
      <c r="J4412" s="832">
        <v>19665.68</v>
      </c>
      <c r="K4412" s="832">
        <v>26782.31</v>
      </c>
      <c r="L4412" s="832">
        <v>31203.88</v>
      </c>
      <c r="M4412" s="832">
        <v>34190.839999999997</v>
      </c>
      <c r="N4412" s="832">
        <v>37330.11</v>
      </c>
      <c r="O4412" s="832">
        <v>39189.11</v>
      </c>
      <c r="P4412" s="832">
        <v>41750.370000000003</v>
      </c>
      <c r="Q4412" s="832">
        <v>44440.54</v>
      </c>
      <c r="R4412" s="832">
        <v>48137.94</v>
      </c>
      <c r="S4412" s="832">
        <v>4040.05</v>
      </c>
      <c r="T4412" s="832">
        <v>4040.05</v>
      </c>
      <c r="U4412" s="832">
        <v>0</v>
      </c>
      <c r="V4412" s="832">
        <v>0</v>
      </c>
      <c r="W4412" s="832">
        <v>0</v>
      </c>
      <c r="X4412" s="832">
        <v>0</v>
      </c>
      <c r="Y4412" s="832">
        <v>0</v>
      </c>
      <c r="Z4412" s="832">
        <v>0</v>
      </c>
      <c r="AA4412" s="832">
        <v>0</v>
      </c>
      <c r="AB4412" s="832">
        <v>0</v>
      </c>
      <c r="AC4412" s="832">
        <v>0</v>
      </c>
      <c r="AD4412" s="832">
        <v>0</v>
      </c>
      <c r="AE4412" s="832">
        <v>0</v>
      </c>
      <c r="AF4412" s="832">
        <v>0</v>
      </c>
      <c r="AG4412" s="832">
        <v>0</v>
      </c>
      <c r="AH4412" s="832">
        <v>0</v>
      </c>
      <c r="AI4412" s="832">
        <v>0</v>
      </c>
    </row>
    <row r="4413" spans="1:35" ht="15" customHeight="1">
      <c r="A4413" s="832" t="s">
        <v>1150</v>
      </c>
      <c r="B4413" s="832">
        <v>2025</v>
      </c>
      <c r="C4413" s="832" t="s">
        <v>1294</v>
      </c>
      <c r="D4413" s="832" t="s">
        <v>1295</v>
      </c>
      <c r="E4413" s="832" t="s">
        <v>333</v>
      </c>
      <c r="F4413" s="832" t="s">
        <v>1119</v>
      </c>
      <c r="G4413" s="832">
        <v>0</v>
      </c>
      <c r="H4413" s="832">
        <v>0</v>
      </c>
      <c r="I4413" s="832">
        <v>0</v>
      </c>
      <c r="J4413" s="832">
        <v>0</v>
      </c>
      <c r="K4413" s="832">
        <v>0</v>
      </c>
      <c r="L4413" s="832">
        <v>0</v>
      </c>
      <c r="M4413" s="832">
        <v>0</v>
      </c>
      <c r="N4413" s="832">
        <v>0</v>
      </c>
      <c r="O4413" s="832">
        <v>0</v>
      </c>
      <c r="P4413" s="832">
        <v>0</v>
      </c>
      <c r="Q4413" s="832">
        <v>0</v>
      </c>
      <c r="R4413" s="832">
        <v>0</v>
      </c>
      <c r="S4413" s="832">
        <v>0</v>
      </c>
      <c r="T4413" s="832">
        <v>0</v>
      </c>
      <c r="U4413" s="832">
        <v>0</v>
      </c>
      <c r="V4413" s="832">
        <v>0</v>
      </c>
      <c r="W4413" s="832">
        <v>0</v>
      </c>
      <c r="X4413" s="832">
        <v>0</v>
      </c>
      <c r="Y4413" s="832">
        <v>0</v>
      </c>
      <c r="Z4413" s="832">
        <v>0</v>
      </c>
      <c r="AA4413" s="832">
        <v>0</v>
      </c>
      <c r="AB4413" s="832">
        <v>0</v>
      </c>
      <c r="AC4413" s="832">
        <v>0</v>
      </c>
      <c r="AD4413" s="832">
        <v>0</v>
      </c>
      <c r="AE4413" s="832">
        <v>0</v>
      </c>
      <c r="AF4413" s="832">
        <v>0</v>
      </c>
      <c r="AG4413" s="832">
        <v>0</v>
      </c>
      <c r="AH4413" s="832">
        <v>0</v>
      </c>
      <c r="AI4413" s="832">
        <v>0</v>
      </c>
    </row>
    <row r="4414" spans="1:35" ht="15" customHeight="1">
      <c r="A4414" s="832" t="s">
        <v>1150</v>
      </c>
      <c r="B4414" s="832">
        <v>2025</v>
      </c>
      <c r="C4414" s="832" t="s">
        <v>1296</v>
      </c>
      <c r="D4414" s="832" t="s">
        <v>1297</v>
      </c>
      <c r="E4414" s="832" t="s">
        <v>333</v>
      </c>
      <c r="F4414" s="832" t="s">
        <v>1119</v>
      </c>
      <c r="G4414" s="832">
        <v>744.95</v>
      </c>
      <c r="H4414" s="832">
        <v>1459.01</v>
      </c>
      <c r="I4414" s="832">
        <v>1846.6</v>
      </c>
      <c r="J4414" s="832">
        <v>2396.3200000000002</v>
      </c>
      <c r="K4414" s="832">
        <v>2970.89</v>
      </c>
      <c r="L4414" s="832">
        <v>3609.36</v>
      </c>
      <c r="M4414" s="832">
        <v>4139.92</v>
      </c>
      <c r="N4414" s="832">
        <v>5030.71</v>
      </c>
      <c r="O4414" s="832">
        <v>5792.54</v>
      </c>
      <c r="P4414" s="832">
        <v>6236.37</v>
      </c>
      <c r="Q4414" s="832">
        <v>6405.81</v>
      </c>
      <c r="R4414" s="832">
        <v>6892.55</v>
      </c>
      <c r="S4414" s="832">
        <v>582.35</v>
      </c>
      <c r="T4414" s="832">
        <v>582.35</v>
      </c>
      <c r="U4414" s="832">
        <v>0</v>
      </c>
      <c r="V4414" s="832">
        <v>0</v>
      </c>
      <c r="W4414" s="832">
        <v>0</v>
      </c>
      <c r="X4414" s="832">
        <v>0</v>
      </c>
      <c r="Y4414" s="832">
        <v>0</v>
      </c>
      <c r="Z4414" s="832">
        <v>0</v>
      </c>
      <c r="AA4414" s="832">
        <v>0</v>
      </c>
      <c r="AB4414" s="832">
        <v>0</v>
      </c>
      <c r="AC4414" s="832">
        <v>0</v>
      </c>
      <c r="AD4414" s="832">
        <v>0</v>
      </c>
      <c r="AE4414" s="832">
        <v>0</v>
      </c>
      <c r="AF4414" s="832">
        <v>0</v>
      </c>
      <c r="AG4414" s="832">
        <v>0</v>
      </c>
      <c r="AH4414" s="832">
        <v>0</v>
      </c>
      <c r="AI4414" s="832">
        <v>0</v>
      </c>
    </row>
    <row r="4415" spans="1:35" ht="15" customHeight="1">
      <c r="A4415" s="832" t="s">
        <v>1150</v>
      </c>
      <c r="B4415" s="832">
        <v>2025</v>
      </c>
      <c r="C4415" s="832" t="s">
        <v>1298</v>
      </c>
      <c r="D4415" s="832" t="s">
        <v>1299</v>
      </c>
      <c r="E4415" s="832" t="s">
        <v>333</v>
      </c>
      <c r="F4415" s="832" t="s">
        <v>1119</v>
      </c>
      <c r="G4415" s="832">
        <v>0</v>
      </c>
      <c r="H4415" s="832">
        <v>0</v>
      </c>
      <c r="I4415" s="832">
        <v>0</v>
      </c>
      <c r="J4415" s="832">
        <v>0</v>
      </c>
      <c r="K4415" s="832">
        <v>0</v>
      </c>
      <c r="L4415" s="832">
        <v>0</v>
      </c>
      <c r="M4415" s="832">
        <v>0</v>
      </c>
      <c r="N4415" s="832">
        <v>0</v>
      </c>
      <c r="O4415" s="832">
        <v>0</v>
      </c>
      <c r="P4415" s="832">
        <v>0</v>
      </c>
      <c r="Q4415" s="832">
        <v>0</v>
      </c>
      <c r="R4415" s="832">
        <v>0</v>
      </c>
      <c r="S4415" s="832">
        <v>0</v>
      </c>
      <c r="T4415" s="832">
        <v>0</v>
      </c>
      <c r="U4415" s="832">
        <v>0</v>
      </c>
      <c r="V4415" s="832">
        <v>0</v>
      </c>
      <c r="W4415" s="832">
        <v>0</v>
      </c>
      <c r="X4415" s="832">
        <v>0</v>
      </c>
      <c r="Y4415" s="832">
        <v>0</v>
      </c>
      <c r="Z4415" s="832">
        <v>0</v>
      </c>
      <c r="AA4415" s="832">
        <v>0</v>
      </c>
      <c r="AB4415" s="832">
        <v>0</v>
      </c>
      <c r="AC4415" s="832">
        <v>0</v>
      </c>
      <c r="AD4415" s="832">
        <v>0</v>
      </c>
      <c r="AE4415" s="832">
        <v>0</v>
      </c>
      <c r="AF4415" s="832">
        <v>0</v>
      </c>
      <c r="AG4415" s="832">
        <v>0</v>
      </c>
      <c r="AH4415" s="832">
        <v>0</v>
      </c>
      <c r="AI4415" s="832">
        <v>0</v>
      </c>
    </row>
    <row r="4416" spans="1:35" ht="15" customHeight="1">
      <c r="A4416" s="832" t="s">
        <v>1150</v>
      </c>
      <c r="B4416" s="832">
        <v>2025</v>
      </c>
      <c r="C4416" s="832" t="s">
        <v>1300</v>
      </c>
      <c r="D4416" s="832" t="s">
        <v>1301</v>
      </c>
      <c r="E4416" s="832" t="s">
        <v>333</v>
      </c>
      <c r="F4416" s="832" t="s">
        <v>1119</v>
      </c>
      <c r="G4416" s="832">
        <v>0</v>
      </c>
      <c r="H4416" s="832">
        <v>0</v>
      </c>
      <c r="I4416" s="832">
        <v>0</v>
      </c>
      <c r="J4416" s="832">
        <v>0</v>
      </c>
      <c r="K4416" s="832">
        <v>0</v>
      </c>
      <c r="L4416" s="832">
        <v>0</v>
      </c>
      <c r="M4416" s="832">
        <v>0</v>
      </c>
      <c r="N4416" s="832">
        <v>0</v>
      </c>
      <c r="O4416" s="832">
        <v>0</v>
      </c>
      <c r="P4416" s="832">
        <v>0</v>
      </c>
      <c r="Q4416" s="832">
        <v>0</v>
      </c>
      <c r="R4416" s="832">
        <v>0</v>
      </c>
      <c r="S4416" s="832">
        <v>0</v>
      </c>
      <c r="T4416" s="832">
        <v>0</v>
      </c>
      <c r="U4416" s="832">
        <v>0</v>
      </c>
      <c r="V4416" s="832">
        <v>0</v>
      </c>
      <c r="W4416" s="832">
        <v>0</v>
      </c>
      <c r="X4416" s="832">
        <v>0</v>
      </c>
      <c r="Y4416" s="832">
        <v>0</v>
      </c>
      <c r="Z4416" s="832">
        <v>0</v>
      </c>
      <c r="AA4416" s="832">
        <v>0</v>
      </c>
      <c r="AB4416" s="832">
        <v>0</v>
      </c>
      <c r="AC4416" s="832">
        <v>0</v>
      </c>
      <c r="AD4416" s="832">
        <v>0</v>
      </c>
      <c r="AE4416" s="832">
        <v>0</v>
      </c>
      <c r="AF4416" s="832">
        <v>0</v>
      </c>
      <c r="AG4416" s="832">
        <v>0</v>
      </c>
      <c r="AH4416" s="832">
        <v>0</v>
      </c>
      <c r="AI4416" s="832">
        <v>0</v>
      </c>
    </row>
    <row r="4417" spans="1:35" ht="15" customHeight="1">
      <c r="A4417" s="832" t="s">
        <v>1150</v>
      </c>
      <c r="B4417" s="832">
        <v>2025</v>
      </c>
      <c r="C4417" s="832" t="s">
        <v>1302</v>
      </c>
      <c r="D4417" s="832" t="s">
        <v>1303</v>
      </c>
      <c r="E4417" s="832" t="s">
        <v>333</v>
      </c>
      <c r="F4417" s="832" t="s">
        <v>1119</v>
      </c>
      <c r="G4417" s="832">
        <v>0</v>
      </c>
      <c r="H4417" s="832">
        <v>0</v>
      </c>
      <c r="I4417" s="832">
        <v>0</v>
      </c>
      <c r="J4417" s="832">
        <v>0</v>
      </c>
      <c r="K4417" s="832">
        <v>1365</v>
      </c>
      <c r="L4417" s="832">
        <v>2665</v>
      </c>
      <c r="M4417" s="832">
        <v>2665</v>
      </c>
      <c r="N4417" s="832">
        <v>2665</v>
      </c>
      <c r="O4417" s="832">
        <v>4030</v>
      </c>
      <c r="P4417" s="832">
        <v>6124.58</v>
      </c>
      <c r="Q4417" s="832">
        <v>8186.17</v>
      </c>
      <c r="R4417" s="832">
        <v>10397.16</v>
      </c>
      <c r="S4417" s="832">
        <v>744.2</v>
      </c>
      <c r="T4417" s="832">
        <v>744.2</v>
      </c>
      <c r="U4417" s="832">
        <v>0</v>
      </c>
      <c r="V4417" s="832">
        <v>0</v>
      </c>
      <c r="W4417" s="832">
        <v>0</v>
      </c>
      <c r="X4417" s="832">
        <v>0</v>
      </c>
      <c r="Y4417" s="832">
        <v>0</v>
      </c>
      <c r="Z4417" s="832">
        <v>0</v>
      </c>
      <c r="AA4417" s="832">
        <v>0</v>
      </c>
      <c r="AB4417" s="832">
        <v>0</v>
      </c>
      <c r="AC4417" s="832">
        <v>0</v>
      </c>
      <c r="AD4417" s="832">
        <v>0</v>
      </c>
      <c r="AE4417" s="832">
        <v>0</v>
      </c>
      <c r="AF4417" s="832">
        <v>0</v>
      </c>
      <c r="AG4417" s="832">
        <v>0</v>
      </c>
      <c r="AH4417" s="832">
        <v>0</v>
      </c>
      <c r="AI4417" s="832">
        <v>0</v>
      </c>
    </row>
    <row r="4418" spans="1:35" ht="15" customHeight="1">
      <c r="A4418" s="832" t="s">
        <v>1150</v>
      </c>
      <c r="B4418" s="832">
        <v>2025</v>
      </c>
      <c r="C4418" s="832" t="s">
        <v>1304</v>
      </c>
      <c r="D4418" s="832" t="s">
        <v>1305</v>
      </c>
      <c r="E4418" s="832" t="s">
        <v>333</v>
      </c>
      <c r="F4418" s="832" t="s">
        <v>1119</v>
      </c>
      <c r="G4418" s="832">
        <v>0</v>
      </c>
      <c r="H4418" s="832">
        <v>198.99</v>
      </c>
      <c r="I4418" s="832">
        <v>238.79</v>
      </c>
      <c r="J4418" s="832">
        <v>278.58999999999997</v>
      </c>
      <c r="K4418" s="832">
        <v>318.39</v>
      </c>
      <c r="L4418" s="832">
        <v>358.19</v>
      </c>
      <c r="M4418" s="832">
        <v>397.99</v>
      </c>
      <c r="N4418" s="832">
        <v>437.79</v>
      </c>
      <c r="O4418" s="832">
        <v>477.59</v>
      </c>
      <c r="P4418" s="832">
        <v>518.84</v>
      </c>
      <c r="Q4418" s="832">
        <v>559.30999999999995</v>
      </c>
      <c r="R4418" s="832">
        <v>599.78</v>
      </c>
      <c r="S4418" s="832">
        <v>50.85</v>
      </c>
      <c r="T4418" s="832">
        <v>50.85</v>
      </c>
      <c r="U4418" s="832">
        <v>0</v>
      </c>
      <c r="V4418" s="832">
        <v>0</v>
      </c>
      <c r="W4418" s="832">
        <v>0</v>
      </c>
      <c r="X4418" s="832">
        <v>0</v>
      </c>
      <c r="Y4418" s="832">
        <v>0</v>
      </c>
      <c r="Z4418" s="832">
        <v>0</v>
      </c>
      <c r="AA4418" s="832">
        <v>0</v>
      </c>
      <c r="AB4418" s="832">
        <v>0</v>
      </c>
      <c r="AC4418" s="832">
        <v>0</v>
      </c>
      <c r="AD4418" s="832">
        <v>0</v>
      </c>
      <c r="AE4418" s="832">
        <v>0</v>
      </c>
      <c r="AF4418" s="832">
        <v>0</v>
      </c>
      <c r="AG4418" s="832">
        <v>0</v>
      </c>
      <c r="AH4418" s="832">
        <v>0</v>
      </c>
      <c r="AI4418" s="832">
        <v>0</v>
      </c>
    </row>
    <row r="4419" spans="1:35" ht="15" customHeight="1">
      <c r="A4419" s="832" t="s">
        <v>1150</v>
      </c>
      <c r="B4419" s="832">
        <v>2025</v>
      </c>
      <c r="C4419" s="832" t="s">
        <v>1306</v>
      </c>
      <c r="D4419" s="832" t="s">
        <v>1307</v>
      </c>
      <c r="E4419" s="832" t="s">
        <v>333</v>
      </c>
      <c r="F4419" s="832" t="s">
        <v>1119</v>
      </c>
      <c r="G4419" s="832">
        <v>0</v>
      </c>
      <c r="H4419" s="832">
        <v>0</v>
      </c>
      <c r="I4419" s="832">
        <v>0</v>
      </c>
      <c r="J4419" s="832">
        <v>0</v>
      </c>
      <c r="K4419" s="832">
        <v>0</v>
      </c>
      <c r="L4419" s="832">
        <v>0</v>
      </c>
      <c r="M4419" s="832">
        <v>0</v>
      </c>
      <c r="N4419" s="832">
        <v>0</v>
      </c>
      <c r="O4419" s="832">
        <v>0</v>
      </c>
      <c r="P4419" s="832">
        <v>0</v>
      </c>
      <c r="Q4419" s="832">
        <v>0</v>
      </c>
      <c r="R4419" s="832">
        <v>0</v>
      </c>
      <c r="S4419" s="832">
        <v>0</v>
      </c>
      <c r="T4419" s="832">
        <v>0</v>
      </c>
      <c r="U4419" s="832">
        <v>0</v>
      </c>
      <c r="V4419" s="832">
        <v>0</v>
      </c>
      <c r="W4419" s="832">
        <v>0</v>
      </c>
      <c r="X4419" s="832">
        <v>0</v>
      </c>
      <c r="Y4419" s="832">
        <v>0</v>
      </c>
      <c r="Z4419" s="832">
        <v>0</v>
      </c>
      <c r="AA4419" s="832">
        <v>0</v>
      </c>
      <c r="AB4419" s="832">
        <v>0</v>
      </c>
      <c r="AC4419" s="832">
        <v>0</v>
      </c>
      <c r="AD4419" s="832">
        <v>0</v>
      </c>
      <c r="AE4419" s="832">
        <v>0</v>
      </c>
      <c r="AF4419" s="832">
        <v>0</v>
      </c>
      <c r="AG4419" s="832">
        <v>0</v>
      </c>
      <c r="AH4419" s="832">
        <v>0</v>
      </c>
      <c r="AI4419" s="832">
        <v>0</v>
      </c>
    </row>
    <row r="4420" spans="1:35" ht="15" customHeight="1">
      <c r="A4420" s="832" t="s">
        <v>1150</v>
      </c>
      <c r="B4420" s="832">
        <v>2025</v>
      </c>
      <c r="C4420" s="832" t="s">
        <v>1308</v>
      </c>
      <c r="D4420" s="832" t="s">
        <v>1309</v>
      </c>
      <c r="E4420" s="832" t="s">
        <v>333</v>
      </c>
      <c r="F4420" s="832" t="s">
        <v>1119</v>
      </c>
      <c r="G4420" s="832">
        <v>0</v>
      </c>
      <c r="H4420" s="832">
        <v>0</v>
      </c>
      <c r="I4420" s="832">
        <v>0</v>
      </c>
      <c r="J4420" s="832">
        <v>0</v>
      </c>
      <c r="K4420" s="832">
        <v>0</v>
      </c>
      <c r="L4420" s="832">
        <v>0</v>
      </c>
      <c r="M4420" s="832">
        <v>0</v>
      </c>
      <c r="N4420" s="832">
        <v>0</v>
      </c>
      <c r="O4420" s="832">
        <v>0</v>
      </c>
      <c r="P4420" s="832">
        <v>0</v>
      </c>
      <c r="Q4420" s="832">
        <v>0</v>
      </c>
      <c r="R4420" s="832">
        <v>0</v>
      </c>
      <c r="S4420" s="832">
        <v>0</v>
      </c>
      <c r="T4420" s="832">
        <v>0</v>
      </c>
      <c r="U4420" s="832">
        <v>0</v>
      </c>
      <c r="V4420" s="832">
        <v>0</v>
      </c>
      <c r="W4420" s="832">
        <v>0</v>
      </c>
      <c r="X4420" s="832">
        <v>0</v>
      </c>
      <c r="Y4420" s="832">
        <v>0</v>
      </c>
      <c r="Z4420" s="832">
        <v>0</v>
      </c>
      <c r="AA4420" s="832">
        <v>0</v>
      </c>
      <c r="AB4420" s="832">
        <v>0</v>
      </c>
      <c r="AC4420" s="832">
        <v>0</v>
      </c>
      <c r="AD4420" s="832">
        <v>0</v>
      </c>
      <c r="AE4420" s="832">
        <v>0</v>
      </c>
      <c r="AF4420" s="832">
        <v>0</v>
      </c>
      <c r="AG4420" s="832">
        <v>0</v>
      </c>
      <c r="AH4420" s="832">
        <v>0</v>
      </c>
      <c r="AI4420" s="832">
        <v>0</v>
      </c>
    </row>
    <row r="4421" spans="1:35" ht="15" customHeight="1">
      <c r="A4421" s="832" t="s">
        <v>1150</v>
      </c>
      <c r="B4421" s="832">
        <v>2025</v>
      </c>
      <c r="C4421" s="832" t="s">
        <v>1310</v>
      </c>
      <c r="D4421" s="832" t="s">
        <v>1311</v>
      </c>
      <c r="E4421" s="832" t="s">
        <v>333</v>
      </c>
      <c r="F4421" s="832" t="s">
        <v>1119</v>
      </c>
      <c r="G4421" s="832">
        <v>1698.72</v>
      </c>
      <c r="H4421" s="832">
        <v>3300.36</v>
      </c>
      <c r="I4421" s="832">
        <v>4903.7700000000004</v>
      </c>
      <c r="J4421" s="832">
        <v>6780.47</v>
      </c>
      <c r="K4421" s="832">
        <v>8102.78</v>
      </c>
      <c r="L4421" s="832">
        <v>9759.5</v>
      </c>
      <c r="M4421" s="832">
        <v>11425.96</v>
      </c>
      <c r="N4421" s="832">
        <v>12997.15</v>
      </c>
      <c r="O4421" s="832">
        <v>14617.56</v>
      </c>
      <c r="P4421" s="832">
        <v>16380.56</v>
      </c>
      <c r="Q4421" s="832">
        <v>17766.7</v>
      </c>
      <c r="R4421" s="832">
        <v>19337.13</v>
      </c>
      <c r="S4421" s="832">
        <v>1615.15</v>
      </c>
      <c r="T4421" s="832">
        <v>1615.15</v>
      </c>
      <c r="U4421" s="832">
        <v>0</v>
      </c>
      <c r="V4421" s="832">
        <v>0</v>
      </c>
      <c r="W4421" s="832">
        <v>0</v>
      </c>
      <c r="X4421" s="832">
        <v>0</v>
      </c>
      <c r="Y4421" s="832">
        <v>0</v>
      </c>
      <c r="Z4421" s="832">
        <v>0</v>
      </c>
      <c r="AA4421" s="832">
        <v>0</v>
      </c>
      <c r="AB4421" s="832">
        <v>0</v>
      </c>
      <c r="AC4421" s="832">
        <v>0</v>
      </c>
      <c r="AD4421" s="832">
        <v>0</v>
      </c>
      <c r="AE4421" s="832">
        <v>0</v>
      </c>
      <c r="AF4421" s="832">
        <v>0</v>
      </c>
      <c r="AG4421" s="832">
        <v>0</v>
      </c>
      <c r="AH4421" s="832">
        <v>0</v>
      </c>
      <c r="AI4421" s="832">
        <v>0</v>
      </c>
    </row>
    <row r="4422" spans="1:35" ht="15" customHeight="1">
      <c r="A4422" s="832" t="s">
        <v>1150</v>
      </c>
      <c r="B4422" s="832">
        <v>2025</v>
      </c>
      <c r="C4422" s="832" t="s">
        <v>1312</v>
      </c>
      <c r="D4422" s="832" t="s">
        <v>1313</v>
      </c>
      <c r="E4422" s="832" t="s">
        <v>333</v>
      </c>
      <c r="F4422" s="832" t="s">
        <v>1119</v>
      </c>
      <c r="G4422" s="832">
        <v>2099.63</v>
      </c>
      <c r="H4422" s="832">
        <v>2230.63</v>
      </c>
      <c r="I4422" s="832">
        <v>2696.71</v>
      </c>
      <c r="J4422" s="832">
        <v>3119.95</v>
      </c>
      <c r="K4422" s="832">
        <v>3331.06</v>
      </c>
      <c r="L4422" s="832">
        <v>3706.06</v>
      </c>
      <c r="M4422" s="832">
        <v>4226.88</v>
      </c>
      <c r="N4422" s="832">
        <v>4526.25</v>
      </c>
      <c r="O4422" s="832">
        <v>4977.0200000000004</v>
      </c>
      <c r="P4422" s="832">
        <v>5418.53</v>
      </c>
      <c r="Q4422" s="832">
        <v>5851.2</v>
      </c>
      <c r="R4422" s="832">
        <v>6278.83</v>
      </c>
      <c r="S4422" s="832">
        <v>531.92999999999995</v>
      </c>
      <c r="T4422" s="832">
        <v>531.92999999999995</v>
      </c>
      <c r="U4422" s="832">
        <v>0</v>
      </c>
      <c r="V4422" s="832">
        <v>0</v>
      </c>
      <c r="W4422" s="832">
        <v>0</v>
      </c>
      <c r="X4422" s="832">
        <v>0</v>
      </c>
      <c r="Y4422" s="832">
        <v>0</v>
      </c>
      <c r="Z4422" s="832">
        <v>0</v>
      </c>
      <c r="AA4422" s="832">
        <v>0</v>
      </c>
      <c r="AB4422" s="832">
        <v>0</v>
      </c>
      <c r="AC4422" s="832">
        <v>0</v>
      </c>
      <c r="AD4422" s="832">
        <v>0</v>
      </c>
      <c r="AE4422" s="832">
        <v>0</v>
      </c>
      <c r="AF4422" s="832">
        <v>0</v>
      </c>
      <c r="AG4422" s="832">
        <v>0</v>
      </c>
      <c r="AH4422" s="832">
        <v>0</v>
      </c>
      <c r="AI4422" s="832">
        <v>0</v>
      </c>
    </row>
    <row r="4423" spans="1:35" ht="15" customHeight="1">
      <c r="A4423" s="832" t="s">
        <v>1150</v>
      </c>
      <c r="B4423" s="832">
        <v>2025</v>
      </c>
      <c r="C4423" s="832" t="s">
        <v>1314</v>
      </c>
      <c r="D4423" s="832" t="s">
        <v>1315</v>
      </c>
      <c r="E4423" s="832" t="s">
        <v>333</v>
      </c>
      <c r="F4423" s="832" t="s">
        <v>1119</v>
      </c>
      <c r="G4423" s="832">
        <v>0</v>
      </c>
      <c r="H4423" s="832">
        <v>0</v>
      </c>
      <c r="I4423" s="832">
        <v>0</v>
      </c>
      <c r="J4423" s="832">
        <v>0</v>
      </c>
      <c r="K4423" s="832">
        <v>0</v>
      </c>
      <c r="L4423" s="832">
        <v>0</v>
      </c>
      <c r="M4423" s="832">
        <v>0</v>
      </c>
      <c r="N4423" s="832">
        <v>0</v>
      </c>
      <c r="O4423" s="832">
        <v>0</v>
      </c>
      <c r="P4423" s="832">
        <v>0</v>
      </c>
      <c r="Q4423" s="832">
        <v>0</v>
      </c>
      <c r="R4423" s="832">
        <v>0</v>
      </c>
      <c r="S4423" s="832">
        <v>0</v>
      </c>
      <c r="T4423" s="832">
        <v>0</v>
      </c>
      <c r="U4423" s="832">
        <v>0</v>
      </c>
      <c r="V4423" s="832">
        <v>0</v>
      </c>
      <c r="W4423" s="832">
        <v>0</v>
      </c>
      <c r="X4423" s="832">
        <v>0</v>
      </c>
      <c r="Y4423" s="832">
        <v>0</v>
      </c>
      <c r="Z4423" s="832">
        <v>0</v>
      </c>
      <c r="AA4423" s="832">
        <v>0</v>
      </c>
      <c r="AB4423" s="832">
        <v>0</v>
      </c>
      <c r="AC4423" s="832">
        <v>0</v>
      </c>
      <c r="AD4423" s="832">
        <v>0</v>
      </c>
      <c r="AE4423" s="832">
        <v>0</v>
      </c>
      <c r="AF4423" s="832">
        <v>0</v>
      </c>
      <c r="AG4423" s="832">
        <v>0</v>
      </c>
      <c r="AH4423" s="832">
        <v>0</v>
      </c>
      <c r="AI4423" s="832">
        <v>0</v>
      </c>
    </row>
    <row r="4424" spans="1:35" ht="15" customHeight="1">
      <c r="A4424" s="832" t="s">
        <v>1150</v>
      </c>
      <c r="B4424" s="832">
        <v>2025</v>
      </c>
      <c r="C4424" s="832" t="s">
        <v>1316</v>
      </c>
      <c r="D4424" s="832" t="s">
        <v>1317</v>
      </c>
      <c r="E4424" s="832" t="s">
        <v>333</v>
      </c>
      <c r="F4424" s="832" t="s">
        <v>1119</v>
      </c>
      <c r="G4424" s="832">
        <v>56.04</v>
      </c>
      <c r="H4424" s="832">
        <v>215.83</v>
      </c>
      <c r="I4424" s="832">
        <v>292.13</v>
      </c>
      <c r="J4424" s="832">
        <v>396.77</v>
      </c>
      <c r="K4424" s="832">
        <v>449.12</v>
      </c>
      <c r="L4424" s="832">
        <v>501.47</v>
      </c>
      <c r="M4424" s="832">
        <v>602.85</v>
      </c>
      <c r="N4424" s="832">
        <v>782.17</v>
      </c>
      <c r="O4424" s="832">
        <v>858.27</v>
      </c>
      <c r="P4424" s="832">
        <v>974.37</v>
      </c>
      <c r="Q4424" s="832">
        <v>1074.47</v>
      </c>
      <c r="R4424" s="832">
        <v>1153.3900000000001</v>
      </c>
      <c r="S4424" s="832">
        <v>97.68</v>
      </c>
      <c r="T4424" s="832">
        <v>97.68</v>
      </c>
      <c r="U4424" s="832">
        <v>0</v>
      </c>
      <c r="V4424" s="832">
        <v>0</v>
      </c>
      <c r="W4424" s="832">
        <v>0</v>
      </c>
      <c r="X4424" s="832">
        <v>0</v>
      </c>
      <c r="Y4424" s="832">
        <v>0</v>
      </c>
      <c r="Z4424" s="832">
        <v>0</v>
      </c>
      <c r="AA4424" s="832">
        <v>0</v>
      </c>
      <c r="AB4424" s="832">
        <v>0</v>
      </c>
      <c r="AC4424" s="832">
        <v>0</v>
      </c>
      <c r="AD4424" s="832">
        <v>0</v>
      </c>
      <c r="AE4424" s="832">
        <v>0</v>
      </c>
      <c r="AF4424" s="832">
        <v>0</v>
      </c>
      <c r="AG4424" s="832">
        <v>0</v>
      </c>
      <c r="AH4424" s="832">
        <v>0</v>
      </c>
      <c r="AI4424" s="832">
        <v>0</v>
      </c>
    </row>
    <row r="4425" spans="1:35" ht="15" customHeight="1">
      <c r="A4425" s="832" t="s">
        <v>1150</v>
      </c>
      <c r="B4425" s="832">
        <v>2025</v>
      </c>
      <c r="C4425" s="832" t="s">
        <v>1318</v>
      </c>
      <c r="D4425" s="832" t="s">
        <v>1319</v>
      </c>
      <c r="E4425" s="832" t="s">
        <v>333</v>
      </c>
      <c r="F4425" s="832" t="s">
        <v>1119</v>
      </c>
      <c r="G4425" s="832">
        <v>0</v>
      </c>
      <c r="H4425" s="832">
        <v>0</v>
      </c>
      <c r="I4425" s="832">
        <v>0</v>
      </c>
      <c r="J4425" s="832">
        <v>0</v>
      </c>
      <c r="K4425" s="832">
        <v>0</v>
      </c>
      <c r="L4425" s="832">
        <v>0</v>
      </c>
      <c r="M4425" s="832">
        <v>0</v>
      </c>
      <c r="N4425" s="832">
        <v>0</v>
      </c>
      <c r="O4425" s="832">
        <v>0</v>
      </c>
      <c r="P4425" s="832">
        <v>0</v>
      </c>
      <c r="Q4425" s="832">
        <v>0</v>
      </c>
      <c r="R4425" s="832">
        <v>0</v>
      </c>
      <c r="S4425" s="832">
        <v>0</v>
      </c>
      <c r="T4425" s="832">
        <v>0</v>
      </c>
      <c r="U4425" s="832">
        <v>0</v>
      </c>
      <c r="V4425" s="832">
        <v>0</v>
      </c>
      <c r="W4425" s="832">
        <v>0</v>
      </c>
      <c r="X4425" s="832">
        <v>0</v>
      </c>
      <c r="Y4425" s="832">
        <v>0</v>
      </c>
      <c r="Z4425" s="832">
        <v>0</v>
      </c>
      <c r="AA4425" s="832">
        <v>0</v>
      </c>
      <c r="AB4425" s="832">
        <v>0</v>
      </c>
      <c r="AC4425" s="832">
        <v>0</v>
      </c>
      <c r="AD4425" s="832">
        <v>0</v>
      </c>
      <c r="AE4425" s="832">
        <v>0</v>
      </c>
      <c r="AF4425" s="832">
        <v>0</v>
      </c>
      <c r="AG4425" s="832">
        <v>0</v>
      </c>
      <c r="AH4425" s="832">
        <v>0</v>
      </c>
      <c r="AI4425" s="832">
        <v>0</v>
      </c>
    </row>
    <row r="4426" spans="1:35" ht="15" customHeight="1">
      <c r="A4426" s="832" t="s">
        <v>1150</v>
      </c>
      <c r="B4426" s="832">
        <v>2025</v>
      </c>
      <c r="C4426" s="832" t="s">
        <v>1320</v>
      </c>
      <c r="D4426" s="832" t="s">
        <v>1321</v>
      </c>
      <c r="E4426" s="832" t="s">
        <v>333</v>
      </c>
      <c r="F4426" s="832" t="s">
        <v>1119</v>
      </c>
      <c r="G4426" s="832">
        <v>0</v>
      </c>
      <c r="H4426" s="832">
        <v>0</v>
      </c>
      <c r="I4426" s="832">
        <v>0</v>
      </c>
      <c r="J4426" s="832">
        <v>0</v>
      </c>
      <c r="K4426" s="832">
        <v>0</v>
      </c>
      <c r="L4426" s="832">
        <v>0</v>
      </c>
      <c r="M4426" s="832">
        <v>0</v>
      </c>
      <c r="N4426" s="832">
        <v>0</v>
      </c>
      <c r="O4426" s="832">
        <v>0</v>
      </c>
      <c r="P4426" s="832">
        <v>0</v>
      </c>
      <c r="Q4426" s="832">
        <v>0</v>
      </c>
      <c r="R4426" s="832">
        <v>0</v>
      </c>
      <c r="S4426" s="832">
        <v>0</v>
      </c>
      <c r="T4426" s="832">
        <v>0</v>
      </c>
      <c r="U4426" s="832">
        <v>0</v>
      </c>
      <c r="V4426" s="832">
        <v>0</v>
      </c>
      <c r="W4426" s="832">
        <v>0</v>
      </c>
      <c r="X4426" s="832">
        <v>0</v>
      </c>
      <c r="Y4426" s="832">
        <v>0</v>
      </c>
      <c r="Z4426" s="832">
        <v>0</v>
      </c>
      <c r="AA4426" s="832">
        <v>0</v>
      </c>
      <c r="AB4426" s="832">
        <v>0</v>
      </c>
      <c r="AC4426" s="832">
        <v>0</v>
      </c>
      <c r="AD4426" s="832">
        <v>0</v>
      </c>
      <c r="AE4426" s="832">
        <v>0</v>
      </c>
      <c r="AF4426" s="832">
        <v>0</v>
      </c>
      <c r="AG4426" s="832">
        <v>0</v>
      </c>
      <c r="AH4426" s="832">
        <v>0</v>
      </c>
      <c r="AI4426" s="832">
        <v>0</v>
      </c>
    </row>
    <row r="4427" spans="1:35" ht="15" customHeight="1">
      <c r="A4427" s="832" t="s">
        <v>1150</v>
      </c>
      <c r="B4427" s="832">
        <v>2025</v>
      </c>
      <c r="C4427" s="832" t="s">
        <v>1322</v>
      </c>
      <c r="D4427" s="832" t="s">
        <v>1323</v>
      </c>
      <c r="E4427" s="832" t="s">
        <v>333</v>
      </c>
      <c r="F4427" s="832" t="s">
        <v>1119</v>
      </c>
      <c r="G4427" s="832">
        <v>62.5</v>
      </c>
      <c r="H4427" s="832">
        <v>62.5</v>
      </c>
      <c r="I4427" s="832">
        <v>62.5</v>
      </c>
      <c r="J4427" s="832">
        <v>62.5</v>
      </c>
      <c r="K4427" s="832">
        <v>62.5</v>
      </c>
      <c r="L4427" s="832">
        <v>62.5</v>
      </c>
      <c r="M4427" s="832">
        <v>62.5</v>
      </c>
      <c r="N4427" s="832">
        <v>62.5</v>
      </c>
      <c r="O4427" s="832">
        <v>62.5</v>
      </c>
      <c r="P4427" s="832">
        <v>62.5</v>
      </c>
      <c r="Q4427" s="832">
        <v>62.5</v>
      </c>
      <c r="R4427" s="832">
        <v>62.5</v>
      </c>
      <c r="S4427" s="832">
        <v>5.68</v>
      </c>
      <c r="T4427" s="832">
        <v>5.68</v>
      </c>
      <c r="U4427" s="832">
        <v>0</v>
      </c>
      <c r="V4427" s="832">
        <v>0</v>
      </c>
      <c r="W4427" s="832">
        <v>0</v>
      </c>
      <c r="X4427" s="832">
        <v>0</v>
      </c>
      <c r="Y4427" s="832">
        <v>0</v>
      </c>
      <c r="Z4427" s="832">
        <v>0</v>
      </c>
      <c r="AA4427" s="832">
        <v>0</v>
      </c>
      <c r="AB4427" s="832">
        <v>0</v>
      </c>
      <c r="AC4427" s="832">
        <v>0</v>
      </c>
      <c r="AD4427" s="832">
        <v>0</v>
      </c>
      <c r="AE4427" s="832">
        <v>0</v>
      </c>
      <c r="AF4427" s="832">
        <v>0</v>
      </c>
      <c r="AG4427" s="832">
        <v>0</v>
      </c>
      <c r="AH4427" s="832">
        <v>0</v>
      </c>
      <c r="AI4427" s="832">
        <v>0</v>
      </c>
    </row>
    <row r="4428" spans="1:35" ht="15" customHeight="1">
      <c r="A4428" s="832" t="s">
        <v>1150</v>
      </c>
      <c r="B4428" s="832">
        <v>2025</v>
      </c>
      <c r="C4428" s="832" t="s">
        <v>1324</v>
      </c>
      <c r="D4428" s="832" t="s">
        <v>1325</v>
      </c>
      <c r="E4428" s="832" t="s">
        <v>333</v>
      </c>
      <c r="F4428" s="832" t="s">
        <v>1119</v>
      </c>
      <c r="G4428" s="832">
        <v>32500</v>
      </c>
      <c r="H4428" s="832">
        <v>65000</v>
      </c>
      <c r="I4428" s="832">
        <v>97500</v>
      </c>
      <c r="J4428" s="832">
        <v>130000</v>
      </c>
      <c r="K4428" s="832">
        <v>162500</v>
      </c>
      <c r="L4428" s="832">
        <v>195000</v>
      </c>
      <c r="M4428" s="832">
        <v>227500</v>
      </c>
      <c r="N4428" s="832">
        <v>260000</v>
      </c>
      <c r="O4428" s="832">
        <v>292500</v>
      </c>
      <c r="P4428" s="832">
        <v>325000</v>
      </c>
      <c r="Q4428" s="832">
        <v>357500</v>
      </c>
      <c r="R4428" s="832">
        <v>381250</v>
      </c>
      <c r="S4428" s="832">
        <v>32500</v>
      </c>
      <c r="T4428" s="832">
        <v>32500</v>
      </c>
      <c r="U4428" s="832">
        <v>0</v>
      </c>
      <c r="V4428" s="832">
        <v>0</v>
      </c>
      <c r="W4428" s="832">
        <v>0</v>
      </c>
      <c r="X4428" s="832">
        <v>0</v>
      </c>
      <c r="Y4428" s="832">
        <v>0</v>
      </c>
      <c r="Z4428" s="832">
        <v>0</v>
      </c>
      <c r="AA4428" s="832">
        <v>0</v>
      </c>
      <c r="AB4428" s="832">
        <v>0</v>
      </c>
      <c r="AC4428" s="832">
        <v>0</v>
      </c>
      <c r="AD4428" s="832">
        <v>0</v>
      </c>
      <c r="AE4428" s="832">
        <v>0</v>
      </c>
      <c r="AF4428" s="832">
        <v>0</v>
      </c>
      <c r="AG4428" s="832">
        <v>0</v>
      </c>
      <c r="AH4428" s="832">
        <v>0</v>
      </c>
      <c r="AI4428" s="832">
        <v>0</v>
      </c>
    </row>
    <row r="4429" spans="1:35" ht="15" customHeight="1">
      <c r="A4429" s="832" t="s">
        <v>1150</v>
      </c>
      <c r="B4429" s="832">
        <v>2025</v>
      </c>
      <c r="C4429" s="832" t="s">
        <v>1326</v>
      </c>
      <c r="D4429" s="832" t="s">
        <v>1327</v>
      </c>
      <c r="E4429" s="832" t="s">
        <v>333</v>
      </c>
      <c r="F4429" s="832" t="s">
        <v>1119</v>
      </c>
      <c r="G4429" s="832">
        <v>148.16</v>
      </c>
      <c r="H4429" s="832">
        <v>296.32</v>
      </c>
      <c r="I4429" s="832">
        <v>440.3</v>
      </c>
      <c r="J4429" s="832">
        <v>581.4</v>
      </c>
      <c r="K4429" s="832">
        <v>752.96</v>
      </c>
      <c r="L4429" s="832">
        <v>921.09</v>
      </c>
      <c r="M4429" s="832">
        <v>1052.8800000000001</v>
      </c>
      <c r="N4429" s="832">
        <v>1182.04</v>
      </c>
      <c r="O4429" s="832">
        <v>1308.6099999999999</v>
      </c>
      <c r="P4429" s="832">
        <v>1365.55</v>
      </c>
      <c r="Q4429" s="832">
        <v>1420.23</v>
      </c>
      <c r="R4429" s="832">
        <v>1474.91</v>
      </c>
      <c r="S4429" s="832">
        <v>129.11000000000001</v>
      </c>
      <c r="T4429" s="832">
        <v>129.11000000000001</v>
      </c>
      <c r="U4429" s="832">
        <v>0</v>
      </c>
      <c r="V4429" s="832">
        <v>0</v>
      </c>
      <c r="W4429" s="832">
        <v>0</v>
      </c>
      <c r="X4429" s="832">
        <v>0</v>
      </c>
      <c r="Y4429" s="832">
        <v>0</v>
      </c>
      <c r="Z4429" s="832">
        <v>0</v>
      </c>
      <c r="AA4429" s="832">
        <v>0</v>
      </c>
      <c r="AB4429" s="832">
        <v>0</v>
      </c>
      <c r="AC4429" s="832">
        <v>0</v>
      </c>
      <c r="AD4429" s="832">
        <v>0</v>
      </c>
      <c r="AE4429" s="832">
        <v>0</v>
      </c>
      <c r="AF4429" s="832">
        <v>0</v>
      </c>
      <c r="AG4429" s="832">
        <v>0</v>
      </c>
      <c r="AH4429" s="832">
        <v>0</v>
      </c>
      <c r="AI4429" s="832">
        <v>0</v>
      </c>
    </row>
    <row r="4430" spans="1:35" ht="15" customHeight="1">
      <c r="A4430" s="832" t="s">
        <v>1150</v>
      </c>
      <c r="B4430" s="832">
        <v>2025</v>
      </c>
      <c r="C4430" s="832" t="s">
        <v>1328</v>
      </c>
      <c r="D4430" s="832" t="s">
        <v>1329</v>
      </c>
      <c r="E4430" s="832" t="s">
        <v>333</v>
      </c>
      <c r="F4430" s="832" t="s">
        <v>1119</v>
      </c>
      <c r="G4430" s="832">
        <v>1759.27</v>
      </c>
      <c r="H4430" s="832">
        <v>5011.2299999999996</v>
      </c>
      <c r="I4430" s="832">
        <v>10399.879999999999</v>
      </c>
      <c r="J4430" s="832">
        <v>13108.81</v>
      </c>
      <c r="K4430" s="832">
        <v>14659.46</v>
      </c>
      <c r="L4430" s="832">
        <v>16129.8</v>
      </c>
      <c r="M4430" s="832">
        <v>19454.169999999998</v>
      </c>
      <c r="N4430" s="832">
        <v>21996.73</v>
      </c>
      <c r="O4430" s="832">
        <v>23615.759999999998</v>
      </c>
      <c r="P4430" s="832">
        <v>25691.17</v>
      </c>
      <c r="Q4430" s="832">
        <v>26486.400000000001</v>
      </c>
      <c r="R4430" s="832">
        <v>26727.62</v>
      </c>
      <c r="S4430" s="832">
        <v>2407.85</v>
      </c>
      <c r="T4430" s="832">
        <v>2407.85</v>
      </c>
      <c r="U4430" s="832">
        <v>0</v>
      </c>
      <c r="V4430" s="832">
        <v>0</v>
      </c>
      <c r="W4430" s="832">
        <v>0</v>
      </c>
      <c r="X4430" s="832">
        <v>0</v>
      </c>
      <c r="Y4430" s="832">
        <v>0</v>
      </c>
      <c r="Z4430" s="832">
        <v>0</v>
      </c>
      <c r="AA4430" s="832">
        <v>0</v>
      </c>
      <c r="AB4430" s="832">
        <v>0</v>
      </c>
      <c r="AC4430" s="832">
        <v>0</v>
      </c>
      <c r="AD4430" s="832">
        <v>0</v>
      </c>
      <c r="AE4430" s="832">
        <v>0</v>
      </c>
      <c r="AF4430" s="832">
        <v>0</v>
      </c>
      <c r="AG4430" s="832">
        <v>0</v>
      </c>
      <c r="AH4430" s="832">
        <v>0</v>
      </c>
      <c r="AI4430" s="832">
        <v>0</v>
      </c>
    </row>
    <row r="4431" spans="1:35" ht="15" customHeight="1">
      <c r="A4431" s="832" t="s">
        <v>1150</v>
      </c>
      <c r="B4431" s="832">
        <v>2025</v>
      </c>
      <c r="C4431" s="832" t="s">
        <v>1330</v>
      </c>
      <c r="D4431" s="832" t="s">
        <v>1331</v>
      </c>
      <c r="E4431" s="832" t="s">
        <v>333</v>
      </c>
      <c r="F4431" s="832" t="s">
        <v>1119</v>
      </c>
      <c r="G4431" s="832">
        <v>13676.84</v>
      </c>
      <c r="H4431" s="832">
        <v>27819.26</v>
      </c>
      <c r="I4431" s="832">
        <v>42106.21</v>
      </c>
      <c r="J4431" s="832">
        <v>56393.16</v>
      </c>
      <c r="K4431" s="832">
        <v>70680.11</v>
      </c>
      <c r="L4431" s="832">
        <v>84967.06</v>
      </c>
      <c r="M4431" s="832">
        <v>99254.01</v>
      </c>
      <c r="N4431" s="832">
        <v>113540.96</v>
      </c>
      <c r="O4431" s="832">
        <v>130559.94</v>
      </c>
      <c r="P4431" s="832">
        <v>141638.63</v>
      </c>
      <c r="Q4431" s="832">
        <v>155925.57999999999</v>
      </c>
      <c r="R4431" s="832">
        <v>161833.09</v>
      </c>
      <c r="S4431" s="832">
        <v>14175.05</v>
      </c>
      <c r="T4431" s="832">
        <v>14175.05</v>
      </c>
      <c r="U4431" s="832">
        <v>0</v>
      </c>
      <c r="V4431" s="832">
        <v>0</v>
      </c>
      <c r="W4431" s="832">
        <v>0</v>
      </c>
      <c r="X4431" s="832">
        <v>0</v>
      </c>
      <c r="Y4431" s="832">
        <v>0</v>
      </c>
      <c r="Z4431" s="832">
        <v>0</v>
      </c>
      <c r="AA4431" s="832">
        <v>0</v>
      </c>
      <c r="AB4431" s="832">
        <v>0</v>
      </c>
      <c r="AC4431" s="832">
        <v>0</v>
      </c>
      <c r="AD4431" s="832">
        <v>0</v>
      </c>
      <c r="AE4431" s="832">
        <v>0</v>
      </c>
      <c r="AF4431" s="832">
        <v>0</v>
      </c>
      <c r="AG4431" s="832">
        <v>0</v>
      </c>
      <c r="AH4431" s="832">
        <v>0</v>
      </c>
      <c r="AI4431" s="832">
        <v>0</v>
      </c>
    </row>
    <row r="4432" spans="1:35" ht="15" customHeight="1">
      <c r="A4432" s="832" t="s">
        <v>1150</v>
      </c>
      <c r="B4432" s="832">
        <v>2025</v>
      </c>
      <c r="C4432" s="832" t="s">
        <v>1332</v>
      </c>
      <c r="D4432" s="832" t="s">
        <v>1333</v>
      </c>
      <c r="E4432" s="832" t="s">
        <v>333</v>
      </c>
      <c r="F4432" s="832" t="s">
        <v>1119</v>
      </c>
      <c r="G4432" s="832">
        <v>1184.5999999999999</v>
      </c>
      <c r="H4432" s="832">
        <v>2369.1999999999998</v>
      </c>
      <c r="I4432" s="832">
        <v>3553.8</v>
      </c>
      <c r="J4432" s="832">
        <v>4738.3999999999996</v>
      </c>
      <c r="K4432" s="832">
        <v>5923</v>
      </c>
      <c r="L4432" s="832">
        <v>7107.6</v>
      </c>
      <c r="M4432" s="832">
        <v>8292.2000000000007</v>
      </c>
      <c r="N4432" s="832">
        <v>9330.68</v>
      </c>
      <c r="O4432" s="832">
        <v>10369.16</v>
      </c>
      <c r="P4432" s="832">
        <v>11407.64</v>
      </c>
      <c r="Q4432" s="832">
        <v>12138.04</v>
      </c>
      <c r="R4432" s="832">
        <v>12868.44</v>
      </c>
      <c r="S4432" s="832">
        <v>1103.46</v>
      </c>
      <c r="T4432" s="832">
        <v>1103.46</v>
      </c>
      <c r="U4432" s="832">
        <v>0</v>
      </c>
      <c r="V4432" s="832">
        <v>0</v>
      </c>
      <c r="W4432" s="832">
        <v>0</v>
      </c>
      <c r="X4432" s="832">
        <v>0</v>
      </c>
      <c r="Y4432" s="832">
        <v>0</v>
      </c>
      <c r="Z4432" s="832">
        <v>0</v>
      </c>
      <c r="AA4432" s="832">
        <v>0</v>
      </c>
      <c r="AB4432" s="832">
        <v>0</v>
      </c>
      <c r="AC4432" s="832">
        <v>0</v>
      </c>
      <c r="AD4432" s="832">
        <v>0</v>
      </c>
      <c r="AE4432" s="832">
        <v>0</v>
      </c>
      <c r="AF4432" s="832">
        <v>0</v>
      </c>
      <c r="AG4432" s="832">
        <v>0</v>
      </c>
      <c r="AH4432" s="832">
        <v>0</v>
      </c>
      <c r="AI4432" s="832">
        <v>0</v>
      </c>
    </row>
    <row r="4433" spans="1:35" ht="15" customHeight="1">
      <c r="A4433" s="832" t="s">
        <v>1150</v>
      </c>
      <c r="B4433" s="832">
        <v>2025</v>
      </c>
      <c r="C4433" s="832" t="s">
        <v>1334</v>
      </c>
      <c r="D4433" s="832" t="s">
        <v>1335</v>
      </c>
      <c r="E4433" s="832" t="s">
        <v>333</v>
      </c>
      <c r="F4433" s="832" t="s">
        <v>1119</v>
      </c>
      <c r="G4433" s="832">
        <v>0</v>
      </c>
      <c r="H4433" s="832">
        <v>0</v>
      </c>
      <c r="I4433" s="832">
        <v>0</v>
      </c>
      <c r="J4433" s="832">
        <v>0</v>
      </c>
      <c r="K4433" s="832">
        <v>0</v>
      </c>
      <c r="L4433" s="832">
        <v>0</v>
      </c>
      <c r="M4433" s="832">
        <v>0</v>
      </c>
      <c r="N4433" s="832">
        <v>0</v>
      </c>
      <c r="O4433" s="832">
        <v>0</v>
      </c>
      <c r="P4433" s="832">
        <v>0</v>
      </c>
      <c r="Q4433" s="832">
        <v>0</v>
      </c>
      <c r="R4433" s="832">
        <v>0</v>
      </c>
      <c r="S4433" s="832">
        <v>0</v>
      </c>
      <c r="T4433" s="832">
        <v>0</v>
      </c>
      <c r="U4433" s="832">
        <v>0</v>
      </c>
      <c r="V4433" s="832">
        <v>0</v>
      </c>
      <c r="W4433" s="832">
        <v>0</v>
      </c>
      <c r="X4433" s="832">
        <v>0</v>
      </c>
      <c r="Y4433" s="832">
        <v>0</v>
      </c>
      <c r="Z4433" s="832">
        <v>0</v>
      </c>
      <c r="AA4433" s="832">
        <v>0</v>
      </c>
      <c r="AB4433" s="832">
        <v>0</v>
      </c>
      <c r="AC4433" s="832">
        <v>0</v>
      </c>
      <c r="AD4433" s="832">
        <v>0</v>
      </c>
      <c r="AE4433" s="832">
        <v>0</v>
      </c>
      <c r="AF4433" s="832">
        <v>0</v>
      </c>
      <c r="AG4433" s="832">
        <v>0</v>
      </c>
      <c r="AH4433" s="832">
        <v>0</v>
      </c>
      <c r="AI4433" s="832">
        <v>0</v>
      </c>
    </row>
    <row r="4434" spans="1:35" ht="15" customHeight="1">
      <c r="A4434" s="832" t="s">
        <v>1150</v>
      </c>
      <c r="B4434" s="832">
        <v>2025</v>
      </c>
      <c r="C4434" s="832" t="s">
        <v>1336</v>
      </c>
      <c r="D4434" s="832" t="s">
        <v>1337</v>
      </c>
      <c r="E4434" s="832" t="s">
        <v>333</v>
      </c>
      <c r="F4434" s="832" t="s">
        <v>1119</v>
      </c>
      <c r="G4434" s="832">
        <v>0</v>
      </c>
      <c r="H4434" s="832">
        <v>0</v>
      </c>
      <c r="I4434" s="832">
        <v>0</v>
      </c>
      <c r="J4434" s="832">
        <v>0</v>
      </c>
      <c r="K4434" s="832">
        <v>0</v>
      </c>
      <c r="L4434" s="832">
        <v>0</v>
      </c>
      <c r="M4434" s="832">
        <v>0</v>
      </c>
      <c r="N4434" s="832">
        <v>0</v>
      </c>
      <c r="O4434" s="832">
        <v>0</v>
      </c>
      <c r="P4434" s="832">
        <v>0</v>
      </c>
      <c r="Q4434" s="832">
        <v>0</v>
      </c>
      <c r="R4434" s="832">
        <v>0</v>
      </c>
      <c r="S4434" s="832">
        <v>0</v>
      </c>
      <c r="T4434" s="832">
        <v>0</v>
      </c>
      <c r="U4434" s="832">
        <v>0</v>
      </c>
      <c r="V4434" s="832">
        <v>0</v>
      </c>
      <c r="W4434" s="832">
        <v>0</v>
      </c>
      <c r="X4434" s="832">
        <v>0</v>
      </c>
      <c r="Y4434" s="832">
        <v>0</v>
      </c>
      <c r="Z4434" s="832">
        <v>0</v>
      </c>
      <c r="AA4434" s="832">
        <v>0</v>
      </c>
      <c r="AB4434" s="832">
        <v>0</v>
      </c>
      <c r="AC4434" s="832">
        <v>0</v>
      </c>
      <c r="AD4434" s="832">
        <v>0</v>
      </c>
      <c r="AE4434" s="832">
        <v>0</v>
      </c>
      <c r="AF4434" s="832">
        <v>0</v>
      </c>
      <c r="AG4434" s="832">
        <v>0</v>
      </c>
      <c r="AH4434" s="832">
        <v>0</v>
      </c>
      <c r="AI4434" s="832">
        <v>0</v>
      </c>
    </row>
    <row r="4435" spans="1:35" ht="15" customHeight="1">
      <c r="A4435" s="832" t="s">
        <v>1150</v>
      </c>
      <c r="B4435" s="832">
        <v>2025</v>
      </c>
      <c r="C4435" s="832" t="s">
        <v>1338</v>
      </c>
      <c r="D4435" s="832" t="s">
        <v>1339</v>
      </c>
      <c r="E4435" s="832" t="s">
        <v>333</v>
      </c>
      <c r="F4435" s="832" t="s">
        <v>1119</v>
      </c>
      <c r="G4435" s="832">
        <v>876.71</v>
      </c>
      <c r="H4435" s="832">
        <v>1753.42</v>
      </c>
      <c r="I4435" s="832">
        <v>2656.83</v>
      </c>
      <c r="J4435" s="832">
        <v>3551.37</v>
      </c>
      <c r="K4435" s="832">
        <v>4427.04</v>
      </c>
      <c r="L4435" s="832">
        <v>5284.24</v>
      </c>
      <c r="M4435" s="832">
        <v>6140.46</v>
      </c>
      <c r="N4435" s="832">
        <v>6978.65</v>
      </c>
      <c r="O4435" s="832">
        <v>7799.2</v>
      </c>
      <c r="P4435" s="832">
        <v>8729.11</v>
      </c>
      <c r="Q4435" s="832">
        <v>9726</v>
      </c>
      <c r="R4435" s="832">
        <v>10707.62</v>
      </c>
      <c r="S4435" s="832">
        <v>884.18</v>
      </c>
      <c r="T4435" s="832">
        <v>884.18</v>
      </c>
      <c r="U4435" s="832">
        <v>0</v>
      </c>
      <c r="V4435" s="832">
        <v>0</v>
      </c>
      <c r="W4435" s="832">
        <v>0</v>
      </c>
      <c r="X4435" s="832">
        <v>0</v>
      </c>
      <c r="Y4435" s="832">
        <v>0</v>
      </c>
      <c r="Z4435" s="832">
        <v>0</v>
      </c>
      <c r="AA4435" s="832">
        <v>0</v>
      </c>
      <c r="AB4435" s="832">
        <v>0</v>
      </c>
      <c r="AC4435" s="832">
        <v>0</v>
      </c>
      <c r="AD4435" s="832">
        <v>0</v>
      </c>
      <c r="AE4435" s="832">
        <v>0</v>
      </c>
      <c r="AF4435" s="832">
        <v>0</v>
      </c>
      <c r="AG4435" s="832">
        <v>0</v>
      </c>
      <c r="AH4435" s="832">
        <v>0</v>
      </c>
      <c r="AI4435" s="832">
        <v>0</v>
      </c>
    </row>
    <row r="4436" spans="1:35" ht="15" customHeight="1">
      <c r="A4436" s="832" t="s">
        <v>1150</v>
      </c>
      <c r="B4436" s="832">
        <v>2025</v>
      </c>
      <c r="C4436" s="832" t="s">
        <v>1340</v>
      </c>
      <c r="D4436" s="832" t="s">
        <v>1341</v>
      </c>
      <c r="E4436" s="832" t="s">
        <v>333</v>
      </c>
      <c r="F4436" s="832" t="s">
        <v>1119</v>
      </c>
      <c r="G4436" s="832">
        <v>0</v>
      </c>
      <c r="H4436" s="832">
        <v>0</v>
      </c>
      <c r="I4436" s="832">
        <v>0</v>
      </c>
      <c r="J4436" s="832">
        <v>0</v>
      </c>
      <c r="K4436" s="832">
        <v>0</v>
      </c>
      <c r="L4436" s="832">
        <v>0</v>
      </c>
      <c r="M4436" s="832">
        <v>0</v>
      </c>
      <c r="N4436" s="832">
        <v>0</v>
      </c>
      <c r="O4436" s="832">
        <v>0</v>
      </c>
      <c r="P4436" s="832">
        <v>0</v>
      </c>
      <c r="Q4436" s="832">
        <v>0</v>
      </c>
      <c r="R4436" s="832">
        <v>0</v>
      </c>
      <c r="S4436" s="832">
        <v>0</v>
      </c>
      <c r="T4436" s="832">
        <v>0</v>
      </c>
      <c r="U4436" s="832">
        <v>0</v>
      </c>
      <c r="V4436" s="832">
        <v>0</v>
      </c>
      <c r="W4436" s="832">
        <v>0</v>
      </c>
      <c r="X4436" s="832">
        <v>0</v>
      </c>
      <c r="Y4436" s="832">
        <v>0</v>
      </c>
      <c r="Z4436" s="832">
        <v>0</v>
      </c>
      <c r="AA4436" s="832">
        <v>0</v>
      </c>
      <c r="AB4436" s="832">
        <v>0</v>
      </c>
      <c r="AC4436" s="832">
        <v>0</v>
      </c>
      <c r="AD4436" s="832">
        <v>0</v>
      </c>
      <c r="AE4436" s="832">
        <v>0</v>
      </c>
      <c r="AF4436" s="832">
        <v>0</v>
      </c>
      <c r="AG4436" s="832">
        <v>0</v>
      </c>
      <c r="AH4436" s="832">
        <v>0</v>
      </c>
      <c r="AI4436" s="832">
        <v>0</v>
      </c>
    </row>
    <row r="4437" spans="1:35" ht="15" customHeight="1">
      <c r="A4437" s="832" t="s">
        <v>1150</v>
      </c>
      <c r="B4437" s="832">
        <v>2025</v>
      </c>
      <c r="C4437" s="832" t="s">
        <v>1342</v>
      </c>
      <c r="D4437" s="832" t="s">
        <v>1343</v>
      </c>
      <c r="E4437" s="832" t="s">
        <v>333</v>
      </c>
      <c r="F4437" s="832" t="s">
        <v>1119</v>
      </c>
      <c r="G4437" s="832">
        <v>1906.36</v>
      </c>
      <c r="H4437" s="832">
        <v>5997.37</v>
      </c>
      <c r="I4437" s="832">
        <v>8530.4599999999991</v>
      </c>
      <c r="J4437" s="832">
        <v>12236.89</v>
      </c>
      <c r="K4437" s="832">
        <v>13991.2</v>
      </c>
      <c r="L4437" s="832">
        <v>15829.17</v>
      </c>
      <c r="M4437" s="832">
        <v>17398.77</v>
      </c>
      <c r="N4437" s="832">
        <v>19641.669999999998</v>
      </c>
      <c r="O4437" s="832">
        <v>21309.599999999999</v>
      </c>
      <c r="P4437" s="832">
        <v>22691.49</v>
      </c>
      <c r="Q4437" s="832">
        <v>24738.720000000001</v>
      </c>
      <c r="R4437" s="832">
        <v>26872.07</v>
      </c>
      <c r="S4437" s="832">
        <v>2248.9699999999998</v>
      </c>
      <c r="T4437" s="832">
        <v>2248.9699999999998</v>
      </c>
      <c r="U4437" s="832">
        <v>0</v>
      </c>
      <c r="V4437" s="832">
        <v>0</v>
      </c>
      <c r="W4437" s="832">
        <v>0</v>
      </c>
      <c r="X4437" s="832">
        <v>0</v>
      </c>
      <c r="Y4437" s="832">
        <v>0</v>
      </c>
      <c r="Z4437" s="832">
        <v>0</v>
      </c>
      <c r="AA4437" s="832">
        <v>0</v>
      </c>
      <c r="AB4437" s="832">
        <v>0</v>
      </c>
      <c r="AC4437" s="832">
        <v>0</v>
      </c>
      <c r="AD4437" s="832">
        <v>0</v>
      </c>
      <c r="AE4437" s="832">
        <v>0</v>
      </c>
      <c r="AF4437" s="832">
        <v>0</v>
      </c>
      <c r="AG4437" s="832">
        <v>0</v>
      </c>
      <c r="AH4437" s="832">
        <v>0</v>
      </c>
      <c r="AI4437" s="832">
        <v>0</v>
      </c>
    </row>
    <row r="4438" spans="1:35" ht="15" customHeight="1">
      <c r="A4438" s="832" t="s">
        <v>1150</v>
      </c>
      <c r="B4438" s="832">
        <v>2025</v>
      </c>
      <c r="C4438" s="832" t="s">
        <v>1344</v>
      </c>
      <c r="D4438" s="832" t="s">
        <v>1345</v>
      </c>
      <c r="E4438" s="832" t="s">
        <v>333</v>
      </c>
      <c r="F4438" s="832" t="s">
        <v>1119</v>
      </c>
      <c r="G4438" s="832">
        <v>1000</v>
      </c>
      <c r="H4438" s="832">
        <v>2000</v>
      </c>
      <c r="I4438" s="832">
        <v>2250</v>
      </c>
      <c r="J4438" s="832">
        <v>2500</v>
      </c>
      <c r="K4438" s="832">
        <v>2750</v>
      </c>
      <c r="L4438" s="832">
        <v>3000</v>
      </c>
      <c r="M4438" s="832">
        <v>3250</v>
      </c>
      <c r="N4438" s="832">
        <v>3500</v>
      </c>
      <c r="O4438" s="832">
        <v>2000</v>
      </c>
      <c r="P4438" s="832">
        <v>2368.6999999999998</v>
      </c>
      <c r="Q4438" s="832">
        <v>2618.6999999999998</v>
      </c>
      <c r="R4438" s="832">
        <v>2868.7</v>
      </c>
      <c r="S4438" s="832">
        <v>238.06</v>
      </c>
      <c r="T4438" s="832">
        <v>238.06</v>
      </c>
      <c r="U4438" s="832">
        <v>0</v>
      </c>
      <c r="V4438" s="832">
        <v>0</v>
      </c>
      <c r="W4438" s="832">
        <v>0</v>
      </c>
      <c r="X4438" s="832">
        <v>0</v>
      </c>
      <c r="Y4438" s="832">
        <v>0</v>
      </c>
      <c r="Z4438" s="832">
        <v>0</v>
      </c>
      <c r="AA4438" s="832">
        <v>0</v>
      </c>
      <c r="AB4438" s="832">
        <v>0</v>
      </c>
      <c r="AC4438" s="832">
        <v>0</v>
      </c>
      <c r="AD4438" s="832">
        <v>0</v>
      </c>
      <c r="AE4438" s="832">
        <v>0</v>
      </c>
      <c r="AF4438" s="832">
        <v>0</v>
      </c>
      <c r="AG4438" s="832">
        <v>0</v>
      </c>
      <c r="AH4438" s="832">
        <v>0</v>
      </c>
      <c r="AI4438" s="832">
        <v>0</v>
      </c>
    </row>
    <row r="4439" spans="1:35" ht="15" customHeight="1">
      <c r="A4439" s="832" t="s">
        <v>1150</v>
      </c>
      <c r="B4439" s="832">
        <v>2025</v>
      </c>
      <c r="C4439" s="832" t="s">
        <v>1346</v>
      </c>
      <c r="D4439" s="832" t="s">
        <v>1347</v>
      </c>
      <c r="E4439" s="832" t="s">
        <v>333</v>
      </c>
      <c r="F4439" s="832" t="s">
        <v>1119</v>
      </c>
      <c r="G4439" s="832">
        <v>486.86</v>
      </c>
      <c r="H4439" s="832">
        <v>495.61</v>
      </c>
      <c r="I4439" s="832">
        <v>504.36</v>
      </c>
      <c r="J4439" s="832">
        <v>1009.11</v>
      </c>
      <c r="K4439" s="832">
        <v>1573.93</v>
      </c>
      <c r="L4439" s="832">
        <v>1573.93</v>
      </c>
      <c r="M4439" s="832">
        <v>2087.4299999999998</v>
      </c>
      <c r="N4439" s="832">
        <v>2096.1799999999998</v>
      </c>
      <c r="O4439" s="832">
        <v>2104.9299999999998</v>
      </c>
      <c r="P4439" s="832">
        <v>2609.6799999999998</v>
      </c>
      <c r="Q4439" s="832">
        <v>2618.4299999999998</v>
      </c>
      <c r="R4439" s="832">
        <v>3367.68</v>
      </c>
      <c r="S4439" s="832">
        <v>238.04</v>
      </c>
      <c r="T4439" s="832">
        <v>238.04</v>
      </c>
      <c r="U4439" s="832">
        <v>0</v>
      </c>
      <c r="V4439" s="832">
        <v>0</v>
      </c>
      <c r="W4439" s="832">
        <v>0</v>
      </c>
      <c r="X4439" s="832">
        <v>0</v>
      </c>
      <c r="Y4439" s="832">
        <v>0</v>
      </c>
      <c r="Z4439" s="832">
        <v>0</v>
      </c>
      <c r="AA4439" s="832">
        <v>0</v>
      </c>
      <c r="AB4439" s="832">
        <v>0</v>
      </c>
      <c r="AC4439" s="832">
        <v>0</v>
      </c>
      <c r="AD4439" s="832">
        <v>0</v>
      </c>
      <c r="AE4439" s="832">
        <v>0</v>
      </c>
      <c r="AF4439" s="832">
        <v>0</v>
      </c>
      <c r="AG4439" s="832">
        <v>0</v>
      </c>
      <c r="AH4439" s="832">
        <v>0</v>
      </c>
      <c r="AI4439" s="832">
        <v>0</v>
      </c>
    </row>
    <row r="4440" spans="1:35" ht="15" customHeight="1">
      <c r="A4440" s="832" t="s">
        <v>1150</v>
      </c>
      <c r="B4440" s="832">
        <v>2025</v>
      </c>
      <c r="C4440" s="832" t="s">
        <v>1348</v>
      </c>
      <c r="D4440" s="832" t="s">
        <v>1349</v>
      </c>
      <c r="E4440" s="832" t="s">
        <v>333</v>
      </c>
      <c r="F4440" s="832" t="s">
        <v>1119</v>
      </c>
      <c r="G4440" s="832">
        <v>0</v>
      </c>
      <c r="H4440" s="832">
        <v>0</v>
      </c>
      <c r="I4440" s="832">
        <v>0</v>
      </c>
      <c r="J4440" s="832">
        <v>0</v>
      </c>
      <c r="K4440" s="832">
        <v>0</v>
      </c>
      <c r="L4440" s="832">
        <v>0</v>
      </c>
      <c r="M4440" s="832">
        <v>0</v>
      </c>
      <c r="N4440" s="832">
        <v>0</v>
      </c>
      <c r="O4440" s="832">
        <v>0</v>
      </c>
      <c r="P4440" s="832">
        <v>0</v>
      </c>
      <c r="Q4440" s="832">
        <v>0</v>
      </c>
      <c r="R4440" s="832">
        <v>487.5</v>
      </c>
      <c r="S4440" s="832">
        <v>0</v>
      </c>
      <c r="T4440" s="832">
        <v>0</v>
      </c>
      <c r="U4440" s="832">
        <v>0</v>
      </c>
      <c r="V4440" s="832">
        <v>0</v>
      </c>
      <c r="W4440" s="832">
        <v>0</v>
      </c>
      <c r="X4440" s="832">
        <v>0</v>
      </c>
      <c r="Y4440" s="832">
        <v>0</v>
      </c>
      <c r="Z4440" s="832">
        <v>0</v>
      </c>
      <c r="AA4440" s="832">
        <v>0</v>
      </c>
      <c r="AB4440" s="832">
        <v>0</v>
      </c>
      <c r="AC4440" s="832">
        <v>0</v>
      </c>
      <c r="AD4440" s="832">
        <v>0</v>
      </c>
      <c r="AE4440" s="832">
        <v>0</v>
      </c>
      <c r="AF4440" s="832">
        <v>0</v>
      </c>
      <c r="AG4440" s="832">
        <v>0</v>
      </c>
      <c r="AH4440" s="832">
        <v>0</v>
      </c>
      <c r="AI4440" s="832">
        <v>0</v>
      </c>
    </row>
    <row r="4441" spans="1:35" ht="15" customHeight="1">
      <c r="A4441" s="832" t="s">
        <v>1150</v>
      </c>
      <c r="B4441" s="832">
        <v>2025</v>
      </c>
      <c r="C4441" s="832" t="s">
        <v>1350</v>
      </c>
      <c r="D4441" s="832" t="s">
        <v>1351</v>
      </c>
      <c r="E4441" s="832" t="s">
        <v>333</v>
      </c>
      <c r="F4441" s="832" t="s">
        <v>1119</v>
      </c>
      <c r="G4441" s="832">
        <v>0</v>
      </c>
      <c r="H4441" s="832">
        <v>0</v>
      </c>
      <c r="I4441" s="832">
        <v>0</v>
      </c>
      <c r="J4441" s="832">
        <v>0</v>
      </c>
      <c r="K4441" s="832">
        <v>0</v>
      </c>
      <c r="L4441" s="832">
        <v>0</v>
      </c>
      <c r="M4441" s="832">
        <v>0</v>
      </c>
      <c r="N4441" s="832">
        <v>0</v>
      </c>
      <c r="O4441" s="832">
        <v>0</v>
      </c>
      <c r="P4441" s="832">
        <v>325</v>
      </c>
      <c r="Q4441" s="832">
        <v>325</v>
      </c>
      <c r="R4441" s="832">
        <v>325</v>
      </c>
      <c r="S4441" s="832">
        <v>29.55</v>
      </c>
      <c r="T4441" s="832">
        <v>29.55</v>
      </c>
      <c r="U4441" s="832">
        <v>0</v>
      </c>
      <c r="V4441" s="832">
        <v>0</v>
      </c>
      <c r="W4441" s="832">
        <v>0</v>
      </c>
      <c r="X4441" s="832">
        <v>0</v>
      </c>
      <c r="Y4441" s="832">
        <v>0</v>
      </c>
      <c r="Z4441" s="832">
        <v>0</v>
      </c>
      <c r="AA4441" s="832">
        <v>0</v>
      </c>
      <c r="AB4441" s="832">
        <v>0</v>
      </c>
      <c r="AC4441" s="832">
        <v>0</v>
      </c>
      <c r="AD4441" s="832">
        <v>0</v>
      </c>
      <c r="AE4441" s="832">
        <v>0</v>
      </c>
      <c r="AF4441" s="832">
        <v>0</v>
      </c>
      <c r="AG4441" s="832">
        <v>0</v>
      </c>
      <c r="AH4441" s="832">
        <v>0</v>
      </c>
      <c r="AI4441" s="832">
        <v>0</v>
      </c>
    </row>
    <row r="4442" spans="1:35" ht="15" customHeight="1">
      <c r="A4442" s="832" t="s">
        <v>1150</v>
      </c>
      <c r="B4442" s="832">
        <v>2025</v>
      </c>
      <c r="C4442" s="832" t="s">
        <v>1352</v>
      </c>
      <c r="D4442" s="832" t="s">
        <v>1353</v>
      </c>
      <c r="E4442" s="832" t="s">
        <v>333</v>
      </c>
      <c r="F4442" s="832" t="s">
        <v>1119</v>
      </c>
      <c r="G4442" s="832">
        <v>7654.25</v>
      </c>
      <c r="H4442" s="832">
        <v>10001.549999999999</v>
      </c>
      <c r="I4442" s="832">
        <v>15895.3</v>
      </c>
      <c r="J4442" s="832">
        <v>25135.85</v>
      </c>
      <c r="K4442" s="832">
        <v>30934.19</v>
      </c>
      <c r="L4442" s="832">
        <v>33987.800000000003</v>
      </c>
      <c r="M4442" s="832">
        <v>37930.449999999997</v>
      </c>
      <c r="N4442" s="832">
        <v>43093.1</v>
      </c>
      <c r="O4442" s="832">
        <v>50876.72</v>
      </c>
      <c r="P4442" s="832">
        <v>54618.25</v>
      </c>
      <c r="Q4442" s="832">
        <v>58592.33</v>
      </c>
      <c r="R4442" s="832">
        <v>64424.27</v>
      </c>
      <c r="S4442" s="832">
        <v>5326.58</v>
      </c>
      <c r="T4442" s="832">
        <v>5326.58</v>
      </c>
      <c r="U4442" s="832">
        <v>0</v>
      </c>
      <c r="V4442" s="832">
        <v>0</v>
      </c>
      <c r="W4442" s="832">
        <v>0</v>
      </c>
      <c r="X4442" s="832">
        <v>0</v>
      </c>
      <c r="Y4442" s="832">
        <v>0</v>
      </c>
      <c r="Z4442" s="832">
        <v>0</v>
      </c>
      <c r="AA4442" s="832">
        <v>0</v>
      </c>
      <c r="AB4442" s="832">
        <v>0</v>
      </c>
      <c r="AC4442" s="832">
        <v>0</v>
      </c>
      <c r="AD4442" s="832">
        <v>0</v>
      </c>
      <c r="AE4442" s="832">
        <v>0</v>
      </c>
      <c r="AF4442" s="832">
        <v>0</v>
      </c>
      <c r="AG4442" s="832">
        <v>0</v>
      </c>
      <c r="AH4442" s="832">
        <v>0</v>
      </c>
      <c r="AI4442" s="832">
        <v>0</v>
      </c>
    </row>
    <row r="4443" spans="1:35" ht="15" customHeight="1">
      <c r="A4443" s="832" t="s">
        <v>1150</v>
      </c>
      <c r="B4443" s="832">
        <v>2025</v>
      </c>
      <c r="C4443" s="832" t="s">
        <v>1354</v>
      </c>
      <c r="D4443" s="832" t="s">
        <v>1355</v>
      </c>
      <c r="E4443" s="832" t="s">
        <v>333</v>
      </c>
      <c r="F4443" s="832" t="s">
        <v>1119</v>
      </c>
      <c r="G4443" s="832">
        <v>19589.32</v>
      </c>
      <c r="H4443" s="832">
        <v>37790.639999999999</v>
      </c>
      <c r="I4443" s="832">
        <v>56880.55</v>
      </c>
      <c r="J4443" s="832">
        <v>76464.09</v>
      </c>
      <c r="K4443" s="832">
        <v>96498.13</v>
      </c>
      <c r="L4443" s="832">
        <v>114451.29</v>
      </c>
      <c r="M4443" s="832">
        <v>133944.15</v>
      </c>
      <c r="N4443" s="832">
        <v>151233.60999999999</v>
      </c>
      <c r="O4443" s="832">
        <v>166938.18</v>
      </c>
      <c r="P4443" s="832">
        <v>194401.64</v>
      </c>
      <c r="Q4443" s="832">
        <v>215566.76</v>
      </c>
      <c r="R4443" s="832">
        <v>234182.68</v>
      </c>
      <c r="S4443" s="832">
        <v>19596.98</v>
      </c>
      <c r="T4443" s="832">
        <v>19596.98</v>
      </c>
      <c r="U4443" s="832">
        <v>0</v>
      </c>
      <c r="V4443" s="832">
        <v>0</v>
      </c>
      <c r="W4443" s="832">
        <v>0</v>
      </c>
      <c r="X4443" s="832">
        <v>0</v>
      </c>
      <c r="Y4443" s="832">
        <v>0</v>
      </c>
      <c r="Z4443" s="832">
        <v>0</v>
      </c>
      <c r="AA4443" s="832">
        <v>0</v>
      </c>
      <c r="AB4443" s="832">
        <v>0</v>
      </c>
      <c r="AC4443" s="832">
        <v>0</v>
      </c>
      <c r="AD4443" s="832">
        <v>0</v>
      </c>
      <c r="AE4443" s="832">
        <v>0</v>
      </c>
      <c r="AF4443" s="832">
        <v>0</v>
      </c>
      <c r="AG4443" s="832">
        <v>0</v>
      </c>
      <c r="AH4443" s="832">
        <v>0</v>
      </c>
      <c r="AI4443" s="832">
        <v>0</v>
      </c>
    </row>
    <row r="4444" spans="1:35" ht="15" customHeight="1">
      <c r="A4444" s="832" t="s">
        <v>1150</v>
      </c>
      <c r="B4444" s="832">
        <v>2025</v>
      </c>
      <c r="C4444" s="832" t="s">
        <v>1356</v>
      </c>
      <c r="D4444" s="832" t="s">
        <v>1357</v>
      </c>
      <c r="E4444" s="832" t="s">
        <v>333</v>
      </c>
      <c r="F4444" s="832" t="s">
        <v>1119</v>
      </c>
      <c r="G4444" s="832">
        <v>4242.37</v>
      </c>
      <c r="H4444" s="832">
        <v>5887.5</v>
      </c>
      <c r="I4444" s="832">
        <v>7239.05</v>
      </c>
      <c r="J4444" s="832">
        <v>9609.18</v>
      </c>
      <c r="K4444" s="832">
        <v>12830.31</v>
      </c>
      <c r="L4444" s="832">
        <v>15696.28</v>
      </c>
      <c r="M4444" s="832">
        <v>18271.82</v>
      </c>
      <c r="N4444" s="832">
        <v>20657.68</v>
      </c>
      <c r="O4444" s="832">
        <v>22727.62</v>
      </c>
      <c r="P4444" s="832">
        <v>25881.79</v>
      </c>
      <c r="Q4444" s="832">
        <v>27045.83</v>
      </c>
      <c r="R4444" s="832">
        <v>32526</v>
      </c>
      <c r="S4444" s="832">
        <v>2458.71</v>
      </c>
      <c r="T4444" s="832">
        <v>2458.71</v>
      </c>
      <c r="U4444" s="832">
        <v>0</v>
      </c>
      <c r="V4444" s="832">
        <v>0</v>
      </c>
      <c r="W4444" s="832">
        <v>0</v>
      </c>
      <c r="X4444" s="832">
        <v>0</v>
      </c>
      <c r="Y4444" s="832">
        <v>0</v>
      </c>
      <c r="Z4444" s="832">
        <v>0</v>
      </c>
      <c r="AA4444" s="832">
        <v>0</v>
      </c>
      <c r="AB4444" s="832">
        <v>0</v>
      </c>
      <c r="AC4444" s="832">
        <v>0</v>
      </c>
      <c r="AD4444" s="832">
        <v>0</v>
      </c>
      <c r="AE4444" s="832">
        <v>0</v>
      </c>
      <c r="AF4444" s="832">
        <v>0</v>
      </c>
      <c r="AG4444" s="832">
        <v>0</v>
      </c>
      <c r="AH4444" s="832">
        <v>0</v>
      </c>
      <c r="AI4444" s="832">
        <v>0</v>
      </c>
    </row>
    <row r="4445" spans="1:35" ht="15" customHeight="1">
      <c r="A4445" s="832" t="s">
        <v>1150</v>
      </c>
      <c r="B4445" s="832">
        <v>2025</v>
      </c>
      <c r="C4445" s="832" t="s">
        <v>1358</v>
      </c>
      <c r="D4445" s="832" t="s">
        <v>1359</v>
      </c>
      <c r="E4445" s="832" t="s">
        <v>333</v>
      </c>
      <c r="F4445" s="832" t="s">
        <v>1119</v>
      </c>
      <c r="G4445" s="832">
        <v>0</v>
      </c>
      <c r="H4445" s="832">
        <v>0</v>
      </c>
      <c r="I4445" s="832">
        <v>0</v>
      </c>
      <c r="J4445" s="832">
        <v>0</v>
      </c>
      <c r="K4445" s="832">
        <v>0</v>
      </c>
      <c r="L4445" s="832">
        <v>0</v>
      </c>
      <c r="M4445" s="832">
        <v>0</v>
      </c>
      <c r="N4445" s="832">
        <v>0</v>
      </c>
      <c r="O4445" s="832">
        <v>0</v>
      </c>
      <c r="P4445" s="832">
        <v>0</v>
      </c>
      <c r="Q4445" s="832">
        <v>0</v>
      </c>
      <c r="R4445" s="832">
        <v>0</v>
      </c>
      <c r="S4445" s="832">
        <v>0</v>
      </c>
      <c r="T4445" s="832">
        <v>0</v>
      </c>
      <c r="U4445" s="832">
        <v>0</v>
      </c>
      <c r="V4445" s="832">
        <v>0</v>
      </c>
      <c r="W4445" s="832">
        <v>0</v>
      </c>
      <c r="X4445" s="832">
        <v>0</v>
      </c>
      <c r="Y4445" s="832">
        <v>0</v>
      </c>
      <c r="Z4445" s="832">
        <v>0</v>
      </c>
      <c r="AA4445" s="832">
        <v>0</v>
      </c>
      <c r="AB4445" s="832">
        <v>0</v>
      </c>
      <c r="AC4445" s="832">
        <v>0</v>
      </c>
      <c r="AD4445" s="832">
        <v>0</v>
      </c>
      <c r="AE4445" s="832">
        <v>0</v>
      </c>
      <c r="AF4445" s="832">
        <v>0</v>
      </c>
      <c r="AG4445" s="832">
        <v>0</v>
      </c>
      <c r="AH4445" s="832">
        <v>0</v>
      </c>
      <c r="AI4445" s="832">
        <v>0</v>
      </c>
    </row>
    <row r="4446" spans="1:35" ht="15" customHeight="1">
      <c r="A4446" s="832" t="s">
        <v>1150</v>
      </c>
      <c r="B4446" s="832">
        <v>2025</v>
      </c>
      <c r="C4446" s="832" t="s">
        <v>1360</v>
      </c>
      <c r="D4446" s="832" t="s">
        <v>1361</v>
      </c>
      <c r="E4446" s="832" t="s">
        <v>333</v>
      </c>
      <c r="F4446" s="832" t="s">
        <v>1119</v>
      </c>
      <c r="G4446" s="832">
        <v>0</v>
      </c>
      <c r="H4446" s="832">
        <v>0</v>
      </c>
      <c r="I4446" s="832">
        <v>0</v>
      </c>
      <c r="J4446" s="832">
        <v>0</v>
      </c>
      <c r="K4446" s="832">
        <v>0</v>
      </c>
      <c r="L4446" s="832">
        <v>0</v>
      </c>
      <c r="M4446" s="832">
        <v>0</v>
      </c>
      <c r="N4446" s="832">
        <v>0</v>
      </c>
      <c r="O4446" s="832">
        <v>0</v>
      </c>
      <c r="P4446" s="832">
        <v>0</v>
      </c>
      <c r="Q4446" s="832">
        <v>0</v>
      </c>
      <c r="R4446" s="832">
        <v>0</v>
      </c>
      <c r="S4446" s="832">
        <v>0</v>
      </c>
      <c r="T4446" s="832">
        <v>0</v>
      </c>
      <c r="U4446" s="832">
        <v>0</v>
      </c>
      <c r="V4446" s="832">
        <v>0</v>
      </c>
      <c r="W4446" s="832">
        <v>0</v>
      </c>
      <c r="X4446" s="832">
        <v>0</v>
      </c>
      <c r="Y4446" s="832">
        <v>0</v>
      </c>
      <c r="Z4446" s="832">
        <v>0</v>
      </c>
      <c r="AA4446" s="832">
        <v>0</v>
      </c>
      <c r="AB4446" s="832">
        <v>0</v>
      </c>
      <c r="AC4446" s="832">
        <v>0</v>
      </c>
      <c r="AD4446" s="832">
        <v>0</v>
      </c>
      <c r="AE4446" s="832">
        <v>0</v>
      </c>
      <c r="AF4446" s="832">
        <v>0</v>
      </c>
      <c r="AG4446" s="832">
        <v>0</v>
      </c>
      <c r="AH4446" s="832">
        <v>0</v>
      </c>
      <c r="AI4446" s="832">
        <v>0</v>
      </c>
    </row>
    <row r="4447" spans="1:35" ht="15" customHeight="1">
      <c r="A4447" s="832" t="s">
        <v>1150</v>
      </c>
      <c r="B4447" s="832">
        <v>2025</v>
      </c>
      <c r="C4447" s="832" t="s">
        <v>1362</v>
      </c>
      <c r="D4447" s="832" t="s">
        <v>1363</v>
      </c>
      <c r="E4447" s="832" t="s">
        <v>333</v>
      </c>
      <c r="F4447" s="832" t="s">
        <v>1119</v>
      </c>
      <c r="G4447" s="832">
        <v>254.45</v>
      </c>
      <c r="H4447" s="832">
        <v>453.36</v>
      </c>
      <c r="I4447" s="832">
        <v>635.57000000000005</v>
      </c>
      <c r="J4447" s="832">
        <v>822.46</v>
      </c>
      <c r="K4447" s="832">
        <v>1236.9100000000001</v>
      </c>
      <c r="L4447" s="832">
        <v>1629.58</v>
      </c>
      <c r="M4447" s="832">
        <v>2032.47</v>
      </c>
      <c r="N4447" s="832">
        <v>2420.31</v>
      </c>
      <c r="O4447" s="832">
        <v>2723.41</v>
      </c>
      <c r="P4447" s="832">
        <v>3240.06</v>
      </c>
      <c r="Q4447" s="832">
        <v>3585.74</v>
      </c>
      <c r="R4447" s="832">
        <v>3988.24</v>
      </c>
      <c r="S4447" s="832">
        <v>325.98</v>
      </c>
      <c r="T4447" s="832">
        <v>325.98</v>
      </c>
      <c r="U4447" s="832">
        <v>0</v>
      </c>
      <c r="V4447" s="832">
        <v>0</v>
      </c>
      <c r="W4447" s="832">
        <v>0</v>
      </c>
      <c r="X4447" s="832">
        <v>0</v>
      </c>
      <c r="Y4447" s="832">
        <v>0</v>
      </c>
      <c r="Z4447" s="832">
        <v>0</v>
      </c>
      <c r="AA4447" s="832">
        <v>0</v>
      </c>
      <c r="AB4447" s="832">
        <v>0</v>
      </c>
      <c r="AC4447" s="832">
        <v>0</v>
      </c>
      <c r="AD4447" s="832">
        <v>0</v>
      </c>
      <c r="AE4447" s="832">
        <v>0</v>
      </c>
      <c r="AF4447" s="832">
        <v>0</v>
      </c>
      <c r="AG4447" s="832">
        <v>0</v>
      </c>
      <c r="AH4447" s="832">
        <v>0</v>
      </c>
      <c r="AI4447" s="832">
        <v>0</v>
      </c>
    </row>
    <row r="4448" spans="1:35" ht="15" customHeight="1">
      <c r="A4448" s="832" t="s">
        <v>1150</v>
      </c>
      <c r="B4448" s="832">
        <v>2025</v>
      </c>
      <c r="C4448" s="832" t="s">
        <v>1364</v>
      </c>
      <c r="D4448" s="832" t="s">
        <v>1365</v>
      </c>
      <c r="E4448" s="832" t="s">
        <v>333</v>
      </c>
      <c r="F4448" s="832" t="s">
        <v>1119</v>
      </c>
      <c r="G4448" s="832">
        <v>4437.24</v>
      </c>
      <c r="H4448" s="832">
        <v>8290.67</v>
      </c>
      <c r="I4448" s="832">
        <v>11800.02</v>
      </c>
      <c r="J4448" s="832">
        <v>15568.77</v>
      </c>
      <c r="K4448" s="832">
        <v>19766.349999999999</v>
      </c>
      <c r="L4448" s="832">
        <v>23691.58</v>
      </c>
      <c r="M4448" s="832">
        <v>26625.19</v>
      </c>
      <c r="N4448" s="832">
        <v>29767.279999999999</v>
      </c>
      <c r="O4448" s="832">
        <v>32069.95</v>
      </c>
      <c r="P4448" s="832">
        <v>35724.47</v>
      </c>
      <c r="Q4448" s="832">
        <v>37976.01</v>
      </c>
      <c r="R4448" s="832">
        <v>41304.699999999997</v>
      </c>
      <c r="S4448" s="832">
        <v>3452.36</v>
      </c>
      <c r="T4448" s="832">
        <v>3452.36</v>
      </c>
      <c r="U4448" s="832">
        <v>0</v>
      </c>
      <c r="V4448" s="832">
        <v>0</v>
      </c>
      <c r="W4448" s="832">
        <v>0</v>
      </c>
      <c r="X4448" s="832">
        <v>0</v>
      </c>
      <c r="Y4448" s="832">
        <v>0</v>
      </c>
      <c r="Z4448" s="832">
        <v>0</v>
      </c>
      <c r="AA4448" s="832">
        <v>0</v>
      </c>
      <c r="AB4448" s="832">
        <v>0</v>
      </c>
      <c r="AC4448" s="832">
        <v>0</v>
      </c>
      <c r="AD4448" s="832">
        <v>0</v>
      </c>
      <c r="AE4448" s="832">
        <v>0</v>
      </c>
      <c r="AF4448" s="832">
        <v>0</v>
      </c>
      <c r="AG4448" s="832">
        <v>0</v>
      </c>
      <c r="AH4448" s="832">
        <v>0</v>
      </c>
      <c r="AI4448" s="832">
        <v>0</v>
      </c>
    </row>
    <row r="4449" spans="1:35" ht="15" customHeight="1">
      <c r="A4449" s="832" t="s">
        <v>1150</v>
      </c>
      <c r="B4449" s="832">
        <v>2025</v>
      </c>
      <c r="C4449" s="832" t="s">
        <v>1366</v>
      </c>
      <c r="D4449" s="832" t="s">
        <v>1367</v>
      </c>
      <c r="E4449" s="832" t="s">
        <v>333</v>
      </c>
      <c r="F4449" s="832" t="s">
        <v>1119</v>
      </c>
      <c r="G4449" s="832">
        <v>0</v>
      </c>
      <c r="H4449" s="832">
        <v>0</v>
      </c>
      <c r="I4449" s="832">
        <v>0</v>
      </c>
      <c r="J4449" s="832">
        <v>0</v>
      </c>
      <c r="K4449" s="832">
        <v>0</v>
      </c>
      <c r="L4449" s="832">
        <v>0</v>
      </c>
      <c r="M4449" s="832">
        <v>0</v>
      </c>
      <c r="N4449" s="832">
        <v>0</v>
      </c>
      <c r="O4449" s="832">
        <v>0</v>
      </c>
      <c r="P4449" s="832">
        <v>0</v>
      </c>
      <c r="Q4449" s="832">
        <v>0</v>
      </c>
      <c r="R4449" s="832">
        <v>0</v>
      </c>
      <c r="S4449" s="832">
        <v>0</v>
      </c>
      <c r="T4449" s="832">
        <v>0</v>
      </c>
      <c r="U4449" s="832">
        <v>0</v>
      </c>
      <c r="V4449" s="832">
        <v>0</v>
      </c>
      <c r="W4449" s="832">
        <v>0</v>
      </c>
      <c r="X4449" s="832">
        <v>0</v>
      </c>
      <c r="Y4449" s="832">
        <v>0</v>
      </c>
      <c r="Z4449" s="832">
        <v>0</v>
      </c>
      <c r="AA4449" s="832">
        <v>0</v>
      </c>
      <c r="AB4449" s="832">
        <v>0</v>
      </c>
      <c r="AC4449" s="832">
        <v>0</v>
      </c>
      <c r="AD4449" s="832">
        <v>0</v>
      </c>
      <c r="AE4449" s="832">
        <v>0</v>
      </c>
      <c r="AF4449" s="832">
        <v>0</v>
      </c>
      <c r="AG4449" s="832">
        <v>0</v>
      </c>
      <c r="AH4449" s="832">
        <v>0</v>
      </c>
      <c r="AI4449" s="832">
        <v>0</v>
      </c>
    </row>
    <row r="4450" spans="1:35" ht="15" customHeight="1">
      <c r="A4450" s="832" t="s">
        <v>1150</v>
      </c>
      <c r="B4450" s="832">
        <v>2025</v>
      </c>
      <c r="C4450" s="832" t="s">
        <v>1368</v>
      </c>
      <c r="D4450" s="832" t="s">
        <v>1369</v>
      </c>
      <c r="E4450" s="832" t="s">
        <v>333</v>
      </c>
      <c r="F4450" s="832" t="s">
        <v>1119</v>
      </c>
      <c r="G4450" s="832">
        <v>744.95</v>
      </c>
      <c r="H4450" s="832">
        <v>1501.94</v>
      </c>
      <c r="I4450" s="832">
        <v>2108.5300000000002</v>
      </c>
      <c r="J4450" s="832">
        <v>2730.86</v>
      </c>
      <c r="K4450" s="832">
        <v>3540.65</v>
      </c>
      <c r="L4450" s="832">
        <v>4179.12</v>
      </c>
      <c r="M4450" s="832">
        <v>4709.68</v>
      </c>
      <c r="N4450" s="832">
        <v>5939.46</v>
      </c>
      <c r="O4450" s="832">
        <v>6701.29</v>
      </c>
      <c r="P4450" s="832">
        <v>7174.11</v>
      </c>
      <c r="Q4450" s="832">
        <v>7343.55</v>
      </c>
      <c r="R4450" s="832">
        <v>7855.28</v>
      </c>
      <c r="S4450" s="832">
        <v>667.6</v>
      </c>
      <c r="T4450" s="832">
        <v>667.6</v>
      </c>
      <c r="U4450" s="832">
        <v>0</v>
      </c>
      <c r="V4450" s="832">
        <v>0</v>
      </c>
      <c r="W4450" s="832">
        <v>0</v>
      </c>
      <c r="X4450" s="832">
        <v>0</v>
      </c>
      <c r="Y4450" s="832">
        <v>0</v>
      </c>
      <c r="Z4450" s="832">
        <v>0</v>
      </c>
      <c r="AA4450" s="832">
        <v>0</v>
      </c>
      <c r="AB4450" s="832">
        <v>0</v>
      </c>
      <c r="AC4450" s="832">
        <v>0</v>
      </c>
      <c r="AD4450" s="832">
        <v>0</v>
      </c>
      <c r="AE4450" s="832">
        <v>0</v>
      </c>
      <c r="AF4450" s="832">
        <v>0</v>
      </c>
      <c r="AG4450" s="832">
        <v>0</v>
      </c>
      <c r="AH4450" s="832">
        <v>0</v>
      </c>
      <c r="AI4450" s="832">
        <v>0</v>
      </c>
    </row>
    <row r="4451" spans="1:35" ht="15" customHeight="1">
      <c r="A4451" s="832" t="s">
        <v>1150</v>
      </c>
      <c r="B4451" s="832">
        <v>2025</v>
      </c>
      <c r="C4451" s="832" t="s">
        <v>1370</v>
      </c>
      <c r="D4451" s="832" t="s">
        <v>1371</v>
      </c>
      <c r="E4451" s="832" t="s">
        <v>333</v>
      </c>
      <c r="F4451" s="832" t="s">
        <v>1119</v>
      </c>
      <c r="G4451" s="832">
        <v>0</v>
      </c>
      <c r="H4451" s="832">
        <v>0</v>
      </c>
      <c r="I4451" s="832">
        <v>0</v>
      </c>
      <c r="J4451" s="832">
        <v>0</v>
      </c>
      <c r="K4451" s="832">
        <v>0</v>
      </c>
      <c r="L4451" s="832">
        <v>0</v>
      </c>
      <c r="M4451" s="832">
        <v>0</v>
      </c>
      <c r="N4451" s="832">
        <v>0</v>
      </c>
      <c r="O4451" s="832">
        <v>0</v>
      </c>
      <c r="P4451" s="832">
        <v>0</v>
      </c>
      <c r="Q4451" s="832">
        <v>0</v>
      </c>
      <c r="R4451" s="832">
        <v>0</v>
      </c>
      <c r="S4451" s="832">
        <v>0</v>
      </c>
      <c r="T4451" s="832">
        <v>0</v>
      </c>
      <c r="U4451" s="832">
        <v>0</v>
      </c>
      <c r="V4451" s="832">
        <v>0</v>
      </c>
      <c r="W4451" s="832">
        <v>0</v>
      </c>
      <c r="X4451" s="832">
        <v>0</v>
      </c>
      <c r="Y4451" s="832">
        <v>0</v>
      </c>
      <c r="Z4451" s="832">
        <v>0</v>
      </c>
      <c r="AA4451" s="832">
        <v>0</v>
      </c>
      <c r="AB4451" s="832">
        <v>0</v>
      </c>
      <c r="AC4451" s="832">
        <v>0</v>
      </c>
      <c r="AD4451" s="832">
        <v>0</v>
      </c>
      <c r="AE4451" s="832">
        <v>0</v>
      </c>
      <c r="AF4451" s="832">
        <v>0</v>
      </c>
      <c r="AG4451" s="832">
        <v>0</v>
      </c>
      <c r="AH4451" s="832">
        <v>0</v>
      </c>
      <c r="AI4451" s="832">
        <v>0</v>
      </c>
    </row>
    <row r="4452" spans="1:35" ht="15" customHeight="1">
      <c r="A4452" s="832" t="s">
        <v>1150</v>
      </c>
      <c r="B4452" s="832">
        <v>2025</v>
      </c>
      <c r="C4452" s="832" t="s">
        <v>1372</v>
      </c>
      <c r="D4452" s="832" t="s">
        <v>1373</v>
      </c>
      <c r="E4452" s="832" t="s">
        <v>333</v>
      </c>
      <c r="F4452" s="832" t="s">
        <v>1119</v>
      </c>
      <c r="G4452" s="832">
        <v>0</v>
      </c>
      <c r="H4452" s="832">
        <v>0</v>
      </c>
      <c r="I4452" s="832">
        <v>0</v>
      </c>
      <c r="J4452" s="832">
        <v>0</v>
      </c>
      <c r="K4452" s="832">
        <v>0</v>
      </c>
      <c r="L4452" s="832">
        <v>0</v>
      </c>
      <c r="M4452" s="832">
        <v>0</v>
      </c>
      <c r="N4452" s="832">
        <v>0</v>
      </c>
      <c r="O4452" s="832">
        <v>0</v>
      </c>
      <c r="P4452" s="832">
        <v>0</v>
      </c>
      <c r="Q4452" s="832">
        <v>0</v>
      </c>
      <c r="R4452" s="832">
        <v>0</v>
      </c>
      <c r="S4452" s="832">
        <v>0</v>
      </c>
      <c r="T4452" s="832">
        <v>0</v>
      </c>
      <c r="U4452" s="832">
        <v>0</v>
      </c>
      <c r="V4452" s="832">
        <v>0</v>
      </c>
      <c r="W4452" s="832">
        <v>0</v>
      </c>
      <c r="X4452" s="832">
        <v>0</v>
      </c>
      <c r="Y4452" s="832">
        <v>0</v>
      </c>
      <c r="Z4452" s="832">
        <v>0</v>
      </c>
      <c r="AA4452" s="832">
        <v>0</v>
      </c>
      <c r="AB4452" s="832">
        <v>0</v>
      </c>
      <c r="AC4452" s="832">
        <v>0</v>
      </c>
      <c r="AD4452" s="832">
        <v>0</v>
      </c>
      <c r="AE4452" s="832">
        <v>0</v>
      </c>
      <c r="AF4452" s="832">
        <v>0</v>
      </c>
      <c r="AG4452" s="832">
        <v>0</v>
      </c>
      <c r="AH4452" s="832">
        <v>0</v>
      </c>
      <c r="AI4452" s="832">
        <v>0</v>
      </c>
    </row>
    <row r="4453" spans="1:35" ht="15" customHeight="1">
      <c r="A4453" s="832" t="s">
        <v>1150</v>
      </c>
      <c r="B4453" s="832">
        <v>2025</v>
      </c>
      <c r="C4453" s="832" t="s">
        <v>1374</v>
      </c>
      <c r="D4453" s="832" t="s">
        <v>1375</v>
      </c>
      <c r="E4453" s="832" t="s">
        <v>333</v>
      </c>
      <c r="F4453" s="832" t="s">
        <v>1119</v>
      </c>
      <c r="G4453" s="832">
        <v>0</v>
      </c>
      <c r="H4453" s="832">
        <v>0</v>
      </c>
      <c r="I4453" s="832">
        <v>0</v>
      </c>
      <c r="J4453" s="832">
        <v>0</v>
      </c>
      <c r="K4453" s="832">
        <v>1365</v>
      </c>
      <c r="L4453" s="832">
        <v>2665</v>
      </c>
      <c r="M4453" s="832">
        <v>2665</v>
      </c>
      <c r="N4453" s="832">
        <v>2665</v>
      </c>
      <c r="O4453" s="832">
        <v>4030</v>
      </c>
      <c r="P4453" s="832">
        <v>6124.58</v>
      </c>
      <c r="Q4453" s="832">
        <v>8186.17</v>
      </c>
      <c r="R4453" s="832">
        <v>10397.16</v>
      </c>
      <c r="S4453" s="832">
        <v>744.2</v>
      </c>
      <c r="T4453" s="832">
        <v>744.2</v>
      </c>
      <c r="U4453" s="832">
        <v>0</v>
      </c>
      <c r="V4453" s="832">
        <v>0</v>
      </c>
      <c r="W4453" s="832">
        <v>0</v>
      </c>
      <c r="X4453" s="832">
        <v>0</v>
      </c>
      <c r="Y4453" s="832">
        <v>0</v>
      </c>
      <c r="Z4453" s="832">
        <v>0</v>
      </c>
      <c r="AA4453" s="832">
        <v>0</v>
      </c>
      <c r="AB4453" s="832">
        <v>0</v>
      </c>
      <c r="AC4453" s="832">
        <v>0</v>
      </c>
      <c r="AD4453" s="832">
        <v>0</v>
      </c>
      <c r="AE4453" s="832">
        <v>0</v>
      </c>
      <c r="AF4453" s="832">
        <v>0</v>
      </c>
      <c r="AG4453" s="832">
        <v>0</v>
      </c>
      <c r="AH4453" s="832">
        <v>0</v>
      </c>
      <c r="AI4453" s="832">
        <v>0</v>
      </c>
    </row>
    <row r="4454" spans="1:35" ht="15" customHeight="1">
      <c r="A4454" s="832" t="s">
        <v>1150</v>
      </c>
      <c r="B4454" s="832">
        <v>2025</v>
      </c>
      <c r="C4454" s="832" t="s">
        <v>1376</v>
      </c>
      <c r="D4454" s="832" t="s">
        <v>1377</v>
      </c>
      <c r="E4454" s="832" t="s">
        <v>333</v>
      </c>
      <c r="F4454" s="832" t="s">
        <v>1119</v>
      </c>
      <c r="G4454" s="832">
        <v>640.55999999999995</v>
      </c>
      <c r="H4454" s="832">
        <v>989.22</v>
      </c>
      <c r="I4454" s="832">
        <v>990.12</v>
      </c>
      <c r="J4454" s="832">
        <v>990.12</v>
      </c>
      <c r="K4454" s="832">
        <v>1295.02</v>
      </c>
      <c r="L4454" s="832">
        <v>1318.99</v>
      </c>
      <c r="M4454" s="832">
        <v>1318.99</v>
      </c>
      <c r="N4454" s="832">
        <v>1360.37</v>
      </c>
      <c r="O4454" s="832">
        <v>1414.93</v>
      </c>
      <c r="P4454" s="832">
        <v>1418.11</v>
      </c>
      <c r="Q4454" s="832">
        <v>1449.71</v>
      </c>
      <c r="R4454" s="832">
        <v>1694.61</v>
      </c>
      <c r="S4454" s="832">
        <v>131.79</v>
      </c>
      <c r="T4454" s="832">
        <v>131.79</v>
      </c>
      <c r="U4454" s="832">
        <v>0</v>
      </c>
      <c r="V4454" s="832">
        <v>0</v>
      </c>
      <c r="W4454" s="832">
        <v>0</v>
      </c>
      <c r="X4454" s="832">
        <v>0</v>
      </c>
      <c r="Y4454" s="832">
        <v>0</v>
      </c>
      <c r="Z4454" s="832">
        <v>0</v>
      </c>
      <c r="AA4454" s="832">
        <v>0</v>
      </c>
      <c r="AB4454" s="832">
        <v>0</v>
      </c>
      <c r="AC4454" s="832">
        <v>0</v>
      </c>
      <c r="AD4454" s="832">
        <v>0</v>
      </c>
      <c r="AE4454" s="832">
        <v>0</v>
      </c>
      <c r="AF4454" s="832">
        <v>0</v>
      </c>
      <c r="AG4454" s="832">
        <v>0</v>
      </c>
      <c r="AH4454" s="832">
        <v>0</v>
      </c>
      <c r="AI4454" s="832">
        <v>0</v>
      </c>
    </row>
    <row r="4455" spans="1:35" ht="15" customHeight="1">
      <c r="A4455" s="832" t="s">
        <v>1150</v>
      </c>
      <c r="B4455" s="832">
        <v>2025</v>
      </c>
      <c r="C4455" s="832" t="s">
        <v>1378</v>
      </c>
      <c r="D4455" s="832" t="s">
        <v>1379</v>
      </c>
      <c r="E4455" s="832" t="s">
        <v>333</v>
      </c>
      <c r="F4455" s="832" t="s">
        <v>1119</v>
      </c>
      <c r="G4455" s="832">
        <v>7094.24</v>
      </c>
      <c r="H4455" s="832">
        <v>19218.900000000001</v>
      </c>
      <c r="I4455" s="832">
        <v>38340.29</v>
      </c>
      <c r="J4455" s="832">
        <v>54578.29</v>
      </c>
      <c r="K4455" s="832">
        <v>65532.45</v>
      </c>
      <c r="L4455" s="832">
        <v>86526.07</v>
      </c>
      <c r="M4455" s="832">
        <v>105009.47</v>
      </c>
      <c r="N4455" s="832">
        <v>136131.26</v>
      </c>
      <c r="O4455" s="832">
        <v>136140.4</v>
      </c>
      <c r="P4455" s="832">
        <v>157242.60999999999</v>
      </c>
      <c r="Q4455" s="832">
        <v>177435.5</v>
      </c>
      <c r="R4455" s="832">
        <v>194022.98</v>
      </c>
      <c r="S4455" s="832">
        <v>16130.5</v>
      </c>
      <c r="T4455" s="832">
        <v>16130.5</v>
      </c>
      <c r="U4455" s="832">
        <v>0</v>
      </c>
      <c r="V4455" s="832">
        <v>0</v>
      </c>
      <c r="W4455" s="832">
        <v>0</v>
      </c>
      <c r="X4455" s="832">
        <v>0</v>
      </c>
      <c r="Y4455" s="832">
        <v>0</v>
      </c>
      <c r="Z4455" s="832">
        <v>0</v>
      </c>
      <c r="AA4455" s="832">
        <v>0</v>
      </c>
      <c r="AB4455" s="832">
        <v>0</v>
      </c>
      <c r="AC4455" s="832">
        <v>0</v>
      </c>
      <c r="AD4455" s="832">
        <v>0</v>
      </c>
      <c r="AE4455" s="832">
        <v>0</v>
      </c>
      <c r="AF4455" s="832">
        <v>0</v>
      </c>
      <c r="AG4455" s="832">
        <v>0</v>
      </c>
      <c r="AH4455" s="832">
        <v>0</v>
      </c>
      <c r="AI4455" s="832">
        <v>0</v>
      </c>
    </row>
    <row r="4456" spans="1:35" ht="15" customHeight="1">
      <c r="A4456" s="832" t="s">
        <v>1150</v>
      </c>
      <c r="B4456" s="832">
        <v>2025</v>
      </c>
      <c r="C4456" s="832" t="s">
        <v>1380</v>
      </c>
      <c r="D4456" s="832" t="s">
        <v>1381</v>
      </c>
      <c r="E4456" s="832" t="s">
        <v>333</v>
      </c>
      <c r="F4456" s="832" t="s">
        <v>1119</v>
      </c>
      <c r="G4456" s="832">
        <v>0</v>
      </c>
      <c r="H4456" s="832">
        <v>198.99</v>
      </c>
      <c r="I4456" s="832">
        <v>238.79</v>
      </c>
      <c r="J4456" s="832">
        <v>278.58999999999997</v>
      </c>
      <c r="K4456" s="832">
        <v>318.39</v>
      </c>
      <c r="L4456" s="832">
        <v>358.19</v>
      </c>
      <c r="M4456" s="832">
        <v>397.99</v>
      </c>
      <c r="N4456" s="832">
        <v>437.79</v>
      </c>
      <c r="O4456" s="832">
        <v>477.59</v>
      </c>
      <c r="P4456" s="832">
        <v>518.84</v>
      </c>
      <c r="Q4456" s="832">
        <v>559.30999999999995</v>
      </c>
      <c r="R4456" s="832">
        <v>599.78</v>
      </c>
      <c r="S4456" s="832">
        <v>50.85</v>
      </c>
      <c r="T4456" s="832">
        <v>50.85</v>
      </c>
      <c r="U4456" s="832">
        <v>0</v>
      </c>
      <c r="V4456" s="832">
        <v>0</v>
      </c>
      <c r="W4456" s="832">
        <v>0</v>
      </c>
      <c r="X4456" s="832">
        <v>0</v>
      </c>
      <c r="Y4456" s="832">
        <v>0</v>
      </c>
      <c r="Z4456" s="832">
        <v>0</v>
      </c>
      <c r="AA4456" s="832">
        <v>0</v>
      </c>
      <c r="AB4456" s="832">
        <v>0</v>
      </c>
      <c r="AC4456" s="832">
        <v>0</v>
      </c>
      <c r="AD4456" s="832">
        <v>0</v>
      </c>
      <c r="AE4456" s="832">
        <v>0</v>
      </c>
      <c r="AF4456" s="832">
        <v>0</v>
      </c>
      <c r="AG4456" s="832">
        <v>0</v>
      </c>
      <c r="AH4456" s="832">
        <v>0</v>
      </c>
      <c r="AI4456" s="832">
        <v>0</v>
      </c>
    </row>
    <row r="4457" spans="1:35" ht="15" customHeight="1">
      <c r="A4457" s="832" t="s">
        <v>1150</v>
      </c>
      <c r="B4457" s="832">
        <v>2025</v>
      </c>
      <c r="C4457" s="832" t="s">
        <v>1382</v>
      </c>
      <c r="D4457" s="832" t="s">
        <v>1383</v>
      </c>
      <c r="E4457" s="832" t="s">
        <v>333</v>
      </c>
      <c r="F4457" s="832" t="s">
        <v>1119</v>
      </c>
      <c r="G4457" s="832">
        <v>0</v>
      </c>
      <c r="H4457" s="832">
        <v>0</v>
      </c>
      <c r="I4457" s="832">
        <v>0</v>
      </c>
      <c r="J4457" s="832">
        <v>0</v>
      </c>
      <c r="K4457" s="832">
        <v>0</v>
      </c>
      <c r="L4457" s="832">
        <v>0</v>
      </c>
      <c r="M4457" s="832">
        <v>0</v>
      </c>
      <c r="N4457" s="832">
        <v>0</v>
      </c>
      <c r="O4457" s="832">
        <v>0</v>
      </c>
      <c r="P4457" s="832">
        <v>0</v>
      </c>
      <c r="Q4457" s="832">
        <v>0</v>
      </c>
      <c r="R4457" s="832">
        <v>0</v>
      </c>
      <c r="S4457" s="832">
        <v>0</v>
      </c>
      <c r="T4457" s="832">
        <v>0</v>
      </c>
      <c r="U4457" s="832">
        <v>0</v>
      </c>
      <c r="V4457" s="832">
        <v>0</v>
      </c>
      <c r="W4457" s="832">
        <v>0</v>
      </c>
      <c r="X4457" s="832">
        <v>0</v>
      </c>
      <c r="Y4457" s="832">
        <v>0</v>
      </c>
      <c r="Z4457" s="832">
        <v>0</v>
      </c>
      <c r="AA4457" s="832">
        <v>0</v>
      </c>
      <c r="AB4457" s="832">
        <v>0</v>
      </c>
      <c r="AC4457" s="832">
        <v>0</v>
      </c>
      <c r="AD4457" s="832">
        <v>0</v>
      </c>
      <c r="AE4457" s="832">
        <v>0</v>
      </c>
      <c r="AF4457" s="832">
        <v>0</v>
      </c>
      <c r="AG4457" s="832">
        <v>0</v>
      </c>
      <c r="AH4457" s="832">
        <v>0</v>
      </c>
      <c r="AI4457" s="832">
        <v>0</v>
      </c>
    </row>
    <row r="4458" spans="1:35" ht="15" customHeight="1">
      <c r="A4458" s="832" t="s">
        <v>1150</v>
      </c>
      <c r="B4458" s="832">
        <v>2025</v>
      </c>
      <c r="C4458" s="832" t="s">
        <v>1384</v>
      </c>
      <c r="D4458" s="832" t="s">
        <v>1385</v>
      </c>
      <c r="E4458" s="832" t="s">
        <v>333</v>
      </c>
      <c r="F4458" s="832" t="s">
        <v>1119</v>
      </c>
      <c r="G4458" s="832">
        <v>0</v>
      </c>
      <c r="H4458" s="832">
        <v>0</v>
      </c>
      <c r="I4458" s="832">
        <v>0</v>
      </c>
      <c r="J4458" s="832">
        <v>0</v>
      </c>
      <c r="K4458" s="832">
        <v>0</v>
      </c>
      <c r="L4458" s="832">
        <v>0</v>
      </c>
      <c r="M4458" s="832">
        <v>0</v>
      </c>
      <c r="N4458" s="832">
        <v>0</v>
      </c>
      <c r="O4458" s="832">
        <v>100</v>
      </c>
      <c r="P4458" s="832">
        <v>100</v>
      </c>
      <c r="Q4458" s="832">
        <v>100</v>
      </c>
      <c r="R4458" s="832">
        <v>100</v>
      </c>
      <c r="S4458" s="832">
        <v>9.09</v>
      </c>
      <c r="T4458" s="832">
        <v>9.09</v>
      </c>
      <c r="U4458" s="832">
        <v>0</v>
      </c>
      <c r="V4458" s="832">
        <v>0</v>
      </c>
      <c r="W4458" s="832">
        <v>0</v>
      </c>
      <c r="X4458" s="832">
        <v>0</v>
      </c>
      <c r="Y4458" s="832">
        <v>0</v>
      </c>
      <c r="Z4458" s="832">
        <v>0</v>
      </c>
      <c r="AA4458" s="832">
        <v>0</v>
      </c>
      <c r="AB4458" s="832">
        <v>0</v>
      </c>
      <c r="AC4458" s="832">
        <v>0</v>
      </c>
      <c r="AD4458" s="832">
        <v>0</v>
      </c>
      <c r="AE4458" s="832">
        <v>0</v>
      </c>
      <c r="AF4458" s="832">
        <v>0</v>
      </c>
      <c r="AG4458" s="832">
        <v>0</v>
      </c>
      <c r="AH4458" s="832">
        <v>0</v>
      </c>
      <c r="AI4458" s="832">
        <v>0</v>
      </c>
    </row>
    <row r="4459" spans="1:35" ht="15" customHeight="1">
      <c r="A4459" s="832" t="s">
        <v>1150</v>
      </c>
      <c r="B4459" s="832">
        <v>2025</v>
      </c>
      <c r="C4459" s="832" t="s">
        <v>1386</v>
      </c>
      <c r="D4459" s="832" t="s">
        <v>1387</v>
      </c>
      <c r="E4459" s="832" t="s">
        <v>333</v>
      </c>
      <c r="F4459" s="832" t="s">
        <v>1119</v>
      </c>
      <c r="G4459" s="832">
        <v>500</v>
      </c>
      <c r="H4459" s="832">
        <v>1000</v>
      </c>
      <c r="I4459" s="832">
        <v>1639.16</v>
      </c>
      <c r="J4459" s="832">
        <v>2139.16</v>
      </c>
      <c r="K4459" s="832">
        <v>2884</v>
      </c>
      <c r="L4459" s="832">
        <v>3393.15</v>
      </c>
      <c r="M4459" s="832">
        <v>3914.91</v>
      </c>
      <c r="N4459" s="832">
        <v>4414.91</v>
      </c>
      <c r="O4459" s="832">
        <v>4914.91</v>
      </c>
      <c r="P4459" s="832">
        <v>5414.91</v>
      </c>
      <c r="Q4459" s="832">
        <v>5914.91</v>
      </c>
      <c r="R4459" s="832">
        <v>6414.91</v>
      </c>
      <c r="S4459" s="832">
        <v>537.72</v>
      </c>
      <c r="T4459" s="832">
        <v>537.72</v>
      </c>
      <c r="U4459" s="832">
        <v>0</v>
      </c>
      <c r="V4459" s="832">
        <v>0</v>
      </c>
      <c r="W4459" s="832">
        <v>0</v>
      </c>
      <c r="X4459" s="832">
        <v>0</v>
      </c>
      <c r="Y4459" s="832">
        <v>0</v>
      </c>
      <c r="Z4459" s="832">
        <v>0</v>
      </c>
      <c r="AA4459" s="832">
        <v>0</v>
      </c>
      <c r="AB4459" s="832">
        <v>0</v>
      </c>
      <c r="AC4459" s="832">
        <v>0</v>
      </c>
      <c r="AD4459" s="832">
        <v>0</v>
      </c>
      <c r="AE4459" s="832">
        <v>0</v>
      </c>
      <c r="AF4459" s="832">
        <v>0</v>
      </c>
      <c r="AG4459" s="832">
        <v>0</v>
      </c>
      <c r="AH4459" s="832">
        <v>0</v>
      </c>
      <c r="AI4459" s="832">
        <v>0</v>
      </c>
    </row>
    <row r="4460" spans="1:35" ht="15" customHeight="1">
      <c r="A4460" s="832" t="s">
        <v>1150</v>
      </c>
      <c r="B4460" s="832">
        <v>2025</v>
      </c>
      <c r="C4460" s="832" t="s">
        <v>1388</v>
      </c>
      <c r="D4460" s="832" t="s">
        <v>1389</v>
      </c>
      <c r="E4460" s="832" t="s">
        <v>333</v>
      </c>
      <c r="F4460" s="832" t="s">
        <v>1119</v>
      </c>
      <c r="G4460" s="832">
        <v>2166.16</v>
      </c>
      <c r="H4460" s="832">
        <v>4263.08</v>
      </c>
      <c r="I4460" s="832">
        <v>6361.77</v>
      </c>
      <c r="J4460" s="832">
        <v>8733.75</v>
      </c>
      <c r="K4460" s="832">
        <v>10251.56</v>
      </c>
      <c r="L4460" s="832">
        <v>11808.28</v>
      </c>
      <c r="M4460" s="832">
        <v>13309.37</v>
      </c>
      <c r="N4460" s="832">
        <v>15251.63</v>
      </c>
      <c r="O4460" s="832">
        <v>17267.32</v>
      </c>
      <c r="P4460" s="832">
        <v>18930.32</v>
      </c>
      <c r="Q4460" s="832">
        <v>20711.73</v>
      </c>
      <c r="R4460" s="832">
        <v>22282.16</v>
      </c>
      <c r="S4460" s="832">
        <v>1882.88</v>
      </c>
      <c r="T4460" s="832">
        <v>1882.88</v>
      </c>
      <c r="U4460" s="832">
        <v>0</v>
      </c>
      <c r="V4460" s="832">
        <v>0</v>
      </c>
      <c r="W4460" s="832">
        <v>0</v>
      </c>
      <c r="X4460" s="832">
        <v>0</v>
      </c>
      <c r="Y4460" s="832">
        <v>0</v>
      </c>
      <c r="Z4460" s="832">
        <v>0</v>
      </c>
      <c r="AA4460" s="832">
        <v>0</v>
      </c>
      <c r="AB4460" s="832">
        <v>0</v>
      </c>
      <c r="AC4460" s="832">
        <v>0</v>
      </c>
      <c r="AD4460" s="832">
        <v>0</v>
      </c>
      <c r="AE4460" s="832">
        <v>0</v>
      </c>
      <c r="AF4460" s="832">
        <v>0</v>
      </c>
      <c r="AG4460" s="832">
        <v>0</v>
      </c>
      <c r="AH4460" s="832">
        <v>0</v>
      </c>
      <c r="AI4460" s="832">
        <v>0</v>
      </c>
    </row>
    <row r="4461" spans="1:35" ht="15" customHeight="1">
      <c r="A4461" s="832" t="s">
        <v>1150</v>
      </c>
      <c r="B4461" s="832">
        <v>2025</v>
      </c>
      <c r="C4461" s="832" t="s">
        <v>1390</v>
      </c>
      <c r="D4461" s="832" t="s">
        <v>1391</v>
      </c>
      <c r="E4461" s="832" t="s">
        <v>333</v>
      </c>
      <c r="F4461" s="832" t="s">
        <v>1119</v>
      </c>
      <c r="G4461" s="832">
        <v>2099.63</v>
      </c>
      <c r="H4461" s="832">
        <v>2230.63</v>
      </c>
      <c r="I4461" s="832">
        <v>2905.45</v>
      </c>
      <c r="J4461" s="832">
        <v>3648.69</v>
      </c>
      <c r="K4461" s="832">
        <v>4277.28</v>
      </c>
      <c r="L4461" s="832">
        <v>5000.18</v>
      </c>
      <c r="M4461" s="832">
        <v>6199.41</v>
      </c>
      <c r="N4461" s="832">
        <v>6724.92</v>
      </c>
      <c r="O4461" s="832">
        <v>7436.62</v>
      </c>
      <c r="P4461" s="832">
        <v>8543.74</v>
      </c>
      <c r="Q4461" s="832">
        <v>8976.41</v>
      </c>
      <c r="R4461" s="832">
        <v>9404.0400000000009</v>
      </c>
      <c r="S4461" s="832">
        <v>816.04</v>
      </c>
      <c r="T4461" s="832">
        <v>816.04</v>
      </c>
      <c r="U4461" s="832">
        <v>0</v>
      </c>
      <c r="V4461" s="832">
        <v>0</v>
      </c>
      <c r="W4461" s="832">
        <v>0</v>
      </c>
      <c r="X4461" s="832">
        <v>0</v>
      </c>
      <c r="Y4461" s="832">
        <v>0</v>
      </c>
      <c r="Z4461" s="832">
        <v>0</v>
      </c>
      <c r="AA4461" s="832">
        <v>0</v>
      </c>
      <c r="AB4461" s="832">
        <v>0</v>
      </c>
      <c r="AC4461" s="832">
        <v>0</v>
      </c>
      <c r="AD4461" s="832">
        <v>0</v>
      </c>
      <c r="AE4461" s="832">
        <v>0</v>
      </c>
      <c r="AF4461" s="832">
        <v>0</v>
      </c>
      <c r="AG4461" s="832">
        <v>0</v>
      </c>
      <c r="AH4461" s="832">
        <v>0</v>
      </c>
      <c r="AI4461" s="832">
        <v>0</v>
      </c>
    </row>
    <row r="4462" spans="1:35" ht="15" customHeight="1">
      <c r="A4462" s="832" t="s">
        <v>1150</v>
      </c>
      <c r="B4462" s="832">
        <v>2025</v>
      </c>
      <c r="C4462" s="832" t="s">
        <v>1392</v>
      </c>
      <c r="D4462" s="832" t="s">
        <v>1393</v>
      </c>
      <c r="E4462" s="832" t="s">
        <v>333</v>
      </c>
      <c r="F4462" s="832" t="s">
        <v>1119</v>
      </c>
      <c r="G4462" s="832">
        <v>65</v>
      </c>
      <c r="H4462" s="832">
        <v>130</v>
      </c>
      <c r="I4462" s="832">
        <v>260</v>
      </c>
      <c r="J4462" s="832">
        <v>260</v>
      </c>
      <c r="K4462" s="832">
        <v>325</v>
      </c>
      <c r="L4462" s="832">
        <v>390</v>
      </c>
      <c r="M4462" s="832">
        <v>455</v>
      </c>
      <c r="N4462" s="832">
        <v>520</v>
      </c>
      <c r="O4462" s="832">
        <v>585</v>
      </c>
      <c r="P4462" s="832">
        <v>650</v>
      </c>
      <c r="Q4462" s="832">
        <v>780</v>
      </c>
      <c r="R4462" s="832">
        <v>780</v>
      </c>
      <c r="S4462" s="832">
        <v>70.91</v>
      </c>
      <c r="T4462" s="832">
        <v>70.91</v>
      </c>
      <c r="U4462" s="832">
        <v>0</v>
      </c>
      <c r="V4462" s="832">
        <v>0</v>
      </c>
      <c r="W4462" s="832">
        <v>0</v>
      </c>
      <c r="X4462" s="832">
        <v>0</v>
      </c>
      <c r="Y4462" s="832">
        <v>0</v>
      </c>
      <c r="Z4462" s="832">
        <v>0</v>
      </c>
      <c r="AA4462" s="832">
        <v>0</v>
      </c>
      <c r="AB4462" s="832">
        <v>0</v>
      </c>
      <c r="AC4462" s="832">
        <v>0</v>
      </c>
      <c r="AD4462" s="832">
        <v>0</v>
      </c>
      <c r="AE4462" s="832">
        <v>0</v>
      </c>
      <c r="AF4462" s="832">
        <v>0</v>
      </c>
      <c r="AG4462" s="832">
        <v>0</v>
      </c>
      <c r="AH4462" s="832">
        <v>0</v>
      </c>
      <c r="AI4462" s="832">
        <v>0</v>
      </c>
    </row>
    <row r="4463" spans="1:35" ht="15" customHeight="1">
      <c r="A4463" s="832" t="s">
        <v>1150</v>
      </c>
      <c r="B4463" s="832">
        <v>2025</v>
      </c>
      <c r="C4463" s="832" t="s">
        <v>1394</v>
      </c>
      <c r="D4463" s="832" t="s">
        <v>1395</v>
      </c>
      <c r="E4463" s="832" t="s">
        <v>333</v>
      </c>
      <c r="F4463" s="832" t="s">
        <v>1119</v>
      </c>
      <c r="G4463" s="832">
        <v>56.04</v>
      </c>
      <c r="H4463" s="832">
        <v>215.83</v>
      </c>
      <c r="I4463" s="832">
        <v>292.13</v>
      </c>
      <c r="J4463" s="832">
        <v>396.77</v>
      </c>
      <c r="K4463" s="832">
        <v>449.12</v>
      </c>
      <c r="L4463" s="832">
        <v>501.47</v>
      </c>
      <c r="M4463" s="832">
        <v>602.85</v>
      </c>
      <c r="N4463" s="832">
        <v>782.17</v>
      </c>
      <c r="O4463" s="832">
        <v>858.27</v>
      </c>
      <c r="P4463" s="832">
        <v>974.37</v>
      </c>
      <c r="Q4463" s="832">
        <v>1074.47</v>
      </c>
      <c r="R4463" s="832">
        <v>1153.3900000000001</v>
      </c>
      <c r="S4463" s="832">
        <v>97.68</v>
      </c>
      <c r="T4463" s="832">
        <v>97.68</v>
      </c>
      <c r="U4463" s="832">
        <v>0</v>
      </c>
      <c r="V4463" s="832">
        <v>0</v>
      </c>
      <c r="W4463" s="832">
        <v>0</v>
      </c>
      <c r="X4463" s="832">
        <v>0</v>
      </c>
      <c r="Y4463" s="832">
        <v>0</v>
      </c>
      <c r="Z4463" s="832">
        <v>0</v>
      </c>
      <c r="AA4463" s="832">
        <v>0</v>
      </c>
      <c r="AB4463" s="832">
        <v>0</v>
      </c>
      <c r="AC4463" s="832">
        <v>0</v>
      </c>
      <c r="AD4463" s="832">
        <v>0</v>
      </c>
      <c r="AE4463" s="832">
        <v>0</v>
      </c>
      <c r="AF4463" s="832">
        <v>0</v>
      </c>
      <c r="AG4463" s="832">
        <v>0</v>
      </c>
      <c r="AH4463" s="832">
        <v>0</v>
      </c>
      <c r="AI4463" s="832">
        <v>0</v>
      </c>
    </row>
    <row r="4464" spans="1:35" ht="15" customHeight="1">
      <c r="A4464" s="832" t="s">
        <v>1150</v>
      </c>
      <c r="B4464" s="832">
        <v>2025</v>
      </c>
      <c r="C4464" s="832" t="s">
        <v>1396</v>
      </c>
      <c r="D4464" s="832" t="s">
        <v>1397</v>
      </c>
      <c r="E4464" s="832" t="s">
        <v>333</v>
      </c>
      <c r="F4464" s="832" t="s">
        <v>1119</v>
      </c>
      <c r="G4464" s="832">
        <v>0</v>
      </c>
      <c r="H4464" s="832">
        <v>0</v>
      </c>
      <c r="I4464" s="832">
        <v>0</v>
      </c>
      <c r="J4464" s="832">
        <v>0</v>
      </c>
      <c r="K4464" s="832">
        <v>0</v>
      </c>
      <c r="L4464" s="832">
        <v>0</v>
      </c>
      <c r="M4464" s="832">
        <v>0</v>
      </c>
      <c r="N4464" s="832">
        <v>0</v>
      </c>
      <c r="O4464" s="832">
        <v>0</v>
      </c>
      <c r="P4464" s="832">
        <v>0</v>
      </c>
      <c r="Q4464" s="832">
        <v>0</v>
      </c>
      <c r="R4464" s="832">
        <v>0</v>
      </c>
      <c r="S4464" s="832">
        <v>0</v>
      </c>
      <c r="T4464" s="832">
        <v>0</v>
      </c>
      <c r="U4464" s="832">
        <v>0</v>
      </c>
      <c r="V4464" s="832">
        <v>0</v>
      </c>
      <c r="W4464" s="832">
        <v>0</v>
      </c>
      <c r="X4464" s="832">
        <v>0</v>
      </c>
      <c r="Y4464" s="832">
        <v>0</v>
      </c>
      <c r="Z4464" s="832">
        <v>0</v>
      </c>
      <c r="AA4464" s="832">
        <v>0</v>
      </c>
      <c r="AB4464" s="832">
        <v>0</v>
      </c>
      <c r="AC4464" s="832">
        <v>0</v>
      </c>
      <c r="AD4464" s="832">
        <v>0</v>
      </c>
      <c r="AE4464" s="832">
        <v>0</v>
      </c>
      <c r="AF4464" s="832">
        <v>0</v>
      </c>
      <c r="AG4464" s="832">
        <v>0</v>
      </c>
      <c r="AH4464" s="832">
        <v>0</v>
      </c>
      <c r="AI4464" s="832">
        <v>0</v>
      </c>
    </row>
    <row r="4465" spans="1:35" ht="15" customHeight="1">
      <c r="A4465" s="832" t="s">
        <v>1150</v>
      </c>
      <c r="B4465" s="832">
        <v>2025</v>
      </c>
      <c r="C4465" s="832" t="s">
        <v>1398</v>
      </c>
      <c r="D4465" s="832" t="s">
        <v>1399</v>
      </c>
      <c r="E4465" s="832" t="s">
        <v>333</v>
      </c>
      <c r="F4465" s="832" t="s">
        <v>1119</v>
      </c>
      <c r="G4465" s="832">
        <v>15876.92</v>
      </c>
      <c r="H4465" s="832">
        <v>35040.78</v>
      </c>
      <c r="I4465" s="832">
        <v>58012.7</v>
      </c>
      <c r="J4465" s="832">
        <v>71393.789999999994</v>
      </c>
      <c r="K4465" s="832">
        <v>86949.58</v>
      </c>
      <c r="L4465" s="832">
        <v>100770.52</v>
      </c>
      <c r="M4465" s="832">
        <v>118222.92</v>
      </c>
      <c r="N4465" s="832">
        <v>131667.76999999999</v>
      </c>
      <c r="O4465" s="832">
        <v>149538.76</v>
      </c>
      <c r="P4465" s="832">
        <v>168914.21</v>
      </c>
      <c r="Q4465" s="832">
        <v>184048.49</v>
      </c>
      <c r="R4465" s="832">
        <v>198117.63</v>
      </c>
      <c r="S4465" s="832">
        <v>16731.68</v>
      </c>
      <c r="T4465" s="832">
        <v>16731.68</v>
      </c>
      <c r="U4465" s="832">
        <v>0</v>
      </c>
      <c r="V4465" s="832">
        <v>0</v>
      </c>
      <c r="W4465" s="832">
        <v>0</v>
      </c>
      <c r="X4465" s="832">
        <v>0</v>
      </c>
      <c r="Y4465" s="832">
        <v>0</v>
      </c>
      <c r="Z4465" s="832">
        <v>0</v>
      </c>
      <c r="AA4465" s="832">
        <v>0</v>
      </c>
      <c r="AB4465" s="832">
        <v>0</v>
      </c>
      <c r="AC4465" s="832">
        <v>0</v>
      </c>
      <c r="AD4465" s="832">
        <v>0</v>
      </c>
      <c r="AE4465" s="832">
        <v>0</v>
      </c>
      <c r="AF4465" s="832">
        <v>0</v>
      </c>
      <c r="AG4465" s="832">
        <v>0</v>
      </c>
      <c r="AH4465" s="832">
        <v>0</v>
      </c>
      <c r="AI4465" s="832">
        <v>0</v>
      </c>
    </row>
    <row r="4466" spans="1:35" ht="15" customHeight="1">
      <c r="A4466" s="832" t="s">
        <v>1150</v>
      </c>
      <c r="B4466" s="832">
        <v>2025</v>
      </c>
      <c r="C4466" s="832" t="s">
        <v>1400</v>
      </c>
      <c r="D4466" s="832" t="s">
        <v>1401</v>
      </c>
      <c r="E4466" s="832" t="s">
        <v>333</v>
      </c>
      <c r="F4466" s="832" t="s">
        <v>1119</v>
      </c>
      <c r="G4466" s="832">
        <v>74.760000000000005</v>
      </c>
      <c r="H4466" s="832">
        <v>74.760000000000005</v>
      </c>
      <c r="I4466" s="832">
        <v>139.76</v>
      </c>
      <c r="J4466" s="832">
        <v>139.76</v>
      </c>
      <c r="K4466" s="832">
        <v>139.76</v>
      </c>
      <c r="L4466" s="832">
        <v>139.76</v>
      </c>
      <c r="M4466" s="832">
        <v>139.76</v>
      </c>
      <c r="N4466" s="832">
        <v>139.76</v>
      </c>
      <c r="O4466" s="832">
        <v>204.76</v>
      </c>
      <c r="P4466" s="832">
        <v>204.76</v>
      </c>
      <c r="Q4466" s="832">
        <v>244.76</v>
      </c>
      <c r="R4466" s="832">
        <v>244.76</v>
      </c>
      <c r="S4466" s="832">
        <v>22.25</v>
      </c>
      <c r="T4466" s="832">
        <v>22.25</v>
      </c>
      <c r="U4466" s="832">
        <v>0</v>
      </c>
      <c r="V4466" s="832">
        <v>0</v>
      </c>
      <c r="W4466" s="832">
        <v>0</v>
      </c>
      <c r="X4466" s="832">
        <v>0</v>
      </c>
      <c r="Y4466" s="832">
        <v>0</v>
      </c>
      <c r="Z4466" s="832">
        <v>0</v>
      </c>
      <c r="AA4466" s="832">
        <v>0</v>
      </c>
      <c r="AB4466" s="832">
        <v>0</v>
      </c>
      <c r="AC4466" s="832">
        <v>0</v>
      </c>
      <c r="AD4466" s="832">
        <v>0</v>
      </c>
      <c r="AE4466" s="832">
        <v>0</v>
      </c>
      <c r="AF4466" s="832">
        <v>0</v>
      </c>
      <c r="AG4466" s="832">
        <v>0</v>
      </c>
      <c r="AH4466" s="832">
        <v>0</v>
      </c>
      <c r="AI4466" s="832">
        <v>0</v>
      </c>
    </row>
    <row r="4467" spans="1:35" ht="15" customHeight="1">
      <c r="A4467" s="832" t="s">
        <v>1150</v>
      </c>
      <c r="B4467" s="832">
        <v>2025</v>
      </c>
      <c r="C4467" s="832" t="s">
        <v>1402</v>
      </c>
      <c r="D4467" s="832" t="s">
        <v>1403</v>
      </c>
      <c r="E4467" s="832" t="s">
        <v>333</v>
      </c>
      <c r="F4467" s="832" t="s">
        <v>1119</v>
      </c>
      <c r="G4467" s="832">
        <v>32500</v>
      </c>
      <c r="H4467" s="832">
        <v>65000</v>
      </c>
      <c r="I4467" s="832">
        <v>97500</v>
      </c>
      <c r="J4467" s="832">
        <v>130000</v>
      </c>
      <c r="K4467" s="832">
        <v>162500</v>
      </c>
      <c r="L4467" s="832">
        <v>195000</v>
      </c>
      <c r="M4467" s="832">
        <v>227500</v>
      </c>
      <c r="N4467" s="832">
        <v>260000</v>
      </c>
      <c r="O4467" s="832">
        <v>292500</v>
      </c>
      <c r="P4467" s="832">
        <v>325000</v>
      </c>
      <c r="Q4467" s="832">
        <v>357500</v>
      </c>
      <c r="R4467" s="832">
        <v>381250</v>
      </c>
      <c r="S4467" s="832">
        <v>32500</v>
      </c>
      <c r="T4467" s="832">
        <v>32500</v>
      </c>
      <c r="U4467" s="832">
        <v>0</v>
      </c>
      <c r="V4467" s="832">
        <v>0</v>
      </c>
      <c r="W4467" s="832">
        <v>0</v>
      </c>
      <c r="X4467" s="832">
        <v>0</v>
      </c>
      <c r="Y4467" s="832">
        <v>0</v>
      </c>
      <c r="Z4467" s="832">
        <v>0</v>
      </c>
      <c r="AA4467" s="832">
        <v>0</v>
      </c>
      <c r="AB4467" s="832">
        <v>0</v>
      </c>
      <c r="AC4467" s="832">
        <v>0</v>
      </c>
      <c r="AD4467" s="832">
        <v>0</v>
      </c>
      <c r="AE4467" s="832">
        <v>0</v>
      </c>
      <c r="AF4467" s="832">
        <v>0</v>
      </c>
      <c r="AG4467" s="832">
        <v>0</v>
      </c>
      <c r="AH4467" s="832">
        <v>0</v>
      </c>
      <c r="AI4467" s="832">
        <v>0</v>
      </c>
    </row>
    <row r="4468" spans="1:35" ht="15" customHeight="1">
      <c r="A4468" s="832" t="s">
        <v>1150</v>
      </c>
      <c r="B4468" s="832">
        <v>2025</v>
      </c>
      <c r="C4468" s="832" t="s">
        <v>1404</v>
      </c>
      <c r="D4468" s="832" t="s">
        <v>1405</v>
      </c>
      <c r="E4468" s="832" t="s">
        <v>333</v>
      </c>
      <c r="F4468" s="832" t="s">
        <v>1119</v>
      </c>
      <c r="G4468" s="832">
        <v>148.16</v>
      </c>
      <c r="H4468" s="832">
        <v>296.32</v>
      </c>
      <c r="I4468" s="832">
        <v>440.3</v>
      </c>
      <c r="J4468" s="832">
        <v>581.4</v>
      </c>
      <c r="K4468" s="832">
        <v>752.96</v>
      </c>
      <c r="L4468" s="832">
        <v>921.09</v>
      </c>
      <c r="M4468" s="832">
        <v>1052.8800000000001</v>
      </c>
      <c r="N4468" s="832">
        <v>1182.04</v>
      </c>
      <c r="O4468" s="832">
        <v>1308.6099999999999</v>
      </c>
      <c r="P4468" s="832">
        <v>1365.55</v>
      </c>
      <c r="Q4468" s="832">
        <v>1420.23</v>
      </c>
      <c r="R4468" s="832">
        <v>1474.91</v>
      </c>
      <c r="S4468" s="832">
        <v>129.11000000000001</v>
      </c>
      <c r="T4468" s="832">
        <v>129.11000000000001</v>
      </c>
      <c r="U4468" s="832">
        <v>0</v>
      </c>
      <c r="V4468" s="832">
        <v>0</v>
      </c>
      <c r="W4468" s="832">
        <v>0</v>
      </c>
      <c r="X4468" s="832">
        <v>0</v>
      </c>
      <c r="Y4468" s="832">
        <v>0</v>
      </c>
      <c r="Z4468" s="832">
        <v>0</v>
      </c>
      <c r="AA4468" s="832">
        <v>0</v>
      </c>
      <c r="AB4468" s="832">
        <v>0</v>
      </c>
      <c r="AC4468" s="832">
        <v>0</v>
      </c>
      <c r="AD4468" s="832">
        <v>0</v>
      </c>
      <c r="AE4468" s="832">
        <v>0</v>
      </c>
      <c r="AF4468" s="832">
        <v>0</v>
      </c>
      <c r="AG4468" s="832">
        <v>0</v>
      </c>
      <c r="AH4468" s="832">
        <v>0</v>
      </c>
      <c r="AI4468" s="832">
        <v>0</v>
      </c>
    </row>
    <row r="4469" spans="1:35" ht="15" customHeight="1">
      <c r="A4469" s="832" t="s">
        <v>1150</v>
      </c>
      <c r="B4469" s="832">
        <v>2025</v>
      </c>
      <c r="C4469" s="832" t="s">
        <v>1406</v>
      </c>
      <c r="D4469" s="832" t="s">
        <v>1407</v>
      </c>
      <c r="E4469" s="832" t="s">
        <v>333</v>
      </c>
      <c r="F4469" s="832" t="s">
        <v>1119</v>
      </c>
      <c r="G4469" s="832">
        <v>1459.27</v>
      </c>
      <c r="H4469" s="832">
        <v>4411.2299999999996</v>
      </c>
      <c r="I4469" s="832">
        <v>9355.36</v>
      </c>
      <c r="J4469" s="832">
        <v>11636.46</v>
      </c>
      <c r="K4469" s="832">
        <v>12887.11</v>
      </c>
      <c r="L4469" s="832">
        <v>13912.93</v>
      </c>
      <c r="M4469" s="832">
        <v>16849.47</v>
      </c>
      <c r="N4469" s="832">
        <v>19092.03</v>
      </c>
      <c r="O4469" s="832">
        <v>20411.060000000001</v>
      </c>
      <c r="P4469" s="832">
        <v>22148.97</v>
      </c>
      <c r="Q4469" s="832">
        <v>22606.7</v>
      </c>
      <c r="R4469" s="832">
        <v>22847.919999999998</v>
      </c>
      <c r="S4469" s="832">
        <v>2055.15</v>
      </c>
      <c r="T4469" s="832">
        <v>2055.15</v>
      </c>
      <c r="U4469" s="832">
        <v>0</v>
      </c>
      <c r="V4469" s="832">
        <v>0</v>
      </c>
      <c r="W4469" s="832">
        <v>0</v>
      </c>
      <c r="X4469" s="832">
        <v>0</v>
      </c>
      <c r="Y4469" s="832">
        <v>0</v>
      </c>
      <c r="Z4469" s="832">
        <v>0</v>
      </c>
      <c r="AA4469" s="832">
        <v>0</v>
      </c>
      <c r="AB4469" s="832">
        <v>0</v>
      </c>
      <c r="AC4469" s="832">
        <v>0</v>
      </c>
      <c r="AD4469" s="832">
        <v>0</v>
      </c>
      <c r="AE4469" s="832">
        <v>0</v>
      </c>
      <c r="AF4469" s="832">
        <v>0</v>
      </c>
      <c r="AG4469" s="832">
        <v>0</v>
      </c>
      <c r="AH4469" s="832">
        <v>0</v>
      </c>
      <c r="AI4469" s="832">
        <v>0</v>
      </c>
    </row>
    <row r="4470" spans="1:35" ht="15" customHeight="1">
      <c r="A4470" s="832" t="s">
        <v>1150</v>
      </c>
      <c r="B4470" s="832">
        <v>2025</v>
      </c>
      <c r="C4470" s="832" t="s">
        <v>1408</v>
      </c>
      <c r="D4470" s="832" t="s">
        <v>1409</v>
      </c>
      <c r="E4470" s="832" t="s">
        <v>333</v>
      </c>
      <c r="F4470" s="832" t="s">
        <v>1119</v>
      </c>
      <c r="G4470" s="832">
        <v>8402.6</v>
      </c>
      <c r="H4470" s="832">
        <v>16339.61</v>
      </c>
      <c r="I4470" s="832">
        <v>24210.03</v>
      </c>
      <c r="J4470" s="832">
        <v>32080.45</v>
      </c>
      <c r="K4470" s="832">
        <v>39950.870000000003</v>
      </c>
      <c r="L4470" s="832">
        <v>47821.29</v>
      </c>
      <c r="M4470" s="832">
        <v>55691.71</v>
      </c>
      <c r="N4470" s="832">
        <v>63562.13</v>
      </c>
      <c r="O4470" s="832">
        <v>74164.58</v>
      </c>
      <c r="P4470" s="832">
        <v>85243.27</v>
      </c>
      <c r="Q4470" s="832">
        <v>93113.69</v>
      </c>
      <c r="R4470" s="832">
        <v>99021.2</v>
      </c>
      <c r="S4470" s="832">
        <v>8464.8799999999992</v>
      </c>
      <c r="T4470" s="832">
        <v>8464.8799999999992</v>
      </c>
      <c r="U4470" s="832">
        <v>0</v>
      </c>
      <c r="V4470" s="832">
        <v>0</v>
      </c>
      <c r="W4470" s="832">
        <v>0</v>
      </c>
      <c r="X4470" s="832">
        <v>0</v>
      </c>
      <c r="Y4470" s="832">
        <v>0</v>
      </c>
      <c r="Z4470" s="832">
        <v>0</v>
      </c>
      <c r="AA4470" s="832">
        <v>0</v>
      </c>
      <c r="AB4470" s="832">
        <v>0</v>
      </c>
      <c r="AC4470" s="832">
        <v>0</v>
      </c>
      <c r="AD4470" s="832">
        <v>0</v>
      </c>
      <c r="AE4470" s="832">
        <v>0</v>
      </c>
      <c r="AF4470" s="832">
        <v>0</v>
      </c>
      <c r="AG4470" s="832">
        <v>0</v>
      </c>
      <c r="AH4470" s="832">
        <v>0</v>
      </c>
      <c r="AI4470" s="832">
        <v>0</v>
      </c>
    </row>
    <row r="4471" spans="1:35" ht="15" customHeight="1">
      <c r="A4471" s="832" t="s">
        <v>1150</v>
      </c>
      <c r="B4471" s="832">
        <v>2025</v>
      </c>
      <c r="C4471" s="832" t="s">
        <v>1410</v>
      </c>
      <c r="D4471" s="832" t="s">
        <v>1411</v>
      </c>
      <c r="E4471" s="832" t="s">
        <v>333</v>
      </c>
      <c r="F4471" s="832" t="s">
        <v>1119</v>
      </c>
      <c r="G4471" s="832">
        <v>1184.5999999999999</v>
      </c>
      <c r="H4471" s="832">
        <v>2369.1999999999998</v>
      </c>
      <c r="I4471" s="832">
        <v>3553.8</v>
      </c>
      <c r="J4471" s="832">
        <v>4738.3999999999996</v>
      </c>
      <c r="K4471" s="832">
        <v>5923</v>
      </c>
      <c r="L4471" s="832">
        <v>7107.6</v>
      </c>
      <c r="M4471" s="832">
        <v>8292.2000000000007</v>
      </c>
      <c r="N4471" s="832">
        <v>9330.68</v>
      </c>
      <c r="O4471" s="832">
        <v>10369.16</v>
      </c>
      <c r="P4471" s="832">
        <v>11407.64</v>
      </c>
      <c r="Q4471" s="832">
        <v>12138.04</v>
      </c>
      <c r="R4471" s="832">
        <v>12868.44</v>
      </c>
      <c r="S4471" s="832">
        <v>1103.46</v>
      </c>
      <c r="T4471" s="832">
        <v>1103.46</v>
      </c>
      <c r="U4471" s="832">
        <v>0</v>
      </c>
      <c r="V4471" s="832">
        <v>0</v>
      </c>
      <c r="W4471" s="832">
        <v>0</v>
      </c>
      <c r="X4471" s="832">
        <v>0</v>
      </c>
      <c r="Y4471" s="832">
        <v>0</v>
      </c>
      <c r="Z4471" s="832">
        <v>0</v>
      </c>
      <c r="AA4471" s="832">
        <v>0</v>
      </c>
      <c r="AB4471" s="832">
        <v>0</v>
      </c>
      <c r="AC4471" s="832">
        <v>0</v>
      </c>
      <c r="AD4471" s="832">
        <v>0</v>
      </c>
      <c r="AE4471" s="832">
        <v>0</v>
      </c>
      <c r="AF4471" s="832">
        <v>0</v>
      </c>
      <c r="AG4471" s="832">
        <v>0</v>
      </c>
      <c r="AH4471" s="832">
        <v>0</v>
      </c>
      <c r="AI4471" s="832">
        <v>0</v>
      </c>
    </row>
    <row r="4472" spans="1:35" ht="15" customHeight="1">
      <c r="A4472" s="832" t="s">
        <v>1150</v>
      </c>
      <c r="B4472" s="832">
        <v>2025</v>
      </c>
      <c r="C4472" s="832" t="s">
        <v>1412</v>
      </c>
      <c r="D4472" s="832" t="s">
        <v>1413</v>
      </c>
      <c r="E4472" s="832" t="s">
        <v>333</v>
      </c>
      <c r="F4472" s="832" t="s">
        <v>1119</v>
      </c>
      <c r="G4472" s="832">
        <v>0</v>
      </c>
      <c r="H4472" s="832">
        <v>0</v>
      </c>
      <c r="I4472" s="832">
        <v>0</v>
      </c>
      <c r="J4472" s="832">
        <v>0</v>
      </c>
      <c r="K4472" s="832">
        <v>0</v>
      </c>
      <c r="L4472" s="832">
        <v>0</v>
      </c>
      <c r="M4472" s="832">
        <v>0</v>
      </c>
      <c r="N4472" s="832">
        <v>0</v>
      </c>
      <c r="O4472" s="832">
        <v>0</v>
      </c>
      <c r="P4472" s="832">
        <v>0</v>
      </c>
      <c r="Q4472" s="832">
        <v>0</v>
      </c>
      <c r="R4472" s="832">
        <v>0</v>
      </c>
      <c r="S4472" s="832">
        <v>0</v>
      </c>
      <c r="T4472" s="832">
        <v>0</v>
      </c>
      <c r="U4472" s="832">
        <v>0</v>
      </c>
      <c r="V4472" s="832">
        <v>0</v>
      </c>
      <c r="W4472" s="832">
        <v>0</v>
      </c>
      <c r="X4472" s="832">
        <v>0</v>
      </c>
      <c r="Y4472" s="832">
        <v>0</v>
      </c>
      <c r="Z4472" s="832">
        <v>0</v>
      </c>
      <c r="AA4472" s="832">
        <v>0</v>
      </c>
      <c r="AB4472" s="832">
        <v>0</v>
      </c>
      <c r="AC4472" s="832">
        <v>0</v>
      </c>
      <c r="AD4472" s="832">
        <v>0</v>
      </c>
      <c r="AE4472" s="832">
        <v>0</v>
      </c>
      <c r="AF4472" s="832">
        <v>0</v>
      </c>
      <c r="AG4472" s="832">
        <v>0</v>
      </c>
      <c r="AH4472" s="832">
        <v>0</v>
      </c>
      <c r="AI4472" s="832">
        <v>0</v>
      </c>
    </row>
    <row r="4473" spans="1:35" ht="15" customHeight="1">
      <c r="A4473" s="832" t="s">
        <v>1150</v>
      </c>
      <c r="B4473" s="832">
        <v>2025</v>
      </c>
      <c r="C4473" s="832" t="s">
        <v>1414</v>
      </c>
      <c r="D4473" s="832" t="s">
        <v>1415</v>
      </c>
      <c r="E4473" s="832" t="s">
        <v>333</v>
      </c>
      <c r="F4473" s="832" t="s">
        <v>1119</v>
      </c>
      <c r="G4473" s="832">
        <v>0</v>
      </c>
      <c r="H4473" s="832">
        <v>0</v>
      </c>
      <c r="I4473" s="832">
        <v>0</v>
      </c>
      <c r="J4473" s="832">
        <v>0</v>
      </c>
      <c r="K4473" s="832">
        <v>0</v>
      </c>
      <c r="L4473" s="832">
        <v>0</v>
      </c>
      <c r="M4473" s="832">
        <v>0</v>
      </c>
      <c r="N4473" s="832">
        <v>0</v>
      </c>
      <c r="O4473" s="832">
        <v>0</v>
      </c>
      <c r="P4473" s="832">
        <v>0</v>
      </c>
      <c r="Q4473" s="832">
        <v>0</v>
      </c>
      <c r="R4473" s="832">
        <v>0</v>
      </c>
      <c r="S4473" s="832">
        <v>0</v>
      </c>
      <c r="T4473" s="832">
        <v>0</v>
      </c>
      <c r="U4473" s="832">
        <v>0</v>
      </c>
      <c r="V4473" s="832">
        <v>0</v>
      </c>
      <c r="W4473" s="832">
        <v>0</v>
      </c>
      <c r="X4473" s="832">
        <v>0</v>
      </c>
      <c r="Y4473" s="832">
        <v>0</v>
      </c>
      <c r="Z4473" s="832">
        <v>0</v>
      </c>
      <c r="AA4473" s="832">
        <v>0</v>
      </c>
      <c r="AB4473" s="832">
        <v>0</v>
      </c>
      <c r="AC4473" s="832">
        <v>0</v>
      </c>
      <c r="AD4473" s="832">
        <v>0</v>
      </c>
      <c r="AE4473" s="832">
        <v>0</v>
      </c>
      <c r="AF4473" s="832">
        <v>0</v>
      </c>
      <c r="AG4473" s="832">
        <v>0</v>
      </c>
      <c r="AH4473" s="832">
        <v>0</v>
      </c>
      <c r="AI4473" s="832">
        <v>0</v>
      </c>
    </row>
    <row r="4474" spans="1:35" ht="15" customHeight="1">
      <c r="A4474" s="832" t="s">
        <v>1150</v>
      </c>
      <c r="B4474" s="832">
        <v>2025</v>
      </c>
      <c r="C4474" s="832" t="s">
        <v>1416</v>
      </c>
      <c r="D4474" s="832" t="s">
        <v>1417</v>
      </c>
      <c r="E4474" s="832" t="s">
        <v>333</v>
      </c>
      <c r="F4474" s="832" t="s">
        <v>1119</v>
      </c>
      <c r="G4474" s="832">
        <v>876.71</v>
      </c>
      <c r="H4474" s="832">
        <v>1753.42</v>
      </c>
      <c r="I4474" s="832">
        <v>2656.83</v>
      </c>
      <c r="J4474" s="832">
        <v>3551.37</v>
      </c>
      <c r="K4474" s="832">
        <v>4427.04</v>
      </c>
      <c r="L4474" s="832">
        <v>5284.24</v>
      </c>
      <c r="M4474" s="832">
        <v>6140.46</v>
      </c>
      <c r="N4474" s="832">
        <v>6978.65</v>
      </c>
      <c r="O4474" s="832">
        <v>7799.2</v>
      </c>
      <c r="P4474" s="832">
        <v>8729.11</v>
      </c>
      <c r="Q4474" s="832">
        <v>9726</v>
      </c>
      <c r="R4474" s="832">
        <v>10707.62</v>
      </c>
      <c r="S4474" s="832">
        <v>884.18</v>
      </c>
      <c r="T4474" s="832">
        <v>884.18</v>
      </c>
      <c r="U4474" s="832">
        <v>0</v>
      </c>
      <c r="V4474" s="832">
        <v>0</v>
      </c>
      <c r="W4474" s="832">
        <v>0</v>
      </c>
      <c r="X4474" s="832">
        <v>0</v>
      </c>
      <c r="Y4474" s="832">
        <v>0</v>
      </c>
      <c r="Z4474" s="832">
        <v>0</v>
      </c>
      <c r="AA4474" s="832">
        <v>0</v>
      </c>
      <c r="AB4474" s="832">
        <v>0</v>
      </c>
      <c r="AC4474" s="832">
        <v>0</v>
      </c>
      <c r="AD4474" s="832">
        <v>0</v>
      </c>
      <c r="AE4474" s="832">
        <v>0</v>
      </c>
      <c r="AF4474" s="832">
        <v>0</v>
      </c>
      <c r="AG4474" s="832">
        <v>0</v>
      </c>
      <c r="AH4474" s="832">
        <v>0</v>
      </c>
      <c r="AI4474" s="832">
        <v>0</v>
      </c>
    </row>
    <row r="4475" spans="1:35" ht="15" customHeight="1">
      <c r="A4475" s="832" t="s">
        <v>1150</v>
      </c>
      <c r="B4475" s="832">
        <v>2025</v>
      </c>
      <c r="C4475" s="832" t="s">
        <v>1418</v>
      </c>
      <c r="D4475" s="832" t="s">
        <v>1419</v>
      </c>
      <c r="E4475" s="832" t="s">
        <v>333</v>
      </c>
      <c r="F4475" s="832" t="s">
        <v>1119</v>
      </c>
      <c r="G4475" s="832">
        <v>0</v>
      </c>
      <c r="H4475" s="832">
        <v>0</v>
      </c>
      <c r="I4475" s="832">
        <v>0</v>
      </c>
      <c r="J4475" s="832">
        <v>0</v>
      </c>
      <c r="K4475" s="832">
        <v>0</v>
      </c>
      <c r="L4475" s="832">
        <v>0</v>
      </c>
      <c r="M4475" s="832">
        <v>0</v>
      </c>
      <c r="N4475" s="832">
        <v>0</v>
      </c>
      <c r="O4475" s="832">
        <v>0</v>
      </c>
      <c r="P4475" s="832">
        <v>0</v>
      </c>
      <c r="Q4475" s="832">
        <v>0</v>
      </c>
      <c r="R4475" s="832">
        <v>0</v>
      </c>
      <c r="S4475" s="832">
        <v>0</v>
      </c>
      <c r="T4475" s="832">
        <v>0</v>
      </c>
      <c r="U4475" s="832">
        <v>0</v>
      </c>
      <c r="V4475" s="832">
        <v>0</v>
      </c>
      <c r="W4475" s="832">
        <v>0</v>
      </c>
      <c r="X4475" s="832">
        <v>0</v>
      </c>
      <c r="Y4475" s="832">
        <v>0</v>
      </c>
      <c r="Z4475" s="832">
        <v>0</v>
      </c>
      <c r="AA4475" s="832">
        <v>0</v>
      </c>
      <c r="AB4475" s="832">
        <v>0</v>
      </c>
      <c r="AC4475" s="832">
        <v>0</v>
      </c>
      <c r="AD4475" s="832">
        <v>0</v>
      </c>
      <c r="AE4475" s="832">
        <v>0</v>
      </c>
      <c r="AF4475" s="832">
        <v>0</v>
      </c>
      <c r="AG4475" s="832">
        <v>0</v>
      </c>
      <c r="AH4475" s="832">
        <v>0</v>
      </c>
      <c r="AI4475" s="832">
        <v>0</v>
      </c>
    </row>
    <row r="4476" spans="1:35" ht="15" customHeight="1">
      <c r="A4476" s="832" t="s">
        <v>1150</v>
      </c>
      <c r="B4476" s="832">
        <v>2025</v>
      </c>
      <c r="C4476" s="832" t="s">
        <v>1420</v>
      </c>
      <c r="D4476" s="832" t="s">
        <v>1421</v>
      </c>
      <c r="E4476" s="832" t="s">
        <v>333</v>
      </c>
      <c r="F4476" s="832" t="s">
        <v>1119</v>
      </c>
      <c r="G4476" s="832">
        <v>1906.36</v>
      </c>
      <c r="H4476" s="832">
        <v>5997.37</v>
      </c>
      <c r="I4476" s="832">
        <v>8530.4599999999991</v>
      </c>
      <c r="J4476" s="832">
        <v>12236.89</v>
      </c>
      <c r="K4476" s="832">
        <v>13991.2</v>
      </c>
      <c r="L4476" s="832">
        <v>15829.17</v>
      </c>
      <c r="M4476" s="832">
        <v>17398.77</v>
      </c>
      <c r="N4476" s="832">
        <v>19641.669999999998</v>
      </c>
      <c r="O4476" s="832">
        <v>21309.599999999999</v>
      </c>
      <c r="P4476" s="832">
        <v>22691.49</v>
      </c>
      <c r="Q4476" s="832">
        <v>24738.720000000001</v>
      </c>
      <c r="R4476" s="832">
        <v>26872.07</v>
      </c>
      <c r="S4476" s="832">
        <v>2248.9699999999998</v>
      </c>
      <c r="T4476" s="832">
        <v>2248.9699999999998</v>
      </c>
      <c r="U4476" s="832">
        <v>0</v>
      </c>
      <c r="V4476" s="832">
        <v>0</v>
      </c>
      <c r="W4476" s="832">
        <v>0</v>
      </c>
      <c r="X4476" s="832">
        <v>0</v>
      </c>
      <c r="Y4476" s="832">
        <v>0</v>
      </c>
      <c r="Z4476" s="832">
        <v>0</v>
      </c>
      <c r="AA4476" s="832">
        <v>0</v>
      </c>
      <c r="AB4476" s="832">
        <v>0</v>
      </c>
      <c r="AC4476" s="832">
        <v>0</v>
      </c>
      <c r="AD4476" s="832">
        <v>0</v>
      </c>
      <c r="AE4476" s="832">
        <v>0</v>
      </c>
      <c r="AF4476" s="832">
        <v>0</v>
      </c>
      <c r="AG4476" s="832">
        <v>0</v>
      </c>
      <c r="AH4476" s="832">
        <v>0</v>
      </c>
      <c r="AI4476" s="832">
        <v>0</v>
      </c>
    </row>
    <row r="4477" spans="1:35" ht="15" customHeight="1">
      <c r="A4477" s="832" t="s">
        <v>1150</v>
      </c>
      <c r="B4477" s="832">
        <v>2025</v>
      </c>
      <c r="C4477" s="832" t="s">
        <v>1422</v>
      </c>
      <c r="D4477" s="832" t="s">
        <v>1423</v>
      </c>
      <c r="E4477" s="832" t="s">
        <v>333</v>
      </c>
      <c r="F4477" s="832" t="s">
        <v>1119</v>
      </c>
      <c r="G4477" s="832">
        <v>1000</v>
      </c>
      <c r="H4477" s="832">
        <v>2000</v>
      </c>
      <c r="I4477" s="832">
        <v>2250</v>
      </c>
      <c r="J4477" s="832">
        <v>2500</v>
      </c>
      <c r="K4477" s="832">
        <v>2750</v>
      </c>
      <c r="L4477" s="832">
        <v>3000</v>
      </c>
      <c r="M4477" s="832">
        <v>3250</v>
      </c>
      <c r="N4477" s="832">
        <v>3500</v>
      </c>
      <c r="O4477" s="832">
        <v>2000</v>
      </c>
      <c r="P4477" s="832">
        <v>2368.6999999999998</v>
      </c>
      <c r="Q4477" s="832">
        <v>2618.6999999999998</v>
      </c>
      <c r="R4477" s="832">
        <v>2868.7</v>
      </c>
      <c r="S4477" s="832">
        <v>238.06</v>
      </c>
      <c r="T4477" s="832">
        <v>238.06</v>
      </c>
      <c r="U4477" s="832">
        <v>0</v>
      </c>
      <c r="V4477" s="832">
        <v>0</v>
      </c>
      <c r="W4477" s="832">
        <v>0</v>
      </c>
      <c r="X4477" s="832">
        <v>0</v>
      </c>
      <c r="Y4477" s="832">
        <v>0</v>
      </c>
      <c r="Z4477" s="832">
        <v>0</v>
      </c>
      <c r="AA4477" s="832">
        <v>0</v>
      </c>
      <c r="AB4477" s="832">
        <v>0</v>
      </c>
      <c r="AC4477" s="832">
        <v>0</v>
      </c>
      <c r="AD4477" s="832">
        <v>0</v>
      </c>
      <c r="AE4477" s="832">
        <v>0</v>
      </c>
      <c r="AF4477" s="832">
        <v>0</v>
      </c>
      <c r="AG4477" s="832">
        <v>0</v>
      </c>
      <c r="AH4477" s="832">
        <v>0</v>
      </c>
      <c r="AI4477" s="832">
        <v>0</v>
      </c>
    </row>
    <row r="4478" spans="1:35" ht="15" customHeight="1">
      <c r="A4478" s="832" t="s">
        <v>1150</v>
      </c>
      <c r="B4478" s="832">
        <v>2025</v>
      </c>
      <c r="C4478" s="832" t="s">
        <v>1424</v>
      </c>
      <c r="D4478" s="832" t="s">
        <v>1425</v>
      </c>
      <c r="E4478" s="832" t="s">
        <v>333</v>
      </c>
      <c r="F4478" s="832" t="s">
        <v>1119</v>
      </c>
      <c r="G4478" s="832">
        <v>486.86</v>
      </c>
      <c r="H4478" s="832">
        <v>495.61</v>
      </c>
      <c r="I4478" s="832">
        <v>504.36</v>
      </c>
      <c r="J4478" s="832">
        <v>1009.11</v>
      </c>
      <c r="K4478" s="832">
        <v>1573.93</v>
      </c>
      <c r="L4478" s="832">
        <v>1573.93</v>
      </c>
      <c r="M4478" s="832">
        <v>2087.4299999999998</v>
      </c>
      <c r="N4478" s="832">
        <v>2096.1799999999998</v>
      </c>
      <c r="O4478" s="832">
        <v>2104.9299999999998</v>
      </c>
      <c r="P4478" s="832">
        <v>3560.68</v>
      </c>
      <c r="Q4478" s="832">
        <v>3907.43</v>
      </c>
      <c r="R4478" s="832">
        <v>4994.68</v>
      </c>
      <c r="S4478" s="832">
        <v>355.22</v>
      </c>
      <c r="T4478" s="832">
        <v>355.22</v>
      </c>
      <c r="U4478" s="832">
        <v>0</v>
      </c>
      <c r="V4478" s="832">
        <v>0</v>
      </c>
      <c r="W4478" s="832">
        <v>0</v>
      </c>
      <c r="X4478" s="832">
        <v>0</v>
      </c>
      <c r="Y4478" s="832">
        <v>0</v>
      </c>
      <c r="Z4478" s="832">
        <v>0</v>
      </c>
      <c r="AA4478" s="832">
        <v>0</v>
      </c>
      <c r="AB4478" s="832">
        <v>0</v>
      </c>
      <c r="AC4478" s="832">
        <v>0</v>
      </c>
      <c r="AD4478" s="832">
        <v>0</v>
      </c>
      <c r="AE4478" s="832">
        <v>0</v>
      </c>
      <c r="AF4478" s="832">
        <v>0</v>
      </c>
      <c r="AG4478" s="832">
        <v>0</v>
      </c>
      <c r="AH4478" s="832">
        <v>0</v>
      </c>
      <c r="AI4478" s="832">
        <v>0</v>
      </c>
    </row>
    <row r="4479" spans="1:35" ht="15" customHeight="1">
      <c r="A4479" s="832" t="s">
        <v>1150</v>
      </c>
      <c r="B4479" s="832">
        <v>2025</v>
      </c>
      <c r="C4479" s="832" t="s">
        <v>1426</v>
      </c>
      <c r="D4479" s="832" t="s">
        <v>1427</v>
      </c>
      <c r="E4479" s="832" t="s">
        <v>333</v>
      </c>
      <c r="F4479" s="832" t="s">
        <v>1119</v>
      </c>
      <c r="G4479" s="832">
        <v>0</v>
      </c>
      <c r="H4479" s="832">
        <v>0</v>
      </c>
      <c r="I4479" s="832">
        <v>0</v>
      </c>
      <c r="J4479" s="832">
        <v>0</v>
      </c>
      <c r="K4479" s="832">
        <v>0</v>
      </c>
      <c r="L4479" s="832">
        <v>0</v>
      </c>
      <c r="M4479" s="832">
        <v>0</v>
      </c>
      <c r="N4479" s="832">
        <v>0</v>
      </c>
      <c r="O4479" s="832">
        <v>0</v>
      </c>
      <c r="P4479" s="832">
        <v>0</v>
      </c>
      <c r="Q4479" s="832">
        <v>0</v>
      </c>
      <c r="R4479" s="832">
        <v>487.5</v>
      </c>
      <c r="S4479" s="832">
        <v>0</v>
      </c>
      <c r="T4479" s="832">
        <v>0</v>
      </c>
      <c r="U4479" s="832">
        <v>0</v>
      </c>
      <c r="V4479" s="832">
        <v>0</v>
      </c>
      <c r="W4479" s="832">
        <v>0</v>
      </c>
      <c r="X4479" s="832">
        <v>0</v>
      </c>
      <c r="Y4479" s="832">
        <v>0</v>
      </c>
      <c r="Z4479" s="832">
        <v>0</v>
      </c>
      <c r="AA4479" s="832">
        <v>0</v>
      </c>
      <c r="AB4479" s="832">
        <v>0</v>
      </c>
      <c r="AC4479" s="832">
        <v>0</v>
      </c>
      <c r="AD4479" s="832">
        <v>0</v>
      </c>
      <c r="AE4479" s="832">
        <v>0</v>
      </c>
      <c r="AF4479" s="832">
        <v>0</v>
      </c>
      <c r="AG4479" s="832">
        <v>0</v>
      </c>
      <c r="AH4479" s="832">
        <v>0</v>
      </c>
      <c r="AI4479" s="832">
        <v>0</v>
      </c>
    </row>
    <row r="4480" spans="1:35" ht="15" customHeight="1">
      <c r="A4480" s="832" t="s">
        <v>1150</v>
      </c>
      <c r="B4480" s="832">
        <v>2025</v>
      </c>
      <c r="C4480" s="832" t="s">
        <v>1428</v>
      </c>
      <c r="D4480" s="832" t="s">
        <v>1429</v>
      </c>
      <c r="E4480" s="832" t="s">
        <v>333</v>
      </c>
      <c r="F4480" s="832" t="s">
        <v>1119</v>
      </c>
      <c r="G4480" s="832">
        <v>0</v>
      </c>
      <c r="H4480" s="832">
        <v>0</v>
      </c>
      <c r="I4480" s="832">
        <v>0</v>
      </c>
      <c r="J4480" s="832">
        <v>29.68</v>
      </c>
      <c r="K4480" s="832">
        <v>59.36</v>
      </c>
      <c r="L4480" s="832">
        <v>59.36</v>
      </c>
      <c r="M4480" s="832">
        <v>59.36</v>
      </c>
      <c r="N4480" s="832">
        <v>59.36</v>
      </c>
      <c r="O4480" s="832">
        <v>59.36</v>
      </c>
      <c r="P4480" s="832">
        <v>532.76</v>
      </c>
      <c r="Q4480" s="832">
        <v>562.44000000000005</v>
      </c>
      <c r="R4480" s="832">
        <v>592.12</v>
      </c>
      <c r="S4480" s="832">
        <v>51.13</v>
      </c>
      <c r="T4480" s="832">
        <v>51.13</v>
      </c>
      <c r="U4480" s="832">
        <v>0</v>
      </c>
      <c r="V4480" s="832">
        <v>0</v>
      </c>
      <c r="W4480" s="832">
        <v>0</v>
      </c>
      <c r="X4480" s="832">
        <v>0</v>
      </c>
      <c r="Y4480" s="832">
        <v>0</v>
      </c>
      <c r="Z4480" s="832">
        <v>0</v>
      </c>
      <c r="AA4480" s="832">
        <v>0</v>
      </c>
      <c r="AB4480" s="832">
        <v>0</v>
      </c>
      <c r="AC4480" s="832">
        <v>0</v>
      </c>
      <c r="AD4480" s="832">
        <v>0</v>
      </c>
      <c r="AE4480" s="832">
        <v>0</v>
      </c>
      <c r="AF4480" s="832">
        <v>0</v>
      </c>
      <c r="AG4480" s="832">
        <v>0</v>
      </c>
      <c r="AH4480" s="832">
        <v>0</v>
      </c>
      <c r="AI4480" s="832">
        <v>0</v>
      </c>
    </row>
    <row r="4481" spans="1:35" ht="15" customHeight="1">
      <c r="A4481" s="832" t="s">
        <v>1150</v>
      </c>
      <c r="B4481" s="832">
        <v>2025</v>
      </c>
      <c r="C4481" s="832" t="s">
        <v>1430</v>
      </c>
      <c r="D4481" s="832" t="s">
        <v>1431</v>
      </c>
      <c r="E4481" s="832" t="s">
        <v>333</v>
      </c>
      <c r="F4481" s="832" t="s">
        <v>1119</v>
      </c>
      <c r="G4481" s="832">
        <v>3395.06</v>
      </c>
      <c r="H4481" s="832">
        <v>5356.11</v>
      </c>
      <c r="I4481" s="832">
        <v>8545.6299999999992</v>
      </c>
      <c r="J4481" s="832">
        <v>24100.240000000002</v>
      </c>
      <c r="K4481" s="832">
        <v>34753.879999999997</v>
      </c>
      <c r="L4481" s="832">
        <v>43729.15</v>
      </c>
      <c r="M4481" s="832">
        <v>52416.57</v>
      </c>
      <c r="N4481" s="832">
        <v>56128.59</v>
      </c>
      <c r="O4481" s="832">
        <v>63300.56</v>
      </c>
      <c r="P4481" s="832">
        <v>73936.740000000005</v>
      </c>
      <c r="Q4481" s="832">
        <v>81415.37</v>
      </c>
      <c r="R4481" s="832">
        <v>85982.29</v>
      </c>
      <c r="S4481" s="832">
        <v>7401.4</v>
      </c>
      <c r="T4481" s="832">
        <v>7401.4</v>
      </c>
      <c r="U4481" s="832">
        <v>0</v>
      </c>
      <c r="V4481" s="832">
        <v>0</v>
      </c>
      <c r="W4481" s="832">
        <v>0</v>
      </c>
      <c r="X4481" s="832">
        <v>0</v>
      </c>
      <c r="Y4481" s="832">
        <v>0</v>
      </c>
      <c r="Z4481" s="832">
        <v>0</v>
      </c>
      <c r="AA4481" s="832">
        <v>0</v>
      </c>
      <c r="AB4481" s="832">
        <v>0</v>
      </c>
      <c r="AC4481" s="832">
        <v>0</v>
      </c>
      <c r="AD4481" s="832">
        <v>0</v>
      </c>
      <c r="AE4481" s="832">
        <v>0</v>
      </c>
      <c r="AF4481" s="832">
        <v>0</v>
      </c>
      <c r="AG4481" s="832">
        <v>0</v>
      </c>
      <c r="AH4481" s="832">
        <v>0</v>
      </c>
      <c r="AI4481" s="832">
        <v>0</v>
      </c>
    </row>
    <row r="4482" spans="1:35" ht="15" customHeight="1">
      <c r="A4482" s="832" t="s">
        <v>1150</v>
      </c>
      <c r="B4482" s="832">
        <v>2025</v>
      </c>
      <c r="C4482" s="832" t="s">
        <v>1432</v>
      </c>
      <c r="D4482" s="832" t="s">
        <v>1433</v>
      </c>
      <c r="E4482" s="832" t="s">
        <v>333</v>
      </c>
      <c r="F4482" s="832" t="s">
        <v>1119</v>
      </c>
      <c r="G4482" s="832">
        <v>39272.980000000003</v>
      </c>
      <c r="H4482" s="832">
        <v>68264.08</v>
      </c>
      <c r="I4482" s="832">
        <v>113831.52</v>
      </c>
      <c r="J4482" s="832">
        <v>164197.62</v>
      </c>
      <c r="K4482" s="832">
        <v>209205.78</v>
      </c>
      <c r="L4482" s="832">
        <v>243668.19</v>
      </c>
      <c r="M4482" s="832">
        <v>273943.02</v>
      </c>
      <c r="N4482" s="832">
        <v>299070.2</v>
      </c>
      <c r="O4482" s="832">
        <v>323525.99</v>
      </c>
      <c r="P4482" s="832">
        <v>369872.95</v>
      </c>
      <c r="Q4482" s="832">
        <v>414753.66</v>
      </c>
      <c r="R4482" s="832">
        <v>443680.58</v>
      </c>
      <c r="S4482" s="832">
        <v>37704.879999999997</v>
      </c>
      <c r="T4482" s="832">
        <v>37704.879999999997</v>
      </c>
      <c r="U4482" s="832">
        <v>0</v>
      </c>
      <c r="V4482" s="832">
        <v>0</v>
      </c>
      <c r="W4482" s="832">
        <v>0</v>
      </c>
      <c r="X4482" s="832">
        <v>0</v>
      </c>
      <c r="Y4482" s="832">
        <v>0</v>
      </c>
      <c r="Z4482" s="832">
        <v>0</v>
      </c>
      <c r="AA4482" s="832">
        <v>0</v>
      </c>
      <c r="AB4482" s="832">
        <v>0</v>
      </c>
      <c r="AC4482" s="832">
        <v>0</v>
      </c>
      <c r="AD4482" s="832">
        <v>0</v>
      </c>
      <c r="AE4482" s="832">
        <v>0</v>
      </c>
      <c r="AF4482" s="832">
        <v>0</v>
      </c>
      <c r="AG4482" s="832">
        <v>0</v>
      </c>
      <c r="AH4482" s="832">
        <v>0</v>
      </c>
      <c r="AI4482" s="832">
        <v>0</v>
      </c>
    </row>
    <row r="4483" spans="1:35" ht="15" customHeight="1">
      <c r="A4483" s="832" t="s">
        <v>1150</v>
      </c>
      <c r="B4483" s="832">
        <v>2025</v>
      </c>
      <c r="C4483" s="832" t="s">
        <v>1434</v>
      </c>
      <c r="D4483" s="832" t="s">
        <v>1435</v>
      </c>
      <c r="E4483" s="832" t="s">
        <v>333</v>
      </c>
      <c r="F4483" s="832" t="s">
        <v>1119</v>
      </c>
      <c r="G4483" s="832">
        <v>19265.509999999998</v>
      </c>
      <c r="H4483" s="832">
        <v>26201.61</v>
      </c>
      <c r="I4483" s="832">
        <v>31836.89</v>
      </c>
      <c r="J4483" s="832">
        <v>41066.21</v>
      </c>
      <c r="K4483" s="832">
        <v>53072.37</v>
      </c>
      <c r="L4483" s="832">
        <v>64510.17</v>
      </c>
      <c r="M4483" s="832">
        <v>74843.45</v>
      </c>
      <c r="N4483" s="832">
        <v>83127.820000000007</v>
      </c>
      <c r="O4483" s="832">
        <v>88838.7</v>
      </c>
      <c r="P4483" s="832">
        <v>96444.11</v>
      </c>
      <c r="Q4483" s="832">
        <v>105715.58</v>
      </c>
      <c r="R4483" s="832">
        <v>122564.45</v>
      </c>
      <c r="S4483" s="832">
        <v>9610.51</v>
      </c>
      <c r="T4483" s="832">
        <v>9610.51</v>
      </c>
      <c r="U4483" s="832">
        <v>0</v>
      </c>
      <c r="V4483" s="832">
        <v>0</v>
      </c>
      <c r="W4483" s="832">
        <v>0</v>
      </c>
      <c r="X4483" s="832">
        <v>0</v>
      </c>
      <c r="Y4483" s="832">
        <v>0</v>
      </c>
      <c r="Z4483" s="832">
        <v>0</v>
      </c>
      <c r="AA4483" s="832">
        <v>0</v>
      </c>
      <c r="AB4483" s="832">
        <v>0</v>
      </c>
      <c r="AC4483" s="832">
        <v>0</v>
      </c>
      <c r="AD4483" s="832">
        <v>0</v>
      </c>
      <c r="AE4483" s="832">
        <v>0</v>
      </c>
      <c r="AF4483" s="832">
        <v>0</v>
      </c>
      <c r="AG4483" s="832">
        <v>0</v>
      </c>
      <c r="AH4483" s="832">
        <v>0</v>
      </c>
      <c r="AI4483" s="832">
        <v>0</v>
      </c>
    </row>
    <row r="4484" spans="1:35" ht="15" customHeight="1">
      <c r="A4484" s="832" t="s">
        <v>1150</v>
      </c>
      <c r="B4484" s="832">
        <v>2025</v>
      </c>
      <c r="C4484" s="832" t="s">
        <v>1436</v>
      </c>
      <c r="D4484" s="832" t="s">
        <v>1437</v>
      </c>
      <c r="E4484" s="832" t="s">
        <v>333</v>
      </c>
      <c r="F4484" s="832" t="s">
        <v>1119</v>
      </c>
      <c r="G4484" s="832">
        <v>0</v>
      </c>
      <c r="H4484" s="832">
        <v>0</v>
      </c>
      <c r="I4484" s="832">
        <v>0</v>
      </c>
      <c r="J4484" s="832">
        <v>0</v>
      </c>
      <c r="K4484" s="832">
        <v>0</v>
      </c>
      <c r="L4484" s="832">
        <v>0</v>
      </c>
      <c r="M4484" s="832">
        <v>0</v>
      </c>
      <c r="N4484" s="832">
        <v>0</v>
      </c>
      <c r="O4484" s="832">
        <v>0</v>
      </c>
      <c r="P4484" s="832">
        <v>0</v>
      </c>
      <c r="Q4484" s="832">
        <v>0</v>
      </c>
      <c r="R4484" s="832">
        <v>0</v>
      </c>
      <c r="S4484" s="832">
        <v>0</v>
      </c>
      <c r="T4484" s="832">
        <v>0</v>
      </c>
      <c r="U4484" s="832">
        <v>0</v>
      </c>
      <c r="V4484" s="832">
        <v>0</v>
      </c>
      <c r="W4484" s="832">
        <v>0</v>
      </c>
      <c r="X4484" s="832">
        <v>0</v>
      </c>
      <c r="Y4484" s="832">
        <v>0</v>
      </c>
      <c r="Z4484" s="832">
        <v>0</v>
      </c>
      <c r="AA4484" s="832">
        <v>0</v>
      </c>
      <c r="AB4484" s="832">
        <v>0</v>
      </c>
      <c r="AC4484" s="832">
        <v>0</v>
      </c>
      <c r="AD4484" s="832">
        <v>0</v>
      </c>
      <c r="AE4484" s="832">
        <v>0</v>
      </c>
      <c r="AF4484" s="832">
        <v>0</v>
      </c>
      <c r="AG4484" s="832">
        <v>0</v>
      </c>
      <c r="AH4484" s="832">
        <v>0</v>
      </c>
      <c r="AI4484" s="832">
        <v>0</v>
      </c>
    </row>
    <row r="4485" spans="1:35" ht="15" customHeight="1">
      <c r="A4485" s="832" t="s">
        <v>1150</v>
      </c>
      <c r="B4485" s="832">
        <v>2025</v>
      </c>
      <c r="C4485" s="832" t="s">
        <v>1438</v>
      </c>
      <c r="D4485" s="832" t="s">
        <v>1439</v>
      </c>
      <c r="E4485" s="832" t="s">
        <v>333</v>
      </c>
      <c r="F4485" s="832" t="s">
        <v>1119</v>
      </c>
      <c r="G4485" s="832">
        <v>0</v>
      </c>
      <c r="H4485" s="832">
        <v>0</v>
      </c>
      <c r="I4485" s="832">
        <v>0</v>
      </c>
      <c r="J4485" s="832">
        <v>0</v>
      </c>
      <c r="K4485" s="832">
        <v>0</v>
      </c>
      <c r="L4485" s="832">
        <v>0</v>
      </c>
      <c r="M4485" s="832">
        <v>0</v>
      </c>
      <c r="N4485" s="832">
        <v>0</v>
      </c>
      <c r="O4485" s="832">
        <v>0</v>
      </c>
      <c r="P4485" s="832">
        <v>0</v>
      </c>
      <c r="Q4485" s="832">
        <v>0</v>
      </c>
      <c r="R4485" s="832">
        <v>0</v>
      </c>
      <c r="S4485" s="832">
        <v>0</v>
      </c>
      <c r="T4485" s="832">
        <v>0</v>
      </c>
      <c r="U4485" s="832">
        <v>0</v>
      </c>
      <c r="V4485" s="832">
        <v>0</v>
      </c>
      <c r="W4485" s="832">
        <v>0</v>
      </c>
      <c r="X4485" s="832">
        <v>0</v>
      </c>
      <c r="Y4485" s="832">
        <v>0</v>
      </c>
      <c r="Z4485" s="832">
        <v>0</v>
      </c>
      <c r="AA4485" s="832">
        <v>0</v>
      </c>
      <c r="AB4485" s="832">
        <v>0</v>
      </c>
      <c r="AC4485" s="832">
        <v>0</v>
      </c>
      <c r="AD4485" s="832">
        <v>0</v>
      </c>
      <c r="AE4485" s="832">
        <v>0</v>
      </c>
      <c r="AF4485" s="832">
        <v>0</v>
      </c>
      <c r="AG4485" s="832">
        <v>0</v>
      </c>
      <c r="AH4485" s="832">
        <v>0</v>
      </c>
      <c r="AI4485" s="832">
        <v>0</v>
      </c>
    </row>
    <row r="4486" spans="1:35" ht="15" customHeight="1">
      <c r="A4486" s="832" t="s">
        <v>1150</v>
      </c>
      <c r="B4486" s="832">
        <v>2025</v>
      </c>
      <c r="C4486" s="832" t="s">
        <v>1440</v>
      </c>
      <c r="D4486" s="832" t="s">
        <v>1441</v>
      </c>
      <c r="E4486" s="832" t="s">
        <v>333</v>
      </c>
      <c r="F4486" s="832" t="s">
        <v>1119</v>
      </c>
      <c r="G4486" s="832">
        <v>1258.29</v>
      </c>
      <c r="H4486" s="832">
        <v>2480.81</v>
      </c>
      <c r="I4486" s="832">
        <v>3667.54</v>
      </c>
      <c r="J4486" s="832">
        <v>4906.78</v>
      </c>
      <c r="K4486" s="832">
        <v>6238.83</v>
      </c>
      <c r="L4486" s="832">
        <v>7591.97</v>
      </c>
      <c r="M4486" s="832">
        <v>9046.75</v>
      </c>
      <c r="N4486" s="832">
        <v>10450.219999999999</v>
      </c>
      <c r="O4486" s="832">
        <v>11521.48</v>
      </c>
      <c r="P4486" s="832">
        <v>13161.88</v>
      </c>
      <c r="Q4486" s="832">
        <v>14289.3</v>
      </c>
      <c r="R4486" s="832">
        <v>15590.81</v>
      </c>
      <c r="S4486" s="832">
        <v>1299.03</v>
      </c>
      <c r="T4486" s="832">
        <v>1299.03</v>
      </c>
      <c r="U4486" s="832">
        <v>0</v>
      </c>
      <c r="V4486" s="832">
        <v>0</v>
      </c>
      <c r="W4486" s="832">
        <v>0</v>
      </c>
      <c r="X4486" s="832">
        <v>0</v>
      </c>
      <c r="Y4486" s="832">
        <v>0</v>
      </c>
      <c r="Z4486" s="832">
        <v>0</v>
      </c>
      <c r="AA4486" s="832">
        <v>0</v>
      </c>
      <c r="AB4486" s="832">
        <v>0</v>
      </c>
      <c r="AC4486" s="832">
        <v>0</v>
      </c>
      <c r="AD4486" s="832">
        <v>0</v>
      </c>
      <c r="AE4486" s="832">
        <v>0</v>
      </c>
      <c r="AF4486" s="832">
        <v>0</v>
      </c>
      <c r="AG4486" s="832">
        <v>0</v>
      </c>
      <c r="AH4486" s="832">
        <v>0</v>
      </c>
      <c r="AI4486" s="832">
        <v>0</v>
      </c>
    </row>
    <row r="4487" spans="1:35" ht="15" customHeight="1">
      <c r="A4487" s="832" t="s">
        <v>1150</v>
      </c>
      <c r="B4487" s="832">
        <v>2025</v>
      </c>
      <c r="C4487" s="832" t="s">
        <v>1442</v>
      </c>
      <c r="D4487" s="832" t="s">
        <v>1443</v>
      </c>
      <c r="E4487" s="832" t="s">
        <v>333</v>
      </c>
      <c r="F4487" s="832" t="s">
        <v>1119</v>
      </c>
      <c r="G4487" s="832">
        <v>16273.09</v>
      </c>
      <c r="H4487" s="832">
        <v>29789.52</v>
      </c>
      <c r="I4487" s="832">
        <v>42756.97</v>
      </c>
      <c r="J4487" s="832">
        <v>57945.279999999999</v>
      </c>
      <c r="K4487" s="832">
        <v>73590.16</v>
      </c>
      <c r="L4487" s="832">
        <v>88464.27</v>
      </c>
      <c r="M4487" s="832">
        <v>101877.65</v>
      </c>
      <c r="N4487" s="832">
        <v>115431.79</v>
      </c>
      <c r="O4487" s="832">
        <v>123267.46</v>
      </c>
      <c r="P4487" s="832">
        <v>136053.34</v>
      </c>
      <c r="Q4487" s="832">
        <v>145435.37</v>
      </c>
      <c r="R4487" s="832">
        <v>156828.78</v>
      </c>
      <c r="S4487" s="832">
        <v>13221.4</v>
      </c>
      <c r="T4487" s="832">
        <v>13221.4</v>
      </c>
      <c r="U4487" s="832">
        <v>0</v>
      </c>
      <c r="V4487" s="832">
        <v>0</v>
      </c>
      <c r="W4487" s="832">
        <v>0</v>
      </c>
      <c r="X4487" s="832">
        <v>0</v>
      </c>
      <c r="Y4487" s="832">
        <v>0</v>
      </c>
      <c r="Z4487" s="832">
        <v>0</v>
      </c>
      <c r="AA4487" s="832">
        <v>0</v>
      </c>
      <c r="AB4487" s="832">
        <v>0</v>
      </c>
      <c r="AC4487" s="832">
        <v>0</v>
      </c>
      <c r="AD4487" s="832">
        <v>0</v>
      </c>
      <c r="AE4487" s="832">
        <v>0</v>
      </c>
      <c r="AF4487" s="832">
        <v>0</v>
      </c>
      <c r="AG4487" s="832">
        <v>0</v>
      </c>
      <c r="AH4487" s="832">
        <v>0</v>
      </c>
      <c r="AI4487" s="832">
        <v>0</v>
      </c>
    </row>
    <row r="4488" spans="1:35" ht="15" customHeight="1">
      <c r="A4488" s="832" t="s">
        <v>1150</v>
      </c>
      <c r="B4488" s="832">
        <v>2025</v>
      </c>
      <c r="C4488" s="832" t="s">
        <v>1444</v>
      </c>
      <c r="D4488" s="832" t="s">
        <v>1445</v>
      </c>
      <c r="E4488" s="832" t="s">
        <v>333</v>
      </c>
      <c r="F4488" s="832" t="s">
        <v>1119</v>
      </c>
      <c r="G4488" s="832">
        <v>775</v>
      </c>
      <c r="H4488" s="832">
        <v>1550</v>
      </c>
      <c r="I4488" s="832">
        <v>2783.08</v>
      </c>
      <c r="J4488" s="832">
        <v>4393.46</v>
      </c>
      <c r="K4488" s="832">
        <v>6376.46</v>
      </c>
      <c r="L4488" s="832">
        <v>7151.46</v>
      </c>
      <c r="M4488" s="832">
        <v>7926.46</v>
      </c>
      <c r="N4488" s="832">
        <v>7926.46</v>
      </c>
      <c r="O4488" s="832">
        <v>8701.4599999999991</v>
      </c>
      <c r="P4488" s="832">
        <v>10251.459999999999</v>
      </c>
      <c r="Q4488" s="832">
        <v>10251.459999999999</v>
      </c>
      <c r="R4488" s="832">
        <v>11801.46</v>
      </c>
      <c r="S4488" s="832">
        <v>931.95</v>
      </c>
      <c r="T4488" s="832">
        <v>931.95</v>
      </c>
      <c r="U4488" s="832">
        <v>0</v>
      </c>
      <c r="V4488" s="832">
        <v>0</v>
      </c>
      <c r="W4488" s="832">
        <v>0</v>
      </c>
      <c r="X4488" s="832">
        <v>0</v>
      </c>
      <c r="Y4488" s="832">
        <v>0</v>
      </c>
      <c r="Z4488" s="832">
        <v>0</v>
      </c>
      <c r="AA4488" s="832">
        <v>0</v>
      </c>
      <c r="AB4488" s="832">
        <v>0</v>
      </c>
      <c r="AC4488" s="832">
        <v>0</v>
      </c>
      <c r="AD4488" s="832">
        <v>0</v>
      </c>
      <c r="AE4488" s="832">
        <v>0</v>
      </c>
      <c r="AF4488" s="832">
        <v>0</v>
      </c>
      <c r="AG4488" s="832">
        <v>0</v>
      </c>
      <c r="AH4488" s="832">
        <v>0</v>
      </c>
      <c r="AI4488" s="832">
        <v>0</v>
      </c>
    </row>
    <row r="4489" spans="1:35" ht="15" customHeight="1">
      <c r="A4489" s="832" t="s">
        <v>1150</v>
      </c>
      <c r="B4489" s="832">
        <v>2025</v>
      </c>
      <c r="C4489" s="832" t="s">
        <v>1446</v>
      </c>
      <c r="D4489" s="832" t="s">
        <v>1447</v>
      </c>
      <c r="E4489" s="832" t="s">
        <v>333</v>
      </c>
      <c r="F4489" s="832" t="s">
        <v>1119</v>
      </c>
      <c r="G4489" s="832">
        <v>1335.26</v>
      </c>
      <c r="H4489" s="832">
        <v>1869.31</v>
      </c>
      <c r="I4489" s="832">
        <v>2256.86</v>
      </c>
      <c r="J4489" s="832">
        <v>2806.55</v>
      </c>
      <c r="K4489" s="832">
        <v>3735.3</v>
      </c>
      <c r="L4489" s="832">
        <v>4683.01</v>
      </c>
      <c r="M4489" s="832">
        <v>5522.78</v>
      </c>
      <c r="N4489" s="832">
        <v>6413.53</v>
      </c>
      <c r="O4489" s="832">
        <v>7175.33</v>
      </c>
      <c r="P4489" s="832">
        <v>7619.14</v>
      </c>
      <c r="Q4489" s="832">
        <v>8490.2099999999991</v>
      </c>
      <c r="R4489" s="832">
        <v>9237.8799999999992</v>
      </c>
      <c r="S4489" s="832">
        <v>771.84</v>
      </c>
      <c r="T4489" s="832">
        <v>771.84</v>
      </c>
      <c r="U4489" s="832">
        <v>0</v>
      </c>
      <c r="V4489" s="832">
        <v>0</v>
      </c>
      <c r="W4489" s="832">
        <v>0</v>
      </c>
      <c r="X4489" s="832">
        <v>0</v>
      </c>
      <c r="Y4489" s="832">
        <v>0</v>
      </c>
      <c r="Z4489" s="832">
        <v>0</v>
      </c>
      <c r="AA4489" s="832">
        <v>0</v>
      </c>
      <c r="AB4489" s="832">
        <v>0</v>
      </c>
      <c r="AC4489" s="832">
        <v>0</v>
      </c>
      <c r="AD4489" s="832">
        <v>0</v>
      </c>
      <c r="AE4489" s="832">
        <v>0</v>
      </c>
      <c r="AF4489" s="832">
        <v>0</v>
      </c>
      <c r="AG4489" s="832">
        <v>0</v>
      </c>
      <c r="AH4489" s="832">
        <v>0</v>
      </c>
      <c r="AI4489" s="832">
        <v>0</v>
      </c>
    </row>
    <row r="4490" spans="1:35" ht="15" customHeight="1">
      <c r="A4490" s="832" t="s">
        <v>1150</v>
      </c>
      <c r="B4490" s="832">
        <v>2025</v>
      </c>
      <c r="C4490" s="832" t="s">
        <v>1448</v>
      </c>
      <c r="D4490" s="832" t="s">
        <v>1449</v>
      </c>
      <c r="E4490" s="832" t="s">
        <v>333</v>
      </c>
      <c r="F4490" s="832" t="s">
        <v>1119</v>
      </c>
      <c r="G4490" s="832">
        <v>5444.81</v>
      </c>
      <c r="H4490" s="832">
        <v>8381.15</v>
      </c>
      <c r="I4490" s="832">
        <v>11281.45</v>
      </c>
      <c r="J4490" s="832">
        <v>19457.939999999999</v>
      </c>
      <c r="K4490" s="832">
        <v>24415.31</v>
      </c>
      <c r="L4490" s="832">
        <v>29318.77</v>
      </c>
      <c r="M4490" s="832">
        <v>33275.699999999997</v>
      </c>
      <c r="N4490" s="832">
        <v>38537.71</v>
      </c>
      <c r="O4490" s="832">
        <v>42115.75</v>
      </c>
      <c r="P4490" s="832">
        <v>48428.06</v>
      </c>
      <c r="Q4490" s="832">
        <v>56085.11</v>
      </c>
      <c r="R4490" s="832">
        <v>59973.39</v>
      </c>
      <c r="S4490" s="832">
        <v>5098.6499999999996</v>
      </c>
      <c r="T4490" s="832">
        <v>5098.6499999999996</v>
      </c>
      <c r="U4490" s="832">
        <v>0</v>
      </c>
      <c r="V4490" s="832">
        <v>0</v>
      </c>
      <c r="W4490" s="832">
        <v>0</v>
      </c>
      <c r="X4490" s="832">
        <v>0</v>
      </c>
      <c r="Y4490" s="832">
        <v>0</v>
      </c>
      <c r="Z4490" s="832">
        <v>0</v>
      </c>
      <c r="AA4490" s="832">
        <v>0</v>
      </c>
      <c r="AB4490" s="832">
        <v>0</v>
      </c>
      <c r="AC4490" s="832">
        <v>0</v>
      </c>
      <c r="AD4490" s="832">
        <v>0</v>
      </c>
      <c r="AE4490" s="832">
        <v>0</v>
      </c>
      <c r="AF4490" s="832">
        <v>0</v>
      </c>
      <c r="AG4490" s="832">
        <v>0</v>
      </c>
      <c r="AH4490" s="832">
        <v>0</v>
      </c>
      <c r="AI4490" s="832">
        <v>0</v>
      </c>
    </row>
    <row r="4491" spans="1:35" ht="15" customHeight="1">
      <c r="A4491" s="832" t="s">
        <v>1150</v>
      </c>
      <c r="B4491" s="832">
        <v>2025</v>
      </c>
      <c r="C4491" s="832" t="s">
        <v>1450</v>
      </c>
      <c r="D4491" s="832" t="s">
        <v>1451</v>
      </c>
      <c r="E4491" s="832" t="s">
        <v>333</v>
      </c>
      <c r="F4491" s="832" t="s">
        <v>1119</v>
      </c>
      <c r="G4491" s="832">
        <v>1632.83</v>
      </c>
      <c r="H4491" s="832">
        <v>3342.41</v>
      </c>
      <c r="I4491" s="832">
        <v>5566.87</v>
      </c>
      <c r="J4491" s="832">
        <v>7665.07</v>
      </c>
      <c r="K4491" s="832">
        <v>9710.93</v>
      </c>
      <c r="L4491" s="832">
        <v>10926.62</v>
      </c>
      <c r="M4491" s="832">
        <v>12829.62</v>
      </c>
      <c r="N4491" s="832">
        <v>14096.58</v>
      </c>
      <c r="O4491" s="832">
        <v>15180.23</v>
      </c>
      <c r="P4491" s="832">
        <v>17533.41</v>
      </c>
      <c r="Q4491" s="832">
        <v>18154.39</v>
      </c>
      <c r="R4491" s="832">
        <v>20255.87</v>
      </c>
      <c r="S4491" s="832">
        <v>1650.4</v>
      </c>
      <c r="T4491" s="832">
        <v>1650.4</v>
      </c>
      <c r="U4491" s="832">
        <v>0</v>
      </c>
      <c r="V4491" s="832">
        <v>0</v>
      </c>
      <c r="W4491" s="832">
        <v>0</v>
      </c>
      <c r="X4491" s="832">
        <v>0</v>
      </c>
      <c r="Y4491" s="832">
        <v>0</v>
      </c>
      <c r="Z4491" s="832">
        <v>0</v>
      </c>
      <c r="AA4491" s="832">
        <v>0</v>
      </c>
      <c r="AB4491" s="832">
        <v>0</v>
      </c>
      <c r="AC4491" s="832">
        <v>0</v>
      </c>
      <c r="AD4491" s="832">
        <v>0</v>
      </c>
      <c r="AE4491" s="832">
        <v>0</v>
      </c>
      <c r="AF4491" s="832">
        <v>0</v>
      </c>
      <c r="AG4491" s="832">
        <v>0</v>
      </c>
      <c r="AH4491" s="832">
        <v>0</v>
      </c>
      <c r="AI4491" s="832">
        <v>0</v>
      </c>
    </row>
    <row r="4492" spans="1:35" ht="15" customHeight="1">
      <c r="A4492" s="832" t="s">
        <v>1150</v>
      </c>
      <c r="B4492" s="832">
        <v>2025</v>
      </c>
      <c r="C4492" s="832" t="s">
        <v>1452</v>
      </c>
      <c r="D4492" s="832" t="s">
        <v>1453</v>
      </c>
      <c r="E4492" s="832" t="s">
        <v>333</v>
      </c>
      <c r="F4492" s="832" t="s">
        <v>1119</v>
      </c>
      <c r="G4492" s="832">
        <v>0</v>
      </c>
      <c r="H4492" s="832">
        <v>0</v>
      </c>
      <c r="I4492" s="832">
        <v>0</v>
      </c>
      <c r="J4492" s="832">
        <v>0</v>
      </c>
      <c r="K4492" s="832">
        <v>1365</v>
      </c>
      <c r="L4492" s="832">
        <v>2665</v>
      </c>
      <c r="M4492" s="832">
        <v>2665</v>
      </c>
      <c r="N4492" s="832">
        <v>2665</v>
      </c>
      <c r="O4492" s="832">
        <v>4030</v>
      </c>
      <c r="P4492" s="832">
        <v>6124.59</v>
      </c>
      <c r="Q4492" s="832">
        <v>8186.18</v>
      </c>
      <c r="R4492" s="832">
        <v>10397.19</v>
      </c>
      <c r="S4492" s="832">
        <v>744.2</v>
      </c>
      <c r="T4492" s="832">
        <v>744.2</v>
      </c>
      <c r="U4492" s="832">
        <v>0</v>
      </c>
      <c r="V4492" s="832">
        <v>0</v>
      </c>
      <c r="W4492" s="832">
        <v>0</v>
      </c>
      <c r="X4492" s="832">
        <v>0</v>
      </c>
      <c r="Y4492" s="832">
        <v>0</v>
      </c>
      <c r="Z4492" s="832">
        <v>0</v>
      </c>
      <c r="AA4492" s="832">
        <v>0</v>
      </c>
      <c r="AB4492" s="832">
        <v>0</v>
      </c>
      <c r="AC4492" s="832">
        <v>0</v>
      </c>
      <c r="AD4492" s="832">
        <v>0</v>
      </c>
      <c r="AE4492" s="832">
        <v>0</v>
      </c>
      <c r="AF4492" s="832">
        <v>0</v>
      </c>
      <c r="AG4492" s="832">
        <v>0</v>
      </c>
      <c r="AH4492" s="832">
        <v>0</v>
      </c>
      <c r="AI4492" s="832">
        <v>0</v>
      </c>
    </row>
    <row r="4493" spans="1:35" ht="15" customHeight="1">
      <c r="A4493" s="832" t="s">
        <v>1150</v>
      </c>
      <c r="B4493" s="832">
        <v>2025</v>
      </c>
      <c r="C4493" s="832" t="s">
        <v>1454</v>
      </c>
      <c r="D4493" s="832" t="s">
        <v>1455</v>
      </c>
      <c r="E4493" s="832" t="s">
        <v>333</v>
      </c>
      <c r="F4493" s="832" t="s">
        <v>1119</v>
      </c>
      <c r="G4493" s="832">
        <v>3284.61</v>
      </c>
      <c r="H4493" s="832">
        <v>5322.57</v>
      </c>
      <c r="I4493" s="832">
        <v>9117.9699999999993</v>
      </c>
      <c r="J4493" s="832">
        <v>14358.29</v>
      </c>
      <c r="K4493" s="832">
        <v>17640.27</v>
      </c>
      <c r="L4493" s="832">
        <v>20385.16</v>
      </c>
      <c r="M4493" s="832">
        <v>21670.89</v>
      </c>
      <c r="N4493" s="832">
        <v>23375.16</v>
      </c>
      <c r="O4493" s="832">
        <v>34347.82</v>
      </c>
      <c r="P4493" s="832">
        <v>40283.69</v>
      </c>
      <c r="Q4493" s="832">
        <v>48096.82</v>
      </c>
      <c r="R4493" s="832">
        <v>50434.76</v>
      </c>
      <c r="S4493" s="832">
        <v>4372.4399999999996</v>
      </c>
      <c r="T4493" s="832">
        <v>4372.4399999999996</v>
      </c>
      <c r="U4493" s="832">
        <v>0</v>
      </c>
      <c r="V4493" s="832">
        <v>0</v>
      </c>
      <c r="W4493" s="832">
        <v>0</v>
      </c>
      <c r="X4493" s="832">
        <v>0</v>
      </c>
      <c r="Y4493" s="832">
        <v>0</v>
      </c>
      <c r="Z4493" s="832">
        <v>0</v>
      </c>
      <c r="AA4493" s="832">
        <v>0</v>
      </c>
      <c r="AB4493" s="832">
        <v>0</v>
      </c>
      <c r="AC4493" s="832">
        <v>0</v>
      </c>
      <c r="AD4493" s="832">
        <v>0</v>
      </c>
      <c r="AE4493" s="832">
        <v>0</v>
      </c>
      <c r="AF4493" s="832">
        <v>0</v>
      </c>
      <c r="AG4493" s="832">
        <v>0</v>
      </c>
      <c r="AH4493" s="832">
        <v>0</v>
      </c>
      <c r="AI4493" s="832">
        <v>0</v>
      </c>
    </row>
    <row r="4494" spans="1:35" ht="15" customHeight="1">
      <c r="A4494" s="832" t="s">
        <v>1150</v>
      </c>
      <c r="B4494" s="832">
        <v>2025</v>
      </c>
      <c r="C4494" s="832" t="s">
        <v>1456</v>
      </c>
      <c r="D4494" s="832" t="s">
        <v>1457</v>
      </c>
      <c r="E4494" s="832" t="s">
        <v>333</v>
      </c>
      <c r="F4494" s="832" t="s">
        <v>1119</v>
      </c>
      <c r="G4494" s="832">
        <v>0</v>
      </c>
      <c r="H4494" s="832">
        <v>0</v>
      </c>
      <c r="I4494" s="832">
        <v>2601.9</v>
      </c>
      <c r="J4494" s="832">
        <v>2601.9</v>
      </c>
      <c r="K4494" s="832">
        <v>2601.9</v>
      </c>
      <c r="L4494" s="832">
        <v>2601.9</v>
      </c>
      <c r="M4494" s="832">
        <v>2601.9</v>
      </c>
      <c r="N4494" s="832">
        <v>2601.9</v>
      </c>
      <c r="O4494" s="832">
        <v>2601.9</v>
      </c>
      <c r="P4494" s="832">
        <v>2601.9</v>
      </c>
      <c r="Q4494" s="832">
        <v>2601.9</v>
      </c>
      <c r="R4494" s="832">
        <v>2601.9</v>
      </c>
      <c r="S4494" s="832">
        <v>236.54</v>
      </c>
      <c r="T4494" s="832">
        <v>236.54</v>
      </c>
      <c r="U4494" s="832">
        <v>0</v>
      </c>
      <c r="V4494" s="832">
        <v>0</v>
      </c>
      <c r="W4494" s="832">
        <v>0</v>
      </c>
      <c r="X4494" s="832">
        <v>0</v>
      </c>
      <c r="Y4494" s="832">
        <v>0</v>
      </c>
      <c r="Z4494" s="832">
        <v>0</v>
      </c>
      <c r="AA4494" s="832">
        <v>0</v>
      </c>
      <c r="AB4494" s="832">
        <v>0</v>
      </c>
      <c r="AC4494" s="832">
        <v>0</v>
      </c>
      <c r="AD4494" s="832">
        <v>0</v>
      </c>
      <c r="AE4494" s="832">
        <v>0</v>
      </c>
      <c r="AF4494" s="832">
        <v>0</v>
      </c>
      <c r="AG4494" s="832">
        <v>0</v>
      </c>
      <c r="AH4494" s="832">
        <v>0</v>
      </c>
      <c r="AI4494" s="832">
        <v>0</v>
      </c>
    </row>
    <row r="4495" spans="1:35" ht="15" customHeight="1">
      <c r="A4495" s="832" t="s">
        <v>1150</v>
      </c>
      <c r="B4495" s="832">
        <v>2025</v>
      </c>
      <c r="C4495" s="832" t="s">
        <v>1458</v>
      </c>
      <c r="D4495" s="832" t="s">
        <v>1459</v>
      </c>
      <c r="E4495" s="832" t="s">
        <v>333</v>
      </c>
      <c r="F4495" s="832" t="s">
        <v>1119</v>
      </c>
      <c r="G4495" s="832">
        <v>0</v>
      </c>
      <c r="H4495" s="832">
        <v>0</v>
      </c>
      <c r="I4495" s="832">
        <v>0</v>
      </c>
      <c r="J4495" s="832">
        <v>0</v>
      </c>
      <c r="K4495" s="832">
        <v>0</v>
      </c>
      <c r="L4495" s="832">
        <v>0</v>
      </c>
      <c r="M4495" s="832">
        <v>0</v>
      </c>
      <c r="N4495" s="832">
        <v>0</v>
      </c>
      <c r="O4495" s="832">
        <v>0</v>
      </c>
      <c r="P4495" s="832">
        <v>0</v>
      </c>
      <c r="Q4495" s="832">
        <v>0</v>
      </c>
      <c r="R4495" s="832">
        <v>0</v>
      </c>
      <c r="S4495" s="832">
        <v>0</v>
      </c>
      <c r="T4495" s="832">
        <v>0</v>
      </c>
      <c r="U4495" s="832">
        <v>0</v>
      </c>
      <c r="V4495" s="832">
        <v>0</v>
      </c>
      <c r="W4495" s="832">
        <v>0</v>
      </c>
      <c r="X4495" s="832">
        <v>0</v>
      </c>
      <c r="Y4495" s="832">
        <v>0</v>
      </c>
      <c r="Z4495" s="832">
        <v>0</v>
      </c>
      <c r="AA4495" s="832">
        <v>0</v>
      </c>
      <c r="AB4495" s="832">
        <v>0</v>
      </c>
      <c r="AC4495" s="832">
        <v>0</v>
      </c>
      <c r="AD4495" s="832">
        <v>0</v>
      </c>
      <c r="AE4495" s="832">
        <v>0</v>
      </c>
      <c r="AF4495" s="832">
        <v>0</v>
      </c>
      <c r="AG4495" s="832">
        <v>0</v>
      </c>
      <c r="AH4495" s="832">
        <v>0</v>
      </c>
      <c r="AI4495" s="832">
        <v>0</v>
      </c>
    </row>
    <row r="4496" spans="1:35" ht="15" customHeight="1">
      <c r="A4496" s="832" t="s">
        <v>1150</v>
      </c>
      <c r="B4496" s="832">
        <v>2025</v>
      </c>
      <c r="C4496" s="832" t="s">
        <v>1460</v>
      </c>
      <c r="D4496" s="832" t="s">
        <v>1461</v>
      </c>
      <c r="E4496" s="832" t="s">
        <v>333</v>
      </c>
      <c r="F4496" s="832" t="s">
        <v>1119</v>
      </c>
      <c r="G4496" s="832">
        <v>0</v>
      </c>
      <c r="H4496" s="832">
        <v>198.98</v>
      </c>
      <c r="I4496" s="832">
        <v>238.77</v>
      </c>
      <c r="J4496" s="832">
        <v>278.56</v>
      </c>
      <c r="K4496" s="832">
        <v>318.35000000000002</v>
      </c>
      <c r="L4496" s="832">
        <v>358.14</v>
      </c>
      <c r="M4496" s="832">
        <v>397.93</v>
      </c>
      <c r="N4496" s="832">
        <v>437.72</v>
      </c>
      <c r="O4496" s="832">
        <v>477.51</v>
      </c>
      <c r="P4496" s="832">
        <v>5817.55</v>
      </c>
      <c r="Q4496" s="832">
        <v>2316.63</v>
      </c>
      <c r="R4496" s="832">
        <v>2357.11</v>
      </c>
      <c r="S4496" s="832">
        <v>210.6</v>
      </c>
      <c r="T4496" s="832">
        <v>210.6</v>
      </c>
      <c r="U4496" s="832">
        <v>0</v>
      </c>
      <c r="V4496" s="832">
        <v>0</v>
      </c>
      <c r="W4496" s="832">
        <v>0</v>
      </c>
      <c r="X4496" s="832">
        <v>0</v>
      </c>
      <c r="Y4496" s="832">
        <v>0</v>
      </c>
      <c r="Z4496" s="832">
        <v>0</v>
      </c>
      <c r="AA4496" s="832">
        <v>0</v>
      </c>
      <c r="AB4496" s="832">
        <v>0</v>
      </c>
      <c r="AC4496" s="832">
        <v>0</v>
      </c>
      <c r="AD4496" s="832">
        <v>0</v>
      </c>
      <c r="AE4496" s="832">
        <v>0</v>
      </c>
      <c r="AF4496" s="832">
        <v>0</v>
      </c>
      <c r="AG4496" s="832">
        <v>0</v>
      </c>
      <c r="AH4496" s="832">
        <v>0</v>
      </c>
      <c r="AI4496" s="832">
        <v>0</v>
      </c>
    </row>
    <row r="4497" spans="1:35" ht="15" customHeight="1">
      <c r="A4497" s="832" t="s">
        <v>1150</v>
      </c>
      <c r="B4497" s="832">
        <v>2025</v>
      </c>
      <c r="C4497" s="832" t="s">
        <v>1462</v>
      </c>
      <c r="D4497" s="832" t="s">
        <v>1463</v>
      </c>
      <c r="E4497" s="832" t="s">
        <v>333</v>
      </c>
      <c r="F4497" s="832" t="s">
        <v>1119</v>
      </c>
      <c r="G4497" s="832">
        <v>-8160.32</v>
      </c>
      <c r="H4497" s="832">
        <v>-9956.4500000000007</v>
      </c>
      <c r="I4497" s="832">
        <v>-21541.17</v>
      </c>
      <c r="J4497" s="832">
        <v>-28466.92</v>
      </c>
      <c r="K4497" s="832">
        <v>-31143.919999999998</v>
      </c>
      <c r="L4497" s="832">
        <v>-35153.120000000003</v>
      </c>
      <c r="M4497" s="832">
        <v>-39114.519999999997</v>
      </c>
      <c r="N4497" s="832">
        <v>-42684.51</v>
      </c>
      <c r="O4497" s="832">
        <v>-46932.53</v>
      </c>
      <c r="P4497" s="832">
        <v>-55742.55</v>
      </c>
      <c r="Q4497" s="832">
        <v>-56318.35</v>
      </c>
      <c r="R4497" s="832">
        <v>-63908.35</v>
      </c>
      <c r="S4497" s="832">
        <v>-5119.8500000000004</v>
      </c>
      <c r="T4497" s="832">
        <v>-5119.8500000000004</v>
      </c>
      <c r="U4497" s="832">
        <v>0</v>
      </c>
      <c r="V4497" s="832">
        <v>0</v>
      </c>
      <c r="W4497" s="832">
        <v>0</v>
      </c>
      <c r="X4497" s="832">
        <v>0</v>
      </c>
      <c r="Y4497" s="832">
        <v>0</v>
      </c>
      <c r="Z4497" s="832">
        <v>0</v>
      </c>
      <c r="AA4497" s="832">
        <v>0</v>
      </c>
      <c r="AB4497" s="832">
        <v>0</v>
      </c>
      <c r="AC4497" s="832">
        <v>0</v>
      </c>
      <c r="AD4497" s="832">
        <v>0</v>
      </c>
      <c r="AE4497" s="832">
        <v>0</v>
      </c>
      <c r="AF4497" s="832">
        <v>0</v>
      </c>
      <c r="AG4497" s="832">
        <v>0</v>
      </c>
      <c r="AH4497" s="832">
        <v>0</v>
      </c>
      <c r="AI4497" s="832">
        <v>0</v>
      </c>
    </row>
    <row r="4498" spans="1:35" ht="15" customHeight="1">
      <c r="A4498" s="832" t="s">
        <v>1150</v>
      </c>
      <c r="B4498" s="832">
        <v>2025</v>
      </c>
      <c r="C4498" s="832" t="s">
        <v>1464</v>
      </c>
      <c r="D4498" s="832" t="s">
        <v>1465</v>
      </c>
      <c r="E4498" s="832" t="s">
        <v>333</v>
      </c>
      <c r="F4498" s="832" t="s">
        <v>1119</v>
      </c>
      <c r="G4498" s="832">
        <v>0</v>
      </c>
      <c r="H4498" s="832">
        <v>0</v>
      </c>
      <c r="I4498" s="832">
        <v>0</v>
      </c>
      <c r="J4498" s="832">
        <v>0</v>
      </c>
      <c r="K4498" s="832">
        <v>0</v>
      </c>
      <c r="L4498" s="832">
        <v>0</v>
      </c>
      <c r="M4498" s="832">
        <v>310</v>
      </c>
      <c r="N4498" s="832">
        <v>310</v>
      </c>
      <c r="O4498" s="832">
        <v>310</v>
      </c>
      <c r="P4498" s="832">
        <v>310</v>
      </c>
      <c r="Q4498" s="832">
        <v>310</v>
      </c>
      <c r="R4498" s="832">
        <v>310</v>
      </c>
      <c r="S4498" s="832">
        <v>28.18</v>
      </c>
      <c r="T4498" s="832">
        <v>28.18</v>
      </c>
      <c r="U4498" s="832">
        <v>0</v>
      </c>
      <c r="V4498" s="832">
        <v>0</v>
      </c>
      <c r="W4498" s="832">
        <v>0</v>
      </c>
      <c r="X4498" s="832">
        <v>0</v>
      </c>
      <c r="Y4498" s="832">
        <v>0</v>
      </c>
      <c r="Z4498" s="832">
        <v>0</v>
      </c>
      <c r="AA4498" s="832">
        <v>0</v>
      </c>
      <c r="AB4498" s="832">
        <v>0</v>
      </c>
      <c r="AC4498" s="832">
        <v>0</v>
      </c>
      <c r="AD4498" s="832">
        <v>0</v>
      </c>
      <c r="AE4498" s="832">
        <v>0</v>
      </c>
      <c r="AF4498" s="832">
        <v>0</v>
      </c>
      <c r="AG4498" s="832">
        <v>0</v>
      </c>
      <c r="AH4498" s="832">
        <v>0</v>
      </c>
      <c r="AI4498" s="832">
        <v>0</v>
      </c>
    </row>
    <row r="4499" spans="1:35" ht="15" customHeight="1">
      <c r="A4499" s="832" t="s">
        <v>1150</v>
      </c>
      <c r="B4499" s="832">
        <v>2025</v>
      </c>
      <c r="C4499" s="832" t="s">
        <v>1466</v>
      </c>
      <c r="D4499" s="832" t="s">
        <v>1467</v>
      </c>
      <c r="E4499" s="832" t="s">
        <v>333</v>
      </c>
      <c r="F4499" s="832" t="s">
        <v>1119</v>
      </c>
      <c r="G4499" s="832">
        <v>0</v>
      </c>
      <c r="H4499" s="832">
        <v>0</v>
      </c>
      <c r="I4499" s="832">
        <v>0</v>
      </c>
      <c r="J4499" s="832">
        <v>0</v>
      </c>
      <c r="K4499" s="832">
        <v>0</v>
      </c>
      <c r="L4499" s="832">
        <v>0</v>
      </c>
      <c r="M4499" s="832">
        <v>0</v>
      </c>
      <c r="N4499" s="832">
        <v>0</v>
      </c>
      <c r="O4499" s="832">
        <v>0</v>
      </c>
      <c r="P4499" s="832">
        <v>0</v>
      </c>
      <c r="Q4499" s="832">
        <v>0</v>
      </c>
      <c r="R4499" s="832">
        <v>0</v>
      </c>
      <c r="S4499" s="832">
        <v>0</v>
      </c>
      <c r="T4499" s="832">
        <v>0</v>
      </c>
      <c r="U4499" s="832">
        <v>0</v>
      </c>
      <c r="V4499" s="832">
        <v>0</v>
      </c>
      <c r="W4499" s="832">
        <v>0</v>
      </c>
      <c r="X4499" s="832">
        <v>0</v>
      </c>
      <c r="Y4499" s="832">
        <v>0</v>
      </c>
      <c r="Z4499" s="832">
        <v>0</v>
      </c>
      <c r="AA4499" s="832">
        <v>0</v>
      </c>
      <c r="AB4499" s="832">
        <v>0</v>
      </c>
      <c r="AC4499" s="832">
        <v>0</v>
      </c>
      <c r="AD4499" s="832">
        <v>0</v>
      </c>
      <c r="AE4499" s="832">
        <v>0</v>
      </c>
      <c r="AF4499" s="832">
        <v>0</v>
      </c>
      <c r="AG4499" s="832">
        <v>0</v>
      </c>
      <c r="AH4499" s="832">
        <v>0</v>
      </c>
      <c r="AI4499" s="832">
        <v>0</v>
      </c>
    </row>
    <row r="4500" spans="1:35" ht="15" customHeight="1">
      <c r="A4500" s="832" t="s">
        <v>1150</v>
      </c>
      <c r="B4500" s="832">
        <v>2025</v>
      </c>
      <c r="C4500" s="832" t="s">
        <v>1468</v>
      </c>
      <c r="D4500" s="832" t="s">
        <v>1469</v>
      </c>
      <c r="E4500" s="832" t="s">
        <v>333</v>
      </c>
      <c r="F4500" s="832" t="s">
        <v>1119</v>
      </c>
      <c r="G4500" s="832">
        <v>1698.71</v>
      </c>
      <c r="H4500" s="832">
        <v>3300.3</v>
      </c>
      <c r="I4500" s="832">
        <v>4903.68</v>
      </c>
      <c r="J4500" s="832">
        <v>6780.29</v>
      </c>
      <c r="K4500" s="832">
        <v>8102.55</v>
      </c>
      <c r="L4500" s="832">
        <v>9746.35</v>
      </c>
      <c r="M4500" s="832">
        <v>11212.83</v>
      </c>
      <c r="N4500" s="832">
        <v>12683.97</v>
      </c>
      <c r="O4500" s="832">
        <v>14204.37</v>
      </c>
      <c r="P4500" s="832">
        <v>15867.34</v>
      </c>
      <c r="Q4500" s="832">
        <v>17153.419999999998</v>
      </c>
      <c r="R4500" s="832">
        <v>19219.09</v>
      </c>
      <c r="S4500" s="832">
        <v>1559.4</v>
      </c>
      <c r="T4500" s="832">
        <v>1559.4</v>
      </c>
      <c r="U4500" s="832">
        <v>0</v>
      </c>
      <c r="V4500" s="832">
        <v>0</v>
      </c>
      <c r="W4500" s="832">
        <v>0</v>
      </c>
      <c r="X4500" s="832">
        <v>0</v>
      </c>
      <c r="Y4500" s="832">
        <v>0</v>
      </c>
      <c r="Z4500" s="832">
        <v>0</v>
      </c>
      <c r="AA4500" s="832">
        <v>0</v>
      </c>
      <c r="AB4500" s="832">
        <v>0</v>
      </c>
      <c r="AC4500" s="832">
        <v>0</v>
      </c>
      <c r="AD4500" s="832">
        <v>0</v>
      </c>
      <c r="AE4500" s="832">
        <v>0</v>
      </c>
      <c r="AF4500" s="832">
        <v>0</v>
      </c>
      <c r="AG4500" s="832">
        <v>0</v>
      </c>
      <c r="AH4500" s="832">
        <v>0</v>
      </c>
      <c r="AI4500" s="832">
        <v>0</v>
      </c>
    </row>
    <row r="4501" spans="1:35" ht="15" customHeight="1">
      <c r="A4501" s="832" t="s">
        <v>1150</v>
      </c>
      <c r="B4501" s="832">
        <v>2025</v>
      </c>
      <c r="C4501" s="832" t="s">
        <v>1470</v>
      </c>
      <c r="D4501" s="832" t="s">
        <v>1471</v>
      </c>
      <c r="E4501" s="832" t="s">
        <v>333</v>
      </c>
      <c r="F4501" s="832" t="s">
        <v>1119</v>
      </c>
      <c r="G4501" s="832">
        <v>2099.63</v>
      </c>
      <c r="H4501" s="832">
        <v>2230.61</v>
      </c>
      <c r="I4501" s="832">
        <v>2696.67</v>
      </c>
      <c r="J4501" s="832">
        <v>3119.89</v>
      </c>
      <c r="K4501" s="832">
        <v>3331.01</v>
      </c>
      <c r="L4501" s="832">
        <v>3706.01</v>
      </c>
      <c r="M4501" s="832">
        <v>4226.82</v>
      </c>
      <c r="N4501" s="832">
        <v>4526.1899999999996</v>
      </c>
      <c r="O4501" s="832">
        <v>4976.97</v>
      </c>
      <c r="P4501" s="832">
        <v>5418.46</v>
      </c>
      <c r="Q4501" s="832">
        <v>5851.11</v>
      </c>
      <c r="R4501" s="832">
        <v>6408.73</v>
      </c>
      <c r="S4501" s="832">
        <v>531.91999999999996</v>
      </c>
      <c r="T4501" s="832">
        <v>531.91999999999996</v>
      </c>
      <c r="U4501" s="832">
        <v>0</v>
      </c>
      <c r="V4501" s="832">
        <v>0</v>
      </c>
      <c r="W4501" s="832">
        <v>0</v>
      </c>
      <c r="X4501" s="832">
        <v>0</v>
      </c>
      <c r="Y4501" s="832">
        <v>0</v>
      </c>
      <c r="Z4501" s="832">
        <v>0</v>
      </c>
      <c r="AA4501" s="832">
        <v>0</v>
      </c>
      <c r="AB4501" s="832">
        <v>0</v>
      </c>
      <c r="AC4501" s="832">
        <v>0</v>
      </c>
      <c r="AD4501" s="832">
        <v>0</v>
      </c>
      <c r="AE4501" s="832">
        <v>0</v>
      </c>
      <c r="AF4501" s="832">
        <v>0</v>
      </c>
      <c r="AG4501" s="832">
        <v>0</v>
      </c>
      <c r="AH4501" s="832">
        <v>0</v>
      </c>
      <c r="AI4501" s="832">
        <v>0</v>
      </c>
    </row>
    <row r="4502" spans="1:35" ht="15" customHeight="1">
      <c r="A4502" s="832" t="s">
        <v>1150</v>
      </c>
      <c r="B4502" s="832">
        <v>2025</v>
      </c>
      <c r="C4502" s="832" t="s">
        <v>1472</v>
      </c>
      <c r="D4502" s="832" t="s">
        <v>1473</v>
      </c>
      <c r="E4502" s="832" t="s">
        <v>333</v>
      </c>
      <c r="F4502" s="832" t="s">
        <v>1119</v>
      </c>
      <c r="G4502" s="832">
        <v>0</v>
      </c>
      <c r="H4502" s="832">
        <v>4953.5</v>
      </c>
      <c r="I4502" s="832">
        <v>7765.7</v>
      </c>
      <c r="J4502" s="832">
        <v>9256.07</v>
      </c>
      <c r="K4502" s="832">
        <v>11109.36</v>
      </c>
      <c r="L4502" s="832">
        <v>13768.85</v>
      </c>
      <c r="M4502" s="832">
        <v>16090.85</v>
      </c>
      <c r="N4502" s="832">
        <v>17854.849999999999</v>
      </c>
      <c r="O4502" s="832">
        <v>20401.849999999999</v>
      </c>
      <c r="P4502" s="832">
        <v>23035.35</v>
      </c>
      <c r="Q4502" s="832">
        <v>23677.55</v>
      </c>
      <c r="R4502" s="832">
        <v>25630.75</v>
      </c>
      <c r="S4502" s="832">
        <v>2152.5</v>
      </c>
      <c r="T4502" s="832">
        <v>2152.5</v>
      </c>
      <c r="U4502" s="832">
        <v>0</v>
      </c>
      <c r="V4502" s="832">
        <v>0</v>
      </c>
      <c r="W4502" s="832">
        <v>0</v>
      </c>
      <c r="X4502" s="832">
        <v>0</v>
      </c>
      <c r="Y4502" s="832">
        <v>0</v>
      </c>
      <c r="Z4502" s="832">
        <v>0</v>
      </c>
      <c r="AA4502" s="832">
        <v>0</v>
      </c>
      <c r="AB4502" s="832">
        <v>0</v>
      </c>
      <c r="AC4502" s="832">
        <v>0</v>
      </c>
      <c r="AD4502" s="832">
        <v>0</v>
      </c>
      <c r="AE4502" s="832">
        <v>0</v>
      </c>
      <c r="AF4502" s="832">
        <v>0</v>
      </c>
      <c r="AG4502" s="832">
        <v>0</v>
      </c>
      <c r="AH4502" s="832">
        <v>0</v>
      </c>
      <c r="AI4502" s="832">
        <v>0</v>
      </c>
    </row>
    <row r="4503" spans="1:35" ht="15" customHeight="1">
      <c r="A4503" s="832" t="s">
        <v>1150</v>
      </c>
      <c r="B4503" s="832">
        <v>2025</v>
      </c>
      <c r="C4503" s="832" t="s">
        <v>1474</v>
      </c>
      <c r="D4503" s="832" t="s">
        <v>1475</v>
      </c>
      <c r="E4503" s="832" t="s">
        <v>333</v>
      </c>
      <c r="F4503" s="832" t="s">
        <v>1119</v>
      </c>
      <c r="G4503" s="832">
        <v>56.05</v>
      </c>
      <c r="H4503" s="832">
        <v>215.85</v>
      </c>
      <c r="I4503" s="832">
        <v>322.14</v>
      </c>
      <c r="J4503" s="832">
        <v>532.28</v>
      </c>
      <c r="K4503" s="832">
        <v>599.62</v>
      </c>
      <c r="L4503" s="832">
        <v>651.96</v>
      </c>
      <c r="M4503" s="832">
        <v>768.34</v>
      </c>
      <c r="N4503" s="832">
        <v>962.64</v>
      </c>
      <c r="O4503" s="832">
        <v>1053.73</v>
      </c>
      <c r="P4503" s="832">
        <v>1169.81</v>
      </c>
      <c r="Q4503" s="832">
        <v>1269.9000000000001</v>
      </c>
      <c r="R4503" s="832">
        <v>1394.25</v>
      </c>
      <c r="S4503" s="832">
        <v>115.45</v>
      </c>
      <c r="T4503" s="832">
        <v>115.45</v>
      </c>
      <c r="U4503" s="832">
        <v>0</v>
      </c>
      <c r="V4503" s="832">
        <v>0</v>
      </c>
      <c r="W4503" s="832">
        <v>0</v>
      </c>
      <c r="X4503" s="832">
        <v>0</v>
      </c>
      <c r="Y4503" s="832">
        <v>0</v>
      </c>
      <c r="Z4503" s="832">
        <v>0</v>
      </c>
      <c r="AA4503" s="832">
        <v>0</v>
      </c>
      <c r="AB4503" s="832">
        <v>0</v>
      </c>
      <c r="AC4503" s="832">
        <v>0</v>
      </c>
      <c r="AD4503" s="832">
        <v>0</v>
      </c>
      <c r="AE4503" s="832">
        <v>0</v>
      </c>
      <c r="AF4503" s="832">
        <v>0</v>
      </c>
      <c r="AG4503" s="832">
        <v>0</v>
      </c>
      <c r="AH4503" s="832">
        <v>0</v>
      </c>
      <c r="AI4503" s="832">
        <v>0</v>
      </c>
    </row>
    <row r="4504" spans="1:35" ht="15" customHeight="1">
      <c r="A4504" s="832" t="s">
        <v>1150</v>
      </c>
      <c r="B4504" s="832">
        <v>2025</v>
      </c>
      <c r="C4504" s="832" t="s">
        <v>1476</v>
      </c>
      <c r="D4504" s="832" t="s">
        <v>1477</v>
      </c>
      <c r="E4504" s="832" t="s">
        <v>333</v>
      </c>
      <c r="F4504" s="832" t="s">
        <v>1119</v>
      </c>
      <c r="G4504" s="832">
        <v>0</v>
      </c>
      <c r="H4504" s="832">
        <v>0</v>
      </c>
      <c r="I4504" s="832">
        <v>0</v>
      </c>
      <c r="J4504" s="832">
        <v>0</v>
      </c>
      <c r="K4504" s="832">
        <v>0</v>
      </c>
      <c r="L4504" s="832">
        <v>0</v>
      </c>
      <c r="M4504" s="832">
        <v>0</v>
      </c>
      <c r="N4504" s="832">
        <v>0</v>
      </c>
      <c r="O4504" s="832">
        <v>0</v>
      </c>
      <c r="P4504" s="832">
        <v>500</v>
      </c>
      <c r="Q4504" s="832">
        <v>500</v>
      </c>
      <c r="R4504" s="832">
        <v>500</v>
      </c>
      <c r="S4504" s="832">
        <v>45.45</v>
      </c>
      <c r="T4504" s="832">
        <v>45.45</v>
      </c>
      <c r="U4504" s="832">
        <v>0</v>
      </c>
      <c r="V4504" s="832">
        <v>0</v>
      </c>
      <c r="W4504" s="832">
        <v>0</v>
      </c>
      <c r="X4504" s="832">
        <v>0</v>
      </c>
      <c r="Y4504" s="832">
        <v>0</v>
      </c>
      <c r="Z4504" s="832">
        <v>0</v>
      </c>
      <c r="AA4504" s="832">
        <v>0</v>
      </c>
      <c r="AB4504" s="832">
        <v>0</v>
      </c>
      <c r="AC4504" s="832">
        <v>0</v>
      </c>
      <c r="AD4504" s="832">
        <v>0</v>
      </c>
      <c r="AE4504" s="832">
        <v>0</v>
      </c>
      <c r="AF4504" s="832">
        <v>0</v>
      </c>
      <c r="AG4504" s="832">
        <v>0</v>
      </c>
      <c r="AH4504" s="832">
        <v>0</v>
      </c>
      <c r="AI4504" s="832">
        <v>0</v>
      </c>
    </row>
    <row r="4505" spans="1:35" ht="15" customHeight="1">
      <c r="A4505" s="832" t="s">
        <v>1150</v>
      </c>
      <c r="B4505" s="832">
        <v>2025</v>
      </c>
      <c r="C4505" s="832" t="s">
        <v>1478</v>
      </c>
      <c r="D4505" s="832" t="s">
        <v>1479</v>
      </c>
      <c r="E4505" s="832" t="s">
        <v>333</v>
      </c>
      <c r="F4505" s="832" t="s">
        <v>1119</v>
      </c>
      <c r="G4505" s="832">
        <v>0</v>
      </c>
      <c r="H4505" s="832">
        <v>0</v>
      </c>
      <c r="I4505" s="832">
        <v>0</v>
      </c>
      <c r="J4505" s="832">
        <v>1841.08</v>
      </c>
      <c r="K4505" s="832">
        <v>1841.08</v>
      </c>
      <c r="L4505" s="832">
        <v>1841.08</v>
      </c>
      <c r="M4505" s="832">
        <v>1841.08</v>
      </c>
      <c r="N4505" s="832">
        <v>1841.08</v>
      </c>
      <c r="O4505" s="832">
        <v>742.9</v>
      </c>
      <c r="P4505" s="832">
        <v>742.9</v>
      </c>
      <c r="Q4505" s="832">
        <v>810.56</v>
      </c>
      <c r="R4505" s="832">
        <v>810.56</v>
      </c>
      <c r="S4505" s="832">
        <v>73.69</v>
      </c>
      <c r="T4505" s="832">
        <v>73.69</v>
      </c>
      <c r="U4505" s="832">
        <v>0</v>
      </c>
      <c r="V4505" s="832">
        <v>0</v>
      </c>
      <c r="W4505" s="832">
        <v>0</v>
      </c>
      <c r="X4505" s="832">
        <v>0</v>
      </c>
      <c r="Y4505" s="832">
        <v>0</v>
      </c>
      <c r="Z4505" s="832">
        <v>0</v>
      </c>
      <c r="AA4505" s="832">
        <v>0</v>
      </c>
      <c r="AB4505" s="832">
        <v>0</v>
      </c>
      <c r="AC4505" s="832">
        <v>0</v>
      </c>
      <c r="AD4505" s="832">
        <v>0</v>
      </c>
      <c r="AE4505" s="832">
        <v>0</v>
      </c>
      <c r="AF4505" s="832">
        <v>0</v>
      </c>
      <c r="AG4505" s="832">
        <v>0</v>
      </c>
      <c r="AH4505" s="832">
        <v>0</v>
      </c>
      <c r="AI4505" s="832">
        <v>0</v>
      </c>
    </row>
    <row r="4506" spans="1:35" ht="15" customHeight="1">
      <c r="A4506" s="832" t="s">
        <v>1150</v>
      </c>
      <c r="B4506" s="832">
        <v>2025</v>
      </c>
      <c r="C4506" s="832" t="s">
        <v>1480</v>
      </c>
      <c r="D4506" s="832" t="s">
        <v>1481</v>
      </c>
      <c r="E4506" s="832" t="s">
        <v>333</v>
      </c>
      <c r="F4506" s="832" t="s">
        <v>1119</v>
      </c>
      <c r="G4506" s="832">
        <v>62.5</v>
      </c>
      <c r="H4506" s="832">
        <v>436.5</v>
      </c>
      <c r="I4506" s="832">
        <v>436.5</v>
      </c>
      <c r="J4506" s="832">
        <v>436.5</v>
      </c>
      <c r="K4506" s="832">
        <v>436.5</v>
      </c>
      <c r="L4506" s="832">
        <v>436.5</v>
      </c>
      <c r="M4506" s="832">
        <v>436.5</v>
      </c>
      <c r="N4506" s="832">
        <v>436.5</v>
      </c>
      <c r="O4506" s="832">
        <v>436.5</v>
      </c>
      <c r="P4506" s="832">
        <v>436.5</v>
      </c>
      <c r="Q4506" s="832">
        <v>436.5</v>
      </c>
      <c r="R4506" s="832">
        <v>436.5</v>
      </c>
      <c r="S4506" s="832">
        <v>39.68</v>
      </c>
      <c r="T4506" s="832">
        <v>39.68</v>
      </c>
      <c r="U4506" s="832">
        <v>0</v>
      </c>
      <c r="V4506" s="832">
        <v>0</v>
      </c>
      <c r="W4506" s="832">
        <v>0</v>
      </c>
      <c r="X4506" s="832">
        <v>0</v>
      </c>
      <c r="Y4506" s="832">
        <v>0</v>
      </c>
      <c r="Z4506" s="832">
        <v>0</v>
      </c>
      <c r="AA4506" s="832">
        <v>0</v>
      </c>
      <c r="AB4506" s="832">
        <v>0</v>
      </c>
      <c r="AC4506" s="832">
        <v>0</v>
      </c>
      <c r="AD4506" s="832">
        <v>0</v>
      </c>
      <c r="AE4506" s="832">
        <v>0</v>
      </c>
      <c r="AF4506" s="832">
        <v>0</v>
      </c>
      <c r="AG4506" s="832">
        <v>0</v>
      </c>
      <c r="AH4506" s="832">
        <v>0</v>
      </c>
      <c r="AI4506" s="832">
        <v>0</v>
      </c>
    </row>
    <row r="4507" spans="1:35" ht="15" customHeight="1">
      <c r="A4507" s="832" t="s">
        <v>1150</v>
      </c>
      <c r="B4507" s="832">
        <v>2025</v>
      </c>
      <c r="C4507" s="832" t="s">
        <v>1482</v>
      </c>
      <c r="D4507" s="832" t="s">
        <v>1483</v>
      </c>
      <c r="E4507" s="832" t="s">
        <v>333</v>
      </c>
      <c r="F4507" s="832" t="s">
        <v>1119</v>
      </c>
      <c r="G4507" s="832">
        <v>0</v>
      </c>
      <c r="H4507" s="832">
        <v>0</v>
      </c>
      <c r="I4507" s="832">
        <v>300</v>
      </c>
      <c r="J4507" s="832">
        <v>600</v>
      </c>
      <c r="K4507" s="832">
        <v>1100</v>
      </c>
      <c r="L4507" s="832">
        <v>1600</v>
      </c>
      <c r="M4507" s="832">
        <v>2100</v>
      </c>
      <c r="N4507" s="832">
        <v>2600</v>
      </c>
      <c r="O4507" s="832">
        <v>3100</v>
      </c>
      <c r="P4507" s="832">
        <v>3600</v>
      </c>
      <c r="Q4507" s="832">
        <v>4100</v>
      </c>
      <c r="R4507" s="832">
        <v>4600</v>
      </c>
      <c r="S4507" s="832">
        <v>372.73</v>
      </c>
      <c r="T4507" s="832">
        <v>372.73</v>
      </c>
      <c r="U4507" s="832">
        <v>0</v>
      </c>
      <c r="V4507" s="832">
        <v>0</v>
      </c>
      <c r="W4507" s="832">
        <v>0</v>
      </c>
      <c r="X4507" s="832">
        <v>0</v>
      </c>
      <c r="Y4507" s="832">
        <v>0</v>
      </c>
      <c r="Z4507" s="832">
        <v>0</v>
      </c>
      <c r="AA4507" s="832">
        <v>0</v>
      </c>
      <c r="AB4507" s="832">
        <v>0</v>
      </c>
      <c r="AC4507" s="832">
        <v>0</v>
      </c>
      <c r="AD4507" s="832">
        <v>0</v>
      </c>
      <c r="AE4507" s="832">
        <v>0</v>
      </c>
      <c r="AF4507" s="832">
        <v>0</v>
      </c>
      <c r="AG4507" s="832">
        <v>0</v>
      </c>
      <c r="AH4507" s="832">
        <v>0</v>
      </c>
      <c r="AI4507" s="832">
        <v>0</v>
      </c>
    </row>
    <row r="4508" spans="1:35" ht="15" customHeight="1">
      <c r="A4508" s="832" t="s">
        <v>1150</v>
      </c>
      <c r="B4508" s="832">
        <v>2025</v>
      </c>
      <c r="C4508" s="832" t="s">
        <v>1484</v>
      </c>
      <c r="D4508" s="832" t="s">
        <v>1485</v>
      </c>
      <c r="E4508" s="832" t="s">
        <v>333</v>
      </c>
      <c r="F4508" s="832" t="s">
        <v>1119</v>
      </c>
      <c r="G4508" s="832">
        <v>32500</v>
      </c>
      <c r="H4508" s="832">
        <v>65000</v>
      </c>
      <c r="I4508" s="832">
        <v>97500</v>
      </c>
      <c r="J4508" s="832">
        <v>130000</v>
      </c>
      <c r="K4508" s="832">
        <v>162500</v>
      </c>
      <c r="L4508" s="832">
        <v>195000</v>
      </c>
      <c r="M4508" s="832">
        <v>227500</v>
      </c>
      <c r="N4508" s="832">
        <v>260000</v>
      </c>
      <c r="O4508" s="832">
        <v>292500</v>
      </c>
      <c r="P4508" s="832">
        <v>325000</v>
      </c>
      <c r="Q4508" s="832">
        <v>357500</v>
      </c>
      <c r="R4508" s="832">
        <v>381250</v>
      </c>
      <c r="S4508" s="832">
        <v>32500</v>
      </c>
      <c r="T4508" s="832">
        <v>32500</v>
      </c>
      <c r="U4508" s="832">
        <v>0</v>
      </c>
      <c r="V4508" s="832">
        <v>0</v>
      </c>
      <c r="W4508" s="832">
        <v>0</v>
      </c>
      <c r="X4508" s="832">
        <v>0</v>
      </c>
      <c r="Y4508" s="832">
        <v>0</v>
      </c>
      <c r="Z4508" s="832">
        <v>0</v>
      </c>
      <c r="AA4508" s="832">
        <v>0</v>
      </c>
      <c r="AB4508" s="832">
        <v>0</v>
      </c>
      <c r="AC4508" s="832">
        <v>0</v>
      </c>
      <c r="AD4508" s="832">
        <v>0</v>
      </c>
      <c r="AE4508" s="832">
        <v>0</v>
      </c>
      <c r="AF4508" s="832">
        <v>0</v>
      </c>
      <c r="AG4508" s="832">
        <v>0</v>
      </c>
      <c r="AH4508" s="832">
        <v>0</v>
      </c>
      <c r="AI4508" s="832">
        <v>0</v>
      </c>
    </row>
    <row r="4509" spans="1:35" ht="15" customHeight="1">
      <c r="A4509" s="832" t="s">
        <v>1150</v>
      </c>
      <c r="B4509" s="832">
        <v>2025</v>
      </c>
      <c r="C4509" s="832" t="s">
        <v>1486</v>
      </c>
      <c r="D4509" s="832" t="s">
        <v>1487</v>
      </c>
      <c r="E4509" s="832" t="s">
        <v>333</v>
      </c>
      <c r="F4509" s="832" t="s">
        <v>1119</v>
      </c>
      <c r="G4509" s="832">
        <v>148.16</v>
      </c>
      <c r="H4509" s="832">
        <v>296.32</v>
      </c>
      <c r="I4509" s="832">
        <v>440.31</v>
      </c>
      <c r="J4509" s="832">
        <v>581.41999999999996</v>
      </c>
      <c r="K4509" s="832">
        <v>752.99</v>
      </c>
      <c r="L4509" s="832">
        <v>921.13</v>
      </c>
      <c r="M4509" s="832">
        <v>1052.93</v>
      </c>
      <c r="N4509" s="832">
        <v>1182.07</v>
      </c>
      <c r="O4509" s="832">
        <v>1308.6500000000001</v>
      </c>
      <c r="P4509" s="832">
        <v>1365.58</v>
      </c>
      <c r="Q4509" s="832">
        <v>1420.27</v>
      </c>
      <c r="R4509" s="832">
        <v>1474.96</v>
      </c>
      <c r="S4509" s="832">
        <v>129.12</v>
      </c>
      <c r="T4509" s="832">
        <v>129.12</v>
      </c>
      <c r="U4509" s="832">
        <v>0</v>
      </c>
      <c r="V4509" s="832">
        <v>0</v>
      </c>
      <c r="W4509" s="832">
        <v>0</v>
      </c>
      <c r="X4509" s="832">
        <v>0</v>
      </c>
      <c r="Y4509" s="832">
        <v>0</v>
      </c>
      <c r="Z4509" s="832">
        <v>0</v>
      </c>
      <c r="AA4509" s="832">
        <v>0</v>
      </c>
      <c r="AB4509" s="832">
        <v>0</v>
      </c>
      <c r="AC4509" s="832">
        <v>0</v>
      </c>
      <c r="AD4509" s="832">
        <v>0</v>
      </c>
      <c r="AE4509" s="832">
        <v>0</v>
      </c>
      <c r="AF4509" s="832">
        <v>0</v>
      </c>
      <c r="AG4509" s="832">
        <v>0</v>
      </c>
      <c r="AH4509" s="832">
        <v>0</v>
      </c>
      <c r="AI4509" s="832">
        <v>0</v>
      </c>
    </row>
    <row r="4510" spans="1:35" ht="15" customHeight="1">
      <c r="A4510" s="832" t="s">
        <v>1150</v>
      </c>
      <c r="B4510" s="832">
        <v>2025</v>
      </c>
      <c r="C4510" s="832" t="s">
        <v>1488</v>
      </c>
      <c r="D4510" s="832" t="s">
        <v>1489</v>
      </c>
      <c r="E4510" s="832" t="s">
        <v>333</v>
      </c>
      <c r="F4510" s="832" t="s">
        <v>1119</v>
      </c>
      <c r="G4510" s="832">
        <v>3589.89</v>
      </c>
      <c r="H4510" s="832">
        <v>12284.53</v>
      </c>
      <c r="I4510" s="832">
        <v>25406.13</v>
      </c>
      <c r="J4510" s="832">
        <v>33122.559999999998</v>
      </c>
      <c r="K4510" s="832">
        <v>37835.15</v>
      </c>
      <c r="L4510" s="832">
        <v>41193.800000000003</v>
      </c>
      <c r="M4510" s="832">
        <v>46014.58</v>
      </c>
      <c r="N4510" s="832">
        <v>50424.28</v>
      </c>
      <c r="O4510" s="832">
        <v>53745.21</v>
      </c>
      <c r="P4510" s="832">
        <v>55437.98</v>
      </c>
      <c r="Q4510" s="832">
        <v>56017.46</v>
      </c>
      <c r="R4510" s="832">
        <v>56551.14</v>
      </c>
      <c r="S4510" s="832">
        <v>5092.5</v>
      </c>
      <c r="T4510" s="832">
        <v>5092.5</v>
      </c>
      <c r="U4510" s="832">
        <v>0</v>
      </c>
      <c r="V4510" s="832">
        <v>0</v>
      </c>
      <c r="W4510" s="832">
        <v>0</v>
      </c>
      <c r="X4510" s="832">
        <v>0</v>
      </c>
      <c r="Y4510" s="832">
        <v>0</v>
      </c>
      <c r="Z4510" s="832">
        <v>0</v>
      </c>
      <c r="AA4510" s="832">
        <v>0</v>
      </c>
      <c r="AB4510" s="832">
        <v>0</v>
      </c>
      <c r="AC4510" s="832">
        <v>0</v>
      </c>
      <c r="AD4510" s="832">
        <v>0</v>
      </c>
      <c r="AE4510" s="832">
        <v>0</v>
      </c>
      <c r="AF4510" s="832">
        <v>0</v>
      </c>
      <c r="AG4510" s="832">
        <v>0</v>
      </c>
      <c r="AH4510" s="832">
        <v>0</v>
      </c>
      <c r="AI4510" s="832">
        <v>0</v>
      </c>
    </row>
    <row r="4511" spans="1:35" ht="15" customHeight="1">
      <c r="A4511" s="832" t="s">
        <v>1150</v>
      </c>
      <c r="B4511" s="832">
        <v>2025</v>
      </c>
      <c r="C4511" s="832" t="s">
        <v>1490</v>
      </c>
      <c r="D4511" s="832" t="s">
        <v>1491</v>
      </c>
      <c r="E4511" s="832" t="s">
        <v>333</v>
      </c>
      <c r="F4511" s="832" t="s">
        <v>1119</v>
      </c>
      <c r="G4511" s="832">
        <v>8402.5499999999993</v>
      </c>
      <c r="H4511" s="832">
        <v>16339.53</v>
      </c>
      <c r="I4511" s="832">
        <v>24209.93</v>
      </c>
      <c r="J4511" s="832">
        <v>32080.33</v>
      </c>
      <c r="K4511" s="832">
        <v>39950.730000000003</v>
      </c>
      <c r="L4511" s="832">
        <v>47821.13</v>
      </c>
      <c r="M4511" s="832">
        <v>55691.53</v>
      </c>
      <c r="N4511" s="832">
        <v>63561.93</v>
      </c>
      <c r="O4511" s="832">
        <v>74164.37</v>
      </c>
      <c r="P4511" s="832">
        <v>85243.02</v>
      </c>
      <c r="Q4511" s="832">
        <v>93113.42</v>
      </c>
      <c r="R4511" s="832">
        <v>99020.91</v>
      </c>
      <c r="S4511" s="832">
        <v>8464.86</v>
      </c>
      <c r="T4511" s="832">
        <v>8464.86</v>
      </c>
      <c r="U4511" s="832">
        <v>0</v>
      </c>
      <c r="V4511" s="832">
        <v>0</v>
      </c>
      <c r="W4511" s="832">
        <v>0</v>
      </c>
      <c r="X4511" s="832">
        <v>0</v>
      </c>
      <c r="Y4511" s="832">
        <v>0</v>
      </c>
      <c r="Z4511" s="832">
        <v>0</v>
      </c>
      <c r="AA4511" s="832">
        <v>0</v>
      </c>
      <c r="AB4511" s="832">
        <v>0</v>
      </c>
      <c r="AC4511" s="832">
        <v>0</v>
      </c>
      <c r="AD4511" s="832">
        <v>0</v>
      </c>
      <c r="AE4511" s="832">
        <v>0</v>
      </c>
      <c r="AF4511" s="832">
        <v>0</v>
      </c>
      <c r="AG4511" s="832">
        <v>0</v>
      </c>
      <c r="AH4511" s="832">
        <v>0</v>
      </c>
      <c r="AI4511" s="832">
        <v>0</v>
      </c>
    </row>
    <row r="4512" spans="1:35" ht="15" customHeight="1">
      <c r="A4512" s="832" t="s">
        <v>1150</v>
      </c>
      <c r="B4512" s="832">
        <v>2025</v>
      </c>
      <c r="C4512" s="832" t="s">
        <v>1492</v>
      </c>
      <c r="D4512" s="832" t="s">
        <v>1493</v>
      </c>
      <c r="E4512" s="832" t="s">
        <v>333</v>
      </c>
      <c r="F4512" s="832" t="s">
        <v>1119</v>
      </c>
      <c r="G4512" s="832">
        <v>1184.5899999999999</v>
      </c>
      <c r="H4512" s="832">
        <v>2369.1799999999998</v>
      </c>
      <c r="I4512" s="832">
        <v>3553.77</v>
      </c>
      <c r="J4512" s="832">
        <v>4738.3599999999997</v>
      </c>
      <c r="K4512" s="832">
        <v>5922.95</v>
      </c>
      <c r="L4512" s="832">
        <v>7107.54</v>
      </c>
      <c r="M4512" s="832">
        <v>8292.1299999999992</v>
      </c>
      <c r="N4512" s="832">
        <v>9330.59</v>
      </c>
      <c r="O4512" s="832">
        <v>10369.049999999999</v>
      </c>
      <c r="P4512" s="832">
        <v>11407.51</v>
      </c>
      <c r="Q4512" s="832">
        <v>12137.91</v>
      </c>
      <c r="R4512" s="832">
        <v>12868.31</v>
      </c>
      <c r="S4512" s="832">
        <v>1103.45</v>
      </c>
      <c r="T4512" s="832">
        <v>1103.45</v>
      </c>
      <c r="U4512" s="832">
        <v>0</v>
      </c>
      <c r="V4512" s="832">
        <v>0</v>
      </c>
      <c r="W4512" s="832">
        <v>0</v>
      </c>
      <c r="X4512" s="832">
        <v>0</v>
      </c>
      <c r="Y4512" s="832">
        <v>0</v>
      </c>
      <c r="Z4512" s="832">
        <v>0</v>
      </c>
      <c r="AA4512" s="832">
        <v>0</v>
      </c>
      <c r="AB4512" s="832">
        <v>0</v>
      </c>
      <c r="AC4512" s="832">
        <v>0</v>
      </c>
      <c r="AD4512" s="832">
        <v>0</v>
      </c>
      <c r="AE4512" s="832">
        <v>0</v>
      </c>
      <c r="AF4512" s="832">
        <v>0</v>
      </c>
      <c r="AG4512" s="832">
        <v>0</v>
      </c>
      <c r="AH4512" s="832">
        <v>0</v>
      </c>
      <c r="AI4512" s="832">
        <v>0</v>
      </c>
    </row>
    <row r="4513" spans="1:35" ht="15" customHeight="1">
      <c r="A4513" s="832" t="s">
        <v>1150</v>
      </c>
      <c r="B4513" s="832">
        <v>2025</v>
      </c>
      <c r="C4513" s="832" t="s">
        <v>1494</v>
      </c>
      <c r="D4513" s="832" t="s">
        <v>1495</v>
      </c>
      <c r="E4513" s="832" t="s">
        <v>333</v>
      </c>
      <c r="F4513" s="832" t="s">
        <v>1119</v>
      </c>
      <c r="G4513" s="832">
        <v>0</v>
      </c>
      <c r="H4513" s="832">
        <v>0</v>
      </c>
      <c r="I4513" s="832">
        <v>0</v>
      </c>
      <c r="J4513" s="832">
        <v>0</v>
      </c>
      <c r="K4513" s="832">
        <v>0</v>
      </c>
      <c r="L4513" s="832">
        <v>0</v>
      </c>
      <c r="M4513" s="832">
        <v>0</v>
      </c>
      <c r="N4513" s="832">
        <v>0</v>
      </c>
      <c r="O4513" s="832">
        <v>0</v>
      </c>
      <c r="P4513" s="832">
        <v>0</v>
      </c>
      <c r="Q4513" s="832">
        <v>0</v>
      </c>
      <c r="R4513" s="832">
        <v>0</v>
      </c>
      <c r="S4513" s="832">
        <v>0</v>
      </c>
      <c r="T4513" s="832">
        <v>0</v>
      </c>
      <c r="U4513" s="832">
        <v>0</v>
      </c>
      <c r="V4513" s="832">
        <v>0</v>
      </c>
      <c r="W4513" s="832">
        <v>0</v>
      </c>
      <c r="X4513" s="832">
        <v>0</v>
      </c>
      <c r="Y4513" s="832">
        <v>0</v>
      </c>
      <c r="Z4513" s="832">
        <v>0</v>
      </c>
      <c r="AA4513" s="832">
        <v>0</v>
      </c>
      <c r="AB4513" s="832">
        <v>0</v>
      </c>
      <c r="AC4513" s="832">
        <v>0</v>
      </c>
      <c r="AD4513" s="832">
        <v>0</v>
      </c>
      <c r="AE4513" s="832">
        <v>0</v>
      </c>
      <c r="AF4513" s="832">
        <v>0</v>
      </c>
      <c r="AG4513" s="832">
        <v>0</v>
      </c>
      <c r="AH4513" s="832">
        <v>0</v>
      </c>
      <c r="AI4513" s="832">
        <v>0</v>
      </c>
    </row>
    <row r="4514" spans="1:35" ht="15" customHeight="1">
      <c r="A4514" s="832" t="s">
        <v>1150</v>
      </c>
      <c r="B4514" s="832">
        <v>2025</v>
      </c>
      <c r="C4514" s="832" t="s">
        <v>1496</v>
      </c>
      <c r="D4514" s="832" t="s">
        <v>1497</v>
      </c>
      <c r="E4514" s="832" t="s">
        <v>333</v>
      </c>
      <c r="F4514" s="832" t="s">
        <v>1119</v>
      </c>
      <c r="G4514" s="832">
        <v>0</v>
      </c>
      <c r="H4514" s="832">
        <v>0</v>
      </c>
      <c r="I4514" s="832">
        <v>0</v>
      </c>
      <c r="J4514" s="832">
        <v>0</v>
      </c>
      <c r="K4514" s="832">
        <v>0</v>
      </c>
      <c r="L4514" s="832">
        <v>0</v>
      </c>
      <c r="M4514" s="832">
        <v>0</v>
      </c>
      <c r="N4514" s="832">
        <v>0</v>
      </c>
      <c r="O4514" s="832">
        <v>0</v>
      </c>
      <c r="P4514" s="832">
        <v>0</v>
      </c>
      <c r="Q4514" s="832">
        <v>0</v>
      </c>
      <c r="R4514" s="832">
        <v>0</v>
      </c>
      <c r="S4514" s="832">
        <v>0</v>
      </c>
      <c r="T4514" s="832">
        <v>0</v>
      </c>
      <c r="U4514" s="832">
        <v>0</v>
      </c>
      <c r="V4514" s="832">
        <v>0</v>
      </c>
      <c r="W4514" s="832">
        <v>0</v>
      </c>
      <c r="X4514" s="832">
        <v>0</v>
      </c>
      <c r="Y4514" s="832">
        <v>0</v>
      </c>
      <c r="Z4514" s="832">
        <v>0</v>
      </c>
      <c r="AA4514" s="832">
        <v>0</v>
      </c>
      <c r="AB4514" s="832">
        <v>0</v>
      </c>
      <c r="AC4514" s="832">
        <v>0</v>
      </c>
      <c r="AD4514" s="832">
        <v>0</v>
      </c>
      <c r="AE4514" s="832">
        <v>0</v>
      </c>
      <c r="AF4514" s="832">
        <v>0</v>
      </c>
      <c r="AG4514" s="832">
        <v>0</v>
      </c>
      <c r="AH4514" s="832">
        <v>0</v>
      </c>
      <c r="AI4514" s="832">
        <v>0</v>
      </c>
    </row>
    <row r="4515" spans="1:35" ht="15" customHeight="1">
      <c r="A4515" s="832" t="s">
        <v>1150</v>
      </c>
      <c r="B4515" s="832">
        <v>2025</v>
      </c>
      <c r="C4515" s="832" t="s">
        <v>1498</v>
      </c>
      <c r="D4515" s="832" t="s">
        <v>1499</v>
      </c>
      <c r="E4515" s="832" t="s">
        <v>333</v>
      </c>
      <c r="F4515" s="832" t="s">
        <v>1119</v>
      </c>
      <c r="G4515" s="832">
        <v>876.7</v>
      </c>
      <c r="H4515" s="832">
        <v>1753.4</v>
      </c>
      <c r="I4515" s="832">
        <v>2656.75</v>
      </c>
      <c r="J4515" s="832">
        <v>3551.3</v>
      </c>
      <c r="K4515" s="832">
        <v>4426.95</v>
      </c>
      <c r="L4515" s="832">
        <v>5284.14</v>
      </c>
      <c r="M4515" s="832">
        <v>6140.33</v>
      </c>
      <c r="N4515" s="832">
        <v>6978.49</v>
      </c>
      <c r="O4515" s="832">
        <v>7799.02</v>
      </c>
      <c r="P4515" s="832">
        <v>8728.91</v>
      </c>
      <c r="Q4515" s="832">
        <v>9725.7900000000009</v>
      </c>
      <c r="R4515" s="832">
        <v>10707.4</v>
      </c>
      <c r="S4515" s="832">
        <v>884.16</v>
      </c>
      <c r="T4515" s="832">
        <v>884.16</v>
      </c>
      <c r="U4515" s="832">
        <v>0</v>
      </c>
      <c r="V4515" s="832">
        <v>0</v>
      </c>
      <c r="W4515" s="832">
        <v>0</v>
      </c>
      <c r="X4515" s="832">
        <v>0</v>
      </c>
      <c r="Y4515" s="832">
        <v>0</v>
      </c>
      <c r="Z4515" s="832">
        <v>0</v>
      </c>
      <c r="AA4515" s="832">
        <v>0</v>
      </c>
      <c r="AB4515" s="832">
        <v>0</v>
      </c>
      <c r="AC4515" s="832">
        <v>0</v>
      </c>
      <c r="AD4515" s="832">
        <v>0</v>
      </c>
      <c r="AE4515" s="832">
        <v>0</v>
      </c>
      <c r="AF4515" s="832">
        <v>0</v>
      </c>
      <c r="AG4515" s="832">
        <v>0</v>
      </c>
      <c r="AH4515" s="832">
        <v>0</v>
      </c>
      <c r="AI4515" s="832">
        <v>0</v>
      </c>
    </row>
    <row r="4516" spans="1:35" ht="15" customHeight="1">
      <c r="A4516" s="832" t="s">
        <v>1150</v>
      </c>
      <c r="B4516" s="832">
        <v>2025</v>
      </c>
      <c r="C4516" s="832" t="s">
        <v>1500</v>
      </c>
      <c r="D4516" s="832" t="s">
        <v>1501</v>
      </c>
      <c r="E4516" s="832" t="s">
        <v>333</v>
      </c>
      <c r="F4516" s="832" t="s">
        <v>1119</v>
      </c>
      <c r="G4516" s="832">
        <v>0</v>
      </c>
      <c r="H4516" s="832">
        <v>0</v>
      </c>
      <c r="I4516" s="832">
        <v>0</v>
      </c>
      <c r="J4516" s="832">
        <v>0</v>
      </c>
      <c r="K4516" s="832">
        <v>0</v>
      </c>
      <c r="L4516" s="832">
        <v>0</v>
      </c>
      <c r="M4516" s="832">
        <v>0</v>
      </c>
      <c r="N4516" s="832">
        <v>0</v>
      </c>
      <c r="O4516" s="832">
        <v>0</v>
      </c>
      <c r="P4516" s="832">
        <v>0</v>
      </c>
      <c r="Q4516" s="832">
        <v>0</v>
      </c>
      <c r="R4516" s="832">
        <v>0</v>
      </c>
      <c r="S4516" s="832">
        <v>0</v>
      </c>
      <c r="T4516" s="832">
        <v>0</v>
      </c>
      <c r="U4516" s="832">
        <v>0</v>
      </c>
      <c r="V4516" s="832">
        <v>0</v>
      </c>
      <c r="W4516" s="832">
        <v>0</v>
      </c>
      <c r="X4516" s="832">
        <v>0</v>
      </c>
      <c r="Y4516" s="832">
        <v>0</v>
      </c>
      <c r="Z4516" s="832">
        <v>0</v>
      </c>
      <c r="AA4516" s="832">
        <v>0</v>
      </c>
      <c r="AB4516" s="832">
        <v>0</v>
      </c>
      <c r="AC4516" s="832">
        <v>0</v>
      </c>
      <c r="AD4516" s="832">
        <v>0</v>
      </c>
      <c r="AE4516" s="832">
        <v>0</v>
      </c>
      <c r="AF4516" s="832">
        <v>0</v>
      </c>
      <c r="AG4516" s="832">
        <v>0</v>
      </c>
      <c r="AH4516" s="832">
        <v>0</v>
      </c>
      <c r="AI4516" s="832">
        <v>0</v>
      </c>
    </row>
    <row r="4517" spans="1:35" ht="15" customHeight="1">
      <c r="A4517" s="832" t="s">
        <v>1150</v>
      </c>
      <c r="B4517" s="832">
        <v>2025</v>
      </c>
      <c r="C4517" s="832" t="s">
        <v>1502</v>
      </c>
      <c r="D4517" s="832" t="s">
        <v>1503</v>
      </c>
      <c r="E4517" s="832" t="s">
        <v>333</v>
      </c>
      <c r="F4517" s="832" t="s">
        <v>1119</v>
      </c>
      <c r="G4517" s="832">
        <v>1906.34</v>
      </c>
      <c r="H4517" s="832">
        <v>5997.35</v>
      </c>
      <c r="I4517" s="832">
        <v>8530.42</v>
      </c>
      <c r="J4517" s="832">
        <v>12236.84</v>
      </c>
      <c r="K4517" s="832">
        <v>13991.11</v>
      </c>
      <c r="L4517" s="832">
        <v>15829.07</v>
      </c>
      <c r="M4517" s="832">
        <v>17398.66</v>
      </c>
      <c r="N4517" s="832">
        <v>19641.53</v>
      </c>
      <c r="O4517" s="832">
        <v>21309.48</v>
      </c>
      <c r="P4517" s="832">
        <v>22691.360000000001</v>
      </c>
      <c r="Q4517" s="832">
        <v>24738.58</v>
      </c>
      <c r="R4517" s="832">
        <v>26871.95</v>
      </c>
      <c r="S4517" s="832">
        <v>2248.96</v>
      </c>
      <c r="T4517" s="832">
        <v>2248.96</v>
      </c>
      <c r="U4517" s="832">
        <v>0</v>
      </c>
      <c r="V4517" s="832">
        <v>0</v>
      </c>
      <c r="W4517" s="832">
        <v>0</v>
      </c>
      <c r="X4517" s="832">
        <v>0</v>
      </c>
      <c r="Y4517" s="832">
        <v>0</v>
      </c>
      <c r="Z4517" s="832">
        <v>0</v>
      </c>
      <c r="AA4517" s="832">
        <v>0</v>
      </c>
      <c r="AB4517" s="832">
        <v>0</v>
      </c>
      <c r="AC4517" s="832">
        <v>0</v>
      </c>
      <c r="AD4517" s="832">
        <v>0</v>
      </c>
      <c r="AE4517" s="832">
        <v>0</v>
      </c>
      <c r="AF4517" s="832">
        <v>0</v>
      </c>
      <c r="AG4517" s="832">
        <v>0</v>
      </c>
      <c r="AH4517" s="832">
        <v>0</v>
      </c>
      <c r="AI4517" s="832">
        <v>0</v>
      </c>
    </row>
    <row r="4518" spans="1:35" ht="15" customHeight="1">
      <c r="A4518" s="832" t="s">
        <v>1150</v>
      </c>
      <c r="B4518" s="832">
        <v>2025</v>
      </c>
      <c r="C4518" s="832" t="s">
        <v>1504</v>
      </c>
      <c r="D4518" s="832" t="s">
        <v>1505</v>
      </c>
      <c r="E4518" s="832" t="s">
        <v>333</v>
      </c>
      <c r="F4518" s="832" t="s">
        <v>1119</v>
      </c>
      <c r="G4518" s="832">
        <v>1000</v>
      </c>
      <c r="H4518" s="832">
        <v>2000</v>
      </c>
      <c r="I4518" s="832">
        <v>2250</v>
      </c>
      <c r="J4518" s="832">
        <v>2500</v>
      </c>
      <c r="K4518" s="832">
        <v>2750</v>
      </c>
      <c r="L4518" s="832">
        <v>3000</v>
      </c>
      <c r="M4518" s="832">
        <v>3250</v>
      </c>
      <c r="N4518" s="832">
        <v>3500</v>
      </c>
      <c r="O4518" s="832">
        <v>2000</v>
      </c>
      <c r="P4518" s="832">
        <v>2368.6999999999998</v>
      </c>
      <c r="Q4518" s="832">
        <v>2618.6999999999998</v>
      </c>
      <c r="R4518" s="832">
        <v>2868.7</v>
      </c>
      <c r="S4518" s="832">
        <v>238.06</v>
      </c>
      <c r="T4518" s="832">
        <v>238.06</v>
      </c>
      <c r="U4518" s="832">
        <v>0</v>
      </c>
      <c r="V4518" s="832">
        <v>0</v>
      </c>
      <c r="W4518" s="832">
        <v>0</v>
      </c>
      <c r="X4518" s="832">
        <v>0</v>
      </c>
      <c r="Y4518" s="832">
        <v>0</v>
      </c>
      <c r="Z4518" s="832">
        <v>0</v>
      </c>
      <c r="AA4518" s="832">
        <v>0</v>
      </c>
      <c r="AB4518" s="832">
        <v>0</v>
      </c>
      <c r="AC4518" s="832">
        <v>0</v>
      </c>
      <c r="AD4518" s="832">
        <v>0</v>
      </c>
      <c r="AE4518" s="832">
        <v>0</v>
      </c>
      <c r="AF4518" s="832">
        <v>0</v>
      </c>
      <c r="AG4518" s="832">
        <v>0</v>
      </c>
      <c r="AH4518" s="832">
        <v>0</v>
      </c>
      <c r="AI4518" s="832">
        <v>0</v>
      </c>
    </row>
    <row r="4519" spans="1:35" ht="15" customHeight="1">
      <c r="A4519" s="832" t="s">
        <v>1150</v>
      </c>
      <c r="B4519" s="832">
        <v>2025</v>
      </c>
      <c r="C4519" s="832" t="s">
        <v>1506</v>
      </c>
      <c r="D4519" s="832" t="s">
        <v>1507</v>
      </c>
      <c r="E4519" s="832" t="s">
        <v>333</v>
      </c>
      <c r="F4519" s="832" t="s">
        <v>1119</v>
      </c>
      <c r="G4519" s="832">
        <v>486.84</v>
      </c>
      <c r="H4519" s="832">
        <v>495.59</v>
      </c>
      <c r="I4519" s="832">
        <v>504.34</v>
      </c>
      <c r="J4519" s="832">
        <v>1009.1</v>
      </c>
      <c r="K4519" s="832">
        <v>1573.86</v>
      </c>
      <c r="L4519" s="832">
        <v>1573.86</v>
      </c>
      <c r="M4519" s="832">
        <v>2087.37</v>
      </c>
      <c r="N4519" s="832">
        <v>2096.12</v>
      </c>
      <c r="O4519" s="832">
        <v>2104.87</v>
      </c>
      <c r="P4519" s="832">
        <v>2609.63</v>
      </c>
      <c r="Q4519" s="832">
        <v>2618.38</v>
      </c>
      <c r="R4519" s="832">
        <v>3367.63</v>
      </c>
      <c r="S4519" s="832">
        <v>238.03</v>
      </c>
      <c r="T4519" s="832">
        <v>238.03</v>
      </c>
      <c r="U4519" s="832">
        <v>0</v>
      </c>
      <c r="V4519" s="832">
        <v>0</v>
      </c>
      <c r="W4519" s="832">
        <v>0</v>
      </c>
      <c r="X4519" s="832">
        <v>0</v>
      </c>
      <c r="Y4519" s="832">
        <v>0</v>
      </c>
      <c r="Z4519" s="832">
        <v>0</v>
      </c>
      <c r="AA4519" s="832">
        <v>0</v>
      </c>
      <c r="AB4519" s="832">
        <v>0</v>
      </c>
      <c r="AC4519" s="832">
        <v>0</v>
      </c>
      <c r="AD4519" s="832">
        <v>0</v>
      </c>
      <c r="AE4519" s="832">
        <v>0</v>
      </c>
      <c r="AF4519" s="832">
        <v>0</v>
      </c>
      <c r="AG4519" s="832">
        <v>0</v>
      </c>
      <c r="AH4519" s="832">
        <v>0</v>
      </c>
      <c r="AI4519" s="832">
        <v>0</v>
      </c>
    </row>
    <row r="4520" spans="1:35" ht="15" customHeight="1">
      <c r="A4520" s="832" t="s">
        <v>1150</v>
      </c>
      <c r="B4520" s="832">
        <v>2025</v>
      </c>
      <c r="C4520" s="832" t="s">
        <v>1508</v>
      </c>
      <c r="D4520" s="832" t="s">
        <v>1509</v>
      </c>
      <c r="E4520" s="832" t="s">
        <v>333</v>
      </c>
      <c r="F4520" s="832" t="s">
        <v>1119</v>
      </c>
      <c r="G4520" s="832">
        <v>0</v>
      </c>
      <c r="H4520" s="832">
        <v>0</v>
      </c>
      <c r="I4520" s="832">
        <v>0</v>
      </c>
      <c r="J4520" s="832">
        <v>0</v>
      </c>
      <c r="K4520" s="832">
        <v>0</v>
      </c>
      <c r="L4520" s="832">
        <v>0</v>
      </c>
      <c r="M4520" s="832">
        <v>0</v>
      </c>
      <c r="N4520" s="832">
        <v>0</v>
      </c>
      <c r="O4520" s="832">
        <v>0</v>
      </c>
      <c r="P4520" s="832">
        <v>0</v>
      </c>
      <c r="Q4520" s="832">
        <v>0</v>
      </c>
      <c r="R4520" s="832">
        <v>487.5</v>
      </c>
      <c r="S4520" s="832">
        <v>0</v>
      </c>
      <c r="T4520" s="832">
        <v>0</v>
      </c>
      <c r="U4520" s="832">
        <v>0</v>
      </c>
      <c r="V4520" s="832">
        <v>0</v>
      </c>
      <c r="W4520" s="832">
        <v>0</v>
      </c>
      <c r="X4520" s="832">
        <v>0</v>
      </c>
      <c r="Y4520" s="832">
        <v>0</v>
      </c>
      <c r="Z4520" s="832">
        <v>0</v>
      </c>
      <c r="AA4520" s="832">
        <v>0</v>
      </c>
      <c r="AB4520" s="832">
        <v>0</v>
      </c>
      <c r="AC4520" s="832">
        <v>0</v>
      </c>
      <c r="AD4520" s="832">
        <v>0</v>
      </c>
      <c r="AE4520" s="832">
        <v>0</v>
      </c>
      <c r="AF4520" s="832">
        <v>0</v>
      </c>
      <c r="AG4520" s="832">
        <v>0</v>
      </c>
      <c r="AH4520" s="832">
        <v>0</v>
      </c>
      <c r="AI4520" s="832">
        <v>0</v>
      </c>
    </row>
    <row r="4521" spans="1:35" ht="15" customHeight="1">
      <c r="A4521" s="832" t="s">
        <v>1150</v>
      </c>
      <c r="B4521" s="832">
        <v>2025</v>
      </c>
      <c r="C4521" s="832" t="s">
        <v>1510</v>
      </c>
      <c r="D4521" s="832" t="s">
        <v>1511</v>
      </c>
      <c r="E4521" s="832" t="s">
        <v>333</v>
      </c>
      <c r="F4521" s="832" t="s">
        <v>1119</v>
      </c>
      <c r="G4521" s="832">
        <v>880.52</v>
      </c>
      <c r="H4521" s="832">
        <v>880.52</v>
      </c>
      <c r="I4521" s="832">
        <v>1428.27</v>
      </c>
      <c r="J4521" s="832">
        <v>4476.21</v>
      </c>
      <c r="K4521" s="832">
        <v>5004.3599999999997</v>
      </c>
      <c r="L4521" s="832">
        <v>5083.62</v>
      </c>
      <c r="M4521" s="832">
        <v>5125.22</v>
      </c>
      <c r="N4521" s="832">
        <v>5156.42</v>
      </c>
      <c r="O4521" s="832">
        <v>5166.82</v>
      </c>
      <c r="P4521" s="832">
        <v>8111.77</v>
      </c>
      <c r="Q4521" s="832">
        <v>9201.2000000000007</v>
      </c>
      <c r="R4521" s="832">
        <v>9848.24</v>
      </c>
      <c r="S4521" s="832">
        <v>836.47</v>
      </c>
      <c r="T4521" s="832">
        <v>836.47</v>
      </c>
      <c r="U4521" s="832">
        <v>0</v>
      </c>
      <c r="V4521" s="832">
        <v>0</v>
      </c>
      <c r="W4521" s="832">
        <v>0</v>
      </c>
      <c r="X4521" s="832">
        <v>0</v>
      </c>
      <c r="Y4521" s="832">
        <v>0</v>
      </c>
      <c r="Z4521" s="832">
        <v>0</v>
      </c>
      <c r="AA4521" s="832">
        <v>0</v>
      </c>
      <c r="AB4521" s="832">
        <v>0</v>
      </c>
      <c r="AC4521" s="832">
        <v>0</v>
      </c>
      <c r="AD4521" s="832">
        <v>0</v>
      </c>
      <c r="AE4521" s="832">
        <v>0</v>
      </c>
      <c r="AF4521" s="832">
        <v>0</v>
      </c>
      <c r="AG4521" s="832">
        <v>0</v>
      </c>
      <c r="AH4521" s="832">
        <v>0</v>
      </c>
      <c r="AI4521" s="832">
        <v>0</v>
      </c>
    </row>
    <row r="4522" spans="1:35" ht="15" customHeight="1">
      <c r="A4522" s="832" t="s">
        <v>1150</v>
      </c>
      <c r="B4522" s="832">
        <v>2025</v>
      </c>
      <c r="C4522" s="832" t="s">
        <v>1512</v>
      </c>
      <c r="D4522" s="832" t="s">
        <v>1513</v>
      </c>
      <c r="E4522" s="832" t="s">
        <v>333</v>
      </c>
      <c r="F4522" s="832" t="s">
        <v>1119</v>
      </c>
      <c r="G4522" s="832">
        <v>0</v>
      </c>
      <c r="H4522" s="832">
        <v>0</v>
      </c>
      <c r="I4522" s="832">
        <v>0</v>
      </c>
      <c r="J4522" s="832">
        <v>0</v>
      </c>
      <c r="K4522" s="832">
        <v>0</v>
      </c>
      <c r="L4522" s="832">
        <v>0</v>
      </c>
      <c r="M4522" s="832">
        <v>0</v>
      </c>
      <c r="N4522" s="832">
        <v>0</v>
      </c>
      <c r="O4522" s="832">
        <v>0</v>
      </c>
      <c r="P4522" s="832">
        <v>0</v>
      </c>
      <c r="Q4522" s="832">
        <v>0</v>
      </c>
      <c r="R4522" s="832">
        <v>0</v>
      </c>
      <c r="S4522" s="832">
        <v>0</v>
      </c>
      <c r="T4522" s="832">
        <v>0</v>
      </c>
      <c r="U4522" s="832">
        <v>0</v>
      </c>
      <c r="V4522" s="832">
        <v>0</v>
      </c>
      <c r="W4522" s="832">
        <v>0</v>
      </c>
      <c r="X4522" s="832">
        <v>0</v>
      </c>
      <c r="Y4522" s="832">
        <v>0</v>
      </c>
      <c r="Z4522" s="832">
        <v>0</v>
      </c>
      <c r="AA4522" s="832">
        <v>0</v>
      </c>
      <c r="AB4522" s="832">
        <v>0</v>
      </c>
      <c r="AC4522" s="832">
        <v>0</v>
      </c>
      <c r="AD4522" s="832">
        <v>0</v>
      </c>
      <c r="AE4522" s="832">
        <v>0</v>
      </c>
      <c r="AF4522" s="832">
        <v>0</v>
      </c>
      <c r="AG4522" s="832">
        <v>0</v>
      </c>
      <c r="AH4522" s="832">
        <v>0</v>
      </c>
      <c r="AI4522" s="832">
        <v>0</v>
      </c>
    </row>
    <row r="4523" spans="1:35" ht="15" customHeight="1">
      <c r="A4523" s="832" t="s">
        <v>1150</v>
      </c>
      <c r="B4523" s="832">
        <v>2025</v>
      </c>
      <c r="C4523" s="832" t="s">
        <v>1514</v>
      </c>
      <c r="D4523" s="832" t="s">
        <v>1515</v>
      </c>
      <c r="E4523" s="832" t="s">
        <v>333</v>
      </c>
      <c r="F4523" s="832" t="s">
        <v>1119</v>
      </c>
      <c r="G4523" s="832">
        <v>0</v>
      </c>
      <c r="H4523" s="832">
        <v>0</v>
      </c>
      <c r="I4523" s="832">
        <v>0</v>
      </c>
      <c r="J4523" s="832">
        <v>0</v>
      </c>
      <c r="K4523" s="832">
        <v>0</v>
      </c>
      <c r="L4523" s="832">
        <v>0</v>
      </c>
      <c r="M4523" s="832">
        <v>0</v>
      </c>
      <c r="N4523" s="832">
        <v>0</v>
      </c>
      <c r="O4523" s="832">
        <v>0</v>
      </c>
      <c r="P4523" s="832">
        <v>0</v>
      </c>
      <c r="Q4523" s="832">
        <v>0</v>
      </c>
      <c r="R4523" s="832">
        <v>0</v>
      </c>
      <c r="S4523" s="832">
        <v>0</v>
      </c>
      <c r="T4523" s="832">
        <v>0</v>
      </c>
      <c r="U4523" s="832">
        <v>0</v>
      </c>
      <c r="V4523" s="832">
        <v>0</v>
      </c>
      <c r="W4523" s="832">
        <v>0</v>
      </c>
      <c r="X4523" s="832">
        <v>0</v>
      </c>
      <c r="Y4523" s="832">
        <v>0</v>
      </c>
      <c r="Z4523" s="832">
        <v>0</v>
      </c>
      <c r="AA4523" s="832">
        <v>0</v>
      </c>
      <c r="AB4523" s="832">
        <v>0</v>
      </c>
      <c r="AC4523" s="832">
        <v>0</v>
      </c>
      <c r="AD4523" s="832">
        <v>0</v>
      </c>
      <c r="AE4523" s="832">
        <v>0</v>
      </c>
      <c r="AF4523" s="832">
        <v>0</v>
      </c>
      <c r="AG4523" s="832">
        <v>0</v>
      </c>
      <c r="AH4523" s="832">
        <v>0</v>
      </c>
      <c r="AI4523" s="832">
        <v>0</v>
      </c>
    </row>
    <row r="4524" spans="1:35" ht="15" customHeight="1">
      <c r="A4524" s="832" t="s">
        <v>1150</v>
      </c>
      <c r="B4524" s="832">
        <v>2025</v>
      </c>
      <c r="C4524" s="832" t="s">
        <v>1516</v>
      </c>
      <c r="D4524" s="832" t="s">
        <v>1517</v>
      </c>
      <c r="E4524" s="832" t="s">
        <v>333</v>
      </c>
      <c r="F4524" s="832" t="s">
        <v>1119</v>
      </c>
      <c r="G4524" s="832">
        <v>0</v>
      </c>
      <c r="H4524" s="832">
        <v>0</v>
      </c>
      <c r="I4524" s="832">
        <v>0</v>
      </c>
      <c r="J4524" s="832">
        <v>0</v>
      </c>
      <c r="K4524" s="832">
        <v>0</v>
      </c>
      <c r="L4524" s="832">
        <v>0</v>
      </c>
      <c r="M4524" s="832">
        <v>0</v>
      </c>
      <c r="N4524" s="832">
        <v>0</v>
      </c>
      <c r="O4524" s="832">
        <v>0</v>
      </c>
      <c r="P4524" s="832">
        <v>0</v>
      </c>
      <c r="Q4524" s="832">
        <v>0</v>
      </c>
      <c r="R4524" s="832">
        <v>0</v>
      </c>
      <c r="S4524" s="832">
        <v>0</v>
      </c>
      <c r="T4524" s="832">
        <v>0</v>
      </c>
      <c r="U4524" s="832">
        <v>0</v>
      </c>
      <c r="V4524" s="832">
        <v>0</v>
      </c>
      <c r="W4524" s="832">
        <v>0</v>
      </c>
      <c r="X4524" s="832">
        <v>0</v>
      </c>
      <c r="Y4524" s="832">
        <v>0</v>
      </c>
      <c r="Z4524" s="832">
        <v>0</v>
      </c>
      <c r="AA4524" s="832">
        <v>0</v>
      </c>
      <c r="AB4524" s="832">
        <v>0</v>
      </c>
      <c r="AC4524" s="832">
        <v>0</v>
      </c>
      <c r="AD4524" s="832">
        <v>0</v>
      </c>
      <c r="AE4524" s="832">
        <v>0</v>
      </c>
      <c r="AF4524" s="832">
        <v>0</v>
      </c>
      <c r="AG4524" s="832">
        <v>0</v>
      </c>
      <c r="AH4524" s="832">
        <v>0</v>
      </c>
      <c r="AI4524" s="832">
        <v>0</v>
      </c>
    </row>
    <row r="4525" spans="1:35" ht="15" customHeight="1">
      <c r="A4525" s="832" t="s">
        <v>1150</v>
      </c>
      <c r="B4525" s="832">
        <v>2025</v>
      </c>
      <c r="C4525" s="832" t="s">
        <v>1518</v>
      </c>
      <c r="D4525" s="832" t="s">
        <v>1519</v>
      </c>
      <c r="E4525" s="832" t="s">
        <v>333</v>
      </c>
      <c r="F4525" s="832" t="s">
        <v>1119</v>
      </c>
      <c r="G4525" s="832">
        <v>0</v>
      </c>
      <c r="H4525" s="832">
        <v>0</v>
      </c>
      <c r="I4525" s="832">
        <v>0</v>
      </c>
      <c r="J4525" s="832">
        <v>0</v>
      </c>
      <c r="K4525" s="832">
        <v>0</v>
      </c>
      <c r="L4525" s="832">
        <v>0</v>
      </c>
      <c r="M4525" s="832">
        <v>0</v>
      </c>
      <c r="N4525" s="832">
        <v>0</v>
      </c>
      <c r="O4525" s="832">
        <v>0</v>
      </c>
      <c r="P4525" s="832">
        <v>0</v>
      </c>
      <c r="Q4525" s="832">
        <v>0</v>
      </c>
      <c r="R4525" s="832">
        <v>0</v>
      </c>
      <c r="S4525" s="832">
        <v>0</v>
      </c>
      <c r="T4525" s="832">
        <v>0</v>
      </c>
      <c r="U4525" s="832">
        <v>0</v>
      </c>
      <c r="V4525" s="832">
        <v>0</v>
      </c>
      <c r="W4525" s="832">
        <v>0</v>
      </c>
      <c r="X4525" s="832">
        <v>0</v>
      </c>
      <c r="Y4525" s="832">
        <v>0</v>
      </c>
      <c r="Z4525" s="832">
        <v>0</v>
      </c>
      <c r="AA4525" s="832">
        <v>0</v>
      </c>
      <c r="AB4525" s="832">
        <v>0</v>
      </c>
      <c r="AC4525" s="832">
        <v>0</v>
      </c>
      <c r="AD4525" s="832">
        <v>0</v>
      </c>
      <c r="AE4525" s="832">
        <v>0</v>
      </c>
      <c r="AF4525" s="832">
        <v>0</v>
      </c>
      <c r="AG4525" s="832">
        <v>0</v>
      </c>
      <c r="AH4525" s="832">
        <v>0</v>
      </c>
      <c r="AI4525" s="832">
        <v>0</v>
      </c>
    </row>
    <row r="4526" spans="1:35" ht="15" customHeight="1">
      <c r="A4526" s="832" t="s">
        <v>1150</v>
      </c>
      <c r="B4526" s="832">
        <v>2025</v>
      </c>
      <c r="C4526" s="832" t="s">
        <v>1520</v>
      </c>
      <c r="D4526" s="832" t="s">
        <v>1521</v>
      </c>
      <c r="E4526" s="832" t="s">
        <v>333</v>
      </c>
      <c r="F4526" s="832" t="s">
        <v>1119</v>
      </c>
      <c r="G4526" s="832">
        <v>0</v>
      </c>
      <c r="H4526" s="832">
        <v>0</v>
      </c>
      <c r="I4526" s="832">
        <v>0</v>
      </c>
      <c r="J4526" s="832">
        <v>0</v>
      </c>
      <c r="K4526" s="832">
        <v>0</v>
      </c>
      <c r="L4526" s="832">
        <v>0</v>
      </c>
      <c r="M4526" s="832">
        <v>0</v>
      </c>
      <c r="N4526" s="832">
        <v>0</v>
      </c>
      <c r="O4526" s="832">
        <v>0</v>
      </c>
      <c r="P4526" s="832">
        <v>0</v>
      </c>
      <c r="Q4526" s="832">
        <v>0</v>
      </c>
      <c r="R4526" s="832">
        <v>0</v>
      </c>
      <c r="S4526" s="832">
        <v>0</v>
      </c>
      <c r="T4526" s="832">
        <v>0</v>
      </c>
      <c r="U4526" s="832">
        <v>0</v>
      </c>
      <c r="V4526" s="832">
        <v>0</v>
      </c>
      <c r="W4526" s="832">
        <v>0</v>
      </c>
      <c r="X4526" s="832">
        <v>0</v>
      </c>
      <c r="Y4526" s="832">
        <v>0</v>
      </c>
      <c r="Z4526" s="832">
        <v>0</v>
      </c>
      <c r="AA4526" s="832">
        <v>0</v>
      </c>
      <c r="AB4526" s="832">
        <v>0</v>
      </c>
      <c r="AC4526" s="832">
        <v>0</v>
      </c>
      <c r="AD4526" s="832">
        <v>0</v>
      </c>
      <c r="AE4526" s="832">
        <v>0</v>
      </c>
      <c r="AF4526" s="832">
        <v>0</v>
      </c>
      <c r="AG4526" s="832">
        <v>0</v>
      </c>
      <c r="AH4526" s="832">
        <v>0</v>
      </c>
      <c r="AI4526" s="832">
        <v>0</v>
      </c>
    </row>
    <row r="4527" spans="1:35" ht="15" customHeight="1">
      <c r="A4527" s="832" t="s">
        <v>1150</v>
      </c>
      <c r="B4527" s="832">
        <v>2025</v>
      </c>
      <c r="C4527" s="832" t="s">
        <v>1522</v>
      </c>
      <c r="D4527" s="832" t="s">
        <v>1523</v>
      </c>
      <c r="E4527" s="832" t="s">
        <v>333</v>
      </c>
      <c r="F4527" s="832" t="s">
        <v>1119</v>
      </c>
      <c r="G4527" s="832">
        <v>0</v>
      </c>
      <c r="H4527" s="832">
        <v>0</v>
      </c>
      <c r="I4527" s="832">
        <v>0</v>
      </c>
      <c r="J4527" s="832">
        <v>0</v>
      </c>
      <c r="K4527" s="832">
        <v>0</v>
      </c>
      <c r="L4527" s="832">
        <v>0</v>
      </c>
      <c r="M4527" s="832">
        <v>0</v>
      </c>
      <c r="N4527" s="832">
        <v>0</v>
      </c>
      <c r="O4527" s="832">
        <v>0</v>
      </c>
      <c r="P4527" s="832">
        <v>0</v>
      </c>
      <c r="Q4527" s="832">
        <v>0</v>
      </c>
      <c r="R4527" s="832">
        <v>0</v>
      </c>
      <c r="S4527" s="832">
        <v>0</v>
      </c>
      <c r="T4527" s="832">
        <v>0</v>
      </c>
      <c r="U4527" s="832">
        <v>0</v>
      </c>
      <c r="V4527" s="832">
        <v>0</v>
      </c>
      <c r="W4527" s="832">
        <v>0</v>
      </c>
      <c r="X4527" s="832">
        <v>0</v>
      </c>
      <c r="Y4527" s="832">
        <v>0</v>
      </c>
      <c r="Z4527" s="832">
        <v>0</v>
      </c>
      <c r="AA4527" s="832">
        <v>0</v>
      </c>
      <c r="AB4527" s="832">
        <v>0</v>
      </c>
      <c r="AC4527" s="832">
        <v>0</v>
      </c>
      <c r="AD4527" s="832">
        <v>0</v>
      </c>
      <c r="AE4527" s="832">
        <v>0</v>
      </c>
      <c r="AF4527" s="832">
        <v>0</v>
      </c>
      <c r="AG4527" s="832">
        <v>0</v>
      </c>
      <c r="AH4527" s="832">
        <v>0</v>
      </c>
      <c r="AI4527" s="832">
        <v>0</v>
      </c>
    </row>
    <row r="4528" spans="1:35" ht="15" customHeight="1">
      <c r="A4528" s="832" t="s">
        <v>1150</v>
      </c>
      <c r="B4528" s="832">
        <v>2025</v>
      </c>
      <c r="C4528" s="832" t="s">
        <v>1524</v>
      </c>
      <c r="D4528" s="832" t="s">
        <v>1525</v>
      </c>
      <c r="E4528" s="832" t="s">
        <v>333</v>
      </c>
      <c r="F4528" s="832" t="s">
        <v>1119</v>
      </c>
      <c r="G4528" s="832">
        <v>0</v>
      </c>
      <c r="H4528" s="832">
        <v>0</v>
      </c>
      <c r="I4528" s="832">
        <v>0</v>
      </c>
      <c r="J4528" s="832">
        <v>0</v>
      </c>
      <c r="K4528" s="832">
        <v>0</v>
      </c>
      <c r="L4528" s="832">
        <v>0</v>
      </c>
      <c r="M4528" s="832">
        <v>0</v>
      </c>
      <c r="N4528" s="832">
        <v>0</v>
      </c>
      <c r="O4528" s="832">
        <v>0</v>
      </c>
      <c r="P4528" s="832">
        <v>0</v>
      </c>
      <c r="Q4528" s="832">
        <v>0</v>
      </c>
      <c r="R4528" s="832">
        <v>0</v>
      </c>
      <c r="S4528" s="832">
        <v>0</v>
      </c>
      <c r="T4528" s="832">
        <v>0</v>
      </c>
      <c r="U4528" s="832">
        <v>0</v>
      </c>
      <c r="V4528" s="832">
        <v>0</v>
      </c>
      <c r="W4528" s="832">
        <v>0</v>
      </c>
      <c r="X4528" s="832">
        <v>0</v>
      </c>
      <c r="Y4528" s="832">
        <v>0</v>
      </c>
      <c r="Z4528" s="832">
        <v>0</v>
      </c>
      <c r="AA4528" s="832">
        <v>0</v>
      </c>
      <c r="AB4528" s="832">
        <v>0</v>
      </c>
      <c r="AC4528" s="832">
        <v>0</v>
      </c>
      <c r="AD4528" s="832">
        <v>0</v>
      </c>
      <c r="AE4528" s="832">
        <v>0</v>
      </c>
      <c r="AF4528" s="832">
        <v>0</v>
      </c>
      <c r="AG4528" s="832">
        <v>0</v>
      </c>
      <c r="AH4528" s="832">
        <v>0</v>
      </c>
      <c r="AI4528" s="832">
        <v>0</v>
      </c>
    </row>
    <row r="4529" spans="1:35" ht="15" customHeight="1">
      <c r="A4529" s="832" t="s">
        <v>1150</v>
      </c>
      <c r="B4529" s="832">
        <v>2025</v>
      </c>
      <c r="C4529" s="832" t="s">
        <v>1526</v>
      </c>
      <c r="D4529" s="832" t="s">
        <v>1527</v>
      </c>
      <c r="E4529" s="832" t="s">
        <v>333</v>
      </c>
      <c r="F4529" s="832" t="s">
        <v>1119</v>
      </c>
      <c r="G4529" s="832">
        <v>0</v>
      </c>
      <c r="H4529" s="832">
        <v>0</v>
      </c>
      <c r="I4529" s="832">
        <v>0</v>
      </c>
      <c r="J4529" s="832">
        <v>0</v>
      </c>
      <c r="K4529" s="832">
        <v>0</v>
      </c>
      <c r="L4529" s="832">
        <v>0</v>
      </c>
      <c r="M4529" s="832">
        <v>0</v>
      </c>
      <c r="N4529" s="832">
        <v>0</v>
      </c>
      <c r="O4529" s="832">
        <v>0</v>
      </c>
      <c r="P4529" s="832">
        <v>0</v>
      </c>
      <c r="Q4529" s="832">
        <v>0</v>
      </c>
      <c r="R4529" s="832">
        <v>0</v>
      </c>
      <c r="S4529" s="832">
        <v>0</v>
      </c>
      <c r="T4529" s="832">
        <v>0</v>
      </c>
      <c r="U4529" s="832">
        <v>0</v>
      </c>
      <c r="V4529" s="832">
        <v>0</v>
      </c>
      <c r="W4529" s="832">
        <v>0</v>
      </c>
      <c r="X4529" s="832">
        <v>0</v>
      </c>
      <c r="Y4529" s="832">
        <v>0</v>
      </c>
      <c r="Z4529" s="832">
        <v>0</v>
      </c>
      <c r="AA4529" s="832">
        <v>0</v>
      </c>
      <c r="AB4529" s="832">
        <v>0</v>
      </c>
      <c r="AC4529" s="832">
        <v>0</v>
      </c>
      <c r="AD4529" s="832">
        <v>0</v>
      </c>
      <c r="AE4529" s="832">
        <v>0</v>
      </c>
      <c r="AF4529" s="832">
        <v>0</v>
      </c>
      <c r="AG4529" s="832">
        <v>0</v>
      </c>
      <c r="AH4529" s="832">
        <v>0</v>
      </c>
      <c r="AI4529" s="832">
        <v>0</v>
      </c>
    </row>
    <row r="4530" spans="1:35" ht="15" customHeight="1">
      <c r="A4530" s="832" t="s">
        <v>1150</v>
      </c>
      <c r="B4530" s="832">
        <v>2025</v>
      </c>
      <c r="C4530" s="832" t="s">
        <v>1528</v>
      </c>
      <c r="D4530" s="832" t="s">
        <v>1529</v>
      </c>
      <c r="E4530" s="832" t="s">
        <v>333</v>
      </c>
      <c r="F4530" s="832" t="s">
        <v>1119</v>
      </c>
      <c r="G4530" s="832">
        <v>0</v>
      </c>
      <c r="H4530" s="832">
        <v>0</v>
      </c>
      <c r="I4530" s="832">
        <v>0</v>
      </c>
      <c r="J4530" s="832">
        <v>0</v>
      </c>
      <c r="K4530" s="832">
        <v>0</v>
      </c>
      <c r="L4530" s="832">
        <v>0</v>
      </c>
      <c r="M4530" s="832">
        <v>0</v>
      </c>
      <c r="N4530" s="832">
        <v>0</v>
      </c>
      <c r="O4530" s="832">
        <v>0</v>
      </c>
      <c r="P4530" s="832">
        <v>0</v>
      </c>
      <c r="Q4530" s="832">
        <v>0</v>
      </c>
      <c r="R4530" s="832">
        <v>0</v>
      </c>
      <c r="S4530" s="832">
        <v>0</v>
      </c>
      <c r="T4530" s="832">
        <v>0</v>
      </c>
      <c r="U4530" s="832">
        <v>0</v>
      </c>
      <c r="V4530" s="832">
        <v>0</v>
      </c>
      <c r="W4530" s="832">
        <v>0</v>
      </c>
      <c r="X4530" s="832">
        <v>0</v>
      </c>
      <c r="Y4530" s="832">
        <v>0</v>
      </c>
      <c r="Z4530" s="832">
        <v>0</v>
      </c>
      <c r="AA4530" s="832">
        <v>0</v>
      </c>
      <c r="AB4530" s="832">
        <v>0</v>
      </c>
      <c r="AC4530" s="832">
        <v>0</v>
      </c>
      <c r="AD4530" s="832">
        <v>0</v>
      </c>
      <c r="AE4530" s="832">
        <v>0</v>
      </c>
      <c r="AF4530" s="832">
        <v>0</v>
      </c>
      <c r="AG4530" s="832">
        <v>0</v>
      </c>
      <c r="AH4530" s="832">
        <v>0</v>
      </c>
      <c r="AI4530" s="832">
        <v>0</v>
      </c>
    </row>
    <row r="4531" spans="1:35" ht="15" customHeight="1">
      <c r="A4531" s="832" t="s">
        <v>1150</v>
      </c>
      <c r="B4531" s="832">
        <v>2025</v>
      </c>
      <c r="C4531" s="832" t="s">
        <v>1530</v>
      </c>
      <c r="D4531" s="832" t="s">
        <v>1531</v>
      </c>
      <c r="E4531" s="832" t="s">
        <v>333</v>
      </c>
      <c r="F4531" s="832" t="s">
        <v>1119</v>
      </c>
      <c r="G4531" s="832">
        <v>0</v>
      </c>
      <c r="H4531" s="832">
        <v>0</v>
      </c>
      <c r="I4531" s="832">
        <v>0</v>
      </c>
      <c r="J4531" s="832">
        <v>0</v>
      </c>
      <c r="K4531" s="832">
        <v>0</v>
      </c>
      <c r="L4531" s="832">
        <v>0</v>
      </c>
      <c r="M4531" s="832">
        <v>0</v>
      </c>
      <c r="N4531" s="832">
        <v>0</v>
      </c>
      <c r="O4531" s="832">
        <v>0</v>
      </c>
      <c r="P4531" s="832">
        <v>0</v>
      </c>
      <c r="Q4531" s="832">
        <v>0</v>
      </c>
      <c r="R4531" s="832">
        <v>0</v>
      </c>
      <c r="S4531" s="832">
        <v>0</v>
      </c>
      <c r="T4531" s="832">
        <v>0</v>
      </c>
      <c r="U4531" s="832">
        <v>0</v>
      </c>
      <c r="V4531" s="832">
        <v>0</v>
      </c>
      <c r="W4531" s="832">
        <v>0</v>
      </c>
      <c r="X4531" s="832">
        <v>0</v>
      </c>
      <c r="Y4531" s="832">
        <v>0</v>
      </c>
      <c r="Z4531" s="832">
        <v>0</v>
      </c>
      <c r="AA4531" s="832">
        <v>0</v>
      </c>
      <c r="AB4531" s="832">
        <v>0</v>
      </c>
      <c r="AC4531" s="832">
        <v>0</v>
      </c>
      <c r="AD4531" s="832">
        <v>0</v>
      </c>
      <c r="AE4531" s="832">
        <v>0</v>
      </c>
      <c r="AF4531" s="832">
        <v>0</v>
      </c>
      <c r="AG4531" s="832">
        <v>0</v>
      </c>
      <c r="AH4531" s="832">
        <v>0</v>
      </c>
      <c r="AI4531" s="832">
        <v>0</v>
      </c>
    </row>
    <row r="4532" spans="1:35" ht="15" customHeight="1">
      <c r="A4532" s="832" t="s">
        <v>1150</v>
      </c>
      <c r="B4532" s="832">
        <v>2025</v>
      </c>
      <c r="C4532" s="832" t="s">
        <v>1532</v>
      </c>
      <c r="D4532" s="832" t="s">
        <v>1533</v>
      </c>
      <c r="E4532" s="832" t="s">
        <v>333</v>
      </c>
      <c r="F4532" s="832" t="s">
        <v>1119</v>
      </c>
      <c r="G4532" s="832">
        <v>0</v>
      </c>
      <c r="H4532" s="832">
        <v>0</v>
      </c>
      <c r="I4532" s="832">
        <v>0</v>
      </c>
      <c r="J4532" s="832">
        <v>0</v>
      </c>
      <c r="K4532" s="832">
        <v>0</v>
      </c>
      <c r="L4532" s="832">
        <v>0</v>
      </c>
      <c r="M4532" s="832">
        <v>0</v>
      </c>
      <c r="N4532" s="832">
        <v>0</v>
      </c>
      <c r="O4532" s="832">
        <v>0</v>
      </c>
      <c r="P4532" s="832">
        <v>0</v>
      </c>
      <c r="Q4532" s="832">
        <v>0</v>
      </c>
      <c r="R4532" s="832">
        <v>0</v>
      </c>
      <c r="S4532" s="832">
        <v>0</v>
      </c>
      <c r="T4532" s="832">
        <v>0</v>
      </c>
      <c r="U4532" s="832">
        <v>0</v>
      </c>
      <c r="V4532" s="832">
        <v>0</v>
      </c>
      <c r="W4532" s="832">
        <v>0</v>
      </c>
      <c r="X4532" s="832">
        <v>0</v>
      </c>
      <c r="Y4532" s="832">
        <v>0</v>
      </c>
      <c r="Z4532" s="832">
        <v>0</v>
      </c>
      <c r="AA4532" s="832">
        <v>0</v>
      </c>
      <c r="AB4532" s="832">
        <v>0</v>
      </c>
      <c r="AC4532" s="832">
        <v>0</v>
      </c>
      <c r="AD4532" s="832">
        <v>0</v>
      </c>
      <c r="AE4532" s="832">
        <v>0</v>
      </c>
      <c r="AF4532" s="832">
        <v>0</v>
      </c>
      <c r="AG4532" s="832">
        <v>0</v>
      </c>
      <c r="AH4532" s="832">
        <v>0</v>
      </c>
      <c r="AI4532" s="832">
        <v>0</v>
      </c>
    </row>
    <row r="4533" spans="1:35" ht="15" customHeight="1">
      <c r="A4533" s="832" t="s">
        <v>1150</v>
      </c>
      <c r="B4533" s="832">
        <v>2025</v>
      </c>
      <c r="C4533" s="832" t="s">
        <v>1534</v>
      </c>
      <c r="D4533" s="832" t="s">
        <v>1535</v>
      </c>
      <c r="E4533" s="832" t="s">
        <v>333</v>
      </c>
      <c r="F4533" s="832" t="s">
        <v>1119</v>
      </c>
      <c r="G4533" s="832">
        <v>0</v>
      </c>
      <c r="H4533" s="832">
        <v>0</v>
      </c>
      <c r="I4533" s="832">
        <v>0</v>
      </c>
      <c r="J4533" s="832">
        <v>0</v>
      </c>
      <c r="K4533" s="832">
        <v>0</v>
      </c>
      <c r="L4533" s="832">
        <v>0</v>
      </c>
      <c r="M4533" s="832">
        <v>0</v>
      </c>
      <c r="N4533" s="832">
        <v>0</v>
      </c>
      <c r="O4533" s="832">
        <v>0</v>
      </c>
      <c r="P4533" s="832">
        <v>0</v>
      </c>
      <c r="Q4533" s="832">
        <v>0</v>
      </c>
      <c r="R4533" s="832">
        <v>0</v>
      </c>
      <c r="S4533" s="832">
        <v>0</v>
      </c>
      <c r="T4533" s="832">
        <v>0</v>
      </c>
      <c r="U4533" s="832">
        <v>0</v>
      </c>
      <c r="V4533" s="832">
        <v>0</v>
      </c>
      <c r="W4533" s="832">
        <v>0</v>
      </c>
      <c r="X4533" s="832">
        <v>0</v>
      </c>
      <c r="Y4533" s="832">
        <v>0</v>
      </c>
      <c r="Z4533" s="832">
        <v>0</v>
      </c>
      <c r="AA4533" s="832">
        <v>0</v>
      </c>
      <c r="AB4533" s="832">
        <v>0</v>
      </c>
      <c r="AC4533" s="832">
        <v>0</v>
      </c>
      <c r="AD4533" s="832">
        <v>0</v>
      </c>
      <c r="AE4533" s="832">
        <v>0</v>
      </c>
      <c r="AF4533" s="832">
        <v>0</v>
      </c>
      <c r="AG4533" s="832">
        <v>0</v>
      </c>
      <c r="AH4533" s="832">
        <v>0</v>
      </c>
      <c r="AI4533" s="832">
        <v>0</v>
      </c>
    </row>
    <row r="4534" spans="1:35" ht="15" customHeight="1">
      <c r="A4534" s="832" t="s">
        <v>1150</v>
      </c>
      <c r="B4534" s="832">
        <v>2025</v>
      </c>
      <c r="C4534" s="832" t="s">
        <v>1536</v>
      </c>
      <c r="D4534" s="832" t="s">
        <v>1537</v>
      </c>
      <c r="E4534" s="832" t="s">
        <v>333</v>
      </c>
      <c r="F4534" s="832" t="s">
        <v>1119</v>
      </c>
      <c r="G4534" s="832">
        <v>0</v>
      </c>
      <c r="H4534" s="832">
        <v>0</v>
      </c>
      <c r="I4534" s="832">
        <v>0</v>
      </c>
      <c r="J4534" s="832">
        <v>0</v>
      </c>
      <c r="K4534" s="832">
        <v>0</v>
      </c>
      <c r="L4534" s="832">
        <v>0</v>
      </c>
      <c r="M4534" s="832">
        <v>0</v>
      </c>
      <c r="N4534" s="832">
        <v>0</v>
      </c>
      <c r="O4534" s="832">
        <v>0</v>
      </c>
      <c r="P4534" s="832">
        <v>0</v>
      </c>
      <c r="Q4534" s="832">
        <v>0</v>
      </c>
      <c r="R4534" s="832">
        <v>0</v>
      </c>
      <c r="S4534" s="832">
        <v>0</v>
      </c>
      <c r="T4534" s="832">
        <v>0</v>
      </c>
      <c r="U4534" s="832">
        <v>0</v>
      </c>
      <c r="V4534" s="832">
        <v>0</v>
      </c>
      <c r="W4534" s="832">
        <v>0</v>
      </c>
      <c r="X4534" s="832">
        <v>0</v>
      </c>
      <c r="Y4534" s="832">
        <v>0</v>
      </c>
      <c r="Z4534" s="832">
        <v>0</v>
      </c>
      <c r="AA4534" s="832">
        <v>0</v>
      </c>
      <c r="AB4534" s="832">
        <v>0</v>
      </c>
      <c r="AC4534" s="832">
        <v>0</v>
      </c>
      <c r="AD4534" s="832">
        <v>0</v>
      </c>
      <c r="AE4534" s="832">
        <v>0</v>
      </c>
      <c r="AF4534" s="832">
        <v>0</v>
      </c>
      <c r="AG4534" s="832">
        <v>0</v>
      </c>
      <c r="AH4534" s="832">
        <v>0</v>
      </c>
      <c r="AI4534" s="832">
        <v>0</v>
      </c>
    </row>
    <row r="4535" spans="1:35" ht="15" customHeight="1">
      <c r="A4535" s="832" t="s">
        <v>1150</v>
      </c>
      <c r="B4535" s="832">
        <v>2025</v>
      </c>
      <c r="C4535" s="832" t="s">
        <v>1538</v>
      </c>
      <c r="D4535" s="832" t="s">
        <v>1539</v>
      </c>
      <c r="E4535" s="832" t="s">
        <v>333</v>
      </c>
      <c r="F4535" s="832" t="s">
        <v>1119</v>
      </c>
      <c r="G4535" s="832">
        <v>0</v>
      </c>
      <c r="H4535" s="832">
        <v>0</v>
      </c>
      <c r="I4535" s="832">
        <v>0</v>
      </c>
      <c r="J4535" s="832">
        <v>0</v>
      </c>
      <c r="K4535" s="832">
        <v>0</v>
      </c>
      <c r="L4535" s="832">
        <v>0</v>
      </c>
      <c r="M4535" s="832">
        <v>0</v>
      </c>
      <c r="N4535" s="832">
        <v>0</v>
      </c>
      <c r="O4535" s="832">
        <v>0</v>
      </c>
      <c r="P4535" s="832">
        <v>0</v>
      </c>
      <c r="Q4535" s="832">
        <v>0</v>
      </c>
      <c r="R4535" s="832">
        <v>0</v>
      </c>
      <c r="S4535" s="832">
        <v>0</v>
      </c>
      <c r="T4535" s="832">
        <v>0</v>
      </c>
      <c r="U4535" s="832">
        <v>0</v>
      </c>
      <c r="V4535" s="832">
        <v>0</v>
      </c>
      <c r="W4535" s="832">
        <v>0</v>
      </c>
      <c r="X4535" s="832">
        <v>0</v>
      </c>
      <c r="Y4535" s="832">
        <v>0</v>
      </c>
      <c r="Z4535" s="832">
        <v>0</v>
      </c>
      <c r="AA4535" s="832">
        <v>0</v>
      </c>
      <c r="AB4535" s="832">
        <v>0</v>
      </c>
      <c r="AC4535" s="832">
        <v>0</v>
      </c>
      <c r="AD4535" s="832">
        <v>0</v>
      </c>
      <c r="AE4535" s="832">
        <v>0</v>
      </c>
      <c r="AF4535" s="832">
        <v>0</v>
      </c>
      <c r="AG4535" s="832">
        <v>0</v>
      </c>
      <c r="AH4535" s="832">
        <v>0</v>
      </c>
      <c r="AI4535" s="832">
        <v>0</v>
      </c>
    </row>
    <row r="4536" spans="1:35" ht="15" customHeight="1">
      <c r="A4536" s="832" t="s">
        <v>1150</v>
      </c>
      <c r="B4536" s="832">
        <v>2025</v>
      </c>
      <c r="C4536" s="832" t="s">
        <v>1540</v>
      </c>
      <c r="D4536" s="832" t="s">
        <v>1541</v>
      </c>
      <c r="E4536" s="832" t="s">
        <v>333</v>
      </c>
      <c r="F4536" s="832" t="s">
        <v>1119</v>
      </c>
      <c r="G4536" s="832">
        <v>0</v>
      </c>
      <c r="H4536" s="832">
        <v>0</v>
      </c>
      <c r="I4536" s="832">
        <v>0</v>
      </c>
      <c r="J4536" s="832">
        <v>0</v>
      </c>
      <c r="K4536" s="832">
        <v>0</v>
      </c>
      <c r="L4536" s="832">
        <v>0</v>
      </c>
      <c r="M4536" s="832">
        <v>0</v>
      </c>
      <c r="N4536" s="832">
        <v>0</v>
      </c>
      <c r="O4536" s="832">
        <v>0</v>
      </c>
      <c r="P4536" s="832">
        <v>0</v>
      </c>
      <c r="Q4536" s="832">
        <v>0</v>
      </c>
      <c r="R4536" s="832">
        <v>0</v>
      </c>
      <c r="S4536" s="832">
        <v>0</v>
      </c>
      <c r="T4536" s="832">
        <v>0</v>
      </c>
      <c r="U4536" s="832">
        <v>0</v>
      </c>
      <c r="V4536" s="832">
        <v>0</v>
      </c>
      <c r="W4536" s="832">
        <v>0</v>
      </c>
      <c r="X4536" s="832">
        <v>0</v>
      </c>
      <c r="Y4536" s="832">
        <v>0</v>
      </c>
      <c r="Z4536" s="832">
        <v>0</v>
      </c>
      <c r="AA4536" s="832">
        <v>0</v>
      </c>
      <c r="AB4536" s="832">
        <v>0</v>
      </c>
      <c r="AC4536" s="832">
        <v>0</v>
      </c>
      <c r="AD4536" s="832">
        <v>0</v>
      </c>
      <c r="AE4536" s="832">
        <v>0</v>
      </c>
      <c r="AF4536" s="832">
        <v>0</v>
      </c>
      <c r="AG4536" s="832">
        <v>0</v>
      </c>
      <c r="AH4536" s="832">
        <v>0</v>
      </c>
      <c r="AI4536" s="832">
        <v>0</v>
      </c>
    </row>
    <row r="4537" spans="1:35" ht="15" customHeight="1">
      <c r="A4537" s="832" t="s">
        <v>1150</v>
      </c>
      <c r="B4537" s="832">
        <v>2025</v>
      </c>
      <c r="C4537" s="832" t="s">
        <v>1542</v>
      </c>
      <c r="D4537" s="832" t="s">
        <v>1543</v>
      </c>
      <c r="E4537" s="832" t="s">
        <v>333</v>
      </c>
      <c r="F4537" s="832" t="s">
        <v>1119</v>
      </c>
      <c r="G4537" s="832">
        <v>0</v>
      </c>
      <c r="H4537" s="832">
        <v>0</v>
      </c>
      <c r="I4537" s="832">
        <v>0</v>
      </c>
      <c r="J4537" s="832">
        <v>0</v>
      </c>
      <c r="K4537" s="832">
        <v>0</v>
      </c>
      <c r="L4537" s="832">
        <v>0</v>
      </c>
      <c r="M4537" s="832">
        <v>0</v>
      </c>
      <c r="N4537" s="832">
        <v>0</v>
      </c>
      <c r="O4537" s="832">
        <v>0</v>
      </c>
      <c r="P4537" s="832">
        <v>0</v>
      </c>
      <c r="Q4537" s="832">
        <v>0</v>
      </c>
      <c r="R4537" s="832">
        <v>0</v>
      </c>
      <c r="S4537" s="832">
        <v>0</v>
      </c>
      <c r="T4537" s="832">
        <v>0</v>
      </c>
      <c r="U4537" s="832">
        <v>0</v>
      </c>
      <c r="V4537" s="832">
        <v>0</v>
      </c>
      <c r="W4537" s="832">
        <v>0</v>
      </c>
      <c r="X4537" s="832">
        <v>0</v>
      </c>
      <c r="Y4537" s="832">
        <v>0</v>
      </c>
      <c r="Z4537" s="832">
        <v>0</v>
      </c>
      <c r="AA4537" s="832">
        <v>0</v>
      </c>
      <c r="AB4537" s="832">
        <v>0</v>
      </c>
      <c r="AC4537" s="832">
        <v>0</v>
      </c>
      <c r="AD4537" s="832">
        <v>0</v>
      </c>
      <c r="AE4537" s="832">
        <v>0</v>
      </c>
      <c r="AF4537" s="832">
        <v>0</v>
      </c>
      <c r="AG4537" s="832">
        <v>0</v>
      </c>
      <c r="AH4537" s="832">
        <v>0</v>
      </c>
      <c r="AI4537" s="832">
        <v>0</v>
      </c>
    </row>
    <row r="4538" spans="1:35" ht="15" customHeight="1">
      <c r="A4538" s="832" t="s">
        <v>1150</v>
      </c>
      <c r="B4538" s="832">
        <v>2025</v>
      </c>
      <c r="C4538" s="832" t="s">
        <v>1544</v>
      </c>
      <c r="D4538" s="832" t="s">
        <v>1545</v>
      </c>
      <c r="E4538" s="832" t="s">
        <v>333</v>
      </c>
      <c r="F4538" s="832" t="s">
        <v>1119</v>
      </c>
      <c r="G4538" s="832">
        <v>0</v>
      </c>
      <c r="H4538" s="832">
        <v>0</v>
      </c>
      <c r="I4538" s="832">
        <v>0</v>
      </c>
      <c r="J4538" s="832">
        <v>0</v>
      </c>
      <c r="K4538" s="832">
        <v>0</v>
      </c>
      <c r="L4538" s="832">
        <v>0</v>
      </c>
      <c r="M4538" s="832">
        <v>0</v>
      </c>
      <c r="N4538" s="832">
        <v>0</v>
      </c>
      <c r="O4538" s="832">
        <v>0</v>
      </c>
      <c r="P4538" s="832">
        <v>0</v>
      </c>
      <c r="Q4538" s="832">
        <v>0</v>
      </c>
      <c r="R4538" s="832">
        <v>0</v>
      </c>
      <c r="S4538" s="832">
        <v>0</v>
      </c>
      <c r="T4538" s="832">
        <v>0</v>
      </c>
      <c r="U4538" s="832">
        <v>0</v>
      </c>
      <c r="V4538" s="832">
        <v>0</v>
      </c>
      <c r="W4538" s="832">
        <v>0</v>
      </c>
      <c r="X4538" s="832">
        <v>0</v>
      </c>
      <c r="Y4538" s="832">
        <v>0</v>
      </c>
      <c r="Z4538" s="832">
        <v>0</v>
      </c>
      <c r="AA4538" s="832">
        <v>0</v>
      </c>
      <c r="AB4538" s="832">
        <v>0</v>
      </c>
      <c r="AC4538" s="832">
        <v>0</v>
      </c>
      <c r="AD4538" s="832">
        <v>0</v>
      </c>
      <c r="AE4538" s="832">
        <v>0</v>
      </c>
      <c r="AF4538" s="832">
        <v>0</v>
      </c>
      <c r="AG4538" s="832">
        <v>0</v>
      </c>
      <c r="AH4538" s="832">
        <v>0</v>
      </c>
      <c r="AI4538" s="832">
        <v>0</v>
      </c>
    </row>
    <row r="4539" spans="1:35" ht="15" customHeight="1">
      <c r="A4539" s="832" t="s">
        <v>1150</v>
      </c>
      <c r="B4539" s="832">
        <v>2025</v>
      </c>
      <c r="C4539" s="832" t="s">
        <v>1546</v>
      </c>
      <c r="D4539" s="832" t="s">
        <v>1547</v>
      </c>
      <c r="E4539" s="832" t="s">
        <v>333</v>
      </c>
      <c r="F4539" s="832" t="s">
        <v>1119</v>
      </c>
      <c r="G4539" s="832">
        <v>0</v>
      </c>
      <c r="H4539" s="832">
        <v>0</v>
      </c>
      <c r="I4539" s="832">
        <v>0</v>
      </c>
      <c r="J4539" s="832">
        <v>0</v>
      </c>
      <c r="K4539" s="832">
        <v>0</v>
      </c>
      <c r="L4539" s="832">
        <v>0</v>
      </c>
      <c r="M4539" s="832">
        <v>0</v>
      </c>
      <c r="N4539" s="832">
        <v>0</v>
      </c>
      <c r="O4539" s="832">
        <v>0</v>
      </c>
      <c r="P4539" s="832">
        <v>0</v>
      </c>
      <c r="Q4539" s="832">
        <v>0</v>
      </c>
      <c r="R4539" s="832">
        <v>0</v>
      </c>
      <c r="S4539" s="832">
        <v>0</v>
      </c>
      <c r="T4539" s="832">
        <v>0</v>
      </c>
      <c r="U4539" s="832">
        <v>0</v>
      </c>
      <c r="V4539" s="832">
        <v>0</v>
      </c>
      <c r="W4539" s="832">
        <v>0</v>
      </c>
      <c r="X4539" s="832">
        <v>0</v>
      </c>
      <c r="Y4539" s="832">
        <v>0</v>
      </c>
      <c r="Z4539" s="832">
        <v>0</v>
      </c>
      <c r="AA4539" s="832">
        <v>0</v>
      </c>
      <c r="AB4539" s="832">
        <v>0</v>
      </c>
      <c r="AC4539" s="832">
        <v>0</v>
      </c>
      <c r="AD4539" s="832">
        <v>0</v>
      </c>
      <c r="AE4539" s="832">
        <v>0</v>
      </c>
      <c r="AF4539" s="832">
        <v>0</v>
      </c>
      <c r="AG4539" s="832">
        <v>0</v>
      </c>
      <c r="AH4539" s="832">
        <v>0</v>
      </c>
      <c r="AI4539" s="832">
        <v>0</v>
      </c>
    </row>
    <row r="4540" spans="1:35" ht="15" customHeight="1">
      <c r="A4540" s="832" t="s">
        <v>1150</v>
      </c>
      <c r="B4540" s="832">
        <v>2025</v>
      </c>
      <c r="C4540" s="832" t="s">
        <v>1548</v>
      </c>
      <c r="D4540" s="832" t="s">
        <v>1549</v>
      </c>
      <c r="E4540" s="832" t="s">
        <v>333</v>
      </c>
      <c r="F4540" s="832" t="s">
        <v>1119</v>
      </c>
      <c r="G4540" s="832">
        <v>0</v>
      </c>
      <c r="H4540" s="832">
        <v>0</v>
      </c>
      <c r="I4540" s="832">
        <v>0</v>
      </c>
      <c r="J4540" s="832">
        <v>0</v>
      </c>
      <c r="K4540" s="832">
        <v>0</v>
      </c>
      <c r="L4540" s="832">
        <v>0</v>
      </c>
      <c r="M4540" s="832">
        <v>0</v>
      </c>
      <c r="N4540" s="832">
        <v>0</v>
      </c>
      <c r="O4540" s="832">
        <v>0</v>
      </c>
      <c r="P4540" s="832">
        <v>0</v>
      </c>
      <c r="Q4540" s="832">
        <v>0</v>
      </c>
      <c r="R4540" s="832">
        <v>0</v>
      </c>
      <c r="S4540" s="832">
        <v>0</v>
      </c>
      <c r="T4540" s="832">
        <v>0</v>
      </c>
      <c r="U4540" s="832">
        <v>0</v>
      </c>
      <c r="V4540" s="832">
        <v>0</v>
      </c>
      <c r="W4540" s="832">
        <v>0</v>
      </c>
      <c r="X4540" s="832">
        <v>0</v>
      </c>
      <c r="Y4540" s="832">
        <v>0</v>
      </c>
      <c r="Z4540" s="832">
        <v>0</v>
      </c>
      <c r="AA4540" s="832">
        <v>0</v>
      </c>
      <c r="AB4540" s="832">
        <v>0</v>
      </c>
      <c r="AC4540" s="832">
        <v>0</v>
      </c>
      <c r="AD4540" s="832">
        <v>0</v>
      </c>
      <c r="AE4540" s="832">
        <v>0</v>
      </c>
      <c r="AF4540" s="832">
        <v>0</v>
      </c>
      <c r="AG4540" s="832">
        <v>0</v>
      </c>
      <c r="AH4540" s="832">
        <v>0</v>
      </c>
      <c r="AI4540" s="832">
        <v>0</v>
      </c>
    </row>
    <row r="4541" spans="1:35" ht="15" customHeight="1">
      <c r="A4541" s="832" t="s">
        <v>1150</v>
      </c>
      <c r="B4541" s="832">
        <v>2025</v>
      </c>
      <c r="C4541" s="832" t="s">
        <v>1550</v>
      </c>
      <c r="D4541" s="832" t="s">
        <v>1551</v>
      </c>
      <c r="E4541" s="832" t="s">
        <v>333</v>
      </c>
      <c r="F4541" s="832" t="s">
        <v>1119</v>
      </c>
      <c r="G4541" s="832">
        <v>0</v>
      </c>
      <c r="H4541" s="832">
        <v>0</v>
      </c>
      <c r="I4541" s="832">
        <v>0</v>
      </c>
      <c r="J4541" s="832">
        <v>0</v>
      </c>
      <c r="K4541" s="832">
        <v>0</v>
      </c>
      <c r="L4541" s="832">
        <v>0</v>
      </c>
      <c r="M4541" s="832">
        <v>0</v>
      </c>
      <c r="N4541" s="832">
        <v>0</v>
      </c>
      <c r="O4541" s="832">
        <v>0</v>
      </c>
      <c r="P4541" s="832">
        <v>0</v>
      </c>
      <c r="Q4541" s="832">
        <v>0</v>
      </c>
      <c r="R4541" s="832">
        <v>0</v>
      </c>
      <c r="S4541" s="832">
        <v>0</v>
      </c>
      <c r="T4541" s="832">
        <v>0</v>
      </c>
      <c r="U4541" s="832">
        <v>0</v>
      </c>
      <c r="V4541" s="832">
        <v>0</v>
      </c>
      <c r="W4541" s="832">
        <v>0</v>
      </c>
      <c r="X4541" s="832">
        <v>0</v>
      </c>
      <c r="Y4541" s="832">
        <v>0</v>
      </c>
      <c r="Z4541" s="832">
        <v>0</v>
      </c>
      <c r="AA4541" s="832">
        <v>0</v>
      </c>
      <c r="AB4541" s="832">
        <v>0</v>
      </c>
      <c r="AC4541" s="832">
        <v>0</v>
      </c>
      <c r="AD4541" s="832">
        <v>0</v>
      </c>
      <c r="AE4541" s="832">
        <v>0</v>
      </c>
      <c r="AF4541" s="832">
        <v>0</v>
      </c>
      <c r="AG4541" s="832">
        <v>0</v>
      </c>
      <c r="AH4541" s="832">
        <v>0</v>
      </c>
      <c r="AI4541" s="832">
        <v>0</v>
      </c>
    </row>
    <row r="4542" spans="1:35" ht="15" customHeight="1">
      <c r="A4542" s="832" t="s">
        <v>1150</v>
      </c>
      <c r="B4542" s="832">
        <v>2025</v>
      </c>
      <c r="C4542" s="832" t="s">
        <v>1552</v>
      </c>
      <c r="D4542" s="832" t="s">
        <v>1553</v>
      </c>
      <c r="E4542" s="832" t="s">
        <v>333</v>
      </c>
      <c r="F4542" s="832" t="s">
        <v>1119</v>
      </c>
      <c r="G4542" s="832">
        <v>0</v>
      </c>
      <c r="H4542" s="832">
        <v>0</v>
      </c>
      <c r="I4542" s="832">
        <v>0</v>
      </c>
      <c r="J4542" s="832">
        <v>0</v>
      </c>
      <c r="K4542" s="832">
        <v>0</v>
      </c>
      <c r="L4542" s="832">
        <v>0</v>
      </c>
      <c r="M4542" s="832">
        <v>0</v>
      </c>
      <c r="N4542" s="832">
        <v>0</v>
      </c>
      <c r="O4542" s="832">
        <v>0</v>
      </c>
      <c r="P4542" s="832">
        <v>0</v>
      </c>
      <c r="Q4542" s="832">
        <v>0</v>
      </c>
      <c r="R4542" s="832">
        <v>0</v>
      </c>
      <c r="S4542" s="832">
        <v>0</v>
      </c>
      <c r="T4542" s="832">
        <v>0</v>
      </c>
      <c r="U4542" s="832">
        <v>0</v>
      </c>
      <c r="V4542" s="832">
        <v>0</v>
      </c>
      <c r="W4542" s="832">
        <v>0</v>
      </c>
      <c r="X4542" s="832">
        <v>0</v>
      </c>
      <c r="Y4542" s="832">
        <v>0</v>
      </c>
      <c r="Z4542" s="832">
        <v>0</v>
      </c>
      <c r="AA4542" s="832">
        <v>0</v>
      </c>
      <c r="AB4542" s="832">
        <v>0</v>
      </c>
      <c r="AC4542" s="832">
        <v>0</v>
      </c>
      <c r="AD4542" s="832">
        <v>0</v>
      </c>
      <c r="AE4542" s="832">
        <v>0</v>
      </c>
      <c r="AF4542" s="832">
        <v>0</v>
      </c>
      <c r="AG4542" s="832">
        <v>0</v>
      </c>
      <c r="AH4542" s="832">
        <v>0</v>
      </c>
      <c r="AI4542" s="832">
        <v>0</v>
      </c>
    </row>
    <row r="4543" spans="1:35" ht="15" customHeight="1">
      <c r="A4543" s="832" t="s">
        <v>1150</v>
      </c>
      <c r="B4543" s="832">
        <v>2025</v>
      </c>
      <c r="C4543" s="832" t="s">
        <v>1554</v>
      </c>
      <c r="D4543" s="832" t="s">
        <v>1555</v>
      </c>
      <c r="E4543" s="832" t="s">
        <v>333</v>
      </c>
      <c r="F4543" s="832" t="s">
        <v>1119</v>
      </c>
      <c r="G4543" s="832">
        <v>0</v>
      </c>
      <c r="H4543" s="832">
        <v>0</v>
      </c>
      <c r="I4543" s="832">
        <v>0</v>
      </c>
      <c r="J4543" s="832">
        <v>0</v>
      </c>
      <c r="K4543" s="832">
        <v>0</v>
      </c>
      <c r="L4543" s="832">
        <v>0</v>
      </c>
      <c r="M4543" s="832">
        <v>0</v>
      </c>
      <c r="N4543" s="832">
        <v>0</v>
      </c>
      <c r="O4543" s="832">
        <v>0</v>
      </c>
      <c r="P4543" s="832">
        <v>0</v>
      </c>
      <c r="Q4543" s="832">
        <v>0</v>
      </c>
      <c r="R4543" s="832">
        <v>0</v>
      </c>
      <c r="S4543" s="832">
        <v>0</v>
      </c>
      <c r="T4543" s="832">
        <v>0</v>
      </c>
      <c r="U4543" s="832">
        <v>0</v>
      </c>
      <c r="V4543" s="832">
        <v>0</v>
      </c>
      <c r="W4543" s="832">
        <v>0</v>
      </c>
      <c r="X4543" s="832">
        <v>0</v>
      </c>
      <c r="Y4543" s="832">
        <v>0</v>
      </c>
      <c r="Z4543" s="832">
        <v>0</v>
      </c>
      <c r="AA4543" s="832">
        <v>0</v>
      </c>
      <c r="AB4543" s="832">
        <v>0</v>
      </c>
      <c r="AC4543" s="832">
        <v>0</v>
      </c>
      <c r="AD4543" s="832">
        <v>0</v>
      </c>
      <c r="AE4543" s="832">
        <v>0</v>
      </c>
      <c r="AF4543" s="832">
        <v>0</v>
      </c>
      <c r="AG4543" s="832">
        <v>0</v>
      </c>
      <c r="AH4543" s="832">
        <v>0</v>
      </c>
      <c r="AI4543" s="832">
        <v>0</v>
      </c>
    </row>
    <row r="4544" spans="1:35" ht="15" customHeight="1">
      <c r="A4544" s="832" t="s">
        <v>1150</v>
      </c>
      <c r="B4544" s="832">
        <v>2025</v>
      </c>
      <c r="C4544" s="832" t="s">
        <v>1556</v>
      </c>
      <c r="D4544" s="832" t="s">
        <v>1557</v>
      </c>
      <c r="E4544" s="832" t="s">
        <v>333</v>
      </c>
      <c r="F4544" s="832" t="s">
        <v>1119</v>
      </c>
      <c r="G4544" s="832">
        <v>0</v>
      </c>
      <c r="H4544" s="832">
        <v>0</v>
      </c>
      <c r="I4544" s="832">
        <v>0</v>
      </c>
      <c r="J4544" s="832">
        <v>0</v>
      </c>
      <c r="K4544" s="832">
        <v>0</v>
      </c>
      <c r="L4544" s="832">
        <v>0</v>
      </c>
      <c r="M4544" s="832">
        <v>0</v>
      </c>
      <c r="N4544" s="832">
        <v>0</v>
      </c>
      <c r="O4544" s="832">
        <v>0</v>
      </c>
      <c r="P4544" s="832">
        <v>0</v>
      </c>
      <c r="Q4544" s="832">
        <v>0</v>
      </c>
      <c r="R4544" s="832">
        <v>0</v>
      </c>
      <c r="S4544" s="832">
        <v>0</v>
      </c>
      <c r="T4544" s="832">
        <v>0</v>
      </c>
      <c r="U4544" s="832">
        <v>0</v>
      </c>
      <c r="V4544" s="832">
        <v>0</v>
      </c>
      <c r="W4544" s="832">
        <v>0</v>
      </c>
      <c r="X4544" s="832">
        <v>0</v>
      </c>
      <c r="Y4544" s="832">
        <v>0</v>
      </c>
      <c r="Z4544" s="832">
        <v>0</v>
      </c>
      <c r="AA4544" s="832">
        <v>0</v>
      </c>
      <c r="AB4544" s="832">
        <v>0</v>
      </c>
      <c r="AC4544" s="832">
        <v>0</v>
      </c>
      <c r="AD4544" s="832">
        <v>0</v>
      </c>
      <c r="AE4544" s="832">
        <v>0</v>
      </c>
      <c r="AF4544" s="832">
        <v>0</v>
      </c>
      <c r="AG4544" s="832">
        <v>0</v>
      </c>
      <c r="AH4544" s="832">
        <v>0</v>
      </c>
      <c r="AI4544" s="832">
        <v>0</v>
      </c>
    </row>
    <row r="4545" spans="1:35" ht="15" customHeight="1">
      <c r="A4545" s="832" t="s">
        <v>1150</v>
      </c>
      <c r="B4545" s="832">
        <v>2025</v>
      </c>
      <c r="C4545" s="832" t="s">
        <v>1558</v>
      </c>
      <c r="D4545" s="832" t="s">
        <v>1559</v>
      </c>
      <c r="E4545" s="832" t="s">
        <v>333</v>
      </c>
      <c r="F4545" s="832" t="s">
        <v>1119</v>
      </c>
      <c r="G4545" s="832">
        <v>0</v>
      </c>
      <c r="H4545" s="832">
        <v>0</v>
      </c>
      <c r="I4545" s="832">
        <v>0</v>
      </c>
      <c r="J4545" s="832">
        <v>0</v>
      </c>
      <c r="K4545" s="832">
        <v>0</v>
      </c>
      <c r="L4545" s="832">
        <v>0</v>
      </c>
      <c r="M4545" s="832">
        <v>0</v>
      </c>
      <c r="N4545" s="832">
        <v>0</v>
      </c>
      <c r="O4545" s="832">
        <v>0</v>
      </c>
      <c r="P4545" s="832">
        <v>0</v>
      </c>
      <c r="Q4545" s="832">
        <v>0</v>
      </c>
      <c r="R4545" s="832">
        <v>0</v>
      </c>
      <c r="S4545" s="832">
        <v>0</v>
      </c>
      <c r="T4545" s="832">
        <v>0</v>
      </c>
      <c r="U4545" s="832">
        <v>0</v>
      </c>
      <c r="V4545" s="832">
        <v>0</v>
      </c>
      <c r="W4545" s="832">
        <v>0</v>
      </c>
      <c r="X4545" s="832">
        <v>0</v>
      </c>
      <c r="Y4545" s="832">
        <v>0</v>
      </c>
      <c r="Z4545" s="832">
        <v>0</v>
      </c>
      <c r="AA4545" s="832">
        <v>0</v>
      </c>
      <c r="AB4545" s="832">
        <v>0</v>
      </c>
      <c r="AC4545" s="832">
        <v>0</v>
      </c>
      <c r="AD4545" s="832">
        <v>0</v>
      </c>
      <c r="AE4545" s="832">
        <v>0</v>
      </c>
      <c r="AF4545" s="832">
        <v>0</v>
      </c>
      <c r="AG4545" s="832">
        <v>0</v>
      </c>
      <c r="AH4545" s="832">
        <v>0</v>
      </c>
      <c r="AI4545" s="832">
        <v>0</v>
      </c>
    </row>
    <row r="4546" spans="1:35" ht="15" customHeight="1">
      <c r="A4546" s="832" t="s">
        <v>1150</v>
      </c>
      <c r="B4546" s="832">
        <v>2025</v>
      </c>
      <c r="C4546" s="832" t="s">
        <v>1560</v>
      </c>
      <c r="D4546" s="832" t="s">
        <v>1561</v>
      </c>
      <c r="E4546" s="832" t="s">
        <v>333</v>
      </c>
      <c r="F4546" s="832" t="s">
        <v>1119</v>
      </c>
      <c r="G4546" s="832">
        <v>0</v>
      </c>
      <c r="H4546" s="832">
        <v>0</v>
      </c>
      <c r="I4546" s="832">
        <v>0</v>
      </c>
      <c r="J4546" s="832">
        <v>0</v>
      </c>
      <c r="K4546" s="832">
        <v>0</v>
      </c>
      <c r="L4546" s="832">
        <v>0</v>
      </c>
      <c r="M4546" s="832">
        <v>0</v>
      </c>
      <c r="N4546" s="832">
        <v>0</v>
      </c>
      <c r="O4546" s="832">
        <v>0</v>
      </c>
      <c r="P4546" s="832">
        <v>0</v>
      </c>
      <c r="Q4546" s="832">
        <v>0</v>
      </c>
      <c r="R4546" s="832">
        <v>0</v>
      </c>
      <c r="S4546" s="832">
        <v>0</v>
      </c>
      <c r="T4546" s="832">
        <v>0</v>
      </c>
      <c r="U4546" s="832">
        <v>0</v>
      </c>
      <c r="V4546" s="832">
        <v>0</v>
      </c>
      <c r="W4546" s="832">
        <v>0</v>
      </c>
      <c r="X4546" s="832">
        <v>0</v>
      </c>
      <c r="Y4546" s="832">
        <v>0</v>
      </c>
      <c r="Z4546" s="832">
        <v>0</v>
      </c>
      <c r="AA4546" s="832">
        <v>0</v>
      </c>
      <c r="AB4546" s="832">
        <v>0</v>
      </c>
      <c r="AC4546" s="832">
        <v>0</v>
      </c>
      <c r="AD4546" s="832">
        <v>0</v>
      </c>
      <c r="AE4546" s="832">
        <v>0</v>
      </c>
      <c r="AF4546" s="832">
        <v>0</v>
      </c>
      <c r="AG4546" s="832">
        <v>0</v>
      </c>
      <c r="AH4546" s="832">
        <v>0</v>
      </c>
      <c r="AI4546" s="832">
        <v>0</v>
      </c>
    </row>
    <row r="4547" spans="1:35" ht="15" customHeight="1">
      <c r="A4547" s="832" t="s">
        <v>1150</v>
      </c>
      <c r="B4547" s="832">
        <v>2025</v>
      </c>
      <c r="C4547" s="832" t="s">
        <v>1562</v>
      </c>
      <c r="D4547" s="832" t="s">
        <v>1563</v>
      </c>
      <c r="E4547" s="832" t="s">
        <v>333</v>
      </c>
      <c r="F4547" s="832" t="s">
        <v>1119</v>
      </c>
      <c r="G4547" s="832">
        <v>0</v>
      </c>
      <c r="H4547" s="832">
        <v>0</v>
      </c>
      <c r="I4547" s="832">
        <v>0</v>
      </c>
      <c r="J4547" s="832">
        <v>0</v>
      </c>
      <c r="K4547" s="832">
        <v>0</v>
      </c>
      <c r="L4547" s="832">
        <v>0</v>
      </c>
      <c r="M4547" s="832">
        <v>0</v>
      </c>
      <c r="N4547" s="832">
        <v>0</v>
      </c>
      <c r="O4547" s="832">
        <v>0</v>
      </c>
      <c r="P4547" s="832">
        <v>0</v>
      </c>
      <c r="Q4547" s="832">
        <v>0</v>
      </c>
      <c r="R4547" s="832">
        <v>0</v>
      </c>
      <c r="S4547" s="832">
        <v>0</v>
      </c>
      <c r="T4547" s="832">
        <v>0</v>
      </c>
      <c r="U4547" s="832">
        <v>0</v>
      </c>
      <c r="V4547" s="832">
        <v>0</v>
      </c>
      <c r="W4547" s="832">
        <v>0</v>
      </c>
      <c r="X4547" s="832">
        <v>0</v>
      </c>
      <c r="Y4547" s="832">
        <v>0</v>
      </c>
      <c r="Z4547" s="832">
        <v>0</v>
      </c>
      <c r="AA4547" s="832">
        <v>0</v>
      </c>
      <c r="AB4547" s="832">
        <v>0</v>
      </c>
      <c r="AC4547" s="832">
        <v>0</v>
      </c>
      <c r="AD4547" s="832">
        <v>0</v>
      </c>
      <c r="AE4547" s="832">
        <v>0</v>
      </c>
      <c r="AF4547" s="832">
        <v>0</v>
      </c>
      <c r="AG4547" s="832">
        <v>0</v>
      </c>
      <c r="AH4547" s="832">
        <v>0</v>
      </c>
      <c r="AI4547" s="832">
        <v>0</v>
      </c>
    </row>
    <row r="4548" spans="1:35" ht="15" customHeight="1">
      <c r="A4548" s="832" t="s">
        <v>1150</v>
      </c>
      <c r="B4548" s="832">
        <v>2025</v>
      </c>
      <c r="C4548" s="832" t="s">
        <v>1564</v>
      </c>
      <c r="D4548" s="832" t="s">
        <v>1565</v>
      </c>
      <c r="E4548" s="832" t="s">
        <v>333</v>
      </c>
      <c r="F4548" s="832" t="s">
        <v>1119</v>
      </c>
      <c r="G4548" s="832">
        <v>0</v>
      </c>
      <c r="H4548" s="832">
        <v>0</v>
      </c>
      <c r="I4548" s="832">
        <v>0</v>
      </c>
      <c r="J4548" s="832">
        <v>0</v>
      </c>
      <c r="K4548" s="832">
        <v>0</v>
      </c>
      <c r="L4548" s="832">
        <v>0</v>
      </c>
      <c r="M4548" s="832">
        <v>0</v>
      </c>
      <c r="N4548" s="832">
        <v>0</v>
      </c>
      <c r="O4548" s="832">
        <v>0</v>
      </c>
      <c r="P4548" s="832">
        <v>0</v>
      </c>
      <c r="Q4548" s="832">
        <v>0</v>
      </c>
      <c r="R4548" s="832">
        <v>0</v>
      </c>
      <c r="S4548" s="832">
        <v>0</v>
      </c>
      <c r="T4548" s="832">
        <v>0</v>
      </c>
      <c r="U4548" s="832">
        <v>0</v>
      </c>
      <c r="V4548" s="832">
        <v>0</v>
      </c>
      <c r="W4548" s="832">
        <v>0</v>
      </c>
      <c r="X4548" s="832">
        <v>0</v>
      </c>
      <c r="Y4548" s="832">
        <v>0</v>
      </c>
      <c r="Z4548" s="832">
        <v>0</v>
      </c>
      <c r="AA4548" s="832">
        <v>0</v>
      </c>
      <c r="AB4548" s="832">
        <v>0</v>
      </c>
      <c r="AC4548" s="832">
        <v>0</v>
      </c>
      <c r="AD4548" s="832">
        <v>0</v>
      </c>
      <c r="AE4548" s="832">
        <v>0</v>
      </c>
      <c r="AF4548" s="832">
        <v>0</v>
      </c>
      <c r="AG4548" s="832">
        <v>0</v>
      </c>
      <c r="AH4548" s="832">
        <v>0</v>
      </c>
      <c r="AI4548" s="832">
        <v>0</v>
      </c>
    </row>
    <row r="4549" spans="1:35" ht="15" customHeight="1">
      <c r="A4549" s="832" t="s">
        <v>1150</v>
      </c>
      <c r="B4549" s="832">
        <v>2025</v>
      </c>
      <c r="C4549" s="832" t="s">
        <v>1566</v>
      </c>
      <c r="D4549" s="832" t="s">
        <v>1567</v>
      </c>
      <c r="E4549" s="832" t="s">
        <v>333</v>
      </c>
      <c r="F4549" s="832" t="s">
        <v>1119</v>
      </c>
      <c r="G4549" s="832">
        <v>0</v>
      </c>
      <c r="H4549" s="832">
        <v>0</v>
      </c>
      <c r="I4549" s="832">
        <v>0</v>
      </c>
      <c r="J4549" s="832">
        <v>0</v>
      </c>
      <c r="K4549" s="832">
        <v>0</v>
      </c>
      <c r="L4549" s="832">
        <v>0</v>
      </c>
      <c r="M4549" s="832">
        <v>0</v>
      </c>
      <c r="N4549" s="832">
        <v>0</v>
      </c>
      <c r="O4549" s="832">
        <v>0</v>
      </c>
      <c r="P4549" s="832">
        <v>0</v>
      </c>
      <c r="Q4549" s="832">
        <v>0</v>
      </c>
      <c r="R4549" s="832">
        <v>0</v>
      </c>
      <c r="S4549" s="832">
        <v>0</v>
      </c>
      <c r="T4549" s="832">
        <v>0</v>
      </c>
      <c r="U4549" s="832">
        <v>0</v>
      </c>
      <c r="V4549" s="832">
        <v>0</v>
      </c>
      <c r="W4549" s="832">
        <v>0</v>
      </c>
      <c r="X4549" s="832">
        <v>0</v>
      </c>
      <c r="Y4549" s="832">
        <v>0</v>
      </c>
      <c r="Z4549" s="832">
        <v>0</v>
      </c>
      <c r="AA4549" s="832">
        <v>0</v>
      </c>
      <c r="AB4549" s="832">
        <v>0</v>
      </c>
      <c r="AC4549" s="832">
        <v>0</v>
      </c>
      <c r="AD4549" s="832">
        <v>0</v>
      </c>
      <c r="AE4549" s="832">
        <v>0</v>
      </c>
      <c r="AF4549" s="832">
        <v>0</v>
      </c>
      <c r="AG4549" s="832">
        <v>0</v>
      </c>
      <c r="AH4549" s="832">
        <v>0</v>
      </c>
      <c r="AI4549" s="832">
        <v>0</v>
      </c>
    </row>
    <row r="4550" spans="1:35" ht="15" customHeight="1">
      <c r="A4550" s="832" t="s">
        <v>1150</v>
      </c>
      <c r="B4550" s="832">
        <v>2025</v>
      </c>
      <c r="C4550" s="832" t="s">
        <v>1568</v>
      </c>
      <c r="D4550" s="832" t="s">
        <v>1569</v>
      </c>
      <c r="E4550" s="832" t="s">
        <v>333</v>
      </c>
      <c r="F4550" s="832" t="s">
        <v>1119</v>
      </c>
      <c r="G4550" s="832">
        <v>0</v>
      </c>
      <c r="H4550" s="832">
        <v>0</v>
      </c>
      <c r="I4550" s="832">
        <v>0</v>
      </c>
      <c r="J4550" s="832">
        <v>0</v>
      </c>
      <c r="K4550" s="832">
        <v>0</v>
      </c>
      <c r="L4550" s="832">
        <v>0</v>
      </c>
      <c r="M4550" s="832">
        <v>0</v>
      </c>
      <c r="N4550" s="832">
        <v>0</v>
      </c>
      <c r="O4550" s="832">
        <v>0</v>
      </c>
      <c r="P4550" s="832">
        <v>0</v>
      </c>
      <c r="Q4550" s="832">
        <v>0</v>
      </c>
      <c r="R4550" s="832">
        <v>0</v>
      </c>
      <c r="S4550" s="832">
        <v>0</v>
      </c>
      <c r="T4550" s="832">
        <v>0</v>
      </c>
      <c r="U4550" s="832">
        <v>0</v>
      </c>
      <c r="V4550" s="832">
        <v>0</v>
      </c>
      <c r="W4550" s="832">
        <v>0</v>
      </c>
      <c r="X4550" s="832">
        <v>0</v>
      </c>
      <c r="Y4550" s="832">
        <v>0</v>
      </c>
      <c r="Z4550" s="832">
        <v>0</v>
      </c>
      <c r="AA4550" s="832">
        <v>0</v>
      </c>
      <c r="AB4550" s="832">
        <v>0</v>
      </c>
      <c r="AC4550" s="832">
        <v>0</v>
      </c>
      <c r="AD4550" s="832">
        <v>0</v>
      </c>
      <c r="AE4550" s="832">
        <v>0</v>
      </c>
      <c r="AF4550" s="832">
        <v>0</v>
      </c>
      <c r="AG4550" s="832">
        <v>0</v>
      </c>
      <c r="AH4550" s="832">
        <v>0</v>
      </c>
      <c r="AI4550" s="832">
        <v>0</v>
      </c>
    </row>
    <row r="4551" spans="1:35" ht="15" customHeight="1">
      <c r="A4551" s="832" t="s">
        <v>1150</v>
      </c>
      <c r="B4551" s="832">
        <v>2025</v>
      </c>
      <c r="C4551" s="832" t="s">
        <v>1570</v>
      </c>
      <c r="D4551" s="832" t="s">
        <v>1571</v>
      </c>
      <c r="E4551" s="832" t="s">
        <v>333</v>
      </c>
      <c r="F4551" s="832" t="s">
        <v>1119</v>
      </c>
      <c r="G4551" s="832">
        <v>0</v>
      </c>
      <c r="H4551" s="832">
        <v>0</v>
      </c>
      <c r="I4551" s="832">
        <v>0</v>
      </c>
      <c r="J4551" s="832">
        <v>0</v>
      </c>
      <c r="K4551" s="832">
        <v>0</v>
      </c>
      <c r="L4551" s="832">
        <v>0</v>
      </c>
      <c r="M4551" s="832">
        <v>0</v>
      </c>
      <c r="N4551" s="832">
        <v>0</v>
      </c>
      <c r="O4551" s="832">
        <v>0</v>
      </c>
      <c r="P4551" s="832">
        <v>0</v>
      </c>
      <c r="Q4551" s="832">
        <v>0</v>
      </c>
      <c r="R4551" s="832">
        <v>0</v>
      </c>
      <c r="S4551" s="832">
        <v>0</v>
      </c>
      <c r="T4551" s="832">
        <v>0</v>
      </c>
      <c r="U4551" s="832">
        <v>0</v>
      </c>
      <c r="V4551" s="832">
        <v>0</v>
      </c>
      <c r="W4551" s="832">
        <v>0</v>
      </c>
      <c r="X4551" s="832">
        <v>0</v>
      </c>
      <c r="Y4551" s="832">
        <v>0</v>
      </c>
      <c r="Z4551" s="832">
        <v>0</v>
      </c>
      <c r="AA4551" s="832">
        <v>0</v>
      </c>
      <c r="AB4551" s="832">
        <v>0</v>
      </c>
      <c r="AC4551" s="832">
        <v>0</v>
      </c>
      <c r="AD4551" s="832">
        <v>0</v>
      </c>
      <c r="AE4551" s="832">
        <v>0</v>
      </c>
      <c r="AF4551" s="832">
        <v>0</v>
      </c>
      <c r="AG4551" s="832">
        <v>0</v>
      </c>
      <c r="AH4551" s="832">
        <v>0</v>
      </c>
      <c r="AI4551" s="832">
        <v>0</v>
      </c>
    </row>
    <row r="4552" spans="1:35" ht="15" customHeight="1">
      <c r="A4552" s="832" t="s">
        <v>1150</v>
      </c>
      <c r="B4552" s="832">
        <v>2025</v>
      </c>
      <c r="C4552" s="832" t="s">
        <v>1572</v>
      </c>
      <c r="D4552" s="832" t="s">
        <v>1573</v>
      </c>
      <c r="E4552" s="832" t="s">
        <v>333</v>
      </c>
      <c r="F4552" s="832" t="s">
        <v>1119</v>
      </c>
      <c r="G4552" s="832">
        <v>0</v>
      </c>
      <c r="H4552" s="832">
        <v>0</v>
      </c>
      <c r="I4552" s="832">
        <v>0</v>
      </c>
      <c r="J4552" s="832">
        <v>0</v>
      </c>
      <c r="K4552" s="832">
        <v>0</v>
      </c>
      <c r="L4552" s="832">
        <v>0</v>
      </c>
      <c r="M4552" s="832">
        <v>0</v>
      </c>
      <c r="N4552" s="832">
        <v>0</v>
      </c>
      <c r="O4552" s="832">
        <v>0</v>
      </c>
      <c r="P4552" s="832">
        <v>0</v>
      </c>
      <c r="Q4552" s="832">
        <v>0</v>
      </c>
      <c r="R4552" s="832">
        <v>0</v>
      </c>
      <c r="S4552" s="832">
        <v>0</v>
      </c>
      <c r="T4552" s="832">
        <v>0</v>
      </c>
      <c r="U4552" s="832">
        <v>0</v>
      </c>
      <c r="V4552" s="832">
        <v>0</v>
      </c>
      <c r="W4552" s="832">
        <v>0</v>
      </c>
      <c r="X4552" s="832">
        <v>0</v>
      </c>
      <c r="Y4552" s="832">
        <v>0</v>
      </c>
      <c r="Z4552" s="832">
        <v>0</v>
      </c>
      <c r="AA4552" s="832">
        <v>0</v>
      </c>
      <c r="AB4552" s="832">
        <v>0</v>
      </c>
      <c r="AC4552" s="832">
        <v>0</v>
      </c>
      <c r="AD4552" s="832">
        <v>0</v>
      </c>
      <c r="AE4552" s="832">
        <v>0</v>
      </c>
      <c r="AF4552" s="832">
        <v>0</v>
      </c>
      <c r="AG4552" s="832">
        <v>0</v>
      </c>
      <c r="AH4552" s="832">
        <v>0</v>
      </c>
      <c r="AI4552" s="832">
        <v>0</v>
      </c>
    </row>
    <row r="4553" spans="1:35" ht="15" customHeight="1">
      <c r="A4553" s="832" t="s">
        <v>1150</v>
      </c>
      <c r="B4553" s="832">
        <v>2025</v>
      </c>
      <c r="C4553" s="832" t="s">
        <v>1574</v>
      </c>
      <c r="D4553" s="832" t="s">
        <v>1575</v>
      </c>
      <c r="E4553" s="832" t="s">
        <v>333</v>
      </c>
      <c r="F4553" s="832" t="s">
        <v>1119</v>
      </c>
      <c r="G4553" s="832">
        <v>0</v>
      </c>
      <c r="H4553" s="832">
        <v>0</v>
      </c>
      <c r="I4553" s="832">
        <v>0</v>
      </c>
      <c r="J4553" s="832">
        <v>0</v>
      </c>
      <c r="K4553" s="832">
        <v>0</v>
      </c>
      <c r="L4553" s="832">
        <v>0</v>
      </c>
      <c r="M4553" s="832">
        <v>0</v>
      </c>
      <c r="N4553" s="832">
        <v>0</v>
      </c>
      <c r="O4553" s="832">
        <v>0</v>
      </c>
      <c r="P4553" s="832">
        <v>0</v>
      </c>
      <c r="Q4553" s="832">
        <v>0</v>
      </c>
      <c r="R4553" s="832">
        <v>0</v>
      </c>
      <c r="S4553" s="832">
        <v>0</v>
      </c>
      <c r="T4553" s="832">
        <v>0</v>
      </c>
      <c r="U4553" s="832">
        <v>0</v>
      </c>
      <c r="V4553" s="832">
        <v>0</v>
      </c>
      <c r="W4553" s="832">
        <v>0</v>
      </c>
      <c r="X4553" s="832">
        <v>0</v>
      </c>
      <c r="Y4553" s="832">
        <v>0</v>
      </c>
      <c r="Z4553" s="832">
        <v>0</v>
      </c>
      <c r="AA4553" s="832">
        <v>0</v>
      </c>
      <c r="AB4553" s="832">
        <v>0</v>
      </c>
      <c r="AC4553" s="832">
        <v>0</v>
      </c>
      <c r="AD4553" s="832">
        <v>0</v>
      </c>
      <c r="AE4553" s="832">
        <v>0</v>
      </c>
      <c r="AF4553" s="832">
        <v>0</v>
      </c>
      <c r="AG4553" s="832">
        <v>0</v>
      </c>
      <c r="AH4553" s="832">
        <v>0</v>
      </c>
      <c r="AI4553" s="832">
        <v>0</v>
      </c>
    </row>
    <row r="4554" spans="1:35" ht="15" customHeight="1">
      <c r="A4554" s="832" t="s">
        <v>1150</v>
      </c>
      <c r="B4554" s="832">
        <v>2025</v>
      </c>
      <c r="C4554" s="832" t="s">
        <v>1576</v>
      </c>
      <c r="D4554" s="832" t="s">
        <v>1577</v>
      </c>
      <c r="E4554" s="832" t="s">
        <v>333</v>
      </c>
      <c r="F4554" s="832" t="s">
        <v>1119</v>
      </c>
      <c r="G4554" s="832">
        <v>0</v>
      </c>
      <c r="H4554" s="832">
        <v>0</v>
      </c>
      <c r="I4554" s="832">
        <v>0</v>
      </c>
      <c r="J4554" s="832">
        <v>0</v>
      </c>
      <c r="K4554" s="832">
        <v>0</v>
      </c>
      <c r="L4554" s="832">
        <v>0</v>
      </c>
      <c r="M4554" s="832">
        <v>0</v>
      </c>
      <c r="N4554" s="832">
        <v>0</v>
      </c>
      <c r="O4554" s="832">
        <v>0</v>
      </c>
      <c r="P4554" s="832">
        <v>0</v>
      </c>
      <c r="Q4554" s="832">
        <v>0</v>
      </c>
      <c r="R4554" s="832">
        <v>0</v>
      </c>
      <c r="S4554" s="832">
        <v>0</v>
      </c>
      <c r="T4554" s="832">
        <v>0</v>
      </c>
      <c r="U4554" s="832">
        <v>0</v>
      </c>
      <c r="V4554" s="832">
        <v>0</v>
      </c>
      <c r="W4554" s="832">
        <v>0</v>
      </c>
      <c r="X4554" s="832">
        <v>0</v>
      </c>
      <c r="Y4554" s="832">
        <v>0</v>
      </c>
      <c r="Z4554" s="832">
        <v>0</v>
      </c>
      <c r="AA4554" s="832">
        <v>0</v>
      </c>
      <c r="AB4554" s="832">
        <v>0</v>
      </c>
      <c r="AC4554" s="832">
        <v>0</v>
      </c>
      <c r="AD4554" s="832">
        <v>0</v>
      </c>
      <c r="AE4554" s="832">
        <v>0</v>
      </c>
      <c r="AF4554" s="832">
        <v>0</v>
      </c>
      <c r="AG4554" s="832">
        <v>0</v>
      </c>
      <c r="AH4554" s="832">
        <v>0</v>
      </c>
      <c r="AI4554" s="832">
        <v>0</v>
      </c>
    </row>
    <row r="4555" spans="1:35" ht="15" customHeight="1">
      <c r="A4555" s="832" t="s">
        <v>1150</v>
      </c>
      <c r="B4555" s="832">
        <v>2025</v>
      </c>
      <c r="C4555" s="832" t="s">
        <v>1578</v>
      </c>
      <c r="D4555" s="832" t="s">
        <v>1579</v>
      </c>
      <c r="E4555" s="832" t="s">
        <v>333</v>
      </c>
      <c r="F4555" s="832" t="s">
        <v>1119</v>
      </c>
      <c r="G4555" s="832">
        <v>0</v>
      </c>
      <c r="H4555" s="832">
        <v>0</v>
      </c>
      <c r="I4555" s="832">
        <v>0</v>
      </c>
      <c r="J4555" s="832">
        <v>0</v>
      </c>
      <c r="K4555" s="832">
        <v>0</v>
      </c>
      <c r="L4555" s="832">
        <v>0</v>
      </c>
      <c r="M4555" s="832">
        <v>0</v>
      </c>
      <c r="N4555" s="832">
        <v>0</v>
      </c>
      <c r="O4555" s="832">
        <v>0</v>
      </c>
      <c r="P4555" s="832">
        <v>0</v>
      </c>
      <c r="Q4555" s="832">
        <v>0</v>
      </c>
      <c r="R4555" s="832">
        <v>0</v>
      </c>
      <c r="S4555" s="832">
        <v>0</v>
      </c>
      <c r="T4555" s="832">
        <v>0</v>
      </c>
      <c r="U4555" s="832">
        <v>0</v>
      </c>
      <c r="V4555" s="832">
        <v>0</v>
      </c>
      <c r="W4555" s="832">
        <v>0</v>
      </c>
      <c r="X4555" s="832">
        <v>0</v>
      </c>
      <c r="Y4555" s="832">
        <v>0</v>
      </c>
      <c r="Z4555" s="832">
        <v>0</v>
      </c>
      <c r="AA4555" s="832">
        <v>0</v>
      </c>
      <c r="AB4555" s="832">
        <v>0</v>
      </c>
      <c r="AC4555" s="832">
        <v>0</v>
      </c>
      <c r="AD4555" s="832">
        <v>0</v>
      </c>
      <c r="AE4555" s="832">
        <v>0</v>
      </c>
      <c r="AF4555" s="832">
        <v>0</v>
      </c>
      <c r="AG4555" s="832">
        <v>0</v>
      </c>
      <c r="AH4555" s="832">
        <v>0</v>
      </c>
      <c r="AI4555" s="832">
        <v>0</v>
      </c>
    </row>
    <row r="4556" spans="1:35" ht="15" customHeight="1">
      <c r="A4556" s="832" t="s">
        <v>1150</v>
      </c>
      <c r="B4556" s="832">
        <v>2025</v>
      </c>
      <c r="C4556" s="832" t="s">
        <v>1580</v>
      </c>
      <c r="D4556" s="832" t="s">
        <v>1581</v>
      </c>
      <c r="E4556" s="832" t="s">
        <v>333</v>
      </c>
      <c r="F4556" s="832" t="s">
        <v>1119</v>
      </c>
      <c r="G4556" s="832">
        <v>0</v>
      </c>
      <c r="H4556" s="832">
        <v>0</v>
      </c>
      <c r="I4556" s="832">
        <v>0</v>
      </c>
      <c r="J4556" s="832">
        <v>0</v>
      </c>
      <c r="K4556" s="832">
        <v>0</v>
      </c>
      <c r="L4556" s="832">
        <v>0</v>
      </c>
      <c r="M4556" s="832">
        <v>0</v>
      </c>
      <c r="N4556" s="832">
        <v>0</v>
      </c>
      <c r="O4556" s="832">
        <v>0</v>
      </c>
      <c r="P4556" s="832">
        <v>0</v>
      </c>
      <c r="Q4556" s="832">
        <v>0</v>
      </c>
      <c r="R4556" s="832">
        <v>0</v>
      </c>
      <c r="S4556" s="832">
        <v>0</v>
      </c>
      <c r="T4556" s="832">
        <v>0</v>
      </c>
      <c r="U4556" s="832">
        <v>0</v>
      </c>
      <c r="V4556" s="832">
        <v>0</v>
      </c>
      <c r="W4556" s="832">
        <v>0</v>
      </c>
      <c r="X4556" s="832">
        <v>0</v>
      </c>
      <c r="Y4556" s="832">
        <v>0</v>
      </c>
      <c r="Z4556" s="832">
        <v>0</v>
      </c>
      <c r="AA4556" s="832">
        <v>0</v>
      </c>
      <c r="AB4556" s="832">
        <v>0</v>
      </c>
      <c r="AC4556" s="832">
        <v>0</v>
      </c>
      <c r="AD4556" s="832">
        <v>0</v>
      </c>
      <c r="AE4556" s="832">
        <v>0</v>
      </c>
      <c r="AF4556" s="832">
        <v>0</v>
      </c>
      <c r="AG4556" s="832">
        <v>0</v>
      </c>
      <c r="AH4556" s="832">
        <v>0</v>
      </c>
      <c r="AI4556" s="832">
        <v>0</v>
      </c>
    </row>
    <row r="4557" spans="1:35" ht="15" customHeight="1">
      <c r="A4557" s="832" t="s">
        <v>1150</v>
      </c>
      <c r="B4557" s="832">
        <v>2025</v>
      </c>
      <c r="C4557" s="832" t="s">
        <v>1582</v>
      </c>
      <c r="D4557" s="832" t="s">
        <v>1583</v>
      </c>
      <c r="E4557" s="832" t="s">
        <v>333</v>
      </c>
      <c r="F4557" s="832" t="s">
        <v>1119</v>
      </c>
      <c r="G4557" s="832">
        <v>0</v>
      </c>
      <c r="H4557" s="832">
        <v>0</v>
      </c>
      <c r="I4557" s="832">
        <v>0</v>
      </c>
      <c r="J4557" s="832">
        <v>0</v>
      </c>
      <c r="K4557" s="832">
        <v>0</v>
      </c>
      <c r="L4557" s="832">
        <v>0</v>
      </c>
      <c r="M4557" s="832">
        <v>0</v>
      </c>
      <c r="N4557" s="832">
        <v>0</v>
      </c>
      <c r="O4557" s="832">
        <v>0</v>
      </c>
      <c r="P4557" s="832">
        <v>0</v>
      </c>
      <c r="Q4557" s="832">
        <v>0</v>
      </c>
      <c r="R4557" s="832">
        <v>0</v>
      </c>
      <c r="S4557" s="832">
        <v>0</v>
      </c>
      <c r="T4557" s="832">
        <v>0</v>
      </c>
      <c r="U4557" s="832">
        <v>0</v>
      </c>
      <c r="V4557" s="832">
        <v>0</v>
      </c>
      <c r="W4557" s="832">
        <v>0</v>
      </c>
      <c r="X4557" s="832">
        <v>0</v>
      </c>
      <c r="Y4557" s="832">
        <v>0</v>
      </c>
      <c r="Z4557" s="832">
        <v>0</v>
      </c>
      <c r="AA4557" s="832">
        <v>0</v>
      </c>
      <c r="AB4557" s="832">
        <v>0</v>
      </c>
      <c r="AC4557" s="832">
        <v>0</v>
      </c>
      <c r="AD4557" s="832">
        <v>0</v>
      </c>
      <c r="AE4557" s="832">
        <v>0</v>
      </c>
      <c r="AF4557" s="832">
        <v>0</v>
      </c>
      <c r="AG4557" s="832">
        <v>0</v>
      </c>
      <c r="AH4557" s="832">
        <v>0</v>
      </c>
      <c r="AI4557" s="832">
        <v>0</v>
      </c>
    </row>
    <row r="4558" spans="1:35" ht="15" customHeight="1">
      <c r="A4558" s="832" t="s">
        <v>1150</v>
      </c>
      <c r="B4558" s="832">
        <v>2025</v>
      </c>
      <c r="C4558" s="832" t="s">
        <v>1584</v>
      </c>
      <c r="D4558" s="832" t="s">
        <v>1585</v>
      </c>
      <c r="E4558" s="832" t="s">
        <v>333</v>
      </c>
      <c r="F4558" s="832" t="s">
        <v>1119</v>
      </c>
      <c r="G4558" s="832">
        <v>0</v>
      </c>
      <c r="H4558" s="832">
        <v>0</v>
      </c>
      <c r="I4558" s="832">
        <v>0</v>
      </c>
      <c r="J4558" s="832">
        <v>0</v>
      </c>
      <c r="K4558" s="832">
        <v>0</v>
      </c>
      <c r="L4558" s="832">
        <v>0</v>
      </c>
      <c r="M4558" s="832">
        <v>0</v>
      </c>
      <c r="N4558" s="832">
        <v>0</v>
      </c>
      <c r="O4558" s="832">
        <v>0</v>
      </c>
      <c r="P4558" s="832">
        <v>0</v>
      </c>
      <c r="Q4558" s="832">
        <v>0</v>
      </c>
      <c r="R4558" s="832">
        <v>0</v>
      </c>
      <c r="S4558" s="832">
        <v>0</v>
      </c>
      <c r="T4558" s="832">
        <v>0</v>
      </c>
      <c r="U4558" s="832">
        <v>0</v>
      </c>
      <c r="V4558" s="832">
        <v>0</v>
      </c>
      <c r="W4558" s="832">
        <v>0</v>
      </c>
      <c r="X4558" s="832">
        <v>0</v>
      </c>
      <c r="Y4558" s="832">
        <v>0</v>
      </c>
      <c r="Z4558" s="832">
        <v>0</v>
      </c>
      <c r="AA4558" s="832">
        <v>0</v>
      </c>
      <c r="AB4558" s="832">
        <v>0</v>
      </c>
      <c r="AC4558" s="832">
        <v>0</v>
      </c>
      <c r="AD4558" s="832">
        <v>0</v>
      </c>
      <c r="AE4558" s="832">
        <v>0</v>
      </c>
      <c r="AF4558" s="832">
        <v>0</v>
      </c>
      <c r="AG4558" s="832">
        <v>0</v>
      </c>
      <c r="AH4558" s="832">
        <v>0</v>
      </c>
      <c r="AI4558" s="832">
        <v>0</v>
      </c>
    </row>
    <row r="4559" spans="1:35" ht="15" customHeight="1">
      <c r="A4559" s="832" t="s">
        <v>1150</v>
      </c>
      <c r="B4559" s="832">
        <v>2025</v>
      </c>
      <c r="C4559" s="832" t="s">
        <v>1586</v>
      </c>
      <c r="D4559" s="832" t="s">
        <v>1587</v>
      </c>
      <c r="E4559" s="832" t="s">
        <v>333</v>
      </c>
      <c r="F4559" s="832" t="s">
        <v>1119</v>
      </c>
      <c r="G4559" s="832">
        <v>0</v>
      </c>
      <c r="H4559" s="832">
        <v>0</v>
      </c>
      <c r="I4559" s="832">
        <v>0</v>
      </c>
      <c r="J4559" s="832">
        <v>0</v>
      </c>
      <c r="K4559" s="832">
        <v>0</v>
      </c>
      <c r="L4559" s="832">
        <v>0</v>
      </c>
      <c r="M4559" s="832">
        <v>0</v>
      </c>
      <c r="N4559" s="832">
        <v>0</v>
      </c>
      <c r="O4559" s="832">
        <v>0</v>
      </c>
      <c r="P4559" s="832">
        <v>0</v>
      </c>
      <c r="Q4559" s="832">
        <v>0</v>
      </c>
      <c r="R4559" s="832">
        <v>0</v>
      </c>
      <c r="S4559" s="832">
        <v>0</v>
      </c>
      <c r="T4559" s="832">
        <v>0</v>
      </c>
      <c r="U4559" s="832">
        <v>0</v>
      </c>
      <c r="V4559" s="832">
        <v>0</v>
      </c>
      <c r="W4559" s="832">
        <v>0</v>
      </c>
      <c r="X4559" s="832">
        <v>0</v>
      </c>
      <c r="Y4559" s="832">
        <v>0</v>
      </c>
      <c r="Z4559" s="832">
        <v>0</v>
      </c>
      <c r="AA4559" s="832">
        <v>0</v>
      </c>
      <c r="AB4559" s="832">
        <v>0</v>
      </c>
      <c r="AC4559" s="832">
        <v>0</v>
      </c>
      <c r="AD4559" s="832">
        <v>0</v>
      </c>
      <c r="AE4559" s="832">
        <v>0</v>
      </c>
      <c r="AF4559" s="832">
        <v>0</v>
      </c>
      <c r="AG4559" s="832">
        <v>0</v>
      </c>
      <c r="AH4559" s="832">
        <v>0</v>
      </c>
      <c r="AI4559" s="832">
        <v>0</v>
      </c>
    </row>
    <row r="4560" spans="1:35" ht="15" customHeight="1">
      <c r="A4560" s="832" t="s">
        <v>1150</v>
      </c>
      <c r="B4560" s="832">
        <v>2025</v>
      </c>
      <c r="C4560" s="832" t="s">
        <v>1588</v>
      </c>
      <c r="D4560" s="832" t="s">
        <v>1589</v>
      </c>
      <c r="E4560" s="832" t="s">
        <v>333</v>
      </c>
      <c r="F4560" s="832" t="s">
        <v>1119</v>
      </c>
      <c r="G4560" s="832">
        <v>0</v>
      </c>
      <c r="H4560" s="832">
        <v>0</v>
      </c>
      <c r="I4560" s="832">
        <v>0</v>
      </c>
      <c r="J4560" s="832">
        <v>0</v>
      </c>
      <c r="K4560" s="832">
        <v>0</v>
      </c>
      <c r="L4560" s="832">
        <v>0</v>
      </c>
      <c r="M4560" s="832">
        <v>0</v>
      </c>
      <c r="N4560" s="832">
        <v>0</v>
      </c>
      <c r="O4560" s="832">
        <v>0</v>
      </c>
      <c r="P4560" s="832">
        <v>0</v>
      </c>
      <c r="Q4560" s="832">
        <v>0</v>
      </c>
      <c r="R4560" s="832">
        <v>0</v>
      </c>
      <c r="S4560" s="832">
        <v>0</v>
      </c>
      <c r="T4560" s="832">
        <v>0</v>
      </c>
      <c r="U4560" s="832">
        <v>0</v>
      </c>
      <c r="V4560" s="832">
        <v>0</v>
      </c>
      <c r="W4560" s="832">
        <v>0</v>
      </c>
      <c r="X4560" s="832">
        <v>0</v>
      </c>
      <c r="Y4560" s="832">
        <v>0</v>
      </c>
      <c r="Z4560" s="832">
        <v>0</v>
      </c>
      <c r="AA4560" s="832">
        <v>0</v>
      </c>
      <c r="AB4560" s="832">
        <v>0</v>
      </c>
      <c r="AC4560" s="832">
        <v>0</v>
      </c>
      <c r="AD4560" s="832">
        <v>0</v>
      </c>
      <c r="AE4560" s="832">
        <v>0</v>
      </c>
      <c r="AF4560" s="832">
        <v>0</v>
      </c>
      <c r="AG4560" s="832">
        <v>0</v>
      </c>
      <c r="AH4560" s="832">
        <v>0</v>
      </c>
      <c r="AI4560" s="832">
        <v>0</v>
      </c>
    </row>
    <row r="4561" spans="1:35" ht="15" customHeight="1">
      <c r="A4561" s="832" t="s">
        <v>1150</v>
      </c>
      <c r="B4561" s="832">
        <v>2025</v>
      </c>
      <c r="C4561" s="832" t="s">
        <v>1590</v>
      </c>
      <c r="D4561" s="832" t="s">
        <v>1591</v>
      </c>
      <c r="E4561" s="832" t="s">
        <v>333</v>
      </c>
      <c r="F4561" s="832" t="s">
        <v>1119</v>
      </c>
      <c r="G4561" s="832">
        <v>0</v>
      </c>
      <c r="H4561" s="832">
        <v>0</v>
      </c>
      <c r="I4561" s="832">
        <v>0</v>
      </c>
      <c r="J4561" s="832">
        <v>0</v>
      </c>
      <c r="K4561" s="832">
        <v>0</v>
      </c>
      <c r="L4561" s="832">
        <v>0</v>
      </c>
      <c r="M4561" s="832">
        <v>0</v>
      </c>
      <c r="N4561" s="832">
        <v>0</v>
      </c>
      <c r="O4561" s="832">
        <v>0</v>
      </c>
      <c r="P4561" s="832">
        <v>0</v>
      </c>
      <c r="Q4561" s="832">
        <v>0</v>
      </c>
      <c r="R4561" s="832">
        <v>0</v>
      </c>
      <c r="S4561" s="832">
        <v>0</v>
      </c>
      <c r="T4561" s="832">
        <v>0</v>
      </c>
      <c r="U4561" s="832">
        <v>0</v>
      </c>
      <c r="V4561" s="832">
        <v>0</v>
      </c>
      <c r="W4561" s="832">
        <v>0</v>
      </c>
      <c r="X4561" s="832">
        <v>0</v>
      </c>
      <c r="Y4561" s="832">
        <v>0</v>
      </c>
      <c r="Z4561" s="832">
        <v>0</v>
      </c>
      <c r="AA4561" s="832">
        <v>0</v>
      </c>
      <c r="AB4561" s="832">
        <v>0</v>
      </c>
      <c r="AC4561" s="832">
        <v>0</v>
      </c>
      <c r="AD4561" s="832">
        <v>0</v>
      </c>
      <c r="AE4561" s="832">
        <v>0</v>
      </c>
      <c r="AF4561" s="832">
        <v>0</v>
      </c>
      <c r="AG4561" s="832">
        <v>0</v>
      </c>
      <c r="AH4561" s="832">
        <v>0</v>
      </c>
      <c r="AI4561" s="832">
        <v>0</v>
      </c>
    </row>
    <row r="4562" spans="1:35" ht="15" customHeight="1">
      <c r="A4562" s="832" t="s">
        <v>1150</v>
      </c>
      <c r="B4562" s="832">
        <v>2025</v>
      </c>
      <c r="C4562" s="832" t="s">
        <v>1592</v>
      </c>
      <c r="D4562" s="832" t="s">
        <v>1593</v>
      </c>
      <c r="E4562" s="832" t="s">
        <v>333</v>
      </c>
      <c r="F4562" s="832" t="s">
        <v>1119</v>
      </c>
      <c r="G4562" s="832">
        <v>0</v>
      </c>
      <c r="H4562" s="832">
        <v>0</v>
      </c>
      <c r="I4562" s="832">
        <v>0</v>
      </c>
      <c r="J4562" s="832">
        <v>0</v>
      </c>
      <c r="K4562" s="832">
        <v>0</v>
      </c>
      <c r="L4562" s="832">
        <v>0</v>
      </c>
      <c r="M4562" s="832">
        <v>0</v>
      </c>
      <c r="N4562" s="832">
        <v>0</v>
      </c>
      <c r="O4562" s="832">
        <v>0</v>
      </c>
      <c r="P4562" s="832">
        <v>0</v>
      </c>
      <c r="Q4562" s="832">
        <v>0</v>
      </c>
      <c r="R4562" s="832">
        <v>0</v>
      </c>
      <c r="S4562" s="832">
        <v>0</v>
      </c>
      <c r="T4562" s="832">
        <v>0</v>
      </c>
      <c r="U4562" s="832">
        <v>0</v>
      </c>
      <c r="V4562" s="832">
        <v>0</v>
      </c>
      <c r="W4562" s="832">
        <v>0</v>
      </c>
      <c r="X4562" s="832">
        <v>0</v>
      </c>
      <c r="Y4562" s="832">
        <v>0</v>
      </c>
      <c r="Z4562" s="832">
        <v>0</v>
      </c>
      <c r="AA4562" s="832">
        <v>0</v>
      </c>
      <c r="AB4562" s="832">
        <v>0</v>
      </c>
      <c r="AC4562" s="832">
        <v>0</v>
      </c>
      <c r="AD4562" s="832">
        <v>0</v>
      </c>
      <c r="AE4562" s="832">
        <v>0</v>
      </c>
      <c r="AF4562" s="832">
        <v>0</v>
      </c>
      <c r="AG4562" s="832">
        <v>0</v>
      </c>
      <c r="AH4562" s="832">
        <v>0</v>
      </c>
      <c r="AI4562" s="832">
        <v>0</v>
      </c>
    </row>
    <row r="4563" spans="1:35" ht="15" customHeight="1">
      <c r="A4563" s="832" t="s">
        <v>1150</v>
      </c>
      <c r="B4563" s="832">
        <v>2025</v>
      </c>
      <c r="C4563" s="832" t="s">
        <v>1594</v>
      </c>
      <c r="D4563" s="832" t="s">
        <v>1595</v>
      </c>
      <c r="E4563" s="832" t="s">
        <v>333</v>
      </c>
      <c r="F4563" s="832" t="s">
        <v>1119</v>
      </c>
      <c r="G4563" s="832">
        <v>0</v>
      </c>
      <c r="H4563" s="832">
        <v>0</v>
      </c>
      <c r="I4563" s="832">
        <v>0</v>
      </c>
      <c r="J4563" s="832">
        <v>0</v>
      </c>
      <c r="K4563" s="832">
        <v>0</v>
      </c>
      <c r="L4563" s="832">
        <v>0</v>
      </c>
      <c r="M4563" s="832">
        <v>0</v>
      </c>
      <c r="N4563" s="832">
        <v>0</v>
      </c>
      <c r="O4563" s="832">
        <v>0</v>
      </c>
      <c r="P4563" s="832">
        <v>0</v>
      </c>
      <c r="Q4563" s="832">
        <v>0</v>
      </c>
      <c r="R4563" s="832">
        <v>0</v>
      </c>
      <c r="S4563" s="832">
        <v>0</v>
      </c>
      <c r="T4563" s="832">
        <v>0</v>
      </c>
      <c r="U4563" s="832">
        <v>0</v>
      </c>
      <c r="V4563" s="832">
        <v>0</v>
      </c>
      <c r="W4563" s="832">
        <v>0</v>
      </c>
      <c r="X4563" s="832">
        <v>0</v>
      </c>
      <c r="Y4563" s="832">
        <v>0</v>
      </c>
      <c r="Z4563" s="832">
        <v>0</v>
      </c>
      <c r="AA4563" s="832">
        <v>0</v>
      </c>
      <c r="AB4563" s="832">
        <v>0</v>
      </c>
      <c r="AC4563" s="832">
        <v>0</v>
      </c>
      <c r="AD4563" s="832">
        <v>0</v>
      </c>
      <c r="AE4563" s="832">
        <v>0</v>
      </c>
      <c r="AF4563" s="832">
        <v>0</v>
      </c>
      <c r="AG4563" s="832">
        <v>0</v>
      </c>
      <c r="AH4563" s="832">
        <v>0</v>
      </c>
      <c r="AI4563" s="832">
        <v>0</v>
      </c>
    </row>
    <row r="4564" spans="1:35" ht="15" customHeight="1">
      <c r="A4564" s="832" t="s">
        <v>1150</v>
      </c>
      <c r="B4564" s="832">
        <v>2025</v>
      </c>
      <c r="C4564" s="832" t="s">
        <v>1596</v>
      </c>
      <c r="D4564" s="832" t="s">
        <v>1597</v>
      </c>
      <c r="E4564" s="832" t="s">
        <v>333</v>
      </c>
      <c r="F4564" s="832" t="s">
        <v>1119</v>
      </c>
      <c r="G4564" s="832">
        <v>0</v>
      </c>
      <c r="H4564" s="832">
        <v>0</v>
      </c>
      <c r="I4564" s="832">
        <v>0</v>
      </c>
      <c r="J4564" s="832">
        <v>0</v>
      </c>
      <c r="K4564" s="832">
        <v>0</v>
      </c>
      <c r="L4564" s="832">
        <v>0</v>
      </c>
      <c r="M4564" s="832">
        <v>0</v>
      </c>
      <c r="N4564" s="832">
        <v>0</v>
      </c>
      <c r="O4564" s="832">
        <v>0</v>
      </c>
      <c r="P4564" s="832">
        <v>0</v>
      </c>
      <c r="Q4564" s="832">
        <v>0</v>
      </c>
      <c r="R4564" s="832">
        <v>0</v>
      </c>
      <c r="S4564" s="832">
        <v>0</v>
      </c>
      <c r="T4564" s="832">
        <v>0</v>
      </c>
      <c r="U4564" s="832">
        <v>0</v>
      </c>
      <c r="V4564" s="832">
        <v>0</v>
      </c>
      <c r="W4564" s="832">
        <v>0</v>
      </c>
      <c r="X4564" s="832">
        <v>0</v>
      </c>
      <c r="Y4564" s="832">
        <v>0</v>
      </c>
      <c r="Z4564" s="832">
        <v>0</v>
      </c>
      <c r="AA4564" s="832">
        <v>0</v>
      </c>
      <c r="AB4564" s="832">
        <v>0</v>
      </c>
      <c r="AC4564" s="832">
        <v>0</v>
      </c>
      <c r="AD4564" s="832">
        <v>0</v>
      </c>
      <c r="AE4564" s="832">
        <v>0</v>
      </c>
      <c r="AF4564" s="832">
        <v>0</v>
      </c>
      <c r="AG4564" s="832">
        <v>0</v>
      </c>
      <c r="AH4564" s="832">
        <v>0</v>
      </c>
      <c r="AI4564" s="832">
        <v>0</v>
      </c>
    </row>
    <row r="4565" spans="1:35" ht="15" customHeight="1">
      <c r="A4565" s="832" t="s">
        <v>1150</v>
      </c>
      <c r="B4565" s="832">
        <v>2025</v>
      </c>
      <c r="C4565" s="832" t="s">
        <v>1598</v>
      </c>
      <c r="D4565" s="832" t="s">
        <v>1599</v>
      </c>
      <c r="E4565" s="832" t="s">
        <v>333</v>
      </c>
      <c r="F4565" s="832" t="s">
        <v>1119</v>
      </c>
      <c r="G4565" s="832">
        <v>0</v>
      </c>
      <c r="H4565" s="832">
        <v>0</v>
      </c>
      <c r="I4565" s="832">
        <v>0</v>
      </c>
      <c r="J4565" s="832">
        <v>0</v>
      </c>
      <c r="K4565" s="832">
        <v>0</v>
      </c>
      <c r="L4565" s="832">
        <v>0</v>
      </c>
      <c r="M4565" s="832">
        <v>0</v>
      </c>
      <c r="N4565" s="832">
        <v>0</v>
      </c>
      <c r="O4565" s="832">
        <v>0</v>
      </c>
      <c r="P4565" s="832">
        <v>0</v>
      </c>
      <c r="Q4565" s="832">
        <v>0</v>
      </c>
      <c r="R4565" s="832">
        <v>0</v>
      </c>
      <c r="S4565" s="832">
        <v>0</v>
      </c>
      <c r="T4565" s="832">
        <v>0</v>
      </c>
      <c r="U4565" s="832">
        <v>0</v>
      </c>
      <c r="V4565" s="832">
        <v>0</v>
      </c>
      <c r="W4565" s="832">
        <v>0</v>
      </c>
      <c r="X4565" s="832">
        <v>0</v>
      </c>
      <c r="Y4565" s="832">
        <v>0</v>
      </c>
      <c r="Z4565" s="832">
        <v>0</v>
      </c>
      <c r="AA4565" s="832">
        <v>0</v>
      </c>
      <c r="AB4565" s="832">
        <v>0</v>
      </c>
      <c r="AC4565" s="832">
        <v>0</v>
      </c>
      <c r="AD4565" s="832">
        <v>0</v>
      </c>
      <c r="AE4565" s="832">
        <v>0</v>
      </c>
      <c r="AF4565" s="832">
        <v>0</v>
      </c>
      <c r="AG4565" s="832">
        <v>0</v>
      </c>
      <c r="AH4565" s="832">
        <v>0</v>
      </c>
      <c r="AI4565" s="832">
        <v>0</v>
      </c>
    </row>
    <row r="4566" spans="1:35" ht="15" customHeight="1">
      <c r="A4566" s="832" t="s">
        <v>1150</v>
      </c>
      <c r="B4566" s="832">
        <v>2025</v>
      </c>
      <c r="C4566" s="832" t="s">
        <v>1600</v>
      </c>
      <c r="D4566" s="832" t="s">
        <v>1601</v>
      </c>
      <c r="E4566" s="832" t="s">
        <v>333</v>
      </c>
      <c r="F4566" s="832" t="s">
        <v>1119</v>
      </c>
      <c r="G4566" s="832">
        <v>0</v>
      </c>
      <c r="H4566" s="832">
        <v>0</v>
      </c>
      <c r="I4566" s="832">
        <v>0</v>
      </c>
      <c r="J4566" s="832">
        <v>0</v>
      </c>
      <c r="K4566" s="832">
        <v>0</v>
      </c>
      <c r="L4566" s="832">
        <v>0</v>
      </c>
      <c r="M4566" s="832">
        <v>0</v>
      </c>
      <c r="N4566" s="832">
        <v>0</v>
      </c>
      <c r="O4566" s="832">
        <v>0</v>
      </c>
      <c r="P4566" s="832">
        <v>0</v>
      </c>
      <c r="Q4566" s="832">
        <v>0</v>
      </c>
      <c r="R4566" s="832">
        <v>0</v>
      </c>
      <c r="S4566" s="832">
        <v>0</v>
      </c>
      <c r="T4566" s="832">
        <v>0</v>
      </c>
      <c r="U4566" s="832">
        <v>0</v>
      </c>
      <c r="V4566" s="832">
        <v>0</v>
      </c>
      <c r="W4566" s="832">
        <v>0</v>
      </c>
      <c r="X4566" s="832">
        <v>0</v>
      </c>
      <c r="Y4566" s="832">
        <v>0</v>
      </c>
      <c r="Z4566" s="832">
        <v>0</v>
      </c>
      <c r="AA4566" s="832">
        <v>0</v>
      </c>
      <c r="AB4566" s="832">
        <v>0</v>
      </c>
      <c r="AC4566" s="832">
        <v>0</v>
      </c>
      <c r="AD4566" s="832">
        <v>0</v>
      </c>
      <c r="AE4566" s="832">
        <v>0</v>
      </c>
      <c r="AF4566" s="832">
        <v>0</v>
      </c>
      <c r="AG4566" s="832">
        <v>0</v>
      </c>
      <c r="AH4566" s="832">
        <v>0</v>
      </c>
      <c r="AI4566" s="832">
        <v>0</v>
      </c>
    </row>
    <row r="4567" spans="1:35" ht="15" customHeight="1">
      <c r="A4567" s="832" t="s">
        <v>1150</v>
      </c>
      <c r="B4567" s="832">
        <v>2025</v>
      </c>
      <c r="C4567" s="832" t="s">
        <v>1602</v>
      </c>
      <c r="D4567" s="832" t="s">
        <v>1603</v>
      </c>
      <c r="E4567" s="832" t="s">
        <v>333</v>
      </c>
      <c r="F4567" s="832" t="s">
        <v>1119</v>
      </c>
      <c r="G4567" s="832">
        <v>0</v>
      </c>
      <c r="H4567" s="832">
        <v>0</v>
      </c>
      <c r="I4567" s="832">
        <v>0</v>
      </c>
      <c r="J4567" s="832">
        <v>0</v>
      </c>
      <c r="K4567" s="832">
        <v>0</v>
      </c>
      <c r="L4567" s="832">
        <v>0</v>
      </c>
      <c r="M4567" s="832">
        <v>0</v>
      </c>
      <c r="N4567" s="832">
        <v>0</v>
      </c>
      <c r="O4567" s="832">
        <v>0</v>
      </c>
      <c r="P4567" s="832">
        <v>0</v>
      </c>
      <c r="Q4567" s="832">
        <v>0</v>
      </c>
      <c r="R4567" s="832">
        <v>0</v>
      </c>
      <c r="S4567" s="832">
        <v>0</v>
      </c>
      <c r="T4567" s="832">
        <v>0</v>
      </c>
      <c r="U4567" s="832">
        <v>0</v>
      </c>
      <c r="V4567" s="832">
        <v>0</v>
      </c>
      <c r="W4567" s="832">
        <v>0</v>
      </c>
      <c r="X4567" s="832">
        <v>0</v>
      </c>
      <c r="Y4567" s="832">
        <v>0</v>
      </c>
      <c r="Z4567" s="832">
        <v>0</v>
      </c>
      <c r="AA4567" s="832">
        <v>0</v>
      </c>
      <c r="AB4567" s="832">
        <v>0</v>
      </c>
      <c r="AC4567" s="832">
        <v>0</v>
      </c>
      <c r="AD4567" s="832">
        <v>0</v>
      </c>
      <c r="AE4567" s="832">
        <v>0</v>
      </c>
      <c r="AF4567" s="832">
        <v>0</v>
      </c>
      <c r="AG4567" s="832">
        <v>0</v>
      </c>
      <c r="AH4567" s="832">
        <v>0</v>
      </c>
      <c r="AI4567" s="832">
        <v>0</v>
      </c>
    </row>
    <row r="4568" spans="1:35" ht="15" customHeight="1">
      <c r="A4568" s="832" t="s">
        <v>1150</v>
      </c>
      <c r="B4568" s="832">
        <v>2025</v>
      </c>
      <c r="C4568" s="832" t="s">
        <v>1604</v>
      </c>
      <c r="D4568" s="832" t="s">
        <v>1605</v>
      </c>
      <c r="E4568" s="832" t="s">
        <v>333</v>
      </c>
      <c r="F4568" s="832" t="s">
        <v>1119</v>
      </c>
      <c r="G4568" s="832">
        <v>0</v>
      </c>
      <c r="H4568" s="832">
        <v>0</v>
      </c>
      <c r="I4568" s="832">
        <v>0</v>
      </c>
      <c r="J4568" s="832">
        <v>0</v>
      </c>
      <c r="K4568" s="832">
        <v>0</v>
      </c>
      <c r="L4568" s="832">
        <v>0</v>
      </c>
      <c r="M4568" s="832">
        <v>0</v>
      </c>
      <c r="N4568" s="832">
        <v>0</v>
      </c>
      <c r="O4568" s="832">
        <v>0</v>
      </c>
      <c r="P4568" s="832">
        <v>0</v>
      </c>
      <c r="Q4568" s="832">
        <v>0</v>
      </c>
      <c r="R4568" s="832">
        <v>0</v>
      </c>
      <c r="S4568" s="832">
        <v>0</v>
      </c>
      <c r="T4568" s="832">
        <v>0</v>
      </c>
      <c r="U4568" s="832">
        <v>0</v>
      </c>
      <c r="V4568" s="832">
        <v>0</v>
      </c>
      <c r="W4568" s="832">
        <v>0</v>
      </c>
      <c r="X4568" s="832">
        <v>0</v>
      </c>
      <c r="Y4568" s="832">
        <v>0</v>
      </c>
      <c r="Z4568" s="832">
        <v>0</v>
      </c>
      <c r="AA4568" s="832">
        <v>0</v>
      </c>
      <c r="AB4568" s="832">
        <v>0</v>
      </c>
      <c r="AC4568" s="832">
        <v>0</v>
      </c>
      <c r="AD4568" s="832">
        <v>0</v>
      </c>
      <c r="AE4568" s="832">
        <v>0</v>
      </c>
      <c r="AF4568" s="832">
        <v>0</v>
      </c>
      <c r="AG4568" s="832">
        <v>0</v>
      </c>
      <c r="AH4568" s="832">
        <v>0</v>
      </c>
      <c r="AI4568" s="832">
        <v>0</v>
      </c>
    </row>
    <row r="4569" spans="1:35" ht="15" customHeight="1">
      <c r="A4569" s="832" t="s">
        <v>1150</v>
      </c>
      <c r="B4569" s="832">
        <v>2025</v>
      </c>
      <c r="C4569" s="832" t="s">
        <v>1606</v>
      </c>
      <c r="D4569" s="832" t="s">
        <v>1607</v>
      </c>
      <c r="E4569" s="832" t="s">
        <v>333</v>
      </c>
      <c r="F4569" s="832" t="s">
        <v>1119</v>
      </c>
      <c r="G4569" s="832">
        <v>0</v>
      </c>
      <c r="H4569" s="832">
        <v>0</v>
      </c>
      <c r="I4569" s="832">
        <v>0</v>
      </c>
      <c r="J4569" s="832">
        <v>0</v>
      </c>
      <c r="K4569" s="832">
        <v>0</v>
      </c>
      <c r="L4569" s="832">
        <v>0</v>
      </c>
      <c r="M4569" s="832">
        <v>0</v>
      </c>
      <c r="N4569" s="832">
        <v>0</v>
      </c>
      <c r="O4569" s="832">
        <v>0</v>
      </c>
      <c r="P4569" s="832">
        <v>0</v>
      </c>
      <c r="Q4569" s="832">
        <v>0</v>
      </c>
      <c r="R4569" s="832">
        <v>0</v>
      </c>
      <c r="S4569" s="832">
        <v>0</v>
      </c>
      <c r="T4569" s="832">
        <v>0</v>
      </c>
      <c r="U4569" s="832">
        <v>0</v>
      </c>
      <c r="V4569" s="832">
        <v>0</v>
      </c>
      <c r="W4569" s="832">
        <v>0</v>
      </c>
      <c r="X4569" s="832">
        <v>0</v>
      </c>
      <c r="Y4569" s="832">
        <v>0</v>
      </c>
      <c r="Z4569" s="832">
        <v>0</v>
      </c>
      <c r="AA4569" s="832">
        <v>0</v>
      </c>
      <c r="AB4569" s="832">
        <v>0</v>
      </c>
      <c r="AC4569" s="832">
        <v>0</v>
      </c>
      <c r="AD4569" s="832">
        <v>0</v>
      </c>
      <c r="AE4569" s="832">
        <v>0</v>
      </c>
      <c r="AF4569" s="832">
        <v>0</v>
      </c>
      <c r="AG4569" s="832">
        <v>0</v>
      </c>
      <c r="AH4569" s="832">
        <v>0</v>
      </c>
      <c r="AI4569" s="832">
        <v>0</v>
      </c>
    </row>
    <row r="4570" spans="1:35" ht="15" customHeight="1">
      <c r="A4570" s="832" t="s">
        <v>1150</v>
      </c>
      <c r="B4570" s="832">
        <v>2025</v>
      </c>
      <c r="C4570" s="832" t="s">
        <v>1608</v>
      </c>
      <c r="D4570" s="832" t="s">
        <v>1609</v>
      </c>
      <c r="E4570" s="832" t="s">
        <v>333</v>
      </c>
      <c r="F4570" s="832" t="s">
        <v>1119</v>
      </c>
      <c r="G4570" s="832">
        <v>0</v>
      </c>
      <c r="H4570" s="832">
        <v>0</v>
      </c>
      <c r="I4570" s="832">
        <v>0</v>
      </c>
      <c r="J4570" s="832">
        <v>0</v>
      </c>
      <c r="K4570" s="832">
        <v>0</v>
      </c>
      <c r="L4570" s="832">
        <v>0</v>
      </c>
      <c r="M4570" s="832">
        <v>0</v>
      </c>
      <c r="N4570" s="832">
        <v>0</v>
      </c>
      <c r="O4570" s="832">
        <v>0</v>
      </c>
      <c r="P4570" s="832">
        <v>0</v>
      </c>
      <c r="Q4570" s="832">
        <v>0</v>
      </c>
      <c r="R4570" s="832">
        <v>0</v>
      </c>
      <c r="S4570" s="832">
        <v>0</v>
      </c>
      <c r="T4570" s="832">
        <v>0</v>
      </c>
      <c r="U4570" s="832">
        <v>0</v>
      </c>
      <c r="V4570" s="832">
        <v>0</v>
      </c>
      <c r="W4570" s="832">
        <v>0</v>
      </c>
      <c r="X4570" s="832">
        <v>0</v>
      </c>
      <c r="Y4570" s="832">
        <v>0</v>
      </c>
      <c r="Z4570" s="832">
        <v>0</v>
      </c>
      <c r="AA4570" s="832">
        <v>0</v>
      </c>
      <c r="AB4570" s="832">
        <v>0</v>
      </c>
      <c r="AC4570" s="832">
        <v>0</v>
      </c>
      <c r="AD4570" s="832">
        <v>0</v>
      </c>
      <c r="AE4570" s="832">
        <v>0</v>
      </c>
      <c r="AF4570" s="832">
        <v>0</v>
      </c>
      <c r="AG4570" s="832">
        <v>0</v>
      </c>
      <c r="AH4570" s="832">
        <v>0</v>
      </c>
      <c r="AI4570" s="832">
        <v>0</v>
      </c>
    </row>
    <row r="4571" spans="1:35" ht="15" customHeight="1">
      <c r="A4571" s="832" t="s">
        <v>1150</v>
      </c>
      <c r="B4571" s="832">
        <v>2025</v>
      </c>
      <c r="C4571" s="832" t="s">
        <v>1610</v>
      </c>
      <c r="D4571" s="832" t="s">
        <v>1611</v>
      </c>
      <c r="E4571" s="832" t="s">
        <v>333</v>
      </c>
      <c r="F4571" s="832" t="s">
        <v>1119</v>
      </c>
      <c r="G4571" s="832">
        <v>0</v>
      </c>
      <c r="H4571" s="832">
        <v>0</v>
      </c>
      <c r="I4571" s="832">
        <v>0</v>
      </c>
      <c r="J4571" s="832">
        <v>0</v>
      </c>
      <c r="K4571" s="832">
        <v>0</v>
      </c>
      <c r="L4571" s="832">
        <v>0</v>
      </c>
      <c r="M4571" s="832">
        <v>0</v>
      </c>
      <c r="N4571" s="832">
        <v>0</v>
      </c>
      <c r="O4571" s="832">
        <v>0</v>
      </c>
      <c r="P4571" s="832">
        <v>0</v>
      </c>
      <c r="Q4571" s="832">
        <v>0</v>
      </c>
      <c r="R4571" s="832">
        <v>0</v>
      </c>
      <c r="S4571" s="832">
        <v>0</v>
      </c>
      <c r="T4571" s="832">
        <v>0</v>
      </c>
      <c r="U4571" s="832">
        <v>0</v>
      </c>
      <c r="V4571" s="832">
        <v>0</v>
      </c>
      <c r="W4571" s="832">
        <v>0</v>
      </c>
      <c r="X4571" s="832">
        <v>0</v>
      </c>
      <c r="Y4571" s="832">
        <v>0</v>
      </c>
      <c r="Z4571" s="832">
        <v>0</v>
      </c>
      <c r="AA4571" s="832">
        <v>0</v>
      </c>
      <c r="AB4571" s="832">
        <v>0</v>
      </c>
      <c r="AC4571" s="832">
        <v>0</v>
      </c>
      <c r="AD4571" s="832">
        <v>0</v>
      </c>
      <c r="AE4571" s="832">
        <v>0</v>
      </c>
      <c r="AF4571" s="832">
        <v>0</v>
      </c>
      <c r="AG4571" s="832">
        <v>0</v>
      </c>
      <c r="AH4571" s="832">
        <v>0</v>
      </c>
      <c r="AI4571" s="832">
        <v>0</v>
      </c>
    </row>
    <row r="4572" spans="1:35" ht="15" customHeight="1">
      <c r="A4572" s="832" t="s">
        <v>1150</v>
      </c>
      <c r="B4572" s="832">
        <v>2025</v>
      </c>
      <c r="C4572" s="832" t="s">
        <v>1612</v>
      </c>
      <c r="D4572" s="832" t="s">
        <v>1613</v>
      </c>
      <c r="E4572" s="832" t="s">
        <v>333</v>
      </c>
      <c r="F4572" s="832" t="s">
        <v>1119</v>
      </c>
      <c r="G4572" s="832">
        <v>0</v>
      </c>
      <c r="H4572" s="832">
        <v>0</v>
      </c>
      <c r="I4572" s="832">
        <v>0</v>
      </c>
      <c r="J4572" s="832">
        <v>0</v>
      </c>
      <c r="K4572" s="832">
        <v>0</v>
      </c>
      <c r="L4572" s="832">
        <v>0</v>
      </c>
      <c r="M4572" s="832">
        <v>0</v>
      </c>
      <c r="N4572" s="832">
        <v>0</v>
      </c>
      <c r="O4572" s="832">
        <v>0</v>
      </c>
      <c r="P4572" s="832">
        <v>0</v>
      </c>
      <c r="Q4572" s="832">
        <v>0</v>
      </c>
      <c r="R4572" s="832">
        <v>0</v>
      </c>
      <c r="S4572" s="832">
        <v>0</v>
      </c>
      <c r="T4572" s="832">
        <v>0</v>
      </c>
      <c r="U4572" s="832">
        <v>0</v>
      </c>
      <c r="V4572" s="832">
        <v>0</v>
      </c>
      <c r="W4572" s="832">
        <v>0</v>
      </c>
      <c r="X4572" s="832">
        <v>0</v>
      </c>
      <c r="Y4572" s="832">
        <v>0</v>
      </c>
      <c r="Z4572" s="832">
        <v>0</v>
      </c>
      <c r="AA4572" s="832">
        <v>0</v>
      </c>
      <c r="AB4572" s="832">
        <v>0</v>
      </c>
      <c r="AC4572" s="832">
        <v>0</v>
      </c>
      <c r="AD4572" s="832">
        <v>0</v>
      </c>
      <c r="AE4572" s="832">
        <v>0</v>
      </c>
      <c r="AF4572" s="832">
        <v>0</v>
      </c>
      <c r="AG4572" s="832">
        <v>0</v>
      </c>
      <c r="AH4572" s="832">
        <v>0</v>
      </c>
      <c r="AI4572" s="832">
        <v>0</v>
      </c>
    </row>
    <row r="4573" spans="1:35" ht="15" customHeight="1">
      <c r="A4573" s="832" t="s">
        <v>1150</v>
      </c>
      <c r="B4573" s="832">
        <v>2025</v>
      </c>
      <c r="C4573" s="832" t="s">
        <v>1614</v>
      </c>
      <c r="D4573" s="832" t="s">
        <v>1615</v>
      </c>
      <c r="E4573" s="832" t="s">
        <v>333</v>
      </c>
      <c r="F4573" s="832" t="s">
        <v>1119</v>
      </c>
      <c r="G4573" s="832">
        <v>0</v>
      </c>
      <c r="H4573" s="832">
        <v>0</v>
      </c>
      <c r="I4573" s="832">
        <v>0</v>
      </c>
      <c r="J4573" s="832">
        <v>0</v>
      </c>
      <c r="K4573" s="832">
        <v>0</v>
      </c>
      <c r="L4573" s="832">
        <v>0</v>
      </c>
      <c r="M4573" s="832">
        <v>0</v>
      </c>
      <c r="N4573" s="832">
        <v>0</v>
      </c>
      <c r="O4573" s="832">
        <v>0</v>
      </c>
      <c r="P4573" s="832">
        <v>0</v>
      </c>
      <c r="Q4573" s="832">
        <v>0</v>
      </c>
      <c r="R4573" s="832">
        <v>0</v>
      </c>
      <c r="S4573" s="832">
        <v>0</v>
      </c>
      <c r="T4573" s="832">
        <v>0</v>
      </c>
      <c r="U4573" s="832">
        <v>0</v>
      </c>
      <c r="V4573" s="832">
        <v>0</v>
      </c>
      <c r="W4573" s="832">
        <v>0</v>
      </c>
      <c r="X4573" s="832">
        <v>0</v>
      </c>
      <c r="Y4573" s="832">
        <v>0</v>
      </c>
      <c r="Z4573" s="832">
        <v>0</v>
      </c>
      <c r="AA4573" s="832">
        <v>0</v>
      </c>
      <c r="AB4573" s="832">
        <v>0</v>
      </c>
      <c r="AC4573" s="832">
        <v>0</v>
      </c>
      <c r="AD4573" s="832">
        <v>0</v>
      </c>
      <c r="AE4573" s="832">
        <v>0</v>
      </c>
      <c r="AF4573" s="832">
        <v>0</v>
      </c>
      <c r="AG4573" s="832">
        <v>0</v>
      </c>
      <c r="AH4573" s="832">
        <v>0</v>
      </c>
      <c r="AI4573" s="832">
        <v>0</v>
      </c>
    </row>
    <row r="4574" spans="1:35" ht="15" customHeight="1">
      <c r="A4574" s="832" t="s">
        <v>1150</v>
      </c>
      <c r="B4574" s="832">
        <v>2025</v>
      </c>
      <c r="C4574" s="832" t="s">
        <v>1616</v>
      </c>
      <c r="D4574" s="832" t="s">
        <v>1617</v>
      </c>
      <c r="E4574" s="832" t="s">
        <v>333</v>
      </c>
      <c r="F4574" s="832" t="s">
        <v>1119</v>
      </c>
      <c r="G4574" s="832">
        <v>0</v>
      </c>
      <c r="H4574" s="832">
        <v>0</v>
      </c>
      <c r="I4574" s="832">
        <v>0</v>
      </c>
      <c r="J4574" s="832">
        <v>0</v>
      </c>
      <c r="K4574" s="832">
        <v>0</v>
      </c>
      <c r="L4574" s="832">
        <v>0</v>
      </c>
      <c r="M4574" s="832">
        <v>0</v>
      </c>
      <c r="N4574" s="832">
        <v>0</v>
      </c>
      <c r="O4574" s="832">
        <v>0</v>
      </c>
      <c r="P4574" s="832">
        <v>0</v>
      </c>
      <c r="Q4574" s="832">
        <v>0</v>
      </c>
      <c r="R4574" s="832">
        <v>0</v>
      </c>
      <c r="S4574" s="832">
        <v>0</v>
      </c>
      <c r="T4574" s="832">
        <v>0</v>
      </c>
      <c r="U4574" s="832">
        <v>0</v>
      </c>
      <c r="V4574" s="832">
        <v>0</v>
      </c>
      <c r="W4574" s="832">
        <v>0</v>
      </c>
      <c r="X4574" s="832">
        <v>0</v>
      </c>
      <c r="Y4574" s="832">
        <v>0</v>
      </c>
      <c r="Z4574" s="832">
        <v>0</v>
      </c>
      <c r="AA4574" s="832">
        <v>0</v>
      </c>
      <c r="AB4574" s="832">
        <v>0</v>
      </c>
      <c r="AC4574" s="832">
        <v>0</v>
      </c>
      <c r="AD4574" s="832">
        <v>0</v>
      </c>
      <c r="AE4574" s="832">
        <v>0</v>
      </c>
      <c r="AF4574" s="832">
        <v>0</v>
      </c>
      <c r="AG4574" s="832">
        <v>0</v>
      </c>
      <c r="AH4574" s="832">
        <v>0</v>
      </c>
      <c r="AI4574" s="832">
        <v>0</v>
      </c>
    </row>
    <row r="4575" spans="1:35" ht="15" customHeight="1">
      <c r="A4575" s="832" t="s">
        <v>1150</v>
      </c>
      <c r="B4575" s="832">
        <v>2025</v>
      </c>
      <c r="C4575" s="832" t="s">
        <v>1618</v>
      </c>
      <c r="D4575" s="832" t="s">
        <v>1619</v>
      </c>
      <c r="E4575" s="832" t="s">
        <v>333</v>
      </c>
      <c r="F4575" s="832" t="s">
        <v>1119</v>
      </c>
      <c r="G4575" s="832">
        <v>0</v>
      </c>
      <c r="H4575" s="832">
        <v>0</v>
      </c>
      <c r="I4575" s="832">
        <v>0</v>
      </c>
      <c r="J4575" s="832">
        <v>0</v>
      </c>
      <c r="K4575" s="832">
        <v>0</v>
      </c>
      <c r="L4575" s="832">
        <v>0</v>
      </c>
      <c r="M4575" s="832">
        <v>0</v>
      </c>
      <c r="N4575" s="832">
        <v>0</v>
      </c>
      <c r="O4575" s="832">
        <v>0</v>
      </c>
      <c r="P4575" s="832">
        <v>0</v>
      </c>
      <c r="Q4575" s="832">
        <v>0</v>
      </c>
      <c r="R4575" s="832">
        <v>0</v>
      </c>
      <c r="S4575" s="832">
        <v>0</v>
      </c>
      <c r="T4575" s="832">
        <v>0</v>
      </c>
      <c r="U4575" s="832">
        <v>0</v>
      </c>
      <c r="V4575" s="832">
        <v>0</v>
      </c>
      <c r="W4575" s="832">
        <v>0</v>
      </c>
      <c r="X4575" s="832">
        <v>0</v>
      </c>
      <c r="Y4575" s="832">
        <v>0</v>
      </c>
      <c r="Z4575" s="832">
        <v>0</v>
      </c>
      <c r="AA4575" s="832">
        <v>0</v>
      </c>
      <c r="AB4575" s="832">
        <v>0</v>
      </c>
      <c r="AC4575" s="832">
        <v>0</v>
      </c>
      <c r="AD4575" s="832">
        <v>0</v>
      </c>
      <c r="AE4575" s="832">
        <v>0</v>
      </c>
      <c r="AF4575" s="832">
        <v>0</v>
      </c>
      <c r="AG4575" s="832">
        <v>0</v>
      </c>
      <c r="AH4575" s="832">
        <v>0</v>
      </c>
      <c r="AI4575" s="832">
        <v>0</v>
      </c>
    </row>
    <row r="4576" spans="1:35" ht="15" customHeight="1">
      <c r="A4576" s="832" t="s">
        <v>1150</v>
      </c>
      <c r="B4576" s="832">
        <v>2025</v>
      </c>
      <c r="C4576" s="832" t="s">
        <v>1620</v>
      </c>
      <c r="D4576" s="832" t="s">
        <v>1621</v>
      </c>
      <c r="E4576" s="832" t="s">
        <v>333</v>
      </c>
      <c r="F4576" s="832" t="s">
        <v>1119</v>
      </c>
      <c r="G4576" s="832">
        <v>0</v>
      </c>
      <c r="H4576" s="832">
        <v>0</v>
      </c>
      <c r="I4576" s="832">
        <v>0</v>
      </c>
      <c r="J4576" s="832">
        <v>0</v>
      </c>
      <c r="K4576" s="832">
        <v>0</v>
      </c>
      <c r="L4576" s="832">
        <v>0</v>
      </c>
      <c r="M4576" s="832">
        <v>0</v>
      </c>
      <c r="N4576" s="832">
        <v>0</v>
      </c>
      <c r="O4576" s="832">
        <v>0</v>
      </c>
      <c r="P4576" s="832">
        <v>0</v>
      </c>
      <c r="Q4576" s="832">
        <v>0</v>
      </c>
      <c r="R4576" s="832">
        <v>0</v>
      </c>
      <c r="S4576" s="832">
        <v>0</v>
      </c>
      <c r="T4576" s="832">
        <v>0</v>
      </c>
      <c r="U4576" s="832">
        <v>0</v>
      </c>
      <c r="V4576" s="832">
        <v>0</v>
      </c>
      <c r="W4576" s="832">
        <v>0</v>
      </c>
      <c r="X4576" s="832">
        <v>0</v>
      </c>
      <c r="Y4576" s="832">
        <v>0</v>
      </c>
      <c r="Z4576" s="832">
        <v>0</v>
      </c>
      <c r="AA4576" s="832">
        <v>0</v>
      </c>
      <c r="AB4576" s="832">
        <v>0</v>
      </c>
      <c r="AC4576" s="832">
        <v>0</v>
      </c>
      <c r="AD4576" s="832">
        <v>0</v>
      </c>
      <c r="AE4576" s="832">
        <v>0</v>
      </c>
      <c r="AF4576" s="832">
        <v>0</v>
      </c>
      <c r="AG4576" s="832">
        <v>0</v>
      </c>
      <c r="AH4576" s="832">
        <v>0</v>
      </c>
      <c r="AI4576" s="832">
        <v>0</v>
      </c>
    </row>
    <row r="4577" spans="1:35" ht="15" customHeight="1">
      <c r="A4577" s="832" t="s">
        <v>1150</v>
      </c>
      <c r="B4577" s="832">
        <v>2025</v>
      </c>
      <c r="C4577" s="832" t="s">
        <v>1622</v>
      </c>
      <c r="D4577" s="832" t="s">
        <v>1623</v>
      </c>
      <c r="E4577" s="832" t="s">
        <v>333</v>
      </c>
      <c r="F4577" s="832" t="s">
        <v>1119</v>
      </c>
      <c r="G4577" s="832">
        <v>0</v>
      </c>
      <c r="H4577" s="832">
        <v>0</v>
      </c>
      <c r="I4577" s="832">
        <v>0</v>
      </c>
      <c r="J4577" s="832">
        <v>0</v>
      </c>
      <c r="K4577" s="832">
        <v>0</v>
      </c>
      <c r="L4577" s="832">
        <v>0</v>
      </c>
      <c r="M4577" s="832">
        <v>0</v>
      </c>
      <c r="N4577" s="832">
        <v>0</v>
      </c>
      <c r="O4577" s="832">
        <v>0</v>
      </c>
      <c r="P4577" s="832">
        <v>0</v>
      </c>
      <c r="Q4577" s="832">
        <v>0</v>
      </c>
      <c r="R4577" s="832">
        <v>0</v>
      </c>
      <c r="S4577" s="832">
        <v>0</v>
      </c>
      <c r="T4577" s="832">
        <v>0</v>
      </c>
      <c r="U4577" s="832">
        <v>0</v>
      </c>
      <c r="V4577" s="832">
        <v>0</v>
      </c>
      <c r="W4577" s="832">
        <v>0</v>
      </c>
      <c r="X4577" s="832">
        <v>0</v>
      </c>
      <c r="Y4577" s="832">
        <v>0</v>
      </c>
      <c r="Z4577" s="832">
        <v>0</v>
      </c>
      <c r="AA4577" s="832">
        <v>0</v>
      </c>
      <c r="AB4577" s="832">
        <v>0</v>
      </c>
      <c r="AC4577" s="832">
        <v>0</v>
      </c>
      <c r="AD4577" s="832">
        <v>0</v>
      </c>
      <c r="AE4577" s="832">
        <v>0</v>
      </c>
      <c r="AF4577" s="832">
        <v>0</v>
      </c>
      <c r="AG4577" s="832">
        <v>0</v>
      </c>
      <c r="AH4577" s="832">
        <v>0</v>
      </c>
      <c r="AI4577" s="832">
        <v>0</v>
      </c>
    </row>
    <row r="4578" spans="1:35" ht="15" customHeight="1">
      <c r="A4578" s="832" t="s">
        <v>1150</v>
      </c>
      <c r="B4578" s="832">
        <v>2025</v>
      </c>
      <c r="C4578" s="832" t="s">
        <v>1624</v>
      </c>
      <c r="D4578" s="832" t="s">
        <v>1625</v>
      </c>
      <c r="E4578" s="832" t="s">
        <v>333</v>
      </c>
      <c r="F4578" s="832" t="s">
        <v>1119</v>
      </c>
      <c r="G4578" s="832">
        <v>0</v>
      </c>
      <c r="H4578" s="832">
        <v>0</v>
      </c>
      <c r="I4578" s="832">
        <v>0</v>
      </c>
      <c r="J4578" s="832">
        <v>0</v>
      </c>
      <c r="K4578" s="832">
        <v>0</v>
      </c>
      <c r="L4578" s="832">
        <v>0</v>
      </c>
      <c r="M4578" s="832">
        <v>0</v>
      </c>
      <c r="N4578" s="832">
        <v>0</v>
      </c>
      <c r="O4578" s="832">
        <v>0</v>
      </c>
      <c r="P4578" s="832">
        <v>0</v>
      </c>
      <c r="Q4578" s="832">
        <v>0</v>
      </c>
      <c r="R4578" s="832">
        <v>0</v>
      </c>
      <c r="S4578" s="832">
        <v>0</v>
      </c>
      <c r="T4578" s="832">
        <v>0</v>
      </c>
      <c r="U4578" s="832">
        <v>0</v>
      </c>
      <c r="V4578" s="832">
        <v>0</v>
      </c>
      <c r="W4578" s="832">
        <v>0</v>
      </c>
      <c r="X4578" s="832">
        <v>0</v>
      </c>
      <c r="Y4578" s="832">
        <v>0</v>
      </c>
      <c r="Z4578" s="832">
        <v>0</v>
      </c>
      <c r="AA4578" s="832">
        <v>0</v>
      </c>
      <c r="AB4578" s="832">
        <v>0</v>
      </c>
      <c r="AC4578" s="832">
        <v>0</v>
      </c>
      <c r="AD4578" s="832">
        <v>0</v>
      </c>
      <c r="AE4578" s="832">
        <v>0</v>
      </c>
      <c r="AF4578" s="832">
        <v>0</v>
      </c>
      <c r="AG4578" s="832">
        <v>0</v>
      </c>
      <c r="AH4578" s="832">
        <v>0</v>
      </c>
      <c r="AI4578" s="832">
        <v>0</v>
      </c>
    </row>
    <row r="4579" spans="1:35" ht="15" customHeight="1">
      <c r="A4579" s="832" t="s">
        <v>1150</v>
      </c>
      <c r="B4579" s="832">
        <v>2025</v>
      </c>
      <c r="C4579" s="832" t="s">
        <v>1626</v>
      </c>
      <c r="D4579" s="832" t="s">
        <v>1627</v>
      </c>
      <c r="E4579" s="832" t="s">
        <v>333</v>
      </c>
      <c r="F4579" s="832" t="s">
        <v>1119</v>
      </c>
      <c r="G4579" s="832">
        <v>0</v>
      </c>
      <c r="H4579" s="832">
        <v>0</v>
      </c>
      <c r="I4579" s="832">
        <v>0</v>
      </c>
      <c r="J4579" s="832">
        <v>0</v>
      </c>
      <c r="K4579" s="832">
        <v>0</v>
      </c>
      <c r="L4579" s="832">
        <v>0</v>
      </c>
      <c r="M4579" s="832">
        <v>0</v>
      </c>
      <c r="N4579" s="832">
        <v>0</v>
      </c>
      <c r="O4579" s="832">
        <v>0</v>
      </c>
      <c r="P4579" s="832">
        <v>0</v>
      </c>
      <c r="Q4579" s="832">
        <v>0</v>
      </c>
      <c r="R4579" s="832">
        <v>0</v>
      </c>
      <c r="S4579" s="832">
        <v>0</v>
      </c>
      <c r="T4579" s="832">
        <v>0</v>
      </c>
      <c r="U4579" s="832">
        <v>0</v>
      </c>
      <c r="V4579" s="832">
        <v>0</v>
      </c>
      <c r="W4579" s="832">
        <v>0</v>
      </c>
      <c r="X4579" s="832">
        <v>0</v>
      </c>
      <c r="Y4579" s="832">
        <v>0</v>
      </c>
      <c r="Z4579" s="832">
        <v>0</v>
      </c>
      <c r="AA4579" s="832">
        <v>0</v>
      </c>
      <c r="AB4579" s="832">
        <v>0</v>
      </c>
      <c r="AC4579" s="832">
        <v>0</v>
      </c>
      <c r="AD4579" s="832">
        <v>0</v>
      </c>
      <c r="AE4579" s="832">
        <v>0</v>
      </c>
      <c r="AF4579" s="832">
        <v>0</v>
      </c>
      <c r="AG4579" s="832">
        <v>0</v>
      </c>
      <c r="AH4579" s="832">
        <v>0</v>
      </c>
      <c r="AI4579" s="832">
        <v>0</v>
      </c>
    </row>
    <row r="4580" spans="1:35" ht="15" customHeight="1">
      <c r="A4580" s="832" t="s">
        <v>1150</v>
      </c>
      <c r="B4580" s="832">
        <v>2025</v>
      </c>
      <c r="C4580" s="832" t="s">
        <v>1628</v>
      </c>
      <c r="D4580" s="832" t="s">
        <v>1629</v>
      </c>
      <c r="E4580" s="832" t="s">
        <v>333</v>
      </c>
      <c r="F4580" s="832" t="s">
        <v>1119</v>
      </c>
      <c r="G4580" s="832">
        <v>0</v>
      </c>
      <c r="H4580" s="832">
        <v>0</v>
      </c>
      <c r="I4580" s="832">
        <v>0</v>
      </c>
      <c r="J4580" s="832">
        <v>0</v>
      </c>
      <c r="K4580" s="832">
        <v>0</v>
      </c>
      <c r="L4580" s="832">
        <v>0</v>
      </c>
      <c r="M4580" s="832">
        <v>0</v>
      </c>
      <c r="N4580" s="832">
        <v>0</v>
      </c>
      <c r="O4580" s="832">
        <v>0</v>
      </c>
      <c r="P4580" s="832">
        <v>0</v>
      </c>
      <c r="Q4580" s="832">
        <v>0</v>
      </c>
      <c r="R4580" s="832">
        <v>0</v>
      </c>
      <c r="S4580" s="832">
        <v>0</v>
      </c>
      <c r="T4580" s="832">
        <v>0</v>
      </c>
      <c r="U4580" s="832">
        <v>0</v>
      </c>
      <c r="V4580" s="832">
        <v>0</v>
      </c>
      <c r="W4580" s="832">
        <v>0</v>
      </c>
      <c r="X4580" s="832">
        <v>0</v>
      </c>
      <c r="Y4580" s="832">
        <v>0</v>
      </c>
      <c r="Z4580" s="832">
        <v>0</v>
      </c>
      <c r="AA4580" s="832">
        <v>0</v>
      </c>
      <c r="AB4580" s="832">
        <v>0</v>
      </c>
      <c r="AC4580" s="832">
        <v>0</v>
      </c>
      <c r="AD4580" s="832">
        <v>0</v>
      </c>
      <c r="AE4580" s="832">
        <v>0</v>
      </c>
      <c r="AF4580" s="832">
        <v>0</v>
      </c>
      <c r="AG4580" s="832">
        <v>0</v>
      </c>
      <c r="AH4580" s="832">
        <v>0</v>
      </c>
      <c r="AI4580" s="832">
        <v>0</v>
      </c>
    </row>
    <row r="4581" spans="1:35" ht="15" customHeight="1">
      <c r="A4581" s="832" t="s">
        <v>1150</v>
      </c>
      <c r="B4581" s="832">
        <v>2025</v>
      </c>
      <c r="C4581" s="832" t="s">
        <v>1630</v>
      </c>
      <c r="D4581" s="832" t="s">
        <v>1631</v>
      </c>
      <c r="E4581" s="832" t="s">
        <v>333</v>
      </c>
      <c r="F4581" s="832" t="s">
        <v>1119</v>
      </c>
      <c r="G4581" s="832">
        <v>0</v>
      </c>
      <c r="H4581" s="832">
        <v>0</v>
      </c>
      <c r="I4581" s="832">
        <v>0</v>
      </c>
      <c r="J4581" s="832">
        <v>0</v>
      </c>
      <c r="K4581" s="832">
        <v>0</v>
      </c>
      <c r="L4581" s="832">
        <v>0</v>
      </c>
      <c r="M4581" s="832">
        <v>0</v>
      </c>
      <c r="N4581" s="832">
        <v>0</v>
      </c>
      <c r="O4581" s="832">
        <v>0</v>
      </c>
      <c r="P4581" s="832">
        <v>0</v>
      </c>
      <c r="Q4581" s="832">
        <v>0</v>
      </c>
      <c r="R4581" s="832">
        <v>0</v>
      </c>
      <c r="S4581" s="832">
        <v>0</v>
      </c>
      <c r="T4581" s="832">
        <v>0</v>
      </c>
      <c r="U4581" s="832">
        <v>0</v>
      </c>
      <c r="V4581" s="832">
        <v>0</v>
      </c>
      <c r="W4581" s="832">
        <v>0</v>
      </c>
      <c r="X4581" s="832">
        <v>0</v>
      </c>
      <c r="Y4581" s="832">
        <v>0</v>
      </c>
      <c r="Z4581" s="832">
        <v>0</v>
      </c>
      <c r="AA4581" s="832">
        <v>0</v>
      </c>
      <c r="AB4581" s="832">
        <v>0</v>
      </c>
      <c r="AC4581" s="832">
        <v>0</v>
      </c>
      <c r="AD4581" s="832">
        <v>0</v>
      </c>
      <c r="AE4581" s="832">
        <v>0</v>
      </c>
      <c r="AF4581" s="832">
        <v>0</v>
      </c>
      <c r="AG4581" s="832">
        <v>0</v>
      </c>
      <c r="AH4581" s="832">
        <v>0</v>
      </c>
      <c r="AI4581" s="832">
        <v>0</v>
      </c>
    </row>
    <row r="4582" spans="1:35" ht="15" customHeight="1">
      <c r="A4582" s="832" t="s">
        <v>1150</v>
      </c>
      <c r="B4582" s="832">
        <v>2025</v>
      </c>
      <c r="C4582" s="832" t="s">
        <v>1632</v>
      </c>
      <c r="D4582" s="832" t="s">
        <v>1633</v>
      </c>
      <c r="E4582" s="832" t="s">
        <v>333</v>
      </c>
      <c r="F4582" s="832" t="s">
        <v>1119</v>
      </c>
      <c r="G4582" s="832">
        <v>0</v>
      </c>
      <c r="H4582" s="832">
        <v>0</v>
      </c>
      <c r="I4582" s="832">
        <v>0</v>
      </c>
      <c r="J4582" s="832">
        <v>0</v>
      </c>
      <c r="K4582" s="832">
        <v>0</v>
      </c>
      <c r="L4582" s="832">
        <v>0</v>
      </c>
      <c r="M4582" s="832">
        <v>0</v>
      </c>
      <c r="N4582" s="832">
        <v>0</v>
      </c>
      <c r="O4582" s="832">
        <v>0</v>
      </c>
      <c r="P4582" s="832">
        <v>0</v>
      </c>
      <c r="Q4582" s="832">
        <v>0</v>
      </c>
      <c r="R4582" s="832">
        <v>0</v>
      </c>
      <c r="S4582" s="832">
        <v>0</v>
      </c>
      <c r="T4582" s="832">
        <v>0</v>
      </c>
      <c r="U4582" s="832">
        <v>0</v>
      </c>
      <c r="V4582" s="832">
        <v>0</v>
      </c>
      <c r="W4582" s="832">
        <v>0</v>
      </c>
      <c r="X4582" s="832">
        <v>0</v>
      </c>
      <c r="Y4582" s="832">
        <v>0</v>
      </c>
      <c r="Z4582" s="832">
        <v>0</v>
      </c>
      <c r="AA4582" s="832">
        <v>0</v>
      </c>
      <c r="AB4582" s="832">
        <v>0</v>
      </c>
      <c r="AC4582" s="832">
        <v>0</v>
      </c>
      <c r="AD4582" s="832">
        <v>0</v>
      </c>
      <c r="AE4582" s="832">
        <v>0</v>
      </c>
      <c r="AF4582" s="832">
        <v>0</v>
      </c>
      <c r="AG4582" s="832">
        <v>0</v>
      </c>
      <c r="AH4582" s="832">
        <v>0</v>
      </c>
      <c r="AI4582" s="832">
        <v>0</v>
      </c>
    </row>
    <row r="4583" spans="1:35" ht="15" customHeight="1">
      <c r="A4583" s="832" t="s">
        <v>1150</v>
      </c>
      <c r="B4583" s="832">
        <v>2025</v>
      </c>
      <c r="C4583" s="832" t="s">
        <v>1634</v>
      </c>
      <c r="D4583" s="832" t="s">
        <v>1635</v>
      </c>
      <c r="E4583" s="832" t="s">
        <v>333</v>
      </c>
      <c r="F4583" s="832" t="s">
        <v>1119</v>
      </c>
      <c r="G4583" s="832">
        <v>0</v>
      </c>
      <c r="H4583" s="832">
        <v>0</v>
      </c>
      <c r="I4583" s="832">
        <v>0</v>
      </c>
      <c r="J4583" s="832">
        <v>0</v>
      </c>
      <c r="K4583" s="832">
        <v>0</v>
      </c>
      <c r="L4583" s="832">
        <v>0</v>
      </c>
      <c r="M4583" s="832">
        <v>0</v>
      </c>
      <c r="N4583" s="832">
        <v>0</v>
      </c>
      <c r="O4583" s="832">
        <v>0</v>
      </c>
      <c r="P4583" s="832">
        <v>0</v>
      </c>
      <c r="Q4583" s="832">
        <v>0</v>
      </c>
      <c r="R4583" s="832">
        <v>0</v>
      </c>
      <c r="S4583" s="832">
        <v>0</v>
      </c>
      <c r="T4583" s="832">
        <v>0</v>
      </c>
      <c r="U4583" s="832">
        <v>0</v>
      </c>
      <c r="V4583" s="832">
        <v>0</v>
      </c>
      <c r="W4583" s="832">
        <v>0</v>
      </c>
      <c r="X4583" s="832">
        <v>0</v>
      </c>
      <c r="Y4583" s="832">
        <v>0</v>
      </c>
      <c r="Z4583" s="832">
        <v>0</v>
      </c>
      <c r="AA4583" s="832">
        <v>0</v>
      </c>
      <c r="AB4583" s="832">
        <v>0</v>
      </c>
      <c r="AC4583" s="832">
        <v>0</v>
      </c>
      <c r="AD4583" s="832">
        <v>0</v>
      </c>
      <c r="AE4583" s="832">
        <v>0</v>
      </c>
      <c r="AF4583" s="832">
        <v>0</v>
      </c>
      <c r="AG4583" s="832">
        <v>0</v>
      </c>
      <c r="AH4583" s="832">
        <v>0</v>
      </c>
      <c r="AI4583" s="832">
        <v>0</v>
      </c>
    </row>
    <row r="4584" spans="1:35" ht="15" customHeight="1">
      <c r="A4584" s="832" t="s">
        <v>1150</v>
      </c>
      <c r="B4584" s="832">
        <v>2025</v>
      </c>
      <c r="C4584" s="832" t="s">
        <v>1636</v>
      </c>
      <c r="D4584" s="832" t="s">
        <v>1637</v>
      </c>
      <c r="E4584" s="832" t="s">
        <v>333</v>
      </c>
      <c r="F4584" s="832" t="s">
        <v>1119</v>
      </c>
      <c r="G4584" s="832">
        <v>0</v>
      </c>
      <c r="H4584" s="832">
        <v>0</v>
      </c>
      <c r="I4584" s="832">
        <v>0</v>
      </c>
      <c r="J4584" s="832">
        <v>0</v>
      </c>
      <c r="K4584" s="832">
        <v>0</v>
      </c>
      <c r="L4584" s="832">
        <v>0</v>
      </c>
      <c r="M4584" s="832">
        <v>0</v>
      </c>
      <c r="N4584" s="832">
        <v>0</v>
      </c>
      <c r="O4584" s="832">
        <v>0</v>
      </c>
      <c r="P4584" s="832">
        <v>0</v>
      </c>
      <c r="Q4584" s="832">
        <v>0</v>
      </c>
      <c r="R4584" s="832">
        <v>0</v>
      </c>
      <c r="S4584" s="832">
        <v>0</v>
      </c>
      <c r="T4584" s="832">
        <v>0</v>
      </c>
      <c r="U4584" s="832">
        <v>0</v>
      </c>
      <c r="V4584" s="832">
        <v>0</v>
      </c>
      <c r="W4584" s="832">
        <v>0</v>
      </c>
      <c r="X4584" s="832">
        <v>0</v>
      </c>
      <c r="Y4584" s="832">
        <v>0</v>
      </c>
      <c r="Z4584" s="832">
        <v>0</v>
      </c>
      <c r="AA4584" s="832">
        <v>0</v>
      </c>
      <c r="AB4584" s="832">
        <v>0</v>
      </c>
      <c r="AC4584" s="832">
        <v>0</v>
      </c>
      <c r="AD4584" s="832">
        <v>0</v>
      </c>
      <c r="AE4584" s="832">
        <v>0</v>
      </c>
      <c r="AF4584" s="832">
        <v>0</v>
      </c>
      <c r="AG4584" s="832">
        <v>0</v>
      </c>
      <c r="AH4584" s="832">
        <v>0</v>
      </c>
      <c r="AI4584" s="832">
        <v>0</v>
      </c>
    </row>
    <row r="4585" spans="1:35" ht="15" customHeight="1">
      <c r="A4585" s="832" t="s">
        <v>1150</v>
      </c>
      <c r="B4585" s="832">
        <v>2025</v>
      </c>
      <c r="C4585" s="832" t="s">
        <v>1638</v>
      </c>
      <c r="D4585" s="832" t="s">
        <v>1639</v>
      </c>
      <c r="E4585" s="832" t="s">
        <v>333</v>
      </c>
      <c r="F4585" s="832" t="s">
        <v>1119</v>
      </c>
      <c r="G4585" s="832">
        <v>0</v>
      </c>
      <c r="H4585" s="832">
        <v>0</v>
      </c>
      <c r="I4585" s="832">
        <v>0</v>
      </c>
      <c r="J4585" s="832">
        <v>0</v>
      </c>
      <c r="K4585" s="832">
        <v>0</v>
      </c>
      <c r="L4585" s="832">
        <v>0</v>
      </c>
      <c r="M4585" s="832">
        <v>0</v>
      </c>
      <c r="N4585" s="832">
        <v>0</v>
      </c>
      <c r="O4585" s="832">
        <v>0</v>
      </c>
      <c r="P4585" s="832">
        <v>0</v>
      </c>
      <c r="Q4585" s="832">
        <v>0</v>
      </c>
      <c r="R4585" s="832">
        <v>0</v>
      </c>
      <c r="S4585" s="832">
        <v>0</v>
      </c>
      <c r="T4585" s="832">
        <v>0</v>
      </c>
      <c r="U4585" s="832">
        <v>0</v>
      </c>
      <c r="V4585" s="832">
        <v>0</v>
      </c>
      <c r="W4585" s="832">
        <v>0</v>
      </c>
      <c r="X4585" s="832">
        <v>0</v>
      </c>
      <c r="Y4585" s="832">
        <v>0</v>
      </c>
      <c r="Z4585" s="832">
        <v>0</v>
      </c>
      <c r="AA4585" s="832">
        <v>0</v>
      </c>
      <c r="AB4585" s="832">
        <v>0</v>
      </c>
      <c r="AC4585" s="832">
        <v>0</v>
      </c>
      <c r="AD4585" s="832">
        <v>0</v>
      </c>
      <c r="AE4585" s="832">
        <v>0</v>
      </c>
      <c r="AF4585" s="832">
        <v>0</v>
      </c>
      <c r="AG4585" s="832">
        <v>0</v>
      </c>
      <c r="AH4585" s="832">
        <v>0</v>
      </c>
      <c r="AI4585" s="832">
        <v>0</v>
      </c>
    </row>
    <row r="4586" spans="1:35" ht="15" customHeight="1">
      <c r="A4586" s="832" t="s">
        <v>1150</v>
      </c>
      <c r="B4586" s="832">
        <v>2025</v>
      </c>
      <c r="C4586" s="832" t="s">
        <v>1640</v>
      </c>
      <c r="D4586" s="832" t="s">
        <v>1641</v>
      </c>
      <c r="E4586" s="832" t="s">
        <v>333</v>
      </c>
      <c r="F4586" s="832" t="s">
        <v>1119</v>
      </c>
      <c r="G4586" s="832">
        <v>0</v>
      </c>
      <c r="H4586" s="832">
        <v>0</v>
      </c>
      <c r="I4586" s="832">
        <v>0</v>
      </c>
      <c r="J4586" s="832">
        <v>0</v>
      </c>
      <c r="K4586" s="832">
        <v>0</v>
      </c>
      <c r="L4586" s="832">
        <v>0</v>
      </c>
      <c r="M4586" s="832">
        <v>0</v>
      </c>
      <c r="N4586" s="832">
        <v>0</v>
      </c>
      <c r="O4586" s="832">
        <v>0</v>
      </c>
      <c r="P4586" s="832">
        <v>0</v>
      </c>
      <c r="Q4586" s="832">
        <v>0</v>
      </c>
      <c r="R4586" s="832">
        <v>0</v>
      </c>
      <c r="S4586" s="832">
        <v>0</v>
      </c>
      <c r="T4586" s="832">
        <v>0</v>
      </c>
      <c r="U4586" s="832">
        <v>0</v>
      </c>
      <c r="V4586" s="832">
        <v>0</v>
      </c>
      <c r="W4586" s="832">
        <v>0</v>
      </c>
      <c r="X4586" s="832">
        <v>0</v>
      </c>
      <c r="Y4586" s="832">
        <v>0</v>
      </c>
      <c r="Z4586" s="832">
        <v>0</v>
      </c>
      <c r="AA4586" s="832">
        <v>0</v>
      </c>
      <c r="AB4586" s="832">
        <v>0</v>
      </c>
      <c r="AC4586" s="832">
        <v>0</v>
      </c>
      <c r="AD4586" s="832">
        <v>0</v>
      </c>
      <c r="AE4586" s="832">
        <v>0</v>
      </c>
      <c r="AF4586" s="832">
        <v>0</v>
      </c>
      <c r="AG4586" s="832">
        <v>0</v>
      </c>
      <c r="AH4586" s="832">
        <v>0</v>
      </c>
      <c r="AI4586" s="832">
        <v>0</v>
      </c>
    </row>
    <row r="4587" spans="1:35" ht="15" customHeight="1">
      <c r="A4587" s="832" t="s">
        <v>1150</v>
      </c>
      <c r="B4587" s="832">
        <v>2025</v>
      </c>
      <c r="C4587" s="832" t="s">
        <v>1642</v>
      </c>
      <c r="D4587" s="832" t="s">
        <v>1643</v>
      </c>
      <c r="E4587" s="832" t="s">
        <v>333</v>
      </c>
      <c r="F4587" s="832" t="s">
        <v>1119</v>
      </c>
      <c r="G4587" s="832">
        <v>0</v>
      </c>
      <c r="H4587" s="832">
        <v>0</v>
      </c>
      <c r="I4587" s="832">
        <v>0</v>
      </c>
      <c r="J4587" s="832">
        <v>0</v>
      </c>
      <c r="K4587" s="832">
        <v>0</v>
      </c>
      <c r="L4587" s="832">
        <v>0</v>
      </c>
      <c r="M4587" s="832">
        <v>0</v>
      </c>
      <c r="N4587" s="832">
        <v>0</v>
      </c>
      <c r="O4587" s="832">
        <v>0</v>
      </c>
      <c r="P4587" s="832">
        <v>0</v>
      </c>
      <c r="Q4587" s="832">
        <v>0</v>
      </c>
      <c r="R4587" s="832">
        <v>0</v>
      </c>
      <c r="S4587" s="832">
        <v>0</v>
      </c>
      <c r="T4587" s="832">
        <v>0</v>
      </c>
      <c r="U4587" s="832">
        <v>0</v>
      </c>
      <c r="V4587" s="832">
        <v>0</v>
      </c>
      <c r="W4587" s="832">
        <v>0</v>
      </c>
      <c r="X4587" s="832">
        <v>0</v>
      </c>
      <c r="Y4587" s="832">
        <v>0</v>
      </c>
      <c r="Z4587" s="832">
        <v>0</v>
      </c>
      <c r="AA4587" s="832">
        <v>0</v>
      </c>
      <c r="AB4587" s="832">
        <v>0</v>
      </c>
      <c r="AC4587" s="832">
        <v>0</v>
      </c>
      <c r="AD4587" s="832">
        <v>0</v>
      </c>
      <c r="AE4587" s="832">
        <v>0</v>
      </c>
      <c r="AF4587" s="832">
        <v>0</v>
      </c>
      <c r="AG4587" s="832">
        <v>0</v>
      </c>
      <c r="AH4587" s="832">
        <v>0</v>
      </c>
      <c r="AI4587" s="832">
        <v>0</v>
      </c>
    </row>
    <row r="4588" spans="1:35" ht="15" customHeight="1">
      <c r="A4588" s="832" t="s">
        <v>1150</v>
      </c>
      <c r="B4588" s="832">
        <v>2025</v>
      </c>
      <c r="C4588" s="832" t="s">
        <v>1644</v>
      </c>
      <c r="D4588" s="832" t="s">
        <v>1645</v>
      </c>
      <c r="E4588" s="832" t="s">
        <v>333</v>
      </c>
      <c r="F4588" s="832" t="s">
        <v>1119</v>
      </c>
      <c r="G4588" s="832">
        <v>0</v>
      </c>
      <c r="H4588" s="832">
        <v>0</v>
      </c>
      <c r="I4588" s="832">
        <v>0</v>
      </c>
      <c r="J4588" s="832">
        <v>0</v>
      </c>
      <c r="K4588" s="832">
        <v>0</v>
      </c>
      <c r="L4588" s="832">
        <v>0</v>
      </c>
      <c r="M4588" s="832">
        <v>0</v>
      </c>
      <c r="N4588" s="832">
        <v>0</v>
      </c>
      <c r="O4588" s="832">
        <v>0</v>
      </c>
      <c r="P4588" s="832">
        <v>0</v>
      </c>
      <c r="Q4588" s="832">
        <v>0</v>
      </c>
      <c r="R4588" s="832">
        <v>0</v>
      </c>
      <c r="S4588" s="832">
        <v>0</v>
      </c>
      <c r="T4588" s="832">
        <v>0</v>
      </c>
      <c r="U4588" s="832">
        <v>0</v>
      </c>
      <c r="V4588" s="832">
        <v>0</v>
      </c>
      <c r="W4588" s="832">
        <v>0</v>
      </c>
      <c r="X4588" s="832">
        <v>0</v>
      </c>
      <c r="Y4588" s="832">
        <v>0</v>
      </c>
      <c r="Z4588" s="832">
        <v>0</v>
      </c>
      <c r="AA4588" s="832">
        <v>0</v>
      </c>
      <c r="AB4588" s="832">
        <v>0</v>
      </c>
      <c r="AC4588" s="832">
        <v>0</v>
      </c>
      <c r="AD4588" s="832">
        <v>0</v>
      </c>
      <c r="AE4588" s="832">
        <v>0</v>
      </c>
      <c r="AF4588" s="832">
        <v>0</v>
      </c>
      <c r="AG4588" s="832">
        <v>0</v>
      </c>
      <c r="AH4588" s="832">
        <v>0</v>
      </c>
      <c r="AI4588" s="832">
        <v>0</v>
      </c>
    </row>
    <row r="4589" spans="1:35" ht="15" customHeight="1">
      <c r="A4589" s="832" t="s">
        <v>1150</v>
      </c>
      <c r="B4589" s="832">
        <v>2025</v>
      </c>
      <c r="C4589" s="832" t="s">
        <v>1646</v>
      </c>
      <c r="D4589" s="832" t="s">
        <v>1647</v>
      </c>
      <c r="E4589" s="832" t="s">
        <v>333</v>
      </c>
      <c r="F4589" s="832" t="s">
        <v>1119</v>
      </c>
      <c r="G4589" s="832">
        <v>0</v>
      </c>
      <c r="H4589" s="832">
        <v>0</v>
      </c>
      <c r="I4589" s="832">
        <v>0</v>
      </c>
      <c r="J4589" s="832">
        <v>0</v>
      </c>
      <c r="K4589" s="832">
        <v>0</v>
      </c>
      <c r="L4589" s="832">
        <v>0</v>
      </c>
      <c r="M4589" s="832">
        <v>0</v>
      </c>
      <c r="N4589" s="832">
        <v>0</v>
      </c>
      <c r="O4589" s="832">
        <v>0</v>
      </c>
      <c r="P4589" s="832">
        <v>0</v>
      </c>
      <c r="Q4589" s="832">
        <v>0</v>
      </c>
      <c r="R4589" s="832">
        <v>0</v>
      </c>
      <c r="S4589" s="832">
        <v>0</v>
      </c>
      <c r="T4589" s="832">
        <v>0</v>
      </c>
      <c r="U4589" s="832">
        <v>0</v>
      </c>
      <c r="V4589" s="832">
        <v>0</v>
      </c>
      <c r="W4589" s="832">
        <v>0</v>
      </c>
      <c r="X4589" s="832">
        <v>0</v>
      </c>
      <c r="Y4589" s="832">
        <v>0</v>
      </c>
      <c r="Z4589" s="832">
        <v>0</v>
      </c>
      <c r="AA4589" s="832">
        <v>0</v>
      </c>
      <c r="AB4589" s="832">
        <v>0</v>
      </c>
      <c r="AC4589" s="832">
        <v>0</v>
      </c>
      <c r="AD4589" s="832">
        <v>0</v>
      </c>
      <c r="AE4589" s="832">
        <v>0</v>
      </c>
      <c r="AF4589" s="832">
        <v>0</v>
      </c>
      <c r="AG4589" s="832">
        <v>0</v>
      </c>
      <c r="AH4589" s="832">
        <v>0</v>
      </c>
      <c r="AI4589" s="832">
        <v>0</v>
      </c>
    </row>
    <row r="4590" spans="1:35" ht="15" customHeight="1">
      <c r="A4590" s="832" t="s">
        <v>1150</v>
      </c>
      <c r="B4590" s="832">
        <v>2025</v>
      </c>
      <c r="C4590" s="832" t="s">
        <v>1648</v>
      </c>
      <c r="D4590" s="832" t="s">
        <v>1649</v>
      </c>
      <c r="E4590" s="832" t="s">
        <v>333</v>
      </c>
      <c r="F4590" s="832" t="s">
        <v>1119</v>
      </c>
      <c r="G4590" s="832">
        <v>0</v>
      </c>
      <c r="H4590" s="832">
        <v>0</v>
      </c>
      <c r="I4590" s="832">
        <v>0</v>
      </c>
      <c r="J4590" s="832">
        <v>0</v>
      </c>
      <c r="K4590" s="832">
        <v>0</v>
      </c>
      <c r="L4590" s="832">
        <v>0</v>
      </c>
      <c r="M4590" s="832">
        <v>0</v>
      </c>
      <c r="N4590" s="832">
        <v>0</v>
      </c>
      <c r="O4590" s="832">
        <v>0</v>
      </c>
      <c r="P4590" s="832">
        <v>0</v>
      </c>
      <c r="Q4590" s="832">
        <v>0</v>
      </c>
      <c r="R4590" s="832">
        <v>0</v>
      </c>
      <c r="S4590" s="832">
        <v>0</v>
      </c>
      <c r="T4590" s="832">
        <v>0</v>
      </c>
      <c r="U4590" s="832">
        <v>0</v>
      </c>
      <c r="V4590" s="832">
        <v>0</v>
      </c>
      <c r="W4590" s="832">
        <v>0</v>
      </c>
      <c r="X4590" s="832">
        <v>0</v>
      </c>
      <c r="Y4590" s="832">
        <v>0</v>
      </c>
      <c r="Z4590" s="832">
        <v>0</v>
      </c>
      <c r="AA4590" s="832">
        <v>0</v>
      </c>
      <c r="AB4590" s="832">
        <v>0</v>
      </c>
      <c r="AC4590" s="832">
        <v>0</v>
      </c>
      <c r="AD4590" s="832">
        <v>0</v>
      </c>
      <c r="AE4590" s="832">
        <v>0</v>
      </c>
      <c r="AF4590" s="832">
        <v>0</v>
      </c>
      <c r="AG4590" s="832">
        <v>0</v>
      </c>
      <c r="AH4590" s="832">
        <v>0</v>
      </c>
      <c r="AI4590" s="832">
        <v>0</v>
      </c>
    </row>
    <row r="4591" spans="1:35" ht="15" customHeight="1">
      <c r="A4591" s="832" t="s">
        <v>1150</v>
      </c>
      <c r="B4591" s="832">
        <v>2025</v>
      </c>
      <c r="C4591" s="832" t="s">
        <v>1650</v>
      </c>
      <c r="D4591" s="832" t="s">
        <v>1651</v>
      </c>
      <c r="E4591" s="832" t="s">
        <v>333</v>
      </c>
      <c r="F4591" s="832" t="s">
        <v>1119</v>
      </c>
      <c r="G4591" s="832">
        <v>0</v>
      </c>
      <c r="H4591" s="832">
        <v>0</v>
      </c>
      <c r="I4591" s="832">
        <v>0</v>
      </c>
      <c r="J4591" s="832">
        <v>0</v>
      </c>
      <c r="K4591" s="832">
        <v>0</v>
      </c>
      <c r="L4591" s="832">
        <v>0</v>
      </c>
      <c r="M4591" s="832">
        <v>0</v>
      </c>
      <c r="N4591" s="832">
        <v>0</v>
      </c>
      <c r="O4591" s="832">
        <v>0</v>
      </c>
      <c r="P4591" s="832">
        <v>0</v>
      </c>
      <c r="Q4591" s="832">
        <v>0</v>
      </c>
      <c r="R4591" s="832">
        <v>0</v>
      </c>
      <c r="S4591" s="832">
        <v>0</v>
      </c>
      <c r="T4591" s="832">
        <v>0</v>
      </c>
      <c r="U4591" s="832">
        <v>0</v>
      </c>
      <c r="V4591" s="832">
        <v>0</v>
      </c>
      <c r="W4591" s="832">
        <v>0</v>
      </c>
      <c r="X4591" s="832">
        <v>0</v>
      </c>
      <c r="Y4591" s="832">
        <v>0</v>
      </c>
      <c r="Z4591" s="832">
        <v>0</v>
      </c>
      <c r="AA4591" s="832">
        <v>0</v>
      </c>
      <c r="AB4591" s="832">
        <v>0</v>
      </c>
      <c r="AC4591" s="832">
        <v>0</v>
      </c>
      <c r="AD4591" s="832">
        <v>0</v>
      </c>
      <c r="AE4591" s="832">
        <v>0</v>
      </c>
      <c r="AF4591" s="832">
        <v>0</v>
      </c>
      <c r="AG4591" s="832">
        <v>0</v>
      </c>
      <c r="AH4591" s="832">
        <v>0</v>
      </c>
      <c r="AI4591" s="832">
        <v>0</v>
      </c>
    </row>
    <row r="4592" spans="1:35" ht="15" customHeight="1">
      <c r="A4592" s="832" t="s">
        <v>1150</v>
      </c>
      <c r="B4592" s="832">
        <v>2025</v>
      </c>
      <c r="C4592" s="832" t="s">
        <v>1652</v>
      </c>
      <c r="D4592" s="832" t="s">
        <v>1653</v>
      </c>
      <c r="E4592" s="832" t="s">
        <v>333</v>
      </c>
      <c r="F4592" s="832" t="s">
        <v>1119</v>
      </c>
      <c r="G4592" s="832">
        <v>0</v>
      </c>
      <c r="H4592" s="832">
        <v>0</v>
      </c>
      <c r="I4592" s="832">
        <v>0</v>
      </c>
      <c r="J4592" s="832">
        <v>0</v>
      </c>
      <c r="K4592" s="832">
        <v>0</v>
      </c>
      <c r="L4592" s="832">
        <v>0</v>
      </c>
      <c r="M4592" s="832">
        <v>0</v>
      </c>
      <c r="N4592" s="832">
        <v>0</v>
      </c>
      <c r="O4592" s="832">
        <v>0</v>
      </c>
      <c r="P4592" s="832">
        <v>0</v>
      </c>
      <c r="Q4592" s="832">
        <v>0</v>
      </c>
      <c r="R4592" s="832">
        <v>0</v>
      </c>
      <c r="S4592" s="832">
        <v>0</v>
      </c>
      <c r="T4592" s="832">
        <v>0</v>
      </c>
      <c r="U4592" s="832">
        <v>0</v>
      </c>
      <c r="V4592" s="832">
        <v>0</v>
      </c>
      <c r="W4592" s="832">
        <v>0</v>
      </c>
      <c r="X4592" s="832">
        <v>0</v>
      </c>
      <c r="Y4592" s="832">
        <v>0</v>
      </c>
      <c r="Z4592" s="832">
        <v>0</v>
      </c>
      <c r="AA4592" s="832">
        <v>0</v>
      </c>
      <c r="AB4592" s="832">
        <v>0</v>
      </c>
      <c r="AC4592" s="832">
        <v>0</v>
      </c>
      <c r="AD4592" s="832">
        <v>0</v>
      </c>
      <c r="AE4592" s="832">
        <v>0</v>
      </c>
      <c r="AF4592" s="832">
        <v>0</v>
      </c>
      <c r="AG4592" s="832">
        <v>0</v>
      </c>
      <c r="AH4592" s="832">
        <v>0</v>
      </c>
      <c r="AI4592" s="832">
        <v>0</v>
      </c>
    </row>
    <row r="4593" spans="1:35" ht="15" customHeight="1">
      <c r="A4593" s="832" t="s">
        <v>1150</v>
      </c>
      <c r="B4593" s="832">
        <v>2025</v>
      </c>
      <c r="C4593" s="832" t="s">
        <v>1654</v>
      </c>
      <c r="D4593" s="832" t="s">
        <v>1655</v>
      </c>
      <c r="E4593" s="832" t="s">
        <v>333</v>
      </c>
      <c r="F4593" s="832" t="s">
        <v>1119</v>
      </c>
      <c r="G4593" s="832">
        <v>0</v>
      </c>
      <c r="H4593" s="832">
        <v>0</v>
      </c>
      <c r="I4593" s="832">
        <v>0</v>
      </c>
      <c r="J4593" s="832">
        <v>0</v>
      </c>
      <c r="K4593" s="832">
        <v>0</v>
      </c>
      <c r="L4593" s="832">
        <v>0</v>
      </c>
      <c r="M4593" s="832">
        <v>0</v>
      </c>
      <c r="N4593" s="832">
        <v>0</v>
      </c>
      <c r="O4593" s="832">
        <v>0</v>
      </c>
      <c r="P4593" s="832">
        <v>0</v>
      </c>
      <c r="Q4593" s="832">
        <v>0</v>
      </c>
      <c r="R4593" s="832">
        <v>0</v>
      </c>
      <c r="S4593" s="832">
        <v>0</v>
      </c>
      <c r="T4593" s="832">
        <v>0</v>
      </c>
      <c r="U4593" s="832">
        <v>0</v>
      </c>
      <c r="V4593" s="832">
        <v>0</v>
      </c>
      <c r="W4593" s="832">
        <v>0</v>
      </c>
      <c r="X4593" s="832">
        <v>0</v>
      </c>
      <c r="Y4593" s="832">
        <v>0</v>
      </c>
      <c r="Z4593" s="832">
        <v>0</v>
      </c>
      <c r="AA4593" s="832">
        <v>0</v>
      </c>
      <c r="AB4593" s="832">
        <v>0</v>
      </c>
      <c r="AC4593" s="832">
        <v>0</v>
      </c>
      <c r="AD4593" s="832">
        <v>0</v>
      </c>
      <c r="AE4593" s="832">
        <v>0</v>
      </c>
      <c r="AF4593" s="832">
        <v>0</v>
      </c>
      <c r="AG4593" s="832">
        <v>0</v>
      </c>
      <c r="AH4593" s="832">
        <v>0</v>
      </c>
      <c r="AI4593" s="832">
        <v>0</v>
      </c>
    </row>
    <row r="4594" spans="1:35" ht="15" customHeight="1">
      <c r="A4594" s="832" t="s">
        <v>1150</v>
      </c>
      <c r="B4594" s="832">
        <v>2025</v>
      </c>
      <c r="C4594" s="832" t="s">
        <v>1656</v>
      </c>
      <c r="D4594" s="832" t="s">
        <v>1657</v>
      </c>
      <c r="E4594" s="832" t="s">
        <v>333</v>
      </c>
      <c r="F4594" s="832" t="s">
        <v>1119</v>
      </c>
      <c r="G4594" s="832">
        <v>0</v>
      </c>
      <c r="H4594" s="832">
        <v>0</v>
      </c>
      <c r="I4594" s="832">
        <v>0</v>
      </c>
      <c r="J4594" s="832">
        <v>0</v>
      </c>
      <c r="K4594" s="832">
        <v>0</v>
      </c>
      <c r="L4594" s="832">
        <v>0</v>
      </c>
      <c r="M4594" s="832">
        <v>0</v>
      </c>
      <c r="N4594" s="832">
        <v>0</v>
      </c>
      <c r="O4594" s="832">
        <v>0</v>
      </c>
      <c r="P4594" s="832">
        <v>0</v>
      </c>
      <c r="Q4594" s="832">
        <v>0</v>
      </c>
      <c r="R4594" s="832">
        <v>0</v>
      </c>
      <c r="S4594" s="832">
        <v>0</v>
      </c>
      <c r="T4594" s="832">
        <v>0</v>
      </c>
      <c r="U4594" s="832">
        <v>0</v>
      </c>
      <c r="V4594" s="832">
        <v>0</v>
      </c>
      <c r="W4594" s="832">
        <v>0</v>
      </c>
      <c r="X4594" s="832">
        <v>0</v>
      </c>
      <c r="Y4594" s="832">
        <v>0</v>
      </c>
      <c r="Z4594" s="832">
        <v>0</v>
      </c>
      <c r="AA4594" s="832">
        <v>0</v>
      </c>
      <c r="AB4594" s="832">
        <v>0</v>
      </c>
      <c r="AC4594" s="832">
        <v>0</v>
      </c>
      <c r="AD4594" s="832">
        <v>0</v>
      </c>
      <c r="AE4594" s="832">
        <v>0</v>
      </c>
      <c r="AF4594" s="832">
        <v>0</v>
      </c>
      <c r="AG4594" s="832">
        <v>0</v>
      </c>
      <c r="AH4594" s="832">
        <v>0</v>
      </c>
      <c r="AI4594" s="832">
        <v>0</v>
      </c>
    </row>
    <row r="4595" spans="1:35" ht="15" customHeight="1">
      <c r="A4595" s="832" t="s">
        <v>1150</v>
      </c>
      <c r="B4595" s="832">
        <v>2025</v>
      </c>
      <c r="C4595" s="832" t="s">
        <v>1658</v>
      </c>
      <c r="D4595" s="832" t="s">
        <v>1659</v>
      </c>
      <c r="E4595" s="832" t="s">
        <v>333</v>
      </c>
      <c r="F4595" s="832" t="s">
        <v>1119</v>
      </c>
      <c r="G4595" s="832">
        <v>0</v>
      </c>
      <c r="H4595" s="832">
        <v>0</v>
      </c>
      <c r="I4595" s="832">
        <v>0</v>
      </c>
      <c r="J4595" s="832">
        <v>0</v>
      </c>
      <c r="K4595" s="832">
        <v>0</v>
      </c>
      <c r="L4595" s="832">
        <v>0</v>
      </c>
      <c r="M4595" s="832">
        <v>0</v>
      </c>
      <c r="N4595" s="832">
        <v>0</v>
      </c>
      <c r="O4595" s="832">
        <v>0</v>
      </c>
      <c r="P4595" s="832">
        <v>0</v>
      </c>
      <c r="Q4595" s="832">
        <v>0</v>
      </c>
      <c r="R4595" s="832">
        <v>0</v>
      </c>
      <c r="S4595" s="832">
        <v>0</v>
      </c>
      <c r="T4595" s="832">
        <v>0</v>
      </c>
      <c r="U4595" s="832">
        <v>0</v>
      </c>
      <c r="V4595" s="832">
        <v>0</v>
      </c>
      <c r="W4595" s="832">
        <v>0</v>
      </c>
      <c r="X4595" s="832">
        <v>0</v>
      </c>
      <c r="Y4595" s="832">
        <v>0</v>
      </c>
      <c r="Z4595" s="832">
        <v>0</v>
      </c>
      <c r="AA4595" s="832">
        <v>0</v>
      </c>
      <c r="AB4595" s="832">
        <v>0</v>
      </c>
      <c r="AC4595" s="832">
        <v>0</v>
      </c>
      <c r="AD4595" s="832">
        <v>0</v>
      </c>
      <c r="AE4595" s="832">
        <v>0</v>
      </c>
      <c r="AF4595" s="832">
        <v>0</v>
      </c>
      <c r="AG4595" s="832">
        <v>0</v>
      </c>
      <c r="AH4595" s="832">
        <v>0</v>
      </c>
      <c r="AI4595" s="832">
        <v>0</v>
      </c>
    </row>
    <row r="4596" spans="1:35" ht="15" customHeight="1">
      <c r="A4596" s="832" t="s">
        <v>1150</v>
      </c>
      <c r="B4596" s="832">
        <v>2025</v>
      </c>
      <c r="C4596" s="832" t="s">
        <v>1660</v>
      </c>
      <c r="D4596" s="832" t="s">
        <v>1661</v>
      </c>
      <c r="E4596" s="832" t="s">
        <v>333</v>
      </c>
      <c r="F4596" s="832" t="s">
        <v>1119</v>
      </c>
      <c r="G4596" s="832">
        <v>0</v>
      </c>
      <c r="H4596" s="832">
        <v>0</v>
      </c>
      <c r="I4596" s="832">
        <v>0</v>
      </c>
      <c r="J4596" s="832">
        <v>0</v>
      </c>
      <c r="K4596" s="832">
        <v>0</v>
      </c>
      <c r="L4596" s="832">
        <v>0</v>
      </c>
      <c r="M4596" s="832">
        <v>0</v>
      </c>
      <c r="N4596" s="832">
        <v>0</v>
      </c>
      <c r="O4596" s="832">
        <v>0</v>
      </c>
      <c r="P4596" s="832">
        <v>0</v>
      </c>
      <c r="Q4596" s="832">
        <v>0</v>
      </c>
      <c r="R4596" s="832">
        <v>0</v>
      </c>
      <c r="S4596" s="832">
        <v>0</v>
      </c>
      <c r="T4596" s="832">
        <v>0</v>
      </c>
      <c r="U4596" s="832">
        <v>0</v>
      </c>
      <c r="V4596" s="832">
        <v>0</v>
      </c>
      <c r="W4596" s="832">
        <v>0</v>
      </c>
      <c r="X4596" s="832">
        <v>0</v>
      </c>
      <c r="Y4596" s="832">
        <v>0</v>
      </c>
      <c r="Z4596" s="832">
        <v>0</v>
      </c>
      <c r="AA4596" s="832">
        <v>0</v>
      </c>
      <c r="AB4596" s="832">
        <v>0</v>
      </c>
      <c r="AC4596" s="832">
        <v>0</v>
      </c>
      <c r="AD4596" s="832">
        <v>0</v>
      </c>
      <c r="AE4596" s="832">
        <v>0</v>
      </c>
      <c r="AF4596" s="832">
        <v>0</v>
      </c>
      <c r="AG4596" s="832">
        <v>0</v>
      </c>
      <c r="AH4596" s="832">
        <v>0</v>
      </c>
      <c r="AI4596" s="832">
        <v>0</v>
      </c>
    </row>
    <row r="4597" spans="1:35" ht="15" customHeight="1">
      <c r="A4597" s="832" t="s">
        <v>1150</v>
      </c>
      <c r="B4597" s="832">
        <v>2025</v>
      </c>
      <c r="C4597" s="832" t="s">
        <v>1662</v>
      </c>
      <c r="D4597" s="832" t="s">
        <v>1663</v>
      </c>
      <c r="E4597" s="832" t="s">
        <v>333</v>
      </c>
      <c r="F4597" s="832" t="s">
        <v>1119</v>
      </c>
      <c r="G4597" s="832">
        <v>0</v>
      </c>
      <c r="H4597" s="832">
        <v>0</v>
      </c>
      <c r="I4597" s="832">
        <v>0</v>
      </c>
      <c r="J4597" s="832">
        <v>0</v>
      </c>
      <c r="K4597" s="832">
        <v>0</v>
      </c>
      <c r="L4597" s="832">
        <v>0</v>
      </c>
      <c r="M4597" s="832">
        <v>0</v>
      </c>
      <c r="N4597" s="832">
        <v>0</v>
      </c>
      <c r="O4597" s="832">
        <v>0</v>
      </c>
      <c r="P4597" s="832">
        <v>0</v>
      </c>
      <c r="Q4597" s="832">
        <v>0</v>
      </c>
      <c r="R4597" s="832">
        <v>0</v>
      </c>
      <c r="S4597" s="832">
        <v>0</v>
      </c>
      <c r="T4597" s="832">
        <v>0</v>
      </c>
      <c r="U4597" s="832">
        <v>0</v>
      </c>
      <c r="V4597" s="832">
        <v>0</v>
      </c>
      <c r="W4597" s="832">
        <v>0</v>
      </c>
      <c r="X4597" s="832">
        <v>0</v>
      </c>
      <c r="Y4597" s="832">
        <v>0</v>
      </c>
      <c r="Z4597" s="832">
        <v>0</v>
      </c>
      <c r="AA4597" s="832">
        <v>0</v>
      </c>
      <c r="AB4597" s="832">
        <v>0</v>
      </c>
      <c r="AC4597" s="832">
        <v>0</v>
      </c>
      <c r="AD4597" s="832">
        <v>0</v>
      </c>
      <c r="AE4597" s="832">
        <v>0</v>
      </c>
      <c r="AF4597" s="832">
        <v>0</v>
      </c>
      <c r="AG4597" s="832">
        <v>0</v>
      </c>
      <c r="AH4597" s="832">
        <v>0</v>
      </c>
      <c r="AI4597" s="832">
        <v>0</v>
      </c>
    </row>
    <row r="4598" spans="1:35" ht="15" customHeight="1">
      <c r="A4598" s="832" t="s">
        <v>1150</v>
      </c>
      <c r="B4598" s="832">
        <v>2025</v>
      </c>
      <c r="C4598" s="832" t="s">
        <v>1664</v>
      </c>
      <c r="D4598" s="832" t="s">
        <v>1665</v>
      </c>
      <c r="E4598" s="832" t="s">
        <v>333</v>
      </c>
      <c r="F4598" s="832" t="s">
        <v>1119</v>
      </c>
      <c r="G4598" s="832">
        <v>0</v>
      </c>
      <c r="H4598" s="832">
        <v>0</v>
      </c>
      <c r="I4598" s="832">
        <v>0</v>
      </c>
      <c r="J4598" s="832">
        <v>0</v>
      </c>
      <c r="K4598" s="832">
        <v>0</v>
      </c>
      <c r="L4598" s="832">
        <v>0</v>
      </c>
      <c r="M4598" s="832">
        <v>0</v>
      </c>
      <c r="N4598" s="832">
        <v>0</v>
      </c>
      <c r="O4598" s="832">
        <v>0</v>
      </c>
      <c r="P4598" s="832">
        <v>0</v>
      </c>
      <c r="Q4598" s="832">
        <v>0</v>
      </c>
      <c r="R4598" s="832">
        <v>0</v>
      </c>
      <c r="S4598" s="832">
        <v>0</v>
      </c>
      <c r="T4598" s="832">
        <v>0</v>
      </c>
      <c r="U4598" s="832">
        <v>0</v>
      </c>
      <c r="V4598" s="832">
        <v>0</v>
      </c>
      <c r="W4598" s="832">
        <v>0</v>
      </c>
      <c r="X4598" s="832">
        <v>0</v>
      </c>
      <c r="Y4598" s="832">
        <v>0</v>
      </c>
      <c r="Z4598" s="832">
        <v>0</v>
      </c>
      <c r="AA4598" s="832">
        <v>0</v>
      </c>
      <c r="AB4598" s="832">
        <v>0</v>
      </c>
      <c r="AC4598" s="832">
        <v>0</v>
      </c>
      <c r="AD4598" s="832">
        <v>0</v>
      </c>
      <c r="AE4598" s="832">
        <v>0</v>
      </c>
      <c r="AF4598" s="832">
        <v>0</v>
      </c>
      <c r="AG4598" s="832">
        <v>0</v>
      </c>
      <c r="AH4598" s="832">
        <v>0</v>
      </c>
      <c r="AI4598" s="832">
        <v>0</v>
      </c>
    </row>
    <row r="4599" spans="1:35" ht="15" customHeight="1">
      <c r="A4599" s="832" t="s">
        <v>1150</v>
      </c>
      <c r="B4599" s="832">
        <v>2025</v>
      </c>
      <c r="C4599" s="832" t="s">
        <v>1666</v>
      </c>
      <c r="D4599" s="832" t="s">
        <v>1667</v>
      </c>
      <c r="E4599" s="832" t="s">
        <v>333</v>
      </c>
      <c r="F4599" s="832" t="s">
        <v>1119</v>
      </c>
      <c r="G4599" s="832">
        <v>0</v>
      </c>
      <c r="H4599" s="832">
        <v>0</v>
      </c>
      <c r="I4599" s="832">
        <v>0</v>
      </c>
      <c r="J4599" s="832">
        <v>0</v>
      </c>
      <c r="K4599" s="832">
        <v>0</v>
      </c>
      <c r="L4599" s="832">
        <v>0</v>
      </c>
      <c r="M4599" s="832">
        <v>0</v>
      </c>
      <c r="N4599" s="832">
        <v>0</v>
      </c>
      <c r="O4599" s="832">
        <v>0</v>
      </c>
      <c r="P4599" s="832">
        <v>0</v>
      </c>
      <c r="Q4599" s="832">
        <v>0</v>
      </c>
      <c r="R4599" s="832">
        <v>0</v>
      </c>
      <c r="S4599" s="832">
        <v>0</v>
      </c>
      <c r="T4599" s="832">
        <v>0</v>
      </c>
      <c r="U4599" s="832">
        <v>0</v>
      </c>
      <c r="V4599" s="832">
        <v>0</v>
      </c>
      <c r="W4599" s="832">
        <v>0</v>
      </c>
      <c r="X4599" s="832">
        <v>0</v>
      </c>
      <c r="Y4599" s="832">
        <v>0</v>
      </c>
      <c r="Z4599" s="832">
        <v>0</v>
      </c>
      <c r="AA4599" s="832">
        <v>0</v>
      </c>
      <c r="AB4599" s="832">
        <v>0</v>
      </c>
      <c r="AC4599" s="832">
        <v>0</v>
      </c>
      <c r="AD4599" s="832">
        <v>0</v>
      </c>
      <c r="AE4599" s="832">
        <v>0</v>
      </c>
      <c r="AF4599" s="832">
        <v>0</v>
      </c>
      <c r="AG4599" s="832">
        <v>0</v>
      </c>
      <c r="AH4599" s="832">
        <v>0</v>
      </c>
      <c r="AI4599" s="832">
        <v>0</v>
      </c>
    </row>
    <row r="4600" spans="1:35" ht="15" customHeight="1">
      <c r="A4600" s="832" t="s">
        <v>1150</v>
      </c>
      <c r="B4600" s="832">
        <v>2025</v>
      </c>
      <c r="C4600" s="832" t="s">
        <v>1668</v>
      </c>
      <c r="D4600" s="832" t="s">
        <v>1669</v>
      </c>
      <c r="E4600" s="832" t="s">
        <v>333</v>
      </c>
      <c r="F4600" s="832" t="s">
        <v>1119</v>
      </c>
      <c r="G4600" s="832">
        <v>0</v>
      </c>
      <c r="H4600" s="832">
        <v>0</v>
      </c>
      <c r="I4600" s="832">
        <v>0</v>
      </c>
      <c r="J4600" s="832">
        <v>0</v>
      </c>
      <c r="K4600" s="832">
        <v>0</v>
      </c>
      <c r="L4600" s="832">
        <v>0</v>
      </c>
      <c r="M4600" s="832">
        <v>0</v>
      </c>
      <c r="N4600" s="832">
        <v>0</v>
      </c>
      <c r="O4600" s="832">
        <v>0</v>
      </c>
      <c r="P4600" s="832">
        <v>0</v>
      </c>
      <c r="Q4600" s="832">
        <v>0</v>
      </c>
      <c r="R4600" s="832">
        <v>0</v>
      </c>
      <c r="S4600" s="832">
        <v>0</v>
      </c>
      <c r="T4600" s="832">
        <v>0</v>
      </c>
      <c r="U4600" s="832">
        <v>0</v>
      </c>
      <c r="V4600" s="832">
        <v>0</v>
      </c>
      <c r="W4600" s="832">
        <v>0</v>
      </c>
      <c r="X4600" s="832">
        <v>0</v>
      </c>
      <c r="Y4600" s="832">
        <v>0</v>
      </c>
      <c r="Z4600" s="832">
        <v>0</v>
      </c>
      <c r="AA4600" s="832">
        <v>0</v>
      </c>
      <c r="AB4600" s="832">
        <v>0</v>
      </c>
      <c r="AC4600" s="832">
        <v>0</v>
      </c>
      <c r="AD4600" s="832">
        <v>0</v>
      </c>
      <c r="AE4600" s="832">
        <v>0</v>
      </c>
      <c r="AF4600" s="832">
        <v>0</v>
      </c>
      <c r="AG4600" s="832">
        <v>0</v>
      </c>
      <c r="AH4600" s="832">
        <v>0</v>
      </c>
      <c r="AI4600" s="832">
        <v>0</v>
      </c>
    </row>
    <row r="4601" spans="1:35" ht="15" customHeight="1">
      <c r="A4601" s="832" t="s">
        <v>1150</v>
      </c>
      <c r="B4601" s="832">
        <v>2025</v>
      </c>
      <c r="C4601" s="832" t="s">
        <v>1670</v>
      </c>
      <c r="D4601" s="832" t="s">
        <v>1671</v>
      </c>
      <c r="E4601" s="832" t="s">
        <v>333</v>
      </c>
      <c r="F4601" s="832" t="s">
        <v>1119</v>
      </c>
      <c r="G4601" s="832">
        <v>0</v>
      </c>
      <c r="H4601" s="832">
        <v>0</v>
      </c>
      <c r="I4601" s="832">
        <v>0</v>
      </c>
      <c r="J4601" s="832">
        <v>0</v>
      </c>
      <c r="K4601" s="832">
        <v>0</v>
      </c>
      <c r="L4601" s="832">
        <v>0</v>
      </c>
      <c r="M4601" s="832">
        <v>0</v>
      </c>
      <c r="N4601" s="832">
        <v>0</v>
      </c>
      <c r="O4601" s="832">
        <v>0</v>
      </c>
      <c r="P4601" s="832">
        <v>0</v>
      </c>
      <c r="Q4601" s="832">
        <v>0</v>
      </c>
      <c r="R4601" s="832">
        <v>0</v>
      </c>
      <c r="S4601" s="832">
        <v>0</v>
      </c>
      <c r="T4601" s="832">
        <v>0</v>
      </c>
      <c r="U4601" s="832">
        <v>0</v>
      </c>
      <c r="V4601" s="832">
        <v>0</v>
      </c>
      <c r="W4601" s="832">
        <v>0</v>
      </c>
      <c r="X4601" s="832">
        <v>0</v>
      </c>
      <c r="Y4601" s="832">
        <v>0</v>
      </c>
      <c r="Z4601" s="832">
        <v>0</v>
      </c>
      <c r="AA4601" s="832">
        <v>0</v>
      </c>
      <c r="AB4601" s="832">
        <v>0</v>
      </c>
      <c r="AC4601" s="832">
        <v>0</v>
      </c>
      <c r="AD4601" s="832">
        <v>0</v>
      </c>
      <c r="AE4601" s="832">
        <v>0</v>
      </c>
      <c r="AF4601" s="832">
        <v>0</v>
      </c>
      <c r="AG4601" s="832">
        <v>0</v>
      </c>
      <c r="AH4601" s="832">
        <v>0</v>
      </c>
      <c r="AI4601" s="832">
        <v>0</v>
      </c>
    </row>
    <row r="4602" spans="1:35" ht="15" customHeight="1">
      <c r="A4602" s="832" t="s">
        <v>1150</v>
      </c>
      <c r="B4602" s="832">
        <v>2025</v>
      </c>
      <c r="C4602" s="832" t="s">
        <v>1672</v>
      </c>
      <c r="D4602" s="832" t="s">
        <v>1673</v>
      </c>
      <c r="E4602" s="832" t="s">
        <v>333</v>
      </c>
      <c r="F4602" s="832" t="s">
        <v>1119</v>
      </c>
      <c r="G4602" s="832">
        <v>0</v>
      </c>
      <c r="H4602" s="832">
        <v>0</v>
      </c>
      <c r="I4602" s="832">
        <v>0</v>
      </c>
      <c r="J4602" s="832">
        <v>0</v>
      </c>
      <c r="K4602" s="832">
        <v>0</v>
      </c>
      <c r="L4602" s="832">
        <v>0</v>
      </c>
      <c r="M4602" s="832">
        <v>0</v>
      </c>
      <c r="N4602" s="832">
        <v>0</v>
      </c>
      <c r="O4602" s="832">
        <v>0</v>
      </c>
      <c r="P4602" s="832">
        <v>0</v>
      </c>
      <c r="Q4602" s="832">
        <v>0</v>
      </c>
      <c r="R4602" s="832">
        <v>0</v>
      </c>
      <c r="S4602" s="832">
        <v>0</v>
      </c>
      <c r="T4602" s="832">
        <v>0</v>
      </c>
      <c r="U4602" s="832">
        <v>0</v>
      </c>
      <c r="V4602" s="832">
        <v>0</v>
      </c>
      <c r="W4602" s="832">
        <v>0</v>
      </c>
      <c r="X4602" s="832">
        <v>0</v>
      </c>
      <c r="Y4602" s="832">
        <v>0</v>
      </c>
      <c r="Z4602" s="832">
        <v>0</v>
      </c>
      <c r="AA4602" s="832">
        <v>0</v>
      </c>
      <c r="AB4602" s="832">
        <v>0</v>
      </c>
      <c r="AC4602" s="832">
        <v>0</v>
      </c>
      <c r="AD4602" s="832">
        <v>0</v>
      </c>
      <c r="AE4602" s="832">
        <v>0</v>
      </c>
      <c r="AF4602" s="832">
        <v>0</v>
      </c>
      <c r="AG4602" s="832">
        <v>0</v>
      </c>
      <c r="AH4602" s="832">
        <v>0</v>
      </c>
      <c r="AI4602" s="832">
        <v>0</v>
      </c>
    </row>
    <row r="4603" spans="1:35" ht="15" customHeight="1">
      <c r="A4603" s="832" t="s">
        <v>1150</v>
      </c>
      <c r="B4603" s="832">
        <v>2025</v>
      </c>
      <c r="C4603" s="832" t="s">
        <v>1674</v>
      </c>
      <c r="D4603" s="832" t="s">
        <v>1675</v>
      </c>
      <c r="E4603" s="832" t="s">
        <v>333</v>
      </c>
      <c r="F4603" s="832" t="s">
        <v>1119</v>
      </c>
      <c r="G4603" s="832">
        <v>0</v>
      </c>
      <c r="H4603" s="832">
        <v>0</v>
      </c>
      <c r="I4603" s="832">
        <v>0</v>
      </c>
      <c r="J4603" s="832">
        <v>0</v>
      </c>
      <c r="K4603" s="832">
        <v>0</v>
      </c>
      <c r="L4603" s="832">
        <v>0</v>
      </c>
      <c r="M4603" s="832">
        <v>0</v>
      </c>
      <c r="N4603" s="832">
        <v>0</v>
      </c>
      <c r="O4603" s="832">
        <v>0</v>
      </c>
      <c r="P4603" s="832">
        <v>0</v>
      </c>
      <c r="Q4603" s="832">
        <v>0</v>
      </c>
      <c r="R4603" s="832">
        <v>0</v>
      </c>
      <c r="S4603" s="832">
        <v>0</v>
      </c>
      <c r="T4603" s="832">
        <v>0</v>
      </c>
      <c r="U4603" s="832">
        <v>0</v>
      </c>
      <c r="V4603" s="832">
        <v>0</v>
      </c>
      <c r="W4603" s="832">
        <v>0</v>
      </c>
      <c r="X4603" s="832">
        <v>0</v>
      </c>
      <c r="Y4603" s="832">
        <v>0</v>
      </c>
      <c r="Z4603" s="832">
        <v>0</v>
      </c>
      <c r="AA4603" s="832">
        <v>0</v>
      </c>
      <c r="AB4603" s="832">
        <v>0</v>
      </c>
      <c r="AC4603" s="832">
        <v>0</v>
      </c>
      <c r="AD4603" s="832">
        <v>0</v>
      </c>
      <c r="AE4603" s="832">
        <v>0</v>
      </c>
      <c r="AF4603" s="832">
        <v>0</v>
      </c>
      <c r="AG4603" s="832">
        <v>0</v>
      </c>
      <c r="AH4603" s="832">
        <v>0</v>
      </c>
      <c r="AI4603" s="832">
        <v>0</v>
      </c>
    </row>
    <row r="4604" spans="1:35" ht="15" customHeight="1">
      <c r="A4604" s="832" t="s">
        <v>1150</v>
      </c>
      <c r="B4604" s="832">
        <v>2025</v>
      </c>
      <c r="C4604" s="832" t="s">
        <v>1676</v>
      </c>
      <c r="D4604" s="832" t="s">
        <v>1677</v>
      </c>
      <c r="E4604" s="832" t="s">
        <v>333</v>
      </c>
      <c r="F4604" s="832" t="s">
        <v>1119</v>
      </c>
      <c r="G4604" s="832">
        <v>0</v>
      </c>
      <c r="H4604" s="832">
        <v>0</v>
      </c>
      <c r="I4604" s="832">
        <v>0</v>
      </c>
      <c r="J4604" s="832">
        <v>0</v>
      </c>
      <c r="K4604" s="832">
        <v>0</v>
      </c>
      <c r="L4604" s="832">
        <v>0</v>
      </c>
      <c r="M4604" s="832">
        <v>0</v>
      </c>
      <c r="N4604" s="832">
        <v>0</v>
      </c>
      <c r="O4604" s="832">
        <v>0</v>
      </c>
      <c r="P4604" s="832">
        <v>0</v>
      </c>
      <c r="Q4604" s="832">
        <v>0</v>
      </c>
      <c r="R4604" s="832">
        <v>0</v>
      </c>
      <c r="S4604" s="832">
        <v>0</v>
      </c>
      <c r="T4604" s="832">
        <v>0</v>
      </c>
      <c r="U4604" s="832">
        <v>0</v>
      </c>
      <c r="V4604" s="832">
        <v>0</v>
      </c>
      <c r="W4604" s="832">
        <v>0</v>
      </c>
      <c r="X4604" s="832">
        <v>0</v>
      </c>
      <c r="Y4604" s="832">
        <v>0</v>
      </c>
      <c r="Z4604" s="832">
        <v>0</v>
      </c>
      <c r="AA4604" s="832">
        <v>0</v>
      </c>
      <c r="AB4604" s="832">
        <v>0</v>
      </c>
      <c r="AC4604" s="832">
        <v>0</v>
      </c>
      <c r="AD4604" s="832">
        <v>0</v>
      </c>
      <c r="AE4604" s="832">
        <v>0</v>
      </c>
      <c r="AF4604" s="832">
        <v>0</v>
      </c>
      <c r="AG4604" s="832">
        <v>0</v>
      </c>
      <c r="AH4604" s="832">
        <v>0</v>
      </c>
      <c r="AI4604" s="832">
        <v>0</v>
      </c>
    </row>
    <row r="4605" spans="1:35" ht="15" customHeight="1">
      <c r="A4605" s="832" t="s">
        <v>1150</v>
      </c>
      <c r="B4605" s="832">
        <v>2025</v>
      </c>
      <c r="C4605" s="832" t="s">
        <v>1678</v>
      </c>
      <c r="D4605" s="832" t="s">
        <v>1679</v>
      </c>
      <c r="E4605" s="832" t="s">
        <v>333</v>
      </c>
      <c r="F4605" s="832" t="s">
        <v>1119</v>
      </c>
      <c r="G4605" s="832">
        <v>0</v>
      </c>
      <c r="H4605" s="832">
        <v>0</v>
      </c>
      <c r="I4605" s="832">
        <v>0</v>
      </c>
      <c r="J4605" s="832">
        <v>0</v>
      </c>
      <c r="K4605" s="832">
        <v>0</v>
      </c>
      <c r="L4605" s="832">
        <v>0</v>
      </c>
      <c r="M4605" s="832">
        <v>0</v>
      </c>
      <c r="N4605" s="832">
        <v>0</v>
      </c>
      <c r="O4605" s="832">
        <v>0</v>
      </c>
      <c r="P4605" s="832">
        <v>0</v>
      </c>
      <c r="Q4605" s="832">
        <v>0</v>
      </c>
      <c r="R4605" s="832">
        <v>0</v>
      </c>
      <c r="S4605" s="832">
        <v>0</v>
      </c>
      <c r="T4605" s="832">
        <v>0</v>
      </c>
      <c r="U4605" s="832">
        <v>0</v>
      </c>
      <c r="V4605" s="832">
        <v>0</v>
      </c>
      <c r="W4605" s="832">
        <v>0</v>
      </c>
      <c r="X4605" s="832">
        <v>0</v>
      </c>
      <c r="Y4605" s="832">
        <v>0</v>
      </c>
      <c r="Z4605" s="832">
        <v>0</v>
      </c>
      <c r="AA4605" s="832">
        <v>0</v>
      </c>
      <c r="AB4605" s="832">
        <v>0</v>
      </c>
      <c r="AC4605" s="832">
        <v>0</v>
      </c>
      <c r="AD4605" s="832">
        <v>0</v>
      </c>
      <c r="AE4605" s="832">
        <v>0</v>
      </c>
      <c r="AF4605" s="832">
        <v>0</v>
      </c>
      <c r="AG4605" s="832">
        <v>0</v>
      </c>
      <c r="AH4605" s="832">
        <v>0</v>
      </c>
      <c r="AI4605" s="832">
        <v>0</v>
      </c>
    </row>
    <row r="4606" spans="1:35" ht="15" customHeight="1">
      <c r="A4606" s="832" t="s">
        <v>1150</v>
      </c>
      <c r="B4606" s="832">
        <v>2025</v>
      </c>
      <c r="C4606" s="832" t="s">
        <v>1680</v>
      </c>
      <c r="D4606" s="832" t="s">
        <v>1681</v>
      </c>
      <c r="E4606" s="832" t="s">
        <v>333</v>
      </c>
      <c r="F4606" s="832" t="s">
        <v>1119</v>
      </c>
      <c r="G4606" s="832">
        <v>0</v>
      </c>
      <c r="H4606" s="832">
        <v>0</v>
      </c>
      <c r="I4606" s="832">
        <v>0</v>
      </c>
      <c r="J4606" s="832">
        <v>0</v>
      </c>
      <c r="K4606" s="832">
        <v>0</v>
      </c>
      <c r="L4606" s="832">
        <v>0</v>
      </c>
      <c r="M4606" s="832">
        <v>0</v>
      </c>
      <c r="N4606" s="832">
        <v>0</v>
      </c>
      <c r="O4606" s="832">
        <v>0</v>
      </c>
      <c r="P4606" s="832">
        <v>0</v>
      </c>
      <c r="Q4606" s="832">
        <v>0</v>
      </c>
      <c r="R4606" s="832">
        <v>0</v>
      </c>
      <c r="S4606" s="832">
        <v>0</v>
      </c>
      <c r="T4606" s="832">
        <v>0</v>
      </c>
      <c r="U4606" s="832">
        <v>0</v>
      </c>
      <c r="V4606" s="832">
        <v>0</v>
      </c>
      <c r="W4606" s="832">
        <v>0</v>
      </c>
      <c r="X4606" s="832">
        <v>0</v>
      </c>
      <c r="Y4606" s="832">
        <v>0</v>
      </c>
      <c r="Z4606" s="832">
        <v>0</v>
      </c>
      <c r="AA4606" s="832">
        <v>0</v>
      </c>
      <c r="AB4606" s="832">
        <v>0</v>
      </c>
      <c r="AC4606" s="832">
        <v>0</v>
      </c>
      <c r="AD4606" s="832">
        <v>0</v>
      </c>
      <c r="AE4606" s="832">
        <v>0</v>
      </c>
      <c r="AF4606" s="832">
        <v>0</v>
      </c>
      <c r="AG4606" s="832">
        <v>0</v>
      </c>
      <c r="AH4606" s="832">
        <v>0</v>
      </c>
      <c r="AI4606" s="832">
        <v>0</v>
      </c>
    </row>
    <row r="4607" spans="1:35" ht="15" customHeight="1">
      <c r="A4607" s="832" t="s">
        <v>1150</v>
      </c>
      <c r="B4607" s="832">
        <v>2025</v>
      </c>
      <c r="C4607" s="832" t="s">
        <v>1682</v>
      </c>
      <c r="D4607" s="832" t="s">
        <v>1683</v>
      </c>
      <c r="E4607" s="832" t="s">
        <v>333</v>
      </c>
      <c r="F4607" s="832" t="s">
        <v>1119</v>
      </c>
      <c r="G4607" s="832">
        <v>0</v>
      </c>
      <c r="H4607" s="832">
        <v>0</v>
      </c>
      <c r="I4607" s="832">
        <v>0</v>
      </c>
      <c r="J4607" s="832">
        <v>0</v>
      </c>
      <c r="K4607" s="832">
        <v>0</v>
      </c>
      <c r="L4607" s="832">
        <v>0</v>
      </c>
      <c r="M4607" s="832">
        <v>0</v>
      </c>
      <c r="N4607" s="832">
        <v>0</v>
      </c>
      <c r="O4607" s="832">
        <v>0</v>
      </c>
      <c r="P4607" s="832">
        <v>0</v>
      </c>
      <c r="Q4607" s="832">
        <v>0</v>
      </c>
      <c r="R4607" s="832">
        <v>0</v>
      </c>
      <c r="S4607" s="832">
        <v>0</v>
      </c>
      <c r="T4607" s="832">
        <v>0</v>
      </c>
      <c r="U4607" s="832">
        <v>0</v>
      </c>
      <c r="V4607" s="832">
        <v>0</v>
      </c>
      <c r="W4607" s="832">
        <v>0</v>
      </c>
      <c r="X4607" s="832">
        <v>0</v>
      </c>
      <c r="Y4607" s="832">
        <v>0</v>
      </c>
      <c r="Z4607" s="832">
        <v>0</v>
      </c>
      <c r="AA4607" s="832">
        <v>0</v>
      </c>
      <c r="AB4607" s="832">
        <v>0</v>
      </c>
      <c r="AC4607" s="832">
        <v>0</v>
      </c>
      <c r="AD4607" s="832">
        <v>0</v>
      </c>
      <c r="AE4607" s="832">
        <v>0</v>
      </c>
      <c r="AF4607" s="832">
        <v>0</v>
      </c>
      <c r="AG4607" s="832">
        <v>0</v>
      </c>
      <c r="AH4607" s="832">
        <v>0</v>
      </c>
      <c r="AI4607" s="832">
        <v>0</v>
      </c>
    </row>
    <row r="4608" spans="1:35" ht="15" customHeight="1">
      <c r="A4608" s="832" t="s">
        <v>1150</v>
      </c>
      <c r="B4608" s="832">
        <v>2025</v>
      </c>
      <c r="C4608" s="832" t="s">
        <v>1684</v>
      </c>
      <c r="D4608" s="832" t="s">
        <v>1685</v>
      </c>
      <c r="E4608" s="832" t="s">
        <v>333</v>
      </c>
      <c r="F4608" s="832" t="s">
        <v>1119</v>
      </c>
      <c r="G4608" s="832">
        <v>0</v>
      </c>
      <c r="H4608" s="832">
        <v>0</v>
      </c>
      <c r="I4608" s="832">
        <v>0</v>
      </c>
      <c r="J4608" s="832">
        <v>0</v>
      </c>
      <c r="K4608" s="832">
        <v>0</v>
      </c>
      <c r="L4608" s="832">
        <v>0</v>
      </c>
      <c r="M4608" s="832">
        <v>0</v>
      </c>
      <c r="N4608" s="832">
        <v>0</v>
      </c>
      <c r="O4608" s="832">
        <v>0</v>
      </c>
      <c r="P4608" s="832">
        <v>0</v>
      </c>
      <c r="Q4608" s="832">
        <v>0</v>
      </c>
      <c r="R4608" s="832">
        <v>0</v>
      </c>
      <c r="S4608" s="832">
        <v>0</v>
      </c>
      <c r="T4608" s="832">
        <v>0</v>
      </c>
      <c r="U4608" s="832">
        <v>0</v>
      </c>
      <c r="V4608" s="832">
        <v>0</v>
      </c>
      <c r="W4608" s="832">
        <v>0</v>
      </c>
      <c r="X4608" s="832">
        <v>0</v>
      </c>
      <c r="Y4608" s="832">
        <v>0</v>
      </c>
      <c r="Z4608" s="832">
        <v>0</v>
      </c>
      <c r="AA4608" s="832">
        <v>0</v>
      </c>
      <c r="AB4608" s="832">
        <v>0</v>
      </c>
      <c r="AC4608" s="832">
        <v>0</v>
      </c>
      <c r="AD4608" s="832">
        <v>0</v>
      </c>
      <c r="AE4608" s="832">
        <v>0</v>
      </c>
      <c r="AF4608" s="832">
        <v>0</v>
      </c>
      <c r="AG4608" s="832">
        <v>0</v>
      </c>
      <c r="AH4608" s="832">
        <v>0</v>
      </c>
      <c r="AI4608" s="832">
        <v>0</v>
      </c>
    </row>
    <row r="4609" spans="1:35" ht="15" customHeight="1">
      <c r="A4609" s="832" t="s">
        <v>1150</v>
      </c>
      <c r="B4609" s="832">
        <v>2025</v>
      </c>
      <c r="C4609" s="832" t="s">
        <v>1686</v>
      </c>
      <c r="D4609" s="832" t="s">
        <v>1687</v>
      </c>
      <c r="E4609" s="832" t="s">
        <v>333</v>
      </c>
      <c r="F4609" s="832" t="s">
        <v>1119</v>
      </c>
      <c r="G4609" s="832">
        <v>0</v>
      </c>
      <c r="H4609" s="832">
        <v>0</v>
      </c>
      <c r="I4609" s="832">
        <v>0</v>
      </c>
      <c r="J4609" s="832">
        <v>0</v>
      </c>
      <c r="K4609" s="832">
        <v>0</v>
      </c>
      <c r="L4609" s="832">
        <v>0</v>
      </c>
      <c r="M4609" s="832">
        <v>0</v>
      </c>
      <c r="N4609" s="832">
        <v>0</v>
      </c>
      <c r="O4609" s="832">
        <v>0</v>
      </c>
      <c r="P4609" s="832">
        <v>0</v>
      </c>
      <c r="Q4609" s="832">
        <v>0</v>
      </c>
      <c r="R4609" s="832">
        <v>0</v>
      </c>
      <c r="S4609" s="832">
        <v>0</v>
      </c>
      <c r="T4609" s="832">
        <v>0</v>
      </c>
      <c r="U4609" s="832">
        <v>0</v>
      </c>
      <c r="V4609" s="832">
        <v>0</v>
      </c>
      <c r="W4609" s="832">
        <v>0</v>
      </c>
      <c r="X4609" s="832">
        <v>0</v>
      </c>
      <c r="Y4609" s="832">
        <v>0</v>
      </c>
      <c r="Z4609" s="832">
        <v>0</v>
      </c>
      <c r="AA4609" s="832">
        <v>0</v>
      </c>
      <c r="AB4609" s="832">
        <v>0</v>
      </c>
      <c r="AC4609" s="832">
        <v>0</v>
      </c>
      <c r="AD4609" s="832">
        <v>0</v>
      </c>
      <c r="AE4609" s="832">
        <v>0</v>
      </c>
      <c r="AF4609" s="832">
        <v>0</v>
      </c>
      <c r="AG4609" s="832">
        <v>0</v>
      </c>
      <c r="AH4609" s="832">
        <v>0</v>
      </c>
      <c r="AI4609" s="832">
        <v>0</v>
      </c>
    </row>
    <row r="4610" spans="1:35" ht="15" customHeight="1">
      <c r="A4610" s="832" t="s">
        <v>1150</v>
      </c>
      <c r="B4610" s="832">
        <v>2025</v>
      </c>
      <c r="C4610" s="832" t="s">
        <v>1688</v>
      </c>
      <c r="D4610" s="832" t="s">
        <v>1689</v>
      </c>
      <c r="E4610" s="832" t="s">
        <v>333</v>
      </c>
      <c r="F4610" s="832" t="s">
        <v>1119</v>
      </c>
      <c r="G4610" s="832">
        <v>0</v>
      </c>
      <c r="H4610" s="832">
        <v>0</v>
      </c>
      <c r="I4610" s="832">
        <v>0</v>
      </c>
      <c r="J4610" s="832">
        <v>0</v>
      </c>
      <c r="K4610" s="832">
        <v>0</v>
      </c>
      <c r="L4610" s="832">
        <v>0</v>
      </c>
      <c r="M4610" s="832">
        <v>0</v>
      </c>
      <c r="N4610" s="832">
        <v>0</v>
      </c>
      <c r="O4610" s="832">
        <v>0</v>
      </c>
      <c r="P4610" s="832">
        <v>0</v>
      </c>
      <c r="Q4610" s="832">
        <v>0</v>
      </c>
      <c r="R4610" s="832">
        <v>0</v>
      </c>
      <c r="S4610" s="832">
        <v>0</v>
      </c>
      <c r="T4610" s="832">
        <v>0</v>
      </c>
      <c r="U4610" s="832">
        <v>0</v>
      </c>
      <c r="V4610" s="832">
        <v>0</v>
      </c>
      <c r="W4610" s="832">
        <v>0</v>
      </c>
      <c r="X4610" s="832">
        <v>0</v>
      </c>
      <c r="Y4610" s="832">
        <v>0</v>
      </c>
      <c r="Z4610" s="832">
        <v>0</v>
      </c>
      <c r="AA4610" s="832">
        <v>0</v>
      </c>
      <c r="AB4610" s="832">
        <v>0</v>
      </c>
      <c r="AC4610" s="832">
        <v>0</v>
      </c>
      <c r="AD4610" s="832">
        <v>0</v>
      </c>
      <c r="AE4610" s="832">
        <v>0</v>
      </c>
      <c r="AF4610" s="832">
        <v>0</v>
      </c>
      <c r="AG4610" s="832">
        <v>0</v>
      </c>
      <c r="AH4610" s="832">
        <v>0</v>
      </c>
      <c r="AI4610" s="832">
        <v>0</v>
      </c>
    </row>
    <row r="4611" spans="1:35" ht="15" customHeight="1">
      <c r="A4611" s="832" t="s">
        <v>1150</v>
      </c>
      <c r="B4611" s="832">
        <v>2025</v>
      </c>
      <c r="C4611" s="832" t="s">
        <v>1690</v>
      </c>
      <c r="D4611" s="832" t="s">
        <v>1691</v>
      </c>
      <c r="E4611" s="832" t="s">
        <v>333</v>
      </c>
      <c r="F4611" s="832" t="s">
        <v>1119</v>
      </c>
      <c r="G4611" s="832">
        <v>0</v>
      </c>
      <c r="H4611" s="832">
        <v>0</v>
      </c>
      <c r="I4611" s="832">
        <v>0</v>
      </c>
      <c r="J4611" s="832">
        <v>0</v>
      </c>
      <c r="K4611" s="832">
        <v>0</v>
      </c>
      <c r="L4611" s="832">
        <v>0</v>
      </c>
      <c r="M4611" s="832">
        <v>0</v>
      </c>
      <c r="N4611" s="832">
        <v>0</v>
      </c>
      <c r="O4611" s="832">
        <v>0</v>
      </c>
      <c r="P4611" s="832">
        <v>0</v>
      </c>
      <c r="Q4611" s="832">
        <v>0</v>
      </c>
      <c r="R4611" s="832">
        <v>0</v>
      </c>
      <c r="S4611" s="832">
        <v>0</v>
      </c>
      <c r="T4611" s="832">
        <v>0</v>
      </c>
      <c r="U4611" s="832">
        <v>0</v>
      </c>
      <c r="V4611" s="832">
        <v>0</v>
      </c>
      <c r="W4611" s="832">
        <v>0</v>
      </c>
      <c r="X4611" s="832">
        <v>0</v>
      </c>
      <c r="Y4611" s="832">
        <v>0</v>
      </c>
      <c r="Z4611" s="832">
        <v>0</v>
      </c>
      <c r="AA4611" s="832">
        <v>0</v>
      </c>
      <c r="AB4611" s="832">
        <v>0</v>
      </c>
      <c r="AC4611" s="832">
        <v>0</v>
      </c>
      <c r="AD4611" s="832">
        <v>0</v>
      </c>
      <c r="AE4611" s="832">
        <v>0</v>
      </c>
      <c r="AF4611" s="832">
        <v>0</v>
      </c>
      <c r="AG4611" s="832">
        <v>0</v>
      </c>
      <c r="AH4611" s="832">
        <v>0</v>
      </c>
      <c r="AI4611" s="832">
        <v>0</v>
      </c>
    </row>
    <row r="4612" spans="1:35" ht="15" customHeight="1">
      <c r="A4612" s="832" t="s">
        <v>1150</v>
      </c>
      <c r="B4612" s="832">
        <v>2025</v>
      </c>
      <c r="C4612" s="832" t="s">
        <v>1692</v>
      </c>
      <c r="D4612" s="832" t="s">
        <v>1693</v>
      </c>
      <c r="E4612" s="832" t="s">
        <v>333</v>
      </c>
      <c r="F4612" s="832" t="s">
        <v>1119</v>
      </c>
      <c r="G4612" s="832">
        <v>0</v>
      </c>
      <c r="H4612" s="832">
        <v>0</v>
      </c>
      <c r="I4612" s="832">
        <v>0</v>
      </c>
      <c r="J4612" s="832">
        <v>0</v>
      </c>
      <c r="K4612" s="832">
        <v>0</v>
      </c>
      <c r="L4612" s="832">
        <v>0</v>
      </c>
      <c r="M4612" s="832">
        <v>0</v>
      </c>
      <c r="N4612" s="832">
        <v>0</v>
      </c>
      <c r="O4612" s="832">
        <v>0</v>
      </c>
      <c r="P4612" s="832">
        <v>0</v>
      </c>
      <c r="Q4612" s="832">
        <v>0</v>
      </c>
      <c r="R4612" s="832">
        <v>0</v>
      </c>
      <c r="S4612" s="832">
        <v>0</v>
      </c>
      <c r="T4612" s="832">
        <v>0</v>
      </c>
      <c r="U4612" s="832">
        <v>0</v>
      </c>
      <c r="V4612" s="832">
        <v>0</v>
      </c>
      <c r="W4612" s="832">
        <v>0</v>
      </c>
      <c r="X4612" s="832">
        <v>0</v>
      </c>
      <c r="Y4612" s="832">
        <v>0</v>
      </c>
      <c r="Z4612" s="832">
        <v>0</v>
      </c>
      <c r="AA4612" s="832">
        <v>0</v>
      </c>
      <c r="AB4612" s="832">
        <v>0</v>
      </c>
      <c r="AC4612" s="832">
        <v>0</v>
      </c>
      <c r="AD4612" s="832">
        <v>0</v>
      </c>
      <c r="AE4612" s="832">
        <v>0</v>
      </c>
      <c r="AF4612" s="832">
        <v>0</v>
      </c>
      <c r="AG4612" s="832">
        <v>0</v>
      </c>
      <c r="AH4612" s="832">
        <v>0</v>
      </c>
      <c r="AI4612" s="832">
        <v>0</v>
      </c>
    </row>
    <row r="4613" spans="1:35" ht="15" customHeight="1">
      <c r="A4613" s="832" t="s">
        <v>1150</v>
      </c>
      <c r="B4613" s="832">
        <v>2025</v>
      </c>
      <c r="C4613" s="832" t="s">
        <v>1694</v>
      </c>
      <c r="D4613" s="832" t="s">
        <v>1695</v>
      </c>
      <c r="E4613" s="832" t="s">
        <v>333</v>
      </c>
      <c r="F4613" s="832" t="s">
        <v>1119</v>
      </c>
      <c r="G4613" s="832">
        <v>0</v>
      </c>
      <c r="H4613" s="832">
        <v>0</v>
      </c>
      <c r="I4613" s="832">
        <v>0</v>
      </c>
      <c r="J4613" s="832">
        <v>0</v>
      </c>
      <c r="K4613" s="832">
        <v>0</v>
      </c>
      <c r="L4613" s="832">
        <v>0</v>
      </c>
      <c r="M4613" s="832">
        <v>0</v>
      </c>
      <c r="N4613" s="832">
        <v>0</v>
      </c>
      <c r="O4613" s="832">
        <v>0</v>
      </c>
      <c r="P4613" s="832">
        <v>0</v>
      </c>
      <c r="Q4613" s="832">
        <v>0</v>
      </c>
      <c r="R4613" s="832">
        <v>0</v>
      </c>
      <c r="S4613" s="832">
        <v>0</v>
      </c>
      <c r="T4613" s="832">
        <v>0</v>
      </c>
      <c r="U4613" s="832">
        <v>0</v>
      </c>
      <c r="V4613" s="832">
        <v>0</v>
      </c>
      <c r="W4613" s="832">
        <v>0</v>
      </c>
      <c r="X4613" s="832">
        <v>0</v>
      </c>
      <c r="Y4613" s="832">
        <v>0</v>
      </c>
      <c r="Z4613" s="832">
        <v>0</v>
      </c>
      <c r="AA4613" s="832">
        <v>0</v>
      </c>
      <c r="AB4613" s="832">
        <v>0</v>
      </c>
      <c r="AC4613" s="832">
        <v>0</v>
      </c>
      <c r="AD4613" s="832">
        <v>0</v>
      </c>
      <c r="AE4613" s="832">
        <v>0</v>
      </c>
      <c r="AF4613" s="832">
        <v>0</v>
      </c>
      <c r="AG4613" s="832">
        <v>0</v>
      </c>
      <c r="AH4613" s="832">
        <v>0</v>
      </c>
      <c r="AI4613" s="832">
        <v>0</v>
      </c>
    </row>
    <row r="4614" spans="1:35" ht="15" customHeight="1">
      <c r="A4614" s="832" t="s">
        <v>1150</v>
      </c>
      <c r="B4614" s="832">
        <v>2025</v>
      </c>
      <c r="C4614" s="832" t="s">
        <v>1696</v>
      </c>
      <c r="D4614" s="832" t="s">
        <v>1697</v>
      </c>
      <c r="E4614" s="832" t="s">
        <v>333</v>
      </c>
      <c r="F4614" s="832" t="s">
        <v>1119</v>
      </c>
      <c r="G4614" s="832">
        <v>0</v>
      </c>
      <c r="H4614" s="832">
        <v>0</v>
      </c>
      <c r="I4614" s="832">
        <v>0</v>
      </c>
      <c r="J4614" s="832">
        <v>0</v>
      </c>
      <c r="K4614" s="832">
        <v>0</v>
      </c>
      <c r="L4614" s="832">
        <v>0</v>
      </c>
      <c r="M4614" s="832">
        <v>0</v>
      </c>
      <c r="N4614" s="832">
        <v>0</v>
      </c>
      <c r="O4614" s="832">
        <v>0</v>
      </c>
      <c r="P4614" s="832">
        <v>0</v>
      </c>
      <c r="Q4614" s="832">
        <v>0</v>
      </c>
      <c r="R4614" s="832">
        <v>0</v>
      </c>
      <c r="S4614" s="832">
        <v>0</v>
      </c>
      <c r="T4614" s="832">
        <v>0</v>
      </c>
      <c r="U4614" s="832">
        <v>0</v>
      </c>
      <c r="V4614" s="832">
        <v>0</v>
      </c>
      <c r="W4614" s="832">
        <v>0</v>
      </c>
      <c r="X4614" s="832">
        <v>0</v>
      </c>
      <c r="Y4614" s="832">
        <v>0</v>
      </c>
      <c r="Z4614" s="832">
        <v>0</v>
      </c>
      <c r="AA4614" s="832">
        <v>0</v>
      </c>
      <c r="AB4614" s="832">
        <v>0</v>
      </c>
      <c r="AC4614" s="832">
        <v>0</v>
      </c>
      <c r="AD4614" s="832">
        <v>0</v>
      </c>
      <c r="AE4614" s="832">
        <v>0</v>
      </c>
      <c r="AF4614" s="832">
        <v>0</v>
      </c>
      <c r="AG4614" s="832">
        <v>0</v>
      </c>
      <c r="AH4614" s="832">
        <v>0</v>
      </c>
      <c r="AI4614" s="832">
        <v>0</v>
      </c>
    </row>
    <row r="4615" spans="1:35" ht="15" customHeight="1">
      <c r="A4615" s="832" t="s">
        <v>1150</v>
      </c>
      <c r="B4615" s="832">
        <v>2025</v>
      </c>
      <c r="C4615" s="832" t="s">
        <v>1698</v>
      </c>
      <c r="D4615" s="832" t="s">
        <v>1699</v>
      </c>
      <c r="E4615" s="832" t="s">
        <v>333</v>
      </c>
      <c r="F4615" s="832" t="s">
        <v>1119</v>
      </c>
      <c r="G4615" s="832">
        <v>0</v>
      </c>
      <c r="H4615" s="832">
        <v>0</v>
      </c>
      <c r="I4615" s="832">
        <v>0</v>
      </c>
      <c r="J4615" s="832">
        <v>0</v>
      </c>
      <c r="K4615" s="832">
        <v>0</v>
      </c>
      <c r="L4615" s="832">
        <v>0</v>
      </c>
      <c r="M4615" s="832">
        <v>0</v>
      </c>
      <c r="N4615" s="832">
        <v>0</v>
      </c>
      <c r="O4615" s="832">
        <v>0</v>
      </c>
      <c r="P4615" s="832">
        <v>0</v>
      </c>
      <c r="Q4615" s="832">
        <v>0</v>
      </c>
      <c r="R4615" s="832">
        <v>0</v>
      </c>
      <c r="S4615" s="832">
        <v>0</v>
      </c>
      <c r="T4615" s="832">
        <v>0</v>
      </c>
      <c r="U4615" s="832">
        <v>0</v>
      </c>
      <c r="V4615" s="832">
        <v>0</v>
      </c>
      <c r="W4615" s="832">
        <v>0</v>
      </c>
      <c r="X4615" s="832">
        <v>0</v>
      </c>
      <c r="Y4615" s="832">
        <v>0</v>
      </c>
      <c r="Z4615" s="832">
        <v>0</v>
      </c>
      <c r="AA4615" s="832">
        <v>0</v>
      </c>
      <c r="AB4615" s="832">
        <v>0</v>
      </c>
      <c r="AC4615" s="832">
        <v>0</v>
      </c>
      <c r="AD4615" s="832">
        <v>0</v>
      </c>
      <c r="AE4615" s="832">
        <v>0</v>
      </c>
      <c r="AF4615" s="832">
        <v>0</v>
      </c>
      <c r="AG4615" s="832">
        <v>0</v>
      </c>
      <c r="AH4615" s="832">
        <v>0</v>
      </c>
      <c r="AI4615" s="832">
        <v>0</v>
      </c>
    </row>
    <row r="4616" spans="1:35" ht="15" customHeight="1">
      <c r="A4616" s="832" t="s">
        <v>1150</v>
      </c>
      <c r="B4616" s="832">
        <v>2025</v>
      </c>
      <c r="C4616" s="832" t="s">
        <v>1700</v>
      </c>
      <c r="D4616" s="832" t="s">
        <v>1701</v>
      </c>
      <c r="E4616" s="832" t="s">
        <v>333</v>
      </c>
      <c r="F4616" s="832" t="s">
        <v>1119</v>
      </c>
      <c r="G4616" s="832">
        <v>0</v>
      </c>
      <c r="H4616" s="832">
        <v>0</v>
      </c>
      <c r="I4616" s="832">
        <v>0</v>
      </c>
      <c r="J4616" s="832">
        <v>0</v>
      </c>
      <c r="K4616" s="832">
        <v>0</v>
      </c>
      <c r="L4616" s="832">
        <v>0</v>
      </c>
      <c r="M4616" s="832">
        <v>0</v>
      </c>
      <c r="N4616" s="832">
        <v>0</v>
      </c>
      <c r="O4616" s="832">
        <v>0</v>
      </c>
      <c r="P4616" s="832">
        <v>0</v>
      </c>
      <c r="Q4616" s="832">
        <v>0</v>
      </c>
      <c r="R4616" s="832">
        <v>0</v>
      </c>
      <c r="S4616" s="832">
        <v>0</v>
      </c>
      <c r="T4616" s="832">
        <v>0</v>
      </c>
      <c r="U4616" s="832">
        <v>0</v>
      </c>
      <c r="V4616" s="832">
        <v>0</v>
      </c>
      <c r="W4616" s="832">
        <v>0</v>
      </c>
      <c r="X4616" s="832">
        <v>0</v>
      </c>
      <c r="Y4616" s="832">
        <v>0</v>
      </c>
      <c r="Z4616" s="832">
        <v>0</v>
      </c>
      <c r="AA4616" s="832">
        <v>0</v>
      </c>
      <c r="AB4616" s="832">
        <v>0</v>
      </c>
      <c r="AC4616" s="832">
        <v>0</v>
      </c>
      <c r="AD4616" s="832">
        <v>0</v>
      </c>
      <c r="AE4616" s="832">
        <v>0</v>
      </c>
      <c r="AF4616" s="832">
        <v>0</v>
      </c>
      <c r="AG4616" s="832">
        <v>0</v>
      </c>
      <c r="AH4616" s="832">
        <v>0</v>
      </c>
      <c r="AI4616" s="832">
        <v>0</v>
      </c>
    </row>
    <row r="4617" spans="1:35" ht="15" customHeight="1">
      <c r="A4617" s="832" t="s">
        <v>1150</v>
      </c>
      <c r="B4617" s="832">
        <v>2025</v>
      </c>
      <c r="C4617" s="832" t="s">
        <v>1702</v>
      </c>
      <c r="D4617" s="832" t="s">
        <v>1703</v>
      </c>
      <c r="E4617" s="832" t="s">
        <v>333</v>
      </c>
      <c r="F4617" s="832" t="s">
        <v>1119</v>
      </c>
      <c r="G4617" s="832">
        <v>0</v>
      </c>
      <c r="H4617" s="832">
        <v>0</v>
      </c>
      <c r="I4617" s="832">
        <v>0</v>
      </c>
      <c r="J4617" s="832">
        <v>0</v>
      </c>
      <c r="K4617" s="832">
        <v>0</v>
      </c>
      <c r="L4617" s="832">
        <v>0</v>
      </c>
      <c r="M4617" s="832">
        <v>0</v>
      </c>
      <c r="N4617" s="832">
        <v>0</v>
      </c>
      <c r="O4617" s="832">
        <v>0</v>
      </c>
      <c r="P4617" s="832">
        <v>0</v>
      </c>
      <c r="Q4617" s="832">
        <v>0</v>
      </c>
      <c r="R4617" s="832">
        <v>0</v>
      </c>
      <c r="S4617" s="832">
        <v>0</v>
      </c>
      <c r="T4617" s="832">
        <v>0</v>
      </c>
      <c r="U4617" s="832">
        <v>0</v>
      </c>
      <c r="V4617" s="832">
        <v>0</v>
      </c>
      <c r="W4617" s="832">
        <v>0</v>
      </c>
      <c r="X4617" s="832">
        <v>0</v>
      </c>
      <c r="Y4617" s="832">
        <v>0</v>
      </c>
      <c r="Z4617" s="832">
        <v>0</v>
      </c>
      <c r="AA4617" s="832">
        <v>0</v>
      </c>
      <c r="AB4617" s="832">
        <v>0</v>
      </c>
      <c r="AC4617" s="832">
        <v>0</v>
      </c>
      <c r="AD4617" s="832">
        <v>0</v>
      </c>
      <c r="AE4617" s="832">
        <v>0</v>
      </c>
      <c r="AF4617" s="832">
        <v>0</v>
      </c>
      <c r="AG4617" s="832">
        <v>0</v>
      </c>
      <c r="AH4617" s="832">
        <v>0</v>
      </c>
      <c r="AI4617" s="832">
        <v>0</v>
      </c>
    </row>
    <row r="4618" spans="1:35" ht="15" customHeight="1">
      <c r="A4618" s="832" t="s">
        <v>1150</v>
      </c>
      <c r="B4618" s="832">
        <v>2025</v>
      </c>
      <c r="C4618" s="832" t="s">
        <v>1704</v>
      </c>
      <c r="D4618" s="832" t="s">
        <v>1705</v>
      </c>
      <c r="E4618" s="832" t="s">
        <v>333</v>
      </c>
      <c r="F4618" s="832" t="s">
        <v>1119</v>
      </c>
      <c r="G4618" s="832">
        <v>0</v>
      </c>
      <c r="H4618" s="832">
        <v>0</v>
      </c>
      <c r="I4618" s="832">
        <v>0</v>
      </c>
      <c r="J4618" s="832">
        <v>0</v>
      </c>
      <c r="K4618" s="832">
        <v>0</v>
      </c>
      <c r="L4618" s="832">
        <v>0</v>
      </c>
      <c r="M4618" s="832">
        <v>0</v>
      </c>
      <c r="N4618" s="832">
        <v>0</v>
      </c>
      <c r="O4618" s="832">
        <v>0</v>
      </c>
      <c r="P4618" s="832">
        <v>0</v>
      </c>
      <c r="Q4618" s="832">
        <v>0</v>
      </c>
      <c r="R4618" s="832">
        <v>0</v>
      </c>
      <c r="S4618" s="832">
        <v>0</v>
      </c>
      <c r="T4618" s="832">
        <v>0</v>
      </c>
      <c r="U4618" s="832">
        <v>0</v>
      </c>
      <c r="V4618" s="832">
        <v>0</v>
      </c>
      <c r="W4618" s="832">
        <v>0</v>
      </c>
      <c r="X4618" s="832">
        <v>0</v>
      </c>
      <c r="Y4618" s="832">
        <v>0</v>
      </c>
      <c r="Z4618" s="832">
        <v>0</v>
      </c>
      <c r="AA4618" s="832">
        <v>0</v>
      </c>
      <c r="AB4618" s="832">
        <v>0</v>
      </c>
      <c r="AC4618" s="832">
        <v>0</v>
      </c>
      <c r="AD4618" s="832">
        <v>0</v>
      </c>
      <c r="AE4618" s="832">
        <v>0</v>
      </c>
      <c r="AF4618" s="832">
        <v>0</v>
      </c>
      <c r="AG4618" s="832">
        <v>0</v>
      </c>
      <c r="AH4618" s="832">
        <v>0</v>
      </c>
      <c r="AI4618" s="832">
        <v>0</v>
      </c>
    </row>
    <row r="4619" spans="1:35" ht="15" customHeight="1">
      <c r="A4619" s="832" t="s">
        <v>1150</v>
      </c>
      <c r="B4619" s="832">
        <v>2025</v>
      </c>
      <c r="C4619" s="832" t="s">
        <v>1706</v>
      </c>
      <c r="D4619" s="832" t="s">
        <v>1707</v>
      </c>
      <c r="E4619" s="832" t="s">
        <v>333</v>
      </c>
      <c r="F4619" s="832" t="s">
        <v>1119</v>
      </c>
      <c r="G4619" s="832">
        <v>0</v>
      </c>
      <c r="H4619" s="832">
        <v>0</v>
      </c>
      <c r="I4619" s="832">
        <v>0</v>
      </c>
      <c r="J4619" s="832">
        <v>0</v>
      </c>
      <c r="K4619" s="832">
        <v>0</v>
      </c>
      <c r="L4619" s="832">
        <v>0</v>
      </c>
      <c r="M4619" s="832">
        <v>0</v>
      </c>
      <c r="N4619" s="832">
        <v>0</v>
      </c>
      <c r="O4619" s="832">
        <v>0</v>
      </c>
      <c r="P4619" s="832">
        <v>0</v>
      </c>
      <c r="Q4619" s="832">
        <v>0</v>
      </c>
      <c r="R4619" s="832">
        <v>0</v>
      </c>
      <c r="S4619" s="832">
        <v>0</v>
      </c>
      <c r="T4619" s="832">
        <v>0</v>
      </c>
      <c r="U4619" s="832">
        <v>0</v>
      </c>
      <c r="V4619" s="832">
        <v>0</v>
      </c>
      <c r="W4619" s="832">
        <v>0</v>
      </c>
      <c r="X4619" s="832">
        <v>0</v>
      </c>
      <c r="Y4619" s="832">
        <v>0</v>
      </c>
      <c r="Z4619" s="832">
        <v>0</v>
      </c>
      <c r="AA4619" s="832">
        <v>0</v>
      </c>
      <c r="AB4619" s="832">
        <v>0</v>
      </c>
      <c r="AC4619" s="832">
        <v>0</v>
      </c>
      <c r="AD4619" s="832">
        <v>0</v>
      </c>
      <c r="AE4619" s="832">
        <v>0</v>
      </c>
      <c r="AF4619" s="832">
        <v>0</v>
      </c>
      <c r="AG4619" s="832">
        <v>0</v>
      </c>
      <c r="AH4619" s="832">
        <v>0</v>
      </c>
      <c r="AI4619" s="832">
        <v>0</v>
      </c>
    </row>
    <row r="4620" spans="1:35" ht="15" customHeight="1">
      <c r="A4620" s="832" t="s">
        <v>1150</v>
      </c>
      <c r="B4620" s="832">
        <v>2025</v>
      </c>
      <c r="C4620" s="832" t="s">
        <v>1708</v>
      </c>
      <c r="D4620" s="832" t="s">
        <v>1709</v>
      </c>
      <c r="E4620" s="832" t="s">
        <v>333</v>
      </c>
      <c r="F4620" s="832" t="s">
        <v>1119</v>
      </c>
      <c r="G4620" s="832">
        <v>0</v>
      </c>
      <c r="H4620" s="832">
        <v>0</v>
      </c>
      <c r="I4620" s="832">
        <v>0</v>
      </c>
      <c r="J4620" s="832">
        <v>0</v>
      </c>
      <c r="K4620" s="832">
        <v>0</v>
      </c>
      <c r="L4620" s="832">
        <v>0</v>
      </c>
      <c r="M4620" s="832">
        <v>0</v>
      </c>
      <c r="N4620" s="832">
        <v>0</v>
      </c>
      <c r="O4620" s="832">
        <v>0</v>
      </c>
      <c r="P4620" s="832">
        <v>0</v>
      </c>
      <c r="Q4620" s="832">
        <v>0</v>
      </c>
      <c r="R4620" s="832">
        <v>0</v>
      </c>
      <c r="S4620" s="832">
        <v>0</v>
      </c>
      <c r="T4620" s="832">
        <v>0</v>
      </c>
      <c r="U4620" s="832">
        <v>0</v>
      </c>
      <c r="V4620" s="832">
        <v>0</v>
      </c>
      <c r="W4620" s="832">
        <v>0</v>
      </c>
      <c r="X4620" s="832">
        <v>0</v>
      </c>
      <c r="Y4620" s="832">
        <v>0</v>
      </c>
      <c r="Z4620" s="832">
        <v>0</v>
      </c>
      <c r="AA4620" s="832">
        <v>0</v>
      </c>
      <c r="AB4620" s="832">
        <v>0</v>
      </c>
      <c r="AC4620" s="832">
        <v>0</v>
      </c>
      <c r="AD4620" s="832">
        <v>0</v>
      </c>
      <c r="AE4620" s="832">
        <v>0</v>
      </c>
      <c r="AF4620" s="832">
        <v>0</v>
      </c>
      <c r="AG4620" s="832">
        <v>0</v>
      </c>
      <c r="AH4620" s="832">
        <v>0</v>
      </c>
      <c r="AI4620" s="832">
        <v>0</v>
      </c>
    </row>
    <row r="4621" spans="1:35" ht="15" customHeight="1">
      <c r="A4621" s="832" t="s">
        <v>1150</v>
      </c>
      <c r="B4621" s="832">
        <v>2025</v>
      </c>
      <c r="C4621" s="832" t="s">
        <v>1710</v>
      </c>
      <c r="D4621" s="832" t="s">
        <v>1711</v>
      </c>
      <c r="E4621" s="832" t="s">
        <v>333</v>
      </c>
      <c r="F4621" s="832" t="s">
        <v>1119</v>
      </c>
      <c r="G4621" s="832">
        <v>0</v>
      </c>
      <c r="H4621" s="832">
        <v>0</v>
      </c>
      <c r="I4621" s="832">
        <v>0</v>
      </c>
      <c r="J4621" s="832">
        <v>0</v>
      </c>
      <c r="K4621" s="832">
        <v>0</v>
      </c>
      <c r="L4621" s="832">
        <v>0</v>
      </c>
      <c r="M4621" s="832">
        <v>0</v>
      </c>
      <c r="N4621" s="832">
        <v>0</v>
      </c>
      <c r="O4621" s="832">
        <v>0</v>
      </c>
      <c r="P4621" s="832">
        <v>0</v>
      </c>
      <c r="Q4621" s="832">
        <v>0</v>
      </c>
      <c r="R4621" s="832">
        <v>0</v>
      </c>
      <c r="S4621" s="832">
        <v>0</v>
      </c>
      <c r="T4621" s="832">
        <v>0</v>
      </c>
      <c r="U4621" s="832">
        <v>0</v>
      </c>
      <c r="V4621" s="832">
        <v>0</v>
      </c>
      <c r="W4621" s="832">
        <v>0</v>
      </c>
      <c r="X4621" s="832">
        <v>0</v>
      </c>
      <c r="Y4621" s="832">
        <v>0</v>
      </c>
      <c r="Z4621" s="832">
        <v>0</v>
      </c>
      <c r="AA4621" s="832">
        <v>0</v>
      </c>
      <c r="AB4621" s="832">
        <v>0</v>
      </c>
      <c r="AC4621" s="832">
        <v>0</v>
      </c>
      <c r="AD4621" s="832">
        <v>0</v>
      </c>
      <c r="AE4621" s="832">
        <v>0</v>
      </c>
      <c r="AF4621" s="832">
        <v>0</v>
      </c>
      <c r="AG4621" s="832">
        <v>0</v>
      </c>
      <c r="AH4621" s="832">
        <v>0</v>
      </c>
      <c r="AI4621" s="832">
        <v>0</v>
      </c>
    </row>
    <row r="4622" spans="1:35" ht="15" customHeight="1">
      <c r="A4622" s="832" t="s">
        <v>1150</v>
      </c>
      <c r="B4622" s="832">
        <v>2025</v>
      </c>
      <c r="C4622" s="832" t="s">
        <v>1712</v>
      </c>
      <c r="D4622" s="832" t="s">
        <v>1713</v>
      </c>
      <c r="E4622" s="832" t="s">
        <v>333</v>
      </c>
      <c r="F4622" s="832" t="s">
        <v>1119</v>
      </c>
      <c r="G4622" s="832">
        <v>0</v>
      </c>
      <c r="H4622" s="832">
        <v>0</v>
      </c>
      <c r="I4622" s="832">
        <v>0</v>
      </c>
      <c r="J4622" s="832">
        <v>0</v>
      </c>
      <c r="K4622" s="832">
        <v>0</v>
      </c>
      <c r="L4622" s="832">
        <v>0</v>
      </c>
      <c r="M4622" s="832">
        <v>0</v>
      </c>
      <c r="N4622" s="832">
        <v>0</v>
      </c>
      <c r="O4622" s="832">
        <v>0</v>
      </c>
      <c r="P4622" s="832">
        <v>0</v>
      </c>
      <c r="Q4622" s="832">
        <v>0</v>
      </c>
      <c r="R4622" s="832">
        <v>0</v>
      </c>
      <c r="S4622" s="832">
        <v>0</v>
      </c>
      <c r="T4622" s="832">
        <v>0</v>
      </c>
      <c r="U4622" s="832">
        <v>0</v>
      </c>
      <c r="V4622" s="832">
        <v>0</v>
      </c>
      <c r="W4622" s="832">
        <v>0</v>
      </c>
      <c r="X4622" s="832">
        <v>0</v>
      </c>
      <c r="Y4622" s="832">
        <v>0</v>
      </c>
      <c r="Z4622" s="832">
        <v>0</v>
      </c>
      <c r="AA4622" s="832">
        <v>0</v>
      </c>
      <c r="AB4622" s="832">
        <v>0</v>
      </c>
      <c r="AC4622" s="832">
        <v>0</v>
      </c>
      <c r="AD4622" s="832">
        <v>0</v>
      </c>
      <c r="AE4622" s="832">
        <v>0</v>
      </c>
      <c r="AF4622" s="832">
        <v>0</v>
      </c>
      <c r="AG4622" s="832">
        <v>0</v>
      </c>
      <c r="AH4622" s="832">
        <v>0</v>
      </c>
      <c r="AI4622" s="832">
        <v>0</v>
      </c>
    </row>
    <row r="4623" spans="1:35" ht="15" customHeight="1">
      <c r="A4623" s="832" t="s">
        <v>1150</v>
      </c>
      <c r="B4623" s="832">
        <v>2025</v>
      </c>
      <c r="C4623" s="832" t="s">
        <v>1714</v>
      </c>
      <c r="D4623" s="832" t="s">
        <v>1715</v>
      </c>
      <c r="E4623" s="832" t="s">
        <v>333</v>
      </c>
      <c r="F4623" s="832" t="s">
        <v>1119</v>
      </c>
      <c r="G4623" s="832">
        <v>0</v>
      </c>
      <c r="H4623" s="832">
        <v>0</v>
      </c>
      <c r="I4623" s="832">
        <v>0</v>
      </c>
      <c r="J4623" s="832">
        <v>0</v>
      </c>
      <c r="K4623" s="832">
        <v>0</v>
      </c>
      <c r="L4623" s="832">
        <v>0</v>
      </c>
      <c r="M4623" s="832">
        <v>0</v>
      </c>
      <c r="N4623" s="832">
        <v>0</v>
      </c>
      <c r="O4623" s="832">
        <v>0</v>
      </c>
      <c r="P4623" s="832">
        <v>0</v>
      </c>
      <c r="Q4623" s="832">
        <v>0</v>
      </c>
      <c r="R4623" s="832">
        <v>0</v>
      </c>
      <c r="S4623" s="832">
        <v>0</v>
      </c>
      <c r="T4623" s="832">
        <v>0</v>
      </c>
      <c r="U4623" s="832">
        <v>0</v>
      </c>
      <c r="V4623" s="832">
        <v>0</v>
      </c>
      <c r="W4623" s="832">
        <v>0</v>
      </c>
      <c r="X4623" s="832">
        <v>0</v>
      </c>
      <c r="Y4623" s="832">
        <v>0</v>
      </c>
      <c r="Z4623" s="832">
        <v>0</v>
      </c>
      <c r="AA4623" s="832">
        <v>0</v>
      </c>
      <c r="AB4623" s="832">
        <v>0</v>
      </c>
      <c r="AC4623" s="832">
        <v>0</v>
      </c>
      <c r="AD4623" s="832">
        <v>0</v>
      </c>
      <c r="AE4623" s="832">
        <v>0</v>
      </c>
      <c r="AF4623" s="832">
        <v>0</v>
      </c>
      <c r="AG4623" s="832">
        <v>0</v>
      </c>
      <c r="AH4623" s="832">
        <v>0</v>
      </c>
      <c r="AI4623" s="832">
        <v>0</v>
      </c>
    </row>
    <row r="4624" spans="1:35" ht="15" customHeight="1">
      <c r="A4624" s="832" t="s">
        <v>1150</v>
      </c>
      <c r="B4624" s="832">
        <v>2025</v>
      </c>
      <c r="C4624" s="832" t="s">
        <v>1716</v>
      </c>
      <c r="D4624" s="832" t="s">
        <v>1717</v>
      </c>
      <c r="E4624" s="832" t="s">
        <v>333</v>
      </c>
      <c r="F4624" s="832" t="s">
        <v>1119</v>
      </c>
      <c r="G4624" s="832">
        <v>0</v>
      </c>
      <c r="H4624" s="832">
        <v>0</v>
      </c>
      <c r="I4624" s="832">
        <v>0</v>
      </c>
      <c r="J4624" s="832">
        <v>0</v>
      </c>
      <c r="K4624" s="832">
        <v>0</v>
      </c>
      <c r="L4624" s="832">
        <v>0</v>
      </c>
      <c r="M4624" s="832">
        <v>0</v>
      </c>
      <c r="N4624" s="832">
        <v>0</v>
      </c>
      <c r="O4624" s="832">
        <v>0</v>
      </c>
      <c r="P4624" s="832">
        <v>0</v>
      </c>
      <c r="Q4624" s="832">
        <v>0</v>
      </c>
      <c r="R4624" s="832">
        <v>0</v>
      </c>
      <c r="S4624" s="832">
        <v>0</v>
      </c>
      <c r="T4624" s="832">
        <v>0</v>
      </c>
      <c r="U4624" s="832">
        <v>0</v>
      </c>
      <c r="V4624" s="832">
        <v>0</v>
      </c>
      <c r="W4624" s="832">
        <v>0</v>
      </c>
      <c r="X4624" s="832">
        <v>0</v>
      </c>
      <c r="Y4624" s="832">
        <v>0</v>
      </c>
      <c r="Z4624" s="832">
        <v>0</v>
      </c>
      <c r="AA4624" s="832">
        <v>0</v>
      </c>
      <c r="AB4624" s="832">
        <v>0</v>
      </c>
      <c r="AC4624" s="832">
        <v>0</v>
      </c>
      <c r="AD4624" s="832">
        <v>0</v>
      </c>
      <c r="AE4624" s="832">
        <v>0</v>
      </c>
      <c r="AF4624" s="832">
        <v>0</v>
      </c>
      <c r="AG4624" s="832">
        <v>0</v>
      </c>
      <c r="AH4624" s="832">
        <v>0</v>
      </c>
      <c r="AI4624" s="832">
        <v>0</v>
      </c>
    </row>
    <row r="4625" spans="1:35" ht="15" customHeight="1">
      <c r="A4625" s="832" t="s">
        <v>1150</v>
      </c>
      <c r="B4625" s="832">
        <v>2025</v>
      </c>
      <c r="C4625" s="832" t="s">
        <v>1718</v>
      </c>
      <c r="D4625" s="832" t="s">
        <v>1719</v>
      </c>
      <c r="E4625" s="832" t="s">
        <v>333</v>
      </c>
      <c r="F4625" s="832" t="s">
        <v>1119</v>
      </c>
      <c r="G4625" s="832">
        <v>0</v>
      </c>
      <c r="H4625" s="832">
        <v>0</v>
      </c>
      <c r="I4625" s="832">
        <v>0</v>
      </c>
      <c r="J4625" s="832">
        <v>0</v>
      </c>
      <c r="K4625" s="832">
        <v>0</v>
      </c>
      <c r="L4625" s="832">
        <v>0</v>
      </c>
      <c r="M4625" s="832">
        <v>0</v>
      </c>
      <c r="N4625" s="832">
        <v>0</v>
      </c>
      <c r="O4625" s="832">
        <v>0</v>
      </c>
      <c r="P4625" s="832">
        <v>0</v>
      </c>
      <c r="Q4625" s="832">
        <v>0</v>
      </c>
      <c r="R4625" s="832">
        <v>0</v>
      </c>
      <c r="S4625" s="832">
        <v>0</v>
      </c>
      <c r="T4625" s="832">
        <v>0</v>
      </c>
      <c r="U4625" s="832">
        <v>0</v>
      </c>
      <c r="V4625" s="832">
        <v>0</v>
      </c>
      <c r="W4625" s="832">
        <v>0</v>
      </c>
      <c r="X4625" s="832">
        <v>0</v>
      </c>
      <c r="Y4625" s="832">
        <v>0</v>
      </c>
      <c r="Z4625" s="832">
        <v>0</v>
      </c>
      <c r="AA4625" s="832">
        <v>0</v>
      </c>
      <c r="AB4625" s="832">
        <v>0</v>
      </c>
      <c r="AC4625" s="832">
        <v>0</v>
      </c>
      <c r="AD4625" s="832">
        <v>0</v>
      </c>
      <c r="AE4625" s="832">
        <v>0</v>
      </c>
      <c r="AF4625" s="832">
        <v>0</v>
      </c>
      <c r="AG4625" s="832">
        <v>0</v>
      </c>
      <c r="AH4625" s="832">
        <v>0</v>
      </c>
      <c r="AI4625" s="832">
        <v>0</v>
      </c>
    </row>
    <row r="4626" spans="1:35" ht="15" customHeight="1">
      <c r="A4626" s="832" t="s">
        <v>1150</v>
      </c>
      <c r="B4626" s="832">
        <v>2025</v>
      </c>
      <c r="C4626" s="832" t="s">
        <v>1720</v>
      </c>
      <c r="D4626" s="832" t="s">
        <v>1721</v>
      </c>
      <c r="E4626" s="832" t="s">
        <v>333</v>
      </c>
      <c r="F4626" s="832" t="s">
        <v>1119</v>
      </c>
      <c r="G4626" s="832">
        <v>0</v>
      </c>
      <c r="H4626" s="832">
        <v>0</v>
      </c>
      <c r="I4626" s="832">
        <v>0</v>
      </c>
      <c r="J4626" s="832">
        <v>0</v>
      </c>
      <c r="K4626" s="832">
        <v>0</v>
      </c>
      <c r="L4626" s="832">
        <v>0</v>
      </c>
      <c r="M4626" s="832">
        <v>0</v>
      </c>
      <c r="N4626" s="832">
        <v>0</v>
      </c>
      <c r="O4626" s="832">
        <v>0</v>
      </c>
      <c r="P4626" s="832">
        <v>0</v>
      </c>
      <c r="Q4626" s="832">
        <v>0</v>
      </c>
      <c r="R4626" s="832">
        <v>0</v>
      </c>
      <c r="S4626" s="832">
        <v>0</v>
      </c>
      <c r="T4626" s="832">
        <v>0</v>
      </c>
      <c r="U4626" s="832">
        <v>0</v>
      </c>
      <c r="V4626" s="832">
        <v>0</v>
      </c>
      <c r="W4626" s="832">
        <v>0</v>
      </c>
      <c r="X4626" s="832">
        <v>0</v>
      </c>
      <c r="Y4626" s="832">
        <v>0</v>
      </c>
      <c r="Z4626" s="832">
        <v>0</v>
      </c>
      <c r="AA4626" s="832">
        <v>0</v>
      </c>
      <c r="AB4626" s="832">
        <v>0</v>
      </c>
      <c r="AC4626" s="832">
        <v>0</v>
      </c>
      <c r="AD4626" s="832">
        <v>0</v>
      </c>
      <c r="AE4626" s="832">
        <v>0</v>
      </c>
      <c r="AF4626" s="832">
        <v>0</v>
      </c>
      <c r="AG4626" s="832">
        <v>0</v>
      </c>
      <c r="AH4626" s="832">
        <v>0</v>
      </c>
      <c r="AI4626" s="832">
        <v>0</v>
      </c>
    </row>
    <row r="4627" spans="1:35" ht="15" customHeight="1">
      <c r="A4627" s="832" t="s">
        <v>1150</v>
      </c>
      <c r="B4627" s="832">
        <v>2025</v>
      </c>
      <c r="C4627" s="832" t="s">
        <v>1722</v>
      </c>
      <c r="D4627" s="832" t="s">
        <v>1723</v>
      </c>
      <c r="E4627" s="832" t="s">
        <v>333</v>
      </c>
      <c r="F4627" s="832" t="s">
        <v>1119</v>
      </c>
      <c r="G4627" s="832">
        <v>0</v>
      </c>
      <c r="H4627" s="832">
        <v>0</v>
      </c>
      <c r="I4627" s="832">
        <v>0</v>
      </c>
      <c r="J4627" s="832">
        <v>0</v>
      </c>
      <c r="K4627" s="832">
        <v>0</v>
      </c>
      <c r="L4627" s="832">
        <v>0</v>
      </c>
      <c r="M4627" s="832">
        <v>0</v>
      </c>
      <c r="N4627" s="832">
        <v>0</v>
      </c>
      <c r="O4627" s="832">
        <v>0</v>
      </c>
      <c r="P4627" s="832">
        <v>0</v>
      </c>
      <c r="Q4627" s="832">
        <v>0</v>
      </c>
      <c r="R4627" s="832">
        <v>0</v>
      </c>
      <c r="S4627" s="832">
        <v>0</v>
      </c>
      <c r="T4627" s="832">
        <v>0</v>
      </c>
      <c r="U4627" s="832">
        <v>0</v>
      </c>
      <c r="V4627" s="832">
        <v>0</v>
      </c>
      <c r="W4627" s="832">
        <v>0</v>
      </c>
      <c r="X4627" s="832">
        <v>0</v>
      </c>
      <c r="Y4627" s="832">
        <v>0</v>
      </c>
      <c r="Z4627" s="832">
        <v>0</v>
      </c>
      <c r="AA4627" s="832">
        <v>0</v>
      </c>
      <c r="AB4627" s="832">
        <v>0</v>
      </c>
      <c r="AC4627" s="832">
        <v>0</v>
      </c>
      <c r="AD4627" s="832">
        <v>0</v>
      </c>
      <c r="AE4627" s="832">
        <v>0</v>
      </c>
      <c r="AF4627" s="832">
        <v>0</v>
      </c>
      <c r="AG4627" s="832">
        <v>0</v>
      </c>
      <c r="AH4627" s="832">
        <v>0</v>
      </c>
      <c r="AI4627" s="832">
        <v>0</v>
      </c>
    </row>
    <row r="4628" spans="1:35" ht="15" customHeight="1">
      <c r="A4628" s="832" t="s">
        <v>1150</v>
      </c>
      <c r="B4628" s="832">
        <v>2025</v>
      </c>
      <c r="C4628" s="832" t="s">
        <v>1724</v>
      </c>
      <c r="D4628" s="832" t="s">
        <v>1725</v>
      </c>
      <c r="E4628" s="832" t="s">
        <v>333</v>
      </c>
      <c r="F4628" s="832" t="s">
        <v>1119</v>
      </c>
      <c r="G4628" s="832">
        <v>0</v>
      </c>
      <c r="H4628" s="832">
        <v>0</v>
      </c>
      <c r="I4628" s="832">
        <v>0</v>
      </c>
      <c r="J4628" s="832">
        <v>0</v>
      </c>
      <c r="K4628" s="832">
        <v>0</v>
      </c>
      <c r="L4628" s="832">
        <v>0</v>
      </c>
      <c r="M4628" s="832">
        <v>0</v>
      </c>
      <c r="N4628" s="832">
        <v>0</v>
      </c>
      <c r="O4628" s="832">
        <v>0</v>
      </c>
      <c r="P4628" s="832">
        <v>0</v>
      </c>
      <c r="Q4628" s="832">
        <v>0</v>
      </c>
      <c r="R4628" s="832">
        <v>0</v>
      </c>
      <c r="S4628" s="832">
        <v>0</v>
      </c>
      <c r="T4628" s="832">
        <v>0</v>
      </c>
      <c r="U4628" s="832">
        <v>0</v>
      </c>
      <c r="V4628" s="832">
        <v>0</v>
      </c>
      <c r="W4628" s="832">
        <v>0</v>
      </c>
      <c r="X4628" s="832">
        <v>0</v>
      </c>
      <c r="Y4628" s="832">
        <v>0</v>
      </c>
      <c r="Z4628" s="832">
        <v>0</v>
      </c>
      <c r="AA4628" s="832">
        <v>0</v>
      </c>
      <c r="AB4628" s="832">
        <v>0</v>
      </c>
      <c r="AC4628" s="832">
        <v>0</v>
      </c>
      <c r="AD4628" s="832">
        <v>0</v>
      </c>
      <c r="AE4628" s="832">
        <v>0</v>
      </c>
      <c r="AF4628" s="832">
        <v>0</v>
      </c>
      <c r="AG4628" s="832">
        <v>0</v>
      </c>
      <c r="AH4628" s="832">
        <v>0</v>
      </c>
      <c r="AI4628" s="832">
        <v>0</v>
      </c>
    </row>
    <row r="4629" spans="1:35" ht="15" customHeight="1">
      <c r="A4629" s="832" t="s">
        <v>1150</v>
      </c>
      <c r="B4629" s="832">
        <v>2025</v>
      </c>
      <c r="C4629" s="832" t="s">
        <v>1726</v>
      </c>
      <c r="D4629" s="832" t="s">
        <v>1727</v>
      </c>
      <c r="E4629" s="832" t="s">
        <v>333</v>
      </c>
      <c r="F4629" s="832" t="s">
        <v>1119</v>
      </c>
      <c r="G4629" s="832">
        <v>0</v>
      </c>
      <c r="H4629" s="832">
        <v>0</v>
      </c>
      <c r="I4629" s="832">
        <v>0</v>
      </c>
      <c r="J4629" s="832">
        <v>0</v>
      </c>
      <c r="K4629" s="832">
        <v>0</v>
      </c>
      <c r="L4629" s="832">
        <v>0</v>
      </c>
      <c r="M4629" s="832">
        <v>0</v>
      </c>
      <c r="N4629" s="832">
        <v>0</v>
      </c>
      <c r="O4629" s="832">
        <v>0</v>
      </c>
      <c r="P4629" s="832">
        <v>0</v>
      </c>
      <c r="Q4629" s="832">
        <v>0</v>
      </c>
      <c r="R4629" s="832">
        <v>0</v>
      </c>
      <c r="S4629" s="832">
        <v>0</v>
      </c>
      <c r="T4629" s="832">
        <v>0</v>
      </c>
      <c r="U4629" s="832">
        <v>0</v>
      </c>
      <c r="V4629" s="832">
        <v>0</v>
      </c>
      <c r="W4629" s="832">
        <v>0</v>
      </c>
      <c r="X4629" s="832">
        <v>0</v>
      </c>
      <c r="Y4629" s="832">
        <v>0</v>
      </c>
      <c r="Z4629" s="832">
        <v>0</v>
      </c>
      <c r="AA4629" s="832">
        <v>0</v>
      </c>
      <c r="AB4629" s="832">
        <v>0</v>
      </c>
      <c r="AC4629" s="832">
        <v>0</v>
      </c>
      <c r="AD4629" s="832">
        <v>0</v>
      </c>
      <c r="AE4629" s="832">
        <v>0</v>
      </c>
      <c r="AF4629" s="832">
        <v>0</v>
      </c>
      <c r="AG4629" s="832">
        <v>0</v>
      </c>
      <c r="AH4629" s="832">
        <v>0</v>
      </c>
      <c r="AI4629" s="832">
        <v>0</v>
      </c>
    </row>
    <row r="4630" spans="1:35" ht="15" customHeight="1">
      <c r="A4630" s="832" t="s">
        <v>1150</v>
      </c>
      <c r="B4630" s="832">
        <v>2025</v>
      </c>
      <c r="C4630" s="832" t="s">
        <v>1728</v>
      </c>
      <c r="D4630" s="832" t="s">
        <v>1729</v>
      </c>
      <c r="E4630" s="832" t="s">
        <v>333</v>
      </c>
      <c r="F4630" s="832" t="s">
        <v>1119</v>
      </c>
      <c r="G4630" s="832">
        <v>0</v>
      </c>
      <c r="H4630" s="832">
        <v>0</v>
      </c>
      <c r="I4630" s="832">
        <v>0</v>
      </c>
      <c r="J4630" s="832">
        <v>0</v>
      </c>
      <c r="K4630" s="832">
        <v>0</v>
      </c>
      <c r="L4630" s="832">
        <v>0</v>
      </c>
      <c r="M4630" s="832">
        <v>0</v>
      </c>
      <c r="N4630" s="832">
        <v>0</v>
      </c>
      <c r="O4630" s="832">
        <v>0</v>
      </c>
      <c r="P4630" s="832">
        <v>0</v>
      </c>
      <c r="Q4630" s="832">
        <v>0</v>
      </c>
      <c r="R4630" s="832">
        <v>0</v>
      </c>
      <c r="S4630" s="832">
        <v>0</v>
      </c>
      <c r="T4630" s="832">
        <v>0</v>
      </c>
      <c r="U4630" s="832">
        <v>0</v>
      </c>
      <c r="V4630" s="832">
        <v>0</v>
      </c>
      <c r="W4630" s="832">
        <v>0</v>
      </c>
      <c r="X4630" s="832">
        <v>0</v>
      </c>
      <c r="Y4630" s="832">
        <v>0</v>
      </c>
      <c r="Z4630" s="832">
        <v>0</v>
      </c>
      <c r="AA4630" s="832">
        <v>0</v>
      </c>
      <c r="AB4630" s="832">
        <v>0</v>
      </c>
      <c r="AC4630" s="832">
        <v>0</v>
      </c>
      <c r="AD4630" s="832">
        <v>0</v>
      </c>
      <c r="AE4630" s="832">
        <v>0</v>
      </c>
      <c r="AF4630" s="832">
        <v>0</v>
      </c>
      <c r="AG4630" s="832">
        <v>0</v>
      </c>
      <c r="AH4630" s="832">
        <v>0</v>
      </c>
      <c r="AI4630" s="832">
        <v>0</v>
      </c>
    </row>
    <row r="4631" spans="1:35" ht="15" customHeight="1">
      <c r="A4631" s="832" t="s">
        <v>1150</v>
      </c>
      <c r="B4631" s="832">
        <v>2025</v>
      </c>
      <c r="C4631" s="832" t="s">
        <v>1730</v>
      </c>
      <c r="D4631" s="832" t="s">
        <v>1731</v>
      </c>
      <c r="E4631" s="832" t="s">
        <v>333</v>
      </c>
      <c r="F4631" s="832" t="s">
        <v>1119</v>
      </c>
      <c r="G4631" s="832">
        <v>0</v>
      </c>
      <c r="H4631" s="832">
        <v>0</v>
      </c>
      <c r="I4631" s="832">
        <v>0</v>
      </c>
      <c r="J4631" s="832">
        <v>0</v>
      </c>
      <c r="K4631" s="832">
        <v>0</v>
      </c>
      <c r="L4631" s="832">
        <v>0</v>
      </c>
      <c r="M4631" s="832">
        <v>0</v>
      </c>
      <c r="N4631" s="832">
        <v>0</v>
      </c>
      <c r="O4631" s="832">
        <v>0</v>
      </c>
      <c r="P4631" s="832">
        <v>0</v>
      </c>
      <c r="Q4631" s="832">
        <v>0</v>
      </c>
      <c r="R4631" s="832">
        <v>0</v>
      </c>
      <c r="S4631" s="832">
        <v>0</v>
      </c>
      <c r="T4631" s="832">
        <v>0</v>
      </c>
      <c r="U4631" s="832">
        <v>0</v>
      </c>
      <c r="V4631" s="832">
        <v>0</v>
      </c>
      <c r="W4631" s="832">
        <v>0</v>
      </c>
      <c r="X4631" s="832">
        <v>0</v>
      </c>
      <c r="Y4631" s="832">
        <v>0</v>
      </c>
      <c r="Z4631" s="832">
        <v>0</v>
      </c>
      <c r="AA4631" s="832">
        <v>0</v>
      </c>
      <c r="AB4631" s="832">
        <v>0</v>
      </c>
      <c r="AC4631" s="832">
        <v>0</v>
      </c>
      <c r="AD4631" s="832">
        <v>0</v>
      </c>
      <c r="AE4631" s="832">
        <v>0</v>
      </c>
      <c r="AF4631" s="832">
        <v>0</v>
      </c>
      <c r="AG4631" s="832">
        <v>0</v>
      </c>
      <c r="AH4631" s="832">
        <v>0</v>
      </c>
      <c r="AI4631" s="832">
        <v>0</v>
      </c>
    </row>
    <row r="4632" spans="1:35" ht="15" customHeight="1">
      <c r="A4632" s="832" t="s">
        <v>1150</v>
      </c>
      <c r="B4632" s="832">
        <v>2025</v>
      </c>
      <c r="C4632" s="832" t="s">
        <v>1732</v>
      </c>
      <c r="D4632" s="832" t="s">
        <v>1733</v>
      </c>
      <c r="E4632" s="832" t="s">
        <v>333</v>
      </c>
      <c r="F4632" s="832" t="s">
        <v>1119</v>
      </c>
      <c r="G4632" s="832">
        <v>0</v>
      </c>
      <c r="H4632" s="832">
        <v>0</v>
      </c>
      <c r="I4632" s="832">
        <v>0</v>
      </c>
      <c r="J4632" s="832">
        <v>0</v>
      </c>
      <c r="K4632" s="832">
        <v>0</v>
      </c>
      <c r="L4632" s="832">
        <v>0</v>
      </c>
      <c r="M4632" s="832">
        <v>0</v>
      </c>
      <c r="N4632" s="832">
        <v>0</v>
      </c>
      <c r="O4632" s="832">
        <v>0</v>
      </c>
      <c r="P4632" s="832">
        <v>0</v>
      </c>
      <c r="Q4632" s="832">
        <v>0</v>
      </c>
      <c r="R4632" s="832">
        <v>0</v>
      </c>
      <c r="S4632" s="832">
        <v>0</v>
      </c>
      <c r="T4632" s="832">
        <v>0</v>
      </c>
      <c r="U4632" s="832">
        <v>0</v>
      </c>
      <c r="V4632" s="832">
        <v>0</v>
      </c>
      <c r="W4632" s="832">
        <v>0</v>
      </c>
      <c r="X4632" s="832">
        <v>0</v>
      </c>
      <c r="Y4632" s="832">
        <v>0</v>
      </c>
      <c r="Z4632" s="832">
        <v>0</v>
      </c>
      <c r="AA4632" s="832">
        <v>0</v>
      </c>
      <c r="AB4632" s="832">
        <v>0</v>
      </c>
      <c r="AC4632" s="832">
        <v>0</v>
      </c>
      <c r="AD4632" s="832">
        <v>0</v>
      </c>
      <c r="AE4632" s="832">
        <v>0</v>
      </c>
      <c r="AF4632" s="832">
        <v>0</v>
      </c>
      <c r="AG4632" s="832">
        <v>0</v>
      </c>
      <c r="AH4632" s="832">
        <v>0</v>
      </c>
      <c r="AI4632" s="832">
        <v>0</v>
      </c>
    </row>
    <row r="4633" spans="1:35" ht="15" customHeight="1">
      <c r="A4633" s="832" t="s">
        <v>1150</v>
      </c>
      <c r="B4633" s="832">
        <v>2025</v>
      </c>
      <c r="C4633" s="832" t="s">
        <v>1734</v>
      </c>
      <c r="D4633" s="832" t="s">
        <v>1735</v>
      </c>
      <c r="E4633" s="832" t="s">
        <v>333</v>
      </c>
      <c r="F4633" s="832" t="s">
        <v>1119</v>
      </c>
      <c r="G4633" s="832">
        <v>0</v>
      </c>
      <c r="H4633" s="832">
        <v>0</v>
      </c>
      <c r="I4633" s="832">
        <v>0</v>
      </c>
      <c r="J4633" s="832">
        <v>0</v>
      </c>
      <c r="K4633" s="832">
        <v>0</v>
      </c>
      <c r="L4633" s="832">
        <v>0</v>
      </c>
      <c r="M4633" s="832">
        <v>0</v>
      </c>
      <c r="N4633" s="832">
        <v>0</v>
      </c>
      <c r="O4633" s="832">
        <v>0</v>
      </c>
      <c r="P4633" s="832">
        <v>0</v>
      </c>
      <c r="Q4633" s="832">
        <v>0</v>
      </c>
      <c r="R4633" s="832">
        <v>0</v>
      </c>
      <c r="S4633" s="832">
        <v>0</v>
      </c>
      <c r="T4633" s="832">
        <v>0</v>
      </c>
      <c r="U4633" s="832">
        <v>0</v>
      </c>
      <c r="V4633" s="832">
        <v>0</v>
      </c>
      <c r="W4633" s="832">
        <v>0</v>
      </c>
      <c r="X4633" s="832">
        <v>0</v>
      </c>
      <c r="Y4633" s="832">
        <v>0</v>
      </c>
      <c r="Z4633" s="832">
        <v>0</v>
      </c>
      <c r="AA4633" s="832">
        <v>0</v>
      </c>
      <c r="AB4633" s="832">
        <v>0</v>
      </c>
      <c r="AC4633" s="832">
        <v>0</v>
      </c>
      <c r="AD4633" s="832">
        <v>0</v>
      </c>
      <c r="AE4633" s="832">
        <v>0</v>
      </c>
      <c r="AF4633" s="832">
        <v>0</v>
      </c>
      <c r="AG4633" s="832">
        <v>0</v>
      </c>
      <c r="AH4633" s="832">
        <v>0</v>
      </c>
      <c r="AI4633" s="832">
        <v>0</v>
      </c>
    </row>
    <row r="4634" spans="1:35" ht="15" customHeight="1">
      <c r="A4634" s="832" t="s">
        <v>1150</v>
      </c>
      <c r="B4634" s="832">
        <v>2025</v>
      </c>
      <c r="C4634" s="832" t="s">
        <v>1736</v>
      </c>
      <c r="D4634" s="832" t="s">
        <v>1737</v>
      </c>
      <c r="E4634" s="832" t="s">
        <v>333</v>
      </c>
      <c r="F4634" s="832" t="s">
        <v>1119</v>
      </c>
      <c r="G4634" s="832">
        <v>0</v>
      </c>
      <c r="H4634" s="832">
        <v>0</v>
      </c>
      <c r="I4634" s="832">
        <v>0</v>
      </c>
      <c r="J4634" s="832">
        <v>0</v>
      </c>
      <c r="K4634" s="832">
        <v>0</v>
      </c>
      <c r="L4634" s="832">
        <v>0</v>
      </c>
      <c r="M4634" s="832">
        <v>0</v>
      </c>
      <c r="N4634" s="832">
        <v>0</v>
      </c>
      <c r="O4634" s="832">
        <v>0</v>
      </c>
      <c r="P4634" s="832">
        <v>0</v>
      </c>
      <c r="Q4634" s="832">
        <v>0</v>
      </c>
      <c r="R4634" s="832">
        <v>0</v>
      </c>
      <c r="S4634" s="832">
        <v>0</v>
      </c>
      <c r="T4634" s="832">
        <v>0</v>
      </c>
      <c r="U4634" s="832">
        <v>0</v>
      </c>
      <c r="V4634" s="832">
        <v>0</v>
      </c>
      <c r="W4634" s="832">
        <v>0</v>
      </c>
      <c r="X4634" s="832">
        <v>0</v>
      </c>
      <c r="Y4634" s="832">
        <v>0</v>
      </c>
      <c r="Z4634" s="832">
        <v>0</v>
      </c>
      <c r="AA4634" s="832">
        <v>0</v>
      </c>
      <c r="AB4634" s="832">
        <v>0</v>
      </c>
      <c r="AC4634" s="832">
        <v>0</v>
      </c>
      <c r="AD4634" s="832">
        <v>0</v>
      </c>
      <c r="AE4634" s="832">
        <v>0</v>
      </c>
      <c r="AF4634" s="832">
        <v>0</v>
      </c>
      <c r="AG4634" s="832">
        <v>0</v>
      </c>
      <c r="AH4634" s="832">
        <v>0</v>
      </c>
      <c r="AI4634" s="832">
        <v>0</v>
      </c>
    </row>
    <row r="4635" spans="1:35" ht="15" customHeight="1">
      <c r="A4635" s="832" t="s">
        <v>1150</v>
      </c>
      <c r="B4635" s="832">
        <v>2025</v>
      </c>
      <c r="C4635" s="832" t="s">
        <v>1738</v>
      </c>
      <c r="D4635" s="832" t="s">
        <v>1739</v>
      </c>
      <c r="E4635" s="832" t="s">
        <v>333</v>
      </c>
      <c r="F4635" s="832" t="s">
        <v>1119</v>
      </c>
      <c r="G4635" s="832">
        <v>0</v>
      </c>
      <c r="H4635" s="832">
        <v>0</v>
      </c>
      <c r="I4635" s="832">
        <v>0</v>
      </c>
      <c r="J4635" s="832">
        <v>0</v>
      </c>
      <c r="K4635" s="832">
        <v>0</v>
      </c>
      <c r="L4635" s="832">
        <v>0</v>
      </c>
      <c r="M4635" s="832">
        <v>0</v>
      </c>
      <c r="N4635" s="832">
        <v>0</v>
      </c>
      <c r="O4635" s="832">
        <v>0</v>
      </c>
      <c r="P4635" s="832">
        <v>0</v>
      </c>
      <c r="Q4635" s="832">
        <v>0</v>
      </c>
      <c r="R4635" s="832">
        <v>0</v>
      </c>
      <c r="S4635" s="832">
        <v>0</v>
      </c>
      <c r="T4635" s="832">
        <v>0</v>
      </c>
      <c r="U4635" s="832">
        <v>0</v>
      </c>
      <c r="V4635" s="832">
        <v>0</v>
      </c>
      <c r="W4635" s="832">
        <v>0</v>
      </c>
      <c r="X4635" s="832">
        <v>0</v>
      </c>
      <c r="Y4635" s="832">
        <v>0</v>
      </c>
      <c r="Z4635" s="832">
        <v>0</v>
      </c>
      <c r="AA4635" s="832">
        <v>0</v>
      </c>
      <c r="AB4635" s="832">
        <v>0</v>
      </c>
      <c r="AC4635" s="832">
        <v>0</v>
      </c>
      <c r="AD4635" s="832">
        <v>0</v>
      </c>
      <c r="AE4635" s="832">
        <v>0</v>
      </c>
      <c r="AF4635" s="832">
        <v>0</v>
      </c>
      <c r="AG4635" s="832">
        <v>0</v>
      </c>
      <c r="AH4635" s="832">
        <v>0</v>
      </c>
      <c r="AI4635" s="832">
        <v>0</v>
      </c>
    </row>
    <row r="4636" spans="1:35" ht="15" customHeight="1">
      <c r="A4636" s="832" t="s">
        <v>1150</v>
      </c>
      <c r="B4636" s="832">
        <v>2025</v>
      </c>
      <c r="C4636" s="832" t="s">
        <v>1740</v>
      </c>
      <c r="D4636" s="832" t="s">
        <v>1741</v>
      </c>
      <c r="E4636" s="832" t="s">
        <v>333</v>
      </c>
      <c r="F4636" s="832" t="s">
        <v>1119</v>
      </c>
      <c r="G4636" s="832">
        <v>0</v>
      </c>
      <c r="H4636" s="832">
        <v>0</v>
      </c>
      <c r="I4636" s="832">
        <v>0</v>
      </c>
      <c r="J4636" s="832">
        <v>0</v>
      </c>
      <c r="K4636" s="832">
        <v>0</v>
      </c>
      <c r="L4636" s="832">
        <v>0</v>
      </c>
      <c r="M4636" s="832">
        <v>0</v>
      </c>
      <c r="N4636" s="832">
        <v>0</v>
      </c>
      <c r="O4636" s="832">
        <v>0</v>
      </c>
      <c r="P4636" s="832">
        <v>0</v>
      </c>
      <c r="Q4636" s="832">
        <v>0</v>
      </c>
      <c r="R4636" s="832">
        <v>0</v>
      </c>
      <c r="S4636" s="832">
        <v>0</v>
      </c>
      <c r="T4636" s="832">
        <v>0</v>
      </c>
      <c r="U4636" s="832">
        <v>0</v>
      </c>
      <c r="V4636" s="832">
        <v>0</v>
      </c>
      <c r="W4636" s="832">
        <v>0</v>
      </c>
      <c r="X4636" s="832">
        <v>0</v>
      </c>
      <c r="Y4636" s="832">
        <v>0</v>
      </c>
      <c r="Z4636" s="832">
        <v>0</v>
      </c>
      <c r="AA4636" s="832">
        <v>0</v>
      </c>
      <c r="AB4636" s="832">
        <v>0</v>
      </c>
      <c r="AC4636" s="832">
        <v>0</v>
      </c>
      <c r="AD4636" s="832">
        <v>0</v>
      </c>
      <c r="AE4636" s="832">
        <v>0</v>
      </c>
      <c r="AF4636" s="832">
        <v>0</v>
      </c>
      <c r="AG4636" s="832">
        <v>0</v>
      </c>
      <c r="AH4636" s="832">
        <v>0</v>
      </c>
      <c r="AI4636" s="832">
        <v>0</v>
      </c>
    </row>
    <row r="4637" spans="1:35" ht="15" customHeight="1">
      <c r="A4637" s="832" t="s">
        <v>1150</v>
      </c>
      <c r="B4637" s="832">
        <v>2025</v>
      </c>
      <c r="C4637" s="832" t="s">
        <v>1742</v>
      </c>
      <c r="D4637" s="832" t="s">
        <v>1743</v>
      </c>
      <c r="E4637" s="832" t="s">
        <v>333</v>
      </c>
      <c r="F4637" s="832" t="s">
        <v>1119</v>
      </c>
      <c r="G4637" s="832">
        <v>0</v>
      </c>
      <c r="H4637" s="832">
        <v>0</v>
      </c>
      <c r="I4637" s="832">
        <v>0</v>
      </c>
      <c r="J4637" s="832">
        <v>0</v>
      </c>
      <c r="K4637" s="832">
        <v>0</v>
      </c>
      <c r="L4637" s="832">
        <v>0</v>
      </c>
      <c r="M4637" s="832">
        <v>0</v>
      </c>
      <c r="N4637" s="832">
        <v>0</v>
      </c>
      <c r="O4637" s="832">
        <v>0</v>
      </c>
      <c r="P4637" s="832">
        <v>0</v>
      </c>
      <c r="Q4637" s="832">
        <v>0</v>
      </c>
      <c r="R4637" s="832">
        <v>0</v>
      </c>
      <c r="S4637" s="832">
        <v>0</v>
      </c>
      <c r="T4637" s="832">
        <v>0</v>
      </c>
      <c r="U4637" s="832">
        <v>0</v>
      </c>
      <c r="V4637" s="832">
        <v>0</v>
      </c>
      <c r="W4637" s="832">
        <v>0</v>
      </c>
      <c r="X4637" s="832">
        <v>0</v>
      </c>
      <c r="Y4637" s="832">
        <v>0</v>
      </c>
      <c r="Z4637" s="832">
        <v>0</v>
      </c>
      <c r="AA4637" s="832">
        <v>0</v>
      </c>
      <c r="AB4637" s="832">
        <v>0</v>
      </c>
      <c r="AC4637" s="832">
        <v>0</v>
      </c>
      <c r="AD4637" s="832">
        <v>0</v>
      </c>
      <c r="AE4637" s="832">
        <v>0</v>
      </c>
      <c r="AF4637" s="832">
        <v>0</v>
      </c>
      <c r="AG4637" s="832">
        <v>0</v>
      </c>
      <c r="AH4637" s="832">
        <v>0</v>
      </c>
      <c r="AI4637" s="832">
        <v>0</v>
      </c>
    </row>
    <row r="4638" spans="1:35" ht="15" customHeight="1">
      <c r="A4638" s="832" t="s">
        <v>1150</v>
      </c>
      <c r="B4638" s="832">
        <v>2025</v>
      </c>
      <c r="C4638" s="832" t="s">
        <v>1744</v>
      </c>
      <c r="D4638" s="832" t="s">
        <v>1745</v>
      </c>
      <c r="E4638" s="832" t="s">
        <v>333</v>
      </c>
      <c r="F4638" s="832" t="s">
        <v>1119</v>
      </c>
      <c r="G4638" s="832">
        <v>0</v>
      </c>
      <c r="H4638" s="832">
        <v>0</v>
      </c>
      <c r="I4638" s="832">
        <v>0</v>
      </c>
      <c r="J4638" s="832">
        <v>0</v>
      </c>
      <c r="K4638" s="832">
        <v>0</v>
      </c>
      <c r="L4638" s="832">
        <v>0</v>
      </c>
      <c r="M4638" s="832">
        <v>0</v>
      </c>
      <c r="N4638" s="832">
        <v>0</v>
      </c>
      <c r="O4638" s="832">
        <v>0</v>
      </c>
      <c r="P4638" s="832">
        <v>0</v>
      </c>
      <c r="Q4638" s="832">
        <v>0</v>
      </c>
      <c r="R4638" s="832">
        <v>0</v>
      </c>
      <c r="S4638" s="832">
        <v>0</v>
      </c>
      <c r="T4638" s="832">
        <v>0</v>
      </c>
      <c r="U4638" s="832">
        <v>0</v>
      </c>
      <c r="V4638" s="832">
        <v>0</v>
      </c>
      <c r="W4638" s="832">
        <v>0</v>
      </c>
      <c r="X4638" s="832">
        <v>0</v>
      </c>
      <c r="Y4638" s="832">
        <v>0</v>
      </c>
      <c r="Z4638" s="832">
        <v>0</v>
      </c>
      <c r="AA4638" s="832">
        <v>0</v>
      </c>
      <c r="AB4638" s="832">
        <v>0</v>
      </c>
      <c r="AC4638" s="832">
        <v>0</v>
      </c>
      <c r="AD4638" s="832">
        <v>0</v>
      </c>
      <c r="AE4638" s="832">
        <v>0</v>
      </c>
      <c r="AF4638" s="832">
        <v>0</v>
      </c>
      <c r="AG4638" s="832">
        <v>0</v>
      </c>
      <c r="AH4638" s="832">
        <v>0</v>
      </c>
      <c r="AI4638" s="832">
        <v>0</v>
      </c>
    </row>
    <row r="4639" spans="1:35" ht="15" customHeight="1">
      <c r="A4639" s="832" t="s">
        <v>1150</v>
      </c>
      <c r="B4639" s="832">
        <v>2025</v>
      </c>
      <c r="C4639" s="832" t="s">
        <v>1746</v>
      </c>
      <c r="D4639" s="832" t="s">
        <v>1747</v>
      </c>
      <c r="E4639" s="832" t="s">
        <v>333</v>
      </c>
      <c r="F4639" s="832" t="s">
        <v>1119</v>
      </c>
      <c r="G4639" s="832">
        <v>0</v>
      </c>
      <c r="H4639" s="832">
        <v>0</v>
      </c>
      <c r="I4639" s="832">
        <v>0</v>
      </c>
      <c r="J4639" s="832">
        <v>0</v>
      </c>
      <c r="K4639" s="832">
        <v>0</v>
      </c>
      <c r="L4639" s="832">
        <v>0</v>
      </c>
      <c r="M4639" s="832">
        <v>0</v>
      </c>
      <c r="N4639" s="832">
        <v>0</v>
      </c>
      <c r="O4639" s="832">
        <v>0</v>
      </c>
      <c r="P4639" s="832">
        <v>0</v>
      </c>
      <c r="Q4639" s="832">
        <v>0</v>
      </c>
      <c r="R4639" s="832">
        <v>0</v>
      </c>
      <c r="S4639" s="832">
        <v>0</v>
      </c>
      <c r="T4639" s="832">
        <v>0</v>
      </c>
      <c r="U4639" s="832">
        <v>0</v>
      </c>
      <c r="V4639" s="832">
        <v>0</v>
      </c>
      <c r="W4639" s="832">
        <v>0</v>
      </c>
      <c r="X4639" s="832">
        <v>0</v>
      </c>
      <c r="Y4639" s="832">
        <v>0</v>
      </c>
      <c r="Z4639" s="832">
        <v>0</v>
      </c>
      <c r="AA4639" s="832">
        <v>0</v>
      </c>
      <c r="AB4639" s="832">
        <v>0</v>
      </c>
      <c r="AC4639" s="832">
        <v>0</v>
      </c>
      <c r="AD4639" s="832">
        <v>0</v>
      </c>
      <c r="AE4639" s="832">
        <v>0</v>
      </c>
      <c r="AF4639" s="832">
        <v>0</v>
      </c>
      <c r="AG4639" s="832">
        <v>0</v>
      </c>
      <c r="AH4639" s="832">
        <v>0</v>
      </c>
      <c r="AI4639" s="832">
        <v>0</v>
      </c>
    </row>
    <row r="4640" spans="1:35" ht="15" customHeight="1">
      <c r="A4640" s="832" t="s">
        <v>1150</v>
      </c>
      <c r="B4640" s="832">
        <v>2025</v>
      </c>
      <c r="C4640" s="832" t="s">
        <v>1748</v>
      </c>
      <c r="D4640" s="832" t="s">
        <v>1152</v>
      </c>
      <c r="E4640" s="832" t="s">
        <v>333</v>
      </c>
      <c r="F4640" s="832" t="s">
        <v>1119</v>
      </c>
      <c r="G4640" s="832">
        <v>0</v>
      </c>
      <c r="H4640" s="832">
        <v>0</v>
      </c>
      <c r="I4640" s="832">
        <v>0</v>
      </c>
      <c r="J4640" s="832">
        <v>0</v>
      </c>
      <c r="K4640" s="832">
        <v>0</v>
      </c>
      <c r="L4640" s="832">
        <v>0</v>
      </c>
      <c r="M4640" s="832">
        <v>0</v>
      </c>
      <c r="N4640" s="832">
        <v>0</v>
      </c>
      <c r="O4640" s="832">
        <v>0</v>
      </c>
      <c r="P4640" s="832">
        <v>0</v>
      </c>
      <c r="Q4640" s="832">
        <v>0</v>
      </c>
      <c r="R4640" s="832">
        <v>0</v>
      </c>
      <c r="S4640" s="832">
        <v>0</v>
      </c>
      <c r="T4640" s="832">
        <v>0</v>
      </c>
      <c r="U4640" s="832">
        <v>0</v>
      </c>
      <c r="V4640" s="832">
        <v>0</v>
      </c>
      <c r="W4640" s="832">
        <v>0</v>
      </c>
      <c r="X4640" s="832">
        <v>0</v>
      </c>
      <c r="Y4640" s="832">
        <v>0</v>
      </c>
      <c r="Z4640" s="832">
        <v>0</v>
      </c>
      <c r="AA4640" s="832">
        <v>0</v>
      </c>
      <c r="AB4640" s="832">
        <v>0</v>
      </c>
      <c r="AC4640" s="832">
        <v>0</v>
      </c>
      <c r="AD4640" s="832">
        <v>0</v>
      </c>
      <c r="AE4640" s="832">
        <v>0</v>
      </c>
      <c r="AF4640" s="832">
        <v>0</v>
      </c>
      <c r="AG4640" s="832">
        <v>0</v>
      </c>
      <c r="AH4640" s="832">
        <v>0</v>
      </c>
      <c r="AI4640" s="832">
        <v>0</v>
      </c>
    </row>
    <row r="4641" spans="1:35" ht="15" customHeight="1">
      <c r="A4641" s="832" t="s">
        <v>1150</v>
      </c>
      <c r="B4641" s="832">
        <v>2025</v>
      </c>
      <c r="C4641" s="832" t="s">
        <v>1749</v>
      </c>
      <c r="D4641" s="832" t="s">
        <v>1750</v>
      </c>
      <c r="E4641" s="832" t="s">
        <v>333</v>
      </c>
      <c r="F4641" s="832" t="s">
        <v>1119</v>
      </c>
      <c r="G4641" s="832">
        <v>0</v>
      </c>
      <c r="H4641" s="832">
        <v>0</v>
      </c>
      <c r="I4641" s="832">
        <v>0</v>
      </c>
      <c r="J4641" s="832">
        <v>0</v>
      </c>
      <c r="K4641" s="832">
        <v>0</v>
      </c>
      <c r="L4641" s="832">
        <v>0</v>
      </c>
      <c r="M4641" s="832">
        <v>0</v>
      </c>
      <c r="N4641" s="832">
        <v>0</v>
      </c>
      <c r="O4641" s="832">
        <v>0</v>
      </c>
      <c r="P4641" s="832">
        <v>0</v>
      </c>
      <c r="Q4641" s="832">
        <v>0</v>
      </c>
      <c r="R4641" s="832">
        <v>0</v>
      </c>
      <c r="S4641" s="832">
        <v>0</v>
      </c>
      <c r="T4641" s="832">
        <v>0</v>
      </c>
      <c r="U4641" s="832">
        <v>0</v>
      </c>
      <c r="V4641" s="832">
        <v>0</v>
      </c>
      <c r="W4641" s="832">
        <v>0</v>
      </c>
      <c r="X4641" s="832">
        <v>0</v>
      </c>
      <c r="Y4641" s="832">
        <v>0</v>
      </c>
      <c r="Z4641" s="832">
        <v>0</v>
      </c>
      <c r="AA4641" s="832">
        <v>0</v>
      </c>
      <c r="AB4641" s="832">
        <v>0</v>
      </c>
      <c r="AC4641" s="832">
        <v>0</v>
      </c>
      <c r="AD4641" s="832">
        <v>0</v>
      </c>
      <c r="AE4641" s="832">
        <v>0</v>
      </c>
      <c r="AF4641" s="832">
        <v>0</v>
      </c>
      <c r="AG4641" s="832">
        <v>0</v>
      </c>
      <c r="AH4641" s="832">
        <v>0</v>
      </c>
      <c r="AI4641" s="832">
        <v>0</v>
      </c>
    </row>
    <row r="4642" spans="1:35" ht="15" customHeight="1">
      <c r="A4642" s="832" t="s">
        <v>1150</v>
      </c>
      <c r="B4642" s="832">
        <v>2025</v>
      </c>
      <c r="C4642" s="832" t="s">
        <v>1751</v>
      </c>
      <c r="D4642" s="832" t="s">
        <v>1752</v>
      </c>
      <c r="E4642" s="832" t="s">
        <v>333</v>
      </c>
      <c r="F4642" s="832" t="s">
        <v>1119</v>
      </c>
      <c r="G4642" s="832">
        <v>0</v>
      </c>
      <c r="H4642" s="832">
        <v>0</v>
      </c>
      <c r="I4642" s="832">
        <v>0</v>
      </c>
      <c r="J4642" s="832">
        <v>0</v>
      </c>
      <c r="K4642" s="832">
        <v>0</v>
      </c>
      <c r="L4642" s="832">
        <v>0</v>
      </c>
      <c r="M4642" s="832">
        <v>0</v>
      </c>
      <c r="N4642" s="832">
        <v>0</v>
      </c>
      <c r="O4642" s="832">
        <v>0</v>
      </c>
      <c r="P4642" s="832">
        <v>0</v>
      </c>
      <c r="Q4642" s="832">
        <v>0</v>
      </c>
      <c r="R4642" s="832">
        <v>0</v>
      </c>
      <c r="S4642" s="832">
        <v>0</v>
      </c>
      <c r="T4642" s="832">
        <v>0</v>
      </c>
      <c r="U4642" s="832">
        <v>0</v>
      </c>
      <c r="V4642" s="832">
        <v>0</v>
      </c>
      <c r="W4642" s="832">
        <v>0</v>
      </c>
      <c r="X4642" s="832">
        <v>0</v>
      </c>
      <c r="Y4642" s="832">
        <v>0</v>
      </c>
      <c r="Z4642" s="832">
        <v>0</v>
      </c>
      <c r="AA4642" s="832">
        <v>0</v>
      </c>
      <c r="AB4642" s="832">
        <v>0</v>
      </c>
      <c r="AC4642" s="832">
        <v>0</v>
      </c>
      <c r="AD4642" s="832">
        <v>0</v>
      </c>
      <c r="AE4642" s="832">
        <v>0</v>
      </c>
      <c r="AF4642" s="832">
        <v>0</v>
      </c>
      <c r="AG4642" s="832">
        <v>0</v>
      </c>
      <c r="AH4642" s="832">
        <v>0</v>
      </c>
      <c r="AI4642" s="832">
        <v>0</v>
      </c>
    </row>
    <row r="4643" spans="1:35" ht="15" customHeight="1">
      <c r="A4643" s="832" t="s">
        <v>1150</v>
      </c>
      <c r="B4643" s="832">
        <v>2025</v>
      </c>
      <c r="C4643" s="832" t="s">
        <v>1753</v>
      </c>
      <c r="D4643" s="832" t="s">
        <v>1754</v>
      </c>
      <c r="E4643" s="832" t="s">
        <v>333</v>
      </c>
      <c r="F4643" s="832" t="s">
        <v>1119</v>
      </c>
      <c r="G4643" s="832">
        <v>0</v>
      </c>
      <c r="H4643" s="832">
        <v>0</v>
      </c>
      <c r="I4643" s="832">
        <v>0</v>
      </c>
      <c r="J4643" s="832">
        <v>0</v>
      </c>
      <c r="K4643" s="832">
        <v>0</v>
      </c>
      <c r="L4643" s="832">
        <v>0</v>
      </c>
      <c r="M4643" s="832">
        <v>0</v>
      </c>
      <c r="N4643" s="832">
        <v>0</v>
      </c>
      <c r="O4643" s="832">
        <v>0</v>
      </c>
      <c r="P4643" s="832">
        <v>0</v>
      </c>
      <c r="Q4643" s="832">
        <v>0</v>
      </c>
      <c r="R4643" s="832">
        <v>0</v>
      </c>
      <c r="S4643" s="832">
        <v>0</v>
      </c>
      <c r="T4643" s="832">
        <v>0</v>
      </c>
      <c r="U4643" s="832">
        <v>0</v>
      </c>
      <c r="V4643" s="832">
        <v>0</v>
      </c>
      <c r="W4643" s="832">
        <v>0</v>
      </c>
      <c r="X4643" s="832">
        <v>0</v>
      </c>
      <c r="Y4643" s="832">
        <v>0</v>
      </c>
      <c r="Z4643" s="832">
        <v>0</v>
      </c>
      <c r="AA4643" s="832">
        <v>0</v>
      </c>
      <c r="AB4643" s="832">
        <v>0</v>
      </c>
      <c r="AC4643" s="832">
        <v>0</v>
      </c>
      <c r="AD4643" s="832">
        <v>0</v>
      </c>
      <c r="AE4643" s="832">
        <v>0</v>
      </c>
      <c r="AF4643" s="832">
        <v>0</v>
      </c>
      <c r="AG4643" s="832">
        <v>0</v>
      </c>
      <c r="AH4643" s="832">
        <v>0</v>
      </c>
      <c r="AI4643" s="832">
        <v>0</v>
      </c>
    </row>
    <row r="4644" spans="1:35" ht="15" customHeight="1">
      <c r="A4644" s="832" t="s">
        <v>1150</v>
      </c>
      <c r="B4644" s="832">
        <v>2025</v>
      </c>
      <c r="C4644" s="832" t="s">
        <v>1755</v>
      </c>
      <c r="D4644" s="832" t="s">
        <v>1756</v>
      </c>
      <c r="E4644" s="832" t="s">
        <v>333</v>
      </c>
      <c r="F4644" s="832" t="s">
        <v>1119</v>
      </c>
      <c r="G4644" s="832">
        <v>0</v>
      </c>
      <c r="H4644" s="832">
        <v>0</v>
      </c>
      <c r="I4644" s="832">
        <v>0</v>
      </c>
      <c r="J4644" s="832">
        <v>0</v>
      </c>
      <c r="K4644" s="832">
        <v>0</v>
      </c>
      <c r="L4644" s="832">
        <v>0</v>
      </c>
      <c r="M4644" s="832">
        <v>0</v>
      </c>
      <c r="N4644" s="832">
        <v>0</v>
      </c>
      <c r="O4644" s="832">
        <v>0</v>
      </c>
      <c r="P4644" s="832">
        <v>0</v>
      </c>
      <c r="Q4644" s="832">
        <v>0</v>
      </c>
      <c r="R4644" s="832">
        <v>0</v>
      </c>
      <c r="S4644" s="832">
        <v>0</v>
      </c>
      <c r="T4644" s="832">
        <v>0</v>
      </c>
      <c r="U4644" s="832">
        <v>0</v>
      </c>
      <c r="V4644" s="832">
        <v>0</v>
      </c>
      <c r="W4644" s="832">
        <v>0</v>
      </c>
      <c r="X4644" s="832">
        <v>0</v>
      </c>
      <c r="Y4644" s="832">
        <v>0</v>
      </c>
      <c r="Z4644" s="832">
        <v>0</v>
      </c>
      <c r="AA4644" s="832">
        <v>0</v>
      </c>
      <c r="AB4644" s="832">
        <v>0</v>
      </c>
      <c r="AC4644" s="832">
        <v>0</v>
      </c>
      <c r="AD4644" s="832">
        <v>0</v>
      </c>
      <c r="AE4644" s="832">
        <v>0</v>
      </c>
      <c r="AF4644" s="832">
        <v>0</v>
      </c>
      <c r="AG4644" s="832">
        <v>0</v>
      </c>
      <c r="AH4644" s="832">
        <v>0</v>
      </c>
      <c r="AI4644" s="832">
        <v>0</v>
      </c>
    </row>
    <row r="4645" spans="1:35" ht="15" customHeight="1">
      <c r="A4645" s="832" t="s">
        <v>1150</v>
      </c>
      <c r="B4645" s="832">
        <v>2025</v>
      </c>
      <c r="C4645" s="832" t="s">
        <v>1757</v>
      </c>
      <c r="D4645" s="832" t="s">
        <v>1758</v>
      </c>
      <c r="E4645" s="832" t="s">
        <v>333</v>
      </c>
      <c r="F4645" s="832" t="s">
        <v>1119</v>
      </c>
      <c r="G4645" s="832">
        <v>0</v>
      </c>
      <c r="H4645" s="832">
        <v>0</v>
      </c>
      <c r="I4645" s="832">
        <v>0</v>
      </c>
      <c r="J4645" s="832">
        <v>0</v>
      </c>
      <c r="K4645" s="832">
        <v>0</v>
      </c>
      <c r="L4645" s="832">
        <v>0</v>
      </c>
      <c r="M4645" s="832">
        <v>0</v>
      </c>
      <c r="N4645" s="832">
        <v>0</v>
      </c>
      <c r="O4645" s="832">
        <v>0</v>
      </c>
      <c r="P4645" s="832">
        <v>0</v>
      </c>
      <c r="Q4645" s="832">
        <v>0</v>
      </c>
      <c r="R4645" s="832">
        <v>0</v>
      </c>
      <c r="S4645" s="832">
        <v>0</v>
      </c>
      <c r="T4645" s="832">
        <v>0</v>
      </c>
      <c r="U4645" s="832">
        <v>0</v>
      </c>
      <c r="V4645" s="832">
        <v>0</v>
      </c>
      <c r="W4645" s="832">
        <v>0</v>
      </c>
      <c r="X4645" s="832">
        <v>0</v>
      </c>
      <c r="Y4645" s="832">
        <v>0</v>
      </c>
      <c r="Z4645" s="832">
        <v>0</v>
      </c>
      <c r="AA4645" s="832">
        <v>0</v>
      </c>
      <c r="AB4645" s="832">
        <v>0</v>
      </c>
      <c r="AC4645" s="832">
        <v>0</v>
      </c>
      <c r="AD4645" s="832">
        <v>0</v>
      </c>
      <c r="AE4645" s="832">
        <v>0</v>
      </c>
      <c r="AF4645" s="832">
        <v>0</v>
      </c>
      <c r="AG4645" s="832">
        <v>0</v>
      </c>
      <c r="AH4645" s="832">
        <v>0</v>
      </c>
      <c r="AI4645" s="832">
        <v>0</v>
      </c>
    </row>
    <row r="4646" spans="1:35" ht="15" customHeight="1">
      <c r="A4646" s="832" t="s">
        <v>1150</v>
      </c>
      <c r="B4646" s="832">
        <v>2025</v>
      </c>
      <c r="C4646" s="832" t="s">
        <v>1759</v>
      </c>
      <c r="D4646" s="832" t="s">
        <v>1760</v>
      </c>
      <c r="E4646" s="832" t="s">
        <v>333</v>
      </c>
      <c r="F4646" s="832" t="s">
        <v>1119</v>
      </c>
      <c r="G4646" s="832">
        <v>0</v>
      </c>
      <c r="H4646" s="832">
        <v>0</v>
      </c>
      <c r="I4646" s="832">
        <v>0</v>
      </c>
      <c r="J4646" s="832">
        <v>0</v>
      </c>
      <c r="K4646" s="832">
        <v>0</v>
      </c>
      <c r="L4646" s="832">
        <v>0</v>
      </c>
      <c r="M4646" s="832">
        <v>0</v>
      </c>
      <c r="N4646" s="832">
        <v>0</v>
      </c>
      <c r="O4646" s="832">
        <v>0</v>
      </c>
      <c r="P4646" s="832">
        <v>0</v>
      </c>
      <c r="Q4646" s="832">
        <v>0</v>
      </c>
      <c r="R4646" s="832">
        <v>0</v>
      </c>
      <c r="S4646" s="832">
        <v>0</v>
      </c>
      <c r="T4646" s="832">
        <v>0</v>
      </c>
      <c r="U4646" s="832">
        <v>0</v>
      </c>
      <c r="V4646" s="832">
        <v>0</v>
      </c>
      <c r="W4646" s="832">
        <v>0</v>
      </c>
      <c r="X4646" s="832">
        <v>0</v>
      </c>
      <c r="Y4646" s="832">
        <v>0</v>
      </c>
      <c r="Z4646" s="832">
        <v>0</v>
      </c>
      <c r="AA4646" s="832">
        <v>0</v>
      </c>
      <c r="AB4646" s="832">
        <v>0</v>
      </c>
      <c r="AC4646" s="832">
        <v>0</v>
      </c>
      <c r="AD4646" s="832">
        <v>0</v>
      </c>
      <c r="AE4646" s="832">
        <v>0</v>
      </c>
      <c r="AF4646" s="832">
        <v>0</v>
      </c>
      <c r="AG4646" s="832">
        <v>0</v>
      </c>
      <c r="AH4646" s="832">
        <v>0</v>
      </c>
      <c r="AI4646" s="832">
        <v>0</v>
      </c>
    </row>
    <row r="4647" spans="1:35" ht="15" customHeight="1">
      <c r="A4647" s="832" t="s">
        <v>1150</v>
      </c>
      <c r="B4647" s="832">
        <v>2025</v>
      </c>
      <c r="C4647" s="832" t="s">
        <v>1761</v>
      </c>
      <c r="D4647" s="832" t="s">
        <v>1762</v>
      </c>
      <c r="E4647" s="832" t="s">
        <v>333</v>
      </c>
      <c r="F4647" s="832" t="s">
        <v>1119</v>
      </c>
      <c r="G4647" s="832">
        <v>0</v>
      </c>
      <c r="H4647" s="832">
        <v>0</v>
      </c>
      <c r="I4647" s="832">
        <v>0</v>
      </c>
      <c r="J4647" s="832">
        <v>0</v>
      </c>
      <c r="K4647" s="832">
        <v>0</v>
      </c>
      <c r="L4647" s="832">
        <v>0</v>
      </c>
      <c r="M4647" s="832">
        <v>0</v>
      </c>
      <c r="N4647" s="832">
        <v>0</v>
      </c>
      <c r="O4647" s="832">
        <v>0</v>
      </c>
      <c r="P4647" s="832">
        <v>0</v>
      </c>
      <c r="Q4647" s="832">
        <v>0</v>
      </c>
      <c r="R4647" s="832">
        <v>0</v>
      </c>
      <c r="S4647" s="832">
        <v>0</v>
      </c>
      <c r="T4647" s="832">
        <v>0</v>
      </c>
      <c r="U4647" s="832">
        <v>0</v>
      </c>
      <c r="V4647" s="832">
        <v>0</v>
      </c>
      <c r="W4647" s="832">
        <v>0</v>
      </c>
      <c r="X4647" s="832">
        <v>0</v>
      </c>
      <c r="Y4647" s="832">
        <v>0</v>
      </c>
      <c r="Z4647" s="832">
        <v>0</v>
      </c>
      <c r="AA4647" s="832">
        <v>0</v>
      </c>
      <c r="AB4647" s="832">
        <v>0</v>
      </c>
      <c r="AC4647" s="832">
        <v>0</v>
      </c>
      <c r="AD4647" s="832">
        <v>0</v>
      </c>
      <c r="AE4647" s="832">
        <v>0</v>
      </c>
      <c r="AF4647" s="832">
        <v>0</v>
      </c>
      <c r="AG4647" s="832">
        <v>0</v>
      </c>
      <c r="AH4647" s="832">
        <v>0</v>
      </c>
      <c r="AI4647" s="832">
        <v>0</v>
      </c>
    </row>
    <row r="4648" spans="1:35" ht="15" customHeight="1">
      <c r="A4648" s="832" t="s">
        <v>1150</v>
      </c>
      <c r="B4648" s="832">
        <v>2025</v>
      </c>
      <c r="C4648" s="832" t="s">
        <v>1763</v>
      </c>
      <c r="D4648" s="832" t="s">
        <v>1764</v>
      </c>
      <c r="E4648" s="832" t="s">
        <v>333</v>
      </c>
      <c r="F4648" s="832" t="s">
        <v>1119</v>
      </c>
      <c r="G4648" s="832">
        <v>0</v>
      </c>
      <c r="H4648" s="832">
        <v>0</v>
      </c>
      <c r="I4648" s="832">
        <v>0</v>
      </c>
      <c r="J4648" s="832">
        <v>0</v>
      </c>
      <c r="K4648" s="832">
        <v>0</v>
      </c>
      <c r="L4648" s="832">
        <v>0</v>
      </c>
      <c r="M4648" s="832">
        <v>0</v>
      </c>
      <c r="N4648" s="832">
        <v>0</v>
      </c>
      <c r="O4648" s="832">
        <v>0</v>
      </c>
      <c r="P4648" s="832">
        <v>0</v>
      </c>
      <c r="Q4648" s="832">
        <v>0</v>
      </c>
      <c r="R4648" s="832">
        <v>0</v>
      </c>
      <c r="S4648" s="832">
        <v>0</v>
      </c>
      <c r="T4648" s="832">
        <v>0</v>
      </c>
      <c r="U4648" s="832">
        <v>0</v>
      </c>
      <c r="V4648" s="832">
        <v>0</v>
      </c>
      <c r="W4648" s="832">
        <v>0</v>
      </c>
      <c r="X4648" s="832">
        <v>0</v>
      </c>
      <c r="Y4648" s="832">
        <v>0</v>
      </c>
      <c r="Z4648" s="832">
        <v>0</v>
      </c>
      <c r="AA4648" s="832">
        <v>0</v>
      </c>
      <c r="AB4648" s="832">
        <v>0</v>
      </c>
      <c r="AC4648" s="832">
        <v>0</v>
      </c>
      <c r="AD4648" s="832">
        <v>0</v>
      </c>
      <c r="AE4648" s="832">
        <v>0</v>
      </c>
      <c r="AF4648" s="832">
        <v>0</v>
      </c>
      <c r="AG4648" s="832">
        <v>0</v>
      </c>
      <c r="AH4648" s="832">
        <v>0</v>
      </c>
      <c r="AI4648" s="832">
        <v>0</v>
      </c>
    </row>
    <row r="4649" spans="1:35" ht="15" customHeight="1">
      <c r="A4649" s="832" t="s">
        <v>1150</v>
      </c>
      <c r="B4649" s="832">
        <v>2025</v>
      </c>
      <c r="C4649" s="832" t="s">
        <v>1765</v>
      </c>
      <c r="D4649" s="832" t="s">
        <v>1766</v>
      </c>
      <c r="E4649" s="832" t="s">
        <v>333</v>
      </c>
      <c r="F4649" s="832" t="s">
        <v>1119</v>
      </c>
      <c r="G4649" s="832">
        <v>0</v>
      </c>
      <c r="H4649" s="832">
        <v>0</v>
      </c>
      <c r="I4649" s="832">
        <v>0</v>
      </c>
      <c r="J4649" s="832">
        <v>0</v>
      </c>
      <c r="K4649" s="832">
        <v>0</v>
      </c>
      <c r="L4649" s="832">
        <v>0</v>
      </c>
      <c r="M4649" s="832">
        <v>0</v>
      </c>
      <c r="N4649" s="832">
        <v>0</v>
      </c>
      <c r="O4649" s="832">
        <v>0</v>
      </c>
      <c r="P4649" s="832">
        <v>0</v>
      </c>
      <c r="Q4649" s="832">
        <v>0</v>
      </c>
      <c r="R4649" s="832">
        <v>0</v>
      </c>
      <c r="S4649" s="832">
        <v>0</v>
      </c>
      <c r="T4649" s="832">
        <v>0</v>
      </c>
      <c r="U4649" s="832">
        <v>0</v>
      </c>
      <c r="V4649" s="832">
        <v>0</v>
      </c>
      <c r="W4649" s="832">
        <v>0</v>
      </c>
      <c r="X4649" s="832">
        <v>0</v>
      </c>
      <c r="Y4649" s="832">
        <v>0</v>
      </c>
      <c r="Z4649" s="832">
        <v>0</v>
      </c>
      <c r="AA4649" s="832">
        <v>0</v>
      </c>
      <c r="AB4649" s="832">
        <v>0</v>
      </c>
      <c r="AC4649" s="832">
        <v>0</v>
      </c>
      <c r="AD4649" s="832">
        <v>0</v>
      </c>
      <c r="AE4649" s="832">
        <v>0</v>
      </c>
      <c r="AF4649" s="832">
        <v>0</v>
      </c>
      <c r="AG4649" s="832">
        <v>0</v>
      </c>
      <c r="AH4649" s="832">
        <v>0</v>
      </c>
      <c r="AI4649" s="832">
        <v>0</v>
      </c>
    </row>
    <row r="4650" spans="1:35" ht="15" customHeight="1">
      <c r="A4650" s="832" t="s">
        <v>1150</v>
      </c>
      <c r="B4650" s="832">
        <v>2025</v>
      </c>
      <c r="C4650" s="832" t="s">
        <v>1767</v>
      </c>
      <c r="D4650" s="832" t="s">
        <v>1768</v>
      </c>
      <c r="E4650" s="832" t="s">
        <v>333</v>
      </c>
      <c r="F4650" s="832" t="s">
        <v>1119</v>
      </c>
      <c r="G4650" s="832">
        <v>0</v>
      </c>
      <c r="H4650" s="832">
        <v>0</v>
      </c>
      <c r="I4650" s="832">
        <v>0</v>
      </c>
      <c r="J4650" s="832">
        <v>0</v>
      </c>
      <c r="K4650" s="832">
        <v>0</v>
      </c>
      <c r="L4650" s="832">
        <v>0</v>
      </c>
      <c r="M4650" s="832">
        <v>0</v>
      </c>
      <c r="N4650" s="832">
        <v>0</v>
      </c>
      <c r="O4650" s="832">
        <v>0</v>
      </c>
      <c r="P4650" s="832">
        <v>0</v>
      </c>
      <c r="Q4650" s="832">
        <v>0</v>
      </c>
      <c r="R4650" s="832">
        <v>0</v>
      </c>
      <c r="S4650" s="832">
        <v>0</v>
      </c>
      <c r="T4650" s="832">
        <v>0</v>
      </c>
      <c r="U4650" s="832">
        <v>0</v>
      </c>
      <c r="V4650" s="832">
        <v>0</v>
      </c>
      <c r="W4650" s="832">
        <v>0</v>
      </c>
      <c r="X4650" s="832">
        <v>0</v>
      </c>
      <c r="Y4650" s="832">
        <v>0</v>
      </c>
      <c r="Z4650" s="832">
        <v>0</v>
      </c>
      <c r="AA4650" s="832">
        <v>0</v>
      </c>
      <c r="AB4650" s="832">
        <v>0</v>
      </c>
      <c r="AC4650" s="832">
        <v>0</v>
      </c>
      <c r="AD4650" s="832">
        <v>0</v>
      </c>
      <c r="AE4650" s="832">
        <v>0</v>
      </c>
      <c r="AF4650" s="832">
        <v>0</v>
      </c>
      <c r="AG4650" s="832">
        <v>0</v>
      </c>
      <c r="AH4650" s="832">
        <v>0</v>
      </c>
      <c r="AI4650" s="832">
        <v>0</v>
      </c>
    </row>
    <row r="4651" spans="1:35" ht="15" customHeight="1">
      <c r="A4651" s="832" t="s">
        <v>1150</v>
      </c>
      <c r="B4651" s="832">
        <v>2025</v>
      </c>
      <c r="C4651" s="832" t="s">
        <v>1769</v>
      </c>
      <c r="D4651" s="832" t="s">
        <v>1770</v>
      </c>
      <c r="E4651" s="832" t="s">
        <v>333</v>
      </c>
      <c r="F4651" s="832" t="s">
        <v>1119</v>
      </c>
      <c r="G4651" s="832">
        <v>0</v>
      </c>
      <c r="H4651" s="832">
        <v>0</v>
      </c>
      <c r="I4651" s="832">
        <v>0</v>
      </c>
      <c r="J4651" s="832">
        <v>0</v>
      </c>
      <c r="K4651" s="832">
        <v>0</v>
      </c>
      <c r="L4651" s="832">
        <v>0</v>
      </c>
      <c r="M4651" s="832">
        <v>0</v>
      </c>
      <c r="N4651" s="832">
        <v>0</v>
      </c>
      <c r="O4651" s="832">
        <v>0</v>
      </c>
      <c r="P4651" s="832">
        <v>0</v>
      </c>
      <c r="Q4651" s="832">
        <v>0</v>
      </c>
      <c r="R4651" s="832">
        <v>0</v>
      </c>
      <c r="S4651" s="832">
        <v>0</v>
      </c>
      <c r="T4651" s="832">
        <v>0</v>
      </c>
      <c r="U4651" s="832">
        <v>0</v>
      </c>
      <c r="V4651" s="832">
        <v>0</v>
      </c>
      <c r="W4651" s="832">
        <v>0</v>
      </c>
      <c r="X4651" s="832">
        <v>0</v>
      </c>
      <c r="Y4651" s="832">
        <v>0</v>
      </c>
      <c r="Z4651" s="832">
        <v>0</v>
      </c>
      <c r="AA4651" s="832">
        <v>0</v>
      </c>
      <c r="AB4651" s="832">
        <v>0</v>
      </c>
      <c r="AC4651" s="832">
        <v>0</v>
      </c>
      <c r="AD4651" s="832">
        <v>0</v>
      </c>
      <c r="AE4651" s="832">
        <v>0</v>
      </c>
      <c r="AF4651" s="832">
        <v>0</v>
      </c>
      <c r="AG4651" s="832">
        <v>0</v>
      </c>
      <c r="AH4651" s="832">
        <v>0</v>
      </c>
      <c r="AI4651" s="832">
        <v>0</v>
      </c>
    </row>
    <row r="4652" spans="1:35" ht="15" customHeight="1">
      <c r="A4652" s="832" t="s">
        <v>1150</v>
      </c>
      <c r="B4652" s="832">
        <v>2025</v>
      </c>
      <c r="C4652" s="832" t="s">
        <v>1771</v>
      </c>
      <c r="D4652" s="832" t="s">
        <v>1772</v>
      </c>
      <c r="E4652" s="832" t="s">
        <v>333</v>
      </c>
      <c r="F4652" s="832" t="s">
        <v>1119</v>
      </c>
      <c r="G4652" s="832">
        <v>0</v>
      </c>
      <c r="H4652" s="832">
        <v>0</v>
      </c>
      <c r="I4652" s="832">
        <v>0</v>
      </c>
      <c r="J4652" s="832">
        <v>0</v>
      </c>
      <c r="K4652" s="832">
        <v>0</v>
      </c>
      <c r="L4652" s="832">
        <v>0</v>
      </c>
      <c r="M4652" s="832">
        <v>0</v>
      </c>
      <c r="N4652" s="832">
        <v>0</v>
      </c>
      <c r="O4652" s="832">
        <v>0</v>
      </c>
      <c r="P4652" s="832">
        <v>0</v>
      </c>
      <c r="Q4652" s="832">
        <v>0</v>
      </c>
      <c r="R4652" s="832">
        <v>0</v>
      </c>
      <c r="S4652" s="832">
        <v>0</v>
      </c>
      <c r="T4652" s="832">
        <v>0</v>
      </c>
      <c r="U4652" s="832">
        <v>0</v>
      </c>
      <c r="V4652" s="832">
        <v>0</v>
      </c>
      <c r="W4652" s="832">
        <v>0</v>
      </c>
      <c r="X4652" s="832">
        <v>0</v>
      </c>
      <c r="Y4652" s="832">
        <v>0</v>
      </c>
      <c r="Z4652" s="832">
        <v>0</v>
      </c>
      <c r="AA4652" s="832">
        <v>0</v>
      </c>
      <c r="AB4652" s="832">
        <v>0</v>
      </c>
      <c r="AC4652" s="832">
        <v>0</v>
      </c>
      <c r="AD4652" s="832">
        <v>0</v>
      </c>
      <c r="AE4652" s="832">
        <v>0</v>
      </c>
      <c r="AF4652" s="832">
        <v>0</v>
      </c>
      <c r="AG4652" s="832">
        <v>0</v>
      </c>
      <c r="AH4652" s="832">
        <v>0</v>
      </c>
      <c r="AI4652" s="832">
        <v>0</v>
      </c>
    </row>
    <row r="4653" spans="1:35" ht="15" customHeight="1">
      <c r="A4653" s="832" t="s">
        <v>1150</v>
      </c>
      <c r="B4653" s="832">
        <v>2025</v>
      </c>
      <c r="C4653" s="832" t="s">
        <v>1773</v>
      </c>
      <c r="D4653" s="832" t="s">
        <v>1774</v>
      </c>
      <c r="E4653" s="832" t="s">
        <v>333</v>
      </c>
      <c r="F4653" s="832" t="s">
        <v>1119</v>
      </c>
      <c r="G4653" s="832">
        <v>0</v>
      </c>
      <c r="H4653" s="832">
        <v>0</v>
      </c>
      <c r="I4653" s="832">
        <v>0</v>
      </c>
      <c r="J4653" s="832">
        <v>0</v>
      </c>
      <c r="K4653" s="832">
        <v>0</v>
      </c>
      <c r="L4653" s="832">
        <v>0</v>
      </c>
      <c r="M4653" s="832">
        <v>0</v>
      </c>
      <c r="N4653" s="832">
        <v>0</v>
      </c>
      <c r="O4653" s="832">
        <v>0</v>
      </c>
      <c r="P4653" s="832">
        <v>0</v>
      </c>
      <c r="Q4653" s="832">
        <v>0</v>
      </c>
      <c r="R4653" s="832">
        <v>0</v>
      </c>
      <c r="S4653" s="832">
        <v>0</v>
      </c>
      <c r="T4653" s="832">
        <v>0</v>
      </c>
      <c r="U4653" s="832">
        <v>0</v>
      </c>
      <c r="V4653" s="832">
        <v>0</v>
      </c>
      <c r="W4653" s="832">
        <v>0</v>
      </c>
      <c r="X4653" s="832">
        <v>0</v>
      </c>
      <c r="Y4653" s="832">
        <v>0</v>
      </c>
      <c r="Z4653" s="832">
        <v>0</v>
      </c>
      <c r="AA4653" s="832">
        <v>0</v>
      </c>
      <c r="AB4653" s="832">
        <v>0</v>
      </c>
      <c r="AC4653" s="832">
        <v>0</v>
      </c>
      <c r="AD4653" s="832">
        <v>0</v>
      </c>
      <c r="AE4653" s="832">
        <v>0</v>
      </c>
      <c r="AF4653" s="832">
        <v>0</v>
      </c>
      <c r="AG4653" s="832">
        <v>0</v>
      </c>
      <c r="AH4653" s="832">
        <v>0</v>
      </c>
      <c r="AI4653" s="832">
        <v>0</v>
      </c>
    </row>
    <row r="4654" spans="1:35" ht="15" customHeight="1">
      <c r="A4654" s="832" t="s">
        <v>1150</v>
      </c>
      <c r="B4654" s="832">
        <v>2025</v>
      </c>
      <c r="C4654" s="832" t="s">
        <v>1775</v>
      </c>
      <c r="D4654" s="832" t="s">
        <v>1776</v>
      </c>
      <c r="E4654" s="832" t="s">
        <v>333</v>
      </c>
      <c r="F4654" s="832" t="s">
        <v>1119</v>
      </c>
      <c r="G4654" s="832">
        <v>0</v>
      </c>
      <c r="H4654" s="832">
        <v>0</v>
      </c>
      <c r="I4654" s="832">
        <v>0</v>
      </c>
      <c r="J4654" s="832">
        <v>0</v>
      </c>
      <c r="K4654" s="832">
        <v>0</v>
      </c>
      <c r="L4654" s="832">
        <v>0</v>
      </c>
      <c r="M4654" s="832">
        <v>0</v>
      </c>
      <c r="N4654" s="832">
        <v>0</v>
      </c>
      <c r="O4654" s="832">
        <v>0</v>
      </c>
      <c r="P4654" s="832">
        <v>0</v>
      </c>
      <c r="Q4654" s="832">
        <v>0</v>
      </c>
      <c r="R4654" s="832">
        <v>0</v>
      </c>
      <c r="S4654" s="832">
        <v>0</v>
      </c>
      <c r="T4654" s="832">
        <v>0</v>
      </c>
      <c r="U4654" s="832">
        <v>0</v>
      </c>
      <c r="V4654" s="832">
        <v>0</v>
      </c>
      <c r="W4654" s="832">
        <v>0</v>
      </c>
      <c r="X4654" s="832">
        <v>0</v>
      </c>
      <c r="Y4654" s="832">
        <v>0</v>
      </c>
      <c r="Z4654" s="832">
        <v>0</v>
      </c>
      <c r="AA4654" s="832">
        <v>0</v>
      </c>
      <c r="AB4654" s="832">
        <v>0</v>
      </c>
      <c r="AC4654" s="832">
        <v>0</v>
      </c>
      <c r="AD4654" s="832">
        <v>0</v>
      </c>
      <c r="AE4654" s="832">
        <v>0</v>
      </c>
      <c r="AF4654" s="832">
        <v>0</v>
      </c>
      <c r="AG4654" s="832">
        <v>0</v>
      </c>
      <c r="AH4654" s="832">
        <v>0</v>
      </c>
      <c r="AI4654" s="832">
        <v>0</v>
      </c>
    </row>
    <row r="4655" spans="1:35" ht="15" customHeight="1">
      <c r="A4655" s="832" t="s">
        <v>1150</v>
      </c>
      <c r="B4655" s="832">
        <v>2025</v>
      </c>
      <c r="C4655" s="832" t="s">
        <v>1777</v>
      </c>
      <c r="D4655" s="832" t="s">
        <v>1778</v>
      </c>
      <c r="E4655" s="832" t="s">
        <v>333</v>
      </c>
      <c r="F4655" s="832" t="s">
        <v>1119</v>
      </c>
      <c r="G4655" s="832">
        <v>0</v>
      </c>
      <c r="H4655" s="832">
        <v>0</v>
      </c>
      <c r="I4655" s="832">
        <v>0</v>
      </c>
      <c r="J4655" s="832">
        <v>0</v>
      </c>
      <c r="K4655" s="832">
        <v>0</v>
      </c>
      <c r="L4655" s="832">
        <v>0</v>
      </c>
      <c r="M4655" s="832">
        <v>0</v>
      </c>
      <c r="N4655" s="832">
        <v>0</v>
      </c>
      <c r="O4655" s="832">
        <v>0</v>
      </c>
      <c r="P4655" s="832">
        <v>0</v>
      </c>
      <c r="Q4655" s="832">
        <v>0</v>
      </c>
      <c r="R4655" s="832">
        <v>0</v>
      </c>
      <c r="S4655" s="832">
        <v>0</v>
      </c>
      <c r="T4655" s="832">
        <v>0</v>
      </c>
      <c r="U4655" s="832">
        <v>0</v>
      </c>
      <c r="V4655" s="832">
        <v>0</v>
      </c>
      <c r="W4655" s="832">
        <v>0</v>
      </c>
      <c r="X4655" s="832">
        <v>0</v>
      </c>
      <c r="Y4655" s="832">
        <v>0</v>
      </c>
      <c r="Z4655" s="832">
        <v>0</v>
      </c>
      <c r="AA4655" s="832">
        <v>0</v>
      </c>
      <c r="AB4655" s="832">
        <v>0</v>
      </c>
      <c r="AC4655" s="832">
        <v>0</v>
      </c>
      <c r="AD4655" s="832">
        <v>0</v>
      </c>
      <c r="AE4655" s="832">
        <v>0</v>
      </c>
      <c r="AF4655" s="832">
        <v>0</v>
      </c>
      <c r="AG4655" s="832">
        <v>0</v>
      </c>
      <c r="AH4655" s="832">
        <v>0</v>
      </c>
      <c r="AI4655" s="832">
        <v>0</v>
      </c>
    </row>
    <row r="4656" spans="1:35" ht="15" customHeight="1">
      <c r="A4656" s="832" t="s">
        <v>1150</v>
      </c>
      <c r="B4656" s="832">
        <v>2025</v>
      </c>
      <c r="C4656" s="832" t="s">
        <v>1779</v>
      </c>
      <c r="D4656" s="832" t="s">
        <v>1780</v>
      </c>
      <c r="E4656" s="832" t="s">
        <v>333</v>
      </c>
      <c r="F4656" s="832" t="s">
        <v>1119</v>
      </c>
      <c r="G4656" s="832">
        <v>0</v>
      </c>
      <c r="H4656" s="832">
        <v>0</v>
      </c>
      <c r="I4656" s="832">
        <v>0</v>
      </c>
      <c r="J4656" s="832">
        <v>0</v>
      </c>
      <c r="K4656" s="832">
        <v>0</v>
      </c>
      <c r="L4656" s="832">
        <v>0</v>
      </c>
      <c r="M4656" s="832">
        <v>0</v>
      </c>
      <c r="N4656" s="832">
        <v>0</v>
      </c>
      <c r="O4656" s="832">
        <v>0</v>
      </c>
      <c r="P4656" s="832">
        <v>0</v>
      </c>
      <c r="Q4656" s="832">
        <v>0</v>
      </c>
      <c r="R4656" s="832">
        <v>0</v>
      </c>
      <c r="S4656" s="832">
        <v>0</v>
      </c>
      <c r="T4656" s="832">
        <v>0</v>
      </c>
      <c r="U4656" s="832">
        <v>0</v>
      </c>
      <c r="V4656" s="832">
        <v>0</v>
      </c>
      <c r="W4656" s="832">
        <v>0</v>
      </c>
      <c r="X4656" s="832">
        <v>0</v>
      </c>
      <c r="Y4656" s="832">
        <v>0</v>
      </c>
      <c r="Z4656" s="832">
        <v>0</v>
      </c>
      <c r="AA4656" s="832">
        <v>0</v>
      </c>
      <c r="AB4656" s="832">
        <v>0</v>
      </c>
      <c r="AC4656" s="832">
        <v>0</v>
      </c>
      <c r="AD4656" s="832">
        <v>0</v>
      </c>
      <c r="AE4656" s="832">
        <v>0</v>
      </c>
      <c r="AF4656" s="832">
        <v>0</v>
      </c>
      <c r="AG4656" s="832">
        <v>0</v>
      </c>
      <c r="AH4656" s="832">
        <v>0</v>
      </c>
      <c r="AI4656" s="832">
        <v>0</v>
      </c>
    </row>
    <row r="4657" spans="1:35" ht="15" customHeight="1">
      <c r="A4657" s="832" t="s">
        <v>1150</v>
      </c>
      <c r="B4657" s="832">
        <v>2025</v>
      </c>
      <c r="C4657" s="832" t="s">
        <v>1781</v>
      </c>
      <c r="D4657" s="832" t="s">
        <v>1782</v>
      </c>
      <c r="E4657" s="832" t="s">
        <v>333</v>
      </c>
      <c r="F4657" s="832" t="s">
        <v>1119</v>
      </c>
      <c r="G4657" s="832">
        <v>0</v>
      </c>
      <c r="H4657" s="832">
        <v>0</v>
      </c>
      <c r="I4657" s="832">
        <v>0</v>
      </c>
      <c r="J4657" s="832">
        <v>0</v>
      </c>
      <c r="K4657" s="832">
        <v>0</v>
      </c>
      <c r="L4657" s="832">
        <v>0</v>
      </c>
      <c r="M4657" s="832">
        <v>0</v>
      </c>
      <c r="N4657" s="832">
        <v>0</v>
      </c>
      <c r="O4657" s="832">
        <v>0</v>
      </c>
      <c r="P4657" s="832">
        <v>0</v>
      </c>
      <c r="Q4657" s="832">
        <v>0</v>
      </c>
      <c r="R4657" s="832">
        <v>0</v>
      </c>
      <c r="S4657" s="832">
        <v>0</v>
      </c>
      <c r="T4657" s="832">
        <v>0</v>
      </c>
      <c r="U4657" s="832">
        <v>0</v>
      </c>
      <c r="V4657" s="832">
        <v>0</v>
      </c>
      <c r="W4657" s="832">
        <v>0</v>
      </c>
      <c r="X4657" s="832">
        <v>0</v>
      </c>
      <c r="Y4657" s="832">
        <v>0</v>
      </c>
      <c r="Z4657" s="832">
        <v>0</v>
      </c>
      <c r="AA4657" s="832">
        <v>0</v>
      </c>
      <c r="AB4657" s="832">
        <v>0</v>
      </c>
      <c r="AC4657" s="832">
        <v>0</v>
      </c>
      <c r="AD4657" s="832">
        <v>0</v>
      </c>
      <c r="AE4657" s="832">
        <v>0</v>
      </c>
      <c r="AF4657" s="832">
        <v>0</v>
      </c>
      <c r="AG4657" s="832">
        <v>0</v>
      </c>
      <c r="AH4657" s="832">
        <v>0</v>
      </c>
      <c r="AI4657" s="832">
        <v>0</v>
      </c>
    </row>
    <row r="4658" spans="1:35" ht="15" customHeight="1">
      <c r="A4658" s="832" t="s">
        <v>1150</v>
      </c>
      <c r="B4658" s="832">
        <v>2025</v>
      </c>
      <c r="C4658" s="832" t="s">
        <v>1783</v>
      </c>
      <c r="D4658" s="832" t="s">
        <v>1784</v>
      </c>
      <c r="E4658" s="832" t="s">
        <v>333</v>
      </c>
      <c r="F4658" s="832" t="s">
        <v>1119</v>
      </c>
      <c r="G4658" s="832">
        <v>0</v>
      </c>
      <c r="H4658" s="832">
        <v>0</v>
      </c>
      <c r="I4658" s="832">
        <v>0</v>
      </c>
      <c r="J4658" s="832">
        <v>0</v>
      </c>
      <c r="K4658" s="832">
        <v>0</v>
      </c>
      <c r="L4658" s="832">
        <v>0</v>
      </c>
      <c r="M4658" s="832">
        <v>0</v>
      </c>
      <c r="N4658" s="832">
        <v>0</v>
      </c>
      <c r="O4658" s="832">
        <v>0</v>
      </c>
      <c r="P4658" s="832">
        <v>0</v>
      </c>
      <c r="Q4658" s="832">
        <v>0</v>
      </c>
      <c r="R4658" s="832">
        <v>0</v>
      </c>
      <c r="S4658" s="832">
        <v>0</v>
      </c>
      <c r="T4658" s="832">
        <v>0</v>
      </c>
      <c r="U4658" s="832">
        <v>0</v>
      </c>
      <c r="V4658" s="832">
        <v>0</v>
      </c>
      <c r="W4658" s="832">
        <v>0</v>
      </c>
      <c r="X4658" s="832">
        <v>0</v>
      </c>
      <c r="Y4658" s="832">
        <v>0</v>
      </c>
      <c r="Z4658" s="832">
        <v>0</v>
      </c>
      <c r="AA4658" s="832">
        <v>0</v>
      </c>
      <c r="AB4658" s="832">
        <v>0</v>
      </c>
      <c r="AC4658" s="832">
        <v>0</v>
      </c>
      <c r="AD4658" s="832">
        <v>0</v>
      </c>
      <c r="AE4658" s="832">
        <v>0</v>
      </c>
      <c r="AF4658" s="832">
        <v>0</v>
      </c>
      <c r="AG4658" s="832">
        <v>0</v>
      </c>
      <c r="AH4658" s="832">
        <v>0</v>
      </c>
      <c r="AI4658" s="832">
        <v>0</v>
      </c>
    </row>
    <row r="4659" spans="1:35" ht="15" customHeight="1">
      <c r="A4659" s="832" t="s">
        <v>1150</v>
      </c>
      <c r="B4659" s="832">
        <v>2025</v>
      </c>
      <c r="C4659" s="832" t="s">
        <v>1785</v>
      </c>
      <c r="D4659" s="832" t="s">
        <v>1786</v>
      </c>
      <c r="E4659" s="832" t="s">
        <v>333</v>
      </c>
      <c r="F4659" s="832" t="s">
        <v>1119</v>
      </c>
      <c r="G4659" s="832">
        <v>0</v>
      </c>
      <c r="H4659" s="832">
        <v>0</v>
      </c>
      <c r="I4659" s="832">
        <v>0</v>
      </c>
      <c r="J4659" s="832">
        <v>0</v>
      </c>
      <c r="K4659" s="832">
        <v>0</v>
      </c>
      <c r="L4659" s="832">
        <v>0</v>
      </c>
      <c r="M4659" s="832">
        <v>0</v>
      </c>
      <c r="N4659" s="832">
        <v>0</v>
      </c>
      <c r="O4659" s="832">
        <v>0</v>
      </c>
      <c r="P4659" s="832">
        <v>0</v>
      </c>
      <c r="Q4659" s="832">
        <v>0</v>
      </c>
      <c r="R4659" s="832">
        <v>0</v>
      </c>
      <c r="S4659" s="832">
        <v>0</v>
      </c>
      <c r="T4659" s="832">
        <v>0</v>
      </c>
      <c r="U4659" s="832">
        <v>0</v>
      </c>
      <c r="V4659" s="832">
        <v>0</v>
      </c>
      <c r="W4659" s="832">
        <v>0</v>
      </c>
      <c r="X4659" s="832">
        <v>0</v>
      </c>
      <c r="Y4659" s="832">
        <v>0</v>
      </c>
      <c r="Z4659" s="832">
        <v>0</v>
      </c>
      <c r="AA4659" s="832">
        <v>0</v>
      </c>
      <c r="AB4659" s="832">
        <v>0</v>
      </c>
      <c r="AC4659" s="832">
        <v>0</v>
      </c>
      <c r="AD4659" s="832">
        <v>0</v>
      </c>
      <c r="AE4659" s="832">
        <v>0</v>
      </c>
      <c r="AF4659" s="832">
        <v>0</v>
      </c>
      <c r="AG4659" s="832">
        <v>0</v>
      </c>
      <c r="AH4659" s="832">
        <v>0</v>
      </c>
      <c r="AI4659" s="832">
        <v>0</v>
      </c>
    </row>
    <row r="4660" spans="1:35" ht="15" customHeight="1">
      <c r="A4660" s="832" t="s">
        <v>1150</v>
      </c>
      <c r="B4660" s="832">
        <v>2025</v>
      </c>
      <c r="C4660" s="832" t="s">
        <v>1787</v>
      </c>
      <c r="D4660" s="832" t="s">
        <v>1788</v>
      </c>
      <c r="E4660" s="832" t="s">
        <v>333</v>
      </c>
      <c r="F4660" s="832" t="s">
        <v>1119</v>
      </c>
      <c r="G4660" s="832">
        <v>0</v>
      </c>
      <c r="H4660" s="832">
        <v>0</v>
      </c>
      <c r="I4660" s="832">
        <v>0</v>
      </c>
      <c r="J4660" s="832">
        <v>0</v>
      </c>
      <c r="K4660" s="832">
        <v>0</v>
      </c>
      <c r="L4660" s="832">
        <v>0</v>
      </c>
      <c r="M4660" s="832">
        <v>0</v>
      </c>
      <c r="N4660" s="832">
        <v>0</v>
      </c>
      <c r="O4660" s="832">
        <v>0</v>
      </c>
      <c r="P4660" s="832">
        <v>0</v>
      </c>
      <c r="Q4660" s="832">
        <v>0</v>
      </c>
      <c r="R4660" s="832">
        <v>0</v>
      </c>
      <c r="S4660" s="832">
        <v>0</v>
      </c>
      <c r="T4660" s="832">
        <v>0</v>
      </c>
      <c r="U4660" s="832">
        <v>0</v>
      </c>
      <c r="V4660" s="832">
        <v>0</v>
      </c>
      <c r="W4660" s="832">
        <v>0</v>
      </c>
      <c r="X4660" s="832">
        <v>0</v>
      </c>
      <c r="Y4660" s="832">
        <v>0</v>
      </c>
      <c r="Z4660" s="832">
        <v>0</v>
      </c>
      <c r="AA4660" s="832">
        <v>0</v>
      </c>
      <c r="AB4660" s="832">
        <v>0</v>
      </c>
      <c r="AC4660" s="832">
        <v>0</v>
      </c>
      <c r="AD4660" s="832">
        <v>0</v>
      </c>
      <c r="AE4660" s="832">
        <v>0</v>
      </c>
      <c r="AF4660" s="832">
        <v>0</v>
      </c>
      <c r="AG4660" s="832">
        <v>0</v>
      </c>
      <c r="AH4660" s="832">
        <v>0</v>
      </c>
      <c r="AI4660" s="832">
        <v>0</v>
      </c>
    </row>
    <row r="4661" spans="1:35" ht="15" customHeight="1">
      <c r="A4661" s="832" t="s">
        <v>1150</v>
      </c>
      <c r="B4661" s="832">
        <v>2025</v>
      </c>
      <c r="C4661" s="832" t="s">
        <v>1789</v>
      </c>
      <c r="D4661" s="832" t="s">
        <v>1790</v>
      </c>
      <c r="E4661" s="832" t="s">
        <v>333</v>
      </c>
      <c r="F4661" s="832" t="s">
        <v>1119</v>
      </c>
      <c r="G4661" s="832">
        <v>0</v>
      </c>
      <c r="H4661" s="832">
        <v>0</v>
      </c>
      <c r="I4661" s="832">
        <v>0</v>
      </c>
      <c r="J4661" s="832">
        <v>0</v>
      </c>
      <c r="K4661" s="832">
        <v>0</v>
      </c>
      <c r="L4661" s="832">
        <v>0</v>
      </c>
      <c r="M4661" s="832">
        <v>0</v>
      </c>
      <c r="N4661" s="832">
        <v>0</v>
      </c>
      <c r="O4661" s="832">
        <v>0</v>
      </c>
      <c r="P4661" s="832">
        <v>0</v>
      </c>
      <c r="Q4661" s="832">
        <v>0</v>
      </c>
      <c r="R4661" s="832">
        <v>0</v>
      </c>
      <c r="S4661" s="832">
        <v>0</v>
      </c>
      <c r="T4661" s="832">
        <v>0</v>
      </c>
      <c r="U4661" s="832">
        <v>0</v>
      </c>
      <c r="V4661" s="832">
        <v>0</v>
      </c>
      <c r="W4661" s="832">
        <v>0</v>
      </c>
      <c r="X4661" s="832">
        <v>0</v>
      </c>
      <c r="Y4661" s="832">
        <v>0</v>
      </c>
      <c r="Z4661" s="832">
        <v>0</v>
      </c>
      <c r="AA4661" s="832">
        <v>0</v>
      </c>
      <c r="AB4661" s="832">
        <v>0</v>
      </c>
      <c r="AC4661" s="832">
        <v>0</v>
      </c>
      <c r="AD4661" s="832">
        <v>0</v>
      </c>
      <c r="AE4661" s="832">
        <v>0</v>
      </c>
      <c r="AF4661" s="832">
        <v>0</v>
      </c>
      <c r="AG4661" s="832">
        <v>0</v>
      </c>
      <c r="AH4661" s="832">
        <v>0</v>
      </c>
      <c r="AI4661" s="832">
        <v>0</v>
      </c>
    </row>
    <row r="4662" spans="1:35" ht="15" customHeight="1">
      <c r="A4662" s="832" t="s">
        <v>1150</v>
      </c>
      <c r="B4662" s="832">
        <v>2025</v>
      </c>
      <c r="C4662" s="832" t="s">
        <v>1791</v>
      </c>
      <c r="D4662" s="832" t="s">
        <v>647</v>
      </c>
      <c r="E4662" s="832" t="s">
        <v>333</v>
      </c>
      <c r="F4662" s="832" t="s">
        <v>1792</v>
      </c>
      <c r="G4662" s="832">
        <v>1300</v>
      </c>
      <c r="H4662" s="832">
        <v>1200</v>
      </c>
      <c r="I4662" s="832">
        <v>1200</v>
      </c>
      <c r="J4662" s="832">
        <v>1200</v>
      </c>
      <c r="K4662" s="832">
        <v>1200</v>
      </c>
      <c r="L4662" s="832">
        <v>1200</v>
      </c>
      <c r="M4662" s="832">
        <v>1100</v>
      </c>
      <c r="N4662" s="832">
        <v>1220</v>
      </c>
      <c r="O4662" s="832">
        <v>1220</v>
      </c>
      <c r="P4662" s="832">
        <v>1220</v>
      </c>
      <c r="Q4662" s="832">
        <v>1220</v>
      </c>
      <c r="R4662" s="832">
        <v>1220</v>
      </c>
      <c r="S4662" s="832">
        <v>0</v>
      </c>
      <c r="T4662" s="832">
        <v>0</v>
      </c>
      <c r="U4662" s="832">
        <v>0</v>
      </c>
      <c r="V4662" s="832">
        <v>0</v>
      </c>
      <c r="W4662" s="832">
        <v>0</v>
      </c>
      <c r="X4662" s="832">
        <v>0</v>
      </c>
      <c r="Y4662" s="832">
        <v>0</v>
      </c>
      <c r="Z4662" s="832">
        <v>0</v>
      </c>
      <c r="AA4662" s="832">
        <v>0</v>
      </c>
      <c r="AB4662" s="832">
        <v>0</v>
      </c>
      <c r="AC4662" s="832">
        <v>0</v>
      </c>
      <c r="AD4662" s="832">
        <v>0</v>
      </c>
      <c r="AE4662" s="832">
        <v>0</v>
      </c>
      <c r="AF4662" s="832">
        <v>0</v>
      </c>
      <c r="AG4662" s="832">
        <v>0</v>
      </c>
      <c r="AH4662" s="832">
        <v>0</v>
      </c>
      <c r="AI4662" s="832">
        <v>0</v>
      </c>
    </row>
    <row r="4663" spans="1:35" ht="15" customHeight="1">
      <c r="A4663" s="832" t="s">
        <v>1150</v>
      </c>
      <c r="B4663" s="832">
        <v>2025</v>
      </c>
      <c r="C4663" s="832" t="s">
        <v>1793</v>
      </c>
      <c r="D4663" s="832" t="s">
        <v>647</v>
      </c>
      <c r="E4663" s="832" t="s">
        <v>333</v>
      </c>
      <c r="F4663" s="832" t="s">
        <v>1792</v>
      </c>
      <c r="G4663" s="832">
        <v>0</v>
      </c>
      <c r="H4663" s="832">
        <v>0</v>
      </c>
      <c r="I4663" s="832">
        <v>0</v>
      </c>
      <c r="J4663" s="832">
        <v>0</v>
      </c>
      <c r="K4663" s="832">
        <v>0</v>
      </c>
      <c r="L4663" s="832">
        <v>0</v>
      </c>
      <c r="M4663" s="832">
        <v>0</v>
      </c>
      <c r="N4663" s="832">
        <v>0</v>
      </c>
      <c r="O4663" s="832">
        <v>0</v>
      </c>
      <c r="P4663" s="832">
        <v>0</v>
      </c>
      <c r="Q4663" s="832">
        <v>0</v>
      </c>
      <c r="R4663" s="832">
        <v>0</v>
      </c>
      <c r="S4663" s="832">
        <v>0</v>
      </c>
      <c r="T4663" s="832">
        <v>0</v>
      </c>
      <c r="U4663" s="832">
        <v>0</v>
      </c>
      <c r="V4663" s="832">
        <v>0</v>
      </c>
      <c r="W4663" s="832">
        <v>0</v>
      </c>
      <c r="X4663" s="832">
        <v>0</v>
      </c>
      <c r="Y4663" s="832">
        <v>0</v>
      </c>
      <c r="Z4663" s="832">
        <v>0</v>
      </c>
      <c r="AA4663" s="832">
        <v>0</v>
      </c>
      <c r="AB4663" s="832">
        <v>0</v>
      </c>
      <c r="AC4663" s="832">
        <v>0</v>
      </c>
      <c r="AD4663" s="832">
        <v>0</v>
      </c>
      <c r="AE4663" s="832">
        <v>0</v>
      </c>
      <c r="AF4663" s="832">
        <v>0</v>
      </c>
      <c r="AG4663" s="832">
        <v>0</v>
      </c>
      <c r="AH4663" s="832">
        <v>0</v>
      </c>
      <c r="AI4663" s="832">
        <v>0</v>
      </c>
    </row>
    <row r="4664" spans="1:35" ht="15" customHeight="1">
      <c r="A4664" s="832" t="s">
        <v>1150</v>
      </c>
      <c r="B4664" s="832">
        <v>2025</v>
      </c>
      <c r="C4664" s="832" t="s">
        <v>1794</v>
      </c>
      <c r="D4664" s="832" t="s">
        <v>1795</v>
      </c>
      <c r="E4664" s="832" t="s">
        <v>333</v>
      </c>
      <c r="F4664" s="832" t="s">
        <v>1792</v>
      </c>
      <c r="G4664" s="832">
        <v>0</v>
      </c>
      <c r="H4664" s="832">
        <v>0</v>
      </c>
      <c r="I4664" s="832">
        <v>0</v>
      </c>
      <c r="J4664" s="832">
        <v>0</v>
      </c>
      <c r="K4664" s="832">
        <v>0</v>
      </c>
      <c r="L4664" s="832">
        <v>0</v>
      </c>
      <c r="M4664" s="832">
        <v>0</v>
      </c>
      <c r="N4664" s="832">
        <v>0</v>
      </c>
      <c r="O4664" s="832">
        <v>0</v>
      </c>
      <c r="P4664" s="832">
        <v>0</v>
      </c>
      <c r="Q4664" s="832">
        <v>0</v>
      </c>
      <c r="R4664" s="832">
        <v>0</v>
      </c>
      <c r="S4664" s="832">
        <v>0</v>
      </c>
      <c r="T4664" s="832">
        <v>0</v>
      </c>
      <c r="U4664" s="832">
        <v>0</v>
      </c>
      <c r="V4664" s="832">
        <v>0</v>
      </c>
      <c r="W4664" s="832">
        <v>0</v>
      </c>
      <c r="X4664" s="832">
        <v>0</v>
      </c>
      <c r="Y4664" s="832">
        <v>0</v>
      </c>
      <c r="Z4664" s="832">
        <v>0</v>
      </c>
      <c r="AA4664" s="832">
        <v>0</v>
      </c>
      <c r="AB4664" s="832">
        <v>0</v>
      </c>
      <c r="AC4664" s="832">
        <v>0</v>
      </c>
      <c r="AD4664" s="832">
        <v>0</v>
      </c>
      <c r="AE4664" s="832">
        <v>0</v>
      </c>
      <c r="AF4664" s="832">
        <v>0</v>
      </c>
      <c r="AG4664" s="832">
        <v>0</v>
      </c>
      <c r="AH4664" s="832">
        <v>0</v>
      </c>
      <c r="AI4664" s="832">
        <v>0</v>
      </c>
    </row>
    <row r="4665" spans="1:35" ht="15" customHeight="1">
      <c r="A4665" s="832" t="s">
        <v>1150</v>
      </c>
      <c r="B4665" s="832">
        <v>2025</v>
      </c>
      <c r="C4665" s="832" t="s">
        <v>1796</v>
      </c>
      <c r="D4665" s="832" t="s">
        <v>1797</v>
      </c>
      <c r="E4665" s="832" t="s">
        <v>333</v>
      </c>
      <c r="F4665" s="832" t="s">
        <v>1792</v>
      </c>
      <c r="G4665" s="832">
        <v>0</v>
      </c>
      <c r="H4665" s="832">
        <v>0</v>
      </c>
      <c r="I4665" s="832">
        <v>0</v>
      </c>
      <c r="J4665" s="832">
        <v>0</v>
      </c>
      <c r="K4665" s="832">
        <v>0</v>
      </c>
      <c r="L4665" s="832">
        <v>0</v>
      </c>
      <c r="M4665" s="832">
        <v>0</v>
      </c>
      <c r="N4665" s="832">
        <v>0</v>
      </c>
      <c r="O4665" s="832">
        <v>0</v>
      </c>
      <c r="P4665" s="832">
        <v>0</v>
      </c>
      <c r="Q4665" s="832">
        <v>0</v>
      </c>
      <c r="R4665" s="832">
        <v>0</v>
      </c>
      <c r="S4665" s="832">
        <v>0</v>
      </c>
      <c r="T4665" s="832">
        <v>0</v>
      </c>
      <c r="U4665" s="832">
        <v>0</v>
      </c>
      <c r="V4665" s="832">
        <v>0</v>
      </c>
      <c r="W4665" s="832">
        <v>0</v>
      </c>
      <c r="X4665" s="832">
        <v>0</v>
      </c>
      <c r="Y4665" s="832">
        <v>0</v>
      </c>
      <c r="Z4665" s="832">
        <v>0</v>
      </c>
      <c r="AA4665" s="832">
        <v>0</v>
      </c>
      <c r="AB4665" s="832">
        <v>0</v>
      </c>
      <c r="AC4665" s="832">
        <v>0</v>
      </c>
      <c r="AD4665" s="832">
        <v>0</v>
      </c>
      <c r="AE4665" s="832">
        <v>0</v>
      </c>
      <c r="AF4665" s="832">
        <v>0</v>
      </c>
      <c r="AG4665" s="832">
        <v>0</v>
      </c>
      <c r="AH4665" s="832">
        <v>0</v>
      </c>
      <c r="AI4665" s="832">
        <v>0</v>
      </c>
    </row>
    <row r="4666" spans="1:35" ht="15" customHeight="1">
      <c r="A4666" s="832" t="s">
        <v>1150</v>
      </c>
      <c r="B4666" s="832">
        <v>2025</v>
      </c>
      <c r="C4666" s="832" t="s">
        <v>1798</v>
      </c>
      <c r="D4666" s="832" t="s">
        <v>1799</v>
      </c>
      <c r="E4666" s="832" t="s">
        <v>333</v>
      </c>
      <c r="F4666" s="832" t="s">
        <v>1792</v>
      </c>
      <c r="G4666" s="832">
        <v>0</v>
      </c>
      <c r="H4666" s="832">
        <v>0</v>
      </c>
      <c r="I4666" s="832">
        <v>0</v>
      </c>
      <c r="J4666" s="832">
        <v>0</v>
      </c>
      <c r="K4666" s="832">
        <v>0</v>
      </c>
      <c r="L4666" s="832">
        <v>0</v>
      </c>
      <c r="M4666" s="832">
        <v>0</v>
      </c>
      <c r="N4666" s="832">
        <v>0</v>
      </c>
      <c r="O4666" s="832">
        <v>0</v>
      </c>
      <c r="P4666" s="832">
        <v>0</v>
      </c>
      <c r="Q4666" s="832">
        <v>0</v>
      </c>
      <c r="R4666" s="832">
        <v>0</v>
      </c>
      <c r="S4666" s="832">
        <v>0</v>
      </c>
      <c r="T4666" s="832">
        <v>0</v>
      </c>
      <c r="U4666" s="832">
        <v>0</v>
      </c>
      <c r="V4666" s="832">
        <v>0</v>
      </c>
      <c r="W4666" s="832">
        <v>0</v>
      </c>
      <c r="X4666" s="832">
        <v>0</v>
      </c>
      <c r="Y4666" s="832">
        <v>0</v>
      </c>
      <c r="Z4666" s="832">
        <v>0</v>
      </c>
      <c r="AA4666" s="832">
        <v>0</v>
      </c>
      <c r="AB4666" s="832">
        <v>0</v>
      </c>
      <c r="AC4666" s="832">
        <v>0</v>
      </c>
      <c r="AD4666" s="832">
        <v>0</v>
      </c>
      <c r="AE4666" s="832">
        <v>0</v>
      </c>
      <c r="AF4666" s="832">
        <v>0</v>
      </c>
      <c r="AG4666" s="832">
        <v>0</v>
      </c>
      <c r="AH4666" s="832">
        <v>0</v>
      </c>
      <c r="AI4666" s="832">
        <v>0</v>
      </c>
    </row>
    <row r="4667" spans="1:35" ht="15" customHeight="1">
      <c r="A4667" s="832" t="s">
        <v>1150</v>
      </c>
      <c r="B4667" s="832">
        <v>2025</v>
      </c>
      <c r="C4667" s="832" t="s">
        <v>1800</v>
      </c>
      <c r="D4667" s="832" t="s">
        <v>1801</v>
      </c>
      <c r="E4667" s="832" t="s">
        <v>333</v>
      </c>
      <c r="F4667" s="832" t="s">
        <v>1792</v>
      </c>
      <c r="G4667" s="832">
        <v>0</v>
      </c>
      <c r="H4667" s="832">
        <v>0</v>
      </c>
      <c r="I4667" s="832">
        <v>0</v>
      </c>
      <c r="J4667" s="832">
        <v>0</v>
      </c>
      <c r="K4667" s="832">
        <v>0</v>
      </c>
      <c r="L4667" s="832">
        <v>0</v>
      </c>
      <c r="M4667" s="832">
        <v>0</v>
      </c>
      <c r="N4667" s="832">
        <v>0</v>
      </c>
      <c r="O4667" s="832">
        <v>0</v>
      </c>
      <c r="P4667" s="832">
        <v>0</v>
      </c>
      <c r="Q4667" s="832">
        <v>0</v>
      </c>
      <c r="R4667" s="832">
        <v>0</v>
      </c>
      <c r="S4667" s="832">
        <v>0</v>
      </c>
      <c r="T4667" s="832">
        <v>0</v>
      </c>
      <c r="U4667" s="832">
        <v>0</v>
      </c>
      <c r="V4667" s="832">
        <v>0</v>
      </c>
      <c r="W4667" s="832">
        <v>0</v>
      </c>
      <c r="X4667" s="832">
        <v>0</v>
      </c>
      <c r="Y4667" s="832">
        <v>0</v>
      </c>
      <c r="Z4667" s="832">
        <v>0</v>
      </c>
      <c r="AA4667" s="832">
        <v>0</v>
      </c>
      <c r="AB4667" s="832">
        <v>0</v>
      </c>
      <c r="AC4667" s="832">
        <v>0</v>
      </c>
      <c r="AD4667" s="832">
        <v>0</v>
      </c>
      <c r="AE4667" s="832">
        <v>0</v>
      </c>
      <c r="AF4667" s="832">
        <v>0</v>
      </c>
      <c r="AG4667" s="832">
        <v>0</v>
      </c>
      <c r="AH4667" s="832">
        <v>0</v>
      </c>
      <c r="AI4667" s="832">
        <v>0</v>
      </c>
    </row>
    <row r="4668" spans="1:35" ht="15" customHeight="1">
      <c r="A4668" s="832" t="s">
        <v>1150</v>
      </c>
      <c r="B4668" s="832">
        <v>2025</v>
      </c>
      <c r="C4668" s="832" t="s">
        <v>1802</v>
      </c>
      <c r="D4668" s="832" t="s">
        <v>1803</v>
      </c>
      <c r="E4668" s="832" t="s">
        <v>1804</v>
      </c>
      <c r="F4668" s="832" t="s">
        <v>1792</v>
      </c>
      <c r="G4668" s="832">
        <v>0</v>
      </c>
      <c r="H4668" s="832">
        <v>0</v>
      </c>
      <c r="I4668" s="832">
        <v>0</v>
      </c>
      <c r="J4668" s="832">
        <v>0</v>
      </c>
      <c r="K4668" s="832">
        <v>0</v>
      </c>
      <c r="L4668" s="832">
        <v>0</v>
      </c>
      <c r="M4668" s="832">
        <v>0</v>
      </c>
      <c r="N4668" s="832">
        <v>0</v>
      </c>
      <c r="O4668" s="832">
        <v>0</v>
      </c>
      <c r="P4668" s="832">
        <v>1600000</v>
      </c>
      <c r="Q4668" s="832">
        <v>5500000</v>
      </c>
      <c r="R4668" s="832">
        <v>3500000</v>
      </c>
      <c r="S4668" s="832">
        <v>0</v>
      </c>
      <c r="T4668" s="832">
        <v>0</v>
      </c>
      <c r="U4668" s="832">
        <v>0</v>
      </c>
      <c r="V4668" s="832">
        <v>0</v>
      </c>
      <c r="W4668" s="832">
        <v>0</v>
      </c>
      <c r="X4668" s="832">
        <v>0</v>
      </c>
      <c r="Y4668" s="832">
        <v>0</v>
      </c>
      <c r="Z4668" s="832">
        <v>0</v>
      </c>
      <c r="AA4668" s="832">
        <v>0</v>
      </c>
      <c r="AB4668" s="832">
        <v>0</v>
      </c>
      <c r="AC4668" s="832">
        <v>0</v>
      </c>
      <c r="AD4668" s="832">
        <v>0</v>
      </c>
      <c r="AE4668" s="832">
        <v>0</v>
      </c>
      <c r="AF4668" s="832">
        <v>0</v>
      </c>
      <c r="AG4668" s="832">
        <v>0</v>
      </c>
      <c r="AH4668" s="832">
        <v>0</v>
      </c>
      <c r="AI4668" s="832">
        <v>0</v>
      </c>
    </row>
    <row r="4669" spans="1:35" ht="15" customHeight="1">
      <c r="A4669" s="832" t="s">
        <v>1150</v>
      </c>
      <c r="B4669" s="832">
        <v>2025</v>
      </c>
      <c r="C4669" s="832" t="s">
        <v>1805</v>
      </c>
      <c r="D4669" s="832" t="s">
        <v>1806</v>
      </c>
      <c r="E4669" s="832" t="s">
        <v>1804</v>
      </c>
      <c r="F4669" s="832" t="s">
        <v>1792</v>
      </c>
      <c r="G4669" s="832">
        <v>2268121.8199999998</v>
      </c>
      <c r="H4669" s="832">
        <v>1789234.37</v>
      </c>
      <c r="I4669" s="832">
        <v>625676.9</v>
      </c>
      <c r="J4669" s="832">
        <v>891151.16</v>
      </c>
      <c r="K4669" s="832">
        <v>1463695.03</v>
      </c>
      <c r="L4669" s="832">
        <v>906805.77</v>
      </c>
      <c r="M4669" s="832">
        <v>984270.73</v>
      </c>
      <c r="N4669" s="832">
        <v>1488808.68</v>
      </c>
      <c r="O4669" s="832">
        <v>1644258.89</v>
      </c>
      <c r="P4669" s="832">
        <v>1830150.03</v>
      </c>
      <c r="Q4669" s="832">
        <v>1629708.15</v>
      </c>
      <c r="R4669" s="832">
        <v>734639.11</v>
      </c>
      <c r="S4669" s="832">
        <v>0</v>
      </c>
      <c r="T4669" s="832">
        <v>0</v>
      </c>
      <c r="U4669" s="832">
        <v>0</v>
      </c>
      <c r="V4669" s="832">
        <v>0</v>
      </c>
      <c r="W4669" s="832">
        <v>0</v>
      </c>
      <c r="X4669" s="832">
        <v>0</v>
      </c>
      <c r="Y4669" s="832">
        <v>0</v>
      </c>
      <c r="Z4669" s="832">
        <v>0</v>
      </c>
      <c r="AA4669" s="832">
        <v>0</v>
      </c>
      <c r="AB4669" s="832">
        <v>0</v>
      </c>
      <c r="AC4669" s="832">
        <v>0</v>
      </c>
      <c r="AD4669" s="832">
        <v>0</v>
      </c>
      <c r="AE4669" s="832">
        <v>0</v>
      </c>
      <c r="AF4669" s="832">
        <v>0</v>
      </c>
      <c r="AG4669" s="832">
        <v>0</v>
      </c>
      <c r="AH4669" s="832">
        <v>0</v>
      </c>
      <c r="AI4669" s="832">
        <v>0</v>
      </c>
    </row>
    <row r="4670" spans="1:35" ht="15" customHeight="1">
      <c r="A4670" s="832" t="s">
        <v>1150</v>
      </c>
      <c r="B4670" s="832">
        <v>2025</v>
      </c>
      <c r="C4670" s="832" t="s">
        <v>1807</v>
      </c>
      <c r="D4670" s="832" t="s">
        <v>1808</v>
      </c>
      <c r="E4670" s="832" t="s">
        <v>1804</v>
      </c>
      <c r="F4670" s="832" t="s">
        <v>1792</v>
      </c>
      <c r="G4670" s="832">
        <v>64.97</v>
      </c>
      <c r="H4670" s="832">
        <v>64.97</v>
      </c>
      <c r="I4670" s="832">
        <v>64.97</v>
      </c>
      <c r="J4670" s="832">
        <v>64.97</v>
      </c>
      <c r="K4670" s="832">
        <v>64.97</v>
      </c>
      <c r="L4670" s="832">
        <v>64.97</v>
      </c>
      <c r="M4670" s="832">
        <v>64.97</v>
      </c>
      <c r="N4670" s="832">
        <v>0</v>
      </c>
      <c r="O4670" s="832">
        <v>0</v>
      </c>
      <c r="P4670" s="832">
        <v>0</v>
      </c>
      <c r="Q4670" s="832">
        <v>0</v>
      </c>
      <c r="R4670" s="832">
        <v>0</v>
      </c>
      <c r="S4670" s="832">
        <v>0</v>
      </c>
      <c r="T4670" s="832">
        <v>0</v>
      </c>
      <c r="U4670" s="832">
        <v>0</v>
      </c>
      <c r="V4670" s="832">
        <v>0</v>
      </c>
      <c r="W4670" s="832">
        <v>0</v>
      </c>
      <c r="X4670" s="832">
        <v>0</v>
      </c>
      <c r="Y4670" s="832">
        <v>0</v>
      </c>
      <c r="Z4670" s="832">
        <v>0</v>
      </c>
      <c r="AA4670" s="832">
        <v>0</v>
      </c>
      <c r="AB4670" s="832">
        <v>0</v>
      </c>
      <c r="AC4670" s="832">
        <v>0</v>
      </c>
      <c r="AD4670" s="832">
        <v>0</v>
      </c>
      <c r="AE4670" s="832">
        <v>0</v>
      </c>
      <c r="AF4670" s="832">
        <v>0</v>
      </c>
      <c r="AG4670" s="832">
        <v>0</v>
      </c>
      <c r="AH4670" s="832">
        <v>0</v>
      </c>
      <c r="AI4670" s="832">
        <v>0</v>
      </c>
    </row>
    <row r="4671" spans="1:35" ht="15" customHeight="1">
      <c r="A4671" s="832" t="s">
        <v>1150</v>
      </c>
      <c r="B4671" s="832">
        <v>2025</v>
      </c>
      <c r="C4671" s="832" t="s">
        <v>1809</v>
      </c>
      <c r="D4671" s="832" t="s">
        <v>1810</v>
      </c>
      <c r="E4671" s="832" t="s">
        <v>1804</v>
      </c>
      <c r="F4671" s="832" t="s">
        <v>1792</v>
      </c>
      <c r="G4671" s="832">
        <v>0</v>
      </c>
      <c r="H4671" s="832">
        <v>0</v>
      </c>
      <c r="I4671" s="832">
        <v>0</v>
      </c>
      <c r="J4671" s="832">
        <v>0</v>
      </c>
      <c r="K4671" s="832">
        <v>0</v>
      </c>
      <c r="L4671" s="832">
        <v>0</v>
      </c>
      <c r="M4671" s="832">
        <v>0</v>
      </c>
      <c r="N4671" s="832">
        <v>0</v>
      </c>
      <c r="O4671" s="832">
        <v>0</v>
      </c>
      <c r="P4671" s="832">
        <v>0</v>
      </c>
      <c r="Q4671" s="832">
        <v>0</v>
      </c>
      <c r="R4671" s="832">
        <v>0</v>
      </c>
      <c r="S4671" s="832">
        <v>0</v>
      </c>
      <c r="T4671" s="832">
        <v>0</v>
      </c>
      <c r="U4671" s="832">
        <v>0</v>
      </c>
      <c r="V4671" s="832">
        <v>0</v>
      </c>
      <c r="W4671" s="832">
        <v>0</v>
      </c>
      <c r="X4671" s="832">
        <v>0</v>
      </c>
      <c r="Y4671" s="832">
        <v>0</v>
      </c>
      <c r="Z4671" s="832">
        <v>0</v>
      </c>
      <c r="AA4671" s="832">
        <v>0</v>
      </c>
      <c r="AB4671" s="832">
        <v>0</v>
      </c>
      <c r="AC4671" s="832">
        <v>0</v>
      </c>
      <c r="AD4671" s="832">
        <v>0</v>
      </c>
      <c r="AE4671" s="832">
        <v>0</v>
      </c>
      <c r="AF4671" s="832">
        <v>0</v>
      </c>
      <c r="AG4671" s="832">
        <v>0</v>
      </c>
      <c r="AH4671" s="832">
        <v>0</v>
      </c>
      <c r="AI4671" s="832">
        <v>0</v>
      </c>
    </row>
    <row r="4672" spans="1:35" ht="15" customHeight="1">
      <c r="A4672" s="832" t="s">
        <v>1150</v>
      </c>
      <c r="B4672" s="832">
        <v>2025</v>
      </c>
      <c r="C4672" s="832" t="s">
        <v>1811</v>
      </c>
      <c r="D4672" s="832" t="s">
        <v>1812</v>
      </c>
      <c r="E4672" s="832" t="s">
        <v>1813</v>
      </c>
      <c r="F4672" s="832" t="s">
        <v>1792</v>
      </c>
      <c r="G4672" s="832">
        <v>316201.5</v>
      </c>
      <c r="H4672" s="832">
        <v>153463.25</v>
      </c>
      <c r="I4672" s="832">
        <v>217629.85</v>
      </c>
      <c r="J4672" s="832">
        <v>375361.37</v>
      </c>
      <c r="K4672" s="832">
        <v>0</v>
      </c>
      <c r="L4672" s="832">
        <v>170565.67</v>
      </c>
      <c r="M4672" s="832">
        <v>145104.42000000001</v>
      </c>
      <c r="N4672" s="832">
        <v>36264.07</v>
      </c>
      <c r="O4672" s="832">
        <v>0</v>
      </c>
      <c r="P4672" s="832">
        <v>198870.6</v>
      </c>
      <c r="Q4672" s="832">
        <v>71310.070000000007</v>
      </c>
      <c r="R4672" s="832">
        <v>308078.31</v>
      </c>
      <c r="S4672" s="832">
        <v>0</v>
      </c>
      <c r="T4672" s="832">
        <v>0</v>
      </c>
      <c r="U4672" s="832">
        <v>0</v>
      </c>
      <c r="V4672" s="832">
        <v>0</v>
      </c>
      <c r="W4672" s="832">
        <v>0</v>
      </c>
      <c r="X4672" s="832">
        <v>0</v>
      </c>
      <c r="Y4672" s="832">
        <v>0</v>
      </c>
      <c r="Z4672" s="832">
        <v>0</v>
      </c>
      <c r="AA4672" s="832">
        <v>0</v>
      </c>
      <c r="AB4672" s="832">
        <v>0</v>
      </c>
      <c r="AC4672" s="832">
        <v>0</v>
      </c>
      <c r="AD4672" s="832">
        <v>0</v>
      </c>
      <c r="AE4672" s="832">
        <v>0</v>
      </c>
      <c r="AF4672" s="832">
        <v>0</v>
      </c>
      <c r="AG4672" s="832">
        <v>0</v>
      </c>
      <c r="AH4672" s="832">
        <v>0</v>
      </c>
      <c r="AI4672" s="832">
        <v>0</v>
      </c>
    </row>
    <row r="4673" spans="1:35" ht="15" customHeight="1">
      <c r="A4673" s="832" t="s">
        <v>1150</v>
      </c>
      <c r="B4673" s="832">
        <v>2025</v>
      </c>
      <c r="C4673" s="832" t="s">
        <v>1814</v>
      </c>
      <c r="D4673" s="832" t="s">
        <v>1815</v>
      </c>
      <c r="E4673" s="832" t="s">
        <v>333</v>
      </c>
      <c r="F4673" s="832" t="s">
        <v>1792</v>
      </c>
      <c r="G4673" s="832">
        <v>0</v>
      </c>
      <c r="H4673" s="832">
        <v>0</v>
      </c>
      <c r="I4673" s="832">
        <v>0</v>
      </c>
      <c r="J4673" s="832">
        <v>0</v>
      </c>
      <c r="K4673" s="832">
        <v>0</v>
      </c>
      <c r="L4673" s="832">
        <v>0</v>
      </c>
      <c r="M4673" s="832">
        <v>0</v>
      </c>
      <c r="N4673" s="832">
        <v>0</v>
      </c>
      <c r="O4673" s="832">
        <v>0</v>
      </c>
      <c r="P4673" s="832">
        <v>0</v>
      </c>
      <c r="Q4673" s="832">
        <v>0</v>
      </c>
      <c r="R4673" s="832">
        <v>0</v>
      </c>
      <c r="S4673" s="832">
        <v>0</v>
      </c>
      <c r="T4673" s="832">
        <v>0</v>
      </c>
      <c r="U4673" s="832">
        <v>0</v>
      </c>
      <c r="V4673" s="832">
        <v>0</v>
      </c>
      <c r="W4673" s="832">
        <v>0</v>
      </c>
      <c r="X4673" s="832">
        <v>0</v>
      </c>
      <c r="Y4673" s="832">
        <v>0</v>
      </c>
      <c r="Z4673" s="832">
        <v>0</v>
      </c>
      <c r="AA4673" s="832">
        <v>0</v>
      </c>
      <c r="AB4673" s="832">
        <v>0</v>
      </c>
      <c r="AC4673" s="832">
        <v>0</v>
      </c>
      <c r="AD4673" s="832">
        <v>0</v>
      </c>
      <c r="AE4673" s="832">
        <v>0</v>
      </c>
      <c r="AF4673" s="832">
        <v>0</v>
      </c>
      <c r="AG4673" s="832">
        <v>0</v>
      </c>
      <c r="AH4673" s="832">
        <v>0</v>
      </c>
      <c r="AI4673" s="832">
        <v>0</v>
      </c>
    </row>
    <row r="4674" spans="1:35" ht="15" customHeight="1">
      <c r="A4674" s="832" t="s">
        <v>1150</v>
      </c>
      <c r="B4674" s="832">
        <v>2025</v>
      </c>
      <c r="C4674" s="832" t="s">
        <v>1816</v>
      </c>
      <c r="D4674" s="832" t="s">
        <v>1817</v>
      </c>
      <c r="E4674" s="832" t="s">
        <v>1792</v>
      </c>
      <c r="F4674" s="832" t="s">
        <v>1792</v>
      </c>
      <c r="G4674" s="832">
        <v>137.21</v>
      </c>
      <c r="H4674" s="832">
        <v>-55.09</v>
      </c>
      <c r="I4674" s="832">
        <v>-1012.92</v>
      </c>
      <c r="J4674" s="832">
        <v>670.81</v>
      </c>
      <c r="K4674" s="832">
        <v>-1239.82</v>
      </c>
      <c r="L4674" s="832">
        <v>-2528.0300000000002</v>
      </c>
      <c r="M4674" s="832">
        <v>-586.20000000000005</v>
      </c>
      <c r="N4674" s="832">
        <v>1262.22</v>
      </c>
      <c r="O4674" s="832">
        <v>-802.24</v>
      </c>
      <c r="P4674" s="832">
        <v>-82.67</v>
      </c>
      <c r="Q4674" s="832">
        <v>1026.72</v>
      </c>
      <c r="R4674" s="832">
        <v>-354.22</v>
      </c>
      <c r="S4674" s="832">
        <v>0</v>
      </c>
      <c r="T4674" s="832">
        <v>0</v>
      </c>
      <c r="U4674" s="832">
        <v>0</v>
      </c>
      <c r="V4674" s="832">
        <v>0</v>
      </c>
      <c r="W4674" s="832">
        <v>0</v>
      </c>
      <c r="X4674" s="832">
        <v>0</v>
      </c>
      <c r="Y4674" s="832">
        <v>0</v>
      </c>
      <c r="Z4674" s="832">
        <v>0</v>
      </c>
      <c r="AA4674" s="832">
        <v>0</v>
      </c>
      <c r="AB4674" s="832">
        <v>0</v>
      </c>
      <c r="AC4674" s="832">
        <v>0</v>
      </c>
      <c r="AD4674" s="832">
        <v>0</v>
      </c>
      <c r="AE4674" s="832">
        <v>0</v>
      </c>
      <c r="AF4674" s="832">
        <v>0</v>
      </c>
      <c r="AG4674" s="832">
        <v>0</v>
      </c>
      <c r="AH4674" s="832">
        <v>0</v>
      </c>
      <c r="AI4674" s="832">
        <v>0</v>
      </c>
    </row>
    <row r="4675" spans="1:35" ht="15" customHeight="1">
      <c r="A4675" s="832" t="s">
        <v>1150</v>
      </c>
      <c r="B4675" s="832">
        <v>2025</v>
      </c>
      <c r="C4675" s="832" t="s">
        <v>1818</v>
      </c>
      <c r="D4675" s="832" t="s">
        <v>1819</v>
      </c>
      <c r="E4675" s="832" t="s">
        <v>333</v>
      </c>
      <c r="F4675" s="832" t="s">
        <v>1792</v>
      </c>
      <c r="G4675" s="832">
        <v>257.58999999999997</v>
      </c>
      <c r="H4675" s="832">
        <v>257.58999999999997</v>
      </c>
      <c r="I4675" s="832">
        <v>257.58999999999997</v>
      </c>
      <c r="J4675" s="832">
        <v>257.58999999999997</v>
      </c>
      <c r="K4675" s="832">
        <v>257.58999999999997</v>
      </c>
      <c r="L4675" s="832">
        <v>257.58999999999997</v>
      </c>
      <c r="M4675" s="832">
        <v>257.58999999999997</v>
      </c>
      <c r="N4675" s="832">
        <v>257.58999999999997</v>
      </c>
      <c r="O4675" s="832">
        <v>257.58999999999997</v>
      </c>
      <c r="P4675" s="832">
        <v>257.58999999999997</v>
      </c>
      <c r="Q4675" s="832">
        <v>257.58999999999997</v>
      </c>
      <c r="R4675" s="832">
        <v>257.58999999999997</v>
      </c>
      <c r="S4675" s="832">
        <v>0</v>
      </c>
      <c r="T4675" s="832">
        <v>0</v>
      </c>
      <c r="U4675" s="832">
        <v>0</v>
      </c>
      <c r="V4675" s="832">
        <v>0</v>
      </c>
      <c r="W4675" s="832">
        <v>0</v>
      </c>
      <c r="X4675" s="832">
        <v>0</v>
      </c>
      <c r="Y4675" s="832">
        <v>0</v>
      </c>
      <c r="Z4675" s="832">
        <v>0</v>
      </c>
      <c r="AA4675" s="832">
        <v>0</v>
      </c>
      <c r="AB4675" s="832">
        <v>0</v>
      </c>
      <c r="AC4675" s="832">
        <v>0</v>
      </c>
      <c r="AD4675" s="832">
        <v>0</v>
      </c>
      <c r="AE4675" s="832">
        <v>0</v>
      </c>
      <c r="AF4675" s="832">
        <v>0</v>
      </c>
      <c r="AG4675" s="832">
        <v>0</v>
      </c>
      <c r="AH4675" s="832">
        <v>0</v>
      </c>
      <c r="AI4675" s="832">
        <v>0</v>
      </c>
    </row>
    <row r="4676" spans="1:35" ht="15" customHeight="1">
      <c r="A4676" s="832" t="s">
        <v>1150</v>
      </c>
      <c r="B4676" s="832">
        <v>2025</v>
      </c>
      <c r="C4676" s="832" t="s">
        <v>1820</v>
      </c>
      <c r="D4676" s="832" t="s">
        <v>1821</v>
      </c>
      <c r="E4676" s="832" t="s">
        <v>333</v>
      </c>
      <c r="F4676" s="832" t="s">
        <v>1792</v>
      </c>
      <c r="G4676" s="832">
        <v>0</v>
      </c>
      <c r="H4676" s="832">
        <v>0</v>
      </c>
      <c r="I4676" s="832">
        <v>0</v>
      </c>
      <c r="J4676" s="832">
        <v>0</v>
      </c>
      <c r="K4676" s="832">
        <v>0</v>
      </c>
      <c r="L4676" s="832">
        <v>0</v>
      </c>
      <c r="M4676" s="832">
        <v>0</v>
      </c>
      <c r="N4676" s="832">
        <v>0</v>
      </c>
      <c r="O4676" s="832">
        <v>0</v>
      </c>
      <c r="P4676" s="832">
        <v>0</v>
      </c>
      <c r="Q4676" s="832">
        <v>0</v>
      </c>
      <c r="R4676" s="832">
        <v>0</v>
      </c>
      <c r="S4676" s="832">
        <v>0</v>
      </c>
      <c r="T4676" s="832">
        <v>0</v>
      </c>
      <c r="U4676" s="832">
        <v>0</v>
      </c>
      <c r="V4676" s="832">
        <v>0</v>
      </c>
      <c r="W4676" s="832">
        <v>0</v>
      </c>
      <c r="X4676" s="832">
        <v>0</v>
      </c>
      <c r="Y4676" s="832">
        <v>0</v>
      </c>
      <c r="Z4676" s="832">
        <v>0</v>
      </c>
      <c r="AA4676" s="832">
        <v>0</v>
      </c>
      <c r="AB4676" s="832">
        <v>0</v>
      </c>
      <c r="AC4676" s="832">
        <v>0</v>
      </c>
      <c r="AD4676" s="832">
        <v>0</v>
      </c>
      <c r="AE4676" s="832">
        <v>0</v>
      </c>
      <c r="AF4676" s="832">
        <v>0</v>
      </c>
      <c r="AG4676" s="832">
        <v>0</v>
      </c>
      <c r="AH4676" s="832">
        <v>0</v>
      </c>
      <c r="AI4676" s="832">
        <v>0</v>
      </c>
    </row>
    <row r="4677" spans="1:35" ht="15" customHeight="1">
      <c r="A4677" s="832" t="s">
        <v>1150</v>
      </c>
      <c r="B4677" s="832">
        <v>2025</v>
      </c>
      <c r="C4677" s="832" t="s">
        <v>1822</v>
      </c>
      <c r="D4677" s="832" t="s">
        <v>1823</v>
      </c>
      <c r="E4677" s="832" t="s">
        <v>336</v>
      </c>
      <c r="F4677" s="832" t="s">
        <v>1792</v>
      </c>
      <c r="G4677" s="832">
        <v>0</v>
      </c>
      <c r="H4677" s="832">
        <v>0</v>
      </c>
      <c r="I4677" s="832">
        <v>0</v>
      </c>
      <c r="J4677" s="832">
        <v>0</v>
      </c>
      <c r="K4677" s="832">
        <v>0</v>
      </c>
      <c r="L4677" s="832">
        <v>0</v>
      </c>
      <c r="M4677" s="832">
        <v>0</v>
      </c>
      <c r="N4677" s="832">
        <v>0</v>
      </c>
      <c r="O4677" s="832">
        <v>0</v>
      </c>
      <c r="P4677" s="832">
        <v>0</v>
      </c>
      <c r="Q4677" s="832">
        <v>0</v>
      </c>
      <c r="R4677" s="832">
        <v>0</v>
      </c>
      <c r="S4677" s="832">
        <v>0</v>
      </c>
      <c r="T4677" s="832">
        <v>0</v>
      </c>
      <c r="U4677" s="832">
        <v>0</v>
      </c>
      <c r="V4677" s="832">
        <v>0</v>
      </c>
      <c r="W4677" s="832">
        <v>0</v>
      </c>
      <c r="X4677" s="832">
        <v>0</v>
      </c>
      <c r="Y4677" s="832">
        <v>0</v>
      </c>
      <c r="Z4677" s="832">
        <v>0</v>
      </c>
      <c r="AA4677" s="832">
        <v>0</v>
      </c>
      <c r="AB4677" s="832">
        <v>0</v>
      </c>
      <c r="AC4677" s="832">
        <v>0</v>
      </c>
      <c r="AD4677" s="832">
        <v>0</v>
      </c>
      <c r="AE4677" s="832">
        <v>0</v>
      </c>
      <c r="AF4677" s="832">
        <v>0</v>
      </c>
      <c r="AG4677" s="832">
        <v>0</v>
      </c>
      <c r="AH4677" s="832">
        <v>0</v>
      </c>
      <c r="AI4677" s="832">
        <v>0</v>
      </c>
    </row>
    <row r="4678" spans="1:35" ht="15" customHeight="1">
      <c r="A4678" s="832" t="s">
        <v>1150</v>
      </c>
      <c r="B4678" s="832">
        <v>2025</v>
      </c>
      <c r="C4678" s="832" t="s">
        <v>1824</v>
      </c>
      <c r="D4678" s="832" t="s">
        <v>1825</v>
      </c>
      <c r="E4678" s="832" t="s">
        <v>333</v>
      </c>
      <c r="F4678" s="832" t="s">
        <v>1792</v>
      </c>
      <c r="G4678" s="832">
        <v>0</v>
      </c>
      <c r="H4678" s="832">
        <v>0</v>
      </c>
      <c r="I4678" s="832">
        <v>0</v>
      </c>
      <c r="J4678" s="832">
        <v>0</v>
      </c>
      <c r="K4678" s="832">
        <v>0</v>
      </c>
      <c r="L4678" s="832">
        <v>0</v>
      </c>
      <c r="M4678" s="832">
        <v>0</v>
      </c>
      <c r="N4678" s="832">
        <v>0</v>
      </c>
      <c r="O4678" s="832">
        <v>0</v>
      </c>
      <c r="P4678" s="832">
        <v>0</v>
      </c>
      <c r="Q4678" s="832">
        <v>0</v>
      </c>
      <c r="R4678" s="832">
        <v>0</v>
      </c>
      <c r="S4678" s="832">
        <v>0</v>
      </c>
      <c r="T4678" s="832">
        <v>0</v>
      </c>
      <c r="U4678" s="832">
        <v>0</v>
      </c>
      <c r="V4678" s="832">
        <v>0</v>
      </c>
      <c r="W4678" s="832">
        <v>0</v>
      </c>
      <c r="X4678" s="832">
        <v>0</v>
      </c>
      <c r="Y4678" s="832">
        <v>0</v>
      </c>
      <c r="Z4678" s="832">
        <v>0</v>
      </c>
      <c r="AA4678" s="832">
        <v>0</v>
      </c>
      <c r="AB4678" s="832">
        <v>0</v>
      </c>
      <c r="AC4678" s="832">
        <v>0</v>
      </c>
      <c r="AD4678" s="832">
        <v>0</v>
      </c>
      <c r="AE4678" s="832">
        <v>0</v>
      </c>
      <c r="AF4678" s="832">
        <v>0</v>
      </c>
      <c r="AG4678" s="832">
        <v>0</v>
      </c>
      <c r="AH4678" s="832">
        <v>0</v>
      </c>
      <c r="AI4678" s="832">
        <v>0</v>
      </c>
    </row>
    <row r="4679" spans="1:35" ht="15" customHeight="1">
      <c r="A4679" s="832" t="s">
        <v>1150</v>
      </c>
      <c r="B4679" s="832">
        <v>2025</v>
      </c>
      <c r="C4679" s="832" t="s">
        <v>1826</v>
      </c>
      <c r="D4679" s="832" t="s">
        <v>1827</v>
      </c>
      <c r="E4679" s="832" t="s">
        <v>1792</v>
      </c>
      <c r="F4679" s="832" t="s">
        <v>1792</v>
      </c>
      <c r="G4679" s="832">
        <v>595371.59</v>
      </c>
      <c r="H4679" s="832">
        <v>532340.6</v>
      </c>
      <c r="I4679" s="832">
        <v>553439.01</v>
      </c>
      <c r="J4679" s="832">
        <v>486867.89</v>
      </c>
      <c r="K4679" s="832">
        <v>449150.82</v>
      </c>
      <c r="L4679" s="832">
        <v>386986.32</v>
      </c>
      <c r="M4679" s="832">
        <v>435429.66</v>
      </c>
      <c r="N4679" s="832">
        <v>472055.05</v>
      </c>
      <c r="O4679" s="832">
        <v>546070.72</v>
      </c>
      <c r="P4679" s="832">
        <v>462397.83</v>
      </c>
      <c r="Q4679" s="832">
        <v>453222.24</v>
      </c>
      <c r="R4679" s="832">
        <v>515656.45</v>
      </c>
      <c r="S4679" s="832">
        <v>0</v>
      </c>
      <c r="T4679" s="832">
        <v>0</v>
      </c>
      <c r="U4679" s="832">
        <v>0</v>
      </c>
      <c r="V4679" s="832">
        <v>0</v>
      </c>
      <c r="W4679" s="832">
        <v>0</v>
      </c>
      <c r="X4679" s="832">
        <v>0</v>
      </c>
      <c r="Y4679" s="832">
        <v>0</v>
      </c>
      <c r="Z4679" s="832">
        <v>0</v>
      </c>
      <c r="AA4679" s="832">
        <v>0</v>
      </c>
      <c r="AB4679" s="832">
        <v>0</v>
      </c>
      <c r="AC4679" s="832">
        <v>0</v>
      </c>
      <c r="AD4679" s="832">
        <v>0</v>
      </c>
      <c r="AE4679" s="832">
        <v>0</v>
      </c>
      <c r="AF4679" s="832">
        <v>0</v>
      </c>
      <c r="AG4679" s="832">
        <v>0</v>
      </c>
      <c r="AH4679" s="832">
        <v>0</v>
      </c>
      <c r="AI4679" s="832">
        <v>0</v>
      </c>
    </row>
    <row r="4680" spans="1:35" ht="15" customHeight="1">
      <c r="A4680" s="832" t="s">
        <v>1150</v>
      </c>
      <c r="B4680" s="832">
        <v>2025</v>
      </c>
      <c r="C4680" s="832" t="s">
        <v>1828</v>
      </c>
      <c r="D4680" s="832" t="s">
        <v>1829</v>
      </c>
      <c r="E4680" s="832" t="s">
        <v>1792</v>
      </c>
      <c r="F4680" s="832" t="s">
        <v>1792</v>
      </c>
      <c r="G4680" s="832">
        <v>0</v>
      </c>
      <c r="H4680" s="832">
        <v>0</v>
      </c>
      <c r="I4680" s="832">
        <v>0</v>
      </c>
      <c r="J4680" s="832">
        <v>0</v>
      </c>
      <c r="K4680" s="832">
        <v>0</v>
      </c>
      <c r="L4680" s="832">
        <v>0</v>
      </c>
      <c r="M4680" s="832">
        <v>0</v>
      </c>
      <c r="N4680" s="832">
        <v>0</v>
      </c>
      <c r="O4680" s="832">
        <v>0</v>
      </c>
      <c r="P4680" s="832">
        <v>0</v>
      </c>
      <c r="Q4680" s="832">
        <v>0</v>
      </c>
      <c r="R4680" s="832">
        <v>0</v>
      </c>
      <c r="S4680" s="832">
        <v>0</v>
      </c>
      <c r="T4680" s="832">
        <v>0</v>
      </c>
      <c r="U4680" s="832">
        <v>0</v>
      </c>
      <c r="V4680" s="832">
        <v>0</v>
      </c>
      <c r="W4680" s="832">
        <v>0</v>
      </c>
      <c r="X4680" s="832">
        <v>0</v>
      </c>
      <c r="Y4680" s="832">
        <v>0</v>
      </c>
      <c r="Z4680" s="832">
        <v>0</v>
      </c>
      <c r="AA4680" s="832">
        <v>0</v>
      </c>
      <c r="AB4680" s="832">
        <v>0</v>
      </c>
      <c r="AC4680" s="832">
        <v>0</v>
      </c>
      <c r="AD4680" s="832">
        <v>0</v>
      </c>
      <c r="AE4680" s="832">
        <v>0</v>
      </c>
      <c r="AF4680" s="832">
        <v>0</v>
      </c>
      <c r="AG4680" s="832">
        <v>0</v>
      </c>
      <c r="AH4680" s="832">
        <v>0</v>
      </c>
      <c r="AI4680" s="832">
        <v>0</v>
      </c>
    </row>
    <row r="4681" spans="1:35" ht="15" customHeight="1">
      <c r="A4681" s="832" t="s">
        <v>1150</v>
      </c>
      <c r="B4681" s="832">
        <v>2025</v>
      </c>
      <c r="C4681" s="832" t="s">
        <v>1830</v>
      </c>
      <c r="D4681" s="832" t="s">
        <v>1831</v>
      </c>
      <c r="E4681" s="832" t="s">
        <v>1792</v>
      </c>
      <c r="F4681" s="832" t="s">
        <v>1792</v>
      </c>
      <c r="G4681" s="832">
        <v>-17765.98</v>
      </c>
      <c r="H4681" s="832">
        <v>-17665.98</v>
      </c>
      <c r="I4681" s="832">
        <v>-17643.27</v>
      </c>
      <c r="J4681" s="832">
        <v>-18143.27</v>
      </c>
      <c r="K4681" s="832">
        <v>-3050.52</v>
      </c>
      <c r="L4681" s="832">
        <v>-2415.41</v>
      </c>
      <c r="M4681" s="832">
        <v>-2545.41</v>
      </c>
      <c r="N4681" s="832">
        <v>-2098.4</v>
      </c>
      <c r="O4681" s="832">
        <v>-3239.83</v>
      </c>
      <c r="P4681" s="832">
        <v>-5474.19</v>
      </c>
      <c r="Q4681" s="832">
        <v>-5873.2</v>
      </c>
      <c r="R4681" s="832">
        <v>-6151.42</v>
      </c>
      <c r="S4681" s="832">
        <v>0</v>
      </c>
      <c r="T4681" s="832">
        <v>0</v>
      </c>
      <c r="U4681" s="832">
        <v>0</v>
      </c>
      <c r="V4681" s="832">
        <v>0</v>
      </c>
      <c r="W4681" s="832">
        <v>0</v>
      </c>
      <c r="X4681" s="832">
        <v>0</v>
      </c>
      <c r="Y4681" s="832">
        <v>0</v>
      </c>
      <c r="Z4681" s="832">
        <v>0</v>
      </c>
      <c r="AA4681" s="832">
        <v>0</v>
      </c>
      <c r="AB4681" s="832">
        <v>0</v>
      </c>
      <c r="AC4681" s="832">
        <v>0</v>
      </c>
      <c r="AD4681" s="832">
        <v>0</v>
      </c>
      <c r="AE4681" s="832">
        <v>0</v>
      </c>
      <c r="AF4681" s="832">
        <v>0</v>
      </c>
      <c r="AG4681" s="832">
        <v>0</v>
      </c>
      <c r="AH4681" s="832">
        <v>0</v>
      </c>
      <c r="AI4681" s="832">
        <v>0</v>
      </c>
    </row>
    <row r="4682" spans="1:35" ht="15" customHeight="1">
      <c r="A4682" s="832" t="s">
        <v>1150</v>
      </c>
      <c r="B4682" s="832">
        <v>2025</v>
      </c>
      <c r="C4682" s="832" t="s">
        <v>1832</v>
      </c>
      <c r="D4682" s="832" t="s">
        <v>1833</v>
      </c>
      <c r="E4682" s="832" t="s">
        <v>1792</v>
      </c>
      <c r="F4682" s="832" t="s">
        <v>1792</v>
      </c>
      <c r="G4682" s="832">
        <v>0</v>
      </c>
      <c r="H4682" s="832">
        <v>0</v>
      </c>
      <c r="I4682" s="832">
        <v>0</v>
      </c>
      <c r="J4682" s="832">
        <v>0</v>
      </c>
      <c r="K4682" s="832">
        <v>0</v>
      </c>
      <c r="L4682" s="832">
        <v>0</v>
      </c>
      <c r="M4682" s="832">
        <v>0</v>
      </c>
      <c r="N4682" s="832">
        <v>0</v>
      </c>
      <c r="O4682" s="832">
        <v>0</v>
      </c>
      <c r="P4682" s="832">
        <v>0</v>
      </c>
      <c r="Q4682" s="832">
        <v>0</v>
      </c>
      <c r="R4682" s="832">
        <v>0</v>
      </c>
      <c r="S4682" s="832">
        <v>0</v>
      </c>
      <c r="T4682" s="832">
        <v>0</v>
      </c>
      <c r="U4682" s="832">
        <v>0</v>
      </c>
      <c r="V4682" s="832">
        <v>0</v>
      </c>
      <c r="W4682" s="832">
        <v>0</v>
      </c>
      <c r="X4682" s="832">
        <v>0</v>
      </c>
      <c r="Y4682" s="832">
        <v>0</v>
      </c>
      <c r="Z4682" s="832">
        <v>0</v>
      </c>
      <c r="AA4682" s="832">
        <v>0</v>
      </c>
      <c r="AB4682" s="832">
        <v>0</v>
      </c>
      <c r="AC4682" s="832">
        <v>0</v>
      </c>
      <c r="AD4682" s="832">
        <v>0</v>
      </c>
      <c r="AE4682" s="832">
        <v>0</v>
      </c>
      <c r="AF4682" s="832">
        <v>0</v>
      </c>
      <c r="AG4682" s="832">
        <v>0</v>
      </c>
      <c r="AH4682" s="832">
        <v>0</v>
      </c>
      <c r="AI4682" s="832">
        <v>0</v>
      </c>
    </row>
    <row r="4683" spans="1:35" ht="15" customHeight="1">
      <c r="A4683" s="832" t="s">
        <v>1150</v>
      </c>
      <c r="B4683" s="832">
        <v>2025</v>
      </c>
      <c r="C4683" s="832" t="s">
        <v>1834</v>
      </c>
      <c r="D4683" s="832" t="s">
        <v>1835</v>
      </c>
      <c r="E4683" s="832" t="s">
        <v>1792</v>
      </c>
      <c r="F4683" s="832" t="s">
        <v>1792</v>
      </c>
      <c r="G4683" s="832">
        <v>-7724.09</v>
      </c>
      <c r="H4683" s="832">
        <v>-7620.65</v>
      </c>
      <c r="I4683" s="832">
        <v>-7620.65</v>
      </c>
      <c r="J4683" s="832">
        <v>-7620.65</v>
      </c>
      <c r="K4683" s="832">
        <v>-1465.74</v>
      </c>
      <c r="L4683" s="832">
        <v>-1427.37</v>
      </c>
      <c r="M4683" s="832">
        <v>-1427.37</v>
      </c>
      <c r="N4683" s="832">
        <v>-1377.37</v>
      </c>
      <c r="O4683" s="832">
        <v>-1358.42</v>
      </c>
      <c r="P4683" s="832">
        <v>-1358.42</v>
      </c>
      <c r="Q4683" s="832">
        <v>-958.42</v>
      </c>
      <c r="R4683" s="832">
        <v>-1008.42</v>
      </c>
      <c r="S4683" s="832">
        <v>0</v>
      </c>
      <c r="T4683" s="832">
        <v>0</v>
      </c>
      <c r="U4683" s="832">
        <v>0</v>
      </c>
      <c r="V4683" s="832">
        <v>0</v>
      </c>
      <c r="W4683" s="832">
        <v>0</v>
      </c>
      <c r="X4683" s="832">
        <v>0</v>
      </c>
      <c r="Y4683" s="832">
        <v>0</v>
      </c>
      <c r="Z4683" s="832">
        <v>0</v>
      </c>
      <c r="AA4683" s="832">
        <v>0</v>
      </c>
      <c r="AB4683" s="832">
        <v>0</v>
      </c>
      <c r="AC4683" s="832">
        <v>0</v>
      </c>
      <c r="AD4683" s="832">
        <v>0</v>
      </c>
      <c r="AE4683" s="832">
        <v>0</v>
      </c>
      <c r="AF4683" s="832">
        <v>0</v>
      </c>
      <c r="AG4683" s="832">
        <v>0</v>
      </c>
      <c r="AH4683" s="832">
        <v>0</v>
      </c>
      <c r="AI4683" s="832">
        <v>0</v>
      </c>
    </row>
    <row r="4684" spans="1:35" ht="15" customHeight="1">
      <c r="A4684" s="832" t="s">
        <v>1150</v>
      </c>
      <c r="B4684" s="832">
        <v>2025</v>
      </c>
      <c r="C4684" s="832" t="s">
        <v>1836</v>
      </c>
      <c r="D4684" s="832" t="s">
        <v>1837</v>
      </c>
      <c r="E4684" s="832" t="s">
        <v>1792</v>
      </c>
      <c r="F4684" s="832" t="s">
        <v>1792</v>
      </c>
      <c r="G4684" s="832">
        <v>0</v>
      </c>
      <c r="H4684" s="832">
        <v>0</v>
      </c>
      <c r="I4684" s="832">
        <v>0</v>
      </c>
      <c r="J4684" s="832">
        <v>0</v>
      </c>
      <c r="K4684" s="832">
        <v>0</v>
      </c>
      <c r="L4684" s="832">
        <v>0</v>
      </c>
      <c r="M4684" s="832">
        <v>0</v>
      </c>
      <c r="N4684" s="832">
        <v>0</v>
      </c>
      <c r="O4684" s="832">
        <v>0</v>
      </c>
      <c r="P4684" s="832">
        <v>0</v>
      </c>
      <c r="Q4684" s="832">
        <v>0</v>
      </c>
      <c r="R4684" s="832">
        <v>0</v>
      </c>
      <c r="S4684" s="832">
        <v>0</v>
      </c>
      <c r="T4684" s="832">
        <v>0</v>
      </c>
      <c r="U4684" s="832">
        <v>0</v>
      </c>
      <c r="V4684" s="832">
        <v>0</v>
      </c>
      <c r="W4684" s="832">
        <v>0</v>
      </c>
      <c r="X4684" s="832">
        <v>0</v>
      </c>
      <c r="Y4684" s="832">
        <v>0</v>
      </c>
      <c r="Z4684" s="832">
        <v>0</v>
      </c>
      <c r="AA4684" s="832">
        <v>0</v>
      </c>
      <c r="AB4684" s="832">
        <v>0</v>
      </c>
      <c r="AC4684" s="832">
        <v>0</v>
      </c>
      <c r="AD4684" s="832">
        <v>0</v>
      </c>
      <c r="AE4684" s="832">
        <v>0</v>
      </c>
      <c r="AF4684" s="832">
        <v>0</v>
      </c>
      <c r="AG4684" s="832">
        <v>0</v>
      </c>
      <c r="AH4684" s="832">
        <v>0</v>
      </c>
      <c r="AI4684" s="832">
        <v>0</v>
      </c>
    </row>
    <row r="4685" spans="1:35" ht="15" customHeight="1">
      <c r="A4685" s="832" t="s">
        <v>1150</v>
      </c>
      <c r="B4685" s="832">
        <v>2025</v>
      </c>
      <c r="C4685" s="832" t="s">
        <v>1838</v>
      </c>
      <c r="D4685" s="832" t="s">
        <v>1839</v>
      </c>
      <c r="E4685" s="832" t="s">
        <v>1813</v>
      </c>
      <c r="F4685" s="832" t="s">
        <v>1792</v>
      </c>
      <c r="G4685" s="832">
        <v>-45192.28</v>
      </c>
      <c r="H4685" s="832">
        <v>32358.080000000002</v>
      </c>
      <c r="I4685" s="832">
        <v>-99097.9</v>
      </c>
      <c r="J4685" s="832">
        <v>167936.94</v>
      </c>
      <c r="K4685" s="832">
        <v>-35994.92</v>
      </c>
      <c r="L4685" s="832">
        <v>24249.32</v>
      </c>
      <c r="M4685" s="832">
        <v>-27288.59</v>
      </c>
      <c r="N4685" s="832">
        <v>-16803.27</v>
      </c>
      <c r="O4685" s="832">
        <v>226058.34</v>
      </c>
      <c r="P4685" s="832">
        <v>197301.91</v>
      </c>
      <c r="Q4685" s="832">
        <v>-18087.66</v>
      </c>
      <c r="R4685" s="832">
        <v>75289.490000000005</v>
      </c>
      <c r="S4685" s="832">
        <v>0</v>
      </c>
      <c r="T4685" s="832">
        <v>0</v>
      </c>
      <c r="U4685" s="832">
        <v>0</v>
      </c>
      <c r="V4685" s="832">
        <v>0</v>
      </c>
      <c r="W4685" s="832">
        <v>0</v>
      </c>
      <c r="X4685" s="832">
        <v>0</v>
      </c>
      <c r="Y4685" s="832">
        <v>0</v>
      </c>
      <c r="Z4685" s="832">
        <v>0</v>
      </c>
      <c r="AA4685" s="832">
        <v>0</v>
      </c>
      <c r="AB4685" s="832">
        <v>0</v>
      </c>
      <c r="AC4685" s="832">
        <v>0</v>
      </c>
      <c r="AD4685" s="832">
        <v>0</v>
      </c>
      <c r="AE4685" s="832">
        <v>0</v>
      </c>
      <c r="AF4685" s="832">
        <v>0</v>
      </c>
      <c r="AG4685" s="832">
        <v>0</v>
      </c>
      <c r="AH4685" s="832">
        <v>0</v>
      </c>
      <c r="AI4685" s="832">
        <v>0</v>
      </c>
    </row>
    <row r="4686" spans="1:35" ht="15" customHeight="1">
      <c r="A4686" s="832" t="s">
        <v>1150</v>
      </c>
      <c r="B4686" s="832">
        <v>2025</v>
      </c>
      <c r="C4686" s="832" t="s">
        <v>1840</v>
      </c>
      <c r="D4686" s="832" t="s">
        <v>1841</v>
      </c>
      <c r="E4686" s="832" t="s">
        <v>1842</v>
      </c>
      <c r="F4686" s="832" t="s">
        <v>1792</v>
      </c>
      <c r="G4686" s="832">
        <v>0</v>
      </c>
      <c r="H4686" s="832">
        <v>0</v>
      </c>
      <c r="I4686" s="832">
        <v>0</v>
      </c>
      <c r="J4686" s="832">
        <v>0</v>
      </c>
      <c r="K4686" s="832">
        <v>1711.67</v>
      </c>
      <c r="L4686" s="832">
        <v>1711.67</v>
      </c>
      <c r="M4686" s="832">
        <v>1711.67</v>
      </c>
      <c r="N4686" s="832">
        <v>26857.38</v>
      </c>
      <c r="O4686" s="832">
        <v>26857.38</v>
      </c>
      <c r="P4686" s="832">
        <v>26857.38</v>
      </c>
      <c r="Q4686" s="832">
        <v>26857.38</v>
      </c>
      <c r="R4686" s="832">
        <v>26857.38</v>
      </c>
      <c r="S4686" s="832">
        <v>0</v>
      </c>
      <c r="T4686" s="832">
        <v>0</v>
      </c>
      <c r="U4686" s="832">
        <v>0</v>
      </c>
      <c r="V4686" s="832">
        <v>0</v>
      </c>
      <c r="W4686" s="832">
        <v>0</v>
      </c>
      <c r="X4686" s="832">
        <v>0</v>
      </c>
      <c r="Y4686" s="832">
        <v>0</v>
      </c>
      <c r="Z4686" s="832">
        <v>0</v>
      </c>
      <c r="AA4686" s="832">
        <v>0</v>
      </c>
      <c r="AB4686" s="832">
        <v>0</v>
      </c>
      <c r="AC4686" s="832">
        <v>0</v>
      </c>
      <c r="AD4686" s="832">
        <v>0</v>
      </c>
      <c r="AE4686" s="832">
        <v>0</v>
      </c>
      <c r="AF4686" s="832">
        <v>0</v>
      </c>
      <c r="AG4686" s="832">
        <v>0</v>
      </c>
      <c r="AH4686" s="832">
        <v>0</v>
      </c>
      <c r="AI4686" s="832">
        <v>0</v>
      </c>
    </row>
    <row r="4687" spans="1:35" ht="15" customHeight="1">
      <c r="A4687" s="832" t="s">
        <v>1150</v>
      </c>
      <c r="B4687" s="832">
        <v>2025</v>
      </c>
      <c r="C4687" s="832" t="s">
        <v>1843</v>
      </c>
      <c r="D4687" s="832" t="s">
        <v>1839</v>
      </c>
      <c r="E4687" s="832" t="s">
        <v>1813</v>
      </c>
      <c r="F4687" s="832" t="s">
        <v>1792</v>
      </c>
      <c r="G4687" s="832">
        <v>0</v>
      </c>
      <c r="H4687" s="832">
        <v>0</v>
      </c>
      <c r="I4687" s="832">
        <v>0</v>
      </c>
      <c r="J4687" s="832">
        <v>0</v>
      </c>
      <c r="K4687" s="832">
        <v>0</v>
      </c>
      <c r="L4687" s="832">
        <v>0</v>
      </c>
      <c r="M4687" s="832">
        <v>0</v>
      </c>
      <c r="N4687" s="832">
        <v>0</v>
      </c>
      <c r="O4687" s="832">
        <v>0</v>
      </c>
      <c r="P4687" s="832">
        <v>0</v>
      </c>
      <c r="Q4687" s="832">
        <v>0</v>
      </c>
      <c r="R4687" s="832">
        <v>0</v>
      </c>
      <c r="S4687" s="832">
        <v>0</v>
      </c>
      <c r="T4687" s="832">
        <v>0</v>
      </c>
      <c r="U4687" s="832">
        <v>0</v>
      </c>
      <c r="V4687" s="832">
        <v>0</v>
      </c>
      <c r="W4687" s="832">
        <v>0</v>
      </c>
      <c r="X4687" s="832">
        <v>0</v>
      </c>
      <c r="Y4687" s="832">
        <v>0</v>
      </c>
      <c r="Z4687" s="832">
        <v>0</v>
      </c>
      <c r="AA4687" s="832">
        <v>0</v>
      </c>
      <c r="AB4687" s="832">
        <v>0</v>
      </c>
      <c r="AC4687" s="832">
        <v>0</v>
      </c>
      <c r="AD4687" s="832">
        <v>0</v>
      </c>
      <c r="AE4687" s="832">
        <v>0</v>
      </c>
      <c r="AF4687" s="832">
        <v>0</v>
      </c>
      <c r="AG4687" s="832">
        <v>0</v>
      </c>
      <c r="AH4687" s="832">
        <v>0</v>
      </c>
      <c r="AI4687" s="832">
        <v>0</v>
      </c>
    </row>
    <row r="4688" spans="1:35" ht="15" customHeight="1">
      <c r="A4688" s="832" t="s">
        <v>1150</v>
      </c>
      <c r="B4688" s="832">
        <v>2025</v>
      </c>
      <c r="C4688" s="832" t="s">
        <v>1844</v>
      </c>
      <c r="D4688" s="832" t="s">
        <v>1845</v>
      </c>
      <c r="E4688" s="832" t="s">
        <v>1813</v>
      </c>
      <c r="F4688" s="832" t="s">
        <v>1792</v>
      </c>
      <c r="G4688" s="832">
        <v>1185722.3500000001</v>
      </c>
      <c r="H4688" s="832">
        <v>470342.57</v>
      </c>
      <c r="I4688" s="832">
        <v>135321.59</v>
      </c>
      <c r="J4688" s="832">
        <v>330597.45</v>
      </c>
      <c r="K4688" s="832">
        <v>283207.51</v>
      </c>
      <c r="L4688" s="832">
        <v>235483.7</v>
      </c>
      <c r="M4688" s="832">
        <v>233167.94</v>
      </c>
      <c r="N4688" s="832">
        <v>185979.46</v>
      </c>
      <c r="O4688" s="832">
        <v>121666.46</v>
      </c>
      <c r="P4688" s="832">
        <v>176261.63</v>
      </c>
      <c r="Q4688" s="832">
        <v>148590.18</v>
      </c>
      <c r="R4688" s="832">
        <v>114891.25</v>
      </c>
      <c r="S4688" s="832">
        <v>0</v>
      </c>
      <c r="T4688" s="832">
        <v>0</v>
      </c>
      <c r="U4688" s="832">
        <v>0</v>
      </c>
      <c r="V4688" s="832">
        <v>0</v>
      </c>
      <c r="W4688" s="832">
        <v>0</v>
      </c>
      <c r="X4688" s="832">
        <v>0</v>
      </c>
      <c r="Y4688" s="832">
        <v>0</v>
      </c>
      <c r="Z4688" s="832">
        <v>0</v>
      </c>
      <c r="AA4688" s="832">
        <v>0</v>
      </c>
      <c r="AB4688" s="832">
        <v>0</v>
      </c>
      <c r="AC4688" s="832">
        <v>0</v>
      </c>
      <c r="AD4688" s="832">
        <v>0</v>
      </c>
      <c r="AE4688" s="832">
        <v>0</v>
      </c>
      <c r="AF4688" s="832">
        <v>0</v>
      </c>
      <c r="AG4688" s="832">
        <v>0</v>
      </c>
      <c r="AH4688" s="832">
        <v>0</v>
      </c>
      <c r="AI4688" s="832">
        <v>0</v>
      </c>
    </row>
    <row r="4689" spans="1:35" ht="15" customHeight="1">
      <c r="A4689" s="832" t="s">
        <v>1150</v>
      </c>
      <c r="B4689" s="832">
        <v>2025</v>
      </c>
      <c r="C4689" s="832" t="s">
        <v>1846</v>
      </c>
      <c r="D4689" s="832" t="s">
        <v>1847</v>
      </c>
      <c r="E4689" s="832" t="s">
        <v>1813</v>
      </c>
      <c r="F4689" s="832" t="s">
        <v>1792</v>
      </c>
      <c r="G4689" s="832">
        <v>0</v>
      </c>
      <c r="H4689" s="832">
        <v>-24382</v>
      </c>
      <c r="I4689" s="832">
        <v>-21877</v>
      </c>
      <c r="J4689" s="832">
        <v>-31062</v>
      </c>
      <c r="K4689" s="832">
        <v>-39245</v>
      </c>
      <c r="L4689" s="832">
        <v>-30895</v>
      </c>
      <c r="M4689" s="832">
        <v>-29392</v>
      </c>
      <c r="N4689" s="832">
        <v>-19372</v>
      </c>
      <c r="O4689" s="832">
        <v>-24883</v>
      </c>
      <c r="P4689" s="832">
        <v>-22879</v>
      </c>
      <c r="Q4689" s="832">
        <v>-20875</v>
      </c>
      <c r="R4689" s="832">
        <v>-8684</v>
      </c>
      <c r="S4689" s="832">
        <v>0</v>
      </c>
      <c r="T4689" s="832">
        <v>0</v>
      </c>
      <c r="U4689" s="832">
        <v>0</v>
      </c>
      <c r="V4689" s="832">
        <v>0</v>
      </c>
      <c r="W4689" s="832">
        <v>0</v>
      </c>
      <c r="X4689" s="832">
        <v>0</v>
      </c>
      <c r="Y4689" s="832">
        <v>0</v>
      </c>
      <c r="Z4689" s="832">
        <v>0</v>
      </c>
      <c r="AA4689" s="832">
        <v>0</v>
      </c>
      <c r="AB4689" s="832">
        <v>0</v>
      </c>
      <c r="AC4689" s="832">
        <v>0</v>
      </c>
      <c r="AD4689" s="832">
        <v>0</v>
      </c>
      <c r="AE4689" s="832">
        <v>0</v>
      </c>
      <c r="AF4689" s="832">
        <v>0</v>
      </c>
      <c r="AG4689" s="832">
        <v>0</v>
      </c>
      <c r="AH4689" s="832">
        <v>0</v>
      </c>
      <c r="AI4689" s="832">
        <v>0</v>
      </c>
    </row>
    <row r="4690" spans="1:35" ht="15" customHeight="1">
      <c r="A4690" s="832" t="s">
        <v>1150</v>
      </c>
      <c r="B4690" s="832">
        <v>2025</v>
      </c>
      <c r="C4690" s="832" t="s">
        <v>1848</v>
      </c>
      <c r="D4690" s="832" t="s">
        <v>1849</v>
      </c>
      <c r="E4690" s="832" t="s">
        <v>1813</v>
      </c>
      <c r="F4690" s="832" t="s">
        <v>1792</v>
      </c>
      <c r="G4690" s="832">
        <v>0</v>
      </c>
      <c r="H4690" s="832">
        <v>0</v>
      </c>
      <c r="I4690" s="832">
        <v>-4395</v>
      </c>
      <c r="J4690" s="832">
        <v>-4395</v>
      </c>
      <c r="K4690" s="832">
        <v>-4395</v>
      </c>
      <c r="L4690" s="832">
        <v>-9434</v>
      </c>
      <c r="M4690" s="832">
        <v>-52961</v>
      </c>
      <c r="N4690" s="832">
        <v>-63604</v>
      </c>
      <c r="O4690" s="832">
        <v>-62990</v>
      </c>
      <c r="P4690" s="832">
        <v>-76471</v>
      </c>
      <c r="Q4690" s="832">
        <v>-80923</v>
      </c>
      <c r="R4690" s="832">
        <v>-84422</v>
      </c>
      <c r="S4690" s="832">
        <v>0</v>
      </c>
      <c r="T4690" s="832">
        <v>0</v>
      </c>
      <c r="U4690" s="832">
        <v>0</v>
      </c>
      <c r="V4690" s="832">
        <v>0</v>
      </c>
      <c r="W4690" s="832">
        <v>0</v>
      </c>
      <c r="X4690" s="832">
        <v>0</v>
      </c>
      <c r="Y4690" s="832">
        <v>0</v>
      </c>
      <c r="Z4690" s="832">
        <v>0</v>
      </c>
      <c r="AA4690" s="832">
        <v>0</v>
      </c>
      <c r="AB4690" s="832">
        <v>0</v>
      </c>
      <c r="AC4690" s="832">
        <v>0</v>
      </c>
      <c r="AD4690" s="832">
        <v>0</v>
      </c>
      <c r="AE4690" s="832">
        <v>0</v>
      </c>
      <c r="AF4690" s="832">
        <v>0</v>
      </c>
      <c r="AG4690" s="832">
        <v>0</v>
      </c>
      <c r="AH4690" s="832">
        <v>0</v>
      </c>
      <c r="AI4690" s="832">
        <v>0</v>
      </c>
    </row>
    <row r="4691" spans="1:35" ht="15" customHeight="1">
      <c r="A4691" s="832" t="s">
        <v>1150</v>
      </c>
      <c r="B4691" s="832">
        <v>2025</v>
      </c>
      <c r="C4691" s="832" t="s">
        <v>1850</v>
      </c>
      <c r="D4691" s="832" t="s">
        <v>1851</v>
      </c>
      <c r="E4691" s="832" t="s">
        <v>1813</v>
      </c>
      <c r="F4691" s="832" t="s">
        <v>1792</v>
      </c>
      <c r="G4691" s="832">
        <v>1939.96</v>
      </c>
      <c r="H4691" s="832">
        <v>212.67</v>
      </c>
      <c r="I4691" s="832">
        <v>1771.94</v>
      </c>
      <c r="J4691" s="832">
        <v>7355.99</v>
      </c>
      <c r="K4691" s="832">
        <v>5007.18</v>
      </c>
      <c r="L4691" s="832">
        <v>2445.36</v>
      </c>
      <c r="M4691" s="832">
        <v>3804.15</v>
      </c>
      <c r="N4691" s="832">
        <v>5997.34</v>
      </c>
      <c r="O4691" s="832">
        <v>9850.83</v>
      </c>
      <c r="P4691" s="832">
        <v>9378.6299999999992</v>
      </c>
      <c r="Q4691" s="832">
        <v>10780.24</v>
      </c>
      <c r="R4691" s="832">
        <v>-4962.22</v>
      </c>
      <c r="S4691" s="832">
        <v>0</v>
      </c>
      <c r="T4691" s="832">
        <v>0</v>
      </c>
      <c r="U4691" s="832">
        <v>0</v>
      </c>
      <c r="V4691" s="832">
        <v>0</v>
      </c>
      <c r="W4691" s="832">
        <v>0</v>
      </c>
      <c r="X4691" s="832">
        <v>0</v>
      </c>
      <c r="Y4691" s="832">
        <v>0</v>
      </c>
      <c r="Z4691" s="832">
        <v>0</v>
      </c>
      <c r="AA4691" s="832">
        <v>0</v>
      </c>
      <c r="AB4691" s="832">
        <v>0</v>
      </c>
      <c r="AC4691" s="832">
        <v>0</v>
      </c>
      <c r="AD4691" s="832">
        <v>0</v>
      </c>
      <c r="AE4691" s="832">
        <v>0</v>
      </c>
      <c r="AF4691" s="832">
        <v>0</v>
      </c>
      <c r="AG4691" s="832">
        <v>0</v>
      </c>
      <c r="AH4691" s="832">
        <v>0</v>
      </c>
      <c r="AI4691" s="832">
        <v>0</v>
      </c>
    </row>
    <row r="4692" spans="1:35" ht="15" customHeight="1">
      <c r="A4692" s="832" t="s">
        <v>1150</v>
      </c>
      <c r="B4692" s="832">
        <v>2025</v>
      </c>
      <c r="C4692" s="832" t="s">
        <v>1852</v>
      </c>
      <c r="D4692" s="832" t="s">
        <v>1853</v>
      </c>
      <c r="E4692" s="832" t="s">
        <v>1854</v>
      </c>
      <c r="F4692" s="832" t="s">
        <v>1792</v>
      </c>
      <c r="G4692" s="832">
        <v>0</v>
      </c>
      <c r="H4692" s="832">
        <v>0</v>
      </c>
      <c r="I4692" s="832">
        <v>0</v>
      </c>
      <c r="J4692" s="832">
        <v>0</v>
      </c>
      <c r="K4692" s="832">
        <v>0</v>
      </c>
      <c r="L4692" s="832">
        <v>0</v>
      </c>
      <c r="M4692" s="832">
        <v>0</v>
      </c>
      <c r="N4692" s="832">
        <v>0</v>
      </c>
      <c r="O4692" s="832">
        <v>0</v>
      </c>
      <c r="P4692" s="832">
        <v>0</v>
      </c>
      <c r="Q4692" s="832">
        <v>0</v>
      </c>
      <c r="R4692" s="832">
        <v>0</v>
      </c>
      <c r="S4692" s="832">
        <v>0</v>
      </c>
      <c r="T4692" s="832">
        <v>0</v>
      </c>
      <c r="U4692" s="832">
        <v>0</v>
      </c>
      <c r="V4692" s="832">
        <v>0</v>
      </c>
      <c r="W4692" s="832">
        <v>0</v>
      </c>
      <c r="X4692" s="832">
        <v>0</v>
      </c>
      <c r="Y4692" s="832">
        <v>0</v>
      </c>
      <c r="Z4692" s="832">
        <v>0</v>
      </c>
      <c r="AA4692" s="832">
        <v>0</v>
      </c>
      <c r="AB4692" s="832">
        <v>0</v>
      </c>
      <c r="AC4692" s="832">
        <v>0</v>
      </c>
      <c r="AD4692" s="832">
        <v>0</v>
      </c>
      <c r="AE4692" s="832">
        <v>0</v>
      </c>
      <c r="AF4692" s="832">
        <v>0</v>
      </c>
      <c r="AG4692" s="832">
        <v>0</v>
      </c>
      <c r="AH4692" s="832">
        <v>0</v>
      </c>
      <c r="AI4692" s="832">
        <v>0</v>
      </c>
    </row>
    <row r="4693" spans="1:35" ht="15" customHeight="1">
      <c r="A4693" s="832" t="s">
        <v>1150</v>
      </c>
      <c r="B4693" s="832">
        <v>2025</v>
      </c>
      <c r="C4693" s="832" t="s">
        <v>1855</v>
      </c>
      <c r="D4693" s="832" t="s">
        <v>1856</v>
      </c>
      <c r="E4693" s="832" t="s">
        <v>1854</v>
      </c>
      <c r="F4693" s="832" t="s">
        <v>1792</v>
      </c>
      <c r="G4693" s="832">
        <v>-3945596.4</v>
      </c>
      <c r="H4693" s="832">
        <v>-3880237.4</v>
      </c>
      <c r="I4693" s="832">
        <v>-3814645.7599999998</v>
      </c>
      <c r="J4693" s="832">
        <v>-3494333.62</v>
      </c>
      <c r="K4693" s="832">
        <v>-3427384.56</v>
      </c>
      <c r="L4693" s="832">
        <v>-3361593.2</v>
      </c>
      <c r="M4693" s="832">
        <v>-3296785.11</v>
      </c>
      <c r="N4693" s="832">
        <v>-3511004.68</v>
      </c>
      <c r="O4693" s="832">
        <v>-3700344.38</v>
      </c>
      <c r="P4693" s="832">
        <v>-3633610.2</v>
      </c>
      <c r="Q4693" s="832">
        <v>-3570253.16</v>
      </c>
      <c r="R4693" s="832">
        <v>-3504910.21</v>
      </c>
      <c r="S4693" s="832">
        <v>0</v>
      </c>
      <c r="T4693" s="832">
        <v>0</v>
      </c>
      <c r="U4693" s="832">
        <v>0</v>
      </c>
      <c r="V4693" s="832">
        <v>0</v>
      </c>
      <c r="W4693" s="832">
        <v>0</v>
      </c>
      <c r="X4693" s="832">
        <v>0</v>
      </c>
      <c r="Y4693" s="832">
        <v>0</v>
      </c>
      <c r="Z4693" s="832">
        <v>0</v>
      </c>
      <c r="AA4693" s="832">
        <v>0</v>
      </c>
      <c r="AB4693" s="832">
        <v>0</v>
      </c>
      <c r="AC4693" s="832">
        <v>0</v>
      </c>
      <c r="AD4693" s="832">
        <v>0</v>
      </c>
      <c r="AE4693" s="832">
        <v>0</v>
      </c>
      <c r="AF4693" s="832">
        <v>0</v>
      </c>
      <c r="AG4693" s="832">
        <v>0</v>
      </c>
      <c r="AH4693" s="832">
        <v>0</v>
      </c>
      <c r="AI4693" s="832">
        <v>0</v>
      </c>
    </row>
    <row r="4694" spans="1:35" ht="15" customHeight="1">
      <c r="A4694" s="832" t="s">
        <v>1150</v>
      </c>
      <c r="B4694" s="832">
        <v>2025</v>
      </c>
      <c r="C4694" s="832" t="s">
        <v>1857</v>
      </c>
      <c r="D4694" s="832" t="s">
        <v>1858</v>
      </c>
      <c r="E4694" s="832" t="s">
        <v>1854</v>
      </c>
      <c r="F4694" s="832" t="s">
        <v>1792</v>
      </c>
      <c r="G4694" s="832">
        <v>0</v>
      </c>
      <c r="H4694" s="832">
        <v>0</v>
      </c>
      <c r="I4694" s="832">
        <v>0</v>
      </c>
      <c r="J4694" s="832">
        <v>0</v>
      </c>
      <c r="K4694" s="832">
        <v>0</v>
      </c>
      <c r="L4694" s="832">
        <v>0</v>
      </c>
      <c r="M4694" s="832">
        <v>0</v>
      </c>
      <c r="N4694" s="832">
        <v>0</v>
      </c>
      <c r="O4694" s="832">
        <v>0</v>
      </c>
      <c r="P4694" s="832">
        <v>0</v>
      </c>
      <c r="Q4694" s="832">
        <v>0</v>
      </c>
      <c r="R4694" s="832">
        <v>142595.93</v>
      </c>
      <c r="S4694" s="832">
        <v>0</v>
      </c>
      <c r="T4694" s="832">
        <v>0</v>
      </c>
      <c r="U4694" s="832">
        <v>0</v>
      </c>
      <c r="V4694" s="832">
        <v>0</v>
      </c>
      <c r="W4694" s="832">
        <v>0</v>
      </c>
      <c r="X4694" s="832">
        <v>0</v>
      </c>
      <c r="Y4694" s="832">
        <v>0</v>
      </c>
      <c r="Z4694" s="832">
        <v>0</v>
      </c>
      <c r="AA4694" s="832">
        <v>0</v>
      </c>
      <c r="AB4694" s="832">
        <v>0</v>
      </c>
      <c r="AC4694" s="832">
        <v>0</v>
      </c>
      <c r="AD4694" s="832">
        <v>0</v>
      </c>
      <c r="AE4694" s="832">
        <v>0</v>
      </c>
      <c r="AF4694" s="832">
        <v>0</v>
      </c>
      <c r="AG4694" s="832">
        <v>0</v>
      </c>
      <c r="AH4694" s="832">
        <v>0</v>
      </c>
      <c r="AI4694" s="832">
        <v>0</v>
      </c>
    </row>
    <row r="4695" spans="1:35" ht="15" customHeight="1">
      <c r="A4695" s="832" t="s">
        <v>1150</v>
      </c>
      <c r="B4695" s="832">
        <v>2025</v>
      </c>
      <c r="C4695" s="832" t="s">
        <v>1859</v>
      </c>
      <c r="D4695" s="832" t="s">
        <v>1860</v>
      </c>
      <c r="E4695" s="832" t="s">
        <v>1854</v>
      </c>
      <c r="F4695" s="832" t="s">
        <v>1792</v>
      </c>
      <c r="G4695" s="832">
        <v>-401894.5</v>
      </c>
      <c r="H4695" s="832">
        <v>-401894.5</v>
      </c>
      <c r="I4695" s="832">
        <v>-401894.5</v>
      </c>
      <c r="J4695" s="832">
        <v>-401894.5</v>
      </c>
      <c r="K4695" s="832">
        <v>-401894.5</v>
      </c>
      <c r="L4695" s="832">
        <v>-401894.5</v>
      </c>
      <c r="M4695" s="832">
        <v>-401894.5</v>
      </c>
      <c r="N4695" s="832">
        <v>-242595.93</v>
      </c>
      <c r="O4695" s="832">
        <v>-242595.93</v>
      </c>
      <c r="P4695" s="832">
        <v>-242595.93</v>
      </c>
      <c r="Q4695" s="832">
        <v>-242595.93</v>
      </c>
      <c r="R4695" s="832">
        <v>-242595.93</v>
      </c>
      <c r="S4695" s="832">
        <v>0</v>
      </c>
      <c r="T4695" s="832">
        <v>0</v>
      </c>
      <c r="U4695" s="832">
        <v>0</v>
      </c>
      <c r="V4695" s="832">
        <v>0</v>
      </c>
      <c r="W4695" s="832">
        <v>0</v>
      </c>
      <c r="X4695" s="832">
        <v>0</v>
      </c>
      <c r="Y4695" s="832">
        <v>0</v>
      </c>
      <c r="Z4695" s="832">
        <v>0</v>
      </c>
      <c r="AA4695" s="832">
        <v>0</v>
      </c>
      <c r="AB4695" s="832">
        <v>0</v>
      </c>
      <c r="AC4695" s="832">
        <v>0</v>
      </c>
      <c r="AD4695" s="832">
        <v>0</v>
      </c>
      <c r="AE4695" s="832">
        <v>0</v>
      </c>
      <c r="AF4695" s="832">
        <v>0</v>
      </c>
      <c r="AG4695" s="832">
        <v>0</v>
      </c>
      <c r="AH4695" s="832">
        <v>0</v>
      </c>
      <c r="AI4695" s="832">
        <v>0</v>
      </c>
    </row>
    <row r="4696" spans="1:35" ht="15" customHeight="1">
      <c r="A4696" s="832" t="s">
        <v>1150</v>
      </c>
      <c r="B4696" s="832">
        <v>2025</v>
      </c>
      <c r="C4696" s="832" t="s">
        <v>1861</v>
      </c>
      <c r="D4696" s="832" t="s">
        <v>1862</v>
      </c>
      <c r="E4696" s="832" t="s">
        <v>1854</v>
      </c>
      <c r="F4696" s="832" t="s">
        <v>1792</v>
      </c>
      <c r="G4696" s="832">
        <v>200000</v>
      </c>
      <c r="H4696" s="832">
        <v>200000</v>
      </c>
      <c r="I4696" s="832">
        <v>200000</v>
      </c>
      <c r="J4696" s="832">
        <v>200000</v>
      </c>
      <c r="K4696" s="832">
        <v>200000</v>
      </c>
      <c r="L4696" s="832">
        <v>250000</v>
      </c>
      <c r="M4696" s="832">
        <v>250000</v>
      </c>
      <c r="N4696" s="832">
        <v>250000</v>
      </c>
      <c r="O4696" s="832">
        <v>-150000</v>
      </c>
      <c r="P4696" s="832">
        <v>-150000</v>
      </c>
      <c r="Q4696" s="832">
        <v>-3650000</v>
      </c>
      <c r="R4696" s="832">
        <v>-3640000</v>
      </c>
      <c r="S4696" s="832">
        <v>0</v>
      </c>
      <c r="T4696" s="832">
        <v>0</v>
      </c>
      <c r="U4696" s="832">
        <v>0</v>
      </c>
      <c r="V4696" s="832">
        <v>0</v>
      </c>
      <c r="W4696" s="832">
        <v>0</v>
      </c>
      <c r="X4696" s="832">
        <v>0</v>
      </c>
      <c r="Y4696" s="832">
        <v>0</v>
      </c>
      <c r="Z4696" s="832">
        <v>0</v>
      </c>
      <c r="AA4696" s="832">
        <v>0</v>
      </c>
      <c r="AB4696" s="832">
        <v>0</v>
      </c>
      <c r="AC4696" s="832">
        <v>0</v>
      </c>
      <c r="AD4696" s="832">
        <v>0</v>
      </c>
      <c r="AE4696" s="832">
        <v>0</v>
      </c>
      <c r="AF4696" s="832">
        <v>0</v>
      </c>
      <c r="AG4696" s="832">
        <v>0</v>
      </c>
      <c r="AH4696" s="832">
        <v>0</v>
      </c>
      <c r="AI4696" s="832">
        <v>0</v>
      </c>
    </row>
    <row r="4697" spans="1:35" ht="15" customHeight="1">
      <c r="A4697" s="832" t="s">
        <v>1150</v>
      </c>
      <c r="B4697" s="832">
        <v>2025</v>
      </c>
      <c r="C4697" s="832" t="s">
        <v>1863</v>
      </c>
      <c r="D4697" s="832" t="s">
        <v>1864</v>
      </c>
      <c r="E4697" s="832" t="s">
        <v>1842</v>
      </c>
      <c r="F4697" s="832" t="s">
        <v>1792</v>
      </c>
      <c r="G4697" s="832">
        <v>401894.5</v>
      </c>
      <c r="H4697" s="832">
        <v>401894.5</v>
      </c>
      <c r="I4697" s="832">
        <v>401894.5</v>
      </c>
      <c r="J4697" s="832">
        <v>401894.5</v>
      </c>
      <c r="K4697" s="832">
        <v>401894.5</v>
      </c>
      <c r="L4697" s="832">
        <v>401894.5</v>
      </c>
      <c r="M4697" s="832">
        <v>401894.5</v>
      </c>
      <c r="N4697" s="832">
        <v>3500000</v>
      </c>
      <c r="O4697" s="832">
        <v>3500000</v>
      </c>
      <c r="P4697" s="832">
        <v>3500000</v>
      </c>
      <c r="Q4697" s="832">
        <v>3504599</v>
      </c>
      <c r="R4697" s="832">
        <v>3525283.7</v>
      </c>
      <c r="S4697" s="832">
        <v>0</v>
      </c>
      <c r="T4697" s="832">
        <v>0</v>
      </c>
      <c r="U4697" s="832">
        <v>0</v>
      </c>
      <c r="V4697" s="832">
        <v>0</v>
      </c>
      <c r="W4697" s="832">
        <v>0</v>
      </c>
      <c r="X4697" s="832">
        <v>0</v>
      </c>
      <c r="Y4697" s="832">
        <v>0</v>
      </c>
      <c r="Z4697" s="832">
        <v>0</v>
      </c>
      <c r="AA4697" s="832">
        <v>0</v>
      </c>
      <c r="AB4697" s="832">
        <v>0</v>
      </c>
      <c r="AC4697" s="832">
        <v>0</v>
      </c>
      <c r="AD4697" s="832">
        <v>0</v>
      </c>
      <c r="AE4697" s="832">
        <v>0</v>
      </c>
      <c r="AF4697" s="832">
        <v>0</v>
      </c>
      <c r="AG4697" s="832">
        <v>0</v>
      </c>
      <c r="AH4697" s="832">
        <v>0</v>
      </c>
      <c r="AI4697" s="832">
        <v>0</v>
      </c>
    </row>
    <row r="4698" spans="1:35" ht="15" customHeight="1">
      <c r="A4698" s="832" t="s">
        <v>1150</v>
      </c>
      <c r="B4698" s="832">
        <v>2025</v>
      </c>
      <c r="C4698" s="832" t="s">
        <v>1865</v>
      </c>
      <c r="D4698" s="832" t="s">
        <v>1866</v>
      </c>
      <c r="E4698" s="832" t="s">
        <v>333</v>
      </c>
      <c r="F4698" s="832" t="s">
        <v>1792</v>
      </c>
      <c r="G4698" s="832">
        <v>0</v>
      </c>
      <c r="H4698" s="832">
        <v>0</v>
      </c>
      <c r="I4698" s="832">
        <v>1100000</v>
      </c>
      <c r="J4698" s="832">
        <v>1700000</v>
      </c>
      <c r="K4698" s="832">
        <v>1700000</v>
      </c>
      <c r="L4698" s="832">
        <v>1700000</v>
      </c>
      <c r="M4698" s="832">
        <v>1700000</v>
      </c>
      <c r="N4698" s="832">
        <v>-4185742.06</v>
      </c>
      <c r="O4698" s="832">
        <v>-4185742.06</v>
      </c>
      <c r="P4698" s="832">
        <v>-5385742.0599999996</v>
      </c>
      <c r="Q4698" s="832">
        <v>-5785742.0599999996</v>
      </c>
      <c r="R4698" s="832">
        <v>-5785742.0599999996</v>
      </c>
      <c r="S4698" s="832">
        <v>0</v>
      </c>
      <c r="T4698" s="832">
        <v>0</v>
      </c>
      <c r="U4698" s="832">
        <v>0</v>
      </c>
      <c r="V4698" s="832">
        <v>0</v>
      </c>
      <c r="W4698" s="832">
        <v>0</v>
      </c>
      <c r="X4698" s="832">
        <v>0</v>
      </c>
      <c r="Y4698" s="832">
        <v>0</v>
      </c>
      <c r="Z4698" s="832">
        <v>0</v>
      </c>
      <c r="AA4698" s="832">
        <v>0</v>
      </c>
      <c r="AB4698" s="832">
        <v>0</v>
      </c>
      <c r="AC4698" s="832">
        <v>0</v>
      </c>
      <c r="AD4698" s="832">
        <v>0</v>
      </c>
      <c r="AE4698" s="832">
        <v>0</v>
      </c>
      <c r="AF4698" s="832">
        <v>0</v>
      </c>
      <c r="AG4698" s="832">
        <v>0</v>
      </c>
      <c r="AH4698" s="832">
        <v>0</v>
      </c>
      <c r="AI4698" s="832">
        <v>0</v>
      </c>
    </row>
    <row r="4699" spans="1:35" ht="15" customHeight="1">
      <c r="A4699" s="832" t="s">
        <v>1150</v>
      </c>
      <c r="B4699" s="832">
        <v>2025</v>
      </c>
      <c r="C4699" s="832" t="s">
        <v>1867</v>
      </c>
      <c r="D4699" s="832" t="s">
        <v>1868</v>
      </c>
      <c r="E4699" s="832" t="s">
        <v>1842</v>
      </c>
      <c r="F4699" s="832" t="s">
        <v>1792</v>
      </c>
      <c r="G4699" s="832">
        <v>0</v>
      </c>
      <c r="H4699" s="832">
        <v>0</v>
      </c>
      <c r="I4699" s="832">
        <v>0</v>
      </c>
      <c r="J4699" s="832">
        <v>0</v>
      </c>
      <c r="K4699" s="832">
        <v>0</v>
      </c>
      <c r="L4699" s="832">
        <v>0</v>
      </c>
      <c r="M4699" s="832">
        <v>0</v>
      </c>
      <c r="N4699" s="832">
        <v>0</v>
      </c>
      <c r="O4699" s="832">
        <v>0</v>
      </c>
      <c r="P4699" s="832">
        <v>0</v>
      </c>
      <c r="Q4699" s="832">
        <v>0</v>
      </c>
      <c r="R4699" s="832">
        <v>3000000</v>
      </c>
      <c r="S4699" s="832">
        <v>0</v>
      </c>
      <c r="T4699" s="832">
        <v>0</v>
      </c>
      <c r="U4699" s="832">
        <v>0</v>
      </c>
      <c r="V4699" s="832">
        <v>0</v>
      </c>
      <c r="W4699" s="832">
        <v>0</v>
      </c>
      <c r="X4699" s="832">
        <v>0</v>
      </c>
      <c r="Y4699" s="832">
        <v>0</v>
      </c>
      <c r="Z4699" s="832">
        <v>0</v>
      </c>
      <c r="AA4699" s="832">
        <v>0</v>
      </c>
      <c r="AB4699" s="832">
        <v>0</v>
      </c>
      <c r="AC4699" s="832">
        <v>0</v>
      </c>
      <c r="AD4699" s="832">
        <v>0</v>
      </c>
      <c r="AE4699" s="832">
        <v>0</v>
      </c>
      <c r="AF4699" s="832">
        <v>0</v>
      </c>
      <c r="AG4699" s="832">
        <v>0</v>
      </c>
      <c r="AH4699" s="832">
        <v>0</v>
      </c>
      <c r="AI4699" s="832">
        <v>0</v>
      </c>
    </row>
    <row r="4700" spans="1:35" ht="15" customHeight="1">
      <c r="A4700" s="832" t="s">
        <v>1150</v>
      </c>
      <c r="B4700" s="832">
        <v>2025</v>
      </c>
      <c r="C4700" s="832" t="s">
        <v>1869</v>
      </c>
      <c r="D4700" s="832" t="s">
        <v>1870</v>
      </c>
      <c r="E4700" s="832" t="s">
        <v>1854</v>
      </c>
      <c r="F4700" s="832" t="s">
        <v>1792</v>
      </c>
      <c r="G4700" s="832">
        <v>0</v>
      </c>
      <c r="H4700" s="832">
        <v>0</v>
      </c>
      <c r="I4700" s="832">
        <v>0</v>
      </c>
      <c r="J4700" s="832">
        <v>0</v>
      </c>
      <c r="K4700" s="832">
        <v>0</v>
      </c>
      <c r="L4700" s="832">
        <v>0</v>
      </c>
      <c r="M4700" s="832">
        <v>0</v>
      </c>
      <c r="N4700" s="832">
        <v>0</v>
      </c>
      <c r="O4700" s="832">
        <v>0</v>
      </c>
      <c r="P4700" s="832">
        <v>0</v>
      </c>
      <c r="Q4700" s="832">
        <v>0</v>
      </c>
      <c r="R4700" s="832">
        <v>-1000000</v>
      </c>
      <c r="S4700" s="832">
        <v>0</v>
      </c>
      <c r="T4700" s="832">
        <v>0</v>
      </c>
      <c r="U4700" s="832">
        <v>0</v>
      </c>
      <c r="V4700" s="832">
        <v>0</v>
      </c>
      <c r="W4700" s="832">
        <v>0</v>
      </c>
      <c r="X4700" s="832">
        <v>0</v>
      </c>
      <c r="Y4700" s="832">
        <v>0</v>
      </c>
      <c r="Z4700" s="832">
        <v>0</v>
      </c>
      <c r="AA4700" s="832">
        <v>0</v>
      </c>
      <c r="AB4700" s="832">
        <v>0</v>
      </c>
      <c r="AC4700" s="832">
        <v>0</v>
      </c>
      <c r="AD4700" s="832">
        <v>0</v>
      </c>
      <c r="AE4700" s="832">
        <v>0</v>
      </c>
      <c r="AF4700" s="832">
        <v>0</v>
      </c>
      <c r="AG4700" s="832">
        <v>0</v>
      </c>
      <c r="AH4700" s="832">
        <v>0</v>
      </c>
      <c r="AI4700" s="832">
        <v>0</v>
      </c>
    </row>
    <row r="4701" spans="1:35" ht="15" customHeight="1">
      <c r="A4701" s="832" t="s">
        <v>1150</v>
      </c>
      <c r="B4701" s="832">
        <v>2025</v>
      </c>
      <c r="C4701" s="832" t="s">
        <v>1873</v>
      </c>
      <c r="D4701" s="832" t="s">
        <v>1874</v>
      </c>
      <c r="E4701" s="832" t="s">
        <v>1792</v>
      </c>
      <c r="F4701" s="832" t="s">
        <v>1792</v>
      </c>
      <c r="G4701" s="832">
        <v>-2244.48</v>
      </c>
      <c r="H4701" s="832">
        <v>22084.97</v>
      </c>
      <c r="I4701" s="832">
        <v>1406.38</v>
      </c>
      <c r="J4701" s="832">
        <v>1507.65</v>
      </c>
      <c r="K4701" s="832">
        <v>-2245.89</v>
      </c>
      <c r="L4701" s="832">
        <v>-3839.72</v>
      </c>
      <c r="M4701" s="832">
        <v>-3982.15</v>
      </c>
      <c r="N4701" s="832">
        <v>1201.6199999999999</v>
      </c>
      <c r="O4701" s="832">
        <v>-295.64</v>
      </c>
      <c r="P4701" s="832">
        <v>-391.05</v>
      </c>
      <c r="Q4701" s="832">
        <v>-683.99</v>
      </c>
      <c r="R4701" s="832">
        <v>-2153.2399999999998</v>
      </c>
      <c r="S4701" s="832">
        <v>0</v>
      </c>
      <c r="T4701" s="832">
        <v>0</v>
      </c>
      <c r="U4701" s="832">
        <v>0</v>
      </c>
      <c r="V4701" s="832">
        <v>0</v>
      </c>
      <c r="W4701" s="832">
        <v>0</v>
      </c>
      <c r="X4701" s="832">
        <v>0</v>
      </c>
      <c r="Y4701" s="832">
        <v>0</v>
      </c>
      <c r="Z4701" s="832">
        <v>0</v>
      </c>
      <c r="AA4701" s="832">
        <v>0</v>
      </c>
      <c r="AB4701" s="832">
        <v>0</v>
      </c>
      <c r="AC4701" s="832">
        <v>0</v>
      </c>
      <c r="AD4701" s="832">
        <v>0</v>
      </c>
      <c r="AE4701" s="832">
        <v>0</v>
      </c>
      <c r="AF4701" s="832">
        <v>0</v>
      </c>
      <c r="AG4701" s="832">
        <v>0</v>
      </c>
      <c r="AH4701" s="832">
        <v>0</v>
      </c>
      <c r="AI4701" s="832">
        <v>0</v>
      </c>
    </row>
    <row r="4702" spans="1:35" ht="15" customHeight="1">
      <c r="A4702" s="832" t="s">
        <v>1150</v>
      </c>
      <c r="B4702" s="832">
        <v>2025</v>
      </c>
      <c r="C4702" s="832" t="s">
        <v>1875</v>
      </c>
      <c r="D4702" s="832" t="s">
        <v>1876</v>
      </c>
      <c r="E4702" s="832" t="s">
        <v>1153</v>
      </c>
      <c r="F4702" s="832" t="s">
        <v>1792</v>
      </c>
      <c r="G4702" s="832">
        <v>0</v>
      </c>
      <c r="H4702" s="832">
        <v>0</v>
      </c>
      <c r="I4702" s="832">
        <v>0</v>
      </c>
      <c r="J4702" s="832">
        <v>0</v>
      </c>
      <c r="K4702" s="832">
        <v>0</v>
      </c>
      <c r="L4702" s="832">
        <v>0</v>
      </c>
      <c r="M4702" s="832">
        <v>0</v>
      </c>
      <c r="N4702" s="832">
        <v>0</v>
      </c>
      <c r="O4702" s="832">
        <v>0</v>
      </c>
      <c r="P4702" s="832">
        <v>0</v>
      </c>
      <c r="Q4702" s="832">
        <v>0</v>
      </c>
      <c r="R4702" s="832">
        <v>0</v>
      </c>
      <c r="S4702" s="832">
        <v>0</v>
      </c>
      <c r="T4702" s="832">
        <v>0</v>
      </c>
      <c r="U4702" s="832">
        <v>0</v>
      </c>
      <c r="V4702" s="832">
        <v>0</v>
      </c>
      <c r="W4702" s="832">
        <v>0</v>
      </c>
      <c r="X4702" s="832">
        <v>0</v>
      </c>
      <c r="Y4702" s="832">
        <v>0</v>
      </c>
      <c r="Z4702" s="832">
        <v>0</v>
      </c>
      <c r="AA4702" s="832">
        <v>0</v>
      </c>
      <c r="AB4702" s="832">
        <v>0</v>
      </c>
      <c r="AC4702" s="832">
        <v>0</v>
      </c>
      <c r="AD4702" s="832">
        <v>0</v>
      </c>
      <c r="AE4702" s="832">
        <v>0</v>
      </c>
      <c r="AF4702" s="832">
        <v>0</v>
      </c>
      <c r="AG4702" s="832">
        <v>0</v>
      </c>
      <c r="AH4702" s="832">
        <v>0</v>
      </c>
      <c r="AI4702" s="832">
        <v>0</v>
      </c>
    </row>
    <row r="4703" spans="1:35" ht="15" customHeight="1">
      <c r="A4703" s="832" t="s">
        <v>1150</v>
      </c>
      <c r="B4703" s="832">
        <v>2025</v>
      </c>
      <c r="C4703" s="832" t="s">
        <v>1877</v>
      </c>
      <c r="D4703" s="832" t="s">
        <v>1878</v>
      </c>
      <c r="E4703" s="832" t="s">
        <v>333</v>
      </c>
      <c r="F4703" s="832" t="s">
        <v>1792</v>
      </c>
      <c r="G4703" s="832">
        <v>0</v>
      </c>
      <c r="H4703" s="832">
        <v>0</v>
      </c>
      <c r="I4703" s="832">
        <v>0</v>
      </c>
      <c r="J4703" s="832">
        <v>0</v>
      </c>
      <c r="K4703" s="832">
        <v>0</v>
      </c>
      <c r="L4703" s="832">
        <v>0</v>
      </c>
      <c r="M4703" s="832">
        <v>0</v>
      </c>
      <c r="N4703" s="832">
        <v>0</v>
      </c>
      <c r="O4703" s="832">
        <v>0</v>
      </c>
      <c r="P4703" s="832">
        <v>0</v>
      </c>
      <c r="Q4703" s="832">
        <v>0</v>
      </c>
      <c r="R4703" s="832">
        <v>0</v>
      </c>
      <c r="S4703" s="832">
        <v>0</v>
      </c>
      <c r="T4703" s="832">
        <v>0</v>
      </c>
      <c r="U4703" s="832">
        <v>0</v>
      </c>
      <c r="V4703" s="832">
        <v>0</v>
      </c>
      <c r="W4703" s="832">
        <v>0</v>
      </c>
      <c r="X4703" s="832">
        <v>0</v>
      </c>
      <c r="Y4703" s="832">
        <v>0</v>
      </c>
      <c r="Z4703" s="832">
        <v>0</v>
      </c>
      <c r="AA4703" s="832">
        <v>0</v>
      </c>
      <c r="AB4703" s="832">
        <v>0</v>
      </c>
      <c r="AC4703" s="832">
        <v>0</v>
      </c>
      <c r="AD4703" s="832">
        <v>0</v>
      </c>
      <c r="AE4703" s="832">
        <v>0</v>
      </c>
      <c r="AF4703" s="832">
        <v>0</v>
      </c>
      <c r="AG4703" s="832">
        <v>0</v>
      </c>
      <c r="AH4703" s="832">
        <v>0</v>
      </c>
      <c r="AI4703" s="832">
        <v>0</v>
      </c>
    </row>
    <row r="4704" spans="1:35" ht="15" customHeight="1">
      <c r="A4704" s="832" t="s">
        <v>1150</v>
      </c>
      <c r="B4704" s="832">
        <v>2025</v>
      </c>
      <c r="C4704" s="832" t="s">
        <v>1879</v>
      </c>
      <c r="D4704" s="832" t="s">
        <v>1880</v>
      </c>
      <c r="E4704" s="832" t="s">
        <v>1792</v>
      </c>
      <c r="F4704" s="832" t="s">
        <v>1792</v>
      </c>
      <c r="G4704" s="832">
        <v>0</v>
      </c>
      <c r="H4704" s="832">
        <v>0</v>
      </c>
      <c r="I4704" s="832">
        <v>0</v>
      </c>
      <c r="J4704" s="832">
        <v>0</v>
      </c>
      <c r="K4704" s="832">
        <v>0</v>
      </c>
      <c r="L4704" s="832">
        <v>0</v>
      </c>
      <c r="M4704" s="832">
        <v>0</v>
      </c>
      <c r="N4704" s="832">
        <v>0</v>
      </c>
      <c r="O4704" s="832">
        <v>0</v>
      </c>
      <c r="P4704" s="832">
        <v>0</v>
      </c>
      <c r="Q4704" s="832">
        <v>0</v>
      </c>
      <c r="R4704" s="832">
        <v>0</v>
      </c>
      <c r="S4704" s="832">
        <v>0</v>
      </c>
      <c r="T4704" s="832">
        <v>0</v>
      </c>
      <c r="U4704" s="832">
        <v>0</v>
      </c>
      <c r="V4704" s="832">
        <v>0</v>
      </c>
      <c r="W4704" s="832">
        <v>0</v>
      </c>
      <c r="X4704" s="832">
        <v>0</v>
      </c>
      <c r="Y4704" s="832">
        <v>0</v>
      </c>
      <c r="Z4704" s="832">
        <v>0</v>
      </c>
      <c r="AA4704" s="832">
        <v>0</v>
      </c>
      <c r="AB4704" s="832">
        <v>0</v>
      </c>
      <c r="AC4704" s="832">
        <v>0</v>
      </c>
      <c r="AD4704" s="832">
        <v>0</v>
      </c>
      <c r="AE4704" s="832">
        <v>0</v>
      </c>
      <c r="AF4704" s="832">
        <v>0</v>
      </c>
      <c r="AG4704" s="832">
        <v>0</v>
      </c>
      <c r="AH4704" s="832">
        <v>0</v>
      </c>
      <c r="AI4704" s="832">
        <v>0</v>
      </c>
    </row>
    <row r="4705" spans="1:35" ht="15" customHeight="1">
      <c r="A4705" s="832" t="s">
        <v>1150</v>
      </c>
      <c r="B4705" s="832">
        <v>2025</v>
      </c>
      <c r="C4705" s="832" t="s">
        <v>1881</v>
      </c>
      <c r="D4705" s="832" t="s">
        <v>1882</v>
      </c>
      <c r="E4705" s="832" t="s">
        <v>333</v>
      </c>
      <c r="F4705" s="832" t="s">
        <v>1792</v>
      </c>
      <c r="G4705" s="832">
        <v>0</v>
      </c>
      <c r="H4705" s="832">
        <v>0</v>
      </c>
      <c r="I4705" s="832">
        <v>0</v>
      </c>
      <c r="J4705" s="832">
        <v>0</v>
      </c>
      <c r="K4705" s="832">
        <v>0</v>
      </c>
      <c r="L4705" s="832">
        <v>0</v>
      </c>
      <c r="M4705" s="832">
        <v>0</v>
      </c>
      <c r="N4705" s="832">
        <v>0</v>
      </c>
      <c r="O4705" s="832">
        <v>0</v>
      </c>
      <c r="P4705" s="832">
        <v>0</v>
      </c>
      <c r="Q4705" s="832">
        <v>0</v>
      </c>
      <c r="R4705" s="832">
        <v>0</v>
      </c>
      <c r="S4705" s="832">
        <v>0</v>
      </c>
      <c r="T4705" s="832">
        <v>0</v>
      </c>
      <c r="U4705" s="832">
        <v>0</v>
      </c>
      <c r="V4705" s="832">
        <v>0</v>
      </c>
      <c r="W4705" s="832">
        <v>0</v>
      </c>
      <c r="X4705" s="832">
        <v>0</v>
      </c>
      <c r="Y4705" s="832">
        <v>0</v>
      </c>
      <c r="Z4705" s="832">
        <v>0</v>
      </c>
      <c r="AA4705" s="832">
        <v>0</v>
      </c>
      <c r="AB4705" s="832">
        <v>0</v>
      </c>
      <c r="AC4705" s="832">
        <v>0</v>
      </c>
      <c r="AD4705" s="832">
        <v>0</v>
      </c>
      <c r="AE4705" s="832">
        <v>0</v>
      </c>
      <c r="AF4705" s="832">
        <v>0</v>
      </c>
      <c r="AG4705" s="832">
        <v>0</v>
      </c>
      <c r="AH4705" s="832">
        <v>0</v>
      </c>
      <c r="AI4705" s="832">
        <v>0</v>
      </c>
    </row>
    <row r="4706" spans="1:35" ht="15" customHeight="1">
      <c r="A4706" s="832" t="s">
        <v>1150</v>
      </c>
      <c r="B4706" s="832">
        <v>2025</v>
      </c>
      <c r="C4706" s="832" t="s">
        <v>1883</v>
      </c>
      <c r="D4706" s="832" t="s">
        <v>1884</v>
      </c>
      <c r="E4706" s="832" t="s">
        <v>336</v>
      </c>
      <c r="F4706" s="832" t="s">
        <v>1792</v>
      </c>
      <c r="G4706" s="832">
        <v>0</v>
      </c>
      <c r="H4706" s="832">
        <v>0</v>
      </c>
      <c r="I4706" s="832">
        <v>0</v>
      </c>
      <c r="J4706" s="832">
        <v>0</v>
      </c>
      <c r="K4706" s="832">
        <v>0</v>
      </c>
      <c r="L4706" s="832">
        <v>0</v>
      </c>
      <c r="M4706" s="832">
        <v>0</v>
      </c>
      <c r="N4706" s="832">
        <v>0</v>
      </c>
      <c r="O4706" s="832">
        <v>0</v>
      </c>
      <c r="P4706" s="832">
        <v>0</v>
      </c>
      <c r="Q4706" s="832">
        <v>0</v>
      </c>
      <c r="R4706" s="832">
        <v>0</v>
      </c>
      <c r="S4706" s="832">
        <v>0</v>
      </c>
      <c r="T4706" s="832">
        <v>0</v>
      </c>
      <c r="U4706" s="832">
        <v>0</v>
      </c>
      <c r="V4706" s="832">
        <v>0</v>
      </c>
      <c r="W4706" s="832">
        <v>0</v>
      </c>
      <c r="X4706" s="832">
        <v>0</v>
      </c>
      <c r="Y4706" s="832">
        <v>0</v>
      </c>
      <c r="Z4706" s="832">
        <v>0</v>
      </c>
      <c r="AA4706" s="832">
        <v>0</v>
      </c>
      <c r="AB4706" s="832">
        <v>0</v>
      </c>
      <c r="AC4706" s="832">
        <v>0</v>
      </c>
      <c r="AD4706" s="832">
        <v>0</v>
      </c>
      <c r="AE4706" s="832">
        <v>0</v>
      </c>
      <c r="AF4706" s="832">
        <v>0</v>
      </c>
      <c r="AG4706" s="832">
        <v>0</v>
      </c>
      <c r="AH4706" s="832">
        <v>0</v>
      </c>
      <c r="AI4706" s="832">
        <v>0</v>
      </c>
    </row>
    <row r="4707" spans="1:35" ht="15" customHeight="1">
      <c r="A4707" s="832" t="s">
        <v>1150</v>
      </c>
      <c r="B4707" s="832">
        <v>2025</v>
      </c>
      <c r="C4707" s="832" t="s">
        <v>1885</v>
      </c>
      <c r="D4707" s="832" t="s">
        <v>1886</v>
      </c>
      <c r="E4707" s="832" t="s">
        <v>333</v>
      </c>
      <c r="F4707" s="832" t="s">
        <v>1792</v>
      </c>
      <c r="G4707" s="832">
        <v>0</v>
      </c>
      <c r="H4707" s="832">
        <v>0</v>
      </c>
      <c r="I4707" s="832">
        <v>0</v>
      </c>
      <c r="J4707" s="832">
        <v>0</v>
      </c>
      <c r="K4707" s="832">
        <v>0</v>
      </c>
      <c r="L4707" s="832">
        <v>0</v>
      </c>
      <c r="M4707" s="832">
        <v>0</v>
      </c>
      <c r="N4707" s="832">
        <v>0</v>
      </c>
      <c r="O4707" s="832">
        <v>0</v>
      </c>
      <c r="P4707" s="832">
        <v>0</v>
      </c>
      <c r="Q4707" s="832">
        <v>0</v>
      </c>
      <c r="R4707" s="832">
        <v>0</v>
      </c>
      <c r="S4707" s="832">
        <v>0</v>
      </c>
      <c r="T4707" s="832">
        <v>0</v>
      </c>
      <c r="U4707" s="832">
        <v>0</v>
      </c>
      <c r="V4707" s="832">
        <v>0</v>
      </c>
      <c r="W4707" s="832">
        <v>0</v>
      </c>
      <c r="X4707" s="832">
        <v>0</v>
      </c>
      <c r="Y4707" s="832">
        <v>0</v>
      </c>
      <c r="Z4707" s="832">
        <v>0</v>
      </c>
      <c r="AA4707" s="832">
        <v>0</v>
      </c>
      <c r="AB4707" s="832">
        <v>0</v>
      </c>
      <c r="AC4707" s="832">
        <v>0</v>
      </c>
      <c r="AD4707" s="832">
        <v>0</v>
      </c>
      <c r="AE4707" s="832">
        <v>0</v>
      </c>
      <c r="AF4707" s="832">
        <v>0</v>
      </c>
      <c r="AG4707" s="832">
        <v>0</v>
      </c>
      <c r="AH4707" s="832">
        <v>0</v>
      </c>
      <c r="AI4707" s="832">
        <v>0</v>
      </c>
    </row>
    <row r="4708" spans="1:35" ht="15" customHeight="1">
      <c r="A4708" s="832" t="s">
        <v>1150</v>
      </c>
      <c r="B4708" s="832">
        <v>2025</v>
      </c>
      <c r="C4708" s="832" t="s">
        <v>1887</v>
      </c>
      <c r="D4708" s="832" t="s">
        <v>1888</v>
      </c>
      <c r="E4708" s="832" t="s">
        <v>336</v>
      </c>
      <c r="F4708" s="832" t="s">
        <v>1792</v>
      </c>
      <c r="G4708" s="832">
        <v>597.84</v>
      </c>
      <c r="H4708" s="832">
        <v>0</v>
      </c>
      <c r="I4708" s="832">
        <v>1348.97</v>
      </c>
      <c r="J4708" s="832">
        <v>1348.97</v>
      </c>
      <c r="K4708" s="832">
        <v>0</v>
      </c>
      <c r="L4708" s="832">
        <v>0</v>
      </c>
      <c r="M4708" s="832">
        <v>0</v>
      </c>
      <c r="N4708" s="832">
        <v>0</v>
      </c>
      <c r="O4708" s="832">
        <v>0</v>
      </c>
      <c r="P4708" s="832">
        <v>0</v>
      </c>
      <c r="Q4708" s="832">
        <v>0</v>
      </c>
      <c r="R4708" s="832">
        <v>0</v>
      </c>
      <c r="S4708" s="832">
        <v>0</v>
      </c>
      <c r="T4708" s="832">
        <v>0</v>
      </c>
      <c r="U4708" s="832">
        <v>0</v>
      </c>
      <c r="V4708" s="832">
        <v>0</v>
      </c>
      <c r="W4708" s="832">
        <v>0</v>
      </c>
      <c r="X4708" s="832">
        <v>0</v>
      </c>
      <c r="Y4708" s="832">
        <v>0</v>
      </c>
      <c r="Z4708" s="832">
        <v>0</v>
      </c>
      <c r="AA4708" s="832">
        <v>0</v>
      </c>
      <c r="AB4708" s="832">
        <v>0</v>
      </c>
      <c r="AC4708" s="832">
        <v>0</v>
      </c>
      <c r="AD4708" s="832">
        <v>0</v>
      </c>
      <c r="AE4708" s="832">
        <v>0</v>
      </c>
      <c r="AF4708" s="832">
        <v>0</v>
      </c>
      <c r="AG4708" s="832">
        <v>0</v>
      </c>
      <c r="AH4708" s="832">
        <v>0</v>
      </c>
      <c r="AI4708" s="832">
        <v>0</v>
      </c>
    </row>
    <row r="4709" spans="1:35" ht="15" customHeight="1">
      <c r="A4709" s="832" t="s">
        <v>1150</v>
      </c>
      <c r="B4709" s="832">
        <v>2025</v>
      </c>
      <c r="C4709" s="832" t="s">
        <v>1889</v>
      </c>
      <c r="D4709" s="832" t="s">
        <v>1890</v>
      </c>
      <c r="E4709" s="832" t="s">
        <v>1891</v>
      </c>
      <c r="F4709" s="832" t="s">
        <v>1792</v>
      </c>
      <c r="G4709" s="832">
        <v>759720.89</v>
      </c>
      <c r="H4709" s="832">
        <v>728888.12</v>
      </c>
      <c r="I4709" s="832">
        <v>744176.84</v>
      </c>
      <c r="J4709" s="832">
        <v>460276.79</v>
      </c>
      <c r="K4709" s="832">
        <v>331603.92</v>
      </c>
      <c r="L4709" s="832">
        <v>567099.11</v>
      </c>
      <c r="M4709" s="832">
        <v>318829.58</v>
      </c>
      <c r="N4709" s="832">
        <v>530597.65</v>
      </c>
      <c r="O4709" s="832">
        <v>530004.29</v>
      </c>
      <c r="P4709" s="832">
        <v>883454.57</v>
      </c>
      <c r="Q4709" s="832">
        <v>863640.61</v>
      </c>
      <c r="R4709" s="832">
        <v>860741.06</v>
      </c>
      <c r="S4709" s="832">
        <v>0</v>
      </c>
      <c r="T4709" s="832">
        <v>0</v>
      </c>
      <c r="U4709" s="832">
        <v>0</v>
      </c>
      <c r="V4709" s="832">
        <v>0</v>
      </c>
      <c r="W4709" s="832">
        <v>0</v>
      </c>
      <c r="X4709" s="832">
        <v>0</v>
      </c>
      <c r="Y4709" s="832">
        <v>0</v>
      </c>
      <c r="Z4709" s="832">
        <v>0</v>
      </c>
      <c r="AA4709" s="832">
        <v>0</v>
      </c>
      <c r="AB4709" s="832">
        <v>0</v>
      </c>
      <c r="AC4709" s="832">
        <v>0</v>
      </c>
      <c r="AD4709" s="832">
        <v>0</v>
      </c>
      <c r="AE4709" s="832">
        <v>0</v>
      </c>
      <c r="AF4709" s="832">
        <v>0</v>
      </c>
      <c r="AG4709" s="832">
        <v>0</v>
      </c>
      <c r="AH4709" s="832">
        <v>0</v>
      </c>
      <c r="AI4709" s="832">
        <v>0</v>
      </c>
    </row>
    <row r="4710" spans="1:35" ht="15" customHeight="1">
      <c r="A4710" s="832" t="s">
        <v>1150</v>
      </c>
      <c r="B4710" s="832">
        <v>2025</v>
      </c>
      <c r="C4710" s="832" t="s">
        <v>1892</v>
      </c>
      <c r="D4710" s="832" t="s">
        <v>1893</v>
      </c>
      <c r="E4710" s="832" t="s">
        <v>1891</v>
      </c>
      <c r="F4710" s="832" t="s">
        <v>1792</v>
      </c>
      <c r="G4710" s="832">
        <v>914190.78</v>
      </c>
      <c r="H4710" s="832">
        <v>1209324.79</v>
      </c>
      <c r="I4710" s="832">
        <v>1403915.98</v>
      </c>
      <c r="J4710" s="832">
        <v>988276.05</v>
      </c>
      <c r="K4710" s="832">
        <v>808115.21</v>
      </c>
      <c r="L4710" s="832">
        <v>1737227.28</v>
      </c>
      <c r="M4710" s="832">
        <v>2508888.25</v>
      </c>
      <c r="N4710" s="832">
        <v>2970251.81</v>
      </c>
      <c r="O4710" s="832">
        <v>4426293.9800000004</v>
      </c>
      <c r="P4710" s="832">
        <v>5269705.68</v>
      </c>
      <c r="Q4710" s="832">
        <v>5351276.01</v>
      </c>
      <c r="R4710" s="832">
        <v>4764949.3099999996</v>
      </c>
      <c r="S4710" s="832">
        <v>0</v>
      </c>
      <c r="T4710" s="832">
        <v>0</v>
      </c>
      <c r="U4710" s="832">
        <v>0</v>
      </c>
      <c r="V4710" s="832">
        <v>0</v>
      </c>
      <c r="W4710" s="832">
        <v>0</v>
      </c>
      <c r="X4710" s="832">
        <v>0</v>
      </c>
      <c r="Y4710" s="832">
        <v>0</v>
      </c>
      <c r="Z4710" s="832">
        <v>0</v>
      </c>
      <c r="AA4710" s="832">
        <v>0</v>
      </c>
      <c r="AB4710" s="832">
        <v>0</v>
      </c>
      <c r="AC4710" s="832">
        <v>0</v>
      </c>
      <c r="AD4710" s="832">
        <v>0</v>
      </c>
      <c r="AE4710" s="832">
        <v>0</v>
      </c>
      <c r="AF4710" s="832">
        <v>0</v>
      </c>
      <c r="AG4710" s="832">
        <v>0</v>
      </c>
      <c r="AH4710" s="832">
        <v>0</v>
      </c>
      <c r="AI4710" s="832">
        <v>0</v>
      </c>
    </row>
    <row r="4711" spans="1:35" ht="15" customHeight="1">
      <c r="A4711" s="832" t="s">
        <v>1150</v>
      </c>
      <c r="B4711" s="832">
        <v>2025</v>
      </c>
      <c r="C4711" s="832" t="s">
        <v>1894</v>
      </c>
      <c r="D4711" s="832" t="s">
        <v>1895</v>
      </c>
      <c r="E4711" s="832" t="s">
        <v>1891</v>
      </c>
      <c r="F4711" s="832" t="s">
        <v>1792</v>
      </c>
      <c r="G4711" s="832">
        <v>5195537.6500000004</v>
      </c>
      <c r="H4711" s="832">
        <v>6322530</v>
      </c>
      <c r="I4711" s="832">
        <v>7933545.6699999999</v>
      </c>
      <c r="J4711" s="832">
        <v>5721743.2800000003</v>
      </c>
      <c r="K4711" s="832">
        <v>4735101.28</v>
      </c>
      <c r="L4711" s="832">
        <v>4325002.1500000004</v>
      </c>
      <c r="M4711" s="832">
        <v>4809885.8899999997</v>
      </c>
      <c r="N4711" s="832">
        <v>4276325.49</v>
      </c>
      <c r="O4711" s="832">
        <v>3872659.93</v>
      </c>
      <c r="P4711" s="832">
        <v>2742355.91</v>
      </c>
      <c r="Q4711" s="832">
        <v>2321149.39</v>
      </c>
      <c r="R4711" s="832">
        <v>1289858.8600000001</v>
      </c>
      <c r="S4711" s="832">
        <v>0</v>
      </c>
      <c r="T4711" s="832">
        <v>0</v>
      </c>
      <c r="U4711" s="832">
        <v>0</v>
      </c>
      <c r="V4711" s="832">
        <v>0</v>
      </c>
      <c r="W4711" s="832">
        <v>0</v>
      </c>
      <c r="X4711" s="832">
        <v>0</v>
      </c>
      <c r="Y4711" s="832">
        <v>0</v>
      </c>
      <c r="Z4711" s="832">
        <v>0</v>
      </c>
      <c r="AA4711" s="832">
        <v>0</v>
      </c>
      <c r="AB4711" s="832">
        <v>0</v>
      </c>
      <c r="AC4711" s="832">
        <v>0</v>
      </c>
      <c r="AD4711" s="832">
        <v>0</v>
      </c>
      <c r="AE4711" s="832">
        <v>0</v>
      </c>
      <c r="AF4711" s="832">
        <v>0</v>
      </c>
      <c r="AG4711" s="832">
        <v>0</v>
      </c>
      <c r="AH4711" s="832">
        <v>0</v>
      </c>
      <c r="AI4711" s="832">
        <v>0</v>
      </c>
    </row>
    <row r="4712" spans="1:35" ht="15" customHeight="1">
      <c r="A4712" s="832" t="s">
        <v>1150</v>
      </c>
      <c r="B4712" s="832">
        <v>2025</v>
      </c>
      <c r="C4712" s="832" t="s">
        <v>1896</v>
      </c>
      <c r="D4712" s="832" t="s">
        <v>1897</v>
      </c>
      <c r="E4712" s="832" t="s">
        <v>1891</v>
      </c>
      <c r="F4712" s="832" t="s">
        <v>1792</v>
      </c>
      <c r="G4712" s="832">
        <v>0</v>
      </c>
      <c r="H4712" s="832">
        <v>0</v>
      </c>
      <c r="I4712" s="832">
        <v>0</v>
      </c>
      <c r="J4712" s="832">
        <v>0</v>
      </c>
      <c r="K4712" s="832">
        <v>0</v>
      </c>
      <c r="L4712" s="832">
        <v>0</v>
      </c>
      <c r="M4712" s="832">
        <v>0</v>
      </c>
      <c r="N4712" s="832">
        <v>0</v>
      </c>
      <c r="O4712" s="832">
        <v>0</v>
      </c>
      <c r="P4712" s="832">
        <v>0</v>
      </c>
      <c r="Q4712" s="832">
        <v>0</v>
      </c>
      <c r="R4712" s="832">
        <v>0</v>
      </c>
      <c r="S4712" s="832">
        <v>0</v>
      </c>
      <c r="T4712" s="832">
        <v>0</v>
      </c>
      <c r="U4712" s="832">
        <v>0</v>
      </c>
      <c r="V4712" s="832">
        <v>0</v>
      </c>
      <c r="W4712" s="832">
        <v>0</v>
      </c>
      <c r="X4712" s="832">
        <v>0</v>
      </c>
      <c r="Y4712" s="832">
        <v>0</v>
      </c>
      <c r="Z4712" s="832">
        <v>0</v>
      </c>
      <c r="AA4712" s="832">
        <v>0</v>
      </c>
      <c r="AB4712" s="832">
        <v>0</v>
      </c>
      <c r="AC4712" s="832">
        <v>0</v>
      </c>
      <c r="AD4712" s="832">
        <v>0</v>
      </c>
      <c r="AE4712" s="832">
        <v>0</v>
      </c>
      <c r="AF4712" s="832">
        <v>0</v>
      </c>
      <c r="AG4712" s="832">
        <v>0</v>
      </c>
      <c r="AH4712" s="832">
        <v>0</v>
      </c>
      <c r="AI4712" s="832">
        <v>0</v>
      </c>
    </row>
    <row r="4713" spans="1:35" ht="15" customHeight="1">
      <c r="A4713" s="832" t="s">
        <v>1150</v>
      </c>
      <c r="B4713" s="832">
        <v>2025</v>
      </c>
      <c r="C4713" s="832" t="s">
        <v>1898</v>
      </c>
      <c r="D4713" s="832" t="s">
        <v>1899</v>
      </c>
      <c r="E4713" s="832" t="s">
        <v>1891</v>
      </c>
      <c r="F4713" s="832" t="s">
        <v>1792</v>
      </c>
      <c r="G4713" s="832">
        <v>287439.53999999998</v>
      </c>
      <c r="H4713" s="832">
        <v>287439.53999999998</v>
      </c>
      <c r="I4713" s="832">
        <v>288226.63</v>
      </c>
      <c r="J4713" s="832">
        <v>172509.35</v>
      </c>
      <c r="K4713" s="832">
        <v>178965.05</v>
      </c>
      <c r="L4713" s="832">
        <v>153786.12</v>
      </c>
      <c r="M4713" s="832">
        <v>153786.12</v>
      </c>
      <c r="N4713" s="832">
        <v>153864.35</v>
      </c>
      <c r="O4713" s="832">
        <v>153038.01999999999</v>
      </c>
      <c r="P4713" s="832">
        <v>159620.74</v>
      </c>
      <c r="Q4713" s="832">
        <v>148707.63</v>
      </c>
      <c r="R4713" s="832">
        <v>148707.63</v>
      </c>
      <c r="S4713" s="832">
        <v>0</v>
      </c>
      <c r="T4713" s="832">
        <v>0</v>
      </c>
      <c r="U4713" s="832">
        <v>0</v>
      </c>
      <c r="V4713" s="832">
        <v>0</v>
      </c>
      <c r="W4713" s="832">
        <v>0</v>
      </c>
      <c r="X4713" s="832">
        <v>0</v>
      </c>
      <c r="Y4713" s="832">
        <v>0</v>
      </c>
      <c r="Z4713" s="832">
        <v>0</v>
      </c>
      <c r="AA4713" s="832">
        <v>0</v>
      </c>
      <c r="AB4713" s="832">
        <v>0</v>
      </c>
      <c r="AC4713" s="832">
        <v>0</v>
      </c>
      <c r="AD4713" s="832">
        <v>0</v>
      </c>
      <c r="AE4713" s="832">
        <v>0</v>
      </c>
      <c r="AF4713" s="832">
        <v>0</v>
      </c>
      <c r="AG4713" s="832">
        <v>0</v>
      </c>
      <c r="AH4713" s="832">
        <v>0</v>
      </c>
      <c r="AI4713" s="832">
        <v>0</v>
      </c>
    </row>
    <row r="4714" spans="1:35" ht="15" customHeight="1">
      <c r="A4714" s="832" t="s">
        <v>1150</v>
      </c>
      <c r="B4714" s="832">
        <v>2025</v>
      </c>
      <c r="C4714" s="832" t="s">
        <v>1900</v>
      </c>
      <c r="D4714" s="832" t="s">
        <v>1901</v>
      </c>
      <c r="E4714" s="832" t="s">
        <v>1891</v>
      </c>
      <c r="F4714" s="832" t="s">
        <v>1792</v>
      </c>
      <c r="G4714" s="832">
        <v>0</v>
      </c>
      <c r="H4714" s="832">
        <v>0</v>
      </c>
      <c r="I4714" s="832">
        <v>0</v>
      </c>
      <c r="J4714" s="832">
        <v>0</v>
      </c>
      <c r="K4714" s="832">
        <v>0</v>
      </c>
      <c r="L4714" s="832">
        <v>0</v>
      </c>
      <c r="M4714" s="832">
        <v>0</v>
      </c>
      <c r="N4714" s="832">
        <v>0</v>
      </c>
      <c r="O4714" s="832">
        <v>0</v>
      </c>
      <c r="P4714" s="832">
        <v>0</v>
      </c>
      <c r="Q4714" s="832">
        <v>0</v>
      </c>
      <c r="R4714" s="832">
        <v>0</v>
      </c>
      <c r="S4714" s="832">
        <v>0</v>
      </c>
      <c r="T4714" s="832">
        <v>0</v>
      </c>
      <c r="U4714" s="832">
        <v>0</v>
      </c>
      <c r="V4714" s="832">
        <v>0</v>
      </c>
      <c r="W4714" s="832">
        <v>0</v>
      </c>
      <c r="X4714" s="832">
        <v>0</v>
      </c>
      <c r="Y4714" s="832">
        <v>0</v>
      </c>
      <c r="Z4714" s="832">
        <v>0</v>
      </c>
      <c r="AA4714" s="832">
        <v>0</v>
      </c>
      <c r="AB4714" s="832">
        <v>0</v>
      </c>
      <c r="AC4714" s="832">
        <v>0</v>
      </c>
      <c r="AD4714" s="832">
        <v>0</v>
      </c>
      <c r="AE4714" s="832">
        <v>0</v>
      </c>
      <c r="AF4714" s="832">
        <v>0</v>
      </c>
      <c r="AG4714" s="832">
        <v>0</v>
      </c>
      <c r="AH4714" s="832">
        <v>0</v>
      </c>
      <c r="AI4714" s="832">
        <v>0</v>
      </c>
    </row>
    <row r="4715" spans="1:35" ht="15" customHeight="1">
      <c r="A4715" s="832" t="s">
        <v>1150</v>
      </c>
      <c r="B4715" s="832">
        <v>2025</v>
      </c>
      <c r="C4715" s="832" t="s">
        <v>1902</v>
      </c>
      <c r="D4715" s="832" t="s">
        <v>1903</v>
      </c>
      <c r="E4715" s="832" t="s">
        <v>1891</v>
      </c>
      <c r="F4715" s="832" t="s">
        <v>1792</v>
      </c>
      <c r="G4715" s="832">
        <v>420958.11</v>
      </c>
      <c r="H4715" s="832">
        <v>289639.31</v>
      </c>
      <c r="I4715" s="832">
        <v>231919.1</v>
      </c>
      <c r="J4715" s="832">
        <v>163287.32</v>
      </c>
      <c r="K4715" s="832">
        <v>324406</v>
      </c>
      <c r="L4715" s="832">
        <v>232456.67</v>
      </c>
      <c r="M4715" s="832">
        <v>95531.51</v>
      </c>
      <c r="N4715" s="832">
        <v>229216.64000000001</v>
      </c>
      <c r="O4715" s="832">
        <v>242742.71</v>
      </c>
      <c r="P4715" s="832">
        <v>326334.90999999997</v>
      </c>
      <c r="Q4715" s="832">
        <v>433344.3</v>
      </c>
      <c r="R4715" s="832">
        <v>679145.48</v>
      </c>
      <c r="S4715" s="832">
        <v>0</v>
      </c>
      <c r="T4715" s="832">
        <v>0</v>
      </c>
      <c r="U4715" s="832">
        <v>0</v>
      </c>
      <c r="V4715" s="832">
        <v>0</v>
      </c>
      <c r="W4715" s="832">
        <v>0</v>
      </c>
      <c r="X4715" s="832">
        <v>0</v>
      </c>
      <c r="Y4715" s="832">
        <v>0</v>
      </c>
      <c r="Z4715" s="832">
        <v>0</v>
      </c>
      <c r="AA4715" s="832">
        <v>0</v>
      </c>
      <c r="AB4715" s="832">
        <v>0</v>
      </c>
      <c r="AC4715" s="832">
        <v>0</v>
      </c>
      <c r="AD4715" s="832">
        <v>0</v>
      </c>
      <c r="AE4715" s="832">
        <v>0</v>
      </c>
      <c r="AF4715" s="832">
        <v>0</v>
      </c>
      <c r="AG4715" s="832">
        <v>0</v>
      </c>
      <c r="AH4715" s="832">
        <v>0</v>
      </c>
      <c r="AI4715" s="832">
        <v>0</v>
      </c>
    </row>
    <row r="4716" spans="1:35" ht="15" customHeight="1">
      <c r="A4716" s="832" t="s">
        <v>1150</v>
      </c>
      <c r="B4716" s="832">
        <v>2025</v>
      </c>
      <c r="C4716" s="832" t="s">
        <v>1904</v>
      </c>
      <c r="D4716" s="832" t="s">
        <v>1905</v>
      </c>
      <c r="E4716" s="832" t="s">
        <v>1891</v>
      </c>
      <c r="F4716" s="832" t="s">
        <v>1792</v>
      </c>
      <c r="G4716" s="832">
        <v>84691</v>
      </c>
      <c r="H4716" s="832">
        <v>50931.88</v>
      </c>
      <c r="I4716" s="832">
        <v>80804.149999999994</v>
      </c>
      <c r="J4716" s="832">
        <v>190725.97</v>
      </c>
      <c r="K4716" s="832">
        <v>48331.88</v>
      </c>
      <c r="L4716" s="832">
        <v>44793.7</v>
      </c>
      <c r="M4716" s="832">
        <v>99931.88</v>
      </c>
      <c r="N4716" s="832">
        <v>149908.60999999999</v>
      </c>
      <c r="O4716" s="832">
        <v>63599.45</v>
      </c>
      <c r="P4716" s="832">
        <v>59146.39</v>
      </c>
      <c r="Q4716" s="832">
        <v>71872.69</v>
      </c>
      <c r="R4716" s="832">
        <v>124590.01</v>
      </c>
      <c r="S4716" s="832">
        <v>0</v>
      </c>
      <c r="T4716" s="832">
        <v>0</v>
      </c>
      <c r="U4716" s="832">
        <v>0</v>
      </c>
      <c r="V4716" s="832">
        <v>0</v>
      </c>
      <c r="W4716" s="832">
        <v>0</v>
      </c>
      <c r="X4716" s="832">
        <v>0</v>
      </c>
      <c r="Y4716" s="832">
        <v>0</v>
      </c>
      <c r="Z4716" s="832">
        <v>0</v>
      </c>
      <c r="AA4716" s="832">
        <v>0</v>
      </c>
      <c r="AB4716" s="832">
        <v>0</v>
      </c>
      <c r="AC4716" s="832">
        <v>0</v>
      </c>
      <c r="AD4716" s="832">
        <v>0</v>
      </c>
      <c r="AE4716" s="832">
        <v>0</v>
      </c>
      <c r="AF4716" s="832">
        <v>0</v>
      </c>
      <c r="AG4716" s="832">
        <v>0</v>
      </c>
      <c r="AH4716" s="832">
        <v>0</v>
      </c>
      <c r="AI4716" s="832">
        <v>0</v>
      </c>
    </row>
    <row r="4717" spans="1:35" ht="15" customHeight="1">
      <c r="A4717" s="832" t="s">
        <v>1150</v>
      </c>
      <c r="B4717" s="832">
        <v>2025</v>
      </c>
      <c r="C4717" s="832" t="s">
        <v>1906</v>
      </c>
      <c r="D4717" s="832" t="s">
        <v>1907</v>
      </c>
      <c r="E4717" s="832" t="s">
        <v>1891</v>
      </c>
      <c r="F4717" s="832" t="s">
        <v>1792</v>
      </c>
      <c r="G4717" s="832">
        <v>0</v>
      </c>
      <c r="H4717" s="832">
        <v>0</v>
      </c>
      <c r="I4717" s="832">
        <v>0</v>
      </c>
      <c r="J4717" s="832">
        <v>0</v>
      </c>
      <c r="K4717" s="832">
        <v>0</v>
      </c>
      <c r="L4717" s="832">
        <v>0</v>
      </c>
      <c r="M4717" s="832">
        <v>0</v>
      </c>
      <c r="N4717" s="832">
        <v>0</v>
      </c>
      <c r="O4717" s="832">
        <v>0</v>
      </c>
      <c r="P4717" s="832">
        <v>0</v>
      </c>
      <c r="Q4717" s="832">
        <v>0</v>
      </c>
      <c r="R4717" s="832">
        <v>0</v>
      </c>
      <c r="S4717" s="832">
        <v>0</v>
      </c>
      <c r="T4717" s="832">
        <v>0</v>
      </c>
      <c r="U4717" s="832">
        <v>0</v>
      </c>
      <c r="V4717" s="832">
        <v>0</v>
      </c>
      <c r="W4717" s="832">
        <v>0</v>
      </c>
      <c r="X4717" s="832">
        <v>0</v>
      </c>
      <c r="Y4717" s="832">
        <v>0</v>
      </c>
      <c r="Z4717" s="832">
        <v>0</v>
      </c>
      <c r="AA4717" s="832">
        <v>0</v>
      </c>
      <c r="AB4717" s="832">
        <v>0</v>
      </c>
      <c r="AC4717" s="832">
        <v>0</v>
      </c>
      <c r="AD4717" s="832">
        <v>0</v>
      </c>
      <c r="AE4717" s="832">
        <v>0</v>
      </c>
      <c r="AF4717" s="832">
        <v>0</v>
      </c>
      <c r="AG4717" s="832">
        <v>0</v>
      </c>
      <c r="AH4717" s="832">
        <v>0</v>
      </c>
      <c r="AI4717" s="832">
        <v>0</v>
      </c>
    </row>
    <row r="4718" spans="1:35" ht="15" customHeight="1">
      <c r="A4718" s="832" t="s">
        <v>1150</v>
      </c>
      <c r="B4718" s="832">
        <v>2025</v>
      </c>
      <c r="C4718" s="832" t="s">
        <v>1908</v>
      </c>
      <c r="D4718" s="832" t="s">
        <v>1909</v>
      </c>
      <c r="E4718" s="832" t="s">
        <v>1891</v>
      </c>
      <c r="F4718" s="832" t="s">
        <v>1792</v>
      </c>
      <c r="G4718" s="832">
        <v>660162.22</v>
      </c>
      <c r="H4718" s="832">
        <v>694680.87</v>
      </c>
      <c r="I4718" s="832">
        <v>770810.08</v>
      </c>
      <c r="J4718" s="832">
        <v>444414.37</v>
      </c>
      <c r="K4718" s="832">
        <v>447843.8</v>
      </c>
      <c r="L4718" s="832">
        <v>382674.83</v>
      </c>
      <c r="M4718" s="832">
        <v>416724.56</v>
      </c>
      <c r="N4718" s="832">
        <v>417580.2</v>
      </c>
      <c r="O4718" s="832">
        <v>426281.11</v>
      </c>
      <c r="P4718" s="832">
        <v>480294.41</v>
      </c>
      <c r="Q4718" s="832">
        <v>620232.93999999994</v>
      </c>
      <c r="R4718" s="832">
        <v>648619.4</v>
      </c>
      <c r="S4718" s="832">
        <v>0</v>
      </c>
      <c r="T4718" s="832">
        <v>0</v>
      </c>
      <c r="U4718" s="832">
        <v>0</v>
      </c>
      <c r="V4718" s="832">
        <v>0</v>
      </c>
      <c r="W4718" s="832">
        <v>0</v>
      </c>
      <c r="X4718" s="832">
        <v>0</v>
      </c>
      <c r="Y4718" s="832">
        <v>0</v>
      </c>
      <c r="Z4718" s="832">
        <v>0</v>
      </c>
      <c r="AA4718" s="832">
        <v>0</v>
      </c>
      <c r="AB4718" s="832">
        <v>0</v>
      </c>
      <c r="AC4718" s="832">
        <v>0</v>
      </c>
      <c r="AD4718" s="832">
        <v>0</v>
      </c>
      <c r="AE4718" s="832">
        <v>0</v>
      </c>
      <c r="AF4718" s="832">
        <v>0</v>
      </c>
      <c r="AG4718" s="832">
        <v>0</v>
      </c>
      <c r="AH4718" s="832">
        <v>0</v>
      </c>
      <c r="AI4718" s="832">
        <v>0</v>
      </c>
    </row>
    <row r="4719" spans="1:35" ht="15" customHeight="1">
      <c r="A4719" s="832" t="s">
        <v>1150</v>
      </c>
      <c r="B4719" s="832">
        <v>2025</v>
      </c>
      <c r="C4719" s="832" t="s">
        <v>1910</v>
      </c>
      <c r="D4719" s="832" t="s">
        <v>1911</v>
      </c>
      <c r="E4719" s="832" t="s">
        <v>333</v>
      </c>
      <c r="F4719" s="832" t="s">
        <v>1792</v>
      </c>
      <c r="G4719" s="832">
        <v>6009.31</v>
      </c>
      <c r="H4719" s="832">
        <v>8230.77</v>
      </c>
      <c r="I4719" s="832">
        <v>8408.43</v>
      </c>
      <c r="J4719" s="832">
        <v>8000.6</v>
      </c>
      <c r="K4719" s="832">
        <v>7083.69</v>
      </c>
      <c r="L4719" s="832">
        <v>8511.49</v>
      </c>
      <c r="M4719" s="832">
        <v>8277.94</v>
      </c>
      <c r="N4719" s="832">
        <v>10272.09</v>
      </c>
      <c r="O4719" s="832">
        <v>6122.35</v>
      </c>
      <c r="P4719" s="832">
        <v>3834.71</v>
      </c>
      <c r="Q4719" s="832">
        <v>15757.8</v>
      </c>
      <c r="R4719" s="832">
        <v>17037.07</v>
      </c>
      <c r="S4719" s="832">
        <v>0</v>
      </c>
      <c r="T4719" s="832">
        <v>0</v>
      </c>
      <c r="U4719" s="832">
        <v>0</v>
      </c>
      <c r="V4719" s="832">
        <v>0</v>
      </c>
      <c r="W4719" s="832">
        <v>0</v>
      </c>
      <c r="X4719" s="832">
        <v>0</v>
      </c>
      <c r="Y4719" s="832">
        <v>0</v>
      </c>
      <c r="Z4719" s="832">
        <v>0</v>
      </c>
      <c r="AA4719" s="832">
        <v>0</v>
      </c>
      <c r="AB4719" s="832">
        <v>0</v>
      </c>
      <c r="AC4719" s="832">
        <v>0</v>
      </c>
      <c r="AD4719" s="832">
        <v>0</v>
      </c>
      <c r="AE4719" s="832">
        <v>0</v>
      </c>
      <c r="AF4719" s="832">
        <v>0</v>
      </c>
      <c r="AG4719" s="832">
        <v>0</v>
      </c>
      <c r="AH4719" s="832">
        <v>0</v>
      </c>
      <c r="AI4719" s="832">
        <v>0</v>
      </c>
    </row>
    <row r="4720" spans="1:35" ht="15" customHeight="1">
      <c r="A4720" s="832" t="s">
        <v>1150</v>
      </c>
      <c r="B4720" s="832">
        <v>2025</v>
      </c>
      <c r="C4720" s="832" t="s">
        <v>1912</v>
      </c>
      <c r="D4720" s="832" t="s">
        <v>1913</v>
      </c>
      <c r="E4720" s="832" t="s">
        <v>333</v>
      </c>
      <c r="F4720" s="832" t="s">
        <v>1792</v>
      </c>
      <c r="G4720" s="832">
        <v>177423.2</v>
      </c>
      <c r="H4720" s="832">
        <v>170092.55</v>
      </c>
      <c r="I4720" s="832">
        <v>177340.94</v>
      </c>
      <c r="J4720" s="832">
        <v>181874.03</v>
      </c>
      <c r="K4720" s="832">
        <v>206270.57</v>
      </c>
      <c r="L4720" s="832">
        <v>252695.56</v>
      </c>
      <c r="M4720" s="832">
        <v>252124.92</v>
      </c>
      <c r="N4720" s="832">
        <v>270665.77</v>
      </c>
      <c r="O4720" s="832">
        <v>253433.5</v>
      </c>
      <c r="P4720" s="832">
        <v>174625.37</v>
      </c>
      <c r="Q4720" s="832">
        <v>243344.15</v>
      </c>
      <c r="R4720" s="832">
        <v>262628.55</v>
      </c>
      <c r="S4720" s="832">
        <v>0</v>
      </c>
      <c r="T4720" s="832">
        <v>0</v>
      </c>
      <c r="U4720" s="832">
        <v>0</v>
      </c>
      <c r="V4720" s="832">
        <v>0</v>
      </c>
      <c r="W4720" s="832">
        <v>0</v>
      </c>
      <c r="X4720" s="832">
        <v>0</v>
      </c>
      <c r="Y4720" s="832">
        <v>0</v>
      </c>
      <c r="Z4720" s="832">
        <v>0</v>
      </c>
      <c r="AA4720" s="832">
        <v>0</v>
      </c>
      <c r="AB4720" s="832">
        <v>0</v>
      </c>
      <c r="AC4720" s="832">
        <v>0</v>
      </c>
      <c r="AD4720" s="832">
        <v>0</v>
      </c>
      <c r="AE4720" s="832">
        <v>0</v>
      </c>
      <c r="AF4720" s="832">
        <v>0</v>
      </c>
      <c r="AG4720" s="832">
        <v>0</v>
      </c>
      <c r="AH4720" s="832">
        <v>0</v>
      </c>
      <c r="AI4720" s="832">
        <v>0</v>
      </c>
    </row>
    <row r="4721" spans="1:35" ht="15" customHeight="1">
      <c r="A4721" s="832" t="s">
        <v>1150</v>
      </c>
      <c r="B4721" s="832">
        <v>2025</v>
      </c>
      <c r="C4721" s="832" t="s">
        <v>1914</v>
      </c>
      <c r="D4721" s="832" t="s">
        <v>1915</v>
      </c>
      <c r="E4721" s="832" t="s">
        <v>333</v>
      </c>
      <c r="F4721" s="832" t="s">
        <v>1792</v>
      </c>
      <c r="G4721" s="832">
        <v>2758.7</v>
      </c>
      <c r="H4721" s="832">
        <v>707.04</v>
      </c>
      <c r="I4721" s="832">
        <v>648.27</v>
      </c>
      <c r="J4721" s="832">
        <v>1814.16</v>
      </c>
      <c r="K4721" s="832">
        <v>1315.87</v>
      </c>
      <c r="L4721" s="832">
        <v>4050.63</v>
      </c>
      <c r="M4721" s="832">
        <v>3705.56</v>
      </c>
      <c r="N4721" s="832">
        <v>4631.6000000000004</v>
      </c>
      <c r="O4721" s="832">
        <v>10051.07</v>
      </c>
      <c r="P4721" s="832">
        <v>16690.03</v>
      </c>
      <c r="Q4721" s="832">
        <v>16216.14</v>
      </c>
      <c r="R4721" s="832">
        <v>11153.12</v>
      </c>
      <c r="S4721" s="832">
        <v>0</v>
      </c>
      <c r="T4721" s="832">
        <v>0</v>
      </c>
      <c r="U4721" s="832">
        <v>0</v>
      </c>
      <c r="V4721" s="832">
        <v>0</v>
      </c>
      <c r="W4721" s="832">
        <v>0</v>
      </c>
      <c r="X4721" s="832">
        <v>0</v>
      </c>
      <c r="Y4721" s="832">
        <v>0</v>
      </c>
      <c r="Z4721" s="832">
        <v>0</v>
      </c>
      <c r="AA4721" s="832">
        <v>0</v>
      </c>
      <c r="AB4721" s="832">
        <v>0</v>
      </c>
      <c r="AC4721" s="832">
        <v>0</v>
      </c>
      <c r="AD4721" s="832">
        <v>0</v>
      </c>
      <c r="AE4721" s="832">
        <v>0</v>
      </c>
      <c r="AF4721" s="832">
        <v>0</v>
      </c>
      <c r="AG4721" s="832">
        <v>0</v>
      </c>
      <c r="AH4721" s="832">
        <v>0</v>
      </c>
      <c r="AI4721" s="832">
        <v>0</v>
      </c>
    </row>
    <row r="4722" spans="1:35" ht="15" customHeight="1">
      <c r="A4722" s="832" t="s">
        <v>1150</v>
      </c>
      <c r="B4722" s="832">
        <v>2025</v>
      </c>
      <c r="C4722" s="832" t="s">
        <v>1916</v>
      </c>
      <c r="D4722" s="832" t="s">
        <v>1917</v>
      </c>
      <c r="E4722" s="832" t="s">
        <v>336</v>
      </c>
      <c r="F4722" s="832" t="s">
        <v>1792</v>
      </c>
      <c r="G4722" s="832">
        <v>0</v>
      </c>
      <c r="H4722" s="832">
        <v>0</v>
      </c>
      <c r="I4722" s="832">
        <v>0</v>
      </c>
      <c r="J4722" s="832">
        <v>0</v>
      </c>
      <c r="K4722" s="832">
        <v>0</v>
      </c>
      <c r="L4722" s="832">
        <v>0</v>
      </c>
      <c r="M4722" s="832">
        <v>0</v>
      </c>
      <c r="N4722" s="832">
        <v>0</v>
      </c>
      <c r="O4722" s="832">
        <v>0</v>
      </c>
      <c r="P4722" s="832">
        <v>0</v>
      </c>
      <c r="Q4722" s="832">
        <v>0</v>
      </c>
      <c r="R4722" s="832">
        <v>0</v>
      </c>
      <c r="S4722" s="832">
        <v>0</v>
      </c>
      <c r="T4722" s="832">
        <v>0</v>
      </c>
      <c r="U4722" s="832">
        <v>0</v>
      </c>
      <c r="V4722" s="832">
        <v>0</v>
      </c>
      <c r="W4722" s="832">
        <v>0</v>
      </c>
      <c r="X4722" s="832">
        <v>0</v>
      </c>
      <c r="Y4722" s="832">
        <v>0</v>
      </c>
      <c r="Z4722" s="832">
        <v>0</v>
      </c>
      <c r="AA4722" s="832">
        <v>0</v>
      </c>
      <c r="AB4722" s="832">
        <v>0</v>
      </c>
      <c r="AC4722" s="832">
        <v>0</v>
      </c>
      <c r="AD4722" s="832">
        <v>0</v>
      </c>
      <c r="AE4722" s="832">
        <v>0</v>
      </c>
      <c r="AF4722" s="832">
        <v>0</v>
      </c>
      <c r="AG4722" s="832">
        <v>0</v>
      </c>
      <c r="AH4722" s="832">
        <v>0</v>
      </c>
      <c r="AI4722" s="832">
        <v>0</v>
      </c>
    </row>
    <row r="4723" spans="1:35" ht="15" customHeight="1">
      <c r="A4723" s="832" t="s">
        <v>1150</v>
      </c>
      <c r="B4723" s="832">
        <v>2025</v>
      </c>
      <c r="C4723" s="832" t="s">
        <v>1918</v>
      </c>
      <c r="D4723" s="832" t="s">
        <v>1919</v>
      </c>
      <c r="E4723" s="832" t="s">
        <v>333</v>
      </c>
      <c r="F4723" s="832" t="s">
        <v>1792</v>
      </c>
      <c r="G4723" s="832">
        <v>0</v>
      </c>
      <c r="H4723" s="832">
        <v>0</v>
      </c>
      <c r="I4723" s="832">
        <v>0</v>
      </c>
      <c r="J4723" s="832">
        <v>0</v>
      </c>
      <c r="K4723" s="832">
        <v>0</v>
      </c>
      <c r="L4723" s="832">
        <v>0</v>
      </c>
      <c r="M4723" s="832">
        <v>0</v>
      </c>
      <c r="N4723" s="832">
        <v>0</v>
      </c>
      <c r="O4723" s="832">
        <v>0</v>
      </c>
      <c r="P4723" s="832">
        <v>0</v>
      </c>
      <c r="Q4723" s="832">
        <v>0</v>
      </c>
      <c r="R4723" s="832">
        <v>0</v>
      </c>
      <c r="S4723" s="832">
        <v>0</v>
      </c>
      <c r="T4723" s="832">
        <v>0</v>
      </c>
      <c r="U4723" s="832">
        <v>0</v>
      </c>
      <c r="V4723" s="832">
        <v>0</v>
      </c>
      <c r="W4723" s="832">
        <v>0</v>
      </c>
      <c r="X4723" s="832">
        <v>0</v>
      </c>
      <c r="Y4723" s="832">
        <v>0</v>
      </c>
      <c r="Z4723" s="832">
        <v>0</v>
      </c>
      <c r="AA4723" s="832">
        <v>0</v>
      </c>
      <c r="AB4723" s="832">
        <v>0</v>
      </c>
      <c r="AC4723" s="832">
        <v>0</v>
      </c>
      <c r="AD4723" s="832">
        <v>0</v>
      </c>
      <c r="AE4723" s="832">
        <v>0</v>
      </c>
      <c r="AF4723" s="832">
        <v>0</v>
      </c>
      <c r="AG4723" s="832">
        <v>0</v>
      </c>
      <c r="AH4723" s="832">
        <v>0</v>
      </c>
      <c r="AI4723" s="832">
        <v>0</v>
      </c>
    </row>
    <row r="4724" spans="1:35" ht="15" customHeight="1">
      <c r="A4724" s="832" t="s">
        <v>1150</v>
      </c>
      <c r="B4724" s="832">
        <v>2025</v>
      </c>
      <c r="C4724" s="832" t="s">
        <v>1920</v>
      </c>
      <c r="D4724" s="832" t="s">
        <v>650</v>
      </c>
      <c r="E4724" s="832" t="s">
        <v>333</v>
      </c>
      <c r="F4724" s="832" t="s">
        <v>1792</v>
      </c>
      <c r="G4724" s="832">
        <v>24795.71</v>
      </c>
      <c r="H4724" s="832">
        <v>24362.01</v>
      </c>
      <c r="I4724" s="832">
        <v>23153.22</v>
      </c>
      <c r="J4724" s="832">
        <v>17308.43</v>
      </c>
      <c r="K4724" s="832">
        <v>6889.11</v>
      </c>
      <c r="L4724" s="832">
        <v>9974.4699999999993</v>
      </c>
      <c r="M4724" s="832">
        <v>8337.2999999999993</v>
      </c>
      <c r="N4724" s="832">
        <v>7125.91</v>
      </c>
      <c r="O4724" s="832">
        <v>24420.81</v>
      </c>
      <c r="P4724" s="832">
        <v>32579.53</v>
      </c>
      <c r="Q4724" s="832">
        <v>46344.57</v>
      </c>
      <c r="R4724" s="832">
        <v>36715.379999999997</v>
      </c>
      <c r="S4724" s="832">
        <v>0</v>
      </c>
      <c r="T4724" s="832">
        <v>0</v>
      </c>
      <c r="U4724" s="832">
        <v>0</v>
      </c>
      <c r="V4724" s="832">
        <v>0</v>
      </c>
      <c r="W4724" s="832">
        <v>0</v>
      </c>
      <c r="X4724" s="832">
        <v>0</v>
      </c>
      <c r="Y4724" s="832">
        <v>0</v>
      </c>
      <c r="Z4724" s="832">
        <v>0</v>
      </c>
      <c r="AA4724" s="832">
        <v>0</v>
      </c>
      <c r="AB4724" s="832">
        <v>0</v>
      </c>
      <c r="AC4724" s="832">
        <v>0</v>
      </c>
      <c r="AD4724" s="832">
        <v>0</v>
      </c>
      <c r="AE4724" s="832">
        <v>0</v>
      </c>
      <c r="AF4724" s="832">
        <v>0</v>
      </c>
      <c r="AG4724" s="832">
        <v>0</v>
      </c>
      <c r="AH4724" s="832">
        <v>0</v>
      </c>
      <c r="AI4724" s="832">
        <v>0</v>
      </c>
    </row>
    <row r="4725" spans="1:35" ht="15" customHeight="1">
      <c r="A4725" s="832" t="s">
        <v>1150</v>
      </c>
      <c r="B4725" s="832">
        <v>2025</v>
      </c>
      <c r="C4725" s="832" t="s">
        <v>1921</v>
      </c>
      <c r="D4725" s="832" t="s">
        <v>1922</v>
      </c>
      <c r="E4725" s="832" t="s">
        <v>1842</v>
      </c>
      <c r="F4725" s="832" t="s">
        <v>1792</v>
      </c>
      <c r="G4725" s="832">
        <v>-9196.5499999999993</v>
      </c>
      <c r="H4725" s="832">
        <v>-10946.9</v>
      </c>
      <c r="I4725" s="832">
        <v>-1301.3399999999999</v>
      </c>
      <c r="J4725" s="832">
        <v>-1401.65</v>
      </c>
      <c r="K4725" s="832">
        <v>-6061.62</v>
      </c>
      <c r="L4725" s="832">
        <v>-4462.08</v>
      </c>
      <c r="M4725" s="832">
        <v>-3617.5</v>
      </c>
      <c r="N4725" s="832">
        <v>-16613.07</v>
      </c>
      <c r="O4725" s="832">
        <v>-5457.55</v>
      </c>
      <c r="P4725" s="832">
        <v>9230.64</v>
      </c>
      <c r="Q4725" s="832">
        <v>-82.27</v>
      </c>
      <c r="R4725" s="832">
        <v>-61.35</v>
      </c>
      <c r="S4725" s="832">
        <v>0</v>
      </c>
      <c r="T4725" s="832">
        <v>0</v>
      </c>
      <c r="U4725" s="832">
        <v>0</v>
      </c>
      <c r="V4725" s="832">
        <v>0</v>
      </c>
      <c r="W4725" s="832">
        <v>0</v>
      </c>
      <c r="X4725" s="832">
        <v>0</v>
      </c>
      <c r="Y4725" s="832">
        <v>0</v>
      </c>
      <c r="Z4725" s="832">
        <v>0</v>
      </c>
      <c r="AA4725" s="832">
        <v>0</v>
      </c>
      <c r="AB4725" s="832">
        <v>0</v>
      </c>
      <c r="AC4725" s="832">
        <v>0</v>
      </c>
      <c r="AD4725" s="832">
        <v>0</v>
      </c>
      <c r="AE4725" s="832">
        <v>0</v>
      </c>
      <c r="AF4725" s="832">
        <v>0</v>
      </c>
      <c r="AG4725" s="832">
        <v>0</v>
      </c>
      <c r="AH4725" s="832">
        <v>0</v>
      </c>
      <c r="AI4725" s="832">
        <v>0</v>
      </c>
    </row>
    <row r="4726" spans="1:35" ht="15" customHeight="1">
      <c r="A4726" s="832" t="s">
        <v>1150</v>
      </c>
      <c r="B4726" s="832">
        <v>2025</v>
      </c>
      <c r="C4726" s="832" t="s">
        <v>1923</v>
      </c>
      <c r="D4726" s="832" t="s">
        <v>1924</v>
      </c>
      <c r="E4726" s="832" t="s">
        <v>333</v>
      </c>
      <c r="F4726" s="832" t="s">
        <v>1792</v>
      </c>
      <c r="G4726" s="832">
        <v>20536.580000000002</v>
      </c>
      <c r="H4726" s="832">
        <v>29727.56</v>
      </c>
      <c r="I4726" s="832">
        <v>15939.58</v>
      </c>
      <c r="J4726" s="832">
        <v>7626.74</v>
      </c>
      <c r="K4726" s="832">
        <v>10344.06</v>
      </c>
      <c r="L4726" s="832">
        <v>6538.77</v>
      </c>
      <c r="M4726" s="832">
        <v>6036.35</v>
      </c>
      <c r="N4726" s="832">
        <v>6475.74</v>
      </c>
      <c r="O4726" s="832">
        <v>-1751.91</v>
      </c>
      <c r="P4726" s="832">
        <v>5510.67</v>
      </c>
      <c r="Q4726" s="832">
        <v>6723.95</v>
      </c>
      <c r="R4726" s="832">
        <v>7690.23</v>
      </c>
      <c r="S4726" s="832">
        <v>0</v>
      </c>
      <c r="T4726" s="832">
        <v>0</v>
      </c>
      <c r="U4726" s="832">
        <v>0</v>
      </c>
      <c r="V4726" s="832">
        <v>0</v>
      </c>
      <c r="W4726" s="832">
        <v>0</v>
      </c>
      <c r="X4726" s="832">
        <v>0</v>
      </c>
      <c r="Y4726" s="832">
        <v>0</v>
      </c>
      <c r="Z4726" s="832">
        <v>0</v>
      </c>
      <c r="AA4726" s="832">
        <v>0</v>
      </c>
      <c r="AB4726" s="832">
        <v>0</v>
      </c>
      <c r="AC4726" s="832">
        <v>0</v>
      </c>
      <c r="AD4726" s="832">
        <v>0</v>
      </c>
      <c r="AE4726" s="832">
        <v>0</v>
      </c>
      <c r="AF4726" s="832">
        <v>0</v>
      </c>
      <c r="AG4726" s="832">
        <v>0</v>
      </c>
      <c r="AH4726" s="832">
        <v>0</v>
      </c>
      <c r="AI4726" s="832">
        <v>0</v>
      </c>
    </row>
    <row r="4727" spans="1:35" ht="15" customHeight="1">
      <c r="A4727" s="832" t="s">
        <v>1150</v>
      </c>
      <c r="B4727" s="832">
        <v>2025</v>
      </c>
      <c r="C4727" s="832" t="s">
        <v>1925</v>
      </c>
      <c r="D4727" s="832" t="s">
        <v>1926</v>
      </c>
      <c r="E4727" s="832" t="s">
        <v>333</v>
      </c>
      <c r="F4727" s="832" t="s">
        <v>1792</v>
      </c>
      <c r="G4727" s="832">
        <v>-908.23</v>
      </c>
      <c r="H4727" s="832">
        <v>888.99</v>
      </c>
      <c r="I4727" s="832">
        <v>-1311.53</v>
      </c>
      <c r="J4727" s="832">
        <v>-3694.04</v>
      </c>
      <c r="K4727" s="832">
        <v>-10173.959999999999</v>
      </c>
      <c r="L4727" s="832">
        <v>-9637.1</v>
      </c>
      <c r="M4727" s="832">
        <v>-8541.27</v>
      </c>
      <c r="N4727" s="832">
        <v>-13300.44</v>
      </c>
      <c r="O4727" s="832">
        <v>-18612.87</v>
      </c>
      <c r="P4727" s="832">
        <v>-22476.33</v>
      </c>
      <c r="Q4727" s="832">
        <v>-26506.97</v>
      </c>
      <c r="R4727" s="832">
        <v>-32278.2</v>
      </c>
      <c r="S4727" s="832">
        <v>0</v>
      </c>
      <c r="T4727" s="832">
        <v>0</v>
      </c>
      <c r="U4727" s="832">
        <v>0</v>
      </c>
      <c r="V4727" s="832">
        <v>0</v>
      </c>
      <c r="W4727" s="832">
        <v>0</v>
      </c>
      <c r="X4727" s="832">
        <v>0</v>
      </c>
      <c r="Y4727" s="832">
        <v>0</v>
      </c>
      <c r="Z4727" s="832">
        <v>0</v>
      </c>
      <c r="AA4727" s="832">
        <v>0</v>
      </c>
      <c r="AB4727" s="832">
        <v>0</v>
      </c>
      <c r="AC4727" s="832">
        <v>0</v>
      </c>
      <c r="AD4727" s="832">
        <v>0</v>
      </c>
      <c r="AE4727" s="832">
        <v>0</v>
      </c>
      <c r="AF4727" s="832">
        <v>0</v>
      </c>
      <c r="AG4727" s="832">
        <v>0</v>
      </c>
      <c r="AH4727" s="832">
        <v>0</v>
      </c>
      <c r="AI4727" s="832">
        <v>0</v>
      </c>
    </row>
    <row r="4728" spans="1:35" ht="15" customHeight="1">
      <c r="A4728" s="832" t="s">
        <v>1150</v>
      </c>
      <c r="B4728" s="832">
        <v>2025</v>
      </c>
      <c r="C4728" s="832" t="s">
        <v>1927</v>
      </c>
      <c r="D4728" s="832" t="s">
        <v>1928</v>
      </c>
      <c r="E4728" s="832" t="s">
        <v>333</v>
      </c>
      <c r="F4728" s="832" t="s">
        <v>1792</v>
      </c>
      <c r="G4728" s="832">
        <v>0</v>
      </c>
      <c r="H4728" s="832">
        <v>0</v>
      </c>
      <c r="I4728" s="832">
        <v>0</v>
      </c>
      <c r="J4728" s="832">
        <v>0</v>
      </c>
      <c r="K4728" s="832">
        <v>0</v>
      </c>
      <c r="L4728" s="832">
        <v>0</v>
      </c>
      <c r="M4728" s="832">
        <v>0</v>
      </c>
      <c r="N4728" s="832">
        <v>0</v>
      </c>
      <c r="O4728" s="832">
        <v>0</v>
      </c>
      <c r="P4728" s="832">
        <v>0</v>
      </c>
      <c r="Q4728" s="832">
        <v>0</v>
      </c>
      <c r="R4728" s="832">
        <v>0</v>
      </c>
      <c r="S4728" s="832">
        <v>0</v>
      </c>
      <c r="T4728" s="832">
        <v>0</v>
      </c>
      <c r="U4728" s="832">
        <v>0</v>
      </c>
      <c r="V4728" s="832">
        <v>0</v>
      </c>
      <c r="W4728" s="832">
        <v>0</v>
      </c>
      <c r="X4728" s="832">
        <v>0</v>
      </c>
      <c r="Y4728" s="832">
        <v>0</v>
      </c>
      <c r="Z4728" s="832">
        <v>0</v>
      </c>
      <c r="AA4728" s="832">
        <v>0</v>
      </c>
      <c r="AB4728" s="832">
        <v>0</v>
      </c>
      <c r="AC4728" s="832">
        <v>0</v>
      </c>
      <c r="AD4728" s="832">
        <v>0</v>
      </c>
      <c r="AE4728" s="832">
        <v>0</v>
      </c>
      <c r="AF4728" s="832">
        <v>0</v>
      </c>
      <c r="AG4728" s="832">
        <v>0</v>
      </c>
      <c r="AH4728" s="832">
        <v>0</v>
      </c>
      <c r="AI4728" s="832">
        <v>0</v>
      </c>
    </row>
    <row r="4729" spans="1:35" ht="15" customHeight="1">
      <c r="A4729" s="832" t="s">
        <v>1150</v>
      </c>
      <c r="B4729" s="832">
        <v>2025</v>
      </c>
      <c r="C4729" s="832" t="s">
        <v>1929</v>
      </c>
      <c r="D4729" s="832" t="s">
        <v>1930</v>
      </c>
      <c r="E4729" s="832" t="s">
        <v>333</v>
      </c>
      <c r="F4729" s="832" t="s">
        <v>1792</v>
      </c>
      <c r="G4729" s="832">
        <v>0</v>
      </c>
      <c r="H4729" s="832">
        <v>0</v>
      </c>
      <c r="I4729" s="832">
        <v>0</v>
      </c>
      <c r="J4729" s="832">
        <v>0</v>
      </c>
      <c r="K4729" s="832">
        <v>0</v>
      </c>
      <c r="L4729" s="832">
        <v>0</v>
      </c>
      <c r="M4729" s="832">
        <v>0</v>
      </c>
      <c r="N4729" s="832">
        <v>0</v>
      </c>
      <c r="O4729" s="832">
        <v>0</v>
      </c>
      <c r="P4729" s="832">
        <v>0</v>
      </c>
      <c r="Q4729" s="832">
        <v>0</v>
      </c>
      <c r="R4729" s="832">
        <v>0</v>
      </c>
      <c r="S4729" s="832">
        <v>0</v>
      </c>
      <c r="T4729" s="832">
        <v>0</v>
      </c>
      <c r="U4729" s="832">
        <v>0</v>
      </c>
      <c r="V4729" s="832">
        <v>0</v>
      </c>
      <c r="W4729" s="832">
        <v>0</v>
      </c>
      <c r="X4729" s="832">
        <v>0</v>
      </c>
      <c r="Y4729" s="832">
        <v>0</v>
      </c>
      <c r="Z4729" s="832">
        <v>0</v>
      </c>
      <c r="AA4729" s="832">
        <v>0</v>
      </c>
      <c r="AB4729" s="832">
        <v>0</v>
      </c>
      <c r="AC4729" s="832">
        <v>0</v>
      </c>
      <c r="AD4729" s="832">
        <v>0</v>
      </c>
      <c r="AE4729" s="832">
        <v>0</v>
      </c>
      <c r="AF4729" s="832">
        <v>0</v>
      </c>
      <c r="AG4729" s="832">
        <v>0</v>
      </c>
      <c r="AH4729" s="832">
        <v>0</v>
      </c>
      <c r="AI4729" s="832">
        <v>0</v>
      </c>
    </row>
    <row r="4730" spans="1:35" ht="15" customHeight="1">
      <c r="A4730" s="832" t="s">
        <v>1150</v>
      </c>
      <c r="B4730" s="832">
        <v>2025</v>
      </c>
      <c r="C4730" s="832" t="s">
        <v>1931</v>
      </c>
      <c r="D4730" s="832" t="s">
        <v>1932</v>
      </c>
      <c r="E4730" s="832" t="s">
        <v>333</v>
      </c>
      <c r="F4730" s="832" t="s">
        <v>1792</v>
      </c>
      <c r="G4730" s="832">
        <v>-95272.77</v>
      </c>
      <c r="H4730" s="832">
        <v>-95272.77</v>
      </c>
      <c r="I4730" s="832">
        <v>-95272.77</v>
      </c>
      <c r="J4730" s="832">
        <v>-95272.77</v>
      </c>
      <c r="K4730" s="832">
        <v>-95272.77</v>
      </c>
      <c r="L4730" s="832">
        <v>-95272.77</v>
      </c>
      <c r="M4730" s="832">
        <v>-95272.77</v>
      </c>
      <c r="N4730" s="832">
        <v>-95272.77</v>
      </c>
      <c r="O4730" s="832">
        <v>-95272.77</v>
      </c>
      <c r="P4730" s="832">
        <v>-95272.77</v>
      </c>
      <c r="Q4730" s="832">
        <v>-95272.77</v>
      </c>
      <c r="R4730" s="832">
        <v>-95272.77</v>
      </c>
      <c r="S4730" s="832">
        <v>0</v>
      </c>
      <c r="T4730" s="832">
        <v>0</v>
      </c>
      <c r="U4730" s="832">
        <v>0</v>
      </c>
      <c r="V4730" s="832">
        <v>0</v>
      </c>
      <c r="W4730" s="832">
        <v>0</v>
      </c>
      <c r="X4730" s="832">
        <v>0</v>
      </c>
      <c r="Y4730" s="832">
        <v>0</v>
      </c>
      <c r="Z4730" s="832">
        <v>0</v>
      </c>
      <c r="AA4730" s="832">
        <v>0</v>
      </c>
      <c r="AB4730" s="832">
        <v>0</v>
      </c>
      <c r="AC4730" s="832">
        <v>0</v>
      </c>
      <c r="AD4730" s="832">
        <v>0</v>
      </c>
      <c r="AE4730" s="832">
        <v>0</v>
      </c>
      <c r="AF4730" s="832">
        <v>0</v>
      </c>
      <c r="AG4730" s="832">
        <v>0</v>
      </c>
      <c r="AH4730" s="832">
        <v>0</v>
      </c>
      <c r="AI4730" s="832">
        <v>0</v>
      </c>
    </row>
    <row r="4731" spans="1:35" ht="15" customHeight="1">
      <c r="A4731" s="832" t="s">
        <v>1150</v>
      </c>
      <c r="B4731" s="832">
        <v>2025</v>
      </c>
      <c r="C4731" s="832" t="s">
        <v>1933</v>
      </c>
      <c r="D4731" s="832" t="s">
        <v>1934</v>
      </c>
      <c r="E4731" s="832" t="s">
        <v>333</v>
      </c>
      <c r="F4731" s="832" t="s">
        <v>1153</v>
      </c>
      <c r="G4731" s="832">
        <v>-575251.26</v>
      </c>
      <c r="H4731" s="832">
        <v>-531092.43000000005</v>
      </c>
      <c r="I4731" s="832">
        <v>-486777.71</v>
      </c>
      <c r="J4731" s="832">
        <v>-442462.99</v>
      </c>
      <c r="K4731" s="832">
        <v>-398148.27</v>
      </c>
      <c r="L4731" s="832">
        <v>-353833.55</v>
      </c>
      <c r="M4731" s="832">
        <v>-309518.83</v>
      </c>
      <c r="N4731" s="832">
        <v>-265204.11</v>
      </c>
      <c r="O4731" s="832">
        <v>-235531.46</v>
      </c>
      <c r="P4731" s="832">
        <v>-191216.74</v>
      </c>
      <c r="Q4731" s="832">
        <v>-146902.01999999999</v>
      </c>
      <c r="R4731" s="832">
        <v>-102587.3</v>
      </c>
      <c r="S4731" s="832">
        <v>0</v>
      </c>
      <c r="T4731" s="832">
        <v>0</v>
      </c>
      <c r="U4731" s="832">
        <v>0</v>
      </c>
      <c r="V4731" s="832">
        <v>0</v>
      </c>
      <c r="W4731" s="832">
        <v>0</v>
      </c>
      <c r="X4731" s="832">
        <v>0</v>
      </c>
      <c r="Y4731" s="832">
        <v>0</v>
      </c>
      <c r="Z4731" s="832">
        <v>0</v>
      </c>
      <c r="AA4731" s="832">
        <v>0</v>
      </c>
      <c r="AB4731" s="832">
        <v>0</v>
      </c>
      <c r="AC4731" s="832">
        <v>0</v>
      </c>
      <c r="AD4731" s="832">
        <v>0</v>
      </c>
      <c r="AE4731" s="832">
        <v>0</v>
      </c>
      <c r="AF4731" s="832">
        <v>0</v>
      </c>
      <c r="AG4731" s="832">
        <v>0</v>
      </c>
      <c r="AH4731" s="832">
        <v>0</v>
      </c>
      <c r="AI4731" s="832">
        <v>0</v>
      </c>
    </row>
    <row r="4732" spans="1:35" ht="15" customHeight="1">
      <c r="A4732" s="832" t="s">
        <v>1150</v>
      </c>
      <c r="B4732" s="832">
        <v>2025</v>
      </c>
      <c r="C4732" s="832" t="s">
        <v>1935</v>
      </c>
      <c r="D4732" s="832" t="s">
        <v>1936</v>
      </c>
      <c r="E4732" s="832" t="s">
        <v>333</v>
      </c>
      <c r="F4732" s="832" t="s">
        <v>1792</v>
      </c>
      <c r="G4732" s="832">
        <v>25689.43</v>
      </c>
      <c r="H4732" s="832">
        <v>20951.04</v>
      </c>
      <c r="I4732" s="832">
        <v>16212.65</v>
      </c>
      <c r="J4732" s="832">
        <v>11474.26</v>
      </c>
      <c r="K4732" s="832">
        <v>6735.87</v>
      </c>
      <c r="L4732" s="832">
        <v>1997.48</v>
      </c>
      <c r="M4732" s="832">
        <v>-2740.91</v>
      </c>
      <c r="N4732" s="832">
        <v>42951.98</v>
      </c>
      <c r="O4732" s="832">
        <v>38798.080000000002</v>
      </c>
      <c r="P4732" s="832">
        <v>34644.18</v>
      </c>
      <c r="Q4732" s="832">
        <v>26294.38</v>
      </c>
      <c r="R4732" s="832">
        <v>23372.78</v>
      </c>
      <c r="S4732" s="832">
        <v>0</v>
      </c>
      <c r="T4732" s="832">
        <v>0</v>
      </c>
      <c r="U4732" s="832">
        <v>0</v>
      </c>
      <c r="V4732" s="832">
        <v>0</v>
      </c>
      <c r="W4732" s="832">
        <v>0</v>
      </c>
      <c r="X4732" s="832">
        <v>0</v>
      </c>
      <c r="Y4732" s="832">
        <v>0</v>
      </c>
      <c r="Z4732" s="832">
        <v>0</v>
      </c>
      <c r="AA4732" s="832">
        <v>0</v>
      </c>
      <c r="AB4732" s="832">
        <v>0</v>
      </c>
      <c r="AC4732" s="832">
        <v>0</v>
      </c>
      <c r="AD4732" s="832">
        <v>0</v>
      </c>
      <c r="AE4732" s="832">
        <v>0</v>
      </c>
      <c r="AF4732" s="832">
        <v>0</v>
      </c>
      <c r="AG4732" s="832">
        <v>0</v>
      </c>
      <c r="AH4732" s="832">
        <v>0</v>
      </c>
      <c r="AI4732" s="832">
        <v>0</v>
      </c>
    </row>
    <row r="4733" spans="1:35" ht="15" customHeight="1">
      <c r="A4733" s="832" t="s">
        <v>1150</v>
      </c>
      <c r="B4733" s="832">
        <v>2025</v>
      </c>
      <c r="C4733" s="832" t="s">
        <v>1937</v>
      </c>
      <c r="D4733" s="832" t="s">
        <v>1938</v>
      </c>
      <c r="E4733" s="832" t="s">
        <v>333</v>
      </c>
      <c r="F4733" s="832" t="s">
        <v>1153</v>
      </c>
      <c r="G4733" s="832">
        <v>0</v>
      </c>
      <c r="H4733" s="832">
        <v>0</v>
      </c>
      <c r="I4733" s="832">
        <v>0</v>
      </c>
      <c r="J4733" s="832">
        <v>0</v>
      </c>
      <c r="K4733" s="832">
        <v>0</v>
      </c>
      <c r="L4733" s="832">
        <v>0</v>
      </c>
      <c r="M4733" s="832">
        <v>0</v>
      </c>
      <c r="N4733" s="832">
        <v>0</v>
      </c>
      <c r="O4733" s="832">
        <v>0</v>
      </c>
      <c r="P4733" s="832">
        <v>0</v>
      </c>
      <c r="Q4733" s="832">
        <v>0</v>
      </c>
      <c r="R4733" s="832">
        <v>0</v>
      </c>
      <c r="S4733" s="832">
        <v>0</v>
      </c>
      <c r="T4733" s="832">
        <v>0</v>
      </c>
      <c r="U4733" s="832">
        <v>0</v>
      </c>
      <c r="V4733" s="832">
        <v>0</v>
      </c>
      <c r="W4733" s="832">
        <v>0</v>
      </c>
      <c r="X4733" s="832">
        <v>0</v>
      </c>
      <c r="Y4733" s="832">
        <v>0</v>
      </c>
      <c r="Z4733" s="832">
        <v>0</v>
      </c>
      <c r="AA4733" s="832">
        <v>0</v>
      </c>
      <c r="AB4733" s="832">
        <v>0</v>
      </c>
      <c r="AC4733" s="832">
        <v>0</v>
      </c>
      <c r="AD4733" s="832">
        <v>0</v>
      </c>
      <c r="AE4733" s="832">
        <v>0</v>
      </c>
      <c r="AF4733" s="832">
        <v>0</v>
      </c>
      <c r="AG4733" s="832">
        <v>0</v>
      </c>
      <c r="AH4733" s="832">
        <v>0</v>
      </c>
      <c r="AI4733" s="832">
        <v>0</v>
      </c>
    </row>
    <row r="4734" spans="1:35" ht="15" customHeight="1">
      <c r="A4734" s="832" t="s">
        <v>1150</v>
      </c>
      <c r="B4734" s="832">
        <v>2025</v>
      </c>
      <c r="C4734" s="832" t="s">
        <v>1939</v>
      </c>
      <c r="D4734" s="832" t="s">
        <v>1940</v>
      </c>
      <c r="E4734" s="832" t="s">
        <v>333</v>
      </c>
      <c r="F4734" s="832" t="s">
        <v>1792</v>
      </c>
      <c r="G4734" s="832">
        <v>0</v>
      </c>
      <c r="H4734" s="832">
        <v>0</v>
      </c>
      <c r="I4734" s="832">
        <v>0</v>
      </c>
      <c r="J4734" s="832">
        <v>0</v>
      </c>
      <c r="K4734" s="832">
        <v>0</v>
      </c>
      <c r="L4734" s="832">
        <v>0</v>
      </c>
      <c r="M4734" s="832">
        <v>0</v>
      </c>
      <c r="N4734" s="832">
        <v>0</v>
      </c>
      <c r="O4734" s="832">
        <v>0</v>
      </c>
      <c r="P4734" s="832">
        <v>0</v>
      </c>
      <c r="Q4734" s="832">
        <v>0</v>
      </c>
      <c r="R4734" s="832">
        <v>0</v>
      </c>
      <c r="S4734" s="832">
        <v>0</v>
      </c>
      <c r="T4734" s="832">
        <v>0</v>
      </c>
      <c r="U4734" s="832">
        <v>0</v>
      </c>
      <c r="V4734" s="832">
        <v>0</v>
      </c>
      <c r="W4734" s="832">
        <v>0</v>
      </c>
      <c r="X4734" s="832">
        <v>0</v>
      </c>
      <c r="Y4734" s="832">
        <v>0</v>
      </c>
      <c r="Z4734" s="832">
        <v>0</v>
      </c>
      <c r="AA4734" s="832">
        <v>0</v>
      </c>
      <c r="AB4734" s="832">
        <v>0</v>
      </c>
      <c r="AC4734" s="832">
        <v>0</v>
      </c>
      <c r="AD4734" s="832">
        <v>0</v>
      </c>
      <c r="AE4734" s="832">
        <v>0</v>
      </c>
      <c r="AF4734" s="832">
        <v>0</v>
      </c>
      <c r="AG4734" s="832">
        <v>0</v>
      </c>
      <c r="AH4734" s="832">
        <v>0</v>
      </c>
      <c r="AI4734" s="832">
        <v>0</v>
      </c>
    </row>
    <row r="4735" spans="1:35" ht="15" customHeight="1">
      <c r="A4735" s="832" t="s">
        <v>1150</v>
      </c>
      <c r="B4735" s="832">
        <v>2025</v>
      </c>
      <c r="C4735" s="832" t="s">
        <v>1941</v>
      </c>
      <c r="D4735" s="832" t="s">
        <v>1942</v>
      </c>
      <c r="E4735" s="832" t="s">
        <v>333</v>
      </c>
      <c r="F4735" s="832" t="s">
        <v>1792</v>
      </c>
      <c r="G4735" s="832">
        <v>1275.31</v>
      </c>
      <c r="H4735" s="832">
        <v>-1058.02</v>
      </c>
      <c r="I4735" s="832">
        <v>56608.65</v>
      </c>
      <c r="J4735" s="832">
        <v>63865.32</v>
      </c>
      <c r="K4735" s="832">
        <v>61531.99</v>
      </c>
      <c r="L4735" s="832">
        <v>59198.66</v>
      </c>
      <c r="M4735" s="832">
        <v>56865.33</v>
      </c>
      <c r="N4735" s="832">
        <v>62532</v>
      </c>
      <c r="O4735" s="832">
        <v>63798.67</v>
      </c>
      <c r="P4735" s="832">
        <v>64465.34</v>
      </c>
      <c r="Q4735" s="832">
        <v>65632.009999999995</v>
      </c>
      <c r="R4735" s="832">
        <v>63500</v>
      </c>
      <c r="S4735" s="832">
        <v>0</v>
      </c>
      <c r="T4735" s="832">
        <v>0</v>
      </c>
      <c r="U4735" s="832">
        <v>0</v>
      </c>
      <c r="V4735" s="832">
        <v>0</v>
      </c>
      <c r="W4735" s="832">
        <v>0</v>
      </c>
      <c r="X4735" s="832">
        <v>0</v>
      </c>
      <c r="Y4735" s="832">
        <v>0</v>
      </c>
      <c r="Z4735" s="832">
        <v>0</v>
      </c>
      <c r="AA4735" s="832">
        <v>0</v>
      </c>
      <c r="AB4735" s="832">
        <v>0</v>
      </c>
      <c r="AC4735" s="832">
        <v>0</v>
      </c>
      <c r="AD4735" s="832">
        <v>0</v>
      </c>
      <c r="AE4735" s="832">
        <v>0</v>
      </c>
      <c r="AF4735" s="832">
        <v>0</v>
      </c>
      <c r="AG4735" s="832">
        <v>0</v>
      </c>
      <c r="AH4735" s="832">
        <v>0</v>
      </c>
      <c r="AI4735" s="832">
        <v>0</v>
      </c>
    </row>
    <row r="4736" spans="1:35" ht="15" customHeight="1">
      <c r="A4736" s="832" t="s">
        <v>1150</v>
      </c>
      <c r="B4736" s="832">
        <v>2025</v>
      </c>
      <c r="C4736" s="832" t="s">
        <v>1943</v>
      </c>
      <c r="D4736" s="832" t="s">
        <v>1944</v>
      </c>
      <c r="E4736" s="832" t="s">
        <v>1813</v>
      </c>
      <c r="F4736" s="832" t="s">
        <v>1792</v>
      </c>
      <c r="G4736" s="832">
        <v>0</v>
      </c>
      <c r="H4736" s="832">
        <v>0</v>
      </c>
      <c r="I4736" s="832">
        <v>4298.16</v>
      </c>
      <c r="J4736" s="832">
        <v>8812.5400000000009</v>
      </c>
      <c r="K4736" s="832">
        <v>8011.3</v>
      </c>
      <c r="L4736" s="832">
        <v>8011.3</v>
      </c>
      <c r="M4736" s="832">
        <v>8011.3</v>
      </c>
      <c r="N4736" s="832">
        <v>8011.3</v>
      </c>
      <c r="O4736" s="832">
        <v>8011.3</v>
      </c>
      <c r="P4736" s="832">
        <v>4005.1</v>
      </c>
      <c r="Q4736" s="832">
        <v>3203.86</v>
      </c>
      <c r="R4736" s="832">
        <v>2402.62</v>
      </c>
      <c r="S4736" s="832">
        <v>0</v>
      </c>
      <c r="T4736" s="832">
        <v>0</v>
      </c>
      <c r="U4736" s="832">
        <v>0</v>
      </c>
      <c r="V4736" s="832">
        <v>0</v>
      </c>
      <c r="W4736" s="832">
        <v>0</v>
      </c>
      <c r="X4736" s="832">
        <v>0</v>
      </c>
      <c r="Y4736" s="832">
        <v>0</v>
      </c>
      <c r="Z4736" s="832">
        <v>0</v>
      </c>
      <c r="AA4736" s="832">
        <v>0</v>
      </c>
      <c r="AB4736" s="832">
        <v>0</v>
      </c>
      <c r="AC4736" s="832">
        <v>0</v>
      </c>
      <c r="AD4736" s="832">
        <v>0</v>
      </c>
      <c r="AE4736" s="832">
        <v>0</v>
      </c>
      <c r="AF4736" s="832">
        <v>0</v>
      </c>
      <c r="AG4736" s="832">
        <v>0</v>
      </c>
      <c r="AH4736" s="832">
        <v>0</v>
      </c>
      <c r="AI4736" s="832">
        <v>0</v>
      </c>
    </row>
    <row r="4737" spans="1:35" ht="15" customHeight="1">
      <c r="A4737" s="832" t="s">
        <v>1150</v>
      </c>
      <c r="B4737" s="832">
        <v>2025</v>
      </c>
      <c r="C4737" s="832" t="s">
        <v>1945</v>
      </c>
      <c r="D4737" s="832" t="s">
        <v>1946</v>
      </c>
      <c r="E4737" s="832" t="s">
        <v>333</v>
      </c>
      <c r="F4737" s="832" t="s">
        <v>1792</v>
      </c>
      <c r="G4737" s="832">
        <v>94160.14</v>
      </c>
      <c r="H4737" s="832">
        <v>94160.14</v>
      </c>
      <c r="I4737" s="832">
        <v>94160.14</v>
      </c>
      <c r="J4737" s="832">
        <v>94160.14</v>
      </c>
      <c r="K4737" s="832">
        <v>94160.14</v>
      </c>
      <c r="L4737" s="832">
        <v>94160.14</v>
      </c>
      <c r="M4737" s="832">
        <v>94160.14</v>
      </c>
      <c r="N4737" s="832">
        <v>0</v>
      </c>
      <c r="O4737" s="832">
        <v>0</v>
      </c>
      <c r="P4737" s="832">
        <v>0</v>
      </c>
      <c r="Q4737" s="832">
        <v>0</v>
      </c>
      <c r="R4737" s="832">
        <v>0</v>
      </c>
      <c r="S4737" s="832">
        <v>0</v>
      </c>
      <c r="T4737" s="832">
        <v>0</v>
      </c>
      <c r="U4737" s="832">
        <v>0</v>
      </c>
      <c r="V4737" s="832">
        <v>0</v>
      </c>
      <c r="W4737" s="832">
        <v>0</v>
      </c>
      <c r="X4737" s="832">
        <v>0</v>
      </c>
      <c r="Y4737" s="832">
        <v>0</v>
      </c>
      <c r="Z4737" s="832">
        <v>0</v>
      </c>
      <c r="AA4737" s="832">
        <v>0</v>
      </c>
      <c r="AB4737" s="832">
        <v>0</v>
      </c>
      <c r="AC4737" s="832">
        <v>0</v>
      </c>
      <c r="AD4737" s="832">
        <v>0</v>
      </c>
      <c r="AE4737" s="832">
        <v>0</v>
      </c>
      <c r="AF4737" s="832">
        <v>0</v>
      </c>
      <c r="AG4737" s="832">
        <v>0</v>
      </c>
      <c r="AH4737" s="832">
        <v>0</v>
      </c>
      <c r="AI4737" s="832">
        <v>0</v>
      </c>
    </row>
    <row r="4738" spans="1:35" ht="15" customHeight="1">
      <c r="A4738" s="832" t="s">
        <v>1150</v>
      </c>
      <c r="B4738" s="832">
        <v>2025</v>
      </c>
      <c r="C4738" s="832" t="s">
        <v>1947</v>
      </c>
      <c r="D4738" s="832" t="s">
        <v>1948</v>
      </c>
      <c r="E4738" s="832" t="s">
        <v>333</v>
      </c>
      <c r="F4738" s="832" t="s">
        <v>1792</v>
      </c>
      <c r="G4738" s="832">
        <v>0</v>
      </c>
      <c r="H4738" s="832">
        <v>-8000</v>
      </c>
      <c r="I4738" s="832">
        <v>-9000</v>
      </c>
      <c r="J4738" s="832">
        <v>-10000</v>
      </c>
      <c r="K4738" s="832">
        <v>-11000</v>
      </c>
      <c r="L4738" s="832">
        <v>-12000</v>
      </c>
      <c r="M4738" s="832">
        <v>-13000</v>
      </c>
      <c r="N4738" s="832">
        <v>-14000</v>
      </c>
      <c r="O4738" s="832">
        <v>-2491.1</v>
      </c>
      <c r="P4738" s="832">
        <v>-16000</v>
      </c>
      <c r="Q4738" s="832">
        <v>-17000</v>
      </c>
      <c r="R4738" s="832">
        <v>-18000</v>
      </c>
      <c r="S4738" s="832">
        <v>0</v>
      </c>
      <c r="T4738" s="832">
        <v>0</v>
      </c>
      <c r="U4738" s="832">
        <v>0</v>
      </c>
      <c r="V4738" s="832">
        <v>0</v>
      </c>
      <c r="W4738" s="832">
        <v>0</v>
      </c>
      <c r="X4738" s="832">
        <v>0</v>
      </c>
      <c r="Y4738" s="832">
        <v>0</v>
      </c>
      <c r="Z4738" s="832">
        <v>0</v>
      </c>
      <c r="AA4738" s="832">
        <v>0</v>
      </c>
      <c r="AB4738" s="832">
        <v>0</v>
      </c>
      <c r="AC4738" s="832">
        <v>0</v>
      </c>
      <c r="AD4738" s="832">
        <v>0</v>
      </c>
      <c r="AE4738" s="832">
        <v>0</v>
      </c>
      <c r="AF4738" s="832">
        <v>0</v>
      </c>
      <c r="AG4738" s="832">
        <v>0</v>
      </c>
      <c r="AH4738" s="832">
        <v>0</v>
      </c>
      <c r="AI4738" s="832">
        <v>0</v>
      </c>
    </row>
    <row r="4739" spans="1:35" ht="15" customHeight="1">
      <c r="A4739" s="832" t="s">
        <v>1150</v>
      </c>
      <c r="B4739" s="832">
        <v>2025</v>
      </c>
      <c r="C4739" s="832" t="s">
        <v>1949</v>
      </c>
      <c r="D4739" s="832" t="s">
        <v>1950</v>
      </c>
      <c r="E4739" s="832" t="s">
        <v>333</v>
      </c>
      <c r="F4739" s="832" t="s">
        <v>1792</v>
      </c>
      <c r="G4739" s="832">
        <v>0</v>
      </c>
      <c r="H4739" s="832">
        <v>0</v>
      </c>
      <c r="I4739" s="832">
        <v>0</v>
      </c>
      <c r="J4739" s="832">
        <v>0</v>
      </c>
      <c r="K4739" s="832">
        <v>0</v>
      </c>
      <c r="L4739" s="832">
        <v>0</v>
      </c>
      <c r="M4739" s="832">
        <v>0</v>
      </c>
      <c r="N4739" s="832">
        <v>0</v>
      </c>
      <c r="O4739" s="832">
        <v>0</v>
      </c>
      <c r="P4739" s="832">
        <v>0</v>
      </c>
      <c r="Q4739" s="832">
        <v>0</v>
      </c>
      <c r="R4739" s="832">
        <v>0</v>
      </c>
      <c r="S4739" s="832">
        <v>0</v>
      </c>
      <c r="T4739" s="832">
        <v>0</v>
      </c>
      <c r="U4739" s="832">
        <v>0</v>
      </c>
      <c r="V4739" s="832">
        <v>0</v>
      </c>
      <c r="W4739" s="832">
        <v>0</v>
      </c>
      <c r="X4739" s="832">
        <v>0</v>
      </c>
      <c r="Y4739" s="832">
        <v>0</v>
      </c>
      <c r="Z4739" s="832">
        <v>0</v>
      </c>
      <c r="AA4739" s="832">
        <v>0</v>
      </c>
      <c r="AB4739" s="832">
        <v>0</v>
      </c>
      <c r="AC4739" s="832">
        <v>0</v>
      </c>
      <c r="AD4739" s="832">
        <v>0</v>
      </c>
      <c r="AE4739" s="832">
        <v>0</v>
      </c>
      <c r="AF4739" s="832">
        <v>0</v>
      </c>
      <c r="AG4739" s="832">
        <v>0</v>
      </c>
      <c r="AH4739" s="832">
        <v>0</v>
      </c>
      <c r="AI4739" s="832">
        <v>0</v>
      </c>
    </row>
    <row r="4740" spans="1:35" ht="15" customHeight="1">
      <c r="A4740" s="832" t="s">
        <v>1150</v>
      </c>
      <c r="B4740" s="832">
        <v>2025</v>
      </c>
      <c r="C4740" s="832" t="s">
        <v>1951</v>
      </c>
      <c r="D4740" s="832" t="s">
        <v>1952</v>
      </c>
      <c r="E4740" s="832" t="s">
        <v>333</v>
      </c>
      <c r="F4740" s="832" t="s">
        <v>1792</v>
      </c>
      <c r="G4740" s="832">
        <v>0</v>
      </c>
      <c r="H4740" s="832">
        <v>0</v>
      </c>
      <c r="I4740" s="832">
        <v>0</v>
      </c>
      <c r="J4740" s="832">
        <v>0</v>
      </c>
      <c r="K4740" s="832">
        <v>0</v>
      </c>
      <c r="L4740" s="832">
        <v>0</v>
      </c>
      <c r="M4740" s="832">
        <v>0</v>
      </c>
      <c r="N4740" s="832">
        <v>0</v>
      </c>
      <c r="O4740" s="832">
        <v>0</v>
      </c>
      <c r="P4740" s="832">
        <v>0</v>
      </c>
      <c r="Q4740" s="832">
        <v>0</v>
      </c>
      <c r="R4740" s="832">
        <v>0</v>
      </c>
      <c r="S4740" s="832">
        <v>0</v>
      </c>
      <c r="T4740" s="832">
        <v>0</v>
      </c>
      <c r="U4740" s="832">
        <v>0</v>
      </c>
      <c r="V4740" s="832">
        <v>0</v>
      </c>
      <c r="W4740" s="832">
        <v>0</v>
      </c>
      <c r="X4740" s="832">
        <v>0</v>
      </c>
      <c r="Y4740" s="832">
        <v>0</v>
      </c>
      <c r="Z4740" s="832">
        <v>0</v>
      </c>
      <c r="AA4740" s="832">
        <v>0</v>
      </c>
      <c r="AB4740" s="832">
        <v>0</v>
      </c>
      <c r="AC4740" s="832">
        <v>0</v>
      </c>
      <c r="AD4740" s="832">
        <v>0</v>
      </c>
      <c r="AE4740" s="832">
        <v>0</v>
      </c>
      <c r="AF4740" s="832">
        <v>0</v>
      </c>
      <c r="AG4740" s="832">
        <v>0</v>
      </c>
      <c r="AH4740" s="832">
        <v>0</v>
      </c>
      <c r="AI4740" s="832">
        <v>0</v>
      </c>
    </row>
    <row r="4741" spans="1:35" ht="15" customHeight="1">
      <c r="A4741" s="832" t="s">
        <v>1150</v>
      </c>
      <c r="B4741" s="832">
        <v>2025</v>
      </c>
      <c r="C4741" s="832" t="s">
        <v>1953</v>
      </c>
      <c r="D4741" s="832" t="s">
        <v>1954</v>
      </c>
      <c r="E4741" s="832" t="s">
        <v>333</v>
      </c>
      <c r="F4741" s="832" t="s">
        <v>1792</v>
      </c>
      <c r="G4741" s="832">
        <v>0</v>
      </c>
      <c r="H4741" s="832">
        <v>0</v>
      </c>
      <c r="I4741" s="832">
        <v>0</v>
      </c>
      <c r="J4741" s="832">
        <v>0</v>
      </c>
      <c r="K4741" s="832">
        <v>0</v>
      </c>
      <c r="L4741" s="832">
        <v>0</v>
      </c>
      <c r="M4741" s="832">
        <v>0</v>
      </c>
      <c r="N4741" s="832">
        <v>0</v>
      </c>
      <c r="O4741" s="832">
        <v>0</v>
      </c>
      <c r="P4741" s="832">
        <v>0</v>
      </c>
      <c r="Q4741" s="832">
        <v>0</v>
      </c>
      <c r="R4741" s="832">
        <v>0</v>
      </c>
      <c r="S4741" s="832">
        <v>0</v>
      </c>
      <c r="T4741" s="832">
        <v>0</v>
      </c>
      <c r="U4741" s="832">
        <v>0</v>
      </c>
      <c r="V4741" s="832">
        <v>0</v>
      </c>
      <c r="W4741" s="832">
        <v>0</v>
      </c>
      <c r="X4741" s="832">
        <v>0</v>
      </c>
      <c r="Y4741" s="832">
        <v>0</v>
      </c>
      <c r="Z4741" s="832">
        <v>0</v>
      </c>
      <c r="AA4741" s="832">
        <v>0</v>
      </c>
      <c r="AB4741" s="832">
        <v>0</v>
      </c>
      <c r="AC4741" s="832">
        <v>0</v>
      </c>
      <c r="AD4741" s="832">
        <v>0</v>
      </c>
      <c r="AE4741" s="832">
        <v>0</v>
      </c>
      <c r="AF4741" s="832">
        <v>0</v>
      </c>
      <c r="AG4741" s="832">
        <v>0</v>
      </c>
      <c r="AH4741" s="832">
        <v>0</v>
      </c>
      <c r="AI4741" s="832">
        <v>0</v>
      </c>
    </row>
    <row r="4742" spans="1:35" ht="15" customHeight="1">
      <c r="A4742" s="832" t="s">
        <v>1150</v>
      </c>
      <c r="B4742" s="832">
        <v>2025</v>
      </c>
      <c r="C4742" s="832" t="s">
        <v>1955</v>
      </c>
      <c r="D4742" s="832" t="s">
        <v>1956</v>
      </c>
      <c r="E4742" s="832" t="s">
        <v>333</v>
      </c>
      <c r="F4742" s="832" t="s">
        <v>1792</v>
      </c>
      <c r="G4742" s="832">
        <v>0</v>
      </c>
      <c r="H4742" s="832">
        <v>0</v>
      </c>
      <c r="I4742" s="832">
        <v>0</v>
      </c>
      <c r="J4742" s="832">
        <v>0</v>
      </c>
      <c r="K4742" s="832">
        <v>0</v>
      </c>
      <c r="L4742" s="832">
        <v>0</v>
      </c>
      <c r="M4742" s="832">
        <v>0</v>
      </c>
      <c r="N4742" s="832">
        <v>0</v>
      </c>
      <c r="O4742" s="832">
        <v>0</v>
      </c>
      <c r="P4742" s="832">
        <v>0</v>
      </c>
      <c r="Q4742" s="832">
        <v>0</v>
      </c>
      <c r="R4742" s="832">
        <v>0</v>
      </c>
      <c r="S4742" s="832">
        <v>0</v>
      </c>
      <c r="T4742" s="832">
        <v>0</v>
      </c>
      <c r="U4742" s="832">
        <v>0</v>
      </c>
      <c r="V4742" s="832">
        <v>0</v>
      </c>
      <c r="W4742" s="832">
        <v>0</v>
      </c>
      <c r="X4742" s="832">
        <v>0</v>
      </c>
      <c r="Y4742" s="832">
        <v>0</v>
      </c>
      <c r="Z4742" s="832">
        <v>0</v>
      </c>
      <c r="AA4742" s="832">
        <v>0</v>
      </c>
      <c r="AB4742" s="832">
        <v>0</v>
      </c>
      <c r="AC4742" s="832">
        <v>0</v>
      </c>
      <c r="AD4742" s="832">
        <v>0</v>
      </c>
      <c r="AE4742" s="832">
        <v>0</v>
      </c>
      <c r="AF4742" s="832">
        <v>0</v>
      </c>
      <c r="AG4742" s="832">
        <v>0</v>
      </c>
      <c r="AH4742" s="832">
        <v>0</v>
      </c>
      <c r="AI4742" s="832">
        <v>0</v>
      </c>
    </row>
    <row r="4743" spans="1:35" ht="15" customHeight="1">
      <c r="A4743" s="832" t="s">
        <v>1150</v>
      </c>
      <c r="B4743" s="832">
        <v>2025</v>
      </c>
      <c r="C4743" s="832" t="s">
        <v>1957</v>
      </c>
      <c r="D4743" s="832" t="s">
        <v>1958</v>
      </c>
      <c r="E4743" s="832" t="s">
        <v>333</v>
      </c>
      <c r="F4743" s="832" t="s">
        <v>1792</v>
      </c>
      <c r="G4743" s="832">
        <v>0</v>
      </c>
      <c r="H4743" s="832">
        <v>0</v>
      </c>
      <c r="I4743" s="832">
        <v>0</v>
      </c>
      <c r="J4743" s="832">
        <v>0</v>
      </c>
      <c r="K4743" s="832">
        <v>0</v>
      </c>
      <c r="L4743" s="832">
        <v>0</v>
      </c>
      <c r="M4743" s="832">
        <v>0</v>
      </c>
      <c r="N4743" s="832">
        <v>0</v>
      </c>
      <c r="O4743" s="832">
        <v>0</v>
      </c>
      <c r="P4743" s="832">
        <v>0</v>
      </c>
      <c r="Q4743" s="832">
        <v>0</v>
      </c>
      <c r="R4743" s="832">
        <v>0</v>
      </c>
      <c r="S4743" s="832">
        <v>0</v>
      </c>
      <c r="T4743" s="832">
        <v>0</v>
      </c>
      <c r="U4743" s="832">
        <v>0</v>
      </c>
      <c r="V4743" s="832">
        <v>0</v>
      </c>
      <c r="W4743" s="832">
        <v>0</v>
      </c>
      <c r="X4743" s="832">
        <v>0</v>
      </c>
      <c r="Y4743" s="832">
        <v>0</v>
      </c>
      <c r="Z4743" s="832">
        <v>0</v>
      </c>
      <c r="AA4743" s="832">
        <v>0</v>
      </c>
      <c r="AB4743" s="832">
        <v>0</v>
      </c>
      <c r="AC4743" s="832">
        <v>0</v>
      </c>
      <c r="AD4743" s="832">
        <v>0</v>
      </c>
      <c r="AE4743" s="832">
        <v>0</v>
      </c>
      <c r="AF4743" s="832">
        <v>0</v>
      </c>
      <c r="AG4743" s="832">
        <v>0</v>
      </c>
      <c r="AH4743" s="832">
        <v>0</v>
      </c>
      <c r="AI4743" s="832">
        <v>0</v>
      </c>
    </row>
    <row r="4744" spans="1:35" ht="15" customHeight="1">
      <c r="A4744" s="832" t="s">
        <v>1150</v>
      </c>
      <c r="B4744" s="832">
        <v>2025</v>
      </c>
      <c r="C4744" s="832" t="s">
        <v>1959</v>
      </c>
      <c r="D4744" s="832" t="s">
        <v>1960</v>
      </c>
      <c r="E4744" s="832" t="s">
        <v>333</v>
      </c>
      <c r="F4744" s="832" t="s">
        <v>1792</v>
      </c>
      <c r="G4744" s="832">
        <v>0</v>
      </c>
      <c r="H4744" s="832">
        <v>0</v>
      </c>
      <c r="I4744" s="832">
        <v>0</v>
      </c>
      <c r="J4744" s="832">
        <v>0</v>
      </c>
      <c r="K4744" s="832">
        <v>0</v>
      </c>
      <c r="L4744" s="832">
        <v>0</v>
      </c>
      <c r="M4744" s="832">
        <v>0</v>
      </c>
      <c r="N4744" s="832">
        <v>0</v>
      </c>
      <c r="O4744" s="832">
        <v>0</v>
      </c>
      <c r="P4744" s="832">
        <v>0</v>
      </c>
      <c r="Q4744" s="832">
        <v>0</v>
      </c>
      <c r="R4744" s="832">
        <v>0</v>
      </c>
      <c r="S4744" s="832">
        <v>0</v>
      </c>
      <c r="T4744" s="832">
        <v>0</v>
      </c>
      <c r="U4744" s="832">
        <v>0</v>
      </c>
      <c r="V4744" s="832">
        <v>0</v>
      </c>
      <c r="W4744" s="832">
        <v>0</v>
      </c>
      <c r="X4744" s="832">
        <v>0</v>
      </c>
      <c r="Y4744" s="832">
        <v>0</v>
      </c>
      <c r="Z4744" s="832">
        <v>0</v>
      </c>
      <c r="AA4744" s="832">
        <v>0</v>
      </c>
      <c r="AB4744" s="832">
        <v>0</v>
      </c>
      <c r="AC4744" s="832">
        <v>0</v>
      </c>
      <c r="AD4744" s="832">
        <v>0</v>
      </c>
      <c r="AE4744" s="832">
        <v>0</v>
      </c>
      <c r="AF4744" s="832">
        <v>0</v>
      </c>
      <c r="AG4744" s="832">
        <v>0</v>
      </c>
      <c r="AH4744" s="832">
        <v>0</v>
      </c>
      <c r="AI4744" s="832">
        <v>0</v>
      </c>
    </row>
    <row r="4745" spans="1:35" ht="15" customHeight="1">
      <c r="A4745" s="832" t="s">
        <v>1150</v>
      </c>
      <c r="B4745" s="832">
        <v>2025</v>
      </c>
      <c r="C4745" s="832" t="s">
        <v>1961</v>
      </c>
      <c r="D4745" s="832" t="s">
        <v>1962</v>
      </c>
      <c r="E4745" s="832" t="s">
        <v>333</v>
      </c>
      <c r="F4745" s="832" t="s">
        <v>1792</v>
      </c>
      <c r="G4745" s="832">
        <v>132559.74</v>
      </c>
      <c r="H4745" s="832">
        <v>132559.74</v>
      </c>
      <c r="I4745" s="832">
        <v>132559.74</v>
      </c>
      <c r="J4745" s="832">
        <v>132559.74</v>
      </c>
      <c r="K4745" s="832">
        <v>139216.13</v>
      </c>
      <c r="L4745" s="832">
        <v>132620.64000000001</v>
      </c>
      <c r="M4745" s="832">
        <v>132620.64000000001</v>
      </c>
      <c r="N4745" s="832">
        <v>132620.64000000001</v>
      </c>
      <c r="O4745" s="832">
        <v>132620.64000000001</v>
      </c>
      <c r="P4745" s="832">
        <v>132620.64000000001</v>
      </c>
      <c r="Q4745" s="832">
        <v>132620.64000000001</v>
      </c>
      <c r="R4745" s="832">
        <v>132620.64000000001</v>
      </c>
      <c r="S4745" s="832">
        <v>0</v>
      </c>
      <c r="T4745" s="832">
        <v>0</v>
      </c>
      <c r="U4745" s="832">
        <v>0</v>
      </c>
      <c r="V4745" s="832">
        <v>0</v>
      </c>
      <c r="W4745" s="832">
        <v>0</v>
      </c>
      <c r="X4745" s="832">
        <v>0</v>
      </c>
      <c r="Y4745" s="832">
        <v>0</v>
      </c>
      <c r="Z4745" s="832">
        <v>0</v>
      </c>
      <c r="AA4745" s="832">
        <v>0</v>
      </c>
      <c r="AB4745" s="832">
        <v>0</v>
      </c>
      <c r="AC4745" s="832">
        <v>0</v>
      </c>
      <c r="AD4745" s="832">
        <v>0</v>
      </c>
      <c r="AE4745" s="832">
        <v>0</v>
      </c>
      <c r="AF4745" s="832">
        <v>0</v>
      </c>
      <c r="AG4745" s="832">
        <v>0</v>
      </c>
      <c r="AH4745" s="832">
        <v>0</v>
      </c>
      <c r="AI4745" s="832">
        <v>0</v>
      </c>
    </row>
    <row r="4746" spans="1:35" ht="15" customHeight="1">
      <c r="A4746" s="832" t="s">
        <v>1150</v>
      </c>
      <c r="B4746" s="832">
        <v>2025</v>
      </c>
      <c r="C4746" s="832" t="s">
        <v>1963</v>
      </c>
      <c r="D4746" s="832" t="s">
        <v>1964</v>
      </c>
      <c r="E4746" s="832" t="s">
        <v>333</v>
      </c>
      <c r="F4746" s="832" t="s">
        <v>1792</v>
      </c>
      <c r="G4746" s="832">
        <v>-103170.53</v>
      </c>
      <c r="H4746" s="832">
        <v>-103763.17</v>
      </c>
      <c r="I4746" s="832">
        <v>-104339.1</v>
      </c>
      <c r="J4746" s="832">
        <v>-104903.51</v>
      </c>
      <c r="K4746" s="832">
        <v>-105589.75999999999</v>
      </c>
      <c r="L4746" s="832">
        <v>-106262.29</v>
      </c>
      <c r="M4746" s="832">
        <v>-106789.46</v>
      </c>
      <c r="N4746" s="832">
        <v>-120727.08</v>
      </c>
      <c r="O4746" s="832">
        <v>-121233.37</v>
      </c>
      <c r="P4746" s="832">
        <v>-121461.12</v>
      </c>
      <c r="Q4746" s="832">
        <v>-121679.85</v>
      </c>
      <c r="R4746" s="832">
        <v>-121898.58</v>
      </c>
      <c r="S4746" s="832">
        <v>0</v>
      </c>
      <c r="T4746" s="832">
        <v>0</v>
      </c>
      <c r="U4746" s="832">
        <v>0</v>
      </c>
      <c r="V4746" s="832">
        <v>0</v>
      </c>
      <c r="W4746" s="832">
        <v>0</v>
      </c>
      <c r="X4746" s="832">
        <v>0</v>
      </c>
      <c r="Y4746" s="832">
        <v>0</v>
      </c>
      <c r="Z4746" s="832">
        <v>0</v>
      </c>
      <c r="AA4746" s="832">
        <v>0</v>
      </c>
      <c r="AB4746" s="832">
        <v>0</v>
      </c>
      <c r="AC4746" s="832">
        <v>0</v>
      </c>
      <c r="AD4746" s="832">
        <v>0</v>
      </c>
      <c r="AE4746" s="832">
        <v>0</v>
      </c>
      <c r="AF4746" s="832">
        <v>0</v>
      </c>
      <c r="AG4746" s="832">
        <v>0</v>
      </c>
      <c r="AH4746" s="832">
        <v>0</v>
      </c>
      <c r="AI4746" s="832">
        <v>0</v>
      </c>
    </row>
    <row r="4747" spans="1:35" ht="15" customHeight="1">
      <c r="A4747" s="832" t="s">
        <v>1150</v>
      </c>
      <c r="B4747" s="832">
        <v>2025</v>
      </c>
      <c r="C4747" s="832" t="s">
        <v>1965</v>
      </c>
      <c r="D4747" s="832" t="s">
        <v>1966</v>
      </c>
      <c r="E4747" s="832" t="s">
        <v>333</v>
      </c>
      <c r="F4747" s="832" t="s">
        <v>1792</v>
      </c>
      <c r="G4747" s="832">
        <v>295882.26</v>
      </c>
      <c r="H4747" s="832">
        <v>295882.26</v>
      </c>
      <c r="I4747" s="832">
        <v>297482.23999999999</v>
      </c>
      <c r="J4747" s="832">
        <v>297482.23999999999</v>
      </c>
      <c r="K4747" s="832">
        <v>297482.23999999999</v>
      </c>
      <c r="L4747" s="832">
        <v>297482.23999999999</v>
      </c>
      <c r="M4747" s="832">
        <v>298248.71000000002</v>
      </c>
      <c r="N4747" s="832">
        <v>298574.2</v>
      </c>
      <c r="O4747" s="832">
        <v>298574.2</v>
      </c>
      <c r="P4747" s="832">
        <v>315848.05</v>
      </c>
      <c r="Q4747" s="832">
        <v>316923.05</v>
      </c>
      <c r="R4747" s="832">
        <v>316923.05</v>
      </c>
      <c r="S4747" s="832">
        <v>0</v>
      </c>
      <c r="T4747" s="832">
        <v>0</v>
      </c>
      <c r="U4747" s="832">
        <v>0</v>
      </c>
      <c r="V4747" s="832">
        <v>0</v>
      </c>
      <c r="W4747" s="832">
        <v>0</v>
      </c>
      <c r="X4747" s="832">
        <v>0</v>
      </c>
      <c r="Y4747" s="832">
        <v>0</v>
      </c>
      <c r="Z4747" s="832">
        <v>0</v>
      </c>
      <c r="AA4747" s="832">
        <v>0</v>
      </c>
      <c r="AB4747" s="832">
        <v>0</v>
      </c>
      <c r="AC4747" s="832">
        <v>0</v>
      </c>
      <c r="AD4747" s="832">
        <v>0</v>
      </c>
      <c r="AE4747" s="832">
        <v>0</v>
      </c>
      <c r="AF4747" s="832">
        <v>0</v>
      </c>
      <c r="AG4747" s="832">
        <v>0</v>
      </c>
      <c r="AH4747" s="832">
        <v>0</v>
      </c>
      <c r="AI4747" s="832">
        <v>0</v>
      </c>
    </row>
    <row r="4748" spans="1:35" ht="15" customHeight="1">
      <c r="A4748" s="832" t="s">
        <v>1150</v>
      </c>
      <c r="B4748" s="832">
        <v>2025</v>
      </c>
      <c r="C4748" s="832" t="s">
        <v>1967</v>
      </c>
      <c r="D4748" s="832" t="s">
        <v>1968</v>
      </c>
      <c r="E4748" s="832" t="s">
        <v>333</v>
      </c>
      <c r="F4748" s="832" t="s">
        <v>1792</v>
      </c>
      <c r="G4748" s="832">
        <v>-254427.78</v>
      </c>
      <c r="H4748" s="832">
        <v>-255348.51</v>
      </c>
      <c r="I4748" s="832">
        <v>-256191.18</v>
      </c>
      <c r="J4748" s="832">
        <v>-257017</v>
      </c>
      <c r="K4748" s="832">
        <v>-257826.3</v>
      </c>
      <c r="L4748" s="832">
        <v>-258619.42</v>
      </c>
      <c r="M4748" s="832">
        <v>-259412.01</v>
      </c>
      <c r="N4748" s="832">
        <v>-260526.74</v>
      </c>
      <c r="O4748" s="832">
        <v>-261287.94</v>
      </c>
      <c r="P4748" s="832">
        <v>-262027.16</v>
      </c>
      <c r="Q4748" s="832">
        <v>-263096.74</v>
      </c>
      <c r="R4748" s="832">
        <v>-264166.32</v>
      </c>
      <c r="S4748" s="832">
        <v>0</v>
      </c>
      <c r="T4748" s="832">
        <v>0</v>
      </c>
      <c r="U4748" s="832">
        <v>0</v>
      </c>
      <c r="V4748" s="832">
        <v>0</v>
      </c>
      <c r="W4748" s="832">
        <v>0</v>
      </c>
      <c r="X4748" s="832">
        <v>0</v>
      </c>
      <c r="Y4748" s="832">
        <v>0</v>
      </c>
      <c r="Z4748" s="832">
        <v>0</v>
      </c>
      <c r="AA4748" s="832">
        <v>0</v>
      </c>
      <c r="AB4748" s="832">
        <v>0</v>
      </c>
      <c r="AC4748" s="832">
        <v>0</v>
      </c>
      <c r="AD4748" s="832">
        <v>0</v>
      </c>
      <c r="AE4748" s="832">
        <v>0</v>
      </c>
      <c r="AF4748" s="832">
        <v>0</v>
      </c>
      <c r="AG4748" s="832">
        <v>0</v>
      </c>
      <c r="AH4748" s="832">
        <v>0</v>
      </c>
      <c r="AI4748" s="832">
        <v>0</v>
      </c>
    </row>
    <row r="4749" spans="1:35" ht="15" customHeight="1">
      <c r="A4749" s="832" t="s">
        <v>1150</v>
      </c>
      <c r="B4749" s="832">
        <v>2025</v>
      </c>
      <c r="C4749" s="832" t="s">
        <v>1969</v>
      </c>
      <c r="D4749" s="832" t="s">
        <v>1970</v>
      </c>
      <c r="E4749" s="832" t="s">
        <v>333</v>
      </c>
      <c r="F4749" s="832" t="s">
        <v>1792</v>
      </c>
      <c r="G4749" s="832">
        <v>12656.55</v>
      </c>
      <c r="H4749" s="832">
        <v>12656.55</v>
      </c>
      <c r="I4749" s="832">
        <v>12656.55</v>
      </c>
      <c r="J4749" s="832">
        <v>12656.55</v>
      </c>
      <c r="K4749" s="832">
        <v>12656.55</v>
      </c>
      <c r="L4749" s="832">
        <v>12656.55</v>
      </c>
      <c r="M4749" s="832">
        <v>12656.55</v>
      </c>
      <c r="N4749" s="832">
        <v>12656.55</v>
      </c>
      <c r="O4749" s="832">
        <v>12656.55</v>
      </c>
      <c r="P4749" s="832">
        <v>12656.55</v>
      </c>
      <c r="Q4749" s="832">
        <v>12656.55</v>
      </c>
      <c r="R4749" s="832">
        <v>12656.55</v>
      </c>
      <c r="S4749" s="832">
        <v>0</v>
      </c>
      <c r="T4749" s="832">
        <v>0</v>
      </c>
      <c r="U4749" s="832">
        <v>0</v>
      </c>
      <c r="V4749" s="832">
        <v>0</v>
      </c>
      <c r="W4749" s="832">
        <v>0</v>
      </c>
      <c r="X4749" s="832">
        <v>0</v>
      </c>
      <c r="Y4749" s="832">
        <v>0</v>
      </c>
      <c r="Z4749" s="832">
        <v>0</v>
      </c>
      <c r="AA4749" s="832">
        <v>0</v>
      </c>
      <c r="AB4749" s="832">
        <v>0</v>
      </c>
      <c r="AC4749" s="832">
        <v>0</v>
      </c>
      <c r="AD4749" s="832">
        <v>0</v>
      </c>
      <c r="AE4749" s="832">
        <v>0</v>
      </c>
      <c r="AF4749" s="832">
        <v>0</v>
      </c>
      <c r="AG4749" s="832">
        <v>0</v>
      </c>
      <c r="AH4749" s="832">
        <v>0</v>
      </c>
      <c r="AI4749" s="832">
        <v>0</v>
      </c>
    </row>
    <row r="4750" spans="1:35" ht="15" customHeight="1">
      <c r="A4750" s="832" t="s">
        <v>1150</v>
      </c>
      <c r="B4750" s="832">
        <v>2025</v>
      </c>
      <c r="C4750" s="832" t="s">
        <v>1971</v>
      </c>
      <c r="D4750" s="832" t="s">
        <v>1972</v>
      </c>
      <c r="E4750" s="832" t="s">
        <v>333</v>
      </c>
      <c r="F4750" s="832" t="s">
        <v>1792</v>
      </c>
      <c r="G4750" s="832">
        <v>-12637.43</v>
      </c>
      <c r="H4750" s="832">
        <v>-12637.66</v>
      </c>
      <c r="I4750" s="832">
        <v>-12638.04</v>
      </c>
      <c r="J4750" s="832">
        <v>-12638.41</v>
      </c>
      <c r="K4750" s="832">
        <v>-12638.77</v>
      </c>
      <c r="L4750" s="832">
        <v>-12639.13</v>
      </c>
      <c r="M4750" s="832">
        <v>-12639.48</v>
      </c>
      <c r="N4750" s="832">
        <v>-12639.82</v>
      </c>
      <c r="O4750" s="832">
        <v>-12640.15</v>
      </c>
      <c r="P4750" s="832">
        <v>-12640.48</v>
      </c>
      <c r="Q4750" s="832">
        <v>-12640.8</v>
      </c>
      <c r="R4750" s="832">
        <v>-12641.11</v>
      </c>
      <c r="S4750" s="832">
        <v>0</v>
      </c>
      <c r="T4750" s="832">
        <v>0</v>
      </c>
      <c r="U4750" s="832">
        <v>0</v>
      </c>
      <c r="V4750" s="832">
        <v>0</v>
      </c>
      <c r="W4750" s="832">
        <v>0</v>
      </c>
      <c r="X4750" s="832">
        <v>0</v>
      </c>
      <c r="Y4750" s="832">
        <v>0</v>
      </c>
      <c r="Z4750" s="832">
        <v>0</v>
      </c>
      <c r="AA4750" s="832">
        <v>0</v>
      </c>
      <c r="AB4750" s="832">
        <v>0</v>
      </c>
      <c r="AC4750" s="832">
        <v>0</v>
      </c>
      <c r="AD4750" s="832">
        <v>0</v>
      </c>
      <c r="AE4750" s="832">
        <v>0</v>
      </c>
      <c r="AF4750" s="832">
        <v>0</v>
      </c>
      <c r="AG4750" s="832">
        <v>0</v>
      </c>
      <c r="AH4750" s="832">
        <v>0</v>
      </c>
      <c r="AI4750" s="832">
        <v>0</v>
      </c>
    </row>
    <row r="4751" spans="1:35" ht="15" customHeight="1">
      <c r="A4751" s="832" t="s">
        <v>1150</v>
      </c>
      <c r="B4751" s="832">
        <v>2025</v>
      </c>
      <c r="C4751" s="832" t="s">
        <v>1973</v>
      </c>
      <c r="D4751" s="832" t="s">
        <v>1974</v>
      </c>
      <c r="E4751" s="832" t="s">
        <v>333</v>
      </c>
      <c r="F4751" s="832" t="s">
        <v>1792</v>
      </c>
      <c r="G4751" s="832">
        <v>740727.05</v>
      </c>
      <c r="H4751" s="832">
        <v>740727.05</v>
      </c>
      <c r="I4751" s="832">
        <v>740727.05</v>
      </c>
      <c r="J4751" s="832">
        <v>742773.48</v>
      </c>
      <c r="K4751" s="832">
        <v>742773.48</v>
      </c>
      <c r="L4751" s="832">
        <v>742773.48</v>
      </c>
      <c r="M4751" s="832">
        <v>745424.53</v>
      </c>
      <c r="N4751" s="832">
        <v>745424.53</v>
      </c>
      <c r="O4751" s="832">
        <v>745424.53</v>
      </c>
      <c r="P4751" s="832">
        <v>768463.33</v>
      </c>
      <c r="Q4751" s="832">
        <v>768463.33</v>
      </c>
      <c r="R4751" s="832">
        <v>768463.33</v>
      </c>
      <c r="S4751" s="832">
        <v>0</v>
      </c>
      <c r="T4751" s="832">
        <v>0</v>
      </c>
      <c r="U4751" s="832">
        <v>0</v>
      </c>
      <c r="V4751" s="832">
        <v>0</v>
      </c>
      <c r="W4751" s="832">
        <v>0</v>
      </c>
      <c r="X4751" s="832">
        <v>0</v>
      </c>
      <c r="Y4751" s="832">
        <v>0</v>
      </c>
      <c r="Z4751" s="832">
        <v>0</v>
      </c>
      <c r="AA4751" s="832">
        <v>0</v>
      </c>
      <c r="AB4751" s="832">
        <v>0</v>
      </c>
      <c r="AC4751" s="832">
        <v>0</v>
      </c>
      <c r="AD4751" s="832">
        <v>0</v>
      </c>
      <c r="AE4751" s="832">
        <v>0</v>
      </c>
      <c r="AF4751" s="832">
        <v>0</v>
      </c>
      <c r="AG4751" s="832">
        <v>0</v>
      </c>
      <c r="AH4751" s="832">
        <v>0</v>
      </c>
      <c r="AI4751" s="832">
        <v>0</v>
      </c>
    </row>
    <row r="4752" spans="1:35" ht="15" customHeight="1">
      <c r="A4752" s="832" t="s">
        <v>1150</v>
      </c>
      <c r="B4752" s="832">
        <v>2025</v>
      </c>
      <c r="C4752" s="832" t="s">
        <v>1975</v>
      </c>
      <c r="D4752" s="832" t="s">
        <v>1976</v>
      </c>
      <c r="E4752" s="832" t="s">
        <v>333</v>
      </c>
      <c r="F4752" s="832" t="s">
        <v>1792</v>
      </c>
      <c r="G4752" s="832">
        <v>-630823.15</v>
      </c>
      <c r="H4752" s="832">
        <v>-632872.35</v>
      </c>
      <c r="I4752" s="832">
        <v>-635029.43999999994</v>
      </c>
      <c r="J4752" s="832">
        <v>-637184.31999999995</v>
      </c>
      <c r="K4752" s="832">
        <v>-639296.1</v>
      </c>
      <c r="L4752" s="832">
        <v>-641365.65</v>
      </c>
      <c r="M4752" s="832">
        <v>-643446.82999999996</v>
      </c>
      <c r="N4752" s="832">
        <v>-640930.38</v>
      </c>
      <c r="O4752" s="832">
        <v>-642929.14</v>
      </c>
      <c r="P4752" s="832">
        <v>-645439.81000000006</v>
      </c>
      <c r="Q4752" s="832">
        <v>-647900.26</v>
      </c>
      <c r="R4752" s="832">
        <v>-650311.51</v>
      </c>
      <c r="S4752" s="832">
        <v>0</v>
      </c>
      <c r="T4752" s="832">
        <v>0</v>
      </c>
      <c r="U4752" s="832">
        <v>0</v>
      </c>
      <c r="V4752" s="832">
        <v>0</v>
      </c>
      <c r="W4752" s="832">
        <v>0</v>
      </c>
      <c r="X4752" s="832">
        <v>0</v>
      </c>
      <c r="Y4752" s="832">
        <v>0</v>
      </c>
      <c r="Z4752" s="832">
        <v>0</v>
      </c>
      <c r="AA4752" s="832">
        <v>0</v>
      </c>
      <c r="AB4752" s="832">
        <v>0</v>
      </c>
      <c r="AC4752" s="832">
        <v>0</v>
      </c>
      <c r="AD4752" s="832">
        <v>0</v>
      </c>
      <c r="AE4752" s="832">
        <v>0</v>
      </c>
      <c r="AF4752" s="832">
        <v>0</v>
      </c>
      <c r="AG4752" s="832">
        <v>0</v>
      </c>
      <c r="AH4752" s="832">
        <v>0</v>
      </c>
      <c r="AI4752" s="832">
        <v>0</v>
      </c>
    </row>
    <row r="4753" spans="1:35" ht="15" customHeight="1">
      <c r="A4753" s="832" t="s">
        <v>1150</v>
      </c>
      <c r="B4753" s="832">
        <v>2025</v>
      </c>
      <c r="C4753" s="832" t="s">
        <v>1977</v>
      </c>
      <c r="D4753" s="832" t="s">
        <v>652</v>
      </c>
      <c r="E4753" s="832" t="s">
        <v>333</v>
      </c>
      <c r="F4753" s="832" t="s">
        <v>1792</v>
      </c>
      <c r="G4753" s="832">
        <v>77476.800000000003</v>
      </c>
      <c r="H4753" s="832">
        <v>77476.800000000003</v>
      </c>
      <c r="I4753" s="832">
        <v>77476.800000000003</v>
      </c>
      <c r="J4753" s="832">
        <v>77476.800000000003</v>
      </c>
      <c r="K4753" s="832">
        <v>77476.800000000003</v>
      </c>
      <c r="L4753" s="832">
        <v>77476.800000000003</v>
      </c>
      <c r="M4753" s="832">
        <v>77476.800000000003</v>
      </c>
      <c r="N4753" s="832">
        <v>77476.800000000003</v>
      </c>
      <c r="O4753" s="832">
        <v>77476.800000000003</v>
      </c>
      <c r="P4753" s="832">
        <v>77476.800000000003</v>
      </c>
      <c r="Q4753" s="832">
        <v>77476.800000000003</v>
      </c>
      <c r="R4753" s="832">
        <v>77476.800000000003</v>
      </c>
      <c r="S4753" s="832">
        <v>0</v>
      </c>
      <c r="T4753" s="832">
        <v>0</v>
      </c>
      <c r="U4753" s="832">
        <v>0</v>
      </c>
      <c r="V4753" s="832">
        <v>0</v>
      </c>
      <c r="W4753" s="832">
        <v>0</v>
      </c>
      <c r="X4753" s="832">
        <v>0</v>
      </c>
      <c r="Y4753" s="832">
        <v>0</v>
      </c>
      <c r="Z4753" s="832">
        <v>0</v>
      </c>
      <c r="AA4753" s="832">
        <v>0</v>
      </c>
      <c r="AB4753" s="832">
        <v>0</v>
      </c>
      <c r="AC4753" s="832">
        <v>0</v>
      </c>
      <c r="AD4753" s="832">
        <v>0</v>
      </c>
      <c r="AE4753" s="832">
        <v>0</v>
      </c>
      <c r="AF4753" s="832">
        <v>0</v>
      </c>
      <c r="AG4753" s="832">
        <v>0</v>
      </c>
      <c r="AH4753" s="832">
        <v>0</v>
      </c>
      <c r="AI4753" s="832">
        <v>0</v>
      </c>
    </row>
    <row r="4754" spans="1:35" ht="15" customHeight="1">
      <c r="A4754" s="832" t="s">
        <v>1150</v>
      </c>
      <c r="B4754" s="832">
        <v>2025</v>
      </c>
      <c r="C4754" s="832" t="s">
        <v>1978</v>
      </c>
      <c r="D4754" s="832" t="s">
        <v>1979</v>
      </c>
      <c r="E4754" s="832" t="s">
        <v>333</v>
      </c>
      <c r="F4754" s="832" t="s">
        <v>1792</v>
      </c>
      <c r="G4754" s="832">
        <v>-66843.67</v>
      </c>
      <c r="H4754" s="832">
        <v>-67157.8</v>
      </c>
      <c r="I4754" s="832">
        <v>-67364.179999999993</v>
      </c>
      <c r="J4754" s="832">
        <v>-67566.429999999993</v>
      </c>
      <c r="K4754" s="832">
        <v>-67764.639999999999</v>
      </c>
      <c r="L4754" s="832">
        <v>-67958.880000000005</v>
      </c>
      <c r="M4754" s="832">
        <v>-68149.240000000005</v>
      </c>
      <c r="N4754" s="832">
        <v>-67901.789999999994</v>
      </c>
      <c r="O4754" s="832">
        <v>-68084.61</v>
      </c>
      <c r="P4754" s="832">
        <v>-68272.45</v>
      </c>
      <c r="Q4754" s="832">
        <v>-68456.539999999994</v>
      </c>
      <c r="R4754" s="832">
        <v>-68636.95</v>
      </c>
      <c r="S4754" s="832">
        <v>0</v>
      </c>
      <c r="T4754" s="832">
        <v>0</v>
      </c>
      <c r="U4754" s="832">
        <v>0</v>
      </c>
      <c r="V4754" s="832">
        <v>0</v>
      </c>
      <c r="W4754" s="832">
        <v>0</v>
      </c>
      <c r="X4754" s="832">
        <v>0</v>
      </c>
      <c r="Y4754" s="832">
        <v>0</v>
      </c>
      <c r="Z4754" s="832">
        <v>0</v>
      </c>
      <c r="AA4754" s="832">
        <v>0</v>
      </c>
      <c r="AB4754" s="832">
        <v>0</v>
      </c>
      <c r="AC4754" s="832">
        <v>0</v>
      </c>
      <c r="AD4754" s="832">
        <v>0</v>
      </c>
      <c r="AE4754" s="832">
        <v>0</v>
      </c>
      <c r="AF4754" s="832">
        <v>0</v>
      </c>
      <c r="AG4754" s="832">
        <v>0</v>
      </c>
      <c r="AH4754" s="832">
        <v>0</v>
      </c>
      <c r="AI4754" s="832">
        <v>0</v>
      </c>
    </row>
    <row r="4755" spans="1:35" ht="15" customHeight="1">
      <c r="A4755" s="832" t="s">
        <v>1150</v>
      </c>
      <c r="B4755" s="832">
        <v>2025</v>
      </c>
      <c r="C4755" s="832" t="s">
        <v>1980</v>
      </c>
      <c r="D4755" s="832" t="s">
        <v>1981</v>
      </c>
      <c r="E4755" s="832" t="s">
        <v>333</v>
      </c>
      <c r="F4755" s="832" t="s">
        <v>1792</v>
      </c>
      <c r="G4755" s="832">
        <v>0</v>
      </c>
      <c r="H4755" s="832">
        <v>0</v>
      </c>
      <c r="I4755" s="832">
        <v>0</v>
      </c>
      <c r="J4755" s="832">
        <v>0</v>
      </c>
      <c r="K4755" s="832">
        <v>0</v>
      </c>
      <c r="L4755" s="832">
        <v>0</v>
      </c>
      <c r="M4755" s="832">
        <v>0</v>
      </c>
      <c r="N4755" s="832">
        <v>0</v>
      </c>
      <c r="O4755" s="832">
        <v>0</v>
      </c>
      <c r="P4755" s="832">
        <v>0</v>
      </c>
      <c r="Q4755" s="832">
        <v>0</v>
      </c>
      <c r="R4755" s="832">
        <v>0</v>
      </c>
      <c r="S4755" s="832">
        <v>0</v>
      </c>
      <c r="T4755" s="832">
        <v>0</v>
      </c>
      <c r="U4755" s="832">
        <v>0</v>
      </c>
      <c r="V4755" s="832">
        <v>0</v>
      </c>
      <c r="W4755" s="832">
        <v>0</v>
      </c>
      <c r="X4755" s="832">
        <v>0</v>
      </c>
      <c r="Y4755" s="832">
        <v>0</v>
      </c>
      <c r="Z4755" s="832">
        <v>0</v>
      </c>
      <c r="AA4755" s="832">
        <v>0</v>
      </c>
      <c r="AB4755" s="832">
        <v>0</v>
      </c>
      <c r="AC4755" s="832">
        <v>0</v>
      </c>
      <c r="AD4755" s="832">
        <v>0</v>
      </c>
      <c r="AE4755" s="832">
        <v>0</v>
      </c>
      <c r="AF4755" s="832">
        <v>0</v>
      </c>
      <c r="AG4755" s="832">
        <v>0</v>
      </c>
      <c r="AH4755" s="832">
        <v>0</v>
      </c>
      <c r="AI4755" s="832">
        <v>0</v>
      </c>
    </row>
    <row r="4756" spans="1:35" ht="15" customHeight="1">
      <c r="A4756" s="832" t="s">
        <v>1150</v>
      </c>
      <c r="B4756" s="832">
        <v>2025</v>
      </c>
      <c r="C4756" s="832" t="s">
        <v>1982</v>
      </c>
      <c r="D4756" s="832" t="s">
        <v>1983</v>
      </c>
      <c r="E4756" s="832" t="s">
        <v>333</v>
      </c>
      <c r="F4756" s="832" t="s">
        <v>1792</v>
      </c>
      <c r="G4756" s="832">
        <v>0</v>
      </c>
      <c r="H4756" s="832">
        <v>0</v>
      </c>
      <c r="I4756" s="832">
        <v>0</v>
      </c>
      <c r="J4756" s="832">
        <v>0</v>
      </c>
      <c r="K4756" s="832">
        <v>0</v>
      </c>
      <c r="L4756" s="832">
        <v>0</v>
      </c>
      <c r="M4756" s="832">
        <v>0</v>
      </c>
      <c r="N4756" s="832">
        <v>0</v>
      </c>
      <c r="O4756" s="832">
        <v>0</v>
      </c>
      <c r="P4756" s="832">
        <v>0</v>
      </c>
      <c r="Q4756" s="832">
        <v>0</v>
      </c>
      <c r="R4756" s="832">
        <v>0</v>
      </c>
      <c r="S4756" s="832">
        <v>0</v>
      </c>
      <c r="T4756" s="832">
        <v>0</v>
      </c>
      <c r="U4756" s="832">
        <v>0</v>
      </c>
      <c r="V4756" s="832">
        <v>0</v>
      </c>
      <c r="W4756" s="832">
        <v>0</v>
      </c>
      <c r="X4756" s="832">
        <v>0</v>
      </c>
      <c r="Y4756" s="832">
        <v>0</v>
      </c>
      <c r="Z4756" s="832">
        <v>0</v>
      </c>
      <c r="AA4756" s="832">
        <v>0</v>
      </c>
      <c r="AB4756" s="832">
        <v>0</v>
      </c>
      <c r="AC4756" s="832">
        <v>0</v>
      </c>
      <c r="AD4756" s="832">
        <v>0</v>
      </c>
      <c r="AE4756" s="832">
        <v>0</v>
      </c>
      <c r="AF4756" s="832">
        <v>0</v>
      </c>
      <c r="AG4756" s="832">
        <v>0</v>
      </c>
      <c r="AH4756" s="832">
        <v>0</v>
      </c>
      <c r="AI4756" s="832">
        <v>0</v>
      </c>
    </row>
    <row r="4757" spans="1:35" ht="15" customHeight="1">
      <c r="A4757" s="832" t="s">
        <v>1150</v>
      </c>
      <c r="B4757" s="832">
        <v>2025</v>
      </c>
      <c r="C4757" s="832" t="s">
        <v>1984</v>
      </c>
      <c r="D4757" s="832" t="s">
        <v>651</v>
      </c>
      <c r="E4757" s="832" t="s">
        <v>333</v>
      </c>
      <c r="F4757" s="832" t="s">
        <v>1792</v>
      </c>
      <c r="G4757" s="832">
        <v>209715.93</v>
      </c>
      <c r="H4757" s="832">
        <v>209715.93</v>
      </c>
      <c r="I4757" s="832">
        <v>209715.93</v>
      </c>
      <c r="J4757" s="832">
        <v>209715.93</v>
      </c>
      <c r="K4757" s="832">
        <v>209715.93</v>
      </c>
      <c r="L4757" s="832">
        <v>209715.93</v>
      </c>
      <c r="M4757" s="832">
        <v>209715.93</v>
      </c>
      <c r="N4757" s="832">
        <v>209715.93</v>
      </c>
      <c r="O4757" s="832">
        <v>209715.93</v>
      </c>
      <c r="P4757" s="832">
        <v>209715.93</v>
      </c>
      <c r="Q4757" s="832">
        <v>209715.93</v>
      </c>
      <c r="R4757" s="832">
        <v>209715.93</v>
      </c>
      <c r="S4757" s="832">
        <v>0</v>
      </c>
      <c r="T4757" s="832">
        <v>0</v>
      </c>
      <c r="U4757" s="832">
        <v>0</v>
      </c>
      <c r="V4757" s="832">
        <v>0</v>
      </c>
      <c r="W4757" s="832">
        <v>0</v>
      </c>
      <c r="X4757" s="832">
        <v>0</v>
      </c>
      <c r="Y4757" s="832">
        <v>0</v>
      </c>
      <c r="Z4757" s="832">
        <v>0</v>
      </c>
      <c r="AA4757" s="832">
        <v>0</v>
      </c>
      <c r="AB4757" s="832">
        <v>0</v>
      </c>
      <c r="AC4757" s="832">
        <v>0</v>
      </c>
      <c r="AD4757" s="832">
        <v>0</v>
      </c>
      <c r="AE4757" s="832">
        <v>0</v>
      </c>
      <c r="AF4757" s="832">
        <v>0</v>
      </c>
      <c r="AG4757" s="832">
        <v>0</v>
      </c>
      <c r="AH4757" s="832">
        <v>0</v>
      </c>
      <c r="AI4757" s="832">
        <v>0</v>
      </c>
    </row>
    <row r="4758" spans="1:35" ht="15" customHeight="1">
      <c r="A4758" s="832" t="s">
        <v>1150</v>
      </c>
      <c r="B4758" s="832">
        <v>2025</v>
      </c>
      <c r="C4758" s="832" t="s">
        <v>1985</v>
      </c>
      <c r="D4758" s="832" t="s">
        <v>1986</v>
      </c>
      <c r="E4758" s="832" t="s">
        <v>333</v>
      </c>
      <c r="F4758" s="832" t="s">
        <v>1792</v>
      </c>
      <c r="G4758" s="832">
        <v>-195924.56</v>
      </c>
      <c r="H4758" s="832">
        <v>-196147.1</v>
      </c>
      <c r="I4758" s="832">
        <v>-196554.16</v>
      </c>
      <c r="J4758" s="832">
        <v>-196949.01</v>
      </c>
      <c r="K4758" s="832">
        <v>-197332.02</v>
      </c>
      <c r="L4758" s="832">
        <v>-197703.54</v>
      </c>
      <c r="M4758" s="832">
        <v>-198063.91</v>
      </c>
      <c r="N4758" s="832">
        <v>-199991.47</v>
      </c>
      <c r="O4758" s="832">
        <v>-200330.54</v>
      </c>
      <c r="P4758" s="832">
        <v>-200612.1</v>
      </c>
      <c r="Q4758" s="832">
        <v>-200885.21</v>
      </c>
      <c r="R4758" s="832">
        <v>-201150.13</v>
      </c>
      <c r="S4758" s="832">
        <v>0</v>
      </c>
      <c r="T4758" s="832">
        <v>0</v>
      </c>
      <c r="U4758" s="832">
        <v>0</v>
      </c>
      <c r="V4758" s="832">
        <v>0</v>
      </c>
      <c r="W4758" s="832">
        <v>0</v>
      </c>
      <c r="X4758" s="832">
        <v>0</v>
      </c>
      <c r="Y4758" s="832">
        <v>0</v>
      </c>
      <c r="Z4758" s="832">
        <v>0</v>
      </c>
      <c r="AA4758" s="832">
        <v>0</v>
      </c>
      <c r="AB4758" s="832">
        <v>0</v>
      </c>
      <c r="AC4758" s="832">
        <v>0</v>
      </c>
      <c r="AD4758" s="832">
        <v>0</v>
      </c>
      <c r="AE4758" s="832">
        <v>0</v>
      </c>
      <c r="AF4758" s="832">
        <v>0</v>
      </c>
      <c r="AG4758" s="832">
        <v>0</v>
      </c>
      <c r="AH4758" s="832">
        <v>0</v>
      </c>
      <c r="AI4758" s="832">
        <v>0</v>
      </c>
    </row>
    <row r="4759" spans="1:35" ht="15" customHeight="1">
      <c r="A4759" s="832" t="s">
        <v>1150</v>
      </c>
      <c r="B4759" s="832">
        <v>2025</v>
      </c>
      <c r="C4759" s="832" t="s">
        <v>1987</v>
      </c>
      <c r="D4759" s="832" t="s">
        <v>1988</v>
      </c>
      <c r="E4759" s="832" t="s">
        <v>333</v>
      </c>
      <c r="F4759" s="832" t="s">
        <v>1792</v>
      </c>
      <c r="G4759" s="832">
        <v>0</v>
      </c>
      <c r="H4759" s="832">
        <v>0</v>
      </c>
      <c r="I4759" s="832">
        <v>0</v>
      </c>
      <c r="J4759" s="832">
        <v>0</v>
      </c>
      <c r="K4759" s="832">
        <v>0</v>
      </c>
      <c r="L4759" s="832">
        <v>0</v>
      </c>
      <c r="M4759" s="832">
        <v>0</v>
      </c>
      <c r="N4759" s="832">
        <v>0</v>
      </c>
      <c r="O4759" s="832">
        <v>0</v>
      </c>
      <c r="P4759" s="832">
        <v>0</v>
      </c>
      <c r="Q4759" s="832">
        <v>0</v>
      </c>
      <c r="R4759" s="832">
        <v>0</v>
      </c>
      <c r="S4759" s="832">
        <v>0</v>
      </c>
      <c r="T4759" s="832">
        <v>0</v>
      </c>
      <c r="U4759" s="832">
        <v>0</v>
      </c>
      <c r="V4759" s="832">
        <v>0</v>
      </c>
      <c r="W4759" s="832">
        <v>0</v>
      </c>
      <c r="X4759" s="832">
        <v>0</v>
      </c>
      <c r="Y4759" s="832">
        <v>0</v>
      </c>
      <c r="Z4759" s="832">
        <v>0</v>
      </c>
      <c r="AA4759" s="832">
        <v>0</v>
      </c>
      <c r="AB4759" s="832">
        <v>0</v>
      </c>
      <c r="AC4759" s="832">
        <v>0</v>
      </c>
      <c r="AD4759" s="832">
        <v>0</v>
      </c>
      <c r="AE4759" s="832">
        <v>0</v>
      </c>
      <c r="AF4759" s="832">
        <v>0</v>
      </c>
      <c r="AG4759" s="832">
        <v>0</v>
      </c>
      <c r="AH4759" s="832">
        <v>0</v>
      </c>
      <c r="AI4759" s="832">
        <v>0</v>
      </c>
    </row>
    <row r="4760" spans="1:35" ht="15" customHeight="1">
      <c r="A4760" s="832" t="s">
        <v>1150</v>
      </c>
      <c r="B4760" s="832">
        <v>2025</v>
      </c>
      <c r="C4760" s="832" t="s">
        <v>1989</v>
      </c>
      <c r="D4760" s="832" t="s">
        <v>1990</v>
      </c>
      <c r="E4760" s="832" t="s">
        <v>333</v>
      </c>
      <c r="F4760" s="832" t="s">
        <v>1792</v>
      </c>
      <c r="G4760" s="832">
        <v>0</v>
      </c>
      <c r="H4760" s="832">
        <v>0</v>
      </c>
      <c r="I4760" s="832">
        <v>0</v>
      </c>
      <c r="J4760" s="832">
        <v>0</v>
      </c>
      <c r="K4760" s="832">
        <v>0</v>
      </c>
      <c r="L4760" s="832">
        <v>0</v>
      </c>
      <c r="M4760" s="832">
        <v>0</v>
      </c>
      <c r="N4760" s="832">
        <v>0</v>
      </c>
      <c r="O4760" s="832">
        <v>0</v>
      </c>
      <c r="P4760" s="832">
        <v>0</v>
      </c>
      <c r="Q4760" s="832">
        <v>0</v>
      </c>
      <c r="R4760" s="832">
        <v>0</v>
      </c>
      <c r="S4760" s="832">
        <v>0</v>
      </c>
      <c r="T4760" s="832">
        <v>0</v>
      </c>
      <c r="U4760" s="832">
        <v>0</v>
      </c>
      <c r="V4760" s="832">
        <v>0</v>
      </c>
      <c r="W4760" s="832">
        <v>0</v>
      </c>
      <c r="X4760" s="832">
        <v>0</v>
      </c>
      <c r="Y4760" s="832">
        <v>0</v>
      </c>
      <c r="Z4760" s="832">
        <v>0</v>
      </c>
      <c r="AA4760" s="832">
        <v>0</v>
      </c>
      <c r="AB4760" s="832">
        <v>0</v>
      </c>
      <c r="AC4760" s="832">
        <v>0</v>
      </c>
      <c r="AD4760" s="832">
        <v>0</v>
      </c>
      <c r="AE4760" s="832">
        <v>0</v>
      </c>
      <c r="AF4760" s="832">
        <v>0</v>
      </c>
      <c r="AG4760" s="832">
        <v>0</v>
      </c>
      <c r="AH4760" s="832">
        <v>0</v>
      </c>
      <c r="AI4760" s="832">
        <v>0</v>
      </c>
    </row>
    <row r="4761" spans="1:35" ht="15" customHeight="1">
      <c r="A4761" s="832" t="s">
        <v>1150</v>
      </c>
      <c r="B4761" s="832">
        <v>2025</v>
      </c>
      <c r="C4761" s="832" t="s">
        <v>1991</v>
      </c>
      <c r="D4761" s="832" t="s">
        <v>1992</v>
      </c>
      <c r="E4761" s="832" t="s">
        <v>333</v>
      </c>
      <c r="F4761" s="832" t="s">
        <v>1792</v>
      </c>
      <c r="G4761" s="832">
        <v>0</v>
      </c>
      <c r="H4761" s="832">
        <v>0</v>
      </c>
      <c r="I4761" s="832">
        <v>0</v>
      </c>
      <c r="J4761" s="832">
        <v>0</v>
      </c>
      <c r="K4761" s="832">
        <v>0</v>
      </c>
      <c r="L4761" s="832">
        <v>0</v>
      </c>
      <c r="M4761" s="832">
        <v>0</v>
      </c>
      <c r="N4761" s="832">
        <v>0</v>
      </c>
      <c r="O4761" s="832">
        <v>0</v>
      </c>
      <c r="P4761" s="832">
        <v>0</v>
      </c>
      <c r="Q4761" s="832">
        <v>0</v>
      </c>
      <c r="R4761" s="832">
        <v>0</v>
      </c>
      <c r="S4761" s="832">
        <v>0</v>
      </c>
      <c r="T4761" s="832">
        <v>0</v>
      </c>
      <c r="U4761" s="832">
        <v>0</v>
      </c>
      <c r="V4761" s="832">
        <v>0</v>
      </c>
      <c r="W4761" s="832">
        <v>0</v>
      </c>
      <c r="X4761" s="832">
        <v>0</v>
      </c>
      <c r="Y4761" s="832">
        <v>0</v>
      </c>
      <c r="Z4761" s="832">
        <v>0</v>
      </c>
      <c r="AA4761" s="832">
        <v>0</v>
      </c>
      <c r="AB4761" s="832">
        <v>0</v>
      </c>
      <c r="AC4761" s="832">
        <v>0</v>
      </c>
      <c r="AD4761" s="832">
        <v>0</v>
      </c>
      <c r="AE4761" s="832">
        <v>0</v>
      </c>
      <c r="AF4761" s="832">
        <v>0</v>
      </c>
      <c r="AG4761" s="832">
        <v>0</v>
      </c>
      <c r="AH4761" s="832">
        <v>0</v>
      </c>
      <c r="AI4761" s="832">
        <v>0</v>
      </c>
    </row>
    <row r="4762" spans="1:35" ht="15" customHeight="1">
      <c r="A4762" s="832" t="s">
        <v>1150</v>
      </c>
      <c r="B4762" s="832">
        <v>2025</v>
      </c>
      <c r="C4762" s="832" t="s">
        <v>1993</v>
      </c>
      <c r="D4762" s="832" t="s">
        <v>1994</v>
      </c>
      <c r="E4762" s="832" t="s">
        <v>333</v>
      </c>
      <c r="F4762" s="832" t="s">
        <v>1792</v>
      </c>
      <c r="G4762" s="832">
        <v>0</v>
      </c>
      <c r="H4762" s="832">
        <v>0</v>
      </c>
      <c r="I4762" s="832">
        <v>0</v>
      </c>
      <c r="J4762" s="832">
        <v>0</v>
      </c>
      <c r="K4762" s="832">
        <v>0</v>
      </c>
      <c r="L4762" s="832">
        <v>0</v>
      </c>
      <c r="M4762" s="832">
        <v>0</v>
      </c>
      <c r="N4762" s="832">
        <v>0</v>
      </c>
      <c r="O4762" s="832">
        <v>0</v>
      </c>
      <c r="P4762" s="832">
        <v>0</v>
      </c>
      <c r="Q4762" s="832">
        <v>0</v>
      </c>
      <c r="R4762" s="832">
        <v>0</v>
      </c>
      <c r="S4762" s="832">
        <v>0</v>
      </c>
      <c r="T4762" s="832">
        <v>0</v>
      </c>
      <c r="U4762" s="832">
        <v>0</v>
      </c>
      <c r="V4762" s="832">
        <v>0</v>
      </c>
      <c r="W4762" s="832">
        <v>0</v>
      </c>
      <c r="X4762" s="832">
        <v>0</v>
      </c>
      <c r="Y4762" s="832">
        <v>0</v>
      </c>
      <c r="Z4762" s="832">
        <v>0</v>
      </c>
      <c r="AA4762" s="832">
        <v>0</v>
      </c>
      <c r="AB4762" s="832">
        <v>0</v>
      </c>
      <c r="AC4762" s="832">
        <v>0</v>
      </c>
      <c r="AD4762" s="832">
        <v>0</v>
      </c>
      <c r="AE4762" s="832">
        <v>0</v>
      </c>
      <c r="AF4762" s="832">
        <v>0</v>
      </c>
      <c r="AG4762" s="832">
        <v>0</v>
      </c>
      <c r="AH4762" s="832">
        <v>0</v>
      </c>
      <c r="AI4762" s="832">
        <v>0</v>
      </c>
    </row>
    <row r="4763" spans="1:35" ht="15" customHeight="1">
      <c r="A4763" s="832" t="s">
        <v>1150</v>
      </c>
      <c r="B4763" s="832">
        <v>2025</v>
      </c>
      <c r="C4763" s="832" t="s">
        <v>1995</v>
      </c>
      <c r="D4763" s="832" t="s">
        <v>1996</v>
      </c>
      <c r="E4763" s="832" t="s">
        <v>333</v>
      </c>
      <c r="F4763" s="832" t="s">
        <v>1792</v>
      </c>
      <c r="G4763" s="832">
        <v>0</v>
      </c>
      <c r="H4763" s="832">
        <v>0</v>
      </c>
      <c r="I4763" s="832">
        <v>0</v>
      </c>
      <c r="J4763" s="832">
        <v>0</v>
      </c>
      <c r="K4763" s="832">
        <v>0</v>
      </c>
      <c r="L4763" s="832">
        <v>0</v>
      </c>
      <c r="M4763" s="832">
        <v>0</v>
      </c>
      <c r="N4763" s="832">
        <v>0</v>
      </c>
      <c r="O4763" s="832">
        <v>0</v>
      </c>
      <c r="P4763" s="832">
        <v>0</v>
      </c>
      <c r="Q4763" s="832">
        <v>0</v>
      </c>
      <c r="R4763" s="832">
        <v>0</v>
      </c>
      <c r="S4763" s="832">
        <v>0</v>
      </c>
      <c r="T4763" s="832">
        <v>0</v>
      </c>
      <c r="U4763" s="832">
        <v>0</v>
      </c>
      <c r="V4763" s="832">
        <v>0</v>
      </c>
      <c r="W4763" s="832">
        <v>0</v>
      </c>
      <c r="X4763" s="832">
        <v>0</v>
      </c>
      <c r="Y4763" s="832">
        <v>0</v>
      </c>
      <c r="Z4763" s="832">
        <v>0</v>
      </c>
      <c r="AA4763" s="832">
        <v>0</v>
      </c>
      <c r="AB4763" s="832">
        <v>0</v>
      </c>
      <c r="AC4763" s="832">
        <v>0</v>
      </c>
      <c r="AD4763" s="832">
        <v>0</v>
      </c>
      <c r="AE4763" s="832">
        <v>0</v>
      </c>
      <c r="AF4763" s="832">
        <v>0</v>
      </c>
      <c r="AG4763" s="832">
        <v>0</v>
      </c>
      <c r="AH4763" s="832">
        <v>0</v>
      </c>
      <c r="AI4763" s="832">
        <v>0</v>
      </c>
    </row>
    <row r="4764" spans="1:35" ht="15" customHeight="1">
      <c r="A4764" s="832" t="s">
        <v>1150</v>
      </c>
      <c r="B4764" s="832">
        <v>2025</v>
      </c>
      <c r="C4764" s="832" t="s">
        <v>1997</v>
      </c>
      <c r="D4764" s="832" t="s">
        <v>1998</v>
      </c>
      <c r="E4764" s="832" t="s">
        <v>333</v>
      </c>
      <c r="F4764" s="832" t="s">
        <v>1792</v>
      </c>
      <c r="G4764" s="832">
        <v>0</v>
      </c>
      <c r="H4764" s="832">
        <v>0</v>
      </c>
      <c r="I4764" s="832">
        <v>0</v>
      </c>
      <c r="J4764" s="832">
        <v>0</v>
      </c>
      <c r="K4764" s="832">
        <v>0</v>
      </c>
      <c r="L4764" s="832">
        <v>0</v>
      </c>
      <c r="M4764" s="832">
        <v>0</v>
      </c>
      <c r="N4764" s="832">
        <v>0</v>
      </c>
      <c r="O4764" s="832">
        <v>0</v>
      </c>
      <c r="P4764" s="832">
        <v>0</v>
      </c>
      <c r="Q4764" s="832">
        <v>0</v>
      </c>
      <c r="R4764" s="832">
        <v>0</v>
      </c>
      <c r="S4764" s="832">
        <v>0</v>
      </c>
      <c r="T4764" s="832">
        <v>0</v>
      </c>
      <c r="U4764" s="832">
        <v>0</v>
      </c>
      <c r="V4764" s="832">
        <v>0</v>
      </c>
      <c r="W4764" s="832">
        <v>0</v>
      </c>
      <c r="X4764" s="832">
        <v>0</v>
      </c>
      <c r="Y4764" s="832">
        <v>0</v>
      </c>
      <c r="Z4764" s="832">
        <v>0</v>
      </c>
      <c r="AA4764" s="832">
        <v>0</v>
      </c>
      <c r="AB4764" s="832">
        <v>0</v>
      </c>
      <c r="AC4764" s="832">
        <v>0</v>
      </c>
      <c r="AD4764" s="832">
        <v>0</v>
      </c>
      <c r="AE4764" s="832">
        <v>0</v>
      </c>
      <c r="AF4764" s="832">
        <v>0</v>
      </c>
      <c r="AG4764" s="832">
        <v>0</v>
      </c>
      <c r="AH4764" s="832">
        <v>0</v>
      </c>
      <c r="AI4764" s="832">
        <v>0</v>
      </c>
    </row>
    <row r="4765" spans="1:35" ht="15" customHeight="1">
      <c r="A4765" s="832" t="s">
        <v>1150</v>
      </c>
      <c r="B4765" s="832">
        <v>2025</v>
      </c>
      <c r="C4765" s="832" t="s">
        <v>1999</v>
      </c>
      <c r="D4765" s="832" t="s">
        <v>1115</v>
      </c>
      <c r="E4765" s="832" t="s">
        <v>333</v>
      </c>
      <c r="F4765" s="832" t="s">
        <v>1792</v>
      </c>
      <c r="G4765" s="832">
        <v>0</v>
      </c>
      <c r="H4765" s="832">
        <v>0</v>
      </c>
      <c r="I4765" s="832">
        <v>0</v>
      </c>
      <c r="J4765" s="832">
        <v>0</v>
      </c>
      <c r="K4765" s="832">
        <v>0</v>
      </c>
      <c r="L4765" s="832">
        <v>0</v>
      </c>
      <c r="M4765" s="832">
        <v>0</v>
      </c>
      <c r="N4765" s="832">
        <v>0</v>
      </c>
      <c r="O4765" s="832">
        <v>0</v>
      </c>
      <c r="P4765" s="832">
        <v>0</v>
      </c>
      <c r="Q4765" s="832">
        <v>0</v>
      </c>
      <c r="R4765" s="832">
        <v>0</v>
      </c>
      <c r="S4765" s="832">
        <v>0</v>
      </c>
      <c r="T4765" s="832">
        <v>0</v>
      </c>
      <c r="U4765" s="832">
        <v>0</v>
      </c>
      <c r="V4765" s="832">
        <v>0</v>
      </c>
      <c r="W4765" s="832">
        <v>0</v>
      </c>
      <c r="X4765" s="832">
        <v>0</v>
      </c>
      <c r="Y4765" s="832">
        <v>0</v>
      </c>
      <c r="Z4765" s="832">
        <v>0</v>
      </c>
      <c r="AA4765" s="832">
        <v>0</v>
      </c>
      <c r="AB4765" s="832">
        <v>0</v>
      </c>
      <c r="AC4765" s="832">
        <v>0</v>
      </c>
      <c r="AD4765" s="832">
        <v>0</v>
      </c>
      <c r="AE4765" s="832">
        <v>0</v>
      </c>
      <c r="AF4765" s="832">
        <v>0</v>
      </c>
      <c r="AG4765" s="832">
        <v>0</v>
      </c>
      <c r="AH4765" s="832">
        <v>0</v>
      </c>
      <c r="AI4765" s="832">
        <v>0</v>
      </c>
    </row>
    <row r="4766" spans="1:35" ht="15" customHeight="1">
      <c r="A4766" s="832" t="s">
        <v>1150</v>
      </c>
      <c r="B4766" s="832">
        <v>2025</v>
      </c>
      <c r="C4766" s="832" t="s">
        <v>2000</v>
      </c>
      <c r="D4766" s="832" t="s">
        <v>2001</v>
      </c>
      <c r="E4766" s="832" t="s">
        <v>333</v>
      </c>
      <c r="F4766" s="832" t="s">
        <v>1792</v>
      </c>
      <c r="G4766" s="832">
        <v>0</v>
      </c>
      <c r="H4766" s="832">
        <v>0</v>
      </c>
      <c r="I4766" s="832">
        <v>0</v>
      </c>
      <c r="J4766" s="832">
        <v>0</v>
      </c>
      <c r="K4766" s="832">
        <v>0</v>
      </c>
      <c r="L4766" s="832">
        <v>0</v>
      </c>
      <c r="M4766" s="832">
        <v>0</v>
      </c>
      <c r="N4766" s="832">
        <v>0</v>
      </c>
      <c r="O4766" s="832">
        <v>0</v>
      </c>
      <c r="P4766" s="832">
        <v>0</v>
      </c>
      <c r="Q4766" s="832">
        <v>0</v>
      </c>
      <c r="R4766" s="832">
        <v>0</v>
      </c>
      <c r="S4766" s="832">
        <v>0</v>
      </c>
      <c r="T4766" s="832">
        <v>0</v>
      </c>
      <c r="U4766" s="832">
        <v>0</v>
      </c>
      <c r="V4766" s="832">
        <v>0</v>
      </c>
      <c r="W4766" s="832">
        <v>0</v>
      </c>
      <c r="X4766" s="832">
        <v>0</v>
      </c>
      <c r="Y4766" s="832">
        <v>0</v>
      </c>
      <c r="Z4766" s="832">
        <v>0</v>
      </c>
      <c r="AA4766" s="832">
        <v>0</v>
      </c>
      <c r="AB4766" s="832">
        <v>0</v>
      </c>
      <c r="AC4766" s="832">
        <v>0</v>
      </c>
      <c r="AD4766" s="832">
        <v>0</v>
      </c>
      <c r="AE4766" s="832">
        <v>0</v>
      </c>
      <c r="AF4766" s="832">
        <v>0</v>
      </c>
      <c r="AG4766" s="832">
        <v>0</v>
      </c>
      <c r="AH4766" s="832">
        <v>0</v>
      </c>
      <c r="AI4766" s="832">
        <v>0</v>
      </c>
    </row>
    <row r="4767" spans="1:35" ht="15" customHeight="1">
      <c r="A4767" s="832" t="s">
        <v>1150</v>
      </c>
      <c r="B4767" s="832">
        <v>2025</v>
      </c>
      <c r="C4767" s="832" t="s">
        <v>2002</v>
      </c>
      <c r="D4767" s="832" t="s">
        <v>2003</v>
      </c>
      <c r="E4767" s="832" t="s">
        <v>333</v>
      </c>
      <c r="F4767" s="832" t="s">
        <v>1792</v>
      </c>
      <c r="G4767" s="832">
        <v>4650000</v>
      </c>
      <c r="H4767" s="832">
        <v>4650000</v>
      </c>
      <c r="I4767" s="832">
        <v>4650000</v>
      </c>
      <c r="J4767" s="832">
        <v>4650000</v>
      </c>
      <c r="K4767" s="832">
        <v>4650000</v>
      </c>
      <c r="L4767" s="832">
        <v>4650000</v>
      </c>
      <c r="M4767" s="832">
        <v>4650000</v>
      </c>
      <c r="N4767" s="832">
        <v>6950932</v>
      </c>
      <c r="O4767" s="832">
        <v>6950932</v>
      </c>
      <c r="P4767" s="832">
        <v>6950932</v>
      </c>
      <c r="Q4767" s="832">
        <v>6950932</v>
      </c>
      <c r="R4767" s="832">
        <v>6950932</v>
      </c>
      <c r="S4767" s="832">
        <v>0</v>
      </c>
      <c r="T4767" s="832">
        <v>0</v>
      </c>
      <c r="U4767" s="832">
        <v>0</v>
      </c>
      <c r="V4767" s="832">
        <v>0</v>
      </c>
      <c r="W4767" s="832">
        <v>0</v>
      </c>
      <c r="X4767" s="832">
        <v>0</v>
      </c>
      <c r="Y4767" s="832">
        <v>0</v>
      </c>
      <c r="Z4767" s="832">
        <v>0</v>
      </c>
      <c r="AA4767" s="832">
        <v>0</v>
      </c>
      <c r="AB4767" s="832">
        <v>0</v>
      </c>
      <c r="AC4767" s="832">
        <v>0</v>
      </c>
      <c r="AD4767" s="832">
        <v>0</v>
      </c>
      <c r="AE4767" s="832">
        <v>0</v>
      </c>
      <c r="AF4767" s="832">
        <v>0</v>
      </c>
      <c r="AG4767" s="832">
        <v>0</v>
      </c>
      <c r="AH4767" s="832">
        <v>0</v>
      </c>
      <c r="AI4767" s="832">
        <v>0</v>
      </c>
    </row>
    <row r="4768" spans="1:35" ht="15" customHeight="1">
      <c r="A4768" s="832" t="s">
        <v>1150</v>
      </c>
      <c r="B4768" s="832">
        <v>2025</v>
      </c>
      <c r="C4768" s="832" t="s">
        <v>2004</v>
      </c>
      <c r="D4768" s="832" t="s">
        <v>2005</v>
      </c>
      <c r="E4768" s="832" t="s">
        <v>333</v>
      </c>
      <c r="F4768" s="832" t="s">
        <v>1792</v>
      </c>
      <c r="G4768" s="832">
        <v>0</v>
      </c>
      <c r="H4768" s="832">
        <v>0</v>
      </c>
      <c r="I4768" s="832">
        <v>0</v>
      </c>
      <c r="J4768" s="832">
        <v>0</v>
      </c>
      <c r="K4768" s="832">
        <v>0</v>
      </c>
      <c r="L4768" s="832">
        <v>0</v>
      </c>
      <c r="M4768" s="832">
        <v>0</v>
      </c>
      <c r="N4768" s="832">
        <v>-232333</v>
      </c>
      <c r="O4768" s="832">
        <v>-232333</v>
      </c>
      <c r="P4768" s="832">
        <v>-232333</v>
      </c>
      <c r="Q4768" s="832">
        <v>-232333</v>
      </c>
      <c r="R4768" s="832">
        <v>-232333</v>
      </c>
      <c r="S4768" s="832">
        <v>0</v>
      </c>
      <c r="T4768" s="832">
        <v>0</v>
      </c>
      <c r="U4768" s="832">
        <v>0</v>
      </c>
      <c r="V4768" s="832">
        <v>0</v>
      </c>
      <c r="W4768" s="832">
        <v>0</v>
      </c>
      <c r="X4768" s="832">
        <v>0</v>
      </c>
      <c r="Y4768" s="832">
        <v>0</v>
      </c>
      <c r="Z4768" s="832">
        <v>0</v>
      </c>
      <c r="AA4768" s="832">
        <v>0</v>
      </c>
      <c r="AB4768" s="832">
        <v>0</v>
      </c>
      <c r="AC4768" s="832">
        <v>0</v>
      </c>
      <c r="AD4768" s="832">
        <v>0</v>
      </c>
      <c r="AE4768" s="832">
        <v>0</v>
      </c>
      <c r="AF4768" s="832">
        <v>0</v>
      </c>
      <c r="AG4768" s="832">
        <v>0</v>
      </c>
      <c r="AH4768" s="832">
        <v>0</v>
      </c>
      <c r="AI4768" s="832">
        <v>0</v>
      </c>
    </row>
    <row r="4769" spans="1:35" ht="15" customHeight="1">
      <c r="A4769" s="832" t="s">
        <v>1150</v>
      </c>
      <c r="B4769" s="832">
        <v>2025</v>
      </c>
      <c r="C4769" s="832" t="s">
        <v>2006</v>
      </c>
      <c r="D4769" s="832" t="s">
        <v>2007</v>
      </c>
      <c r="E4769" s="832" t="s">
        <v>333</v>
      </c>
      <c r="F4769" s="832" t="s">
        <v>1153</v>
      </c>
      <c r="G4769" s="832">
        <v>0</v>
      </c>
      <c r="H4769" s="832">
        <v>0</v>
      </c>
      <c r="I4769" s="832">
        <v>0</v>
      </c>
      <c r="J4769" s="832">
        <v>0</v>
      </c>
      <c r="K4769" s="832">
        <v>0</v>
      </c>
      <c r="L4769" s="832">
        <v>0</v>
      </c>
      <c r="M4769" s="832">
        <v>0</v>
      </c>
      <c r="N4769" s="832">
        <v>0</v>
      </c>
      <c r="O4769" s="832">
        <v>0</v>
      </c>
      <c r="P4769" s="832">
        <v>0</v>
      </c>
      <c r="Q4769" s="832">
        <v>0</v>
      </c>
      <c r="R4769" s="832">
        <v>0</v>
      </c>
      <c r="S4769" s="832">
        <v>0</v>
      </c>
      <c r="T4769" s="832">
        <v>0</v>
      </c>
      <c r="U4769" s="832">
        <v>0</v>
      </c>
      <c r="V4769" s="832">
        <v>0</v>
      </c>
      <c r="W4769" s="832">
        <v>0</v>
      </c>
      <c r="X4769" s="832">
        <v>0</v>
      </c>
      <c r="Y4769" s="832">
        <v>0</v>
      </c>
      <c r="Z4769" s="832">
        <v>0</v>
      </c>
      <c r="AA4769" s="832">
        <v>0</v>
      </c>
      <c r="AB4769" s="832">
        <v>0</v>
      </c>
      <c r="AC4769" s="832">
        <v>0</v>
      </c>
      <c r="AD4769" s="832">
        <v>0</v>
      </c>
      <c r="AE4769" s="832">
        <v>0</v>
      </c>
      <c r="AF4769" s="832">
        <v>0</v>
      </c>
      <c r="AG4769" s="832">
        <v>0</v>
      </c>
      <c r="AH4769" s="832">
        <v>0</v>
      </c>
      <c r="AI4769" s="832">
        <v>0</v>
      </c>
    </row>
    <row r="4770" spans="1:35" ht="15" customHeight="1">
      <c r="A4770" s="832" t="s">
        <v>1150</v>
      </c>
      <c r="B4770" s="832">
        <v>2025</v>
      </c>
      <c r="C4770" s="832" t="s">
        <v>2008</v>
      </c>
      <c r="D4770" s="832" t="s">
        <v>1803</v>
      </c>
      <c r="E4770" s="832" t="s">
        <v>333</v>
      </c>
      <c r="F4770" s="832" t="s">
        <v>1153</v>
      </c>
      <c r="G4770" s="832">
        <v>0</v>
      </c>
      <c r="H4770" s="832">
        <v>0</v>
      </c>
      <c r="I4770" s="832">
        <v>0</v>
      </c>
      <c r="J4770" s="832">
        <v>0</v>
      </c>
      <c r="K4770" s="832">
        <v>0</v>
      </c>
      <c r="L4770" s="832">
        <v>0</v>
      </c>
      <c r="M4770" s="832">
        <v>0</v>
      </c>
      <c r="N4770" s="832">
        <v>0</v>
      </c>
      <c r="O4770" s="832">
        <v>0</v>
      </c>
      <c r="P4770" s="832">
        <v>0</v>
      </c>
      <c r="Q4770" s="832">
        <v>0</v>
      </c>
      <c r="R4770" s="832">
        <v>0</v>
      </c>
      <c r="S4770" s="832">
        <v>0</v>
      </c>
      <c r="T4770" s="832">
        <v>0</v>
      </c>
      <c r="U4770" s="832">
        <v>0</v>
      </c>
      <c r="V4770" s="832">
        <v>0</v>
      </c>
      <c r="W4770" s="832">
        <v>0</v>
      </c>
      <c r="X4770" s="832">
        <v>0</v>
      </c>
      <c r="Y4770" s="832">
        <v>0</v>
      </c>
      <c r="Z4770" s="832">
        <v>0</v>
      </c>
      <c r="AA4770" s="832">
        <v>0</v>
      </c>
      <c r="AB4770" s="832">
        <v>0</v>
      </c>
      <c r="AC4770" s="832">
        <v>0</v>
      </c>
      <c r="AD4770" s="832">
        <v>0</v>
      </c>
      <c r="AE4770" s="832">
        <v>0</v>
      </c>
      <c r="AF4770" s="832">
        <v>0</v>
      </c>
      <c r="AG4770" s="832">
        <v>0</v>
      </c>
      <c r="AH4770" s="832">
        <v>0</v>
      </c>
      <c r="AI4770" s="832">
        <v>0</v>
      </c>
    </row>
    <row r="4771" spans="1:35" ht="15" customHeight="1">
      <c r="A4771" s="832" t="s">
        <v>1150</v>
      </c>
      <c r="B4771" s="832">
        <v>2025</v>
      </c>
      <c r="C4771" s="832" t="s">
        <v>2011</v>
      </c>
      <c r="D4771" s="832" t="s">
        <v>2012</v>
      </c>
      <c r="E4771" s="832" t="s">
        <v>2013</v>
      </c>
      <c r="F4771" s="832" t="s">
        <v>1153</v>
      </c>
      <c r="G4771" s="832">
        <v>8309801.5099999998</v>
      </c>
      <c r="H4771" s="832">
        <v>8636645.3599999994</v>
      </c>
      <c r="I4771" s="832">
        <v>10218895.59</v>
      </c>
      <c r="J4771" s="832">
        <v>7928457.9500000002</v>
      </c>
      <c r="K4771" s="832">
        <v>6809758.1699999999</v>
      </c>
      <c r="L4771" s="832">
        <v>7789802.7699999996</v>
      </c>
      <c r="M4771" s="832">
        <v>8797657.7699999996</v>
      </c>
      <c r="N4771" s="832">
        <v>9002367.5999999996</v>
      </c>
      <c r="O4771" s="832">
        <v>9934155.8599999994</v>
      </c>
      <c r="P4771" s="832">
        <v>10620089.560000001</v>
      </c>
      <c r="Q4771" s="832">
        <v>9613735.1799999997</v>
      </c>
      <c r="R4771" s="832">
        <v>7661879.1600000001</v>
      </c>
      <c r="S4771" s="832">
        <v>0</v>
      </c>
      <c r="T4771" s="832">
        <v>0</v>
      </c>
      <c r="U4771" s="832">
        <v>0</v>
      </c>
      <c r="V4771" s="832">
        <v>0</v>
      </c>
      <c r="W4771" s="832">
        <v>0</v>
      </c>
      <c r="X4771" s="832">
        <v>0</v>
      </c>
      <c r="Y4771" s="832">
        <v>0</v>
      </c>
      <c r="Z4771" s="832">
        <v>0</v>
      </c>
      <c r="AA4771" s="832">
        <v>0</v>
      </c>
      <c r="AB4771" s="832">
        <v>0</v>
      </c>
      <c r="AC4771" s="832">
        <v>0</v>
      </c>
      <c r="AD4771" s="832">
        <v>0</v>
      </c>
      <c r="AE4771" s="832">
        <v>0</v>
      </c>
      <c r="AF4771" s="832">
        <v>0</v>
      </c>
      <c r="AG4771" s="832">
        <v>0</v>
      </c>
      <c r="AH4771" s="832">
        <v>0</v>
      </c>
      <c r="AI4771" s="832">
        <v>0</v>
      </c>
    </row>
    <row r="4772" spans="1:35" ht="15" customHeight="1">
      <c r="A4772" s="832" t="s">
        <v>1150</v>
      </c>
      <c r="B4772" s="832">
        <v>2025</v>
      </c>
      <c r="C4772" s="832" t="s">
        <v>2014</v>
      </c>
      <c r="D4772" s="832" t="s">
        <v>2015</v>
      </c>
      <c r="E4772" s="832" t="s">
        <v>2013</v>
      </c>
      <c r="F4772" s="832" t="s">
        <v>1153</v>
      </c>
      <c r="G4772" s="832">
        <v>198578</v>
      </c>
      <c r="H4772" s="832">
        <v>95256</v>
      </c>
      <c r="I4772" s="832">
        <v>98217</v>
      </c>
      <c r="J4772" s="832">
        <v>133784</v>
      </c>
      <c r="K4772" s="832">
        <v>0</v>
      </c>
      <c r="L4772" s="832">
        <v>0</v>
      </c>
      <c r="M4772" s="832">
        <v>0</v>
      </c>
      <c r="N4772" s="832">
        <v>0</v>
      </c>
      <c r="O4772" s="832">
        <v>158112</v>
      </c>
      <c r="P4772" s="832">
        <v>152415</v>
      </c>
      <c r="Q4772" s="832">
        <v>412592</v>
      </c>
      <c r="R4772" s="832">
        <v>608824</v>
      </c>
      <c r="S4772" s="832">
        <v>0</v>
      </c>
      <c r="T4772" s="832">
        <v>0</v>
      </c>
      <c r="U4772" s="832">
        <v>0</v>
      </c>
      <c r="V4772" s="832">
        <v>0</v>
      </c>
      <c r="W4772" s="832">
        <v>0</v>
      </c>
      <c r="X4772" s="832">
        <v>0</v>
      </c>
      <c r="Y4772" s="832">
        <v>0</v>
      </c>
      <c r="Z4772" s="832">
        <v>0</v>
      </c>
      <c r="AA4772" s="832">
        <v>0</v>
      </c>
      <c r="AB4772" s="832">
        <v>0</v>
      </c>
      <c r="AC4772" s="832">
        <v>0</v>
      </c>
      <c r="AD4772" s="832">
        <v>0</v>
      </c>
      <c r="AE4772" s="832">
        <v>0</v>
      </c>
      <c r="AF4772" s="832">
        <v>0</v>
      </c>
      <c r="AG4772" s="832">
        <v>0</v>
      </c>
      <c r="AH4772" s="832">
        <v>0</v>
      </c>
      <c r="AI4772" s="832">
        <v>0</v>
      </c>
    </row>
    <row r="4773" spans="1:35" ht="15" customHeight="1">
      <c r="A4773" s="832" t="s">
        <v>1150</v>
      </c>
      <c r="B4773" s="832">
        <v>2025</v>
      </c>
      <c r="C4773" s="832" t="s">
        <v>2016</v>
      </c>
      <c r="D4773" s="832" t="s">
        <v>2017</v>
      </c>
      <c r="E4773" s="832" t="s">
        <v>2013</v>
      </c>
      <c r="F4773" s="832" t="s">
        <v>1153</v>
      </c>
      <c r="G4773" s="832">
        <v>875516.25</v>
      </c>
      <c r="H4773" s="832">
        <v>851337.05</v>
      </c>
      <c r="I4773" s="832">
        <v>785645.45</v>
      </c>
      <c r="J4773" s="832">
        <v>510094.48</v>
      </c>
      <c r="K4773" s="832">
        <v>627103.47</v>
      </c>
      <c r="L4773" s="832">
        <v>556344.32999999996</v>
      </c>
      <c r="M4773" s="832">
        <v>587901.98</v>
      </c>
      <c r="N4773" s="832">
        <v>577593.75</v>
      </c>
      <c r="O4773" s="832">
        <v>576723.29</v>
      </c>
      <c r="P4773" s="832">
        <v>604755.63</v>
      </c>
      <c r="Q4773" s="832">
        <v>791180.54</v>
      </c>
      <c r="R4773" s="832">
        <v>807697.55</v>
      </c>
      <c r="S4773" s="832">
        <v>0</v>
      </c>
      <c r="T4773" s="832">
        <v>0</v>
      </c>
      <c r="U4773" s="832">
        <v>0</v>
      </c>
      <c r="V4773" s="832">
        <v>0</v>
      </c>
      <c r="W4773" s="832">
        <v>0</v>
      </c>
      <c r="X4773" s="832">
        <v>0</v>
      </c>
      <c r="Y4773" s="832">
        <v>0</v>
      </c>
      <c r="Z4773" s="832">
        <v>0</v>
      </c>
      <c r="AA4773" s="832">
        <v>0</v>
      </c>
      <c r="AB4773" s="832">
        <v>0</v>
      </c>
      <c r="AC4773" s="832">
        <v>0</v>
      </c>
      <c r="AD4773" s="832">
        <v>0</v>
      </c>
      <c r="AE4773" s="832">
        <v>0</v>
      </c>
      <c r="AF4773" s="832">
        <v>0</v>
      </c>
      <c r="AG4773" s="832">
        <v>0</v>
      </c>
      <c r="AH4773" s="832">
        <v>0</v>
      </c>
      <c r="AI4773" s="832">
        <v>0</v>
      </c>
    </row>
    <row r="4774" spans="1:35" ht="15" customHeight="1">
      <c r="A4774" s="832" t="s">
        <v>1150</v>
      </c>
      <c r="B4774" s="832">
        <v>2025</v>
      </c>
      <c r="C4774" s="832" t="s">
        <v>2018</v>
      </c>
      <c r="D4774" s="832" t="s">
        <v>2019</v>
      </c>
      <c r="E4774" s="832" t="s">
        <v>2013</v>
      </c>
      <c r="F4774" s="832" t="s">
        <v>1153</v>
      </c>
      <c r="G4774" s="832">
        <v>0</v>
      </c>
      <c r="H4774" s="832">
        <v>0</v>
      </c>
      <c r="I4774" s="832">
        <v>0</v>
      </c>
      <c r="J4774" s="832">
        <v>0</v>
      </c>
      <c r="K4774" s="832">
        <v>0</v>
      </c>
      <c r="L4774" s="832">
        <v>0</v>
      </c>
      <c r="M4774" s="832">
        <v>0</v>
      </c>
      <c r="N4774" s="832">
        <v>0</v>
      </c>
      <c r="O4774" s="832">
        <v>0</v>
      </c>
      <c r="P4774" s="832">
        <v>0</v>
      </c>
      <c r="Q4774" s="832">
        <v>0</v>
      </c>
      <c r="R4774" s="832">
        <v>0</v>
      </c>
      <c r="S4774" s="832">
        <v>0</v>
      </c>
      <c r="T4774" s="832">
        <v>0</v>
      </c>
      <c r="U4774" s="832">
        <v>0</v>
      </c>
      <c r="V4774" s="832">
        <v>0</v>
      </c>
      <c r="W4774" s="832">
        <v>0</v>
      </c>
      <c r="X4774" s="832">
        <v>0</v>
      </c>
      <c r="Y4774" s="832">
        <v>0</v>
      </c>
      <c r="Z4774" s="832">
        <v>0</v>
      </c>
      <c r="AA4774" s="832">
        <v>0</v>
      </c>
      <c r="AB4774" s="832">
        <v>0</v>
      </c>
      <c r="AC4774" s="832">
        <v>0</v>
      </c>
      <c r="AD4774" s="832">
        <v>0</v>
      </c>
      <c r="AE4774" s="832">
        <v>0</v>
      </c>
      <c r="AF4774" s="832">
        <v>0</v>
      </c>
      <c r="AG4774" s="832">
        <v>0</v>
      </c>
      <c r="AH4774" s="832">
        <v>0</v>
      </c>
      <c r="AI4774" s="832">
        <v>0</v>
      </c>
    </row>
    <row r="4775" spans="1:35" ht="15" customHeight="1">
      <c r="A4775" s="832" t="s">
        <v>1150</v>
      </c>
      <c r="B4775" s="832">
        <v>2025</v>
      </c>
      <c r="C4775" s="832" t="s">
        <v>2020</v>
      </c>
      <c r="D4775" s="832" t="s">
        <v>2021</v>
      </c>
      <c r="E4775" s="832" t="s">
        <v>333</v>
      </c>
      <c r="F4775" s="832" t="s">
        <v>1153</v>
      </c>
      <c r="G4775" s="832">
        <v>0</v>
      </c>
      <c r="H4775" s="832">
        <v>0</v>
      </c>
      <c r="I4775" s="832">
        <v>0</v>
      </c>
      <c r="J4775" s="832">
        <v>0</v>
      </c>
      <c r="K4775" s="832">
        <v>0</v>
      </c>
      <c r="L4775" s="832">
        <v>0</v>
      </c>
      <c r="M4775" s="832">
        <v>0</v>
      </c>
      <c r="N4775" s="832">
        <v>0</v>
      </c>
      <c r="O4775" s="832">
        <v>0</v>
      </c>
      <c r="P4775" s="832">
        <v>0</v>
      </c>
      <c r="Q4775" s="832">
        <v>0</v>
      </c>
      <c r="R4775" s="832">
        <v>0</v>
      </c>
      <c r="S4775" s="832">
        <v>0</v>
      </c>
      <c r="T4775" s="832">
        <v>0</v>
      </c>
      <c r="U4775" s="832">
        <v>0</v>
      </c>
      <c r="V4775" s="832">
        <v>0</v>
      </c>
      <c r="W4775" s="832">
        <v>0</v>
      </c>
      <c r="X4775" s="832">
        <v>0</v>
      </c>
      <c r="Y4775" s="832">
        <v>0</v>
      </c>
      <c r="Z4775" s="832">
        <v>0</v>
      </c>
      <c r="AA4775" s="832">
        <v>0</v>
      </c>
      <c r="AB4775" s="832">
        <v>0</v>
      </c>
      <c r="AC4775" s="832">
        <v>0</v>
      </c>
      <c r="AD4775" s="832">
        <v>0</v>
      </c>
      <c r="AE4775" s="832">
        <v>0</v>
      </c>
      <c r="AF4775" s="832">
        <v>0</v>
      </c>
      <c r="AG4775" s="832">
        <v>0</v>
      </c>
      <c r="AH4775" s="832">
        <v>0</v>
      </c>
      <c r="AI4775" s="832">
        <v>0</v>
      </c>
    </row>
    <row r="4776" spans="1:35" ht="15" customHeight="1">
      <c r="A4776" s="832" t="s">
        <v>1150</v>
      </c>
      <c r="B4776" s="832">
        <v>2025</v>
      </c>
      <c r="C4776" s="832" t="s">
        <v>2022</v>
      </c>
      <c r="D4776" s="832" t="s">
        <v>2023</v>
      </c>
      <c r="E4776" s="832" t="s">
        <v>333</v>
      </c>
      <c r="F4776" s="832" t="s">
        <v>1153</v>
      </c>
      <c r="G4776" s="832">
        <v>0</v>
      </c>
      <c r="H4776" s="832">
        <v>0</v>
      </c>
      <c r="I4776" s="832">
        <v>0</v>
      </c>
      <c r="J4776" s="832">
        <v>0</v>
      </c>
      <c r="K4776" s="832">
        <v>0</v>
      </c>
      <c r="L4776" s="832">
        <v>0</v>
      </c>
      <c r="M4776" s="832">
        <v>0</v>
      </c>
      <c r="N4776" s="832">
        <v>0</v>
      </c>
      <c r="O4776" s="832">
        <v>0</v>
      </c>
      <c r="P4776" s="832">
        <v>0</v>
      </c>
      <c r="Q4776" s="832">
        <v>0</v>
      </c>
      <c r="R4776" s="832">
        <v>0</v>
      </c>
      <c r="S4776" s="832">
        <v>0</v>
      </c>
      <c r="T4776" s="832">
        <v>0</v>
      </c>
      <c r="U4776" s="832">
        <v>0</v>
      </c>
      <c r="V4776" s="832">
        <v>0</v>
      </c>
      <c r="W4776" s="832">
        <v>0</v>
      </c>
      <c r="X4776" s="832">
        <v>0</v>
      </c>
      <c r="Y4776" s="832">
        <v>0</v>
      </c>
      <c r="Z4776" s="832">
        <v>0</v>
      </c>
      <c r="AA4776" s="832">
        <v>0</v>
      </c>
      <c r="AB4776" s="832">
        <v>0</v>
      </c>
      <c r="AC4776" s="832">
        <v>0</v>
      </c>
      <c r="AD4776" s="832">
        <v>0</v>
      </c>
      <c r="AE4776" s="832">
        <v>0</v>
      </c>
      <c r="AF4776" s="832">
        <v>0</v>
      </c>
      <c r="AG4776" s="832">
        <v>0</v>
      </c>
      <c r="AH4776" s="832">
        <v>0</v>
      </c>
      <c r="AI4776" s="832">
        <v>0</v>
      </c>
    </row>
    <row r="4777" spans="1:35" ht="15" customHeight="1">
      <c r="A4777" s="832" t="s">
        <v>1150</v>
      </c>
      <c r="B4777" s="832">
        <v>2025</v>
      </c>
      <c r="C4777" s="832" t="s">
        <v>2024</v>
      </c>
      <c r="D4777" s="832" t="s">
        <v>2025</v>
      </c>
      <c r="E4777" s="832" t="s">
        <v>333</v>
      </c>
      <c r="F4777" s="832" t="s">
        <v>1153</v>
      </c>
      <c r="G4777" s="832">
        <v>0</v>
      </c>
      <c r="H4777" s="832">
        <v>0</v>
      </c>
      <c r="I4777" s="832">
        <v>0</v>
      </c>
      <c r="J4777" s="832">
        <v>0</v>
      </c>
      <c r="K4777" s="832">
        <v>0</v>
      </c>
      <c r="L4777" s="832">
        <v>0</v>
      </c>
      <c r="M4777" s="832">
        <v>0</v>
      </c>
      <c r="N4777" s="832">
        <v>0</v>
      </c>
      <c r="O4777" s="832">
        <v>0</v>
      </c>
      <c r="P4777" s="832">
        <v>0</v>
      </c>
      <c r="Q4777" s="832">
        <v>0</v>
      </c>
      <c r="R4777" s="832">
        <v>0</v>
      </c>
      <c r="S4777" s="832">
        <v>0</v>
      </c>
      <c r="T4777" s="832">
        <v>0</v>
      </c>
      <c r="U4777" s="832">
        <v>0</v>
      </c>
      <c r="V4777" s="832">
        <v>0</v>
      </c>
      <c r="W4777" s="832">
        <v>0</v>
      </c>
      <c r="X4777" s="832">
        <v>0</v>
      </c>
      <c r="Y4777" s="832">
        <v>0</v>
      </c>
      <c r="Z4777" s="832">
        <v>0</v>
      </c>
      <c r="AA4777" s="832">
        <v>0</v>
      </c>
      <c r="AB4777" s="832">
        <v>0</v>
      </c>
      <c r="AC4777" s="832">
        <v>0</v>
      </c>
      <c r="AD4777" s="832">
        <v>0</v>
      </c>
      <c r="AE4777" s="832">
        <v>0</v>
      </c>
      <c r="AF4777" s="832">
        <v>0</v>
      </c>
      <c r="AG4777" s="832">
        <v>0</v>
      </c>
      <c r="AH4777" s="832">
        <v>0</v>
      </c>
      <c r="AI4777" s="832">
        <v>0</v>
      </c>
    </row>
    <row r="4778" spans="1:35" ht="15" customHeight="1">
      <c r="A4778" s="832" t="s">
        <v>1150</v>
      </c>
      <c r="B4778" s="832">
        <v>2025</v>
      </c>
      <c r="C4778" s="832" t="s">
        <v>2026</v>
      </c>
      <c r="D4778" s="832" t="s">
        <v>2027</v>
      </c>
      <c r="E4778" s="832" t="s">
        <v>1813</v>
      </c>
      <c r="F4778" s="832" t="s">
        <v>1153</v>
      </c>
      <c r="G4778" s="832">
        <v>0</v>
      </c>
      <c r="H4778" s="832">
        <v>0</v>
      </c>
      <c r="I4778" s="832">
        <v>0</v>
      </c>
      <c r="J4778" s="832">
        <v>0</v>
      </c>
      <c r="K4778" s="832">
        <v>0</v>
      </c>
      <c r="L4778" s="832">
        <v>0</v>
      </c>
      <c r="M4778" s="832">
        <v>0</v>
      </c>
      <c r="N4778" s="832">
        <v>0</v>
      </c>
      <c r="O4778" s="832">
        <v>0</v>
      </c>
      <c r="P4778" s="832">
        <v>0</v>
      </c>
      <c r="Q4778" s="832">
        <v>0</v>
      </c>
      <c r="R4778" s="832">
        <v>0</v>
      </c>
      <c r="S4778" s="832">
        <v>0</v>
      </c>
      <c r="T4778" s="832">
        <v>0</v>
      </c>
      <c r="U4778" s="832">
        <v>0</v>
      </c>
      <c r="V4778" s="832">
        <v>0</v>
      </c>
      <c r="W4778" s="832">
        <v>0</v>
      </c>
      <c r="X4778" s="832">
        <v>0</v>
      </c>
      <c r="Y4778" s="832">
        <v>0</v>
      </c>
      <c r="Z4778" s="832">
        <v>0</v>
      </c>
      <c r="AA4778" s="832">
        <v>0</v>
      </c>
      <c r="AB4778" s="832">
        <v>0</v>
      </c>
      <c r="AC4778" s="832">
        <v>0</v>
      </c>
      <c r="AD4778" s="832">
        <v>0</v>
      </c>
      <c r="AE4778" s="832">
        <v>0</v>
      </c>
      <c r="AF4778" s="832">
        <v>0</v>
      </c>
      <c r="AG4778" s="832">
        <v>0</v>
      </c>
      <c r="AH4778" s="832">
        <v>0</v>
      </c>
      <c r="AI4778" s="832">
        <v>0</v>
      </c>
    </row>
    <row r="4779" spans="1:35" ht="15" customHeight="1">
      <c r="A4779" s="832" t="s">
        <v>1150</v>
      </c>
      <c r="B4779" s="832">
        <v>2025</v>
      </c>
      <c r="C4779" s="832" t="s">
        <v>2028</v>
      </c>
      <c r="D4779" s="832" t="s">
        <v>2029</v>
      </c>
      <c r="E4779" s="832" t="s">
        <v>333</v>
      </c>
      <c r="F4779" s="832" t="s">
        <v>1153</v>
      </c>
      <c r="G4779" s="832">
        <v>0</v>
      </c>
      <c r="H4779" s="832">
        <v>0</v>
      </c>
      <c r="I4779" s="832">
        <v>0</v>
      </c>
      <c r="J4779" s="832">
        <v>0</v>
      </c>
      <c r="K4779" s="832">
        <v>0</v>
      </c>
      <c r="L4779" s="832">
        <v>0</v>
      </c>
      <c r="M4779" s="832">
        <v>0</v>
      </c>
      <c r="N4779" s="832">
        <v>0</v>
      </c>
      <c r="O4779" s="832">
        <v>0</v>
      </c>
      <c r="P4779" s="832">
        <v>0</v>
      </c>
      <c r="Q4779" s="832">
        <v>0</v>
      </c>
      <c r="R4779" s="832">
        <v>0</v>
      </c>
      <c r="S4779" s="832">
        <v>0</v>
      </c>
      <c r="T4779" s="832">
        <v>0</v>
      </c>
      <c r="U4779" s="832">
        <v>0</v>
      </c>
      <c r="V4779" s="832">
        <v>0</v>
      </c>
      <c r="W4779" s="832">
        <v>0</v>
      </c>
      <c r="X4779" s="832">
        <v>0</v>
      </c>
      <c r="Y4779" s="832">
        <v>0</v>
      </c>
      <c r="Z4779" s="832">
        <v>0</v>
      </c>
      <c r="AA4779" s="832">
        <v>0</v>
      </c>
      <c r="AB4779" s="832">
        <v>0</v>
      </c>
      <c r="AC4779" s="832">
        <v>0</v>
      </c>
      <c r="AD4779" s="832">
        <v>0</v>
      </c>
      <c r="AE4779" s="832">
        <v>0</v>
      </c>
      <c r="AF4779" s="832">
        <v>0</v>
      </c>
      <c r="AG4779" s="832">
        <v>0</v>
      </c>
      <c r="AH4779" s="832">
        <v>0</v>
      </c>
      <c r="AI4779" s="832">
        <v>0</v>
      </c>
    </row>
    <row r="4780" spans="1:35" ht="15" customHeight="1">
      <c r="A4780" s="832" t="s">
        <v>1150</v>
      </c>
      <c r="B4780" s="832">
        <v>2025</v>
      </c>
      <c r="C4780" s="832" t="s">
        <v>2030</v>
      </c>
      <c r="D4780" s="832" t="s">
        <v>2031</v>
      </c>
      <c r="E4780" s="832" t="s">
        <v>2032</v>
      </c>
      <c r="F4780" s="832" t="s">
        <v>1153</v>
      </c>
      <c r="G4780" s="832">
        <v>698197.4</v>
      </c>
      <c r="H4780" s="832">
        <v>509561.8</v>
      </c>
      <c r="I4780" s="832">
        <v>573948.1</v>
      </c>
      <c r="J4780" s="832">
        <v>469049.09</v>
      </c>
      <c r="K4780" s="832">
        <v>452551.88</v>
      </c>
      <c r="L4780" s="832">
        <v>311088.90000000002</v>
      </c>
      <c r="M4780" s="832">
        <v>304628.44</v>
      </c>
      <c r="N4780" s="832">
        <v>229628.38</v>
      </c>
      <c r="O4780" s="832">
        <v>255265.88</v>
      </c>
      <c r="P4780" s="832">
        <v>350309.36</v>
      </c>
      <c r="Q4780" s="832">
        <v>321919.75</v>
      </c>
      <c r="R4780" s="832">
        <v>305530.74</v>
      </c>
      <c r="S4780" s="832">
        <v>0</v>
      </c>
      <c r="T4780" s="832">
        <v>0</v>
      </c>
      <c r="U4780" s="832">
        <v>0</v>
      </c>
      <c r="V4780" s="832">
        <v>0</v>
      </c>
      <c r="W4780" s="832">
        <v>0</v>
      </c>
      <c r="X4780" s="832">
        <v>0</v>
      </c>
      <c r="Y4780" s="832">
        <v>0</v>
      </c>
      <c r="Z4780" s="832">
        <v>0</v>
      </c>
      <c r="AA4780" s="832">
        <v>0</v>
      </c>
      <c r="AB4780" s="832">
        <v>0</v>
      </c>
      <c r="AC4780" s="832">
        <v>0</v>
      </c>
      <c r="AD4780" s="832">
        <v>0</v>
      </c>
      <c r="AE4780" s="832">
        <v>0</v>
      </c>
      <c r="AF4780" s="832">
        <v>0</v>
      </c>
      <c r="AG4780" s="832">
        <v>0</v>
      </c>
      <c r="AH4780" s="832">
        <v>0</v>
      </c>
      <c r="AI4780" s="832">
        <v>0</v>
      </c>
    </row>
    <row r="4781" spans="1:35" ht="15" customHeight="1">
      <c r="A4781" s="832" t="s">
        <v>1150</v>
      </c>
      <c r="B4781" s="832">
        <v>2025</v>
      </c>
      <c r="C4781" s="832" t="s">
        <v>2033</v>
      </c>
      <c r="D4781" s="832" t="s">
        <v>2034</v>
      </c>
      <c r="E4781" s="832" t="s">
        <v>2032</v>
      </c>
      <c r="F4781" s="832" t="s">
        <v>1153</v>
      </c>
      <c r="G4781" s="832">
        <v>18314.07</v>
      </c>
      <c r="H4781" s="832">
        <v>454.65</v>
      </c>
      <c r="I4781" s="832">
        <v>12749.88</v>
      </c>
      <c r="J4781" s="832">
        <v>22327.74</v>
      </c>
      <c r="K4781" s="832">
        <v>32763.59</v>
      </c>
      <c r="L4781" s="832">
        <v>26881.01</v>
      </c>
      <c r="M4781" s="832">
        <v>44777.06</v>
      </c>
      <c r="N4781" s="832">
        <v>44382.44</v>
      </c>
      <c r="O4781" s="832">
        <v>3247.23</v>
      </c>
      <c r="P4781" s="832">
        <v>3704.67</v>
      </c>
      <c r="Q4781" s="832">
        <v>5282.48</v>
      </c>
      <c r="R4781" s="832">
        <v>5792.48</v>
      </c>
      <c r="S4781" s="832">
        <v>0</v>
      </c>
      <c r="T4781" s="832">
        <v>0</v>
      </c>
      <c r="U4781" s="832">
        <v>0</v>
      </c>
      <c r="V4781" s="832">
        <v>0</v>
      </c>
      <c r="W4781" s="832">
        <v>0</v>
      </c>
      <c r="X4781" s="832">
        <v>0</v>
      </c>
      <c r="Y4781" s="832">
        <v>0</v>
      </c>
      <c r="Z4781" s="832">
        <v>0</v>
      </c>
      <c r="AA4781" s="832">
        <v>0</v>
      </c>
      <c r="AB4781" s="832">
        <v>0</v>
      </c>
      <c r="AC4781" s="832">
        <v>0</v>
      </c>
      <c r="AD4781" s="832">
        <v>0</v>
      </c>
      <c r="AE4781" s="832">
        <v>0</v>
      </c>
      <c r="AF4781" s="832">
        <v>0</v>
      </c>
      <c r="AG4781" s="832">
        <v>0</v>
      </c>
      <c r="AH4781" s="832">
        <v>0</v>
      </c>
      <c r="AI4781" s="832">
        <v>0</v>
      </c>
    </row>
    <row r="4782" spans="1:35" ht="15" customHeight="1">
      <c r="A4782" s="832" t="s">
        <v>1150</v>
      </c>
      <c r="B4782" s="832">
        <v>2025</v>
      </c>
      <c r="C4782" s="832" t="s">
        <v>2035</v>
      </c>
      <c r="D4782" s="832" t="s">
        <v>2036</v>
      </c>
      <c r="E4782" s="832" t="s">
        <v>2032</v>
      </c>
      <c r="F4782" s="832" t="s">
        <v>1153</v>
      </c>
      <c r="G4782" s="832">
        <v>0</v>
      </c>
      <c r="H4782" s="832">
        <v>0</v>
      </c>
      <c r="I4782" s="832">
        <v>0</v>
      </c>
      <c r="J4782" s="832">
        <v>0</v>
      </c>
      <c r="K4782" s="832">
        <v>0</v>
      </c>
      <c r="L4782" s="832">
        <v>0</v>
      </c>
      <c r="M4782" s="832">
        <v>0</v>
      </c>
      <c r="N4782" s="832">
        <v>22043</v>
      </c>
      <c r="O4782" s="832">
        <v>1538</v>
      </c>
      <c r="P4782" s="832">
        <v>19793</v>
      </c>
      <c r="Q4782" s="832">
        <v>21717</v>
      </c>
      <c r="R4782" s="832">
        <v>12143</v>
      </c>
      <c r="S4782" s="832">
        <v>0</v>
      </c>
      <c r="T4782" s="832">
        <v>0</v>
      </c>
      <c r="U4782" s="832">
        <v>0</v>
      </c>
      <c r="V4782" s="832">
        <v>0</v>
      </c>
      <c r="W4782" s="832">
        <v>0</v>
      </c>
      <c r="X4782" s="832">
        <v>0</v>
      </c>
      <c r="Y4782" s="832">
        <v>0</v>
      </c>
      <c r="Z4782" s="832">
        <v>0</v>
      </c>
      <c r="AA4782" s="832">
        <v>0</v>
      </c>
      <c r="AB4782" s="832">
        <v>0</v>
      </c>
      <c r="AC4782" s="832">
        <v>0</v>
      </c>
      <c r="AD4782" s="832">
        <v>0</v>
      </c>
      <c r="AE4782" s="832">
        <v>0</v>
      </c>
      <c r="AF4782" s="832">
        <v>0</v>
      </c>
      <c r="AG4782" s="832">
        <v>0</v>
      </c>
      <c r="AH4782" s="832">
        <v>0</v>
      </c>
      <c r="AI4782" s="832">
        <v>0</v>
      </c>
    </row>
    <row r="4783" spans="1:35" ht="15" customHeight="1">
      <c r="A4783" s="832" t="s">
        <v>1150</v>
      </c>
      <c r="B4783" s="832">
        <v>2025</v>
      </c>
      <c r="C4783" s="832" t="s">
        <v>2037</v>
      </c>
      <c r="D4783" s="832" t="s">
        <v>2038</v>
      </c>
      <c r="E4783" s="832" t="s">
        <v>2032</v>
      </c>
      <c r="F4783" s="832" t="s">
        <v>1153</v>
      </c>
      <c r="G4783" s="832">
        <v>0</v>
      </c>
      <c r="H4783" s="832">
        <v>0</v>
      </c>
      <c r="I4783" s="832">
        <v>0</v>
      </c>
      <c r="J4783" s="832">
        <v>0</v>
      </c>
      <c r="K4783" s="832">
        <v>0</v>
      </c>
      <c r="L4783" s="832">
        <v>0</v>
      </c>
      <c r="M4783" s="832">
        <v>0</v>
      </c>
      <c r="N4783" s="832">
        <v>21663.94</v>
      </c>
      <c r="O4783" s="832">
        <v>20489.71</v>
      </c>
      <c r="P4783" s="832">
        <v>37288.49</v>
      </c>
      <c r="Q4783" s="832">
        <v>11479.8</v>
      </c>
      <c r="R4783" s="832">
        <v>9591.44</v>
      </c>
      <c r="S4783" s="832">
        <v>0</v>
      </c>
      <c r="T4783" s="832">
        <v>0</v>
      </c>
      <c r="U4783" s="832">
        <v>0</v>
      </c>
      <c r="V4783" s="832">
        <v>0</v>
      </c>
      <c r="W4783" s="832">
        <v>0</v>
      </c>
      <c r="X4783" s="832">
        <v>0</v>
      </c>
      <c r="Y4783" s="832">
        <v>0</v>
      </c>
      <c r="Z4783" s="832">
        <v>0</v>
      </c>
      <c r="AA4783" s="832">
        <v>0</v>
      </c>
      <c r="AB4783" s="832">
        <v>0</v>
      </c>
      <c r="AC4783" s="832">
        <v>0</v>
      </c>
      <c r="AD4783" s="832">
        <v>0</v>
      </c>
      <c r="AE4783" s="832">
        <v>0</v>
      </c>
      <c r="AF4783" s="832">
        <v>0</v>
      </c>
      <c r="AG4783" s="832">
        <v>0</v>
      </c>
      <c r="AH4783" s="832">
        <v>0</v>
      </c>
      <c r="AI4783" s="832">
        <v>0</v>
      </c>
    </row>
    <row r="4784" spans="1:35" ht="15" customHeight="1">
      <c r="A4784" s="832" t="s">
        <v>1150</v>
      </c>
      <c r="B4784" s="832">
        <v>2025</v>
      </c>
      <c r="C4784" s="832" t="s">
        <v>2039</v>
      </c>
      <c r="D4784" s="832" t="s">
        <v>2040</v>
      </c>
      <c r="E4784" s="832" t="s">
        <v>2032</v>
      </c>
      <c r="F4784" s="832" t="s">
        <v>1153</v>
      </c>
      <c r="G4784" s="832">
        <v>71344.41</v>
      </c>
      <c r="H4784" s="832">
        <v>177104.21</v>
      </c>
      <c r="I4784" s="832">
        <v>6652.88</v>
      </c>
      <c r="J4784" s="832">
        <v>222537.53</v>
      </c>
      <c r="K4784" s="832">
        <v>177779.9</v>
      </c>
      <c r="L4784" s="832">
        <v>185170.14</v>
      </c>
      <c r="M4784" s="832">
        <v>0</v>
      </c>
      <c r="N4784" s="832">
        <v>111003.97</v>
      </c>
      <c r="O4784" s="832">
        <v>46272.76</v>
      </c>
      <c r="P4784" s="832">
        <v>107236.37</v>
      </c>
      <c r="Q4784" s="832">
        <v>0</v>
      </c>
      <c r="R4784" s="832">
        <v>243381.88</v>
      </c>
      <c r="S4784" s="832">
        <v>0</v>
      </c>
      <c r="T4784" s="832">
        <v>0</v>
      </c>
      <c r="U4784" s="832">
        <v>0</v>
      </c>
      <c r="V4784" s="832">
        <v>0</v>
      </c>
      <c r="W4784" s="832">
        <v>0</v>
      </c>
      <c r="X4784" s="832">
        <v>0</v>
      </c>
      <c r="Y4784" s="832">
        <v>0</v>
      </c>
      <c r="Z4784" s="832">
        <v>0</v>
      </c>
      <c r="AA4784" s="832">
        <v>0</v>
      </c>
      <c r="AB4784" s="832">
        <v>0</v>
      </c>
      <c r="AC4784" s="832">
        <v>0</v>
      </c>
      <c r="AD4784" s="832">
        <v>0</v>
      </c>
      <c r="AE4784" s="832">
        <v>0</v>
      </c>
      <c r="AF4784" s="832">
        <v>0</v>
      </c>
      <c r="AG4784" s="832">
        <v>0</v>
      </c>
      <c r="AH4784" s="832">
        <v>0</v>
      </c>
      <c r="AI4784" s="832">
        <v>0</v>
      </c>
    </row>
    <row r="4785" spans="1:35" ht="15" customHeight="1">
      <c r="A4785" s="832" t="s">
        <v>1150</v>
      </c>
      <c r="B4785" s="832">
        <v>2025</v>
      </c>
      <c r="C4785" s="832" t="s">
        <v>2041</v>
      </c>
      <c r="D4785" s="832" t="s">
        <v>2042</v>
      </c>
      <c r="E4785" s="832" t="s">
        <v>2032</v>
      </c>
      <c r="F4785" s="832" t="s">
        <v>1153</v>
      </c>
      <c r="G4785" s="832">
        <v>0</v>
      </c>
      <c r="H4785" s="832">
        <v>0</v>
      </c>
      <c r="I4785" s="832">
        <v>0</v>
      </c>
      <c r="J4785" s="832">
        <v>0</v>
      </c>
      <c r="K4785" s="832">
        <v>0</v>
      </c>
      <c r="L4785" s="832">
        <v>0</v>
      </c>
      <c r="M4785" s="832">
        <v>0</v>
      </c>
      <c r="N4785" s="832">
        <v>0</v>
      </c>
      <c r="O4785" s="832">
        <v>0</v>
      </c>
      <c r="P4785" s="832">
        <v>0</v>
      </c>
      <c r="Q4785" s="832">
        <v>0</v>
      </c>
      <c r="R4785" s="832">
        <v>0</v>
      </c>
      <c r="S4785" s="832">
        <v>0</v>
      </c>
      <c r="T4785" s="832">
        <v>0</v>
      </c>
      <c r="U4785" s="832">
        <v>0</v>
      </c>
      <c r="V4785" s="832">
        <v>0</v>
      </c>
      <c r="W4785" s="832">
        <v>0</v>
      </c>
      <c r="X4785" s="832">
        <v>0</v>
      </c>
      <c r="Y4785" s="832">
        <v>0</v>
      </c>
      <c r="Z4785" s="832">
        <v>0</v>
      </c>
      <c r="AA4785" s="832">
        <v>0</v>
      </c>
      <c r="AB4785" s="832">
        <v>0</v>
      </c>
      <c r="AC4785" s="832">
        <v>0</v>
      </c>
      <c r="AD4785" s="832">
        <v>0</v>
      </c>
      <c r="AE4785" s="832">
        <v>0</v>
      </c>
      <c r="AF4785" s="832">
        <v>0</v>
      </c>
      <c r="AG4785" s="832">
        <v>0</v>
      </c>
      <c r="AH4785" s="832">
        <v>0</v>
      </c>
      <c r="AI4785" s="832">
        <v>0</v>
      </c>
    </row>
    <row r="4786" spans="1:35" ht="15" customHeight="1">
      <c r="A4786" s="832" t="s">
        <v>1150</v>
      </c>
      <c r="B4786" s="832">
        <v>2025</v>
      </c>
      <c r="C4786" s="832" t="s">
        <v>2043</v>
      </c>
      <c r="D4786" s="832" t="s">
        <v>2044</v>
      </c>
      <c r="E4786" s="832" t="s">
        <v>333</v>
      </c>
      <c r="F4786" s="832" t="s">
        <v>1153</v>
      </c>
      <c r="G4786" s="832">
        <v>-4825.55</v>
      </c>
      <c r="H4786" s="832">
        <v>-4825.55</v>
      </c>
      <c r="I4786" s="832">
        <v>-16817.22</v>
      </c>
      <c r="J4786" s="832">
        <v>-16817.22</v>
      </c>
      <c r="K4786" s="832">
        <v>-16817.22</v>
      </c>
      <c r="L4786" s="832">
        <v>-16817.22</v>
      </c>
      <c r="M4786" s="832">
        <v>-16817.22</v>
      </c>
      <c r="N4786" s="832">
        <v>113320.49</v>
      </c>
      <c r="O4786" s="832">
        <v>87099.67</v>
      </c>
      <c r="P4786" s="832">
        <v>87099.67</v>
      </c>
      <c r="Q4786" s="832">
        <v>87099.67</v>
      </c>
      <c r="R4786" s="832">
        <v>87099.67</v>
      </c>
      <c r="S4786" s="832">
        <v>0</v>
      </c>
      <c r="T4786" s="832">
        <v>0</v>
      </c>
      <c r="U4786" s="832">
        <v>0</v>
      </c>
      <c r="V4786" s="832">
        <v>0</v>
      </c>
      <c r="W4786" s="832">
        <v>0</v>
      </c>
      <c r="X4786" s="832">
        <v>0</v>
      </c>
      <c r="Y4786" s="832">
        <v>0</v>
      </c>
      <c r="Z4786" s="832">
        <v>0</v>
      </c>
      <c r="AA4786" s="832">
        <v>0</v>
      </c>
      <c r="AB4786" s="832">
        <v>0</v>
      </c>
      <c r="AC4786" s="832">
        <v>0</v>
      </c>
      <c r="AD4786" s="832">
        <v>0</v>
      </c>
      <c r="AE4786" s="832">
        <v>0</v>
      </c>
      <c r="AF4786" s="832">
        <v>0</v>
      </c>
      <c r="AG4786" s="832">
        <v>0</v>
      </c>
      <c r="AH4786" s="832">
        <v>0</v>
      </c>
      <c r="AI4786" s="832">
        <v>0</v>
      </c>
    </row>
    <row r="4787" spans="1:35" ht="15" customHeight="1">
      <c r="A4787" s="832" t="s">
        <v>1150</v>
      </c>
      <c r="B4787" s="832">
        <v>2025</v>
      </c>
      <c r="C4787" s="832" t="s">
        <v>2045</v>
      </c>
      <c r="D4787" s="832" t="s">
        <v>2046</v>
      </c>
      <c r="E4787" s="832" t="s">
        <v>333</v>
      </c>
      <c r="F4787" s="832" t="s">
        <v>1153</v>
      </c>
      <c r="G4787" s="832">
        <v>-147.06</v>
      </c>
      <c r="H4787" s="832">
        <v>-147.06</v>
      </c>
      <c r="I4787" s="832">
        <v>-147.06</v>
      </c>
      <c r="J4787" s="832">
        <v>-147.06</v>
      </c>
      <c r="K4787" s="832">
        <v>-147.06</v>
      </c>
      <c r="L4787" s="832">
        <v>-147.06</v>
      </c>
      <c r="M4787" s="832">
        <v>-147.06</v>
      </c>
      <c r="N4787" s="832">
        <v>-147.06</v>
      </c>
      <c r="O4787" s="832">
        <v>-147.06</v>
      </c>
      <c r="P4787" s="832">
        <v>-147.06</v>
      </c>
      <c r="Q4787" s="832">
        <v>-147.06</v>
      </c>
      <c r="R4787" s="832">
        <v>-147.06</v>
      </c>
      <c r="S4787" s="832">
        <v>0</v>
      </c>
      <c r="T4787" s="832">
        <v>0</v>
      </c>
      <c r="U4787" s="832">
        <v>0</v>
      </c>
      <c r="V4787" s="832">
        <v>0</v>
      </c>
      <c r="W4787" s="832">
        <v>0</v>
      </c>
      <c r="X4787" s="832">
        <v>0</v>
      </c>
      <c r="Y4787" s="832">
        <v>0</v>
      </c>
      <c r="Z4787" s="832">
        <v>0</v>
      </c>
      <c r="AA4787" s="832">
        <v>0</v>
      </c>
      <c r="AB4787" s="832">
        <v>0</v>
      </c>
      <c r="AC4787" s="832">
        <v>0</v>
      </c>
      <c r="AD4787" s="832">
        <v>0</v>
      </c>
      <c r="AE4787" s="832">
        <v>0</v>
      </c>
      <c r="AF4787" s="832">
        <v>0</v>
      </c>
      <c r="AG4787" s="832">
        <v>0</v>
      </c>
      <c r="AH4787" s="832">
        <v>0</v>
      </c>
      <c r="AI4787" s="832">
        <v>0</v>
      </c>
    </row>
    <row r="4788" spans="1:35" ht="15" customHeight="1">
      <c r="A4788" s="832" t="s">
        <v>1150</v>
      </c>
      <c r="B4788" s="832">
        <v>2025</v>
      </c>
      <c r="C4788" s="832" t="s">
        <v>2047</v>
      </c>
      <c r="D4788" s="832" t="s">
        <v>2048</v>
      </c>
      <c r="E4788" s="832" t="s">
        <v>333</v>
      </c>
      <c r="F4788" s="832" t="s">
        <v>1153</v>
      </c>
      <c r="G4788" s="832">
        <v>1756.22</v>
      </c>
      <c r="H4788" s="832">
        <v>1756.22</v>
      </c>
      <c r="I4788" s="832">
        <v>1756.22</v>
      </c>
      <c r="J4788" s="832">
        <v>461.82</v>
      </c>
      <c r="K4788" s="832">
        <v>461.82</v>
      </c>
      <c r="L4788" s="832">
        <v>461.82</v>
      </c>
      <c r="M4788" s="832">
        <v>-477.58</v>
      </c>
      <c r="N4788" s="832">
        <v>-447.58</v>
      </c>
      <c r="O4788" s="832">
        <v>-397.58</v>
      </c>
      <c r="P4788" s="832">
        <v>694.02</v>
      </c>
      <c r="Q4788" s="832">
        <v>694.02</v>
      </c>
      <c r="R4788" s="832">
        <v>694.02</v>
      </c>
      <c r="S4788" s="832">
        <v>0</v>
      </c>
      <c r="T4788" s="832">
        <v>0</v>
      </c>
      <c r="U4788" s="832">
        <v>0</v>
      </c>
      <c r="V4788" s="832">
        <v>0</v>
      </c>
      <c r="W4788" s="832">
        <v>0</v>
      </c>
      <c r="X4788" s="832">
        <v>0</v>
      </c>
      <c r="Y4788" s="832">
        <v>0</v>
      </c>
      <c r="Z4788" s="832">
        <v>0</v>
      </c>
      <c r="AA4788" s="832">
        <v>0</v>
      </c>
      <c r="AB4788" s="832">
        <v>0</v>
      </c>
      <c r="AC4788" s="832">
        <v>0</v>
      </c>
      <c r="AD4788" s="832">
        <v>0</v>
      </c>
      <c r="AE4788" s="832">
        <v>0</v>
      </c>
      <c r="AF4788" s="832">
        <v>0</v>
      </c>
      <c r="AG4788" s="832">
        <v>0</v>
      </c>
      <c r="AH4788" s="832">
        <v>0</v>
      </c>
      <c r="AI4788" s="832">
        <v>0</v>
      </c>
    </row>
    <row r="4789" spans="1:35" ht="15" customHeight="1">
      <c r="A4789" s="832" t="s">
        <v>1150</v>
      </c>
      <c r="B4789" s="832">
        <v>2025</v>
      </c>
      <c r="C4789" s="832" t="s">
        <v>2049</v>
      </c>
      <c r="D4789" s="832" t="s">
        <v>2050</v>
      </c>
      <c r="E4789" s="832" t="s">
        <v>333</v>
      </c>
      <c r="F4789" s="832" t="s">
        <v>1153</v>
      </c>
      <c r="G4789" s="832">
        <v>5621.06</v>
      </c>
      <c r="H4789" s="832">
        <v>6203.78</v>
      </c>
      <c r="I4789" s="832">
        <v>6936.5</v>
      </c>
      <c r="J4789" s="832">
        <v>7669.22</v>
      </c>
      <c r="K4789" s="832">
        <v>8768.2999999999993</v>
      </c>
      <c r="L4789" s="832">
        <v>9501.02</v>
      </c>
      <c r="M4789" s="832">
        <v>10233.74</v>
      </c>
      <c r="N4789" s="832">
        <v>6044.94</v>
      </c>
      <c r="O4789" s="832">
        <v>6777.66</v>
      </c>
      <c r="P4789" s="832">
        <v>366.36</v>
      </c>
      <c r="Q4789" s="832">
        <v>1249.08</v>
      </c>
      <c r="R4789" s="832">
        <v>1831.8</v>
      </c>
      <c r="S4789" s="832">
        <v>0</v>
      </c>
      <c r="T4789" s="832">
        <v>0</v>
      </c>
      <c r="U4789" s="832">
        <v>0</v>
      </c>
      <c r="V4789" s="832">
        <v>0</v>
      </c>
      <c r="W4789" s="832">
        <v>0</v>
      </c>
      <c r="X4789" s="832">
        <v>0</v>
      </c>
      <c r="Y4789" s="832">
        <v>0</v>
      </c>
      <c r="Z4789" s="832">
        <v>0</v>
      </c>
      <c r="AA4789" s="832">
        <v>0</v>
      </c>
      <c r="AB4789" s="832">
        <v>0</v>
      </c>
      <c r="AC4789" s="832">
        <v>0</v>
      </c>
      <c r="AD4789" s="832">
        <v>0</v>
      </c>
      <c r="AE4789" s="832">
        <v>0</v>
      </c>
      <c r="AF4789" s="832">
        <v>0</v>
      </c>
      <c r="AG4789" s="832">
        <v>0</v>
      </c>
      <c r="AH4789" s="832">
        <v>0</v>
      </c>
      <c r="AI4789" s="832">
        <v>0</v>
      </c>
    </row>
    <row r="4790" spans="1:35" ht="15" customHeight="1">
      <c r="A4790" s="832" t="s">
        <v>1150</v>
      </c>
      <c r="B4790" s="832">
        <v>2025</v>
      </c>
      <c r="C4790" s="832" t="s">
        <v>2051</v>
      </c>
      <c r="D4790" s="832" t="s">
        <v>2052</v>
      </c>
      <c r="E4790" s="832" t="s">
        <v>333</v>
      </c>
      <c r="F4790" s="832" t="s">
        <v>1153</v>
      </c>
      <c r="G4790" s="832">
        <v>-1132.99</v>
      </c>
      <c r="H4790" s="832">
        <v>-1351.08</v>
      </c>
      <c r="I4790" s="832">
        <v>-1616.47</v>
      </c>
      <c r="J4790" s="832">
        <v>-1142.79</v>
      </c>
      <c r="K4790" s="832">
        <v>-997.11</v>
      </c>
      <c r="L4790" s="832">
        <v>-1123.6400000000001</v>
      </c>
      <c r="M4790" s="832">
        <v>-1123.6300000000001</v>
      </c>
      <c r="N4790" s="832">
        <v>-1118.21</v>
      </c>
      <c r="O4790" s="832">
        <v>-1365.9</v>
      </c>
      <c r="P4790" s="832">
        <v>-1365.89</v>
      </c>
      <c r="Q4790" s="832">
        <v>-1158.31</v>
      </c>
      <c r="R4790" s="832">
        <v>0</v>
      </c>
      <c r="S4790" s="832">
        <v>0</v>
      </c>
      <c r="T4790" s="832">
        <v>0</v>
      </c>
      <c r="U4790" s="832">
        <v>0</v>
      </c>
      <c r="V4790" s="832">
        <v>0</v>
      </c>
      <c r="W4790" s="832">
        <v>0</v>
      </c>
      <c r="X4790" s="832">
        <v>0</v>
      </c>
      <c r="Y4790" s="832">
        <v>0</v>
      </c>
      <c r="Z4790" s="832">
        <v>0</v>
      </c>
      <c r="AA4790" s="832">
        <v>0</v>
      </c>
      <c r="AB4790" s="832">
        <v>0</v>
      </c>
      <c r="AC4790" s="832">
        <v>0</v>
      </c>
      <c r="AD4790" s="832">
        <v>0</v>
      </c>
      <c r="AE4790" s="832">
        <v>0</v>
      </c>
      <c r="AF4790" s="832">
        <v>0</v>
      </c>
      <c r="AG4790" s="832">
        <v>0</v>
      </c>
      <c r="AH4790" s="832">
        <v>0</v>
      </c>
      <c r="AI4790" s="832">
        <v>0</v>
      </c>
    </row>
    <row r="4791" spans="1:35" ht="15" customHeight="1">
      <c r="A4791" s="832" t="s">
        <v>1150</v>
      </c>
      <c r="B4791" s="832">
        <v>2025</v>
      </c>
      <c r="C4791" s="832" t="s">
        <v>2053</v>
      </c>
      <c r="D4791" s="832" t="s">
        <v>659</v>
      </c>
      <c r="E4791" s="832" t="s">
        <v>333</v>
      </c>
      <c r="F4791" s="832" t="s">
        <v>1153</v>
      </c>
      <c r="G4791" s="832">
        <v>-3441.85</v>
      </c>
      <c r="H4791" s="832">
        <v>-3738.49</v>
      </c>
      <c r="I4791" s="832">
        <v>-4589.4799999999996</v>
      </c>
      <c r="J4791" s="832">
        <v>-4967.66</v>
      </c>
      <c r="K4791" s="832">
        <v>-1069.6199999999999</v>
      </c>
      <c r="L4791" s="832">
        <v>-742.04</v>
      </c>
      <c r="M4791" s="832">
        <v>-1556.29</v>
      </c>
      <c r="N4791" s="832">
        <v>-514.96</v>
      </c>
      <c r="O4791" s="832">
        <v>-828.6</v>
      </c>
      <c r="P4791" s="832">
        <v>4273.87</v>
      </c>
      <c r="Q4791" s="832">
        <v>4517.84</v>
      </c>
      <c r="R4791" s="832">
        <v>4992.9399999999996</v>
      </c>
      <c r="S4791" s="832">
        <v>0</v>
      </c>
      <c r="T4791" s="832">
        <v>0</v>
      </c>
      <c r="U4791" s="832">
        <v>0</v>
      </c>
      <c r="V4791" s="832">
        <v>0</v>
      </c>
      <c r="W4791" s="832">
        <v>0</v>
      </c>
      <c r="X4791" s="832">
        <v>0</v>
      </c>
      <c r="Y4791" s="832">
        <v>0</v>
      </c>
      <c r="Z4791" s="832">
        <v>0</v>
      </c>
      <c r="AA4791" s="832">
        <v>0</v>
      </c>
      <c r="AB4791" s="832">
        <v>0</v>
      </c>
      <c r="AC4791" s="832">
        <v>0</v>
      </c>
      <c r="AD4791" s="832">
        <v>0</v>
      </c>
      <c r="AE4791" s="832">
        <v>0</v>
      </c>
      <c r="AF4791" s="832">
        <v>0</v>
      </c>
      <c r="AG4791" s="832">
        <v>0</v>
      </c>
      <c r="AH4791" s="832">
        <v>0</v>
      </c>
      <c r="AI4791" s="832">
        <v>0</v>
      </c>
    </row>
    <row r="4792" spans="1:35" ht="15" customHeight="1">
      <c r="A4792" s="832" t="s">
        <v>1150</v>
      </c>
      <c r="B4792" s="832">
        <v>2025</v>
      </c>
      <c r="C4792" s="832" t="s">
        <v>2054</v>
      </c>
      <c r="D4792" s="832" t="s">
        <v>655</v>
      </c>
      <c r="E4792" s="832" t="s">
        <v>333</v>
      </c>
      <c r="F4792" s="832" t="s">
        <v>1153</v>
      </c>
      <c r="G4792" s="832">
        <v>112582.5</v>
      </c>
      <c r="H4792" s="832">
        <v>73150.61</v>
      </c>
      <c r="I4792" s="832">
        <v>71151.91</v>
      </c>
      <c r="J4792" s="832">
        <v>119977.9</v>
      </c>
      <c r="K4792" s="832">
        <v>82475.95</v>
      </c>
      <c r="L4792" s="832">
        <v>75661.84</v>
      </c>
      <c r="M4792" s="832">
        <v>81116.25</v>
      </c>
      <c r="N4792" s="832">
        <v>85221.86</v>
      </c>
      <c r="O4792" s="832">
        <v>84644.53</v>
      </c>
      <c r="P4792" s="832">
        <v>0</v>
      </c>
      <c r="Q4792" s="832">
        <v>0</v>
      </c>
      <c r="R4792" s="832">
        <v>0</v>
      </c>
      <c r="S4792" s="832">
        <v>0</v>
      </c>
      <c r="T4792" s="832">
        <v>0</v>
      </c>
      <c r="U4792" s="832">
        <v>0</v>
      </c>
      <c r="V4792" s="832">
        <v>0</v>
      </c>
      <c r="W4792" s="832">
        <v>0</v>
      </c>
      <c r="X4792" s="832">
        <v>0</v>
      </c>
      <c r="Y4792" s="832">
        <v>0</v>
      </c>
      <c r="Z4792" s="832">
        <v>0</v>
      </c>
      <c r="AA4792" s="832">
        <v>0</v>
      </c>
      <c r="AB4792" s="832">
        <v>0</v>
      </c>
      <c r="AC4792" s="832">
        <v>0</v>
      </c>
      <c r="AD4792" s="832">
        <v>0</v>
      </c>
      <c r="AE4792" s="832">
        <v>0</v>
      </c>
      <c r="AF4792" s="832">
        <v>0</v>
      </c>
      <c r="AG4792" s="832">
        <v>0</v>
      </c>
      <c r="AH4792" s="832">
        <v>0</v>
      </c>
      <c r="AI4792" s="832">
        <v>0</v>
      </c>
    </row>
    <row r="4793" spans="1:35" ht="15" customHeight="1">
      <c r="A4793" s="832" t="s">
        <v>1150</v>
      </c>
      <c r="B4793" s="832">
        <v>2025</v>
      </c>
      <c r="C4793" s="832" t="s">
        <v>2055</v>
      </c>
      <c r="D4793" s="832" t="s">
        <v>2056</v>
      </c>
      <c r="E4793" s="832" t="s">
        <v>333</v>
      </c>
      <c r="F4793" s="832" t="s">
        <v>1153</v>
      </c>
      <c r="G4793" s="832">
        <v>-71712.87</v>
      </c>
      <c r="H4793" s="832">
        <v>-62838.96</v>
      </c>
      <c r="I4793" s="832">
        <v>-61408.95</v>
      </c>
      <c r="J4793" s="832">
        <v>-69927.66</v>
      </c>
      <c r="K4793" s="832">
        <v>-69555.62</v>
      </c>
      <c r="L4793" s="832">
        <v>-187063.23</v>
      </c>
      <c r="M4793" s="832">
        <v>-56657.3</v>
      </c>
      <c r="N4793" s="832">
        <v>-67026.25</v>
      </c>
      <c r="O4793" s="832">
        <v>-67563.490000000005</v>
      </c>
      <c r="P4793" s="832">
        <v>0</v>
      </c>
      <c r="Q4793" s="832">
        <v>0</v>
      </c>
      <c r="R4793" s="832">
        <v>186.52</v>
      </c>
      <c r="S4793" s="832">
        <v>0</v>
      </c>
      <c r="T4793" s="832">
        <v>0</v>
      </c>
      <c r="U4793" s="832">
        <v>0</v>
      </c>
      <c r="V4793" s="832">
        <v>0</v>
      </c>
      <c r="W4793" s="832">
        <v>0</v>
      </c>
      <c r="X4793" s="832">
        <v>0</v>
      </c>
      <c r="Y4793" s="832">
        <v>0</v>
      </c>
      <c r="Z4793" s="832">
        <v>0</v>
      </c>
      <c r="AA4793" s="832">
        <v>0</v>
      </c>
      <c r="AB4793" s="832">
        <v>0</v>
      </c>
      <c r="AC4793" s="832">
        <v>0</v>
      </c>
      <c r="AD4793" s="832">
        <v>0</v>
      </c>
      <c r="AE4793" s="832">
        <v>0</v>
      </c>
      <c r="AF4793" s="832">
        <v>0</v>
      </c>
      <c r="AG4793" s="832">
        <v>0</v>
      </c>
      <c r="AH4793" s="832">
        <v>0</v>
      </c>
      <c r="AI4793" s="832">
        <v>0</v>
      </c>
    </row>
    <row r="4794" spans="1:35" ht="15" customHeight="1">
      <c r="A4794" s="832" t="s">
        <v>1150</v>
      </c>
      <c r="B4794" s="832">
        <v>2025</v>
      </c>
      <c r="C4794" s="832" t="s">
        <v>2057</v>
      </c>
      <c r="D4794" s="832" t="s">
        <v>2058</v>
      </c>
      <c r="E4794" s="832" t="s">
        <v>333</v>
      </c>
      <c r="F4794" s="832" t="s">
        <v>1153</v>
      </c>
      <c r="G4794" s="832">
        <v>2992.5</v>
      </c>
      <c r="H4794" s="832">
        <v>1206</v>
      </c>
      <c r="I4794" s="832">
        <v>1696.5</v>
      </c>
      <c r="J4794" s="832">
        <v>3636</v>
      </c>
      <c r="K4794" s="832">
        <v>2619</v>
      </c>
      <c r="L4794" s="832">
        <v>2047.5</v>
      </c>
      <c r="M4794" s="832">
        <v>2191.5</v>
      </c>
      <c r="N4794" s="832">
        <v>2479.5</v>
      </c>
      <c r="O4794" s="832">
        <v>2299.5</v>
      </c>
      <c r="P4794" s="832">
        <v>0</v>
      </c>
      <c r="Q4794" s="832">
        <v>0</v>
      </c>
      <c r="R4794" s="832">
        <v>0</v>
      </c>
      <c r="S4794" s="832">
        <v>0</v>
      </c>
      <c r="T4794" s="832">
        <v>0</v>
      </c>
      <c r="U4794" s="832">
        <v>0</v>
      </c>
      <c r="V4794" s="832">
        <v>0</v>
      </c>
      <c r="W4794" s="832">
        <v>0</v>
      </c>
      <c r="X4794" s="832">
        <v>0</v>
      </c>
      <c r="Y4794" s="832">
        <v>0</v>
      </c>
      <c r="Z4794" s="832">
        <v>0</v>
      </c>
      <c r="AA4794" s="832">
        <v>0</v>
      </c>
      <c r="AB4794" s="832">
        <v>0</v>
      </c>
      <c r="AC4794" s="832">
        <v>0</v>
      </c>
      <c r="AD4794" s="832">
        <v>0</v>
      </c>
      <c r="AE4794" s="832">
        <v>0</v>
      </c>
      <c r="AF4794" s="832">
        <v>0</v>
      </c>
      <c r="AG4794" s="832">
        <v>0</v>
      </c>
      <c r="AH4794" s="832">
        <v>0</v>
      </c>
      <c r="AI4794" s="832">
        <v>0</v>
      </c>
    </row>
    <row r="4795" spans="1:35" ht="15" customHeight="1">
      <c r="A4795" s="832" t="s">
        <v>1150</v>
      </c>
      <c r="B4795" s="832">
        <v>2025</v>
      </c>
      <c r="C4795" s="832" t="s">
        <v>2059</v>
      </c>
      <c r="D4795" s="832" t="s">
        <v>2060</v>
      </c>
      <c r="E4795" s="832" t="s">
        <v>333</v>
      </c>
      <c r="F4795" s="832" t="s">
        <v>1153</v>
      </c>
      <c r="G4795" s="832">
        <v>20638.41</v>
      </c>
      <c r="H4795" s="832">
        <v>20638.41</v>
      </c>
      <c r="I4795" s="832">
        <v>20638.41</v>
      </c>
      <c r="J4795" s="832">
        <v>-26178.11</v>
      </c>
      <c r="K4795" s="832">
        <v>20638.41</v>
      </c>
      <c r="L4795" s="832">
        <v>20638.41</v>
      </c>
      <c r="M4795" s="832">
        <v>20638.41</v>
      </c>
      <c r="N4795" s="832">
        <v>-29852.99</v>
      </c>
      <c r="O4795" s="832">
        <v>-29852.99</v>
      </c>
      <c r="P4795" s="832">
        <v>-44233.48</v>
      </c>
      <c r="Q4795" s="832">
        <v>-34611.79</v>
      </c>
      <c r="R4795" s="832">
        <v>77995.08</v>
      </c>
      <c r="S4795" s="832">
        <v>0</v>
      </c>
      <c r="T4795" s="832">
        <v>0</v>
      </c>
      <c r="U4795" s="832">
        <v>0</v>
      </c>
      <c r="V4795" s="832">
        <v>0</v>
      </c>
      <c r="W4795" s="832">
        <v>0</v>
      </c>
      <c r="X4795" s="832">
        <v>0</v>
      </c>
      <c r="Y4795" s="832">
        <v>0</v>
      </c>
      <c r="Z4795" s="832">
        <v>0</v>
      </c>
      <c r="AA4795" s="832">
        <v>0</v>
      </c>
      <c r="AB4795" s="832">
        <v>0</v>
      </c>
      <c r="AC4795" s="832">
        <v>0</v>
      </c>
      <c r="AD4795" s="832">
        <v>0</v>
      </c>
      <c r="AE4795" s="832">
        <v>0</v>
      </c>
      <c r="AF4795" s="832">
        <v>0</v>
      </c>
      <c r="AG4795" s="832">
        <v>0</v>
      </c>
      <c r="AH4795" s="832">
        <v>0</v>
      </c>
      <c r="AI4795" s="832">
        <v>0</v>
      </c>
    </row>
    <row r="4796" spans="1:35" ht="15" customHeight="1">
      <c r="A4796" s="832" t="s">
        <v>1150</v>
      </c>
      <c r="B4796" s="832">
        <v>2025</v>
      </c>
      <c r="C4796" s="832" t="s">
        <v>2061</v>
      </c>
      <c r="D4796" s="832" t="s">
        <v>2062</v>
      </c>
      <c r="E4796" s="832" t="s">
        <v>333</v>
      </c>
      <c r="F4796" s="832" t="s">
        <v>1153</v>
      </c>
      <c r="G4796" s="832">
        <v>-28226.32</v>
      </c>
      <c r="H4796" s="832">
        <v>-28226.32</v>
      </c>
      <c r="I4796" s="832">
        <v>-28226.32</v>
      </c>
      <c r="J4796" s="832">
        <v>-28226.32</v>
      </c>
      <c r="K4796" s="832">
        <v>-28226.32</v>
      </c>
      <c r="L4796" s="832">
        <v>-28226.32</v>
      </c>
      <c r="M4796" s="832">
        <v>-28226.32</v>
      </c>
      <c r="N4796" s="832">
        <v>0</v>
      </c>
      <c r="O4796" s="832">
        <v>0</v>
      </c>
      <c r="P4796" s="832">
        <v>0</v>
      </c>
      <c r="Q4796" s="832">
        <v>0</v>
      </c>
      <c r="R4796" s="832">
        <v>0</v>
      </c>
      <c r="S4796" s="832">
        <v>0</v>
      </c>
      <c r="T4796" s="832">
        <v>0</v>
      </c>
      <c r="U4796" s="832">
        <v>0</v>
      </c>
      <c r="V4796" s="832">
        <v>0</v>
      </c>
      <c r="W4796" s="832">
        <v>0</v>
      </c>
      <c r="X4796" s="832">
        <v>0</v>
      </c>
      <c r="Y4796" s="832">
        <v>0</v>
      </c>
      <c r="Z4796" s="832">
        <v>0</v>
      </c>
      <c r="AA4796" s="832">
        <v>0</v>
      </c>
      <c r="AB4796" s="832">
        <v>0</v>
      </c>
      <c r="AC4796" s="832">
        <v>0</v>
      </c>
      <c r="AD4796" s="832">
        <v>0</v>
      </c>
      <c r="AE4796" s="832">
        <v>0</v>
      </c>
      <c r="AF4796" s="832">
        <v>0</v>
      </c>
      <c r="AG4796" s="832">
        <v>0</v>
      </c>
      <c r="AH4796" s="832">
        <v>0</v>
      </c>
      <c r="AI4796" s="832">
        <v>0</v>
      </c>
    </row>
    <row r="4797" spans="1:35" ht="15" customHeight="1">
      <c r="A4797" s="832" t="s">
        <v>1150</v>
      </c>
      <c r="B4797" s="832">
        <v>2025</v>
      </c>
      <c r="C4797" s="832" t="s">
        <v>2063</v>
      </c>
      <c r="D4797" s="832" t="s">
        <v>2064</v>
      </c>
      <c r="E4797" s="832" t="s">
        <v>333</v>
      </c>
      <c r="F4797" s="832" t="s">
        <v>1153</v>
      </c>
      <c r="G4797" s="832">
        <v>3281.58</v>
      </c>
      <c r="H4797" s="832">
        <v>2187</v>
      </c>
      <c r="I4797" s="832">
        <v>1702.26</v>
      </c>
      <c r="J4797" s="832">
        <v>2468.0700000000002</v>
      </c>
      <c r="K4797" s="832">
        <v>3333.96</v>
      </c>
      <c r="L4797" s="832">
        <v>1984.59</v>
      </c>
      <c r="M4797" s="832">
        <v>1689.39</v>
      </c>
      <c r="N4797" s="832">
        <v>2488.14</v>
      </c>
      <c r="O4797" s="832">
        <v>1183.77</v>
      </c>
      <c r="P4797" s="832">
        <v>0</v>
      </c>
      <c r="Q4797" s="832">
        <v>0</v>
      </c>
      <c r="R4797" s="832">
        <v>0</v>
      </c>
      <c r="S4797" s="832">
        <v>0</v>
      </c>
      <c r="T4797" s="832">
        <v>0</v>
      </c>
      <c r="U4797" s="832">
        <v>0</v>
      </c>
      <c r="V4797" s="832">
        <v>0</v>
      </c>
      <c r="W4797" s="832">
        <v>0</v>
      </c>
      <c r="X4797" s="832">
        <v>0</v>
      </c>
      <c r="Y4797" s="832">
        <v>0</v>
      </c>
      <c r="Z4797" s="832">
        <v>0</v>
      </c>
      <c r="AA4797" s="832">
        <v>0</v>
      </c>
      <c r="AB4797" s="832">
        <v>0</v>
      </c>
      <c r="AC4797" s="832">
        <v>0</v>
      </c>
      <c r="AD4797" s="832">
        <v>0</v>
      </c>
      <c r="AE4797" s="832">
        <v>0</v>
      </c>
      <c r="AF4797" s="832">
        <v>0</v>
      </c>
      <c r="AG4797" s="832">
        <v>0</v>
      </c>
      <c r="AH4797" s="832">
        <v>0</v>
      </c>
      <c r="AI4797" s="832">
        <v>0</v>
      </c>
    </row>
    <row r="4798" spans="1:35" ht="15" customHeight="1">
      <c r="A4798" s="832" t="s">
        <v>1150</v>
      </c>
      <c r="B4798" s="832">
        <v>2025</v>
      </c>
      <c r="C4798" s="832" t="s">
        <v>2065</v>
      </c>
      <c r="D4798" s="832" t="s">
        <v>2066</v>
      </c>
      <c r="E4798" s="832" t="s">
        <v>336</v>
      </c>
      <c r="F4798" s="832" t="s">
        <v>1153</v>
      </c>
      <c r="G4798" s="832">
        <v>0</v>
      </c>
      <c r="H4798" s="832">
        <v>4669.55</v>
      </c>
      <c r="I4798" s="832">
        <v>2864.27</v>
      </c>
      <c r="J4798" s="832">
        <v>3483.87</v>
      </c>
      <c r="K4798" s="832">
        <v>25804.52</v>
      </c>
      <c r="L4798" s="832">
        <v>1140.54</v>
      </c>
      <c r="M4798" s="832">
        <v>1543.82</v>
      </c>
      <c r="N4798" s="832">
        <v>4960.37</v>
      </c>
      <c r="O4798" s="832">
        <v>0</v>
      </c>
      <c r="P4798" s="832">
        <v>-4712.99</v>
      </c>
      <c r="Q4798" s="832">
        <v>-7998.9</v>
      </c>
      <c r="R4798" s="832">
        <v>2044.88</v>
      </c>
      <c r="S4798" s="832">
        <v>0</v>
      </c>
      <c r="T4798" s="832">
        <v>0</v>
      </c>
      <c r="U4798" s="832">
        <v>0</v>
      </c>
      <c r="V4798" s="832">
        <v>0</v>
      </c>
      <c r="W4798" s="832">
        <v>0</v>
      </c>
      <c r="X4798" s="832">
        <v>0</v>
      </c>
      <c r="Y4798" s="832">
        <v>0</v>
      </c>
      <c r="Z4798" s="832">
        <v>0</v>
      </c>
      <c r="AA4798" s="832">
        <v>0</v>
      </c>
      <c r="AB4798" s="832">
        <v>0</v>
      </c>
      <c r="AC4798" s="832">
        <v>0</v>
      </c>
      <c r="AD4798" s="832">
        <v>0</v>
      </c>
      <c r="AE4798" s="832">
        <v>0</v>
      </c>
      <c r="AF4798" s="832">
        <v>0</v>
      </c>
      <c r="AG4798" s="832">
        <v>0</v>
      </c>
      <c r="AH4798" s="832">
        <v>0</v>
      </c>
      <c r="AI4798" s="832">
        <v>0</v>
      </c>
    </row>
    <row r="4799" spans="1:35" ht="15" customHeight="1">
      <c r="A4799" s="832" t="s">
        <v>1150</v>
      </c>
      <c r="B4799" s="832">
        <v>2025</v>
      </c>
      <c r="C4799" s="832" t="s">
        <v>2067</v>
      </c>
      <c r="D4799" s="832" t="s">
        <v>2068</v>
      </c>
      <c r="E4799" s="832" t="s">
        <v>2032</v>
      </c>
      <c r="F4799" s="832" t="s">
        <v>1153</v>
      </c>
      <c r="G4799" s="832">
        <v>143613.9</v>
      </c>
      <c r="H4799" s="832">
        <v>93416.48</v>
      </c>
      <c r="I4799" s="832">
        <v>40333.910000000003</v>
      </c>
      <c r="J4799" s="832">
        <v>28579.45</v>
      </c>
      <c r="K4799" s="832">
        <v>13832.44</v>
      </c>
      <c r="L4799" s="832">
        <v>13464.41</v>
      </c>
      <c r="M4799" s="832">
        <v>13520.49</v>
      </c>
      <c r="N4799" s="832">
        <v>26815.88</v>
      </c>
      <c r="O4799" s="832">
        <v>18116.89</v>
      </c>
      <c r="P4799" s="832">
        <v>7189.78</v>
      </c>
      <c r="Q4799" s="832">
        <v>7322.56</v>
      </c>
      <c r="R4799" s="832">
        <v>7656.51</v>
      </c>
      <c r="S4799" s="832">
        <v>0</v>
      </c>
      <c r="T4799" s="832">
        <v>0</v>
      </c>
      <c r="U4799" s="832">
        <v>0</v>
      </c>
      <c r="V4799" s="832">
        <v>0</v>
      </c>
      <c r="W4799" s="832">
        <v>0</v>
      </c>
      <c r="X4799" s="832">
        <v>0</v>
      </c>
      <c r="Y4799" s="832">
        <v>0</v>
      </c>
      <c r="Z4799" s="832">
        <v>0</v>
      </c>
      <c r="AA4799" s="832">
        <v>0</v>
      </c>
      <c r="AB4799" s="832">
        <v>0</v>
      </c>
      <c r="AC4799" s="832">
        <v>0</v>
      </c>
      <c r="AD4799" s="832">
        <v>0</v>
      </c>
      <c r="AE4799" s="832">
        <v>0</v>
      </c>
      <c r="AF4799" s="832">
        <v>0</v>
      </c>
      <c r="AG4799" s="832">
        <v>0</v>
      </c>
      <c r="AH4799" s="832">
        <v>0</v>
      </c>
      <c r="AI4799" s="832">
        <v>0</v>
      </c>
    </row>
    <row r="4800" spans="1:35" ht="15" customHeight="1">
      <c r="A4800" s="832" t="s">
        <v>1150</v>
      </c>
      <c r="B4800" s="832">
        <v>2025</v>
      </c>
      <c r="C4800" s="832" t="s">
        <v>2069</v>
      </c>
      <c r="D4800" s="832" t="s">
        <v>2070</v>
      </c>
      <c r="E4800" s="832" t="s">
        <v>2032</v>
      </c>
      <c r="F4800" s="832" t="s">
        <v>1153</v>
      </c>
      <c r="G4800" s="832">
        <v>0</v>
      </c>
      <c r="H4800" s="832">
        <v>0</v>
      </c>
      <c r="I4800" s="832">
        <v>57575.24</v>
      </c>
      <c r="J4800" s="832">
        <v>194260.68</v>
      </c>
      <c r="K4800" s="832">
        <v>118117.93</v>
      </c>
      <c r="L4800" s="832">
        <v>70636.13</v>
      </c>
      <c r="M4800" s="832">
        <v>82288.289999999994</v>
      </c>
      <c r="N4800" s="832">
        <v>115294.91</v>
      </c>
      <c r="O4800" s="832">
        <v>117348.54</v>
      </c>
      <c r="P4800" s="832">
        <v>80591.89</v>
      </c>
      <c r="Q4800" s="832">
        <v>101308.81</v>
      </c>
      <c r="R4800" s="832">
        <v>89793.61</v>
      </c>
      <c r="S4800" s="832">
        <v>0</v>
      </c>
      <c r="T4800" s="832">
        <v>0</v>
      </c>
      <c r="U4800" s="832">
        <v>0</v>
      </c>
      <c r="V4800" s="832">
        <v>0</v>
      </c>
      <c r="W4800" s="832">
        <v>0</v>
      </c>
      <c r="X4800" s="832">
        <v>0</v>
      </c>
      <c r="Y4800" s="832">
        <v>0</v>
      </c>
      <c r="Z4800" s="832">
        <v>0</v>
      </c>
      <c r="AA4800" s="832">
        <v>0</v>
      </c>
      <c r="AB4800" s="832">
        <v>0</v>
      </c>
      <c r="AC4800" s="832">
        <v>0</v>
      </c>
      <c r="AD4800" s="832">
        <v>0</v>
      </c>
      <c r="AE4800" s="832">
        <v>0</v>
      </c>
      <c r="AF4800" s="832">
        <v>0</v>
      </c>
      <c r="AG4800" s="832">
        <v>0</v>
      </c>
      <c r="AH4800" s="832">
        <v>0</v>
      </c>
      <c r="AI4800" s="832">
        <v>0</v>
      </c>
    </row>
    <row r="4801" spans="1:35" ht="15" customHeight="1">
      <c r="A4801" s="832" t="s">
        <v>1150</v>
      </c>
      <c r="B4801" s="832">
        <v>2025</v>
      </c>
      <c r="C4801" s="832" t="s">
        <v>2071</v>
      </c>
      <c r="D4801" s="832" t="s">
        <v>2072</v>
      </c>
      <c r="E4801" s="832" t="s">
        <v>2032</v>
      </c>
      <c r="F4801" s="832" t="s">
        <v>1153</v>
      </c>
      <c r="G4801" s="832">
        <v>33122.949999999997</v>
      </c>
      <c r="H4801" s="832">
        <v>24214.9</v>
      </c>
      <c r="I4801" s="832">
        <v>16222.9</v>
      </c>
      <c r="J4801" s="832">
        <v>25652.25</v>
      </c>
      <c r="K4801" s="832">
        <v>13447.95</v>
      </c>
      <c r="L4801" s="832">
        <v>17626.28</v>
      </c>
      <c r="M4801" s="832">
        <v>14093.81</v>
      </c>
      <c r="N4801" s="832">
        <v>24849.31</v>
      </c>
      <c r="O4801" s="832">
        <v>18129.23</v>
      </c>
      <c r="P4801" s="832">
        <v>8251.33</v>
      </c>
      <c r="Q4801" s="832">
        <v>8162.05</v>
      </c>
      <c r="R4801" s="832">
        <v>6439.53</v>
      </c>
      <c r="S4801" s="832">
        <v>0</v>
      </c>
      <c r="T4801" s="832">
        <v>0</v>
      </c>
      <c r="U4801" s="832">
        <v>0</v>
      </c>
      <c r="V4801" s="832">
        <v>0</v>
      </c>
      <c r="W4801" s="832">
        <v>0</v>
      </c>
      <c r="X4801" s="832">
        <v>0</v>
      </c>
      <c r="Y4801" s="832">
        <v>0</v>
      </c>
      <c r="Z4801" s="832">
        <v>0</v>
      </c>
      <c r="AA4801" s="832">
        <v>0</v>
      </c>
      <c r="AB4801" s="832">
        <v>0</v>
      </c>
      <c r="AC4801" s="832">
        <v>0</v>
      </c>
      <c r="AD4801" s="832">
        <v>0</v>
      </c>
      <c r="AE4801" s="832">
        <v>0</v>
      </c>
      <c r="AF4801" s="832">
        <v>0</v>
      </c>
      <c r="AG4801" s="832">
        <v>0</v>
      </c>
      <c r="AH4801" s="832">
        <v>0</v>
      </c>
      <c r="AI4801" s="832">
        <v>0</v>
      </c>
    </row>
    <row r="4802" spans="1:35" ht="15" customHeight="1">
      <c r="A4802" s="832" t="s">
        <v>1150</v>
      </c>
      <c r="B4802" s="832">
        <v>2025</v>
      </c>
      <c r="C4802" s="832" t="s">
        <v>2073</v>
      </c>
      <c r="D4802" s="832" t="s">
        <v>2074</v>
      </c>
      <c r="E4802" s="832" t="s">
        <v>2032</v>
      </c>
      <c r="F4802" s="832" t="s">
        <v>1153</v>
      </c>
      <c r="G4802" s="832">
        <v>0</v>
      </c>
      <c r="H4802" s="832">
        <v>0</v>
      </c>
      <c r="I4802" s="832">
        <v>0</v>
      </c>
      <c r="J4802" s="832">
        <v>0</v>
      </c>
      <c r="K4802" s="832">
        <v>0</v>
      </c>
      <c r="L4802" s="832">
        <v>0</v>
      </c>
      <c r="M4802" s="832">
        <v>0</v>
      </c>
      <c r="N4802" s="832">
        <v>0</v>
      </c>
      <c r="O4802" s="832">
        <v>0</v>
      </c>
      <c r="P4802" s="832">
        <v>0</v>
      </c>
      <c r="Q4802" s="832">
        <v>0</v>
      </c>
      <c r="R4802" s="832">
        <v>0</v>
      </c>
      <c r="S4802" s="832">
        <v>0</v>
      </c>
      <c r="T4802" s="832">
        <v>0</v>
      </c>
      <c r="U4802" s="832">
        <v>0</v>
      </c>
      <c r="V4802" s="832">
        <v>0</v>
      </c>
      <c r="W4802" s="832">
        <v>0</v>
      </c>
      <c r="X4802" s="832">
        <v>0</v>
      </c>
      <c r="Y4802" s="832">
        <v>0</v>
      </c>
      <c r="Z4802" s="832">
        <v>0</v>
      </c>
      <c r="AA4802" s="832">
        <v>0</v>
      </c>
      <c r="AB4802" s="832">
        <v>0</v>
      </c>
      <c r="AC4802" s="832">
        <v>0</v>
      </c>
      <c r="AD4802" s="832">
        <v>0</v>
      </c>
      <c r="AE4802" s="832">
        <v>0</v>
      </c>
      <c r="AF4802" s="832">
        <v>0</v>
      </c>
      <c r="AG4802" s="832">
        <v>0</v>
      </c>
      <c r="AH4802" s="832">
        <v>0</v>
      </c>
      <c r="AI4802" s="832">
        <v>0</v>
      </c>
    </row>
    <row r="4803" spans="1:35" ht="15" customHeight="1">
      <c r="A4803" s="832" t="s">
        <v>1150</v>
      </c>
      <c r="B4803" s="832">
        <v>2025</v>
      </c>
      <c r="C4803" s="832" t="s">
        <v>2075</v>
      </c>
      <c r="D4803" s="832" t="s">
        <v>2076</v>
      </c>
      <c r="E4803" s="832" t="s">
        <v>1854</v>
      </c>
      <c r="F4803" s="832" t="s">
        <v>1153</v>
      </c>
      <c r="G4803" s="832">
        <v>22267.759999999998</v>
      </c>
      <c r="H4803" s="832">
        <v>20053.2</v>
      </c>
      <c r="I4803" s="832">
        <v>20704.57</v>
      </c>
      <c r="J4803" s="832">
        <v>16240.82</v>
      </c>
      <c r="K4803" s="832">
        <v>15753.2</v>
      </c>
      <c r="L4803" s="832">
        <v>13353.2</v>
      </c>
      <c r="M4803" s="832">
        <v>13153.2</v>
      </c>
      <c r="N4803" s="832">
        <v>13762.85</v>
      </c>
      <c r="O4803" s="832">
        <v>13030.24</v>
      </c>
      <c r="P4803" s="832">
        <v>13026.94</v>
      </c>
      <c r="Q4803" s="832">
        <v>251117.15</v>
      </c>
      <c r="R4803" s="832">
        <v>3266.15</v>
      </c>
      <c r="S4803" s="832">
        <v>0</v>
      </c>
      <c r="T4803" s="832">
        <v>0</v>
      </c>
      <c r="U4803" s="832">
        <v>0</v>
      </c>
      <c r="V4803" s="832">
        <v>0</v>
      </c>
      <c r="W4803" s="832">
        <v>0</v>
      </c>
      <c r="X4803" s="832">
        <v>0</v>
      </c>
      <c r="Y4803" s="832">
        <v>0</v>
      </c>
      <c r="Z4803" s="832">
        <v>0</v>
      </c>
      <c r="AA4803" s="832">
        <v>0</v>
      </c>
      <c r="AB4803" s="832">
        <v>0</v>
      </c>
      <c r="AC4803" s="832">
        <v>0</v>
      </c>
      <c r="AD4803" s="832">
        <v>0</v>
      </c>
      <c r="AE4803" s="832">
        <v>0</v>
      </c>
      <c r="AF4803" s="832">
        <v>0</v>
      </c>
      <c r="AG4803" s="832">
        <v>0</v>
      </c>
      <c r="AH4803" s="832">
        <v>0</v>
      </c>
      <c r="AI4803" s="832">
        <v>0</v>
      </c>
    </row>
    <row r="4804" spans="1:35" ht="15" customHeight="1">
      <c r="A4804" s="832" t="s">
        <v>1150</v>
      </c>
      <c r="B4804" s="832">
        <v>2025</v>
      </c>
      <c r="C4804" s="832" t="s">
        <v>2077</v>
      </c>
      <c r="D4804" s="832" t="s">
        <v>656</v>
      </c>
      <c r="E4804" s="832" t="s">
        <v>333</v>
      </c>
      <c r="F4804" s="832" t="s">
        <v>1153</v>
      </c>
      <c r="G4804" s="832">
        <v>296192.71999999997</v>
      </c>
      <c r="H4804" s="832">
        <v>136192.88</v>
      </c>
      <c r="I4804" s="832">
        <v>195940.56</v>
      </c>
      <c r="J4804" s="832">
        <v>399807.82</v>
      </c>
      <c r="K4804" s="832">
        <v>311820.14</v>
      </c>
      <c r="L4804" s="832">
        <v>249541.55</v>
      </c>
      <c r="M4804" s="832">
        <v>271248.82</v>
      </c>
      <c r="N4804" s="832">
        <v>284249.34000000003</v>
      </c>
      <c r="O4804" s="832">
        <v>286884.83</v>
      </c>
      <c r="P4804" s="832">
        <v>0</v>
      </c>
      <c r="Q4804" s="832">
        <v>0</v>
      </c>
      <c r="R4804" s="832">
        <v>0</v>
      </c>
      <c r="S4804" s="832">
        <v>0</v>
      </c>
      <c r="T4804" s="832">
        <v>0</v>
      </c>
      <c r="U4804" s="832">
        <v>0</v>
      </c>
      <c r="V4804" s="832">
        <v>0</v>
      </c>
      <c r="W4804" s="832">
        <v>0</v>
      </c>
      <c r="X4804" s="832">
        <v>0</v>
      </c>
      <c r="Y4804" s="832">
        <v>0</v>
      </c>
      <c r="Z4804" s="832">
        <v>0</v>
      </c>
      <c r="AA4804" s="832">
        <v>0</v>
      </c>
      <c r="AB4804" s="832">
        <v>0</v>
      </c>
      <c r="AC4804" s="832">
        <v>0</v>
      </c>
      <c r="AD4804" s="832">
        <v>0</v>
      </c>
      <c r="AE4804" s="832">
        <v>0</v>
      </c>
      <c r="AF4804" s="832">
        <v>0</v>
      </c>
      <c r="AG4804" s="832">
        <v>0</v>
      </c>
      <c r="AH4804" s="832">
        <v>0</v>
      </c>
      <c r="AI4804" s="832">
        <v>0</v>
      </c>
    </row>
    <row r="4805" spans="1:35" ht="15" customHeight="1">
      <c r="A4805" s="832" t="s">
        <v>1150</v>
      </c>
      <c r="B4805" s="832">
        <v>2025</v>
      </c>
      <c r="C4805" s="832" t="s">
        <v>2078</v>
      </c>
      <c r="D4805" s="832" t="s">
        <v>2079</v>
      </c>
      <c r="E4805" s="832" t="s">
        <v>333</v>
      </c>
      <c r="F4805" s="832" t="s">
        <v>1153</v>
      </c>
      <c r="G4805" s="832">
        <v>-265573.90000000002</v>
      </c>
      <c r="H4805" s="832">
        <v>-173262.89</v>
      </c>
      <c r="I4805" s="832">
        <v>-252500.01</v>
      </c>
      <c r="J4805" s="832">
        <v>-206386.17</v>
      </c>
      <c r="K4805" s="832">
        <v>-206530.32</v>
      </c>
      <c r="L4805" s="832">
        <v>-122672.54</v>
      </c>
      <c r="M4805" s="832">
        <v>-325560.76</v>
      </c>
      <c r="N4805" s="832">
        <v>-264528.98</v>
      </c>
      <c r="O4805" s="832">
        <v>-318346.36</v>
      </c>
      <c r="P4805" s="832">
        <v>0</v>
      </c>
      <c r="Q4805" s="832">
        <v>0</v>
      </c>
      <c r="R4805" s="832">
        <v>93.5</v>
      </c>
      <c r="S4805" s="832">
        <v>0</v>
      </c>
      <c r="T4805" s="832">
        <v>0</v>
      </c>
      <c r="U4805" s="832">
        <v>0</v>
      </c>
      <c r="V4805" s="832">
        <v>0</v>
      </c>
      <c r="W4805" s="832">
        <v>0</v>
      </c>
      <c r="X4805" s="832">
        <v>0</v>
      </c>
      <c r="Y4805" s="832">
        <v>0</v>
      </c>
      <c r="Z4805" s="832">
        <v>0</v>
      </c>
      <c r="AA4805" s="832">
        <v>0</v>
      </c>
      <c r="AB4805" s="832">
        <v>0</v>
      </c>
      <c r="AC4805" s="832">
        <v>0</v>
      </c>
      <c r="AD4805" s="832">
        <v>0</v>
      </c>
      <c r="AE4805" s="832">
        <v>0</v>
      </c>
      <c r="AF4805" s="832">
        <v>0</v>
      </c>
      <c r="AG4805" s="832">
        <v>0</v>
      </c>
      <c r="AH4805" s="832">
        <v>0</v>
      </c>
      <c r="AI4805" s="832">
        <v>0</v>
      </c>
    </row>
    <row r="4806" spans="1:35" ht="15" customHeight="1">
      <c r="A4806" s="832" t="s">
        <v>1150</v>
      </c>
      <c r="B4806" s="832">
        <v>2025</v>
      </c>
      <c r="C4806" s="832" t="s">
        <v>2080</v>
      </c>
      <c r="D4806" s="832" t="s">
        <v>2081</v>
      </c>
      <c r="E4806" s="832" t="s">
        <v>333</v>
      </c>
      <c r="F4806" s="832" t="s">
        <v>1153</v>
      </c>
      <c r="G4806" s="832">
        <v>0</v>
      </c>
      <c r="H4806" s="832">
        <v>0</v>
      </c>
      <c r="I4806" s="832">
        <v>0</v>
      </c>
      <c r="J4806" s="832">
        <v>0</v>
      </c>
      <c r="K4806" s="832">
        <v>0</v>
      </c>
      <c r="L4806" s="832">
        <v>0</v>
      </c>
      <c r="M4806" s="832">
        <v>0</v>
      </c>
      <c r="N4806" s="832">
        <v>0</v>
      </c>
      <c r="O4806" s="832">
        <v>0</v>
      </c>
      <c r="P4806" s="832">
        <v>0</v>
      </c>
      <c r="Q4806" s="832">
        <v>0</v>
      </c>
      <c r="R4806" s="832">
        <v>0</v>
      </c>
      <c r="S4806" s="832">
        <v>0</v>
      </c>
      <c r="T4806" s="832">
        <v>0</v>
      </c>
      <c r="U4806" s="832">
        <v>0</v>
      </c>
      <c r="V4806" s="832">
        <v>0</v>
      </c>
      <c r="W4806" s="832">
        <v>0</v>
      </c>
      <c r="X4806" s="832">
        <v>0</v>
      </c>
      <c r="Y4806" s="832">
        <v>0</v>
      </c>
      <c r="Z4806" s="832">
        <v>0</v>
      </c>
      <c r="AA4806" s="832">
        <v>0</v>
      </c>
      <c r="AB4806" s="832">
        <v>0</v>
      </c>
      <c r="AC4806" s="832">
        <v>0</v>
      </c>
      <c r="AD4806" s="832">
        <v>0</v>
      </c>
      <c r="AE4806" s="832">
        <v>0</v>
      </c>
      <c r="AF4806" s="832">
        <v>0</v>
      </c>
      <c r="AG4806" s="832">
        <v>0</v>
      </c>
      <c r="AH4806" s="832">
        <v>0</v>
      </c>
      <c r="AI4806" s="832">
        <v>0</v>
      </c>
    </row>
    <row r="4807" spans="1:35" ht="15" customHeight="1">
      <c r="A4807" s="832" t="s">
        <v>1150</v>
      </c>
      <c r="B4807" s="832">
        <v>2025</v>
      </c>
      <c r="C4807" s="832" t="s">
        <v>2082</v>
      </c>
      <c r="D4807" s="832" t="s">
        <v>657</v>
      </c>
      <c r="E4807" s="832" t="s">
        <v>333</v>
      </c>
      <c r="F4807" s="832" t="s">
        <v>1153</v>
      </c>
      <c r="G4807" s="832">
        <v>28896.55</v>
      </c>
      <c r="H4807" s="832">
        <v>28896.55</v>
      </c>
      <c r="I4807" s="832">
        <v>28896.55</v>
      </c>
      <c r="J4807" s="832">
        <v>28896.55</v>
      </c>
      <c r="K4807" s="832">
        <v>28896.55</v>
      </c>
      <c r="L4807" s="832">
        <v>28896.55</v>
      </c>
      <c r="M4807" s="832">
        <v>28896.55</v>
      </c>
      <c r="N4807" s="832">
        <v>0</v>
      </c>
      <c r="O4807" s="832">
        <v>0</v>
      </c>
      <c r="P4807" s="832">
        <v>0</v>
      </c>
      <c r="Q4807" s="832">
        <v>0</v>
      </c>
      <c r="R4807" s="832">
        <v>0</v>
      </c>
      <c r="S4807" s="832">
        <v>0</v>
      </c>
      <c r="T4807" s="832">
        <v>0</v>
      </c>
      <c r="U4807" s="832">
        <v>0</v>
      </c>
      <c r="V4807" s="832">
        <v>0</v>
      </c>
      <c r="W4807" s="832">
        <v>0</v>
      </c>
      <c r="X4807" s="832">
        <v>0</v>
      </c>
      <c r="Y4807" s="832">
        <v>0</v>
      </c>
      <c r="Z4807" s="832">
        <v>0</v>
      </c>
      <c r="AA4807" s="832">
        <v>0</v>
      </c>
      <c r="AB4807" s="832">
        <v>0</v>
      </c>
      <c r="AC4807" s="832">
        <v>0</v>
      </c>
      <c r="AD4807" s="832">
        <v>0</v>
      </c>
      <c r="AE4807" s="832">
        <v>0</v>
      </c>
      <c r="AF4807" s="832">
        <v>0</v>
      </c>
      <c r="AG4807" s="832">
        <v>0</v>
      </c>
      <c r="AH4807" s="832">
        <v>0</v>
      </c>
      <c r="AI4807" s="832">
        <v>0</v>
      </c>
    </row>
    <row r="4808" spans="1:35" ht="15" customHeight="1">
      <c r="A4808" s="832" t="s">
        <v>1150</v>
      </c>
      <c r="B4808" s="832">
        <v>2025</v>
      </c>
      <c r="C4808" s="832" t="s">
        <v>2083</v>
      </c>
      <c r="D4808" s="832" t="s">
        <v>656</v>
      </c>
      <c r="E4808" s="832" t="s">
        <v>333</v>
      </c>
      <c r="F4808" s="832" t="s">
        <v>1153</v>
      </c>
      <c r="G4808" s="832">
        <v>-44761.27</v>
      </c>
      <c r="H4808" s="832">
        <v>-44761.27</v>
      </c>
      <c r="I4808" s="832">
        <v>-44761.27</v>
      </c>
      <c r="J4808" s="832">
        <v>-44761.27</v>
      </c>
      <c r="K4808" s="832">
        <v>-44761.27</v>
      </c>
      <c r="L4808" s="832">
        <v>-44761.27</v>
      </c>
      <c r="M4808" s="832">
        <v>-44761.27</v>
      </c>
      <c r="N4808" s="832">
        <v>0</v>
      </c>
      <c r="O4808" s="832">
        <v>0</v>
      </c>
      <c r="P4808" s="832">
        <v>0</v>
      </c>
      <c r="Q4808" s="832">
        <v>0</v>
      </c>
      <c r="R4808" s="832">
        <v>0</v>
      </c>
      <c r="S4808" s="832">
        <v>0</v>
      </c>
      <c r="T4808" s="832">
        <v>0</v>
      </c>
      <c r="U4808" s="832">
        <v>0</v>
      </c>
      <c r="V4808" s="832">
        <v>0</v>
      </c>
      <c r="W4808" s="832">
        <v>0</v>
      </c>
      <c r="X4808" s="832">
        <v>0</v>
      </c>
      <c r="Y4808" s="832">
        <v>0</v>
      </c>
      <c r="Z4808" s="832">
        <v>0</v>
      </c>
      <c r="AA4808" s="832">
        <v>0</v>
      </c>
      <c r="AB4808" s="832">
        <v>0</v>
      </c>
      <c r="AC4808" s="832">
        <v>0</v>
      </c>
      <c r="AD4808" s="832">
        <v>0</v>
      </c>
      <c r="AE4808" s="832">
        <v>0</v>
      </c>
      <c r="AF4808" s="832">
        <v>0</v>
      </c>
      <c r="AG4808" s="832">
        <v>0</v>
      </c>
      <c r="AH4808" s="832">
        <v>0</v>
      </c>
      <c r="AI4808" s="832">
        <v>0</v>
      </c>
    </row>
    <row r="4809" spans="1:35" ht="15" customHeight="1">
      <c r="A4809" s="832" t="s">
        <v>1150</v>
      </c>
      <c r="B4809" s="832">
        <v>2025</v>
      </c>
      <c r="C4809" s="832" t="s">
        <v>2084</v>
      </c>
      <c r="D4809" s="832" t="s">
        <v>2085</v>
      </c>
      <c r="E4809" s="832" t="s">
        <v>333</v>
      </c>
      <c r="F4809" s="832" t="s">
        <v>1153</v>
      </c>
      <c r="G4809" s="832">
        <v>-41.72</v>
      </c>
      <c r="H4809" s="832">
        <v>-41.72</v>
      </c>
      <c r="I4809" s="832">
        <v>-41.72</v>
      </c>
      <c r="J4809" s="832">
        <v>-41.72</v>
      </c>
      <c r="K4809" s="832">
        <v>0</v>
      </c>
      <c r="L4809" s="832">
        <v>0</v>
      </c>
      <c r="M4809" s="832">
        <v>0</v>
      </c>
      <c r="N4809" s="832">
        <v>0</v>
      </c>
      <c r="O4809" s="832">
        <v>0</v>
      </c>
      <c r="P4809" s="832">
        <v>0</v>
      </c>
      <c r="Q4809" s="832">
        <v>0</v>
      </c>
      <c r="R4809" s="832">
        <v>0</v>
      </c>
      <c r="S4809" s="832">
        <v>0</v>
      </c>
      <c r="T4809" s="832">
        <v>0</v>
      </c>
      <c r="U4809" s="832">
        <v>0</v>
      </c>
      <c r="V4809" s="832">
        <v>0</v>
      </c>
      <c r="W4809" s="832">
        <v>0</v>
      </c>
      <c r="X4809" s="832">
        <v>0</v>
      </c>
      <c r="Y4809" s="832">
        <v>0</v>
      </c>
      <c r="Z4809" s="832">
        <v>0</v>
      </c>
      <c r="AA4809" s="832">
        <v>0</v>
      </c>
      <c r="AB4809" s="832">
        <v>0</v>
      </c>
      <c r="AC4809" s="832">
        <v>0</v>
      </c>
      <c r="AD4809" s="832">
        <v>0</v>
      </c>
      <c r="AE4809" s="832">
        <v>0</v>
      </c>
      <c r="AF4809" s="832">
        <v>0</v>
      </c>
      <c r="AG4809" s="832">
        <v>0</v>
      </c>
      <c r="AH4809" s="832">
        <v>0</v>
      </c>
      <c r="AI4809" s="832">
        <v>0</v>
      </c>
    </row>
    <row r="4810" spans="1:35" ht="15" customHeight="1">
      <c r="A4810" s="832" t="s">
        <v>1150</v>
      </c>
      <c r="B4810" s="832">
        <v>2025</v>
      </c>
      <c r="C4810" s="832" t="s">
        <v>2086</v>
      </c>
      <c r="D4810" s="832" t="s">
        <v>2087</v>
      </c>
      <c r="E4810" s="832" t="s">
        <v>1813</v>
      </c>
      <c r="F4810" s="832" t="s">
        <v>1153</v>
      </c>
      <c r="G4810" s="832">
        <v>26387.55</v>
      </c>
      <c r="H4810" s="832">
        <v>14408.86</v>
      </c>
      <c r="I4810" s="832">
        <v>17993.95</v>
      </c>
      <c r="J4810" s="832">
        <v>30338.02</v>
      </c>
      <c r="K4810" s="832">
        <v>36431.919999999998</v>
      </c>
      <c r="L4810" s="832">
        <v>20897.310000000001</v>
      </c>
      <c r="M4810" s="832">
        <v>34133.4</v>
      </c>
      <c r="N4810" s="832">
        <v>16569.62</v>
      </c>
      <c r="O4810" s="832">
        <v>-15187.38</v>
      </c>
      <c r="P4810" s="832">
        <v>-13244.38</v>
      </c>
      <c r="Q4810" s="832">
        <v>-14904.38</v>
      </c>
      <c r="R4810" s="832">
        <v>-14454.38</v>
      </c>
      <c r="S4810" s="832">
        <v>0</v>
      </c>
      <c r="T4810" s="832">
        <v>0</v>
      </c>
      <c r="U4810" s="832">
        <v>0</v>
      </c>
      <c r="V4810" s="832">
        <v>0</v>
      </c>
      <c r="W4810" s="832">
        <v>0</v>
      </c>
      <c r="X4810" s="832">
        <v>0</v>
      </c>
      <c r="Y4810" s="832">
        <v>0</v>
      </c>
      <c r="Z4810" s="832">
        <v>0</v>
      </c>
      <c r="AA4810" s="832">
        <v>0</v>
      </c>
      <c r="AB4810" s="832">
        <v>0</v>
      </c>
      <c r="AC4810" s="832">
        <v>0</v>
      </c>
      <c r="AD4810" s="832">
        <v>0</v>
      </c>
      <c r="AE4810" s="832">
        <v>0</v>
      </c>
      <c r="AF4810" s="832">
        <v>0</v>
      </c>
      <c r="AG4810" s="832">
        <v>0</v>
      </c>
      <c r="AH4810" s="832">
        <v>0</v>
      </c>
      <c r="AI4810" s="832">
        <v>0</v>
      </c>
    </row>
    <row r="4811" spans="1:35" ht="15" customHeight="1">
      <c r="A4811" s="832" t="s">
        <v>1150</v>
      </c>
      <c r="B4811" s="832">
        <v>2025</v>
      </c>
      <c r="C4811" s="832" t="s">
        <v>2088</v>
      </c>
      <c r="D4811" s="832" t="s">
        <v>2089</v>
      </c>
      <c r="E4811" s="832" t="s">
        <v>1813</v>
      </c>
      <c r="F4811" s="832" t="s">
        <v>1153</v>
      </c>
      <c r="G4811" s="832">
        <v>0</v>
      </c>
      <c r="H4811" s="832">
        <v>0</v>
      </c>
      <c r="I4811" s="832">
        <v>770</v>
      </c>
      <c r="J4811" s="832">
        <v>3946.9</v>
      </c>
      <c r="K4811" s="832">
        <v>2678.25</v>
      </c>
      <c r="L4811" s="832">
        <v>2871.99</v>
      </c>
      <c r="M4811" s="832">
        <v>3176.99</v>
      </c>
      <c r="N4811" s="832">
        <v>4691.99</v>
      </c>
      <c r="O4811" s="832">
        <v>5691.99</v>
      </c>
      <c r="P4811" s="832">
        <v>6831.99</v>
      </c>
      <c r="Q4811" s="832">
        <v>6320.95</v>
      </c>
      <c r="R4811" s="832">
        <v>4228.17</v>
      </c>
      <c r="S4811" s="832">
        <v>0</v>
      </c>
      <c r="T4811" s="832">
        <v>0</v>
      </c>
      <c r="U4811" s="832">
        <v>0</v>
      </c>
      <c r="V4811" s="832">
        <v>0</v>
      </c>
      <c r="W4811" s="832">
        <v>0</v>
      </c>
      <c r="X4811" s="832">
        <v>0</v>
      </c>
      <c r="Y4811" s="832">
        <v>0</v>
      </c>
      <c r="Z4811" s="832">
        <v>0</v>
      </c>
      <c r="AA4811" s="832">
        <v>0</v>
      </c>
      <c r="AB4811" s="832">
        <v>0</v>
      </c>
      <c r="AC4811" s="832">
        <v>0</v>
      </c>
      <c r="AD4811" s="832">
        <v>0</v>
      </c>
      <c r="AE4811" s="832">
        <v>0</v>
      </c>
      <c r="AF4811" s="832">
        <v>0</v>
      </c>
      <c r="AG4811" s="832">
        <v>0</v>
      </c>
      <c r="AH4811" s="832">
        <v>0</v>
      </c>
      <c r="AI4811" s="832">
        <v>0</v>
      </c>
    </row>
    <row r="4812" spans="1:35" ht="15" customHeight="1">
      <c r="A4812" s="832" t="s">
        <v>1150</v>
      </c>
      <c r="B4812" s="832">
        <v>2025</v>
      </c>
      <c r="C4812" s="832" t="s">
        <v>2090</v>
      </c>
      <c r="D4812" s="832" t="s">
        <v>2091</v>
      </c>
      <c r="E4812" s="832" t="s">
        <v>1813</v>
      </c>
      <c r="F4812" s="832" t="s">
        <v>1153</v>
      </c>
      <c r="G4812" s="832">
        <v>0</v>
      </c>
      <c r="H4812" s="832">
        <v>0</v>
      </c>
      <c r="I4812" s="832">
        <v>1275</v>
      </c>
      <c r="J4812" s="832">
        <v>3105</v>
      </c>
      <c r="K4812" s="832">
        <v>5460</v>
      </c>
      <c r="L4812" s="832">
        <v>7395</v>
      </c>
      <c r="M4812" s="832">
        <v>12437</v>
      </c>
      <c r="N4812" s="832">
        <v>14507</v>
      </c>
      <c r="O4812" s="832">
        <v>15027</v>
      </c>
      <c r="P4812" s="832">
        <v>17292</v>
      </c>
      <c r="Q4812" s="832">
        <v>17199.34</v>
      </c>
      <c r="R4812" s="832">
        <v>18365.34</v>
      </c>
      <c r="S4812" s="832">
        <v>0</v>
      </c>
      <c r="T4812" s="832">
        <v>0</v>
      </c>
      <c r="U4812" s="832">
        <v>0</v>
      </c>
      <c r="V4812" s="832">
        <v>0</v>
      </c>
      <c r="W4812" s="832">
        <v>0</v>
      </c>
      <c r="X4812" s="832">
        <v>0</v>
      </c>
      <c r="Y4812" s="832">
        <v>0</v>
      </c>
      <c r="Z4812" s="832">
        <v>0</v>
      </c>
      <c r="AA4812" s="832">
        <v>0</v>
      </c>
      <c r="AB4812" s="832">
        <v>0</v>
      </c>
      <c r="AC4812" s="832">
        <v>0</v>
      </c>
      <c r="AD4812" s="832">
        <v>0</v>
      </c>
      <c r="AE4812" s="832">
        <v>0</v>
      </c>
      <c r="AF4812" s="832">
        <v>0</v>
      </c>
      <c r="AG4812" s="832">
        <v>0</v>
      </c>
      <c r="AH4812" s="832">
        <v>0</v>
      </c>
      <c r="AI4812" s="832">
        <v>0</v>
      </c>
    </row>
    <row r="4813" spans="1:35" ht="15" customHeight="1">
      <c r="A4813" s="832" t="s">
        <v>1150</v>
      </c>
      <c r="B4813" s="832">
        <v>2025</v>
      </c>
      <c r="C4813" s="832" t="s">
        <v>2092</v>
      </c>
      <c r="D4813" s="832" t="s">
        <v>2093</v>
      </c>
      <c r="E4813" s="832" t="s">
        <v>1813</v>
      </c>
      <c r="F4813" s="832" t="s">
        <v>1153</v>
      </c>
      <c r="G4813" s="832">
        <v>0</v>
      </c>
      <c r="H4813" s="832">
        <v>0</v>
      </c>
      <c r="I4813" s="832">
        <v>300</v>
      </c>
      <c r="J4813" s="832">
        <v>600</v>
      </c>
      <c r="K4813" s="832">
        <v>1100</v>
      </c>
      <c r="L4813" s="832">
        <v>1600</v>
      </c>
      <c r="M4813" s="832">
        <v>2100</v>
      </c>
      <c r="N4813" s="832">
        <v>2600</v>
      </c>
      <c r="O4813" s="832">
        <v>3100</v>
      </c>
      <c r="P4813" s="832">
        <v>3600</v>
      </c>
      <c r="Q4813" s="832">
        <v>3567.18</v>
      </c>
      <c r="R4813" s="832">
        <v>2719.05</v>
      </c>
      <c r="S4813" s="832">
        <v>0</v>
      </c>
      <c r="T4813" s="832">
        <v>0</v>
      </c>
      <c r="U4813" s="832">
        <v>0</v>
      </c>
      <c r="V4813" s="832">
        <v>0</v>
      </c>
      <c r="W4813" s="832">
        <v>0</v>
      </c>
      <c r="X4813" s="832">
        <v>0</v>
      </c>
      <c r="Y4813" s="832">
        <v>0</v>
      </c>
      <c r="Z4813" s="832">
        <v>0</v>
      </c>
      <c r="AA4813" s="832">
        <v>0</v>
      </c>
      <c r="AB4813" s="832">
        <v>0</v>
      </c>
      <c r="AC4813" s="832">
        <v>0</v>
      </c>
      <c r="AD4813" s="832">
        <v>0</v>
      </c>
      <c r="AE4813" s="832">
        <v>0</v>
      </c>
      <c r="AF4813" s="832">
        <v>0</v>
      </c>
      <c r="AG4813" s="832">
        <v>0</v>
      </c>
      <c r="AH4813" s="832">
        <v>0</v>
      </c>
      <c r="AI4813" s="832">
        <v>0</v>
      </c>
    </row>
    <row r="4814" spans="1:35" ht="15" customHeight="1">
      <c r="A4814" s="832" t="s">
        <v>1150</v>
      </c>
      <c r="B4814" s="832">
        <v>2025</v>
      </c>
      <c r="C4814" s="832" t="s">
        <v>2094</v>
      </c>
      <c r="D4814" s="832" t="s">
        <v>2095</v>
      </c>
      <c r="E4814" s="832" t="s">
        <v>333</v>
      </c>
      <c r="F4814" s="832" t="s">
        <v>1153</v>
      </c>
      <c r="G4814" s="832">
        <v>0</v>
      </c>
      <c r="H4814" s="832">
        <v>0</v>
      </c>
      <c r="I4814" s="832">
        <v>1500</v>
      </c>
      <c r="J4814" s="832">
        <v>3000</v>
      </c>
      <c r="K4814" s="832">
        <v>4500</v>
      </c>
      <c r="L4814" s="832">
        <v>6000</v>
      </c>
      <c r="M4814" s="832">
        <v>7500</v>
      </c>
      <c r="N4814" s="832">
        <v>9000</v>
      </c>
      <c r="O4814" s="832">
        <v>10500</v>
      </c>
      <c r="P4814" s="832">
        <v>12000</v>
      </c>
      <c r="Q4814" s="832">
        <v>13500</v>
      </c>
      <c r="R4814" s="832">
        <v>15000</v>
      </c>
      <c r="S4814" s="832">
        <v>0</v>
      </c>
      <c r="T4814" s="832">
        <v>0</v>
      </c>
      <c r="U4814" s="832">
        <v>0</v>
      </c>
      <c r="V4814" s="832">
        <v>0</v>
      </c>
      <c r="W4814" s="832">
        <v>0</v>
      </c>
      <c r="X4814" s="832">
        <v>0</v>
      </c>
      <c r="Y4814" s="832">
        <v>0</v>
      </c>
      <c r="Z4814" s="832">
        <v>0</v>
      </c>
      <c r="AA4814" s="832">
        <v>0</v>
      </c>
      <c r="AB4814" s="832">
        <v>0</v>
      </c>
      <c r="AC4814" s="832">
        <v>0</v>
      </c>
      <c r="AD4814" s="832">
        <v>0</v>
      </c>
      <c r="AE4814" s="832">
        <v>0</v>
      </c>
      <c r="AF4814" s="832">
        <v>0</v>
      </c>
      <c r="AG4814" s="832">
        <v>0</v>
      </c>
      <c r="AH4814" s="832">
        <v>0</v>
      </c>
      <c r="AI4814" s="832">
        <v>0</v>
      </c>
    </row>
    <row r="4815" spans="1:35" ht="15" customHeight="1">
      <c r="A4815" s="832" t="s">
        <v>1150</v>
      </c>
      <c r="B4815" s="832">
        <v>2025</v>
      </c>
      <c r="C4815" s="832" t="s">
        <v>2096</v>
      </c>
      <c r="D4815" s="832" t="s">
        <v>2097</v>
      </c>
      <c r="E4815" s="832" t="s">
        <v>1813</v>
      </c>
      <c r="F4815" s="832" t="s">
        <v>1153</v>
      </c>
      <c r="G4815" s="832">
        <v>0</v>
      </c>
      <c r="H4815" s="832">
        <v>0</v>
      </c>
      <c r="I4815" s="832">
        <v>0</v>
      </c>
      <c r="J4815" s="832">
        <v>0</v>
      </c>
      <c r="K4815" s="832">
        <v>0</v>
      </c>
      <c r="L4815" s="832">
        <v>0</v>
      </c>
      <c r="M4815" s="832">
        <v>0</v>
      </c>
      <c r="N4815" s="832">
        <v>0</v>
      </c>
      <c r="O4815" s="832">
        <v>0</v>
      </c>
      <c r="P4815" s="832">
        <v>0</v>
      </c>
      <c r="Q4815" s="832">
        <v>0</v>
      </c>
      <c r="R4815" s="832">
        <v>0</v>
      </c>
      <c r="S4815" s="832">
        <v>0</v>
      </c>
      <c r="T4815" s="832">
        <v>0</v>
      </c>
      <c r="U4815" s="832">
        <v>0</v>
      </c>
      <c r="V4815" s="832">
        <v>0</v>
      </c>
      <c r="W4815" s="832">
        <v>0</v>
      </c>
      <c r="X4815" s="832">
        <v>0</v>
      </c>
      <c r="Y4815" s="832">
        <v>0</v>
      </c>
      <c r="Z4815" s="832">
        <v>0</v>
      </c>
      <c r="AA4815" s="832">
        <v>0</v>
      </c>
      <c r="AB4815" s="832">
        <v>0</v>
      </c>
      <c r="AC4815" s="832">
        <v>0</v>
      </c>
      <c r="AD4815" s="832">
        <v>0</v>
      </c>
      <c r="AE4815" s="832">
        <v>0</v>
      </c>
      <c r="AF4815" s="832">
        <v>0</v>
      </c>
      <c r="AG4815" s="832">
        <v>0</v>
      </c>
      <c r="AH4815" s="832">
        <v>0</v>
      </c>
      <c r="AI4815" s="832">
        <v>0</v>
      </c>
    </row>
    <row r="4816" spans="1:35" ht="15" customHeight="1">
      <c r="A4816" s="832" t="s">
        <v>1150</v>
      </c>
      <c r="B4816" s="832">
        <v>2025</v>
      </c>
      <c r="C4816" s="832" t="s">
        <v>2098</v>
      </c>
      <c r="D4816" s="832" t="s">
        <v>2099</v>
      </c>
      <c r="E4816" s="832" t="s">
        <v>333</v>
      </c>
      <c r="F4816" s="832" t="s">
        <v>1153</v>
      </c>
      <c r="G4816" s="832">
        <v>0</v>
      </c>
      <c r="H4816" s="832">
        <v>0</v>
      </c>
      <c r="I4816" s="832">
        <v>0</v>
      </c>
      <c r="J4816" s="832">
        <v>0</v>
      </c>
      <c r="K4816" s="832">
        <v>0</v>
      </c>
      <c r="L4816" s="832">
        <v>0</v>
      </c>
      <c r="M4816" s="832">
        <v>0</v>
      </c>
      <c r="N4816" s="832">
        <v>0</v>
      </c>
      <c r="O4816" s="832">
        <v>0</v>
      </c>
      <c r="P4816" s="832">
        <v>0</v>
      </c>
      <c r="Q4816" s="832">
        <v>0</v>
      </c>
      <c r="R4816" s="832">
        <v>0</v>
      </c>
      <c r="S4816" s="832">
        <v>0</v>
      </c>
      <c r="T4816" s="832">
        <v>0</v>
      </c>
      <c r="U4816" s="832">
        <v>0</v>
      </c>
      <c r="V4816" s="832">
        <v>0</v>
      </c>
      <c r="W4816" s="832">
        <v>0</v>
      </c>
      <c r="X4816" s="832">
        <v>0</v>
      </c>
      <c r="Y4816" s="832">
        <v>0</v>
      </c>
      <c r="Z4816" s="832">
        <v>0</v>
      </c>
      <c r="AA4816" s="832">
        <v>0</v>
      </c>
      <c r="AB4816" s="832">
        <v>0</v>
      </c>
      <c r="AC4816" s="832">
        <v>0</v>
      </c>
      <c r="AD4816" s="832">
        <v>0</v>
      </c>
      <c r="AE4816" s="832">
        <v>0</v>
      </c>
      <c r="AF4816" s="832">
        <v>0</v>
      </c>
      <c r="AG4816" s="832">
        <v>0</v>
      </c>
      <c r="AH4816" s="832">
        <v>0</v>
      </c>
      <c r="AI4816" s="832">
        <v>0</v>
      </c>
    </row>
    <row r="4817" spans="1:35" ht="15" customHeight="1">
      <c r="A4817" s="832" t="s">
        <v>1150</v>
      </c>
      <c r="B4817" s="832">
        <v>2025</v>
      </c>
      <c r="C4817" s="832" t="s">
        <v>2100</v>
      </c>
      <c r="D4817" s="832" t="s">
        <v>2101</v>
      </c>
      <c r="E4817" s="832" t="s">
        <v>1854</v>
      </c>
      <c r="F4817" s="832" t="s">
        <v>1153</v>
      </c>
      <c r="G4817" s="832">
        <v>0</v>
      </c>
      <c r="H4817" s="832">
        <v>0</v>
      </c>
      <c r="I4817" s="832">
        <v>0</v>
      </c>
      <c r="J4817" s="832">
        <v>0</v>
      </c>
      <c r="K4817" s="832">
        <v>0</v>
      </c>
      <c r="L4817" s="832">
        <v>0</v>
      </c>
      <c r="M4817" s="832">
        <v>0</v>
      </c>
      <c r="N4817" s="832">
        <v>0</v>
      </c>
      <c r="O4817" s="832">
        <v>0</v>
      </c>
      <c r="P4817" s="832">
        <v>0</v>
      </c>
      <c r="Q4817" s="832">
        <v>0</v>
      </c>
      <c r="R4817" s="832">
        <v>0</v>
      </c>
      <c r="S4817" s="832">
        <v>0</v>
      </c>
      <c r="T4817" s="832">
        <v>0</v>
      </c>
      <c r="U4817" s="832">
        <v>0</v>
      </c>
      <c r="V4817" s="832">
        <v>0</v>
      </c>
      <c r="W4817" s="832">
        <v>0</v>
      </c>
      <c r="X4817" s="832">
        <v>0</v>
      </c>
      <c r="Y4817" s="832">
        <v>0</v>
      </c>
      <c r="Z4817" s="832">
        <v>0</v>
      </c>
      <c r="AA4817" s="832">
        <v>0</v>
      </c>
      <c r="AB4817" s="832">
        <v>0</v>
      </c>
      <c r="AC4817" s="832">
        <v>0</v>
      </c>
      <c r="AD4817" s="832">
        <v>0</v>
      </c>
      <c r="AE4817" s="832">
        <v>0</v>
      </c>
      <c r="AF4817" s="832">
        <v>0</v>
      </c>
      <c r="AG4817" s="832">
        <v>0</v>
      </c>
      <c r="AH4817" s="832">
        <v>0</v>
      </c>
      <c r="AI4817" s="832">
        <v>0</v>
      </c>
    </row>
    <row r="4818" spans="1:35" ht="15" customHeight="1">
      <c r="A4818" s="832" t="s">
        <v>1150</v>
      </c>
      <c r="B4818" s="832">
        <v>2025</v>
      </c>
      <c r="C4818" s="832" t="s">
        <v>2102</v>
      </c>
      <c r="D4818" s="832" t="s">
        <v>2103</v>
      </c>
      <c r="E4818" s="832" t="s">
        <v>333</v>
      </c>
      <c r="F4818" s="832" t="s">
        <v>1153</v>
      </c>
      <c r="G4818" s="832">
        <v>0</v>
      </c>
      <c r="H4818" s="832">
        <v>0</v>
      </c>
      <c r="I4818" s="832">
        <v>0</v>
      </c>
      <c r="J4818" s="832">
        <v>0</v>
      </c>
      <c r="K4818" s="832">
        <v>0</v>
      </c>
      <c r="L4818" s="832">
        <v>0</v>
      </c>
      <c r="M4818" s="832">
        <v>0</v>
      </c>
      <c r="N4818" s="832">
        <v>0</v>
      </c>
      <c r="O4818" s="832">
        <v>0</v>
      </c>
      <c r="P4818" s="832">
        <v>0</v>
      </c>
      <c r="Q4818" s="832">
        <v>0</v>
      </c>
      <c r="R4818" s="832">
        <v>0</v>
      </c>
      <c r="S4818" s="832">
        <v>0</v>
      </c>
      <c r="T4818" s="832">
        <v>0</v>
      </c>
      <c r="U4818" s="832">
        <v>0</v>
      </c>
      <c r="V4818" s="832">
        <v>0</v>
      </c>
      <c r="W4818" s="832">
        <v>0</v>
      </c>
      <c r="X4818" s="832">
        <v>0</v>
      </c>
      <c r="Y4818" s="832">
        <v>0</v>
      </c>
      <c r="Z4818" s="832">
        <v>0</v>
      </c>
      <c r="AA4818" s="832">
        <v>0</v>
      </c>
      <c r="AB4818" s="832">
        <v>0</v>
      </c>
      <c r="AC4818" s="832">
        <v>0</v>
      </c>
      <c r="AD4818" s="832">
        <v>0</v>
      </c>
      <c r="AE4818" s="832">
        <v>0</v>
      </c>
      <c r="AF4818" s="832">
        <v>0</v>
      </c>
      <c r="AG4818" s="832">
        <v>0</v>
      </c>
      <c r="AH4818" s="832">
        <v>0</v>
      </c>
      <c r="AI4818" s="832">
        <v>0</v>
      </c>
    </row>
    <row r="4819" spans="1:35" ht="15" customHeight="1">
      <c r="A4819" s="832" t="s">
        <v>1150</v>
      </c>
      <c r="B4819" s="832">
        <v>2025</v>
      </c>
      <c r="C4819" s="832" t="s">
        <v>2104</v>
      </c>
      <c r="D4819" s="832" t="s">
        <v>2105</v>
      </c>
      <c r="E4819" s="832" t="s">
        <v>333</v>
      </c>
      <c r="F4819" s="832" t="s">
        <v>1153</v>
      </c>
      <c r="G4819" s="832">
        <v>0</v>
      </c>
      <c r="H4819" s="832">
        <v>0</v>
      </c>
      <c r="I4819" s="832">
        <v>0</v>
      </c>
      <c r="J4819" s="832">
        <v>0</v>
      </c>
      <c r="K4819" s="832">
        <v>0</v>
      </c>
      <c r="L4819" s="832">
        <v>0</v>
      </c>
      <c r="M4819" s="832">
        <v>0</v>
      </c>
      <c r="N4819" s="832">
        <v>0</v>
      </c>
      <c r="O4819" s="832">
        <v>0</v>
      </c>
      <c r="P4819" s="832">
        <v>0</v>
      </c>
      <c r="Q4819" s="832">
        <v>0</v>
      </c>
      <c r="R4819" s="832">
        <v>0</v>
      </c>
      <c r="S4819" s="832">
        <v>0</v>
      </c>
      <c r="T4819" s="832">
        <v>0</v>
      </c>
      <c r="U4819" s="832">
        <v>0</v>
      </c>
      <c r="V4819" s="832">
        <v>0</v>
      </c>
      <c r="W4819" s="832">
        <v>0</v>
      </c>
      <c r="X4819" s="832">
        <v>0</v>
      </c>
      <c r="Y4819" s="832">
        <v>0</v>
      </c>
      <c r="Z4819" s="832">
        <v>0</v>
      </c>
      <c r="AA4819" s="832">
        <v>0</v>
      </c>
      <c r="AB4819" s="832">
        <v>0</v>
      </c>
      <c r="AC4819" s="832">
        <v>0</v>
      </c>
      <c r="AD4819" s="832">
        <v>0</v>
      </c>
      <c r="AE4819" s="832">
        <v>0</v>
      </c>
      <c r="AF4819" s="832">
        <v>0</v>
      </c>
      <c r="AG4819" s="832">
        <v>0</v>
      </c>
      <c r="AH4819" s="832">
        <v>0</v>
      </c>
      <c r="AI4819" s="832">
        <v>0</v>
      </c>
    </row>
    <row r="4820" spans="1:35" ht="15" customHeight="1">
      <c r="A4820" s="832" t="s">
        <v>1150</v>
      </c>
      <c r="B4820" s="832">
        <v>2025</v>
      </c>
      <c r="C4820" s="832" t="s">
        <v>2106</v>
      </c>
      <c r="D4820" s="832" t="s">
        <v>2107</v>
      </c>
      <c r="E4820" s="832" t="s">
        <v>1813</v>
      </c>
      <c r="F4820" s="832" t="s">
        <v>1153</v>
      </c>
      <c r="G4820" s="832">
        <v>2879.61</v>
      </c>
      <c r="H4820" s="832">
        <v>-2562.4499999999998</v>
      </c>
      <c r="I4820" s="832">
        <v>-1901.49</v>
      </c>
      <c r="J4820" s="832">
        <v>2732.83</v>
      </c>
      <c r="K4820" s="832">
        <v>7210.84</v>
      </c>
      <c r="L4820" s="832">
        <v>-1002.18</v>
      </c>
      <c r="M4820" s="832">
        <v>2301.35</v>
      </c>
      <c r="N4820" s="832">
        <v>7193.54</v>
      </c>
      <c r="O4820" s="832">
        <v>437.22</v>
      </c>
      <c r="P4820" s="832">
        <v>7185.71</v>
      </c>
      <c r="Q4820" s="832">
        <v>5755.74</v>
      </c>
      <c r="R4820" s="832">
        <v>13515.35</v>
      </c>
      <c r="S4820" s="832">
        <v>0</v>
      </c>
      <c r="T4820" s="832">
        <v>0</v>
      </c>
      <c r="U4820" s="832">
        <v>0</v>
      </c>
      <c r="V4820" s="832">
        <v>0</v>
      </c>
      <c r="W4820" s="832">
        <v>0</v>
      </c>
      <c r="X4820" s="832">
        <v>0</v>
      </c>
      <c r="Y4820" s="832">
        <v>0</v>
      </c>
      <c r="Z4820" s="832">
        <v>0</v>
      </c>
      <c r="AA4820" s="832">
        <v>0</v>
      </c>
      <c r="AB4820" s="832">
        <v>0</v>
      </c>
      <c r="AC4820" s="832">
        <v>0</v>
      </c>
      <c r="AD4820" s="832">
        <v>0</v>
      </c>
      <c r="AE4820" s="832">
        <v>0</v>
      </c>
      <c r="AF4820" s="832">
        <v>0</v>
      </c>
      <c r="AG4820" s="832">
        <v>0</v>
      </c>
      <c r="AH4820" s="832">
        <v>0</v>
      </c>
      <c r="AI4820" s="832">
        <v>0</v>
      </c>
    </row>
    <row r="4821" spans="1:35" ht="15" customHeight="1">
      <c r="A4821" s="832" t="s">
        <v>1150</v>
      </c>
      <c r="B4821" s="832">
        <v>2025</v>
      </c>
      <c r="C4821" s="832" t="s">
        <v>2108</v>
      </c>
      <c r="D4821" s="832" t="s">
        <v>2109</v>
      </c>
      <c r="E4821" s="832" t="s">
        <v>333</v>
      </c>
      <c r="F4821" s="832" t="s">
        <v>1153</v>
      </c>
      <c r="G4821" s="832">
        <v>-249653.62</v>
      </c>
      <c r="H4821" s="832">
        <v>-250497.39</v>
      </c>
      <c r="I4821" s="832">
        <v>-244799.16</v>
      </c>
      <c r="J4821" s="832">
        <v>-219775.95</v>
      </c>
      <c r="K4821" s="832">
        <v>-293312.63</v>
      </c>
      <c r="L4821" s="832">
        <v>-284309.56</v>
      </c>
      <c r="M4821" s="832">
        <v>-261779.97</v>
      </c>
      <c r="N4821" s="832">
        <v>68223.89</v>
      </c>
      <c r="O4821" s="832">
        <v>44279.1</v>
      </c>
      <c r="P4821" s="832">
        <v>30405.37</v>
      </c>
      <c r="Q4821" s="832">
        <v>30405.37</v>
      </c>
      <c r="R4821" s="832">
        <v>50678.82</v>
      </c>
      <c r="S4821" s="832">
        <v>0</v>
      </c>
      <c r="T4821" s="832">
        <v>0</v>
      </c>
      <c r="U4821" s="832">
        <v>0</v>
      </c>
      <c r="V4821" s="832">
        <v>0</v>
      </c>
      <c r="W4821" s="832">
        <v>0</v>
      </c>
      <c r="X4821" s="832">
        <v>0</v>
      </c>
      <c r="Y4821" s="832">
        <v>0</v>
      </c>
      <c r="Z4821" s="832">
        <v>0</v>
      </c>
      <c r="AA4821" s="832">
        <v>0</v>
      </c>
      <c r="AB4821" s="832">
        <v>0</v>
      </c>
      <c r="AC4821" s="832">
        <v>0</v>
      </c>
      <c r="AD4821" s="832">
        <v>0</v>
      </c>
      <c r="AE4821" s="832">
        <v>0</v>
      </c>
      <c r="AF4821" s="832">
        <v>0</v>
      </c>
      <c r="AG4821" s="832">
        <v>0</v>
      </c>
      <c r="AH4821" s="832">
        <v>0</v>
      </c>
      <c r="AI4821" s="832">
        <v>0</v>
      </c>
    </row>
    <row r="4822" spans="1:35" ht="15" customHeight="1">
      <c r="A4822" s="832" t="s">
        <v>1150</v>
      </c>
      <c r="B4822" s="832">
        <v>2025</v>
      </c>
      <c r="C4822" s="832" t="s">
        <v>2110</v>
      </c>
      <c r="D4822" s="832" t="s">
        <v>2111</v>
      </c>
      <c r="E4822" s="832" t="s">
        <v>1119</v>
      </c>
      <c r="F4822" s="832" t="s">
        <v>1153</v>
      </c>
      <c r="G4822" s="832">
        <v>0</v>
      </c>
      <c r="H4822" s="832">
        <v>0</v>
      </c>
      <c r="I4822" s="832">
        <v>0</v>
      </c>
      <c r="J4822" s="832">
        <v>0</v>
      </c>
      <c r="K4822" s="832">
        <v>0</v>
      </c>
      <c r="L4822" s="832">
        <v>0</v>
      </c>
      <c r="M4822" s="832">
        <v>0</v>
      </c>
      <c r="N4822" s="832">
        <v>0</v>
      </c>
      <c r="O4822" s="832">
        <v>0</v>
      </c>
      <c r="P4822" s="832">
        <v>0</v>
      </c>
      <c r="Q4822" s="832">
        <v>0</v>
      </c>
      <c r="R4822" s="832">
        <v>0</v>
      </c>
      <c r="S4822" s="832">
        <v>0</v>
      </c>
      <c r="T4822" s="832">
        <v>0</v>
      </c>
      <c r="U4822" s="832">
        <v>0</v>
      </c>
      <c r="V4822" s="832">
        <v>0</v>
      </c>
      <c r="W4822" s="832">
        <v>0</v>
      </c>
      <c r="X4822" s="832">
        <v>0</v>
      </c>
      <c r="Y4822" s="832">
        <v>0</v>
      </c>
      <c r="Z4822" s="832">
        <v>0</v>
      </c>
      <c r="AA4822" s="832">
        <v>0</v>
      </c>
      <c r="AB4822" s="832">
        <v>0</v>
      </c>
      <c r="AC4822" s="832">
        <v>0</v>
      </c>
      <c r="AD4822" s="832">
        <v>0</v>
      </c>
      <c r="AE4822" s="832">
        <v>0</v>
      </c>
      <c r="AF4822" s="832">
        <v>0</v>
      </c>
      <c r="AG4822" s="832">
        <v>0</v>
      </c>
      <c r="AH4822" s="832">
        <v>0</v>
      </c>
      <c r="AI4822" s="832">
        <v>0</v>
      </c>
    </row>
    <row r="4823" spans="1:35" ht="15" customHeight="1">
      <c r="A4823" s="832" t="s">
        <v>1150</v>
      </c>
      <c r="B4823" s="832">
        <v>2025</v>
      </c>
      <c r="C4823" s="832" t="s">
        <v>2112</v>
      </c>
      <c r="D4823" s="832" t="s">
        <v>2113</v>
      </c>
      <c r="E4823" s="832" t="s">
        <v>2114</v>
      </c>
      <c r="F4823" s="832" t="s">
        <v>1153</v>
      </c>
      <c r="G4823" s="832">
        <v>0</v>
      </c>
      <c r="H4823" s="832">
        <v>0</v>
      </c>
      <c r="I4823" s="832">
        <v>0</v>
      </c>
      <c r="J4823" s="832">
        <v>0</v>
      </c>
      <c r="K4823" s="832">
        <v>0</v>
      </c>
      <c r="L4823" s="832">
        <v>0</v>
      </c>
      <c r="M4823" s="832">
        <v>0</v>
      </c>
      <c r="N4823" s="832">
        <v>0</v>
      </c>
      <c r="O4823" s="832">
        <v>0</v>
      </c>
      <c r="P4823" s="832">
        <v>0</v>
      </c>
      <c r="Q4823" s="832">
        <v>0</v>
      </c>
      <c r="R4823" s="832">
        <v>0</v>
      </c>
      <c r="S4823" s="832">
        <v>0</v>
      </c>
      <c r="T4823" s="832">
        <v>0</v>
      </c>
      <c r="U4823" s="832">
        <v>0</v>
      </c>
      <c r="V4823" s="832">
        <v>0</v>
      </c>
      <c r="W4823" s="832">
        <v>0</v>
      </c>
      <c r="X4823" s="832">
        <v>0</v>
      </c>
      <c r="Y4823" s="832">
        <v>0</v>
      </c>
      <c r="Z4823" s="832">
        <v>0</v>
      </c>
      <c r="AA4823" s="832">
        <v>0</v>
      </c>
      <c r="AB4823" s="832">
        <v>0</v>
      </c>
      <c r="AC4823" s="832">
        <v>0</v>
      </c>
      <c r="AD4823" s="832">
        <v>0</v>
      </c>
      <c r="AE4823" s="832">
        <v>0</v>
      </c>
      <c r="AF4823" s="832">
        <v>0</v>
      </c>
      <c r="AG4823" s="832">
        <v>0</v>
      </c>
      <c r="AH4823" s="832">
        <v>0</v>
      </c>
      <c r="AI4823" s="832">
        <v>0</v>
      </c>
    </row>
    <row r="4824" spans="1:35" ht="15" customHeight="1">
      <c r="A4824" s="832" t="s">
        <v>1150</v>
      </c>
      <c r="B4824" s="832">
        <v>2025</v>
      </c>
      <c r="C4824" s="832" t="s">
        <v>2115</v>
      </c>
      <c r="D4824" s="832" t="s">
        <v>2116</v>
      </c>
      <c r="E4824" s="832" t="s">
        <v>1854</v>
      </c>
      <c r="F4824" s="832" t="s">
        <v>1153</v>
      </c>
      <c r="G4824" s="832">
        <v>167163.49</v>
      </c>
      <c r="H4824" s="832">
        <v>166491.76</v>
      </c>
      <c r="I4824" s="832">
        <v>164621.57999999999</v>
      </c>
      <c r="J4824" s="832">
        <v>176105.07</v>
      </c>
      <c r="K4824" s="832">
        <v>201764.4</v>
      </c>
      <c r="L4824" s="832">
        <v>198130.47</v>
      </c>
      <c r="M4824" s="832">
        <v>188865.12</v>
      </c>
      <c r="N4824" s="832">
        <v>151861.34</v>
      </c>
      <c r="O4824" s="832">
        <v>154194.29</v>
      </c>
      <c r="P4824" s="832">
        <v>167069.82</v>
      </c>
      <c r="Q4824" s="832">
        <v>175451.93</v>
      </c>
      <c r="R4824" s="832">
        <v>177916.75</v>
      </c>
      <c r="S4824" s="832">
        <v>0</v>
      </c>
      <c r="T4824" s="832">
        <v>0</v>
      </c>
      <c r="U4824" s="832">
        <v>0</v>
      </c>
      <c r="V4824" s="832">
        <v>0</v>
      </c>
      <c r="W4824" s="832">
        <v>0</v>
      </c>
      <c r="X4824" s="832">
        <v>0</v>
      </c>
      <c r="Y4824" s="832">
        <v>0</v>
      </c>
      <c r="Z4824" s="832">
        <v>0</v>
      </c>
      <c r="AA4824" s="832">
        <v>0</v>
      </c>
      <c r="AB4824" s="832">
        <v>0</v>
      </c>
      <c r="AC4824" s="832">
        <v>0</v>
      </c>
      <c r="AD4824" s="832">
        <v>0</v>
      </c>
      <c r="AE4824" s="832">
        <v>0</v>
      </c>
      <c r="AF4824" s="832">
        <v>0</v>
      </c>
      <c r="AG4824" s="832">
        <v>0</v>
      </c>
      <c r="AH4824" s="832">
        <v>0</v>
      </c>
      <c r="AI4824" s="832">
        <v>0</v>
      </c>
    </row>
    <row r="4825" spans="1:35" ht="15" customHeight="1">
      <c r="A4825" s="832" t="s">
        <v>1150</v>
      </c>
      <c r="B4825" s="832">
        <v>2025</v>
      </c>
      <c r="C4825" s="832" t="s">
        <v>2117</v>
      </c>
      <c r="D4825" s="832" t="s">
        <v>2118</v>
      </c>
      <c r="E4825" s="832" t="s">
        <v>333</v>
      </c>
      <c r="F4825" s="832" t="s">
        <v>1153</v>
      </c>
      <c r="G4825" s="832">
        <v>-1165.54</v>
      </c>
      <c r="H4825" s="832">
        <v>-1165.54</v>
      </c>
      <c r="I4825" s="832">
        <v>-1165.54</v>
      </c>
      <c r="J4825" s="832">
        <v>-1165.54</v>
      </c>
      <c r="K4825" s="832">
        <v>-1165.54</v>
      </c>
      <c r="L4825" s="832">
        <v>-1165.54</v>
      </c>
      <c r="M4825" s="832">
        <v>-1165.54</v>
      </c>
      <c r="N4825" s="832">
        <v>-1165.54</v>
      </c>
      <c r="O4825" s="832">
        <v>-1165.54</v>
      </c>
      <c r="P4825" s="832">
        <v>-1165.54</v>
      </c>
      <c r="Q4825" s="832">
        <v>-1165.54</v>
      </c>
      <c r="R4825" s="832">
        <v>-1165.54</v>
      </c>
      <c r="S4825" s="832">
        <v>0</v>
      </c>
      <c r="T4825" s="832">
        <v>0</v>
      </c>
      <c r="U4825" s="832">
        <v>0</v>
      </c>
      <c r="V4825" s="832">
        <v>0</v>
      </c>
      <c r="W4825" s="832">
        <v>0</v>
      </c>
      <c r="X4825" s="832">
        <v>0</v>
      </c>
      <c r="Y4825" s="832">
        <v>0</v>
      </c>
      <c r="Z4825" s="832">
        <v>0</v>
      </c>
      <c r="AA4825" s="832">
        <v>0</v>
      </c>
      <c r="AB4825" s="832">
        <v>0</v>
      </c>
      <c r="AC4825" s="832">
        <v>0</v>
      </c>
      <c r="AD4825" s="832">
        <v>0</v>
      </c>
      <c r="AE4825" s="832">
        <v>0</v>
      </c>
      <c r="AF4825" s="832">
        <v>0</v>
      </c>
      <c r="AG4825" s="832">
        <v>0</v>
      </c>
      <c r="AH4825" s="832">
        <v>0</v>
      </c>
      <c r="AI4825" s="832">
        <v>0</v>
      </c>
    </row>
    <row r="4826" spans="1:35" ht="15" customHeight="1">
      <c r="A4826" s="832" t="s">
        <v>1150</v>
      </c>
      <c r="B4826" s="832">
        <v>2025</v>
      </c>
      <c r="C4826" s="832" t="s">
        <v>2119</v>
      </c>
      <c r="D4826" s="832" t="s">
        <v>2120</v>
      </c>
      <c r="E4826" s="832" t="s">
        <v>333</v>
      </c>
      <c r="F4826" s="832" t="s">
        <v>1153</v>
      </c>
      <c r="G4826" s="832">
        <v>578076.74</v>
      </c>
      <c r="H4826" s="832">
        <v>473385.08</v>
      </c>
      <c r="I4826" s="832">
        <v>433104.23</v>
      </c>
      <c r="J4826" s="832">
        <v>389214.23</v>
      </c>
      <c r="K4826" s="832">
        <v>401604.23</v>
      </c>
      <c r="L4826" s="832">
        <v>401604.23</v>
      </c>
      <c r="M4826" s="832">
        <v>401604.23</v>
      </c>
      <c r="N4826" s="832">
        <v>-63410.05</v>
      </c>
      <c r="O4826" s="832">
        <v>-44651.42</v>
      </c>
      <c r="P4826" s="832">
        <v>-32651.42</v>
      </c>
      <c r="Q4826" s="832">
        <v>-32651.42</v>
      </c>
      <c r="R4826" s="832">
        <v>-32651.42</v>
      </c>
      <c r="S4826" s="832">
        <v>0</v>
      </c>
      <c r="T4826" s="832">
        <v>0</v>
      </c>
      <c r="U4826" s="832">
        <v>0</v>
      </c>
      <c r="V4826" s="832">
        <v>0</v>
      </c>
      <c r="W4826" s="832">
        <v>0</v>
      </c>
      <c r="X4826" s="832">
        <v>0</v>
      </c>
      <c r="Y4826" s="832">
        <v>0</v>
      </c>
      <c r="Z4826" s="832">
        <v>0</v>
      </c>
      <c r="AA4826" s="832">
        <v>0</v>
      </c>
      <c r="AB4826" s="832">
        <v>0</v>
      </c>
      <c r="AC4826" s="832">
        <v>0</v>
      </c>
      <c r="AD4826" s="832">
        <v>0</v>
      </c>
      <c r="AE4826" s="832">
        <v>0</v>
      </c>
      <c r="AF4826" s="832">
        <v>0</v>
      </c>
      <c r="AG4826" s="832">
        <v>0</v>
      </c>
      <c r="AH4826" s="832">
        <v>0</v>
      </c>
      <c r="AI4826" s="832">
        <v>0</v>
      </c>
    </row>
    <row r="4827" spans="1:35" ht="15" customHeight="1">
      <c r="A4827" s="832" t="s">
        <v>1150</v>
      </c>
      <c r="B4827" s="832">
        <v>2025</v>
      </c>
      <c r="C4827" s="832" t="s">
        <v>2121</v>
      </c>
      <c r="D4827" s="832" t="s">
        <v>2719</v>
      </c>
      <c r="E4827" s="832" t="s">
        <v>1813</v>
      </c>
      <c r="F4827" s="832" t="s">
        <v>1153</v>
      </c>
      <c r="G4827" s="832">
        <v>0</v>
      </c>
      <c r="H4827" s="832">
        <v>0</v>
      </c>
      <c r="I4827" s="832">
        <v>0</v>
      </c>
      <c r="J4827" s="832">
        <v>0</v>
      </c>
      <c r="K4827" s="832">
        <v>0</v>
      </c>
      <c r="L4827" s="832">
        <v>0</v>
      </c>
      <c r="M4827" s="832">
        <v>0</v>
      </c>
      <c r="N4827" s="832">
        <v>0</v>
      </c>
      <c r="O4827" s="832">
        <v>0</v>
      </c>
      <c r="P4827" s="832">
        <v>0</v>
      </c>
      <c r="Q4827" s="832">
        <v>0</v>
      </c>
      <c r="R4827" s="832">
        <v>0</v>
      </c>
      <c r="S4827" s="832">
        <v>0</v>
      </c>
      <c r="T4827" s="832">
        <v>0</v>
      </c>
      <c r="U4827" s="832">
        <v>0</v>
      </c>
      <c r="V4827" s="832">
        <v>0</v>
      </c>
      <c r="W4827" s="832">
        <v>0</v>
      </c>
      <c r="X4827" s="832">
        <v>0</v>
      </c>
      <c r="Y4827" s="832">
        <v>0</v>
      </c>
      <c r="Z4827" s="832">
        <v>0</v>
      </c>
      <c r="AA4827" s="832">
        <v>0</v>
      </c>
      <c r="AB4827" s="832">
        <v>0</v>
      </c>
      <c r="AC4827" s="832">
        <v>0</v>
      </c>
      <c r="AD4827" s="832">
        <v>0</v>
      </c>
      <c r="AE4827" s="832">
        <v>0</v>
      </c>
      <c r="AF4827" s="832">
        <v>0</v>
      </c>
      <c r="AG4827" s="832">
        <v>0</v>
      </c>
      <c r="AH4827" s="832">
        <v>0</v>
      </c>
      <c r="AI4827" s="832">
        <v>0</v>
      </c>
    </row>
    <row r="4828" spans="1:35" ht="15" customHeight="1">
      <c r="A4828" s="832" t="s">
        <v>1150</v>
      </c>
      <c r="B4828" s="832">
        <v>2025</v>
      </c>
      <c r="C4828" s="832" t="s">
        <v>2123</v>
      </c>
      <c r="D4828" s="832" t="s">
        <v>2124</v>
      </c>
      <c r="E4828" s="832" t="s">
        <v>1813</v>
      </c>
      <c r="F4828" s="832" t="s">
        <v>1153</v>
      </c>
      <c r="G4828" s="832">
        <v>0</v>
      </c>
      <c r="H4828" s="832">
        <v>1100</v>
      </c>
      <c r="I4828" s="832">
        <v>1100</v>
      </c>
      <c r="J4828" s="832">
        <v>1100</v>
      </c>
      <c r="K4828" s="832">
        <v>1100</v>
      </c>
      <c r="L4828" s="832">
        <v>1100</v>
      </c>
      <c r="M4828" s="832">
        <v>1100</v>
      </c>
      <c r="N4828" s="832">
        <v>1100</v>
      </c>
      <c r="O4828" s="832">
        <v>1100</v>
      </c>
      <c r="P4828" s="832">
        <v>1100</v>
      </c>
      <c r="Q4828" s="832">
        <v>1100</v>
      </c>
      <c r="R4828" s="832">
        <v>0</v>
      </c>
      <c r="S4828" s="832">
        <v>0</v>
      </c>
      <c r="T4828" s="832">
        <v>0</v>
      </c>
      <c r="U4828" s="832">
        <v>0</v>
      </c>
      <c r="V4828" s="832">
        <v>0</v>
      </c>
      <c r="W4828" s="832">
        <v>0</v>
      </c>
      <c r="X4828" s="832">
        <v>0</v>
      </c>
      <c r="Y4828" s="832">
        <v>0</v>
      </c>
      <c r="Z4828" s="832">
        <v>0</v>
      </c>
      <c r="AA4828" s="832">
        <v>0</v>
      </c>
      <c r="AB4828" s="832">
        <v>0</v>
      </c>
      <c r="AC4828" s="832">
        <v>0</v>
      </c>
      <c r="AD4828" s="832">
        <v>0</v>
      </c>
      <c r="AE4828" s="832">
        <v>0</v>
      </c>
      <c r="AF4828" s="832">
        <v>0</v>
      </c>
      <c r="AG4828" s="832">
        <v>0</v>
      </c>
      <c r="AH4828" s="832">
        <v>0</v>
      </c>
      <c r="AI4828" s="832">
        <v>0</v>
      </c>
    </row>
    <row r="4829" spans="1:35" ht="15" customHeight="1">
      <c r="A4829" s="832" t="s">
        <v>1150</v>
      </c>
      <c r="B4829" s="832">
        <v>2025</v>
      </c>
      <c r="C4829" s="832" t="s">
        <v>2125</v>
      </c>
      <c r="D4829" s="832" t="s">
        <v>2126</v>
      </c>
      <c r="E4829" s="832" t="s">
        <v>336</v>
      </c>
      <c r="F4829" s="832" t="s">
        <v>1153</v>
      </c>
      <c r="G4829" s="832">
        <v>0</v>
      </c>
      <c r="H4829" s="832">
        <v>0</v>
      </c>
      <c r="I4829" s="832">
        <v>0</v>
      </c>
      <c r="J4829" s="832">
        <v>0</v>
      </c>
      <c r="K4829" s="832">
        <v>0</v>
      </c>
      <c r="L4829" s="832">
        <v>0</v>
      </c>
      <c r="M4829" s="832">
        <v>0</v>
      </c>
      <c r="N4829" s="832">
        <v>0</v>
      </c>
      <c r="O4829" s="832">
        <v>0</v>
      </c>
      <c r="P4829" s="832">
        <v>0</v>
      </c>
      <c r="Q4829" s="832">
        <v>0</v>
      </c>
      <c r="R4829" s="832">
        <v>0</v>
      </c>
      <c r="S4829" s="832">
        <v>0</v>
      </c>
      <c r="T4829" s="832">
        <v>0</v>
      </c>
      <c r="U4829" s="832">
        <v>0</v>
      </c>
      <c r="V4829" s="832">
        <v>0</v>
      </c>
      <c r="W4829" s="832">
        <v>0</v>
      </c>
      <c r="X4829" s="832">
        <v>0</v>
      </c>
      <c r="Y4829" s="832">
        <v>0</v>
      </c>
      <c r="Z4829" s="832">
        <v>0</v>
      </c>
      <c r="AA4829" s="832">
        <v>0</v>
      </c>
      <c r="AB4829" s="832">
        <v>0</v>
      </c>
      <c r="AC4829" s="832">
        <v>0</v>
      </c>
      <c r="AD4829" s="832">
        <v>0</v>
      </c>
      <c r="AE4829" s="832">
        <v>0</v>
      </c>
      <c r="AF4829" s="832">
        <v>0</v>
      </c>
      <c r="AG4829" s="832">
        <v>0</v>
      </c>
      <c r="AH4829" s="832">
        <v>0</v>
      </c>
      <c r="AI4829" s="832">
        <v>0</v>
      </c>
    </row>
    <row r="4830" spans="1:35" ht="15" customHeight="1">
      <c r="A4830" s="832" t="s">
        <v>1150</v>
      </c>
      <c r="B4830" s="832">
        <v>2025</v>
      </c>
      <c r="C4830" s="832" t="s">
        <v>2127</v>
      </c>
      <c r="D4830" s="832" t="s">
        <v>2128</v>
      </c>
      <c r="E4830" s="832" t="s">
        <v>1813</v>
      </c>
      <c r="F4830" s="832" t="s">
        <v>1153</v>
      </c>
      <c r="G4830" s="832">
        <v>0</v>
      </c>
      <c r="H4830" s="832">
        <v>0</v>
      </c>
      <c r="I4830" s="832">
        <v>0</v>
      </c>
      <c r="J4830" s="832">
        <v>0</v>
      </c>
      <c r="K4830" s="832">
        <v>0</v>
      </c>
      <c r="L4830" s="832">
        <v>0</v>
      </c>
      <c r="M4830" s="832">
        <v>0</v>
      </c>
      <c r="N4830" s="832">
        <v>0</v>
      </c>
      <c r="O4830" s="832">
        <v>0</v>
      </c>
      <c r="P4830" s="832">
        <v>0</v>
      </c>
      <c r="Q4830" s="832">
        <v>0</v>
      </c>
      <c r="R4830" s="832">
        <v>0</v>
      </c>
      <c r="S4830" s="832">
        <v>0</v>
      </c>
      <c r="T4830" s="832">
        <v>0</v>
      </c>
      <c r="U4830" s="832">
        <v>0</v>
      </c>
      <c r="V4830" s="832">
        <v>0</v>
      </c>
      <c r="W4830" s="832">
        <v>0</v>
      </c>
      <c r="X4830" s="832">
        <v>0</v>
      </c>
      <c r="Y4830" s="832">
        <v>0</v>
      </c>
      <c r="Z4830" s="832">
        <v>0</v>
      </c>
      <c r="AA4830" s="832">
        <v>0</v>
      </c>
      <c r="AB4830" s="832">
        <v>0</v>
      </c>
      <c r="AC4830" s="832">
        <v>0</v>
      </c>
      <c r="AD4830" s="832">
        <v>0</v>
      </c>
      <c r="AE4830" s="832">
        <v>0</v>
      </c>
      <c r="AF4830" s="832">
        <v>0</v>
      </c>
      <c r="AG4830" s="832">
        <v>0</v>
      </c>
      <c r="AH4830" s="832">
        <v>0</v>
      </c>
      <c r="AI4830" s="832">
        <v>0</v>
      </c>
    </row>
    <row r="4831" spans="1:35" ht="15" customHeight="1">
      <c r="A4831" s="832" t="s">
        <v>1150</v>
      </c>
      <c r="B4831" s="832">
        <v>2025</v>
      </c>
      <c r="C4831" s="832" t="s">
        <v>2129</v>
      </c>
      <c r="D4831" s="832" t="s">
        <v>2130</v>
      </c>
      <c r="E4831" s="832" t="s">
        <v>1813</v>
      </c>
      <c r="F4831" s="832" t="s">
        <v>1153</v>
      </c>
      <c r="G4831" s="832">
        <v>0</v>
      </c>
      <c r="H4831" s="832">
        <v>0</v>
      </c>
      <c r="I4831" s="832">
        <v>0</v>
      </c>
      <c r="J4831" s="832">
        <v>0</v>
      </c>
      <c r="K4831" s="832">
        <v>0</v>
      </c>
      <c r="L4831" s="832">
        <v>0</v>
      </c>
      <c r="M4831" s="832">
        <v>0</v>
      </c>
      <c r="N4831" s="832">
        <v>0</v>
      </c>
      <c r="O4831" s="832">
        <v>0</v>
      </c>
      <c r="P4831" s="832">
        <v>0</v>
      </c>
      <c r="Q4831" s="832">
        <v>0</v>
      </c>
      <c r="R4831" s="832">
        <v>0</v>
      </c>
      <c r="S4831" s="832">
        <v>0</v>
      </c>
      <c r="T4831" s="832">
        <v>0</v>
      </c>
      <c r="U4831" s="832">
        <v>0</v>
      </c>
      <c r="V4831" s="832">
        <v>0</v>
      </c>
      <c r="W4831" s="832">
        <v>0</v>
      </c>
      <c r="X4831" s="832">
        <v>0</v>
      </c>
      <c r="Y4831" s="832">
        <v>0</v>
      </c>
      <c r="Z4831" s="832">
        <v>0</v>
      </c>
      <c r="AA4831" s="832">
        <v>0</v>
      </c>
      <c r="AB4831" s="832">
        <v>0</v>
      </c>
      <c r="AC4831" s="832">
        <v>0</v>
      </c>
      <c r="AD4831" s="832">
        <v>0</v>
      </c>
      <c r="AE4831" s="832">
        <v>0</v>
      </c>
      <c r="AF4831" s="832">
        <v>0</v>
      </c>
      <c r="AG4831" s="832">
        <v>0</v>
      </c>
      <c r="AH4831" s="832">
        <v>0</v>
      </c>
      <c r="AI4831" s="832">
        <v>0</v>
      </c>
    </row>
    <row r="4832" spans="1:35" ht="15" customHeight="1">
      <c r="A4832" s="832" t="s">
        <v>1150</v>
      </c>
      <c r="B4832" s="832">
        <v>2025</v>
      </c>
      <c r="C4832" s="832" t="s">
        <v>2131</v>
      </c>
      <c r="D4832" s="832" t="s">
        <v>2132</v>
      </c>
      <c r="E4832" s="832" t="s">
        <v>333</v>
      </c>
      <c r="F4832" s="832" t="s">
        <v>1153</v>
      </c>
      <c r="G4832" s="832">
        <v>-1504</v>
      </c>
      <c r="H4832" s="832">
        <v>-1504</v>
      </c>
      <c r="I4832" s="832">
        <v>-1504</v>
      </c>
      <c r="J4832" s="832">
        <v>-1504</v>
      </c>
      <c r="K4832" s="832">
        <v>-1504</v>
      </c>
      <c r="L4832" s="832">
        <v>-1504</v>
      </c>
      <c r="M4832" s="832">
        <v>-1504</v>
      </c>
      <c r="N4832" s="832">
        <v>-1504</v>
      </c>
      <c r="O4832" s="832">
        <v>-1504</v>
      </c>
      <c r="P4832" s="832">
        <v>-1504</v>
      </c>
      <c r="Q4832" s="832">
        <v>-1504</v>
      </c>
      <c r="R4832" s="832">
        <v>-1504</v>
      </c>
      <c r="S4832" s="832">
        <v>0</v>
      </c>
      <c r="T4832" s="832">
        <v>0</v>
      </c>
      <c r="U4832" s="832">
        <v>0</v>
      </c>
      <c r="V4832" s="832">
        <v>0</v>
      </c>
      <c r="W4832" s="832">
        <v>0</v>
      </c>
      <c r="X4832" s="832">
        <v>0</v>
      </c>
      <c r="Y4832" s="832">
        <v>0</v>
      </c>
      <c r="Z4832" s="832">
        <v>0</v>
      </c>
      <c r="AA4832" s="832">
        <v>0</v>
      </c>
      <c r="AB4832" s="832">
        <v>0</v>
      </c>
      <c r="AC4832" s="832">
        <v>0</v>
      </c>
      <c r="AD4832" s="832">
        <v>0</v>
      </c>
      <c r="AE4832" s="832">
        <v>0</v>
      </c>
      <c r="AF4832" s="832">
        <v>0</v>
      </c>
      <c r="AG4832" s="832">
        <v>0</v>
      </c>
      <c r="AH4832" s="832">
        <v>0</v>
      </c>
      <c r="AI4832" s="832">
        <v>0</v>
      </c>
    </row>
    <row r="4833" spans="1:35" ht="15" customHeight="1">
      <c r="A4833" s="832" t="s">
        <v>1150</v>
      </c>
      <c r="B4833" s="832">
        <v>2025</v>
      </c>
      <c r="C4833" s="832" t="s">
        <v>2133</v>
      </c>
      <c r="D4833" s="832" t="s">
        <v>2134</v>
      </c>
      <c r="E4833" s="832" t="s">
        <v>1813</v>
      </c>
      <c r="F4833" s="832" t="s">
        <v>1153</v>
      </c>
      <c r="G4833" s="832">
        <v>0</v>
      </c>
      <c r="H4833" s="832">
        <v>0</v>
      </c>
      <c r="I4833" s="832">
        <v>0</v>
      </c>
      <c r="J4833" s="832">
        <v>0</v>
      </c>
      <c r="K4833" s="832">
        <v>0</v>
      </c>
      <c r="L4833" s="832">
        <v>0</v>
      </c>
      <c r="M4833" s="832">
        <v>0</v>
      </c>
      <c r="N4833" s="832">
        <v>0</v>
      </c>
      <c r="O4833" s="832">
        <v>0</v>
      </c>
      <c r="P4833" s="832">
        <v>0</v>
      </c>
      <c r="Q4833" s="832">
        <v>0</v>
      </c>
      <c r="R4833" s="832">
        <v>0</v>
      </c>
      <c r="S4833" s="832">
        <v>0</v>
      </c>
      <c r="T4833" s="832">
        <v>0</v>
      </c>
      <c r="U4833" s="832">
        <v>0</v>
      </c>
      <c r="V4833" s="832">
        <v>0</v>
      </c>
      <c r="W4833" s="832">
        <v>0</v>
      </c>
      <c r="X4833" s="832">
        <v>0</v>
      </c>
      <c r="Y4833" s="832">
        <v>0</v>
      </c>
      <c r="Z4833" s="832">
        <v>0</v>
      </c>
      <c r="AA4833" s="832">
        <v>0</v>
      </c>
      <c r="AB4833" s="832">
        <v>0</v>
      </c>
      <c r="AC4833" s="832">
        <v>0</v>
      </c>
      <c r="AD4833" s="832">
        <v>0</v>
      </c>
      <c r="AE4833" s="832">
        <v>0</v>
      </c>
      <c r="AF4833" s="832">
        <v>0</v>
      </c>
      <c r="AG4833" s="832">
        <v>0</v>
      </c>
      <c r="AH4833" s="832">
        <v>0</v>
      </c>
      <c r="AI4833" s="832">
        <v>0</v>
      </c>
    </row>
    <row r="4834" spans="1:35" ht="15" customHeight="1">
      <c r="A4834" s="832" t="s">
        <v>1150</v>
      </c>
      <c r="B4834" s="832">
        <v>2025</v>
      </c>
      <c r="C4834" s="832" t="s">
        <v>2135</v>
      </c>
      <c r="D4834" s="832" t="s">
        <v>2136</v>
      </c>
      <c r="E4834" s="832" t="s">
        <v>333</v>
      </c>
      <c r="F4834" s="832" t="s">
        <v>1153</v>
      </c>
      <c r="G4834" s="832">
        <v>-3176.43</v>
      </c>
      <c r="H4834" s="832">
        <v>-4579.4799999999996</v>
      </c>
      <c r="I4834" s="832">
        <v>-5354.68</v>
      </c>
      <c r="J4834" s="832">
        <v>-6010.9</v>
      </c>
      <c r="K4834" s="832">
        <v>-6887.66</v>
      </c>
      <c r="L4834" s="832">
        <v>-6926.15</v>
      </c>
      <c r="M4834" s="832">
        <v>-8008.56</v>
      </c>
      <c r="N4834" s="832">
        <v>-5135.75</v>
      </c>
      <c r="O4834" s="832">
        <v>-5174.24</v>
      </c>
      <c r="P4834" s="832">
        <v>-644.36</v>
      </c>
      <c r="Q4834" s="832">
        <v>-1046.58</v>
      </c>
      <c r="R4834" s="832">
        <v>-1718.77</v>
      </c>
      <c r="S4834" s="832">
        <v>0</v>
      </c>
      <c r="T4834" s="832">
        <v>0</v>
      </c>
      <c r="U4834" s="832">
        <v>0</v>
      </c>
      <c r="V4834" s="832">
        <v>0</v>
      </c>
      <c r="W4834" s="832">
        <v>0</v>
      </c>
      <c r="X4834" s="832">
        <v>0</v>
      </c>
      <c r="Y4834" s="832">
        <v>0</v>
      </c>
      <c r="Z4834" s="832">
        <v>0</v>
      </c>
      <c r="AA4834" s="832">
        <v>0</v>
      </c>
      <c r="AB4834" s="832">
        <v>0</v>
      </c>
      <c r="AC4834" s="832">
        <v>0</v>
      </c>
      <c r="AD4834" s="832">
        <v>0</v>
      </c>
      <c r="AE4834" s="832">
        <v>0</v>
      </c>
      <c r="AF4834" s="832">
        <v>0</v>
      </c>
      <c r="AG4834" s="832">
        <v>0</v>
      </c>
      <c r="AH4834" s="832">
        <v>0</v>
      </c>
      <c r="AI4834" s="832">
        <v>0</v>
      </c>
    </row>
    <row r="4835" spans="1:35" ht="15" customHeight="1">
      <c r="A4835" s="832" t="s">
        <v>1150</v>
      </c>
      <c r="B4835" s="832">
        <v>2025</v>
      </c>
      <c r="C4835" s="832" t="s">
        <v>2137</v>
      </c>
      <c r="D4835" s="832" t="s">
        <v>2138</v>
      </c>
      <c r="E4835" s="832" t="s">
        <v>333</v>
      </c>
      <c r="F4835" s="832" t="s">
        <v>1153</v>
      </c>
      <c r="G4835" s="832">
        <v>0</v>
      </c>
      <c r="H4835" s="832">
        <v>0</v>
      </c>
      <c r="I4835" s="832">
        <v>71399</v>
      </c>
      <c r="J4835" s="832">
        <v>-27180</v>
      </c>
      <c r="K4835" s="832">
        <v>-65844</v>
      </c>
      <c r="L4835" s="832">
        <v>-68951</v>
      </c>
      <c r="M4835" s="832">
        <v>-84061</v>
      </c>
      <c r="N4835" s="832">
        <v>118261.98</v>
      </c>
      <c r="O4835" s="832">
        <v>156892.98000000001</v>
      </c>
      <c r="P4835" s="832">
        <v>149676.98000000001</v>
      </c>
      <c r="Q4835" s="832">
        <v>141811.98000000001</v>
      </c>
      <c r="R4835" s="832">
        <v>83389.98</v>
      </c>
      <c r="S4835" s="832">
        <v>0</v>
      </c>
      <c r="T4835" s="832">
        <v>0</v>
      </c>
      <c r="U4835" s="832">
        <v>0</v>
      </c>
      <c r="V4835" s="832">
        <v>0</v>
      </c>
      <c r="W4835" s="832">
        <v>0</v>
      </c>
      <c r="X4835" s="832">
        <v>0</v>
      </c>
      <c r="Y4835" s="832">
        <v>0</v>
      </c>
      <c r="Z4835" s="832">
        <v>0</v>
      </c>
      <c r="AA4835" s="832">
        <v>0</v>
      </c>
      <c r="AB4835" s="832">
        <v>0</v>
      </c>
      <c r="AC4835" s="832">
        <v>0</v>
      </c>
      <c r="AD4835" s="832">
        <v>0</v>
      </c>
      <c r="AE4835" s="832">
        <v>0</v>
      </c>
      <c r="AF4835" s="832">
        <v>0</v>
      </c>
      <c r="AG4835" s="832">
        <v>0</v>
      </c>
      <c r="AH4835" s="832">
        <v>0</v>
      </c>
      <c r="AI4835" s="832">
        <v>0</v>
      </c>
    </row>
    <row r="4836" spans="1:35" ht="15" customHeight="1">
      <c r="A4836" s="832" t="s">
        <v>1150</v>
      </c>
      <c r="B4836" s="832">
        <v>2025</v>
      </c>
      <c r="C4836" s="832" t="s">
        <v>2139</v>
      </c>
      <c r="D4836" s="832" t="s">
        <v>2140</v>
      </c>
      <c r="E4836" s="832" t="s">
        <v>333</v>
      </c>
      <c r="F4836" s="832" t="s">
        <v>1153</v>
      </c>
      <c r="G4836" s="832">
        <v>25003</v>
      </c>
      <c r="H4836" s="832">
        <v>25003</v>
      </c>
      <c r="I4836" s="832">
        <v>25003</v>
      </c>
      <c r="J4836" s="832">
        <v>25003</v>
      </c>
      <c r="K4836" s="832">
        <v>25003</v>
      </c>
      <c r="L4836" s="832">
        <v>-396714</v>
      </c>
      <c r="M4836" s="832">
        <v>-396714</v>
      </c>
      <c r="N4836" s="832">
        <v>164796</v>
      </c>
      <c r="O4836" s="832">
        <v>164796</v>
      </c>
      <c r="P4836" s="832">
        <v>164796</v>
      </c>
      <c r="Q4836" s="832">
        <v>164796</v>
      </c>
      <c r="R4836" s="832">
        <v>164796</v>
      </c>
      <c r="S4836" s="832">
        <v>0</v>
      </c>
      <c r="T4836" s="832">
        <v>0</v>
      </c>
      <c r="U4836" s="832">
        <v>0</v>
      </c>
      <c r="V4836" s="832">
        <v>0</v>
      </c>
      <c r="W4836" s="832">
        <v>0</v>
      </c>
      <c r="X4836" s="832">
        <v>0</v>
      </c>
      <c r="Y4836" s="832">
        <v>0</v>
      </c>
      <c r="Z4836" s="832">
        <v>0</v>
      </c>
      <c r="AA4836" s="832">
        <v>0</v>
      </c>
      <c r="AB4836" s="832">
        <v>0</v>
      </c>
      <c r="AC4836" s="832">
        <v>0</v>
      </c>
      <c r="AD4836" s="832">
        <v>0</v>
      </c>
      <c r="AE4836" s="832">
        <v>0</v>
      </c>
      <c r="AF4836" s="832">
        <v>0</v>
      </c>
      <c r="AG4836" s="832">
        <v>0</v>
      </c>
      <c r="AH4836" s="832">
        <v>0</v>
      </c>
      <c r="AI4836" s="832">
        <v>0</v>
      </c>
    </row>
    <row r="4837" spans="1:35" ht="15" customHeight="1">
      <c r="A4837" s="832" t="s">
        <v>1150</v>
      </c>
      <c r="B4837" s="832">
        <v>2025</v>
      </c>
      <c r="C4837" s="832" t="s">
        <v>2141</v>
      </c>
      <c r="D4837" s="832" t="s">
        <v>2142</v>
      </c>
      <c r="E4837" s="832" t="s">
        <v>333</v>
      </c>
      <c r="F4837" s="832" t="s">
        <v>1153</v>
      </c>
      <c r="G4837" s="832">
        <v>0</v>
      </c>
      <c r="H4837" s="832">
        <v>0</v>
      </c>
      <c r="I4837" s="832">
        <v>0</v>
      </c>
      <c r="J4837" s="832">
        <v>0</v>
      </c>
      <c r="K4837" s="832">
        <v>-118845</v>
      </c>
      <c r="L4837" s="832">
        <v>-142614</v>
      </c>
      <c r="M4837" s="832">
        <v>-166383</v>
      </c>
      <c r="N4837" s="832">
        <v>-190152</v>
      </c>
      <c r="O4837" s="832">
        <v>-213921</v>
      </c>
      <c r="P4837" s="832">
        <v>-237690</v>
      </c>
      <c r="Q4837" s="832">
        <v>-261459</v>
      </c>
      <c r="R4837" s="832">
        <v>-285228</v>
      </c>
      <c r="S4837" s="832">
        <v>0</v>
      </c>
      <c r="T4837" s="832">
        <v>0</v>
      </c>
      <c r="U4837" s="832">
        <v>0</v>
      </c>
      <c r="V4837" s="832">
        <v>0</v>
      </c>
      <c r="W4837" s="832">
        <v>0</v>
      </c>
      <c r="X4837" s="832">
        <v>0</v>
      </c>
      <c r="Y4837" s="832">
        <v>0</v>
      </c>
      <c r="Z4837" s="832">
        <v>0</v>
      </c>
      <c r="AA4837" s="832">
        <v>0</v>
      </c>
      <c r="AB4837" s="832">
        <v>0</v>
      </c>
      <c r="AC4837" s="832">
        <v>0</v>
      </c>
      <c r="AD4837" s="832">
        <v>0</v>
      </c>
      <c r="AE4837" s="832">
        <v>0</v>
      </c>
      <c r="AF4837" s="832">
        <v>0</v>
      </c>
      <c r="AG4837" s="832">
        <v>0</v>
      </c>
      <c r="AH4837" s="832">
        <v>0</v>
      </c>
      <c r="AI4837" s="832">
        <v>0</v>
      </c>
    </row>
    <row r="4838" spans="1:35" ht="15" customHeight="1">
      <c r="A4838" s="832" t="s">
        <v>1150</v>
      </c>
      <c r="B4838" s="832">
        <v>2025</v>
      </c>
      <c r="C4838" s="832" t="s">
        <v>2143</v>
      </c>
      <c r="D4838" s="832" t="s">
        <v>2144</v>
      </c>
      <c r="E4838" s="832" t="s">
        <v>333</v>
      </c>
      <c r="F4838" s="832" t="s">
        <v>1153</v>
      </c>
      <c r="G4838" s="832">
        <v>0</v>
      </c>
      <c r="H4838" s="832">
        <v>0</v>
      </c>
      <c r="I4838" s="832">
        <v>0</v>
      </c>
      <c r="J4838" s="832">
        <v>0</v>
      </c>
      <c r="K4838" s="832">
        <v>-154985</v>
      </c>
      <c r="L4838" s="832">
        <v>-185982</v>
      </c>
      <c r="M4838" s="832">
        <v>-216979</v>
      </c>
      <c r="N4838" s="832">
        <v>-247976</v>
      </c>
      <c r="O4838" s="832">
        <v>-278973</v>
      </c>
      <c r="P4838" s="832">
        <v>-309970</v>
      </c>
      <c r="Q4838" s="832">
        <v>-340967</v>
      </c>
      <c r="R4838" s="832">
        <v>-371964</v>
      </c>
      <c r="S4838" s="832">
        <v>0</v>
      </c>
      <c r="T4838" s="832">
        <v>0</v>
      </c>
      <c r="U4838" s="832">
        <v>0</v>
      </c>
      <c r="V4838" s="832">
        <v>0</v>
      </c>
      <c r="W4838" s="832">
        <v>0</v>
      </c>
      <c r="X4838" s="832">
        <v>0</v>
      </c>
      <c r="Y4838" s="832">
        <v>0</v>
      </c>
      <c r="Z4838" s="832">
        <v>0</v>
      </c>
      <c r="AA4838" s="832">
        <v>0</v>
      </c>
      <c r="AB4838" s="832">
        <v>0</v>
      </c>
      <c r="AC4838" s="832">
        <v>0</v>
      </c>
      <c r="AD4838" s="832">
        <v>0</v>
      </c>
      <c r="AE4838" s="832">
        <v>0</v>
      </c>
      <c r="AF4838" s="832">
        <v>0</v>
      </c>
      <c r="AG4838" s="832">
        <v>0</v>
      </c>
      <c r="AH4838" s="832">
        <v>0</v>
      </c>
      <c r="AI4838" s="832">
        <v>0</v>
      </c>
    </row>
    <row r="4839" spans="1:35" ht="15" customHeight="1">
      <c r="A4839" s="832" t="s">
        <v>1150</v>
      </c>
      <c r="B4839" s="832">
        <v>2025</v>
      </c>
      <c r="C4839" s="832" t="s">
        <v>2145</v>
      </c>
      <c r="D4839" s="832" t="s">
        <v>2146</v>
      </c>
      <c r="E4839" s="832" t="s">
        <v>333</v>
      </c>
      <c r="F4839" s="832" t="s">
        <v>1153</v>
      </c>
      <c r="G4839" s="832">
        <v>0</v>
      </c>
      <c r="H4839" s="832">
        <v>0</v>
      </c>
      <c r="I4839" s="832">
        <v>0</v>
      </c>
      <c r="J4839" s="832">
        <v>0</v>
      </c>
      <c r="K4839" s="832">
        <v>0</v>
      </c>
      <c r="L4839" s="832">
        <v>0</v>
      </c>
      <c r="M4839" s="832">
        <v>0</v>
      </c>
      <c r="N4839" s="832">
        <v>0</v>
      </c>
      <c r="O4839" s="832">
        <v>0</v>
      </c>
      <c r="P4839" s="832">
        <v>0</v>
      </c>
      <c r="Q4839" s="832">
        <v>0</v>
      </c>
      <c r="R4839" s="832">
        <v>0</v>
      </c>
      <c r="S4839" s="832">
        <v>0</v>
      </c>
      <c r="T4839" s="832">
        <v>0</v>
      </c>
      <c r="U4839" s="832">
        <v>0</v>
      </c>
      <c r="V4839" s="832">
        <v>0</v>
      </c>
      <c r="W4839" s="832">
        <v>0</v>
      </c>
      <c r="X4839" s="832">
        <v>0</v>
      </c>
      <c r="Y4839" s="832">
        <v>0</v>
      </c>
      <c r="Z4839" s="832">
        <v>0</v>
      </c>
      <c r="AA4839" s="832">
        <v>0</v>
      </c>
      <c r="AB4839" s="832">
        <v>0</v>
      </c>
      <c r="AC4839" s="832">
        <v>0</v>
      </c>
      <c r="AD4839" s="832">
        <v>0</v>
      </c>
      <c r="AE4839" s="832">
        <v>0</v>
      </c>
      <c r="AF4839" s="832">
        <v>0</v>
      </c>
      <c r="AG4839" s="832">
        <v>0</v>
      </c>
      <c r="AH4839" s="832">
        <v>0</v>
      </c>
      <c r="AI4839" s="832">
        <v>0</v>
      </c>
    </row>
    <row r="4840" spans="1:35" ht="15" customHeight="1">
      <c r="A4840" s="832" t="s">
        <v>1150</v>
      </c>
      <c r="B4840" s="832">
        <v>2025</v>
      </c>
      <c r="C4840" s="832" t="s">
        <v>2147</v>
      </c>
      <c r="D4840" s="832" t="s">
        <v>2148</v>
      </c>
      <c r="E4840" s="832" t="s">
        <v>333</v>
      </c>
      <c r="F4840" s="832" t="s">
        <v>1153</v>
      </c>
      <c r="G4840" s="832">
        <v>-26280</v>
      </c>
      <c r="H4840" s="832">
        <v>-26280</v>
      </c>
      <c r="I4840" s="832">
        <v>-26280</v>
      </c>
      <c r="J4840" s="832">
        <v>-26280</v>
      </c>
      <c r="K4840" s="832">
        <v>-26280</v>
      </c>
      <c r="L4840" s="832">
        <v>-26280</v>
      </c>
      <c r="M4840" s="832">
        <v>-26280</v>
      </c>
      <c r="N4840" s="832">
        <v>0</v>
      </c>
      <c r="O4840" s="832">
        <v>0</v>
      </c>
      <c r="P4840" s="832">
        <v>0</v>
      </c>
      <c r="Q4840" s="832">
        <v>0</v>
      </c>
      <c r="R4840" s="832">
        <v>0</v>
      </c>
      <c r="S4840" s="832">
        <v>0</v>
      </c>
      <c r="T4840" s="832">
        <v>0</v>
      </c>
      <c r="U4840" s="832">
        <v>0</v>
      </c>
      <c r="V4840" s="832">
        <v>0</v>
      </c>
      <c r="W4840" s="832">
        <v>0</v>
      </c>
      <c r="X4840" s="832">
        <v>0</v>
      </c>
      <c r="Y4840" s="832">
        <v>0</v>
      </c>
      <c r="Z4840" s="832">
        <v>0</v>
      </c>
      <c r="AA4840" s="832">
        <v>0</v>
      </c>
      <c r="AB4840" s="832">
        <v>0</v>
      </c>
      <c r="AC4840" s="832">
        <v>0</v>
      </c>
      <c r="AD4840" s="832">
        <v>0</v>
      </c>
      <c r="AE4840" s="832">
        <v>0</v>
      </c>
      <c r="AF4840" s="832">
        <v>0</v>
      </c>
      <c r="AG4840" s="832">
        <v>0</v>
      </c>
      <c r="AH4840" s="832">
        <v>0</v>
      </c>
      <c r="AI4840" s="832">
        <v>0</v>
      </c>
    </row>
    <row r="4841" spans="1:35" ht="15" customHeight="1">
      <c r="A4841" s="832" t="s">
        <v>1150</v>
      </c>
      <c r="B4841" s="832">
        <v>2025</v>
      </c>
      <c r="C4841" s="832" t="s">
        <v>2149</v>
      </c>
      <c r="D4841" s="832" t="s">
        <v>2150</v>
      </c>
      <c r="E4841" s="832" t="s">
        <v>333</v>
      </c>
      <c r="F4841" s="832" t="s">
        <v>1153</v>
      </c>
      <c r="G4841" s="832">
        <v>-76321</v>
      </c>
      <c r="H4841" s="832">
        <v>-76321</v>
      </c>
      <c r="I4841" s="832">
        <v>-76321</v>
      </c>
      <c r="J4841" s="832">
        <v>-76321</v>
      </c>
      <c r="K4841" s="832">
        <v>-76321</v>
      </c>
      <c r="L4841" s="832">
        <v>-76321</v>
      </c>
      <c r="M4841" s="832">
        <v>-76321</v>
      </c>
      <c r="N4841" s="832">
        <v>364994.57</v>
      </c>
      <c r="O4841" s="832">
        <v>364994.57</v>
      </c>
      <c r="P4841" s="832">
        <v>364994.57</v>
      </c>
      <c r="Q4841" s="832">
        <v>364994.57</v>
      </c>
      <c r="R4841" s="832">
        <v>364994.57</v>
      </c>
      <c r="S4841" s="832">
        <v>0</v>
      </c>
      <c r="T4841" s="832">
        <v>0</v>
      </c>
      <c r="U4841" s="832">
        <v>0</v>
      </c>
      <c r="V4841" s="832">
        <v>0</v>
      </c>
      <c r="W4841" s="832">
        <v>0</v>
      </c>
      <c r="X4841" s="832">
        <v>0</v>
      </c>
      <c r="Y4841" s="832">
        <v>0</v>
      </c>
      <c r="Z4841" s="832">
        <v>0</v>
      </c>
      <c r="AA4841" s="832">
        <v>0</v>
      </c>
      <c r="AB4841" s="832">
        <v>0</v>
      </c>
      <c r="AC4841" s="832">
        <v>0</v>
      </c>
      <c r="AD4841" s="832">
        <v>0</v>
      </c>
      <c r="AE4841" s="832">
        <v>0</v>
      </c>
      <c r="AF4841" s="832">
        <v>0</v>
      </c>
      <c r="AG4841" s="832">
        <v>0</v>
      </c>
      <c r="AH4841" s="832">
        <v>0</v>
      </c>
      <c r="AI4841" s="832">
        <v>0</v>
      </c>
    </row>
    <row r="4842" spans="1:35" ht="15" customHeight="1">
      <c r="A4842" s="832" t="s">
        <v>1150</v>
      </c>
      <c r="B4842" s="832">
        <v>2025</v>
      </c>
      <c r="C4842" s="832" t="s">
        <v>2151</v>
      </c>
      <c r="D4842" s="832" t="s">
        <v>2152</v>
      </c>
      <c r="E4842" s="832" t="s">
        <v>333</v>
      </c>
      <c r="F4842" s="832" t="s">
        <v>1153</v>
      </c>
      <c r="G4842" s="832">
        <v>0</v>
      </c>
      <c r="H4842" s="832">
        <v>0</v>
      </c>
      <c r="I4842" s="832">
        <v>0</v>
      </c>
      <c r="J4842" s="832">
        <v>0</v>
      </c>
      <c r="K4842" s="832">
        <v>0</v>
      </c>
      <c r="L4842" s="832">
        <v>0</v>
      </c>
      <c r="M4842" s="832">
        <v>0</v>
      </c>
      <c r="N4842" s="832">
        <v>0</v>
      </c>
      <c r="O4842" s="832">
        <v>0</v>
      </c>
      <c r="P4842" s="832">
        <v>0</v>
      </c>
      <c r="Q4842" s="832">
        <v>0</v>
      </c>
      <c r="R4842" s="832">
        <v>0</v>
      </c>
      <c r="S4842" s="832">
        <v>0</v>
      </c>
      <c r="T4842" s="832">
        <v>0</v>
      </c>
      <c r="U4842" s="832">
        <v>0</v>
      </c>
      <c r="V4842" s="832">
        <v>0</v>
      </c>
      <c r="W4842" s="832">
        <v>0</v>
      </c>
      <c r="X4842" s="832">
        <v>0</v>
      </c>
      <c r="Y4842" s="832">
        <v>0</v>
      </c>
      <c r="Z4842" s="832">
        <v>0</v>
      </c>
      <c r="AA4842" s="832">
        <v>0</v>
      </c>
      <c r="AB4842" s="832">
        <v>0</v>
      </c>
      <c r="AC4842" s="832">
        <v>0</v>
      </c>
      <c r="AD4842" s="832">
        <v>0</v>
      </c>
      <c r="AE4842" s="832">
        <v>0</v>
      </c>
      <c r="AF4842" s="832">
        <v>0</v>
      </c>
      <c r="AG4842" s="832">
        <v>0</v>
      </c>
      <c r="AH4842" s="832">
        <v>0</v>
      </c>
      <c r="AI4842" s="832">
        <v>0</v>
      </c>
    </row>
    <row r="4843" spans="1:35" ht="15" customHeight="1">
      <c r="A4843" s="832" t="s">
        <v>1150</v>
      </c>
      <c r="B4843" s="832">
        <v>2025</v>
      </c>
      <c r="C4843" s="832" t="s">
        <v>2153</v>
      </c>
      <c r="D4843" s="832" t="s">
        <v>2154</v>
      </c>
      <c r="E4843" s="832" t="s">
        <v>333</v>
      </c>
      <c r="F4843" s="832" t="s">
        <v>1153</v>
      </c>
      <c r="G4843" s="832">
        <v>0</v>
      </c>
      <c r="H4843" s="832">
        <v>0</v>
      </c>
      <c r="I4843" s="832">
        <v>0</v>
      </c>
      <c r="J4843" s="832">
        <v>0</v>
      </c>
      <c r="K4843" s="832">
        <v>0</v>
      </c>
      <c r="L4843" s="832">
        <v>0</v>
      </c>
      <c r="M4843" s="832">
        <v>0</v>
      </c>
      <c r="N4843" s="832">
        <v>0</v>
      </c>
      <c r="O4843" s="832">
        <v>0</v>
      </c>
      <c r="P4843" s="832">
        <v>0</v>
      </c>
      <c r="Q4843" s="832">
        <v>0</v>
      </c>
      <c r="R4843" s="832">
        <v>0</v>
      </c>
      <c r="S4843" s="832">
        <v>0</v>
      </c>
      <c r="T4843" s="832">
        <v>0</v>
      </c>
      <c r="U4843" s="832">
        <v>0</v>
      </c>
      <c r="V4843" s="832">
        <v>0</v>
      </c>
      <c r="W4843" s="832">
        <v>0</v>
      </c>
      <c r="X4843" s="832">
        <v>0</v>
      </c>
      <c r="Y4843" s="832">
        <v>0</v>
      </c>
      <c r="Z4843" s="832">
        <v>0</v>
      </c>
      <c r="AA4843" s="832">
        <v>0</v>
      </c>
      <c r="AB4843" s="832">
        <v>0</v>
      </c>
      <c r="AC4843" s="832">
        <v>0</v>
      </c>
      <c r="AD4843" s="832">
        <v>0</v>
      </c>
      <c r="AE4843" s="832">
        <v>0</v>
      </c>
      <c r="AF4843" s="832">
        <v>0</v>
      </c>
      <c r="AG4843" s="832">
        <v>0</v>
      </c>
      <c r="AH4843" s="832">
        <v>0</v>
      </c>
      <c r="AI4843" s="832">
        <v>0</v>
      </c>
    </row>
    <row r="4844" spans="1:35" ht="15" customHeight="1">
      <c r="A4844" s="832" t="s">
        <v>1150</v>
      </c>
      <c r="B4844" s="832">
        <v>2025</v>
      </c>
      <c r="C4844" s="832" t="s">
        <v>2155</v>
      </c>
      <c r="D4844" s="832" t="s">
        <v>2156</v>
      </c>
      <c r="E4844" s="832" t="s">
        <v>333</v>
      </c>
      <c r="F4844" s="832" t="s">
        <v>1153</v>
      </c>
      <c r="G4844" s="832">
        <v>0</v>
      </c>
      <c r="H4844" s="832">
        <v>0</v>
      </c>
      <c r="I4844" s="832">
        <v>0</v>
      </c>
      <c r="J4844" s="832">
        <v>0</v>
      </c>
      <c r="K4844" s="832">
        <v>0</v>
      </c>
      <c r="L4844" s="832">
        <v>0</v>
      </c>
      <c r="M4844" s="832">
        <v>0</v>
      </c>
      <c r="N4844" s="832">
        <v>0</v>
      </c>
      <c r="O4844" s="832">
        <v>0</v>
      </c>
      <c r="P4844" s="832">
        <v>0</v>
      </c>
      <c r="Q4844" s="832">
        <v>0</v>
      </c>
      <c r="R4844" s="832">
        <v>0</v>
      </c>
      <c r="S4844" s="832">
        <v>0</v>
      </c>
      <c r="T4844" s="832">
        <v>0</v>
      </c>
      <c r="U4844" s="832">
        <v>0</v>
      </c>
      <c r="V4844" s="832">
        <v>0</v>
      </c>
      <c r="W4844" s="832">
        <v>0</v>
      </c>
      <c r="X4844" s="832">
        <v>0</v>
      </c>
      <c r="Y4844" s="832">
        <v>0</v>
      </c>
      <c r="Z4844" s="832">
        <v>0</v>
      </c>
      <c r="AA4844" s="832">
        <v>0</v>
      </c>
      <c r="AB4844" s="832">
        <v>0</v>
      </c>
      <c r="AC4844" s="832">
        <v>0</v>
      </c>
      <c r="AD4844" s="832">
        <v>0</v>
      </c>
      <c r="AE4844" s="832">
        <v>0</v>
      </c>
      <c r="AF4844" s="832">
        <v>0</v>
      </c>
      <c r="AG4844" s="832">
        <v>0</v>
      </c>
      <c r="AH4844" s="832">
        <v>0</v>
      </c>
      <c r="AI4844" s="832">
        <v>0</v>
      </c>
    </row>
    <row r="4845" spans="1:35" ht="15" customHeight="1">
      <c r="A4845" s="832" t="s">
        <v>1150</v>
      </c>
      <c r="B4845" s="832">
        <v>2025</v>
      </c>
      <c r="C4845" s="832" t="s">
        <v>2157</v>
      </c>
      <c r="D4845" s="832" t="s">
        <v>2158</v>
      </c>
      <c r="E4845" s="832" t="s">
        <v>333</v>
      </c>
      <c r="F4845" s="832" t="s">
        <v>1153</v>
      </c>
      <c r="G4845" s="832">
        <v>0</v>
      </c>
      <c r="H4845" s="832">
        <v>0</v>
      </c>
      <c r="I4845" s="832">
        <v>0</v>
      </c>
      <c r="J4845" s="832">
        <v>0</v>
      </c>
      <c r="K4845" s="832">
        <v>0</v>
      </c>
      <c r="L4845" s="832">
        <v>0</v>
      </c>
      <c r="M4845" s="832">
        <v>0</v>
      </c>
      <c r="N4845" s="832">
        <v>0</v>
      </c>
      <c r="O4845" s="832">
        <v>0</v>
      </c>
      <c r="P4845" s="832">
        <v>0</v>
      </c>
      <c r="Q4845" s="832">
        <v>0</v>
      </c>
      <c r="R4845" s="832">
        <v>0</v>
      </c>
      <c r="S4845" s="832">
        <v>0</v>
      </c>
      <c r="T4845" s="832">
        <v>0</v>
      </c>
      <c r="U4845" s="832">
        <v>0</v>
      </c>
      <c r="V4845" s="832">
        <v>0</v>
      </c>
      <c r="W4845" s="832">
        <v>0</v>
      </c>
      <c r="X4845" s="832">
        <v>0</v>
      </c>
      <c r="Y4845" s="832">
        <v>0</v>
      </c>
      <c r="Z4845" s="832">
        <v>0</v>
      </c>
      <c r="AA4845" s="832">
        <v>0</v>
      </c>
      <c r="AB4845" s="832">
        <v>0</v>
      </c>
      <c r="AC4845" s="832">
        <v>0</v>
      </c>
      <c r="AD4845" s="832">
        <v>0</v>
      </c>
      <c r="AE4845" s="832">
        <v>0</v>
      </c>
      <c r="AF4845" s="832">
        <v>0</v>
      </c>
      <c r="AG4845" s="832">
        <v>0</v>
      </c>
      <c r="AH4845" s="832">
        <v>0</v>
      </c>
      <c r="AI4845" s="832">
        <v>0</v>
      </c>
    </row>
    <row r="4846" spans="1:35" ht="15" customHeight="1">
      <c r="A4846" s="832" t="s">
        <v>1150</v>
      </c>
      <c r="B4846" s="832">
        <v>2025</v>
      </c>
      <c r="C4846" s="832" t="s">
        <v>2159</v>
      </c>
      <c r="D4846" s="832" t="s">
        <v>2160</v>
      </c>
      <c r="E4846" s="832" t="s">
        <v>333</v>
      </c>
      <c r="F4846" s="832" t="s">
        <v>1153</v>
      </c>
      <c r="G4846" s="832">
        <v>0</v>
      </c>
      <c r="H4846" s="832">
        <v>0</v>
      </c>
      <c r="I4846" s="832">
        <v>0</v>
      </c>
      <c r="J4846" s="832">
        <v>0</v>
      </c>
      <c r="K4846" s="832">
        <v>0</v>
      </c>
      <c r="L4846" s="832">
        <v>0</v>
      </c>
      <c r="M4846" s="832">
        <v>0</v>
      </c>
      <c r="N4846" s="832">
        <v>0</v>
      </c>
      <c r="O4846" s="832">
        <v>0</v>
      </c>
      <c r="P4846" s="832">
        <v>0</v>
      </c>
      <c r="Q4846" s="832">
        <v>0</v>
      </c>
      <c r="R4846" s="832">
        <v>0</v>
      </c>
      <c r="S4846" s="832">
        <v>0</v>
      </c>
      <c r="T4846" s="832">
        <v>0</v>
      </c>
      <c r="U4846" s="832">
        <v>0</v>
      </c>
      <c r="V4846" s="832">
        <v>0</v>
      </c>
      <c r="W4846" s="832">
        <v>0</v>
      </c>
      <c r="X4846" s="832">
        <v>0</v>
      </c>
      <c r="Y4846" s="832">
        <v>0</v>
      </c>
      <c r="Z4846" s="832">
        <v>0</v>
      </c>
      <c r="AA4846" s="832">
        <v>0</v>
      </c>
      <c r="AB4846" s="832">
        <v>0</v>
      </c>
      <c r="AC4846" s="832">
        <v>0</v>
      </c>
      <c r="AD4846" s="832">
        <v>0</v>
      </c>
      <c r="AE4846" s="832">
        <v>0</v>
      </c>
      <c r="AF4846" s="832">
        <v>0</v>
      </c>
      <c r="AG4846" s="832">
        <v>0</v>
      </c>
      <c r="AH4846" s="832">
        <v>0</v>
      </c>
      <c r="AI4846" s="832">
        <v>0</v>
      </c>
    </row>
    <row r="4847" spans="1:35" ht="15" customHeight="1">
      <c r="A4847" s="832" t="s">
        <v>1150</v>
      </c>
      <c r="B4847" s="832">
        <v>2025</v>
      </c>
      <c r="C4847" s="832" t="s">
        <v>2161</v>
      </c>
      <c r="D4847" s="832" t="s">
        <v>2162</v>
      </c>
      <c r="E4847" s="832" t="s">
        <v>333</v>
      </c>
      <c r="F4847" s="832" t="s">
        <v>1153</v>
      </c>
      <c r="G4847" s="832">
        <v>0</v>
      </c>
      <c r="H4847" s="832">
        <v>0</v>
      </c>
      <c r="I4847" s="832">
        <v>0</v>
      </c>
      <c r="J4847" s="832">
        <v>0</v>
      </c>
      <c r="K4847" s="832">
        <v>0</v>
      </c>
      <c r="L4847" s="832">
        <v>0</v>
      </c>
      <c r="M4847" s="832">
        <v>0</v>
      </c>
      <c r="N4847" s="832">
        <v>0</v>
      </c>
      <c r="O4847" s="832">
        <v>0</v>
      </c>
      <c r="P4847" s="832">
        <v>0</v>
      </c>
      <c r="Q4847" s="832">
        <v>0</v>
      </c>
      <c r="R4847" s="832">
        <v>0</v>
      </c>
      <c r="S4847" s="832">
        <v>0</v>
      </c>
      <c r="T4847" s="832">
        <v>0</v>
      </c>
      <c r="U4847" s="832">
        <v>0</v>
      </c>
      <c r="V4847" s="832">
        <v>0</v>
      </c>
      <c r="W4847" s="832">
        <v>0</v>
      </c>
      <c r="X4847" s="832">
        <v>0</v>
      </c>
      <c r="Y4847" s="832">
        <v>0</v>
      </c>
      <c r="Z4847" s="832">
        <v>0</v>
      </c>
      <c r="AA4847" s="832">
        <v>0</v>
      </c>
      <c r="AB4847" s="832">
        <v>0</v>
      </c>
      <c r="AC4847" s="832">
        <v>0</v>
      </c>
      <c r="AD4847" s="832">
        <v>0</v>
      </c>
      <c r="AE4847" s="832">
        <v>0</v>
      </c>
      <c r="AF4847" s="832">
        <v>0</v>
      </c>
      <c r="AG4847" s="832">
        <v>0</v>
      </c>
      <c r="AH4847" s="832">
        <v>0</v>
      </c>
      <c r="AI4847" s="832">
        <v>0</v>
      </c>
    </row>
    <row r="4848" spans="1:35" ht="15" customHeight="1">
      <c r="A4848" s="832" t="s">
        <v>1150</v>
      </c>
      <c r="B4848" s="832">
        <v>2025</v>
      </c>
      <c r="C4848" s="832" t="s">
        <v>2163</v>
      </c>
      <c r="D4848" s="832" t="s">
        <v>2164</v>
      </c>
      <c r="E4848" s="832" t="s">
        <v>333</v>
      </c>
      <c r="F4848" s="832" t="s">
        <v>1153</v>
      </c>
      <c r="G4848" s="832">
        <v>0</v>
      </c>
      <c r="H4848" s="832">
        <v>0</v>
      </c>
      <c r="I4848" s="832">
        <v>0</v>
      </c>
      <c r="J4848" s="832">
        <v>0</v>
      </c>
      <c r="K4848" s="832">
        <v>0</v>
      </c>
      <c r="L4848" s="832">
        <v>0</v>
      </c>
      <c r="M4848" s="832">
        <v>0</v>
      </c>
      <c r="N4848" s="832">
        <v>0</v>
      </c>
      <c r="O4848" s="832">
        <v>0</v>
      </c>
      <c r="P4848" s="832">
        <v>0</v>
      </c>
      <c r="Q4848" s="832">
        <v>0</v>
      </c>
      <c r="R4848" s="832">
        <v>0</v>
      </c>
      <c r="S4848" s="832">
        <v>0</v>
      </c>
      <c r="T4848" s="832">
        <v>0</v>
      </c>
      <c r="U4848" s="832">
        <v>0</v>
      </c>
      <c r="V4848" s="832">
        <v>0</v>
      </c>
      <c r="W4848" s="832">
        <v>0</v>
      </c>
      <c r="X4848" s="832">
        <v>0</v>
      </c>
      <c r="Y4848" s="832">
        <v>0</v>
      </c>
      <c r="Z4848" s="832">
        <v>0</v>
      </c>
      <c r="AA4848" s="832">
        <v>0</v>
      </c>
      <c r="AB4848" s="832">
        <v>0</v>
      </c>
      <c r="AC4848" s="832">
        <v>0</v>
      </c>
      <c r="AD4848" s="832">
        <v>0</v>
      </c>
      <c r="AE4848" s="832">
        <v>0</v>
      </c>
      <c r="AF4848" s="832">
        <v>0</v>
      </c>
      <c r="AG4848" s="832">
        <v>0</v>
      </c>
      <c r="AH4848" s="832">
        <v>0</v>
      </c>
      <c r="AI4848" s="832">
        <v>0</v>
      </c>
    </row>
    <row r="4849" spans="1:35" ht="15" customHeight="1">
      <c r="A4849" s="832" t="s">
        <v>1150</v>
      </c>
      <c r="B4849" s="832">
        <v>2025</v>
      </c>
      <c r="C4849" s="832" t="s">
        <v>2165</v>
      </c>
      <c r="D4849" s="832" t="s">
        <v>2166</v>
      </c>
      <c r="E4849" s="832" t="s">
        <v>333</v>
      </c>
      <c r="F4849" s="832" t="s">
        <v>1153</v>
      </c>
      <c r="G4849" s="832">
        <v>0</v>
      </c>
      <c r="H4849" s="832">
        <v>0</v>
      </c>
      <c r="I4849" s="832">
        <v>0</v>
      </c>
      <c r="J4849" s="832">
        <v>0</v>
      </c>
      <c r="K4849" s="832">
        <v>0</v>
      </c>
      <c r="L4849" s="832">
        <v>0</v>
      </c>
      <c r="M4849" s="832">
        <v>0</v>
      </c>
      <c r="N4849" s="832">
        <v>0</v>
      </c>
      <c r="O4849" s="832">
        <v>0</v>
      </c>
      <c r="P4849" s="832">
        <v>0</v>
      </c>
      <c r="Q4849" s="832">
        <v>0</v>
      </c>
      <c r="R4849" s="832">
        <v>0</v>
      </c>
      <c r="S4849" s="832">
        <v>0</v>
      </c>
      <c r="T4849" s="832">
        <v>0</v>
      </c>
      <c r="U4849" s="832">
        <v>0</v>
      </c>
      <c r="V4849" s="832">
        <v>0</v>
      </c>
      <c r="W4849" s="832">
        <v>0</v>
      </c>
      <c r="X4849" s="832">
        <v>0</v>
      </c>
      <c r="Y4849" s="832">
        <v>0</v>
      </c>
      <c r="Z4849" s="832">
        <v>0</v>
      </c>
      <c r="AA4849" s="832">
        <v>0</v>
      </c>
      <c r="AB4849" s="832">
        <v>0</v>
      </c>
      <c r="AC4849" s="832">
        <v>0</v>
      </c>
      <c r="AD4849" s="832">
        <v>0</v>
      </c>
      <c r="AE4849" s="832">
        <v>0</v>
      </c>
      <c r="AF4849" s="832">
        <v>0</v>
      </c>
      <c r="AG4849" s="832">
        <v>0</v>
      </c>
      <c r="AH4849" s="832">
        <v>0</v>
      </c>
      <c r="AI4849" s="832">
        <v>0</v>
      </c>
    </row>
    <row r="4850" spans="1:35" ht="15" customHeight="1">
      <c r="A4850" s="832" t="s">
        <v>1150</v>
      </c>
      <c r="B4850" s="832">
        <v>2025</v>
      </c>
      <c r="C4850" s="832" t="s">
        <v>2167</v>
      </c>
      <c r="D4850" s="832" t="s">
        <v>2168</v>
      </c>
      <c r="E4850" s="832" t="s">
        <v>333</v>
      </c>
      <c r="F4850" s="832" t="s">
        <v>1153</v>
      </c>
      <c r="G4850" s="832">
        <v>0</v>
      </c>
      <c r="H4850" s="832">
        <v>0</v>
      </c>
      <c r="I4850" s="832">
        <v>0</v>
      </c>
      <c r="J4850" s="832">
        <v>0</v>
      </c>
      <c r="K4850" s="832">
        <v>0</v>
      </c>
      <c r="L4850" s="832">
        <v>0</v>
      </c>
      <c r="M4850" s="832">
        <v>0</v>
      </c>
      <c r="N4850" s="832">
        <v>0</v>
      </c>
      <c r="O4850" s="832">
        <v>0</v>
      </c>
      <c r="P4850" s="832">
        <v>0</v>
      </c>
      <c r="Q4850" s="832">
        <v>0</v>
      </c>
      <c r="R4850" s="832">
        <v>0</v>
      </c>
      <c r="S4850" s="832">
        <v>0</v>
      </c>
      <c r="T4850" s="832">
        <v>0</v>
      </c>
      <c r="U4850" s="832">
        <v>0</v>
      </c>
      <c r="V4850" s="832">
        <v>0</v>
      </c>
      <c r="W4850" s="832">
        <v>0</v>
      </c>
      <c r="X4850" s="832">
        <v>0</v>
      </c>
      <c r="Y4850" s="832">
        <v>0</v>
      </c>
      <c r="Z4850" s="832">
        <v>0</v>
      </c>
      <c r="AA4850" s="832">
        <v>0</v>
      </c>
      <c r="AB4850" s="832">
        <v>0</v>
      </c>
      <c r="AC4850" s="832">
        <v>0</v>
      </c>
      <c r="AD4850" s="832">
        <v>0</v>
      </c>
      <c r="AE4850" s="832">
        <v>0</v>
      </c>
      <c r="AF4850" s="832">
        <v>0</v>
      </c>
      <c r="AG4850" s="832">
        <v>0</v>
      </c>
      <c r="AH4850" s="832">
        <v>0</v>
      </c>
      <c r="AI4850" s="832">
        <v>0</v>
      </c>
    </row>
    <row r="4851" spans="1:35" ht="15" customHeight="1">
      <c r="A4851" s="832" t="s">
        <v>1150</v>
      </c>
      <c r="B4851" s="832">
        <v>2025</v>
      </c>
      <c r="C4851" s="832" t="s">
        <v>2169</v>
      </c>
      <c r="D4851" s="832" t="s">
        <v>2170</v>
      </c>
      <c r="E4851" s="832" t="s">
        <v>333</v>
      </c>
      <c r="F4851" s="832" t="s">
        <v>1153</v>
      </c>
      <c r="G4851" s="832">
        <v>0.48</v>
      </c>
      <c r="H4851" s="832">
        <v>0.48</v>
      </c>
      <c r="I4851" s="832">
        <v>0.48</v>
      </c>
      <c r="J4851" s="832">
        <v>0.48</v>
      </c>
      <c r="K4851" s="832">
        <v>0.48</v>
      </c>
      <c r="L4851" s="832">
        <v>0.48</v>
      </c>
      <c r="M4851" s="832">
        <v>0.48</v>
      </c>
      <c r="N4851" s="832">
        <v>0</v>
      </c>
      <c r="O4851" s="832">
        <v>0</v>
      </c>
      <c r="P4851" s="832">
        <v>0</v>
      </c>
      <c r="Q4851" s="832">
        <v>0</v>
      </c>
      <c r="R4851" s="832">
        <v>0</v>
      </c>
      <c r="S4851" s="832">
        <v>0</v>
      </c>
      <c r="T4851" s="832">
        <v>0</v>
      </c>
      <c r="U4851" s="832">
        <v>0</v>
      </c>
      <c r="V4851" s="832">
        <v>0</v>
      </c>
      <c r="W4851" s="832">
        <v>0</v>
      </c>
      <c r="X4851" s="832">
        <v>0</v>
      </c>
      <c r="Y4851" s="832">
        <v>0</v>
      </c>
      <c r="Z4851" s="832">
        <v>0</v>
      </c>
      <c r="AA4851" s="832">
        <v>0</v>
      </c>
      <c r="AB4851" s="832">
        <v>0</v>
      </c>
      <c r="AC4851" s="832">
        <v>0</v>
      </c>
      <c r="AD4851" s="832">
        <v>0</v>
      </c>
      <c r="AE4851" s="832">
        <v>0</v>
      </c>
      <c r="AF4851" s="832">
        <v>0</v>
      </c>
      <c r="AG4851" s="832">
        <v>0</v>
      </c>
      <c r="AH4851" s="832">
        <v>0</v>
      </c>
      <c r="AI4851" s="832">
        <v>0</v>
      </c>
    </row>
    <row r="4852" spans="1:35" ht="15" customHeight="1">
      <c r="A4852" s="832" t="s">
        <v>1150</v>
      </c>
      <c r="B4852" s="832">
        <v>2025</v>
      </c>
      <c r="C4852" s="832" t="s">
        <v>2171</v>
      </c>
      <c r="D4852" s="832" t="s">
        <v>2172</v>
      </c>
      <c r="E4852" s="832" t="s">
        <v>333</v>
      </c>
      <c r="F4852" s="832" t="s">
        <v>1153</v>
      </c>
      <c r="G4852" s="832">
        <v>0</v>
      </c>
      <c r="H4852" s="832">
        <v>0</v>
      </c>
      <c r="I4852" s="832">
        <v>0</v>
      </c>
      <c r="J4852" s="832">
        <v>0</v>
      </c>
      <c r="K4852" s="832">
        <v>0</v>
      </c>
      <c r="L4852" s="832">
        <v>0</v>
      </c>
      <c r="M4852" s="832">
        <v>0</v>
      </c>
      <c r="N4852" s="832">
        <v>697697</v>
      </c>
      <c r="O4852" s="832">
        <v>468400</v>
      </c>
      <c r="P4852" s="832">
        <v>468400</v>
      </c>
      <c r="Q4852" s="832">
        <v>234200</v>
      </c>
      <c r="R4852" s="832">
        <v>234200</v>
      </c>
      <c r="S4852" s="832">
        <v>0</v>
      </c>
      <c r="T4852" s="832">
        <v>0</v>
      </c>
      <c r="U4852" s="832">
        <v>0</v>
      </c>
      <c r="V4852" s="832">
        <v>0</v>
      </c>
      <c r="W4852" s="832">
        <v>0</v>
      </c>
      <c r="X4852" s="832">
        <v>0</v>
      </c>
      <c r="Y4852" s="832">
        <v>0</v>
      </c>
      <c r="Z4852" s="832">
        <v>0</v>
      </c>
      <c r="AA4852" s="832">
        <v>0</v>
      </c>
      <c r="AB4852" s="832">
        <v>0</v>
      </c>
      <c r="AC4852" s="832">
        <v>0</v>
      </c>
      <c r="AD4852" s="832">
        <v>0</v>
      </c>
      <c r="AE4852" s="832">
        <v>0</v>
      </c>
      <c r="AF4852" s="832">
        <v>0</v>
      </c>
      <c r="AG4852" s="832">
        <v>0</v>
      </c>
      <c r="AH4852" s="832">
        <v>0</v>
      </c>
      <c r="AI4852" s="832">
        <v>0</v>
      </c>
    </row>
    <row r="4853" spans="1:35" ht="15" customHeight="1">
      <c r="A4853" s="832" t="s">
        <v>1150</v>
      </c>
      <c r="B4853" s="832">
        <v>2025</v>
      </c>
      <c r="C4853" s="832" t="s">
        <v>2173</v>
      </c>
      <c r="D4853" s="832" t="s">
        <v>2174</v>
      </c>
      <c r="E4853" s="832" t="s">
        <v>333</v>
      </c>
      <c r="F4853" s="832" t="s">
        <v>1153</v>
      </c>
      <c r="G4853" s="832">
        <v>0</v>
      </c>
      <c r="H4853" s="832">
        <v>0</v>
      </c>
      <c r="I4853" s="832">
        <v>0</v>
      </c>
      <c r="J4853" s="832">
        <v>0</v>
      </c>
      <c r="K4853" s="832">
        <v>0</v>
      </c>
      <c r="L4853" s="832">
        <v>0</v>
      </c>
      <c r="M4853" s="832">
        <v>0</v>
      </c>
      <c r="N4853" s="832">
        <v>0</v>
      </c>
      <c r="O4853" s="832">
        <v>0</v>
      </c>
      <c r="P4853" s="832">
        <v>0</v>
      </c>
      <c r="Q4853" s="832">
        <v>0</v>
      </c>
      <c r="R4853" s="832">
        <v>0</v>
      </c>
      <c r="S4853" s="832">
        <v>0</v>
      </c>
      <c r="T4853" s="832">
        <v>0</v>
      </c>
      <c r="U4853" s="832">
        <v>0</v>
      </c>
      <c r="V4853" s="832">
        <v>0</v>
      </c>
      <c r="W4853" s="832">
        <v>0</v>
      </c>
      <c r="X4853" s="832">
        <v>0</v>
      </c>
      <c r="Y4853" s="832">
        <v>0</v>
      </c>
      <c r="Z4853" s="832">
        <v>0</v>
      </c>
      <c r="AA4853" s="832">
        <v>0</v>
      </c>
      <c r="AB4853" s="832">
        <v>0</v>
      </c>
      <c r="AC4853" s="832">
        <v>0</v>
      </c>
      <c r="AD4853" s="832">
        <v>0</v>
      </c>
      <c r="AE4853" s="832">
        <v>0</v>
      </c>
      <c r="AF4853" s="832">
        <v>0</v>
      </c>
      <c r="AG4853" s="832">
        <v>0</v>
      </c>
      <c r="AH4853" s="832">
        <v>0</v>
      </c>
      <c r="AI4853" s="832">
        <v>0</v>
      </c>
    </row>
    <row r="4854" spans="1:35" ht="15" customHeight="1">
      <c r="A4854" s="832" t="s">
        <v>1150</v>
      </c>
      <c r="B4854" s="832">
        <v>2025</v>
      </c>
      <c r="C4854" s="832" t="s">
        <v>2175</v>
      </c>
      <c r="D4854" s="832" t="s">
        <v>2176</v>
      </c>
      <c r="E4854" s="832" t="s">
        <v>333</v>
      </c>
      <c r="F4854" s="832" t="s">
        <v>1153</v>
      </c>
      <c r="G4854" s="832">
        <v>0</v>
      </c>
      <c r="H4854" s="832">
        <v>0</v>
      </c>
      <c r="I4854" s="832">
        <v>0</v>
      </c>
      <c r="J4854" s="832">
        <v>0</v>
      </c>
      <c r="K4854" s="832">
        <v>0</v>
      </c>
      <c r="L4854" s="832">
        <v>0</v>
      </c>
      <c r="M4854" s="832">
        <v>0</v>
      </c>
      <c r="N4854" s="832">
        <v>0</v>
      </c>
      <c r="O4854" s="832">
        <v>0</v>
      </c>
      <c r="P4854" s="832">
        <v>0</v>
      </c>
      <c r="Q4854" s="832">
        <v>0</v>
      </c>
      <c r="R4854" s="832">
        <v>0</v>
      </c>
      <c r="S4854" s="832">
        <v>0</v>
      </c>
      <c r="T4854" s="832">
        <v>0</v>
      </c>
      <c r="U4854" s="832">
        <v>0</v>
      </c>
      <c r="V4854" s="832">
        <v>0</v>
      </c>
      <c r="W4854" s="832">
        <v>0</v>
      </c>
      <c r="X4854" s="832">
        <v>0</v>
      </c>
      <c r="Y4854" s="832">
        <v>0</v>
      </c>
      <c r="Z4854" s="832">
        <v>0</v>
      </c>
      <c r="AA4854" s="832">
        <v>0</v>
      </c>
      <c r="AB4854" s="832">
        <v>0</v>
      </c>
      <c r="AC4854" s="832">
        <v>0</v>
      </c>
      <c r="AD4854" s="832">
        <v>0</v>
      </c>
      <c r="AE4854" s="832">
        <v>0</v>
      </c>
      <c r="AF4854" s="832">
        <v>0</v>
      </c>
      <c r="AG4854" s="832">
        <v>0</v>
      </c>
      <c r="AH4854" s="832">
        <v>0</v>
      </c>
      <c r="AI4854" s="832">
        <v>0</v>
      </c>
    </row>
    <row r="4855" spans="1:35" ht="15" customHeight="1">
      <c r="A4855" s="832" t="s">
        <v>1150</v>
      </c>
      <c r="B4855" s="832">
        <v>2025</v>
      </c>
      <c r="C4855" s="832" t="s">
        <v>2177</v>
      </c>
      <c r="D4855" s="832" t="s">
        <v>2178</v>
      </c>
      <c r="E4855" s="832" t="s">
        <v>333</v>
      </c>
      <c r="F4855" s="832" t="s">
        <v>1153</v>
      </c>
      <c r="G4855" s="832">
        <v>0</v>
      </c>
      <c r="H4855" s="832">
        <v>0</v>
      </c>
      <c r="I4855" s="832">
        <v>0</v>
      </c>
      <c r="J4855" s="832">
        <v>0</v>
      </c>
      <c r="K4855" s="832">
        <v>0</v>
      </c>
      <c r="L4855" s="832">
        <v>0</v>
      </c>
      <c r="M4855" s="832">
        <v>0</v>
      </c>
      <c r="N4855" s="832">
        <v>0</v>
      </c>
      <c r="O4855" s="832">
        <v>0</v>
      </c>
      <c r="P4855" s="832">
        <v>0</v>
      </c>
      <c r="Q4855" s="832">
        <v>0</v>
      </c>
      <c r="R4855" s="832">
        <v>0</v>
      </c>
      <c r="S4855" s="832">
        <v>0</v>
      </c>
      <c r="T4855" s="832">
        <v>0</v>
      </c>
      <c r="U4855" s="832">
        <v>0</v>
      </c>
      <c r="V4855" s="832">
        <v>0</v>
      </c>
      <c r="W4855" s="832">
        <v>0</v>
      </c>
      <c r="X4855" s="832">
        <v>0</v>
      </c>
      <c r="Y4855" s="832">
        <v>0</v>
      </c>
      <c r="Z4855" s="832">
        <v>0</v>
      </c>
      <c r="AA4855" s="832">
        <v>0</v>
      </c>
      <c r="AB4855" s="832">
        <v>0</v>
      </c>
      <c r="AC4855" s="832">
        <v>0</v>
      </c>
      <c r="AD4855" s="832">
        <v>0</v>
      </c>
      <c r="AE4855" s="832">
        <v>0</v>
      </c>
      <c r="AF4855" s="832">
        <v>0</v>
      </c>
      <c r="AG4855" s="832">
        <v>0</v>
      </c>
      <c r="AH4855" s="832">
        <v>0</v>
      </c>
      <c r="AI4855" s="832">
        <v>0</v>
      </c>
    </row>
    <row r="4856" spans="1:35" ht="15" customHeight="1">
      <c r="A4856" s="832" t="s">
        <v>1150</v>
      </c>
      <c r="B4856" s="832">
        <v>2025</v>
      </c>
      <c r="C4856" s="832" t="s">
        <v>2179</v>
      </c>
      <c r="D4856" s="832" t="s">
        <v>2180</v>
      </c>
      <c r="E4856" s="832" t="s">
        <v>333</v>
      </c>
      <c r="F4856" s="832" t="s">
        <v>1153</v>
      </c>
      <c r="G4856" s="832">
        <v>0</v>
      </c>
      <c r="H4856" s="832">
        <v>0</v>
      </c>
      <c r="I4856" s="832">
        <v>0</v>
      </c>
      <c r="J4856" s="832">
        <v>0</v>
      </c>
      <c r="K4856" s="832">
        <v>0</v>
      </c>
      <c r="L4856" s="832">
        <v>0</v>
      </c>
      <c r="M4856" s="832">
        <v>0</v>
      </c>
      <c r="N4856" s="832">
        <v>0</v>
      </c>
      <c r="O4856" s="832">
        <v>0</v>
      </c>
      <c r="P4856" s="832">
        <v>0</v>
      </c>
      <c r="Q4856" s="832">
        <v>0</v>
      </c>
      <c r="R4856" s="832">
        <v>0</v>
      </c>
      <c r="S4856" s="832">
        <v>0</v>
      </c>
      <c r="T4856" s="832">
        <v>0</v>
      </c>
      <c r="U4856" s="832">
        <v>0</v>
      </c>
      <c r="V4856" s="832">
        <v>0</v>
      </c>
      <c r="W4856" s="832">
        <v>0</v>
      </c>
      <c r="X4856" s="832">
        <v>0</v>
      </c>
      <c r="Y4856" s="832">
        <v>0</v>
      </c>
      <c r="Z4856" s="832">
        <v>0</v>
      </c>
      <c r="AA4856" s="832">
        <v>0</v>
      </c>
      <c r="AB4856" s="832">
        <v>0</v>
      </c>
      <c r="AC4856" s="832">
        <v>0</v>
      </c>
      <c r="AD4856" s="832">
        <v>0</v>
      </c>
      <c r="AE4856" s="832">
        <v>0</v>
      </c>
      <c r="AF4856" s="832">
        <v>0</v>
      </c>
      <c r="AG4856" s="832">
        <v>0</v>
      </c>
      <c r="AH4856" s="832">
        <v>0</v>
      </c>
      <c r="AI4856" s="832">
        <v>0</v>
      </c>
    </row>
    <row r="4857" spans="1:35" ht="15" customHeight="1">
      <c r="A4857" s="832" t="s">
        <v>1150</v>
      </c>
      <c r="B4857" s="832">
        <v>2025</v>
      </c>
      <c r="C4857" s="832" t="s">
        <v>2181</v>
      </c>
      <c r="D4857" s="832" t="s">
        <v>2182</v>
      </c>
      <c r="E4857" s="832" t="s">
        <v>333</v>
      </c>
      <c r="F4857" s="832" t="s">
        <v>1153</v>
      </c>
      <c r="G4857" s="832">
        <v>367349</v>
      </c>
      <c r="H4857" s="832">
        <v>367349</v>
      </c>
      <c r="I4857" s="832">
        <v>367349</v>
      </c>
      <c r="J4857" s="832">
        <v>367349</v>
      </c>
      <c r="K4857" s="832">
        <v>367349</v>
      </c>
      <c r="L4857" s="832">
        <v>367349</v>
      </c>
      <c r="M4857" s="832">
        <v>367349</v>
      </c>
      <c r="N4857" s="832">
        <v>0</v>
      </c>
      <c r="O4857" s="832">
        <v>0</v>
      </c>
      <c r="P4857" s="832">
        <v>0</v>
      </c>
      <c r="Q4857" s="832">
        <v>0</v>
      </c>
      <c r="R4857" s="832">
        <v>0</v>
      </c>
      <c r="S4857" s="832">
        <v>0</v>
      </c>
      <c r="T4857" s="832">
        <v>0</v>
      </c>
      <c r="U4857" s="832">
        <v>0</v>
      </c>
      <c r="V4857" s="832">
        <v>0</v>
      </c>
      <c r="W4857" s="832">
        <v>0</v>
      </c>
      <c r="X4857" s="832">
        <v>0</v>
      </c>
      <c r="Y4857" s="832">
        <v>0</v>
      </c>
      <c r="Z4857" s="832">
        <v>0</v>
      </c>
      <c r="AA4857" s="832">
        <v>0</v>
      </c>
      <c r="AB4857" s="832">
        <v>0</v>
      </c>
      <c r="AC4857" s="832">
        <v>0</v>
      </c>
      <c r="AD4857" s="832">
        <v>0</v>
      </c>
      <c r="AE4857" s="832">
        <v>0</v>
      </c>
      <c r="AF4857" s="832">
        <v>0</v>
      </c>
      <c r="AG4857" s="832">
        <v>0</v>
      </c>
      <c r="AH4857" s="832">
        <v>0</v>
      </c>
      <c r="AI4857" s="832">
        <v>0</v>
      </c>
    </row>
    <row r="4858" spans="1:35" ht="15" customHeight="1">
      <c r="A4858" s="832" t="s">
        <v>1150</v>
      </c>
      <c r="B4858" s="832">
        <v>2025</v>
      </c>
      <c r="C4858" s="832" t="s">
        <v>2183</v>
      </c>
      <c r="D4858" s="832" t="s">
        <v>2184</v>
      </c>
      <c r="E4858" s="832" t="s">
        <v>333</v>
      </c>
      <c r="F4858" s="832" t="s">
        <v>1153</v>
      </c>
      <c r="G4858" s="832">
        <v>0</v>
      </c>
      <c r="H4858" s="832">
        <v>0</v>
      </c>
      <c r="I4858" s="832">
        <v>0</v>
      </c>
      <c r="J4858" s="832">
        <v>0</v>
      </c>
      <c r="K4858" s="832">
        <v>0</v>
      </c>
      <c r="L4858" s="832">
        <v>0</v>
      </c>
      <c r="M4858" s="832">
        <v>0</v>
      </c>
      <c r="N4858" s="832">
        <v>20</v>
      </c>
      <c r="O4858" s="832">
        <v>20</v>
      </c>
      <c r="P4858" s="832">
        <v>20</v>
      </c>
      <c r="Q4858" s="832">
        <v>20</v>
      </c>
      <c r="R4858" s="832">
        <v>20</v>
      </c>
      <c r="S4858" s="832">
        <v>0</v>
      </c>
      <c r="T4858" s="832">
        <v>0</v>
      </c>
      <c r="U4858" s="832">
        <v>0</v>
      </c>
      <c r="V4858" s="832">
        <v>0</v>
      </c>
      <c r="W4858" s="832">
        <v>0</v>
      </c>
      <c r="X4858" s="832">
        <v>0</v>
      </c>
      <c r="Y4858" s="832">
        <v>0</v>
      </c>
      <c r="Z4858" s="832">
        <v>0</v>
      </c>
      <c r="AA4858" s="832">
        <v>0</v>
      </c>
      <c r="AB4858" s="832">
        <v>0</v>
      </c>
      <c r="AC4858" s="832">
        <v>0</v>
      </c>
      <c r="AD4858" s="832">
        <v>0</v>
      </c>
      <c r="AE4858" s="832">
        <v>0</v>
      </c>
      <c r="AF4858" s="832">
        <v>0</v>
      </c>
      <c r="AG4858" s="832">
        <v>0</v>
      </c>
      <c r="AH4858" s="832">
        <v>0</v>
      </c>
      <c r="AI4858" s="832">
        <v>0</v>
      </c>
    </row>
    <row r="4859" spans="1:35" ht="15" customHeight="1">
      <c r="A4859" s="832" t="s">
        <v>1150</v>
      </c>
      <c r="B4859" s="832">
        <v>2025</v>
      </c>
      <c r="C4859" s="832" t="s">
        <v>2185</v>
      </c>
      <c r="D4859" s="832" t="s">
        <v>2186</v>
      </c>
      <c r="E4859" s="832" t="s">
        <v>333</v>
      </c>
      <c r="F4859" s="832" t="s">
        <v>1153</v>
      </c>
      <c r="G4859" s="832">
        <v>0</v>
      </c>
      <c r="H4859" s="832">
        <v>0</v>
      </c>
      <c r="I4859" s="832">
        <v>0</v>
      </c>
      <c r="J4859" s="832">
        <v>0</v>
      </c>
      <c r="K4859" s="832">
        <v>0</v>
      </c>
      <c r="L4859" s="832">
        <v>0</v>
      </c>
      <c r="M4859" s="832">
        <v>0</v>
      </c>
      <c r="N4859" s="832">
        <v>100</v>
      </c>
      <c r="O4859" s="832">
        <v>100</v>
      </c>
      <c r="P4859" s="832">
        <v>100</v>
      </c>
      <c r="Q4859" s="832">
        <v>100</v>
      </c>
      <c r="R4859" s="832">
        <v>100</v>
      </c>
      <c r="S4859" s="832">
        <v>0</v>
      </c>
      <c r="T4859" s="832">
        <v>0</v>
      </c>
      <c r="U4859" s="832">
        <v>0</v>
      </c>
      <c r="V4859" s="832">
        <v>0</v>
      </c>
      <c r="W4859" s="832">
        <v>0</v>
      </c>
      <c r="X4859" s="832">
        <v>0</v>
      </c>
      <c r="Y4859" s="832">
        <v>0</v>
      </c>
      <c r="Z4859" s="832">
        <v>0</v>
      </c>
      <c r="AA4859" s="832">
        <v>0</v>
      </c>
      <c r="AB4859" s="832">
        <v>0</v>
      </c>
      <c r="AC4859" s="832">
        <v>0</v>
      </c>
      <c r="AD4859" s="832">
        <v>0</v>
      </c>
      <c r="AE4859" s="832">
        <v>0</v>
      </c>
      <c r="AF4859" s="832">
        <v>0</v>
      </c>
      <c r="AG4859" s="832">
        <v>0</v>
      </c>
      <c r="AH4859" s="832">
        <v>0</v>
      </c>
      <c r="AI4859" s="832">
        <v>0</v>
      </c>
    </row>
    <row r="4860" spans="1:35" ht="15" customHeight="1">
      <c r="A4860" s="832" t="s">
        <v>1150</v>
      </c>
      <c r="B4860" s="832">
        <v>2025</v>
      </c>
      <c r="C4860" s="832" t="s">
        <v>2187</v>
      </c>
      <c r="D4860" s="832" t="s">
        <v>2188</v>
      </c>
      <c r="E4860" s="832" t="s">
        <v>333</v>
      </c>
      <c r="F4860" s="832" t="s">
        <v>1153</v>
      </c>
      <c r="G4860" s="832">
        <v>0</v>
      </c>
      <c r="H4860" s="832">
        <v>0</v>
      </c>
      <c r="I4860" s="832">
        <v>0</v>
      </c>
      <c r="J4860" s="832">
        <v>0</v>
      </c>
      <c r="K4860" s="832">
        <v>0</v>
      </c>
      <c r="L4860" s="832">
        <v>0</v>
      </c>
      <c r="M4860" s="832">
        <v>0</v>
      </c>
      <c r="N4860" s="832">
        <v>0</v>
      </c>
      <c r="O4860" s="832">
        <v>0</v>
      </c>
      <c r="P4860" s="832">
        <v>0</v>
      </c>
      <c r="Q4860" s="832">
        <v>0</v>
      </c>
      <c r="R4860" s="832">
        <v>0</v>
      </c>
      <c r="S4860" s="832">
        <v>0</v>
      </c>
      <c r="T4860" s="832">
        <v>0</v>
      </c>
      <c r="U4860" s="832">
        <v>0</v>
      </c>
      <c r="V4860" s="832">
        <v>0</v>
      </c>
      <c r="W4860" s="832">
        <v>0</v>
      </c>
      <c r="X4860" s="832">
        <v>0</v>
      </c>
      <c r="Y4860" s="832">
        <v>0</v>
      </c>
      <c r="Z4860" s="832">
        <v>0</v>
      </c>
      <c r="AA4860" s="832">
        <v>0</v>
      </c>
      <c r="AB4860" s="832">
        <v>0</v>
      </c>
      <c r="AC4860" s="832">
        <v>0</v>
      </c>
      <c r="AD4860" s="832">
        <v>0</v>
      </c>
      <c r="AE4860" s="832">
        <v>0</v>
      </c>
      <c r="AF4860" s="832">
        <v>0</v>
      </c>
      <c r="AG4860" s="832">
        <v>0</v>
      </c>
      <c r="AH4860" s="832">
        <v>0</v>
      </c>
      <c r="AI4860" s="832">
        <v>0</v>
      </c>
    </row>
    <row r="4861" spans="1:35" ht="15" customHeight="1">
      <c r="A4861" s="832" t="s">
        <v>1150</v>
      </c>
      <c r="B4861" s="832">
        <v>2025</v>
      </c>
      <c r="C4861" s="832" t="s">
        <v>2189</v>
      </c>
      <c r="D4861" s="832" t="s">
        <v>2190</v>
      </c>
      <c r="E4861" s="832" t="s">
        <v>333</v>
      </c>
      <c r="F4861" s="832" t="s">
        <v>1153</v>
      </c>
      <c r="G4861" s="832">
        <v>7</v>
      </c>
      <c r="H4861" s="832">
        <v>7</v>
      </c>
      <c r="I4861" s="832">
        <v>7</v>
      </c>
      <c r="J4861" s="832">
        <v>7</v>
      </c>
      <c r="K4861" s="832">
        <v>7</v>
      </c>
      <c r="L4861" s="832">
        <v>7</v>
      </c>
      <c r="M4861" s="832">
        <v>7</v>
      </c>
      <c r="N4861" s="832">
        <v>0</v>
      </c>
      <c r="O4861" s="832">
        <v>0</v>
      </c>
      <c r="P4861" s="832">
        <v>0</v>
      </c>
      <c r="Q4861" s="832">
        <v>0</v>
      </c>
      <c r="R4861" s="832">
        <v>0</v>
      </c>
      <c r="S4861" s="832">
        <v>0</v>
      </c>
      <c r="T4861" s="832">
        <v>0</v>
      </c>
      <c r="U4861" s="832">
        <v>0</v>
      </c>
      <c r="V4861" s="832">
        <v>0</v>
      </c>
      <c r="W4861" s="832">
        <v>0</v>
      </c>
      <c r="X4861" s="832">
        <v>0</v>
      </c>
      <c r="Y4861" s="832">
        <v>0</v>
      </c>
      <c r="Z4861" s="832">
        <v>0</v>
      </c>
      <c r="AA4861" s="832">
        <v>0</v>
      </c>
      <c r="AB4861" s="832">
        <v>0</v>
      </c>
      <c r="AC4861" s="832">
        <v>0</v>
      </c>
      <c r="AD4861" s="832">
        <v>0</v>
      </c>
      <c r="AE4861" s="832">
        <v>0</v>
      </c>
      <c r="AF4861" s="832">
        <v>0</v>
      </c>
      <c r="AG4861" s="832">
        <v>0</v>
      </c>
      <c r="AH4861" s="832">
        <v>0</v>
      </c>
      <c r="AI4861" s="832">
        <v>0</v>
      </c>
    </row>
    <row r="4862" spans="1:35" ht="15" customHeight="1">
      <c r="A4862" s="832" t="s">
        <v>1150</v>
      </c>
      <c r="B4862" s="832">
        <v>2025</v>
      </c>
      <c r="C4862" s="832" t="s">
        <v>2191</v>
      </c>
      <c r="D4862" s="832" t="s">
        <v>2192</v>
      </c>
      <c r="E4862" s="832" t="s">
        <v>333</v>
      </c>
      <c r="F4862" s="832" t="s">
        <v>1153</v>
      </c>
      <c r="G4862" s="832">
        <v>0</v>
      </c>
      <c r="H4862" s="832">
        <v>0</v>
      </c>
      <c r="I4862" s="832">
        <v>0</v>
      </c>
      <c r="J4862" s="832">
        <v>0</v>
      </c>
      <c r="K4862" s="832">
        <v>0</v>
      </c>
      <c r="L4862" s="832">
        <v>0</v>
      </c>
      <c r="M4862" s="832">
        <v>0</v>
      </c>
      <c r="N4862" s="832">
        <v>0</v>
      </c>
      <c r="O4862" s="832">
        <v>0</v>
      </c>
      <c r="P4862" s="832">
        <v>0</v>
      </c>
      <c r="Q4862" s="832">
        <v>0</v>
      </c>
      <c r="R4862" s="832">
        <v>0</v>
      </c>
      <c r="S4862" s="832">
        <v>0</v>
      </c>
      <c r="T4862" s="832">
        <v>0</v>
      </c>
      <c r="U4862" s="832">
        <v>0</v>
      </c>
      <c r="V4862" s="832">
        <v>0</v>
      </c>
      <c r="W4862" s="832">
        <v>0</v>
      </c>
      <c r="X4862" s="832">
        <v>0</v>
      </c>
      <c r="Y4862" s="832">
        <v>0</v>
      </c>
      <c r="Z4862" s="832">
        <v>0</v>
      </c>
      <c r="AA4862" s="832">
        <v>0</v>
      </c>
      <c r="AB4862" s="832">
        <v>0</v>
      </c>
      <c r="AC4862" s="832">
        <v>0</v>
      </c>
      <c r="AD4862" s="832">
        <v>0</v>
      </c>
      <c r="AE4862" s="832">
        <v>0</v>
      </c>
      <c r="AF4862" s="832">
        <v>0</v>
      </c>
      <c r="AG4862" s="832">
        <v>0</v>
      </c>
      <c r="AH4862" s="832">
        <v>0</v>
      </c>
      <c r="AI4862" s="832">
        <v>0</v>
      </c>
    </row>
    <row r="4863" spans="1:35" ht="15" customHeight="1">
      <c r="A4863" s="832" t="s">
        <v>1150</v>
      </c>
      <c r="B4863" s="832">
        <v>2025</v>
      </c>
      <c r="C4863" s="832" t="s">
        <v>2193</v>
      </c>
      <c r="D4863" s="832" t="s">
        <v>2194</v>
      </c>
      <c r="E4863" s="832" t="s">
        <v>333</v>
      </c>
      <c r="F4863" s="832" t="s">
        <v>1153</v>
      </c>
      <c r="G4863" s="832">
        <v>0</v>
      </c>
      <c r="H4863" s="832">
        <v>0</v>
      </c>
      <c r="I4863" s="832">
        <v>0</v>
      </c>
      <c r="J4863" s="832">
        <v>0</v>
      </c>
      <c r="K4863" s="832">
        <v>0</v>
      </c>
      <c r="L4863" s="832">
        <v>0</v>
      </c>
      <c r="M4863" s="832">
        <v>0</v>
      </c>
      <c r="N4863" s="832">
        <v>0</v>
      </c>
      <c r="O4863" s="832">
        <v>0</v>
      </c>
      <c r="P4863" s="832">
        <v>0</v>
      </c>
      <c r="Q4863" s="832">
        <v>0</v>
      </c>
      <c r="R4863" s="832">
        <v>0</v>
      </c>
      <c r="S4863" s="832">
        <v>0</v>
      </c>
      <c r="T4863" s="832">
        <v>0</v>
      </c>
      <c r="U4863" s="832">
        <v>0</v>
      </c>
      <c r="V4863" s="832">
        <v>0</v>
      </c>
      <c r="W4863" s="832">
        <v>0</v>
      </c>
      <c r="X4863" s="832">
        <v>0</v>
      </c>
      <c r="Y4863" s="832">
        <v>0</v>
      </c>
      <c r="Z4863" s="832">
        <v>0</v>
      </c>
      <c r="AA4863" s="832">
        <v>0</v>
      </c>
      <c r="AB4863" s="832">
        <v>0</v>
      </c>
      <c r="AC4863" s="832">
        <v>0</v>
      </c>
      <c r="AD4863" s="832">
        <v>0</v>
      </c>
      <c r="AE4863" s="832">
        <v>0</v>
      </c>
      <c r="AF4863" s="832">
        <v>0</v>
      </c>
      <c r="AG4863" s="832">
        <v>0</v>
      </c>
      <c r="AH4863" s="832">
        <v>0</v>
      </c>
      <c r="AI4863" s="832">
        <v>0</v>
      </c>
    </row>
    <row r="4864" spans="1:35" ht="15" customHeight="1">
      <c r="A4864" s="832" t="s">
        <v>1150</v>
      </c>
      <c r="B4864" s="832">
        <v>2025</v>
      </c>
      <c r="C4864" s="832" t="s">
        <v>2195</v>
      </c>
      <c r="D4864" s="832" t="s">
        <v>2196</v>
      </c>
      <c r="E4864" s="832" t="s">
        <v>333</v>
      </c>
      <c r="F4864" s="832" t="s">
        <v>1153</v>
      </c>
      <c r="G4864" s="832">
        <v>0</v>
      </c>
      <c r="H4864" s="832">
        <v>0</v>
      </c>
      <c r="I4864" s="832">
        <v>0</v>
      </c>
      <c r="J4864" s="832">
        <v>0</v>
      </c>
      <c r="K4864" s="832">
        <v>0</v>
      </c>
      <c r="L4864" s="832">
        <v>0</v>
      </c>
      <c r="M4864" s="832">
        <v>0</v>
      </c>
      <c r="N4864" s="832">
        <v>0</v>
      </c>
      <c r="O4864" s="832">
        <v>0</v>
      </c>
      <c r="P4864" s="832">
        <v>0</v>
      </c>
      <c r="Q4864" s="832">
        <v>0</v>
      </c>
      <c r="R4864" s="832">
        <v>0</v>
      </c>
      <c r="S4864" s="832">
        <v>0</v>
      </c>
      <c r="T4864" s="832">
        <v>0</v>
      </c>
      <c r="U4864" s="832">
        <v>0</v>
      </c>
      <c r="V4864" s="832">
        <v>0</v>
      </c>
      <c r="W4864" s="832">
        <v>0</v>
      </c>
      <c r="X4864" s="832">
        <v>0</v>
      </c>
      <c r="Y4864" s="832">
        <v>0</v>
      </c>
      <c r="Z4864" s="832">
        <v>0</v>
      </c>
      <c r="AA4864" s="832">
        <v>0</v>
      </c>
      <c r="AB4864" s="832">
        <v>0</v>
      </c>
      <c r="AC4864" s="832">
        <v>0</v>
      </c>
      <c r="AD4864" s="832">
        <v>0</v>
      </c>
      <c r="AE4864" s="832">
        <v>0</v>
      </c>
      <c r="AF4864" s="832">
        <v>0</v>
      </c>
      <c r="AG4864" s="832">
        <v>0</v>
      </c>
      <c r="AH4864" s="832">
        <v>0</v>
      </c>
      <c r="AI4864" s="832">
        <v>0</v>
      </c>
    </row>
    <row r="4865" spans="1:35" ht="15" customHeight="1">
      <c r="A4865" s="832" t="s">
        <v>1150</v>
      </c>
      <c r="B4865" s="832">
        <v>2025</v>
      </c>
      <c r="C4865" s="832" t="s">
        <v>2197</v>
      </c>
      <c r="D4865" s="832" t="s">
        <v>2198</v>
      </c>
      <c r="E4865" s="832" t="s">
        <v>333</v>
      </c>
      <c r="F4865" s="832" t="s">
        <v>1153</v>
      </c>
      <c r="G4865" s="832">
        <v>2</v>
      </c>
      <c r="H4865" s="832">
        <v>2</v>
      </c>
      <c r="I4865" s="832">
        <v>2</v>
      </c>
      <c r="J4865" s="832">
        <v>2</v>
      </c>
      <c r="K4865" s="832">
        <v>2</v>
      </c>
      <c r="L4865" s="832">
        <v>2</v>
      </c>
      <c r="M4865" s="832">
        <v>2</v>
      </c>
      <c r="N4865" s="832">
        <v>0</v>
      </c>
      <c r="O4865" s="832">
        <v>0</v>
      </c>
      <c r="P4865" s="832">
        <v>0</v>
      </c>
      <c r="Q4865" s="832">
        <v>0</v>
      </c>
      <c r="R4865" s="832">
        <v>0</v>
      </c>
      <c r="S4865" s="832">
        <v>0</v>
      </c>
      <c r="T4865" s="832">
        <v>0</v>
      </c>
      <c r="U4865" s="832">
        <v>0</v>
      </c>
      <c r="V4865" s="832">
        <v>0</v>
      </c>
      <c r="W4865" s="832">
        <v>0</v>
      </c>
      <c r="X4865" s="832">
        <v>0</v>
      </c>
      <c r="Y4865" s="832">
        <v>0</v>
      </c>
      <c r="Z4865" s="832">
        <v>0</v>
      </c>
      <c r="AA4865" s="832">
        <v>0</v>
      </c>
      <c r="AB4865" s="832">
        <v>0</v>
      </c>
      <c r="AC4865" s="832">
        <v>0</v>
      </c>
      <c r="AD4865" s="832">
        <v>0</v>
      </c>
      <c r="AE4865" s="832">
        <v>0</v>
      </c>
      <c r="AF4865" s="832">
        <v>0</v>
      </c>
      <c r="AG4865" s="832">
        <v>0</v>
      </c>
      <c r="AH4865" s="832">
        <v>0</v>
      </c>
      <c r="AI4865" s="832">
        <v>0</v>
      </c>
    </row>
    <row r="4866" spans="1:35" ht="15" customHeight="1">
      <c r="A4866" s="832" t="s">
        <v>1150</v>
      </c>
      <c r="B4866" s="832">
        <v>2025</v>
      </c>
      <c r="C4866" s="832" t="s">
        <v>2199</v>
      </c>
      <c r="D4866" s="832" t="s">
        <v>2200</v>
      </c>
      <c r="E4866" s="832" t="s">
        <v>333</v>
      </c>
      <c r="F4866" s="832" t="s">
        <v>1153</v>
      </c>
      <c r="G4866" s="832">
        <v>0</v>
      </c>
      <c r="H4866" s="832">
        <v>0</v>
      </c>
      <c r="I4866" s="832">
        <v>0</v>
      </c>
      <c r="J4866" s="832">
        <v>0</v>
      </c>
      <c r="K4866" s="832">
        <v>0</v>
      </c>
      <c r="L4866" s="832">
        <v>0</v>
      </c>
      <c r="M4866" s="832">
        <v>0</v>
      </c>
      <c r="N4866" s="832">
        <v>0</v>
      </c>
      <c r="O4866" s="832">
        <v>0</v>
      </c>
      <c r="P4866" s="832">
        <v>0</v>
      </c>
      <c r="Q4866" s="832">
        <v>0</v>
      </c>
      <c r="R4866" s="832">
        <v>0</v>
      </c>
      <c r="S4866" s="832">
        <v>0</v>
      </c>
      <c r="T4866" s="832">
        <v>0</v>
      </c>
      <c r="U4866" s="832">
        <v>0</v>
      </c>
      <c r="V4866" s="832">
        <v>0</v>
      </c>
      <c r="W4866" s="832">
        <v>0</v>
      </c>
      <c r="X4866" s="832">
        <v>0</v>
      </c>
      <c r="Y4866" s="832">
        <v>0</v>
      </c>
      <c r="Z4866" s="832">
        <v>0</v>
      </c>
      <c r="AA4866" s="832">
        <v>0</v>
      </c>
      <c r="AB4866" s="832">
        <v>0</v>
      </c>
      <c r="AC4866" s="832">
        <v>0</v>
      </c>
      <c r="AD4866" s="832">
        <v>0</v>
      </c>
      <c r="AE4866" s="832">
        <v>0</v>
      </c>
      <c r="AF4866" s="832">
        <v>0</v>
      </c>
      <c r="AG4866" s="832">
        <v>0</v>
      </c>
      <c r="AH4866" s="832">
        <v>0</v>
      </c>
      <c r="AI4866" s="832">
        <v>0</v>
      </c>
    </row>
    <row r="4867" spans="1:35" ht="15" customHeight="1">
      <c r="A4867" s="832" t="s">
        <v>1150</v>
      </c>
      <c r="B4867" s="832">
        <v>2025</v>
      </c>
      <c r="C4867" s="832" t="s">
        <v>2201</v>
      </c>
      <c r="D4867" s="832" t="s">
        <v>2202</v>
      </c>
      <c r="E4867" s="832" t="s">
        <v>333</v>
      </c>
      <c r="F4867" s="832" t="s">
        <v>1153</v>
      </c>
      <c r="G4867" s="832">
        <v>998</v>
      </c>
      <c r="H4867" s="832">
        <v>998</v>
      </c>
      <c r="I4867" s="832">
        <v>998</v>
      </c>
      <c r="J4867" s="832">
        <v>998</v>
      </c>
      <c r="K4867" s="832">
        <v>998</v>
      </c>
      <c r="L4867" s="832">
        <v>998</v>
      </c>
      <c r="M4867" s="832">
        <v>998</v>
      </c>
      <c r="N4867" s="832">
        <v>0</v>
      </c>
      <c r="O4867" s="832">
        <v>0</v>
      </c>
      <c r="P4867" s="832">
        <v>0</v>
      </c>
      <c r="Q4867" s="832">
        <v>0</v>
      </c>
      <c r="R4867" s="832">
        <v>0</v>
      </c>
      <c r="S4867" s="832">
        <v>0</v>
      </c>
      <c r="T4867" s="832">
        <v>0</v>
      </c>
      <c r="U4867" s="832">
        <v>0</v>
      </c>
      <c r="V4867" s="832">
        <v>0</v>
      </c>
      <c r="W4867" s="832">
        <v>0</v>
      </c>
      <c r="X4867" s="832">
        <v>0</v>
      </c>
      <c r="Y4867" s="832">
        <v>0</v>
      </c>
      <c r="Z4867" s="832">
        <v>0</v>
      </c>
      <c r="AA4867" s="832">
        <v>0</v>
      </c>
      <c r="AB4867" s="832">
        <v>0</v>
      </c>
      <c r="AC4867" s="832">
        <v>0</v>
      </c>
      <c r="AD4867" s="832">
        <v>0</v>
      </c>
      <c r="AE4867" s="832">
        <v>0</v>
      </c>
      <c r="AF4867" s="832">
        <v>0</v>
      </c>
      <c r="AG4867" s="832">
        <v>0</v>
      </c>
      <c r="AH4867" s="832">
        <v>0</v>
      </c>
      <c r="AI4867" s="832">
        <v>0</v>
      </c>
    </row>
    <row r="4868" spans="1:35" ht="15" customHeight="1">
      <c r="A4868" s="832" t="s">
        <v>1150</v>
      </c>
      <c r="B4868" s="832">
        <v>2025</v>
      </c>
      <c r="C4868" s="832" t="s">
        <v>2203</v>
      </c>
      <c r="D4868" s="832" t="s">
        <v>2204</v>
      </c>
      <c r="E4868" s="832" t="s">
        <v>333</v>
      </c>
      <c r="F4868" s="832" t="s">
        <v>1153</v>
      </c>
      <c r="G4868" s="832">
        <v>0</v>
      </c>
      <c r="H4868" s="832">
        <v>0</v>
      </c>
      <c r="I4868" s="832">
        <v>0</v>
      </c>
      <c r="J4868" s="832">
        <v>0</v>
      </c>
      <c r="K4868" s="832">
        <v>0</v>
      </c>
      <c r="L4868" s="832">
        <v>0</v>
      </c>
      <c r="M4868" s="832">
        <v>0</v>
      </c>
      <c r="N4868" s="832">
        <v>0</v>
      </c>
      <c r="O4868" s="832">
        <v>0</v>
      </c>
      <c r="P4868" s="832">
        <v>0</v>
      </c>
      <c r="Q4868" s="832">
        <v>0</v>
      </c>
      <c r="R4868" s="832">
        <v>0</v>
      </c>
      <c r="S4868" s="832">
        <v>0</v>
      </c>
      <c r="T4868" s="832">
        <v>0</v>
      </c>
      <c r="U4868" s="832">
        <v>0</v>
      </c>
      <c r="V4868" s="832">
        <v>0</v>
      </c>
      <c r="W4868" s="832">
        <v>0</v>
      </c>
      <c r="X4868" s="832">
        <v>0</v>
      </c>
      <c r="Y4868" s="832">
        <v>0</v>
      </c>
      <c r="Z4868" s="832">
        <v>0</v>
      </c>
      <c r="AA4868" s="832">
        <v>0</v>
      </c>
      <c r="AB4868" s="832">
        <v>0</v>
      </c>
      <c r="AC4868" s="832">
        <v>0</v>
      </c>
      <c r="AD4868" s="832">
        <v>0</v>
      </c>
      <c r="AE4868" s="832">
        <v>0</v>
      </c>
      <c r="AF4868" s="832">
        <v>0</v>
      </c>
      <c r="AG4868" s="832">
        <v>0</v>
      </c>
      <c r="AH4868" s="832">
        <v>0</v>
      </c>
      <c r="AI4868" s="832">
        <v>0</v>
      </c>
    </row>
    <row r="4869" spans="1:35" ht="15" customHeight="1">
      <c r="A4869" s="832" t="s">
        <v>1150</v>
      </c>
      <c r="B4869" s="832">
        <v>2025</v>
      </c>
      <c r="C4869" s="832" t="s">
        <v>2205</v>
      </c>
      <c r="D4869" s="832" t="s">
        <v>2206</v>
      </c>
      <c r="E4869" s="832" t="s">
        <v>333</v>
      </c>
      <c r="F4869" s="832" t="s">
        <v>1153</v>
      </c>
      <c r="G4869" s="832">
        <v>0</v>
      </c>
      <c r="H4869" s="832">
        <v>0</v>
      </c>
      <c r="I4869" s="832">
        <v>0</v>
      </c>
      <c r="J4869" s="832">
        <v>0</v>
      </c>
      <c r="K4869" s="832">
        <v>0</v>
      </c>
      <c r="L4869" s="832">
        <v>0</v>
      </c>
      <c r="M4869" s="832">
        <v>0</v>
      </c>
      <c r="N4869" s="832">
        <v>0</v>
      </c>
      <c r="O4869" s="832">
        <v>0</v>
      </c>
      <c r="P4869" s="832">
        <v>0</v>
      </c>
      <c r="Q4869" s="832">
        <v>0</v>
      </c>
      <c r="R4869" s="832">
        <v>0</v>
      </c>
      <c r="S4869" s="832">
        <v>0</v>
      </c>
      <c r="T4869" s="832">
        <v>0</v>
      </c>
      <c r="U4869" s="832">
        <v>0</v>
      </c>
      <c r="V4869" s="832">
        <v>0</v>
      </c>
      <c r="W4869" s="832">
        <v>0</v>
      </c>
      <c r="X4869" s="832">
        <v>0</v>
      </c>
      <c r="Y4869" s="832">
        <v>0</v>
      </c>
      <c r="Z4869" s="832">
        <v>0</v>
      </c>
      <c r="AA4869" s="832">
        <v>0</v>
      </c>
      <c r="AB4869" s="832">
        <v>0</v>
      </c>
      <c r="AC4869" s="832">
        <v>0</v>
      </c>
      <c r="AD4869" s="832">
        <v>0</v>
      </c>
      <c r="AE4869" s="832">
        <v>0</v>
      </c>
      <c r="AF4869" s="832">
        <v>0</v>
      </c>
      <c r="AG4869" s="832">
        <v>0</v>
      </c>
      <c r="AH4869" s="832">
        <v>0</v>
      </c>
      <c r="AI4869" s="832">
        <v>0</v>
      </c>
    </row>
    <row r="4870" spans="1:35" ht="15" customHeight="1">
      <c r="A4870" s="832" t="s">
        <v>1150</v>
      </c>
      <c r="B4870" s="832">
        <v>2025</v>
      </c>
      <c r="C4870" s="832" t="s">
        <v>2207</v>
      </c>
      <c r="D4870" s="832" t="s">
        <v>2202</v>
      </c>
      <c r="E4870" s="832" t="s">
        <v>333</v>
      </c>
      <c r="F4870" s="832" t="s">
        <v>1153</v>
      </c>
      <c r="G4870" s="832">
        <v>0</v>
      </c>
      <c r="H4870" s="832">
        <v>0</v>
      </c>
      <c r="I4870" s="832">
        <v>0</v>
      </c>
      <c r="J4870" s="832">
        <v>0</v>
      </c>
      <c r="K4870" s="832">
        <v>0</v>
      </c>
      <c r="L4870" s="832">
        <v>0</v>
      </c>
      <c r="M4870" s="832">
        <v>0</v>
      </c>
      <c r="N4870" s="832">
        <v>0</v>
      </c>
      <c r="O4870" s="832">
        <v>0</v>
      </c>
      <c r="P4870" s="832">
        <v>0</v>
      </c>
      <c r="Q4870" s="832">
        <v>0</v>
      </c>
      <c r="R4870" s="832">
        <v>0</v>
      </c>
      <c r="S4870" s="832">
        <v>0</v>
      </c>
      <c r="T4870" s="832">
        <v>0</v>
      </c>
      <c r="U4870" s="832">
        <v>0</v>
      </c>
      <c r="V4870" s="832">
        <v>0</v>
      </c>
      <c r="W4870" s="832">
        <v>0</v>
      </c>
      <c r="X4870" s="832">
        <v>0</v>
      </c>
      <c r="Y4870" s="832">
        <v>0</v>
      </c>
      <c r="Z4870" s="832">
        <v>0</v>
      </c>
      <c r="AA4870" s="832">
        <v>0</v>
      </c>
      <c r="AB4870" s="832">
        <v>0</v>
      </c>
      <c r="AC4870" s="832">
        <v>0</v>
      </c>
      <c r="AD4870" s="832">
        <v>0</v>
      </c>
      <c r="AE4870" s="832">
        <v>0</v>
      </c>
      <c r="AF4870" s="832">
        <v>0</v>
      </c>
      <c r="AG4870" s="832">
        <v>0</v>
      </c>
      <c r="AH4870" s="832">
        <v>0</v>
      </c>
      <c r="AI4870" s="832">
        <v>0</v>
      </c>
    </row>
    <row r="4871" spans="1:35" ht="15" customHeight="1">
      <c r="A4871" s="832" t="s">
        <v>1150</v>
      </c>
      <c r="B4871" s="832">
        <v>2025</v>
      </c>
      <c r="C4871" s="832" t="s">
        <v>2208</v>
      </c>
      <c r="D4871" s="832" t="s">
        <v>2209</v>
      </c>
      <c r="E4871" s="832" t="s">
        <v>333</v>
      </c>
      <c r="F4871" s="832" t="s">
        <v>1153</v>
      </c>
      <c r="G4871" s="832">
        <v>3074394.55</v>
      </c>
      <c r="H4871" s="832">
        <v>3074394.55</v>
      </c>
      <c r="I4871" s="832">
        <v>3074394.55</v>
      </c>
      <c r="J4871" s="832">
        <v>3074394.55</v>
      </c>
      <c r="K4871" s="832">
        <v>3074394.55</v>
      </c>
      <c r="L4871" s="832">
        <v>3074394.55</v>
      </c>
      <c r="M4871" s="832">
        <v>3074394.55</v>
      </c>
      <c r="N4871" s="832">
        <v>819248.55</v>
      </c>
      <c r="O4871" s="832">
        <v>764248.55</v>
      </c>
      <c r="P4871" s="832">
        <v>764286.55</v>
      </c>
      <c r="Q4871" s="832">
        <v>764286.55</v>
      </c>
      <c r="R4871" s="832">
        <v>764286.55</v>
      </c>
      <c r="S4871" s="832">
        <v>0</v>
      </c>
      <c r="T4871" s="832">
        <v>0</v>
      </c>
      <c r="U4871" s="832">
        <v>0</v>
      </c>
      <c r="V4871" s="832">
        <v>0</v>
      </c>
      <c r="W4871" s="832">
        <v>0</v>
      </c>
      <c r="X4871" s="832">
        <v>0</v>
      </c>
      <c r="Y4871" s="832">
        <v>0</v>
      </c>
      <c r="Z4871" s="832">
        <v>0</v>
      </c>
      <c r="AA4871" s="832">
        <v>0</v>
      </c>
      <c r="AB4871" s="832">
        <v>0</v>
      </c>
      <c r="AC4871" s="832">
        <v>0</v>
      </c>
      <c r="AD4871" s="832">
        <v>0</v>
      </c>
      <c r="AE4871" s="832">
        <v>0</v>
      </c>
      <c r="AF4871" s="832">
        <v>0</v>
      </c>
      <c r="AG4871" s="832">
        <v>0</v>
      </c>
      <c r="AH4871" s="832">
        <v>0</v>
      </c>
      <c r="AI4871" s="832">
        <v>0</v>
      </c>
    </row>
    <row r="4872" spans="1:35" ht="15" customHeight="1">
      <c r="A4872" s="832" t="s">
        <v>1150</v>
      </c>
      <c r="B4872" s="832">
        <v>2025</v>
      </c>
      <c r="C4872" s="832" t="s">
        <v>2210</v>
      </c>
      <c r="D4872" s="832" t="s">
        <v>2211</v>
      </c>
      <c r="E4872" s="832" t="s">
        <v>333</v>
      </c>
      <c r="F4872" s="832" t="s">
        <v>1153</v>
      </c>
      <c r="G4872" s="832">
        <v>0</v>
      </c>
      <c r="H4872" s="832">
        <v>0</v>
      </c>
      <c r="I4872" s="832">
        <v>0</v>
      </c>
      <c r="J4872" s="832">
        <v>0</v>
      </c>
      <c r="K4872" s="832">
        <v>0</v>
      </c>
      <c r="L4872" s="832">
        <v>0</v>
      </c>
      <c r="M4872" s="832">
        <v>0</v>
      </c>
      <c r="N4872" s="832">
        <v>0</v>
      </c>
      <c r="O4872" s="832">
        <v>0</v>
      </c>
      <c r="P4872" s="832">
        <v>0</v>
      </c>
      <c r="Q4872" s="832">
        <v>0</v>
      </c>
      <c r="R4872" s="832">
        <v>0</v>
      </c>
      <c r="S4872" s="832">
        <v>0</v>
      </c>
      <c r="T4872" s="832">
        <v>0</v>
      </c>
      <c r="U4872" s="832">
        <v>0</v>
      </c>
      <c r="V4872" s="832">
        <v>0</v>
      </c>
      <c r="W4872" s="832">
        <v>0</v>
      </c>
      <c r="X4872" s="832">
        <v>0</v>
      </c>
      <c r="Y4872" s="832">
        <v>0</v>
      </c>
      <c r="Z4872" s="832">
        <v>0</v>
      </c>
      <c r="AA4872" s="832">
        <v>0</v>
      </c>
      <c r="AB4872" s="832">
        <v>0</v>
      </c>
      <c r="AC4872" s="832">
        <v>0</v>
      </c>
      <c r="AD4872" s="832">
        <v>0</v>
      </c>
      <c r="AE4872" s="832">
        <v>0</v>
      </c>
      <c r="AF4872" s="832">
        <v>0</v>
      </c>
      <c r="AG4872" s="832">
        <v>0</v>
      </c>
      <c r="AH4872" s="832">
        <v>0</v>
      </c>
      <c r="AI4872" s="832">
        <v>0</v>
      </c>
    </row>
    <row r="4873" spans="1:35" ht="15" customHeight="1">
      <c r="A4873" s="832" t="s">
        <v>1150</v>
      </c>
      <c r="B4873" s="832">
        <v>2025</v>
      </c>
      <c r="C4873" s="832" t="s">
        <v>2212</v>
      </c>
      <c r="D4873" s="832" t="s">
        <v>2213</v>
      </c>
      <c r="E4873" s="832" t="s">
        <v>333</v>
      </c>
      <c r="F4873" s="832" t="s">
        <v>1153</v>
      </c>
      <c r="G4873" s="832">
        <v>0</v>
      </c>
      <c r="H4873" s="832">
        <v>0</v>
      </c>
      <c r="I4873" s="832">
        <v>0</v>
      </c>
      <c r="J4873" s="832">
        <v>0</v>
      </c>
      <c r="K4873" s="832">
        <v>0</v>
      </c>
      <c r="L4873" s="832">
        <v>0</v>
      </c>
      <c r="M4873" s="832">
        <v>0</v>
      </c>
      <c r="N4873" s="832">
        <v>0</v>
      </c>
      <c r="O4873" s="832">
        <v>0</v>
      </c>
      <c r="P4873" s="832">
        <v>0</v>
      </c>
      <c r="Q4873" s="832">
        <v>0</v>
      </c>
      <c r="R4873" s="832">
        <v>0</v>
      </c>
      <c r="S4873" s="832">
        <v>0</v>
      </c>
      <c r="T4873" s="832">
        <v>0</v>
      </c>
      <c r="U4873" s="832">
        <v>0</v>
      </c>
      <c r="V4873" s="832">
        <v>0</v>
      </c>
      <c r="W4873" s="832">
        <v>0</v>
      </c>
      <c r="X4873" s="832">
        <v>0</v>
      </c>
      <c r="Y4873" s="832">
        <v>0</v>
      </c>
      <c r="Z4873" s="832">
        <v>0</v>
      </c>
      <c r="AA4873" s="832">
        <v>0</v>
      </c>
      <c r="AB4873" s="832">
        <v>0</v>
      </c>
      <c r="AC4873" s="832">
        <v>0</v>
      </c>
      <c r="AD4873" s="832">
        <v>0</v>
      </c>
      <c r="AE4873" s="832">
        <v>0</v>
      </c>
      <c r="AF4873" s="832">
        <v>0</v>
      </c>
      <c r="AG4873" s="832">
        <v>0</v>
      </c>
      <c r="AH4873" s="832">
        <v>0</v>
      </c>
      <c r="AI4873" s="832">
        <v>0</v>
      </c>
    </row>
    <row r="4874" spans="1:35" ht="15" customHeight="1">
      <c r="A4874" s="832" t="s">
        <v>1150</v>
      </c>
      <c r="B4874" s="832">
        <v>2025</v>
      </c>
      <c r="C4874" s="832" t="s">
        <v>2214</v>
      </c>
      <c r="D4874" s="832" t="s">
        <v>2215</v>
      </c>
      <c r="E4874" s="832" t="s">
        <v>333</v>
      </c>
      <c r="F4874" s="832" t="s">
        <v>1153</v>
      </c>
      <c r="G4874" s="832">
        <v>0</v>
      </c>
      <c r="H4874" s="832">
        <v>0</v>
      </c>
      <c r="I4874" s="832">
        <v>0</v>
      </c>
      <c r="J4874" s="832">
        <v>0</v>
      </c>
      <c r="K4874" s="832">
        <v>0</v>
      </c>
      <c r="L4874" s="832">
        <v>0</v>
      </c>
      <c r="M4874" s="832">
        <v>0</v>
      </c>
      <c r="N4874" s="832">
        <v>0</v>
      </c>
      <c r="O4874" s="832">
        <v>0</v>
      </c>
      <c r="P4874" s="832">
        <v>0</v>
      </c>
      <c r="Q4874" s="832">
        <v>0</v>
      </c>
      <c r="R4874" s="832">
        <v>0</v>
      </c>
      <c r="S4874" s="832">
        <v>0</v>
      </c>
      <c r="T4874" s="832">
        <v>0</v>
      </c>
      <c r="U4874" s="832">
        <v>0</v>
      </c>
      <c r="V4874" s="832">
        <v>0</v>
      </c>
      <c r="W4874" s="832">
        <v>0</v>
      </c>
      <c r="X4874" s="832">
        <v>0</v>
      </c>
      <c r="Y4874" s="832">
        <v>0</v>
      </c>
      <c r="Z4874" s="832">
        <v>0</v>
      </c>
      <c r="AA4874" s="832">
        <v>0</v>
      </c>
      <c r="AB4874" s="832">
        <v>0</v>
      </c>
      <c r="AC4874" s="832">
        <v>0</v>
      </c>
      <c r="AD4874" s="832">
        <v>0</v>
      </c>
      <c r="AE4874" s="832">
        <v>0</v>
      </c>
      <c r="AF4874" s="832">
        <v>0</v>
      </c>
      <c r="AG4874" s="832">
        <v>0</v>
      </c>
      <c r="AH4874" s="832">
        <v>0</v>
      </c>
      <c r="AI4874" s="832">
        <v>0</v>
      </c>
    </row>
    <row r="4875" spans="1:35" ht="15" customHeight="1">
      <c r="A4875" s="832" t="s">
        <v>1150</v>
      </c>
      <c r="B4875" s="832">
        <v>2025</v>
      </c>
      <c r="C4875" s="832" t="s">
        <v>2216</v>
      </c>
      <c r="D4875" s="832" t="s">
        <v>2217</v>
      </c>
      <c r="E4875" s="832" t="s">
        <v>333</v>
      </c>
      <c r="F4875" s="832" t="s">
        <v>1153</v>
      </c>
      <c r="G4875" s="832">
        <v>0</v>
      </c>
      <c r="H4875" s="832">
        <v>0</v>
      </c>
      <c r="I4875" s="832">
        <v>0</v>
      </c>
      <c r="J4875" s="832">
        <v>0</v>
      </c>
      <c r="K4875" s="832">
        <v>0</v>
      </c>
      <c r="L4875" s="832">
        <v>0</v>
      </c>
      <c r="M4875" s="832">
        <v>0</v>
      </c>
      <c r="N4875" s="832">
        <v>0</v>
      </c>
      <c r="O4875" s="832">
        <v>0</v>
      </c>
      <c r="P4875" s="832">
        <v>0</v>
      </c>
      <c r="Q4875" s="832">
        <v>0</v>
      </c>
      <c r="R4875" s="832">
        <v>0</v>
      </c>
      <c r="S4875" s="832">
        <v>0</v>
      </c>
      <c r="T4875" s="832">
        <v>0</v>
      </c>
      <c r="U4875" s="832">
        <v>0</v>
      </c>
      <c r="V4875" s="832">
        <v>0</v>
      </c>
      <c r="W4875" s="832">
        <v>0</v>
      </c>
      <c r="X4875" s="832">
        <v>0</v>
      </c>
      <c r="Y4875" s="832">
        <v>0</v>
      </c>
      <c r="Z4875" s="832">
        <v>0</v>
      </c>
      <c r="AA4875" s="832">
        <v>0</v>
      </c>
      <c r="AB4875" s="832">
        <v>0</v>
      </c>
      <c r="AC4875" s="832">
        <v>0</v>
      </c>
      <c r="AD4875" s="832">
        <v>0</v>
      </c>
      <c r="AE4875" s="832">
        <v>0</v>
      </c>
      <c r="AF4875" s="832">
        <v>0</v>
      </c>
      <c r="AG4875" s="832">
        <v>0</v>
      </c>
      <c r="AH4875" s="832">
        <v>0</v>
      </c>
      <c r="AI4875" s="832">
        <v>0</v>
      </c>
    </row>
    <row r="4876" spans="1:35" ht="15" customHeight="1">
      <c r="A4876" s="832" t="s">
        <v>1150</v>
      </c>
      <c r="B4876" s="832">
        <v>2025</v>
      </c>
      <c r="C4876" s="832" t="s">
        <v>2218</v>
      </c>
      <c r="D4876" s="832" t="s">
        <v>2219</v>
      </c>
      <c r="E4876" s="832" t="s">
        <v>333</v>
      </c>
      <c r="F4876" s="832" t="s">
        <v>1153</v>
      </c>
      <c r="G4876" s="832">
        <v>0</v>
      </c>
      <c r="H4876" s="832">
        <v>0</v>
      </c>
      <c r="I4876" s="832">
        <v>0</v>
      </c>
      <c r="J4876" s="832">
        <v>0</v>
      </c>
      <c r="K4876" s="832">
        <v>0</v>
      </c>
      <c r="L4876" s="832">
        <v>0</v>
      </c>
      <c r="M4876" s="832">
        <v>0</v>
      </c>
      <c r="N4876" s="832">
        <v>0</v>
      </c>
      <c r="O4876" s="832">
        <v>0</v>
      </c>
      <c r="P4876" s="832">
        <v>0</v>
      </c>
      <c r="Q4876" s="832">
        <v>0</v>
      </c>
      <c r="R4876" s="832">
        <v>0</v>
      </c>
      <c r="S4876" s="832">
        <v>0</v>
      </c>
      <c r="T4876" s="832">
        <v>0</v>
      </c>
      <c r="U4876" s="832">
        <v>0</v>
      </c>
      <c r="V4876" s="832">
        <v>0</v>
      </c>
      <c r="W4876" s="832">
        <v>0</v>
      </c>
      <c r="X4876" s="832">
        <v>0</v>
      </c>
      <c r="Y4876" s="832">
        <v>0</v>
      </c>
      <c r="Z4876" s="832">
        <v>0</v>
      </c>
      <c r="AA4876" s="832">
        <v>0</v>
      </c>
      <c r="AB4876" s="832">
        <v>0</v>
      </c>
      <c r="AC4876" s="832">
        <v>0</v>
      </c>
      <c r="AD4876" s="832">
        <v>0</v>
      </c>
      <c r="AE4876" s="832">
        <v>0</v>
      </c>
      <c r="AF4876" s="832">
        <v>0</v>
      </c>
      <c r="AG4876" s="832">
        <v>0</v>
      </c>
      <c r="AH4876" s="832">
        <v>0</v>
      </c>
      <c r="AI4876" s="832">
        <v>0</v>
      </c>
    </row>
    <row r="4877" spans="1:35" ht="15" customHeight="1">
      <c r="A4877" s="832" t="s">
        <v>1150</v>
      </c>
      <c r="B4877" s="832">
        <v>2025</v>
      </c>
      <c r="C4877" s="832" t="s">
        <v>2220</v>
      </c>
      <c r="D4877" s="832" t="s">
        <v>2221</v>
      </c>
      <c r="E4877" s="832" t="s">
        <v>333</v>
      </c>
      <c r="F4877" s="832" t="s">
        <v>1153</v>
      </c>
      <c r="G4877" s="832">
        <v>0</v>
      </c>
      <c r="H4877" s="832">
        <v>0</v>
      </c>
      <c r="I4877" s="832">
        <v>0</v>
      </c>
      <c r="J4877" s="832">
        <v>0</v>
      </c>
      <c r="K4877" s="832">
        <v>0</v>
      </c>
      <c r="L4877" s="832">
        <v>0</v>
      </c>
      <c r="M4877" s="832">
        <v>0</v>
      </c>
      <c r="N4877" s="832">
        <v>0</v>
      </c>
      <c r="O4877" s="832">
        <v>0</v>
      </c>
      <c r="P4877" s="832">
        <v>0</v>
      </c>
      <c r="Q4877" s="832">
        <v>0</v>
      </c>
      <c r="R4877" s="832">
        <v>0</v>
      </c>
      <c r="S4877" s="832">
        <v>0</v>
      </c>
      <c r="T4877" s="832">
        <v>0</v>
      </c>
      <c r="U4877" s="832">
        <v>0</v>
      </c>
      <c r="V4877" s="832">
        <v>0</v>
      </c>
      <c r="W4877" s="832">
        <v>0</v>
      </c>
      <c r="X4877" s="832">
        <v>0</v>
      </c>
      <c r="Y4877" s="832">
        <v>0</v>
      </c>
      <c r="Z4877" s="832">
        <v>0</v>
      </c>
      <c r="AA4877" s="832">
        <v>0</v>
      </c>
      <c r="AB4877" s="832">
        <v>0</v>
      </c>
      <c r="AC4877" s="832">
        <v>0</v>
      </c>
      <c r="AD4877" s="832">
        <v>0</v>
      </c>
      <c r="AE4877" s="832">
        <v>0</v>
      </c>
      <c r="AF4877" s="832">
        <v>0</v>
      </c>
      <c r="AG4877" s="832">
        <v>0</v>
      </c>
      <c r="AH4877" s="832">
        <v>0</v>
      </c>
      <c r="AI4877" s="832">
        <v>0</v>
      </c>
    </row>
    <row r="4878" spans="1:35" ht="15" customHeight="1">
      <c r="A4878" s="832" t="s">
        <v>1150</v>
      </c>
      <c r="B4878" s="832">
        <v>2025</v>
      </c>
      <c r="C4878" s="832" t="s">
        <v>2222</v>
      </c>
      <c r="D4878" s="832" t="s">
        <v>2223</v>
      </c>
      <c r="E4878" s="832" t="s">
        <v>333</v>
      </c>
      <c r="F4878" s="832" t="s">
        <v>1153</v>
      </c>
      <c r="G4878" s="832">
        <v>0</v>
      </c>
      <c r="H4878" s="832">
        <v>0</v>
      </c>
      <c r="I4878" s="832">
        <v>0</v>
      </c>
      <c r="J4878" s="832">
        <v>0</v>
      </c>
      <c r="K4878" s="832">
        <v>0</v>
      </c>
      <c r="L4878" s="832">
        <v>0</v>
      </c>
      <c r="M4878" s="832">
        <v>0</v>
      </c>
      <c r="N4878" s="832">
        <v>0</v>
      </c>
      <c r="O4878" s="832">
        <v>0</v>
      </c>
      <c r="P4878" s="832">
        <v>0</v>
      </c>
      <c r="Q4878" s="832">
        <v>0</v>
      </c>
      <c r="R4878" s="832">
        <v>0</v>
      </c>
      <c r="S4878" s="832">
        <v>0</v>
      </c>
      <c r="T4878" s="832">
        <v>0</v>
      </c>
      <c r="U4878" s="832">
        <v>0</v>
      </c>
      <c r="V4878" s="832">
        <v>0</v>
      </c>
      <c r="W4878" s="832">
        <v>0</v>
      </c>
      <c r="X4878" s="832">
        <v>0</v>
      </c>
      <c r="Y4878" s="832">
        <v>0</v>
      </c>
      <c r="Z4878" s="832">
        <v>0</v>
      </c>
      <c r="AA4878" s="832">
        <v>0</v>
      </c>
      <c r="AB4878" s="832">
        <v>0</v>
      </c>
      <c r="AC4878" s="832">
        <v>0</v>
      </c>
      <c r="AD4878" s="832">
        <v>0</v>
      </c>
      <c r="AE4878" s="832">
        <v>0</v>
      </c>
      <c r="AF4878" s="832">
        <v>0</v>
      </c>
      <c r="AG4878" s="832">
        <v>0</v>
      </c>
      <c r="AH4878" s="832">
        <v>0</v>
      </c>
      <c r="AI4878" s="832">
        <v>0</v>
      </c>
    </row>
    <row r="4879" spans="1:35" ht="15" customHeight="1">
      <c r="A4879" s="832" t="s">
        <v>1150</v>
      </c>
      <c r="B4879" s="832">
        <v>2025</v>
      </c>
      <c r="C4879" s="832" t="s">
        <v>2224</v>
      </c>
      <c r="D4879" s="832" t="s">
        <v>2225</v>
      </c>
      <c r="E4879" s="832" t="s">
        <v>2226</v>
      </c>
      <c r="F4879" s="832" t="s">
        <v>2226</v>
      </c>
      <c r="G4879" s="832">
        <v>0</v>
      </c>
      <c r="H4879" s="832">
        <v>0</v>
      </c>
      <c r="I4879" s="832">
        <v>0</v>
      </c>
      <c r="J4879" s="832">
        <v>0</v>
      </c>
      <c r="K4879" s="832">
        <v>0</v>
      </c>
      <c r="L4879" s="832">
        <v>0</v>
      </c>
      <c r="M4879" s="832">
        <v>0</v>
      </c>
      <c r="N4879" s="832">
        <v>0</v>
      </c>
      <c r="O4879" s="832">
        <v>0</v>
      </c>
      <c r="P4879" s="832">
        <v>0</v>
      </c>
      <c r="Q4879" s="832">
        <v>0</v>
      </c>
      <c r="R4879" s="832">
        <v>0</v>
      </c>
      <c r="S4879" s="832">
        <v>0</v>
      </c>
      <c r="T4879" s="832">
        <v>0</v>
      </c>
      <c r="U4879" s="832">
        <v>0</v>
      </c>
      <c r="V4879" s="832">
        <v>0</v>
      </c>
      <c r="W4879" s="832">
        <v>0</v>
      </c>
      <c r="X4879" s="832">
        <v>0</v>
      </c>
      <c r="Y4879" s="832">
        <v>0</v>
      </c>
      <c r="Z4879" s="832">
        <v>0</v>
      </c>
      <c r="AA4879" s="832">
        <v>0</v>
      </c>
      <c r="AB4879" s="832">
        <v>0</v>
      </c>
      <c r="AC4879" s="832">
        <v>0</v>
      </c>
      <c r="AD4879" s="832">
        <v>0</v>
      </c>
      <c r="AE4879" s="832">
        <v>0</v>
      </c>
      <c r="AF4879" s="832">
        <v>0</v>
      </c>
      <c r="AG4879" s="832">
        <v>0</v>
      </c>
      <c r="AH4879" s="832">
        <v>0</v>
      </c>
      <c r="AI4879" s="832">
        <v>0</v>
      </c>
    </row>
    <row r="4880" spans="1:35" ht="15" customHeight="1">
      <c r="A4880" s="832" t="s">
        <v>1150</v>
      </c>
      <c r="B4880" s="832">
        <v>2025</v>
      </c>
      <c r="C4880" s="832" t="s">
        <v>2227</v>
      </c>
      <c r="D4880" s="832" t="s">
        <v>2228</v>
      </c>
      <c r="E4880" s="832" t="s">
        <v>2226</v>
      </c>
      <c r="F4880" s="832" t="s">
        <v>2226</v>
      </c>
      <c r="G4880" s="832">
        <v>0</v>
      </c>
      <c r="H4880" s="832">
        <v>0</v>
      </c>
      <c r="I4880" s="832">
        <v>0</v>
      </c>
      <c r="J4880" s="832">
        <v>0</v>
      </c>
      <c r="K4880" s="832">
        <v>0</v>
      </c>
      <c r="L4880" s="832">
        <v>0</v>
      </c>
      <c r="M4880" s="832">
        <v>0</v>
      </c>
      <c r="N4880" s="832">
        <v>0</v>
      </c>
      <c r="O4880" s="832">
        <v>0</v>
      </c>
      <c r="P4880" s="832">
        <v>0</v>
      </c>
      <c r="Q4880" s="832">
        <v>0</v>
      </c>
      <c r="R4880" s="832">
        <v>0</v>
      </c>
      <c r="S4880" s="832">
        <v>0</v>
      </c>
      <c r="T4880" s="832">
        <v>0</v>
      </c>
      <c r="U4880" s="832">
        <v>0</v>
      </c>
      <c r="V4880" s="832">
        <v>0</v>
      </c>
      <c r="W4880" s="832">
        <v>0</v>
      </c>
      <c r="X4880" s="832">
        <v>0</v>
      </c>
      <c r="Y4880" s="832">
        <v>0</v>
      </c>
      <c r="Z4880" s="832">
        <v>0</v>
      </c>
      <c r="AA4880" s="832">
        <v>0</v>
      </c>
      <c r="AB4880" s="832">
        <v>0</v>
      </c>
      <c r="AC4880" s="832">
        <v>0</v>
      </c>
      <c r="AD4880" s="832">
        <v>0</v>
      </c>
      <c r="AE4880" s="832">
        <v>0</v>
      </c>
      <c r="AF4880" s="832">
        <v>0</v>
      </c>
      <c r="AG4880" s="832">
        <v>0</v>
      </c>
      <c r="AH4880" s="832">
        <v>0</v>
      </c>
      <c r="AI4880" s="832">
        <v>0</v>
      </c>
    </row>
    <row r="4881" spans="1:35" ht="15" customHeight="1">
      <c r="A4881" s="832" t="s">
        <v>1150</v>
      </c>
      <c r="B4881" s="832">
        <v>2025</v>
      </c>
      <c r="C4881" s="832" t="s">
        <v>2229</v>
      </c>
      <c r="D4881" s="832" t="s">
        <v>2230</v>
      </c>
      <c r="E4881" s="832" t="s">
        <v>2226</v>
      </c>
      <c r="F4881" s="832" t="s">
        <v>2226</v>
      </c>
      <c r="G4881" s="832">
        <v>0</v>
      </c>
      <c r="H4881" s="832">
        <v>0</v>
      </c>
      <c r="I4881" s="832">
        <v>0</v>
      </c>
      <c r="J4881" s="832">
        <v>0</v>
      </c>
      <c r="K4881" s="832">
        <v>0</v>
      </c>
      <c r="L4881" s="832">
        <v>0</v>
      </c>
      <c r="M4881" s="832">
        <v>0</v>
      </c>
      <c r="N4881" s="832">
        <v>0</v>
      </c>
      <c r="O4881" s="832">
        <v>0</v>
      </c>
      <c r="P4881" s="832">
        <v>0</v>
      </c>
      <c r="Q4881" s="832">
        <v>0</v>
      </c>
      <c r="R4881" s="832">
        <v>0</v>
      </c>
      <c r="S4881" s="832">
        <v>0</v>
      </c>
      <c r="T4881" s="832">
        <v>0</v>
      </c>
      <c r="U4881" s="832">
        <v>0</v>
      </c>
      <c r="V4881" s="832">
        <v>0</v>
      </c>
      <c r="W4881" s="832">
        <v>0</v>
      </c>
      <c r="X4881" s="832">
        <v>0</v>
      </c>
      <c r="Y4881" s="832">
        <v>0</v>
      </c>
      <c r="Z4881" s="832">
        <v>0</v>
      </c>
      <c r="AA4881" s="832">
        <v>0</v>
      </c>
      <c r="AB4881" s="832">
        <v>0</v>
      </c>
      <c r="AC4881" s="832">
        <v>0</v>
      </c>
      <c r="AD4881" s="832">
        <v>0</v>
      </c>
      <c r="AE4881" s="832">
        <v>0</v>
      </c>
      <c r="AF4881" s="832">
        <v>0</v>
      </c>
      <c r="AG4881" s="832">
        <v>0</v>
      </c>
      <c r="AH4881" s="832">
        <v>0</v>
      </c>
      <c r="AI4881" s="832">
        <v>0</v>
      </c>
    </row>
    <row r="4882" spans="1:35" ht="15" customHeight="1">
      <c r="A4882" s="832" t="s">
        <v>1150</v>
      </c>
      <c r="B4882" s="832">
        <v>2025</v>
      </c>
      <c r="C4882" s="832" t="s">
        <v>2231</v>
      </c>
      <c r="D4882" s="832" t="s">
        <v>2232</v>
      </c>
      <c r="E4882" s="832" t="s">
        <v>2226</v>
      </c>
      <c r="F4882" s="832" t="s">
        <v>2226</v>
      </c>
      <c r="G4882" s="832">
        <v>0</v>
      </c>
      <c r="H4882" s="832">
        <v>0</v>
      </c>
      <c r="I4882" s="832">
        <v>0</v>
      </c>
      <c r="J4882" s="832">
        <v>0</v>
      </c>
      <c r="K4882" s="832">
        <v>0</v>
      </c>
      <c r="L4882" s="832">
        <v>0</v>
      </c>
      <c r="M4882" s="832">
        <v>0</v>
      </c>
      <c r="N4882" s="832">
        <v>0</v>
      </c>
      <c r="O4882" s="832">
        <v>0</v>
      </c>
      <c r="P4882" s="832">
        <v>0</v>
      </c>
      <c r="Q4882" s="832">
        <v>0</v>
      </c>
      <c r="R4882" s="832">
        <v>0</v>
      </c>
      <c r="S4882" s="832">
        <v>0</v>
      </c>
      <c r="T4882" s="832">
        <v>0</v>
      </c>
      <c r="U4882" s="832">
        <v>0</v>
      </c>
      <c r="V4882" s="832">
        <v>0</v>
      </c>
      <c r="W4882" s="832">
        <v>0</v>
      </c>
      <c r="X4882" s="832">
        <v>0</v>
      </c>
      <c r="Y4882" s="832">
        <v>0</v>
      </c>
      <c r="Z4882" s="832">
        <v>0</v>
      </c>
      <c r="AA4882" s="832">
        <v>0</v>
      </c>
      <c r="AB4882" s="832">
        <v>0</v>
      </c>
      <c r="AC4882" s="832">
        <v>0</v>
      </c>
      <c r="AD4882" s="832">
        <v>0</v>
      </c>
      <c r="AE4882" s="832">
        <v>0</v>
      </c>
      <c r="AF4882" s="832">
        <v>0</v>
      </c>
      <c r="AG4882" s="832">
        <v>0</v>
      </c>
      <c r="AH4882" s="832">
        <v>0</v>
      </c>
      <c r="AI4882" s="832">
        <v>0</v>
      </c>
    </row>
    <row r="4883" spans="1:35" ht="15" customHeight="1">
      <c r="A4883" s="832" t="s">
        <v>1150</v>
      </c>
      <c r="B4883" s="832">
        <v>2025</v>
      </c>
      <c r="C4883" s="832" t="s">
        <v>2233</v>
      </c>
      <c r="D4883" s="832" t="s">
        <v>2234</v>
      </c>
      <c r="E4883" s="832" t="s">
        <v>2226</v>
      </c>
      <c r="F4883" s="832" t="s">
        <v>2226</v>
      </c>
      <c r="G4883" s="832">
        <v>0</v>
      </c>
      <c r="H4883" s="832">
        <v>0</v>
      </c>
      <c r="I4883" s="832">
        <v>106546</v>
      </c>
      <c r="J4883" s="832">
        <v>160294</v>
      </c>
      <c r="K4883" s="832">
        <v>213292</v>
      </c>
      <c r="L4883" s="832">
        <v>389462.92</v>
      </c>
      <c r="M4883" s="832">
        <v>389462.92</v>
      </c>
      <c r="N4883" s="832">
        <v>436010.92</v>
      </c>
      <c r="O4883" s="832">
        <v>681361.58</v>
      </c>
      <c r="P4883" s="832">
        <v>681361.58</v>
      </c>
      <c r="Q4883" s="832">
        <v>731209.58</v>
      </c>
      <c r="R4883" s="832">
        <v>793630.04</v>
      </c>
      <c r="S4883" s="832">
        <v>66473.600000000006</v>
      </c>
      <c r="T4883" s="832">
        <v>66473.600000000006</v>
      </c>
      <c r="U4883" s="832">
        <v>0</v>
      </c>
      <c r="V4883" s="832">
        <v>0</v>
      </c>
      <c r="W4883" s="832">
        <v>0</v>
      </c>
      <c r="X4883" s="832">
        <v>2</v>
      </c>
      <c r="Y4883" s="832">
        <v>3</v>
      </c>
      <c r="Z4883" s="832">
        <v>4</v>
      </c>
      <c r="AA4883" s="832">
        <v>7</v>
      </c>
      <c r="AB4883" s="832">
        <v>7</v>
      </c>
      <c r="AC4883" s="832">
        <v>8</v>
      </c>
      <c r="AD4883" s="832">
        <v>13</v>
      </c>
      <c r="AE4883" s="832">
        <v>13</v>
      </c>
      <c r="AF4883" s="832">
        <v>14</v>
      </c>
      <c r="AG4883" s="832">
        <v>15</v>
      </c>
      <c r="AH4883" s="832">
        <v>1</v>
      </c>
      <c r="AI4883" s="832">
        <v>1</v>
      </c>
    </row>
    <row r="4884" spans="1:35" ht="15" customHeight="1">
      <c r="A4884" s="832" t="s">
        <v>1150</v>
      </c>
      <c r="B4884" s="832">
        <v>2025</v>
      </c>
      <c r="C4884" s="832" t="s">
        <v>2235</v>
      </c>
      <c r="D4884" s="832" t="s">
        <v>2236</v>
      </c>
      <c r="E4884" s="832" t="s">
        <v>2226</v>
      </c>
      <c r="F4884" s="832" t="s">
        <v>2226</v>
      </c>
      <c r="G4884" s="832">
        <v>0</v>
      </c>
      <c r="H4884" s="832">
        <v>0</v>
      </c>
      <c r="I4884" s="832">
        <v>0</v>
      </c>
      <c r="J4884" s="832">
        <v>0</v>
      </c>
      <c r="K4884" s="832">
        <v>0</v>
      </c>
      <c r="L4884" s="832">
        <v>0</v>
      </c>
      <c r="M4884" s="832">
        <v>0</v>
      </c>
      <c r="N4884" s="832">
        <v>0</v>
      </c>
      <c r="O4884" s="832">
        <v>0</v>
      </c>
      <c r="P4884" s="832">
        <v>0</v>
      </c>
      <c r="Q4884" s="832">
        <v>0</v>
      </c>
      <c r="R4884" s="832">
        <v>0</v>
      </c>
      <c r="S4884" s="832">
        <v>0</v>
      </c>
      <c r="T4884" s="832">
        <v>0</v>
      </c>
      <c r="U4884" s="832">
        <v>0</v>
      </c>
      <c r="V4884" s="832">
        <v>0</v>
      </c>
      <c r="W4884" s="832">
        <v>0</v>
      </c>
      <c r="X4884" s="832">
        <v>0</v>
      </c>
      <c r="Y4884" s="832">
        <v>0</v>
      </c>
      <c r="Z4884" s="832">
        <v>0</v>
      </c>
      <c r="AA4884" s="832">
        <v>0</v>
      </c>
      <c r="AB4884" s="832">
        <v>0</v>
      </c>
      <c r="AC4884" s="832">
        <v>0</v>
      </c>
      <c r="AD4884" s="832">
        <v>0</v>
      </c>
      <c r="AE4884" s="832">
        <v>0</v>
      </c>
      <c r="AF4884" s="832">
        <v>0</v>
      </c>
      <c r="AG4884" s="832">
        <v>0</v>
      </c>
      <c r="AH4884" s="832">
        <v>0</v>
      </c>
      <c r="AI4884" s="832">
        <v>0</v>
      </c>
    </row>
    <row r="4885" spans="1:35" ht="15" customHeight="1">
      <c r="A4885" s="832" t="s">
        <v>1150</v>
      </c>
      <c r="B4885" s="832">
        <v>2025</v>
      </c>
      <c r="C4885" s="832" t="s">
        <v>2237</v>
      </c>
      <c r="D4885" s="832" t="s">
        <v>2238</v>
      </c>
      <c r="E4885" s="832" t="s">
        <v>2226</v>
      </c>
      <c r="F4885" s="832" t="s">
        <v>2226</v>
      </c>
      <c r="G4885" s="832">
        <v>247268.74</v>
      </c>
      <c r="H4885" s="832">
        <v>247268.74</v>
      </c>
      <c r="I4885" s="832">
        <v>390842.28</v>
      </c>
      <c r="J4885" s="832">
        <v>581963.09</v>
      </c>
      <c r="K4885" s="832">
        <v>859778.09</v>
      </c>
      <c r="L4885" s="832">
        <v>1054110.04</v>
      </c>
      <c r="M4885" s="832">
        <v>1150709.0900000001</v>
      </c>
      <c r="N4885" s="832">
        <v>1150709.0900000001</v>
      </c>
      <c r="O4885" s="832">
        <v>1200257.0900000001</v>
      </c>
      <c r="P4885" s="832">
        <v>1251105.0900000001</v>
      </c>
      <c r="Q4885" s="832">
        <v>1251105.0900000001</v>
      </c>
      <c r="R4885" s="832">
        <v>1309005.99</v>
      </c>
      <c r="S4885" s="832">
        <v>113736.83</v>
      </c>
      <c r="T4885" s="832">
        <v>113736.83</v>
      </c>
      <c r="U4885" s="832">
        <v>0</v>
      </c>
      <c r="V4885" s="832">
        <v>5</v>
      </c>
      <c r="W4885" s="832">
        <v>5</v>
      </c>
      <c r="X4885" s="832">
        <v>8</v>
      </c>
      <c r="Y4885" s="832">
        <v>12</v>
      </c>
      <c r="Z4885" s="832">
        <v>18</v>
      </c>
      <c r="AA4885" s="832">
        <v>22</v>
      </c>
      <c r="AB4885" s="832">
        <v>24</v>
      </c>
      <c r="AC4885" s="832">
        <v>24</v>
      </c>
      <c r="AD4885" s="832">
        <v>25</v>
      </c>
      <c r="AE4885" s="832">
        <v>26</v>
      </c>
      <c r="AF4885" s="832">
        <v>26</v>
      </c>
      <c r="AG4885" s="832">
        <v>27</v>
      </c>
      <c r="AH4885" s="832">
        <v>2</v>
      </c>
      <c r="AI4885" s="832">
        <v>2</v>
      </c>
    </row>
    <row r="4886" spans="1:35" ht="15" customHeight="1">
      <c r="A4886" s="832" t="s">
        <v>1150</v>
      </c>
      <c r="B4886" s="832">
        <v>2025</v>
      </c>
      <c r="C4886" s="832" t="s">
        <v>2239</v>
      </c>
      <c r="D4886" s="832" t="s">
        <v>2240</v>
      </c>
      <c r="E4886" s="832" t="s">
        <v>2226</v>
      </c>
      <c r="F4886" s="832" t="s">
        <v>2226</v>
      </c>
      <c r="G4886" s="832">
        <v>0</v>
      </c>
      <c r="H4886" s="832">
        <v>0</v>
      </c>
      <c r="I4886" s="832">
        <v>0</v>
      </c>
      <c r="J4886" s="832">
        <v>0</v>
      </c>
      <c r="K4886" s="832">
        <v>0</v>
      </c>
      <c r="L4886" s="832">
        <v>0</v>
      </c>
      <c r="M4886" s="832">
        <v>0</v>
      </c>
      <c r="N4886" s="832">
        <v>0</v>
      </c>
      <c r="O4886" s="832">
        <v>0</v>
      </c>
      <c r="P4886" s="832">
        <v>0</v>
      </c>
      <c r="Q4886" s="832">
        <v>0</v>
      </c>
      <c r="R4886" s="832">
        <v>0</v>
      </c>
      <c r="S4886" s="832">
        <v>0</v>
      </c>
      <c r="T4886" s="832">
        <v>0</v>
      </c>
      <c r="U4886" s="832">
        <v>0</v>
      </c>
      <c r="V4886" s="832">
        <v>0</v>
      </c>
      <c r="W4886" s="832">
        <v>0</v>
      </c>
      <c r="X4886" s="832">
        <v>0</v>
      </c>
      <c r="Y4886" s="832">
        <v>0</v>
      </c>
      <c r="Z4886" s="832">
        <v>0</v>
      </c>
      <c r="AA4886" s="832">
        <v>0</v>
      </c>
      <c r="AB4886" s="832">
        <v>0</v>
      </c>
      <c r="AC4886" s="832">
        <v>0</v>
      </c>
      <c r="AD4886" s="832">
        <v>0</v>
      </c>
      <c r="AE4886" s="832">
        <v>0</v>
      </c>
      <c r="AF4886" s="832">
        <v>0</v>
      </c>
      <c r="AG4886" s="832">
        <v>0</v>
      </c>
      <c r="AH4886" s="832">
        <v>0</v>
      </c>
      <c r="AI4886" s="832">
        <v>0</v>
      </c>
    </row>
    <row r="4887" spans="1:35" ht="15" customHeight="1">
      <c r="A4887" s="832" t="s">
        <v>1150</v>
      </c>
      <c r="B4887" s="832">
        <v>2025</v>
      </c>
      <c r="C4887" s="832" t="s">
        <v>2241</v>
      </c>
      <c r="D4887" s="832" t="s">
        <v>2242</v>
      </c>
      <c r="E4887" s="832" t="s">
        <v>2226</v>
      </c>
      <c r="F4887" s="832" t="s">
        <v>2226</v>
      </c>
      <c r="G4887" s="832">
        <v>0</v>
      </c>
      <c r="H4887" s="832">
        <v>0</v>
      </c>
      <c r="I4887" s="832">
        <v>0</v>
      </c>
      <c r="J4887" s="832">
        <v>0</v>
      </c>
      <c r="K4887" s="832">
        <v>0</v>
      </c>
      <c r="L4887" s="832">
        <v>0</v>
      </c>
      <c r="M4887" s="832">
        <v>0</v>
      </c>
      <c r="N4887" s="832">
        <v>0</v>
      </c>
      <c r="O4887" s="832">
        <v>0</v>
      </c>
      <c r="P4887" s="832">
        <v>0</v>
      </c>
      <c r="Q4887" s="832">
        <v>0</v>
      </c>
      <c r="R4887" s="832">
        <v>0</v>
      </c>
      <c r="S4887" s="832">
        <v>0</v>
      </c>
      <c r="T4887" s="832">
        <v>0</v>
      </c>
      <c r="U4887" s="832">
        <v>0</v>
      </c>
      <c r="V4887" s="832">
        <v>0</v>
      </c>
      <c r="W4887" s="832">
        <v>0</v>
      </c>
      <c r="X4887" s="832">
        <v>0</v>
      </c>
      <c r="Y4887" s="832">
        <v>0</v>
      </c>
      <c r="Z4887" s="832">
        <v>0</v>
      </c>
      <c r="AA4887" s="832">
        <v>0</v>
      </c>
      <c r="AB4887" s="832">
        <v>0</v>
      </c>
      <c r="AC4887" s="832">
        <v>0</v>
      </c>
      <c r="AD4887" s="832">
        <v>0</v>
      </c>
      <c r="AE4887" s="832">
        <v>0</v>
      </c>
      <c r="AF4887" s="832">
        <v>0</v>
      </c>
      <c r="AG4887" s="832">
        <v>0</v>
      </c>
      <c r="AH4887" s="832">
        <v>0</v>
      </c>
      <c r="AI4887" s="832">
        <v>0</v>
      </c>
    </row>
    <row r="4888" spans="1:35" ht="15" customHeight="1">
      <c r="A4888" s="832" t="s">
        <v>1150</v>
      </c>
      <c r="B4888" s="832">
        <v>2025</v>
      </c>
      <c r="C4888" s="832" t="s">
        <v>2243</v>
      </c>
      <c r="D4888" s="832" t="s">
        <v>2244</v>
      </c>
      <c r="E4888" s="832" t="s">
        <v>2226</v>
      </c>
      <c r="F4888" s="832" t="s">
        <v>2226</v>
      </c>
      <c r="G4888" s="832">
        <v>0</v>
      </c>
      <c r="H4888" s="832">
        <v>0</v>
      </c>
      <c r="I4888" s="832">
        <v>0</v>
      </c>
      <c r="J4888" s="832">
        <v>0</v>
      </c>
      <c r="K4888" s="832">
        <v>0</v>
      </c>
      <c r="L4888" s="832">
        <v>0</v>
      </c>
      <c r="M4888" s="832">
        <v>0</v>
      </c>
      <c r="N4888" s="832">
        <v>0</v>
      </c>
      <c r="O4888" s="832">
        <v>0</v>
      </c>
      <c r="P4888" s="832">
        <v>0</v>
      </c>
      <c r="Q4888" s="832">
        <v>0</v>
      </c>
      <c r="R4888" s="832">
        <v>0</v>
      </c>
      <c r="S4888" s="832">
        <v>0</v>
      </c>
      <c r="T4888" s="832">
        <v>0</v>
      </c>
      <c r="U4888" s="832">
        <v>0</v>
      </c>
      <c r="V4888" s="832">
        <v>0</v>
      </c>
      <c r="W4888" s="832">
        <v>0</v>
      </c>
      <c r="X4888" s="832">
        <v>0</v>
      </c>
      <c r="Y4888" s="832">
        <v>0</v>
      </c>
      <c r="Z4888" s="832">
        <v>0</v>
      </c>
      <c r="AA4888" s="832">
        <v>0</v>
      </c>
      <c r="AB4888" s="832">
        <v>0</v>
      </c>
      <c r="AC4888" s="832">
        <v>0</v>
      </c>
      <c r="AD4888" s="832">
        <v>0</v>
      </c>
      <c r="AE4888" s="832">
        <v>0</v>
      </c>
      <c r="AF4888" s="832">
        <v>0</v>
      </c>
      <c r="AG4888" s="832">
        <v>0</v>
      </c>
      <c r="AH4888" s="832">
        <v>0</v>
      </c>
      <c r="AI4888" s="832">
        <v>0</v>
      </c>
    </row>
    <row r="4889" spans="1:35" ht="15" customHeight="1">
      <c r="A4889" s="832" t="s">
        <v>1150</v>
      </c>
      <c r="B4889" s="832">
        <v>2025</v>
      </c>
      <c r="C4889" s="832" t="s">
        <v>2245</v>
      </c>
      <c r="D4889" s="832" t="s">
        <v>2246</v>
      </c>
      <c r="E4889" s="832" t="s">
        <v>2226</v>
      </c>
      <c r="F4889" s="832" t="s">
        <v>2226</v>
      </c>
      <c r="G4889" s="832">
        <v>0</v>
      </c>
      <c r="H4889" s="832">
        <v>0</v>
      </c>
      <c r="I4889" s="832">
        <v>0</v>
      </c>
      <c r="J4889" s="832">
        <v>0</v>
      </c>
      <c r="K4889" s="832">
        <v>0</v>
      </c>
      <c r="L4889" s="832">
        <v>0</v>
      </c>
      <c r="M4889" s="832">
        <v>0</v>
      </c>
      <c r="N4889" s="832">
        <v>0</v>
      </c>
      <c r="O4889" s="832">
        <v>0</v>
      </c>
      <c r="P4889" s="832">
        <v>0</v>
      </c>
      <c r="Q4889" s="832">
        <v>0</v>
      </c>
      <c r="R4889" s="832">
        <v>0</v>
      </c>
      <c r="S4889" s="832">
        <v>0</v>
      </c>
      <c r="T4889" s="832">
        <v>0</v>
      </c>
      <c r="U4889" s="832">
        <v>0</v>
      </c>
      <c r="V4889" s="832">
        <v>0</v>
      </c>
      <c r="W4889" s="832">
        <v>0</v>
      </c>
      <c r="X4889" s="832">
        <v>0</v>
      </c>
      <c r="Y4889" s="832">
        <v>0</v>
      </c>
      <c r="Z4889" s="832">
        <v>0</v>
      </c>
      <c r="AA4889" s="832">
        <v>0</v>
      </c>
      <c r="AB4889" s="832">
        <v>0</v>
      </c>
      <c r="AC4889" s="832">
        <v>0</v>
      </c>
      <c r="AD4889" s="832">
        <v>0</v>
      </c>
      <c r="AE4889" s="832">
        <v>0</v>
      </c>
      <c r="AF4889" s="832">
        <v>0</v>
      </c>
      <c r="AG4889" s="832">
        <v>0</v>
      </c>
      <c r="AH4889" s="832">
        <v>0</v>
      </c>
      <c r="AI4889" s="832">
        <v>0</v>
      </c>
    </row>
    <row r="4890" spans="1:35" ht="15" customHeight="1">
      <c r="A4890" s="832" t="s">
        <v>1150</v>
      </c>
      <c r="B4890" s="832">
        <v>2025</v>
      </c>
      <c r="C4890" s="832" t="s">
        <v>2247</v>
      </c>
      <c r="D4890" s="832" t="s">
        <v>2248</v>
      </c>
      <c r="E4890" s="832" t="s">
        <v>2226</v>
      </c>
      <c r="F4890" s="832" t="s">
        <v>2226</v>
      </c>
      <c r="G4890" s="832">
        <v>234325.58</v>
      </c>
      <c r="H4890" s="832">
        <v>352330.37</v>
      </c>
      <c r="I4890" s="832">
        <v>461568.38</v>
      </c>
      <c r="J4890" s="832">
        <v>917505.62</v>
      </c>
      <c r="K4890" s="832">
        <v>1257981.1000000001</v>
      </c>
      <c r="L4890" s="832">
        <v>1580777.63</v>
      </c>
      <c r="M4890" s="832">
        <v>1893250.53</v>
      </c>
      <c r="N4890" s="832">
        <v>2013366.29</v>
      </c>
      <c r="O4890" s="832">
        <v>2183117.56</v>
      </c>
      <c r="P4890" s="832">
        <v>2483843.94</v>
      </c>
      <c r="Q4890" s="832">
        <v>2706364.9</v>
      </c>
      <c r="R4890" s="832">
        <v>2816741.74</v>
      </c>
      <c r="S4890" s="832">
        <v>246033.17</v>
      </c>
      <c r="T4890" s="832">
        <v>246033.17</v>
      </c>
      <c r="U4890" s="832">
        <v>0</v>
      </c>
      <c r="V4890" s="832">
        <v>8</v>
      </c>
      <c r="W4890" s="832">
        <v>12</v>
      </c>
      <c r="X4890" s="832">
        <v>16</v>
      </c>
      <c r="Y4890" s="832">
        <v>31</v>
      </c>
      <c r="Z4890" s="832">
        <v>43</v>
      </c>
      <c r="AA4890" s="832">
        <v>54</v>
      </c>
      <c r="AB4890" s="832">
        <v>65</v>
      </c>
      <c r="AC4890" s="832">
        <v>69</v>
      </c>
      <c r="AD4890" s="832">
        <v>75</v>
      </c>
      <c r="AE4890" s="832">
        <v>86</v>
      </c>
      <c r="AF4890" s="832">
        <v>94</v>
      </c>
      <c r="AG4890" s="832">
        <v>98</v>
      </c>
      <c r="AH4890" s="832">
        <v>9</v>
      </c>
      <c r="AI4890" s="832">
        <v>9</v>
      </c>
    </row>
    <row r="4891" spans="1:35" ht="15" customHeight="1">
      <c r="A4891" s="832" t="s">
        <v>1150</v>
      </c>
      <c r="B4891" s="832">
        <v>2025</v>
      </c>
      <c r="C4891" s="832" t="s">
        <v>2249</v>
      </c>
      <c r="D4891" s="832" t="s">
        <v>2250</v>
      </c>
      <c r="E4891" s="832" t="s">
        <v>2226</v>
      </c>
      <c r="F4891" s="832" t="s">
        <v>2226</v>
      </c>
      <c r="G4891" s="832">
        <v>0</v>
      </c>
      <c r="H4891" s="832">
        <v>0</v>
      </c>
      <c r="I4891" s="832">
        <v>0</v>
      </c>
      <c r="J4891" s="832">
        <v>0</v>
      </c>
      <c r="K4891" s="832">
        <v>0</v>
      </c>
      <c r="L4891" s="832">
        <v>0</v>
      </c>
      <c r="M4891" s="832">
        <v>0</v>
      </c>
      <c r="N4891" s="832">
        <v>0</v>
      </c>
      <c r="O4891" s="832">
        <v>0</v>
      </c>
      <c r="P4891" s="832">
        <v>0</v>
      </c>
      <c r="Q4891" s="832">
        <v>0</v>
      </c>
      <c r="R4891" s="832">
        <v>0</v>
      </c>
      <c r="S4891" s="832">
        <v>0</v>
      </c>
      <c r="T4891" s="832">
        <v>0</v>
      </c>
      <c r="U4891" s="832">
        <v>0</v>
      </c>
      <c r="V4891" s="832">
        <v>0</v>
      </c>
      <c r="W4891" s="832">
        <v>0</v>
      </c>
      <c r="X4891" s="832">
        <v>0</v>
      </c>
      <c r="Y4891" s="832">
        <v>0</v>
      </c>
      <c r="Z4891" s="832">
        <v>0</v>
      </c>
      <c r="AA4891" s="832">
        <v>0</v>
      </c>
      <c r="AB4891" s="832">
        <v>0</v>
      </c>
      <c r="AC4891" s="832">
        <v>0</v>
      </c>
      <c r="AD4891" s="832">
        <v>0</v>
      </c>
      <c r="AE4891" s="832">
        <v>0</v>
      </c>
      <c r="AF4891" s="832">
        <v>0</v>
      </c>
      <c r="AG4891" s="832">
        <v>0</v>
      </c>
      <c r="AH4891" s="832">
        <v>0</v>
      </c>
      <c r="AI4891" s="832">
        <v>0</v>
      </c>
    </row>
    <row r="4892" spans="1:35" ht="15" customHeight="1">
      <c r="A4892" s="832" t="s">
        <v>1150</v>
      </c>
      <c r="B4892" s="832">
        <v>2025</v>
      </c>
      <c r="C4892" s="832" t="s">
        <v>2251</v>
      </c>
      <c r="D4892" s="832" t="s">
        <v>2252</v>
      </c>
      <c r="E4892" s="832" t="s">
        <v>2226</v>
      </c>
      <c r="F4892" s="832" t="s">
        <v>2226</v>
      </c>
      <c r="G4892" s="832">
        <v>0</v>
      </c>
      <c r="H4892" s="832">
        <v>0</v>
      </c>
      <c r="I4892" s="832">
        <v>0</v>
      </c>
      <c r="J4892" s="832">
        <v>0</v>
      </c>
      <c r="K4892" s="832">
        <v>0</v>
      </c>
      <c r="L4892" s="832">
        <v>0</v>
      </c>
      <c r="M4892" s="832">
        <v>0</v>
      </c>
      <c r="N4892" s="832">
        <v>0</v>
      </c>
      <c r="O4892" s="832">
        <v>0</v>
      </c>
      <c r="P4892" s="832">
        <v>0</v>
      </c>
      <c r="Q4892" s="832">
        <v>0</v>
      </c>
      <c r="R4892" s="832">
        <v>0</v>
      </c>
      <c r="S4892" s="832">
        <v>0</v>
      </c>
      <c r="T4892" s="832">
        <v>0</v>
      </c>
      <c r="U4892" s="832">
        <v>0</v>
      </c>
      <c r="V4892" s="832">
        <v>0</v>
      </c>
      <c r="W4892" s="832">
        <v>0</v>
      </c>
      <c r="X4892" s="832">
        <v>0</v>
      </c>
      <c r="Y4892" s="832">
        <v>0</v>
      </c>
      <c r="Z4892" s="832">
        <v>0</v>
      </c>
      <c r="AA4892" s="832">
        <v>0</v>
      </c>
      <c r="AB4892" s="832">
        <v>0</v>
      </c>
      <c r="AC4892" s="832">
        <v>0</v>
      </c>
      <c r="AD4892" s="832">
        <v>0</v>
      </c>
      <c r="AE4892" s="832">
        <v>0</v>
      </c>
      <c r="AF4892" s="832">
        <v>0</v>
      </c>
      <c r="AG4892" s="832">
        <v>0</v>
      </c>
      <c r="AH4892" s="832">
        <v>0</v>
      </c>
      <c r="AI4892" s="832">
        <v>0</v>
      </c>
    </row>
    <row r="4893" spans="1:35" ht="15" customHeight="1">
      <c r="A4893" s="832" t="s">
        <v>1150</v>
      </c>
      <c r="B4893" s="832">
        <v>2025</v>
      </c>
      <c r="C4893" s="832" t="s">
        <v>2253</v>
      </c>
      <c r="D4893" s="832" t="s">
        <v>2254</v>
      </c>
      <c r="E4893" s="832" t="s">
        <v>2226</v>
      </c>
      <c r="F4893" s="832" t="s">
        <v>2226</v>
      </c>
      <c r="G4893" s="832">
        <v>0</v>
      </c>
      <c r="H4893" s="832">
        <v>0</v>
      </c>
      <c r="I4893" s="832">
        <v>69068.149999999994</v>
      </c>
      <c r="J4893" s="832">
        <v>69068.149999999994</v>
      </c>
      <c r="K4893" s="832">
        <v>171308.15</v>
      </c>
      <c r="L4893" s="832">
        <v>205381.15</v>
      </c>
      <c r="M4893" s="832">
        <v>205381.15</v>
      </c>
      <c r="N4893" s="832">
        <v>205381.15</v>
      </c>
      <c r="O4893" s="832">
        <v>205381.15</v>
      </c>
      <c r="P4893" s="832">
        <v>205381.15</v>
      </c>
      <c r="Q4893" s="832">
        <v>238679.15</v>
      </c>
      <c r="R4893" s="832">
        <v>270022.86</v>
      </c>
      <c r="S4893" s="832">
        <v>21698.1</v>
      </c>
      <c r="T4893" s="832">
        <v>21698.1</v>
      </c>
      <c r="U4893" s="832">
        <v>0</v>
      </c>
      <c r="V4893" s="832">
        <v>0</v>
      </c>
      <c r="W4893" s="832">
        <v>0</v>
      </c>
      <c r="X4893" s="832">
        <v>2</v>
      </c>
      <c r="Y4893" s="832">
        <v>2</v>
      </c>
      <c r="Z4893" s="832">
        <v>5</v>
      </c>
      <c r="AA4893" s="832">
        <v>6</v>
      </c>
      <c r="AB4893" s="832">
        <v>6</v>
      </c>
      <c r="AC4893" s="832">
        <v>6</v>
      </c>
      <c r="AD4893" s="832">
        <v>6</v>
      </c>
      <c r="AE4893" s="832">
        <v>6</v>
      </c>
      <c r="AF4893" s="832">
        <v>7</v>
      </c>
      <c r="AG4893" s="832">
        <v>8</v>
      </c>
      <c r="AH4893" s="832">
        <v>1</v>
      </c>
      <c r="AI4893" s="832">
        <v>1</v>
      </c>
    </row>
    <row r="4894" spans="1:35" ht="15" customHeight="1">
      <c r="A4894" s="832" t="s">
        <v>1150</v>
      </c>
      <c r="B4894" s="832">
        <v>2025</v>
      </c>
      <c r="C4894" s="832" t="s">
        <v>2255</v>
      </c>
      <c r="D4894" s="832" t="s">
        <v>2250</v>
      </c>
      <c r="E4894" s="832" t="s">
        <v>2226</v>
      </c>
      <c r="F4894" s="832" t="s">
        <v>2226</v>
      </c>
      <c r="G4894" s="832">
        <v>0</v>
      </c>
      <c r="H4894" s="832">
        <v>0</v>
      </c>
      <c r="I4894" s="832">
        <v>0</v>
      </c>
      <c r="J4894" s="832">
        <v>0</v>
      </c>
      <c r="K4894" s="832">
        <v>0</v>
      </c>
      <c r="L4894" s="832">
        <v>0</v>
      </c>
      <c r="M4894" s="832">
        <v>0</v>
      </c>
      <c r="N4894" s="832">
        <v>0</v>
      </c>
      <c r="O4894" s="832">
        <v>0</v>
      </c>
      <c r="P4894" s="832">
        <v>0</v>
      </c>
      <c r="Q4894" s="832">
        <v>0</v>
      </c>
      <c r="R4894" s="832">
        <v>0</v>
      </c>
      <c r="S4894" s="832">
        <v>0</v>
      </c>
      <c r="T4894" s="832">
        <v>0</v>
      </c>
      <c r="U4894" s="832">
        <v>0</v>
      </c>
      <c r="V4894" s="832">
        <v>0</v>
      </c>
      <c r="W4894" s="832">
        <v>0</v>
      </c>
      <c r="X4894" s="832">
        <v>0</v>
      </c>
      <c r="Y4894" s="832">
        <v>0</v>
      </c>
      <c r="Z4894" s="832">
        <v>0</v>
      </c>
      <c r="AA4894" s="832">
        <v>0</v>
      </c>
      <c r="AB4894" s="832">
        <v>0</v>
      </c>
      <c r="AC4894" s="832">
        <v>0</v>
      </c>
      <c r="AD4894" s="832">
        <v>0</v>
      </c>
      <c r="AE4894" s="832">
        <v>0</v>
      </c>
      <c r="AF4894" s="832">
        <v>0</v>
      </c>
      <c r="AG4894" s="832">
        <v>0</v>
      </c>
      <c r="AH4894" s="832">
        <v>0</v>
      </c>
      <c r="AI4894" s="832">
        <v>0</v>
      </c>
    </row>
    <row r="4895" spans="1:35" ht="15" customHeight="1">
      <c r="A4895" s="832" t="s">
        <v>1150</v>
      </c>
      <c r="B4895" s="832">
        <v>2025</v>
      </c>
      <c r="C4895" s="832" t="s">
        <v>2256</v>
      </c>
      <c r="D4895" s="832" t="s">
        <v>2257</v>
      </c>
      <c r="E4895" s="832" t="s">
        <v>2226</v>
      </c>
      <c r="F4895" s="832" t="s">
        <v>2226</v>
      </c>
      <c r="G4895" s="832">
        <v>0</v>
      </c>
      <c r="H4895" s="832">
        <v>0</v>
      </c>
      <c r="I4895" s="832">
        <v>0</v>
      </c>
      <c r="J4895" s="832">
        <v>0</v>
      </c>
      <c r="K4895" s="832">
        <v>0</v>
      </c>
      <c r="L4895" s="832">
        <v>0</v>
      </c>
      <c r="M4895" s="832">
        <v>0</v>
      </c>
      <c r="N4895" s="832">
        <v>0</v>
      </c>
      <c r="O4895" s="832">
        <v>0</v>
      </c>
      <c r="P4895" s="832">
        <v>0</v>
      </c>
      <c r="Q4895" s="832">
        <v>0</v>
      </c>
      <c r="R4895" s="832">
        <v>0</v>
      </c>
      <c r="S4895" s="832">
        <v>0</v>
      </c>
      <c r="T4895" s="832">
        <v>0</v>
      </c>
      <c r="U4895" s="832">
        <v>0</v>
      </c>
      <c r="V4895" s="832">
        <v>0</v>
      </c>
      <c r="W4895" s="832">
        <v>0</v>
      </c>
      <c r="X4895" s="832">
        <v>0</v>
      </c>
      <c r="Y4895" s="832">
        <v>0</v>
      </c>
      <c r="Z4895" s="832">
        <v>0</v>
      </c>
      <c r="AA4895" s="832">
        <v>0</v>
      </c>
      <c r="AB4895" s="832">
        <v>0</v>
      </c>
      <c r="AC4895" s="832">
        <v>0</v>
      </c>
      <c r="AD4895" s="832">
        <v>0</v>
      </c>
      <c r="AE4895" s="832">
        <v>0</v>
      </c>
      <c r="AF4895" s="832">
        <v>0</v>
      </c>
      <c r="AG4895" s="832">
        <v>0</v>
      </c>
      <c r="AH4895" s="832">
        <v>0</v>
      </c>
      <c r="AI4895" s="832">
        <v>0</v>
      </c>
    </row>
    <row r="4896" spans="1:35" ht="15" customHeight="1">
      <c r="A4896" s="832" t="s">
        <v>1150</v>
      </c>
      <c r="B4896" s="832">
        <v>2025</v>
      </c>
      <c r="C4896" s="832" t="s">
        <v>2258</v>
      </c>
      <c r="D4896" s="832" t="s">
        <v>2259</v>
      </c>
      <c r="E4896" s="832" t="s">
        <v>2226</v>
      </c>
      <c r="F4896" s="832" t="s">
        <v>2226</v>
      </c>
      <c r="G4896" s="832">
        <v>0</v>
      </c>
      <c r="H4896" s="832">
        <v>0</v>
      </c>
      <c r="I4896" s="832">
        <v>0</v>
      </c>
      <c r="J4896" s="832">
        <v>0</v>
      </c>
      <c r="K4896" s="832">
        <v>0</v>
      </c>
      <c r="L4896" s="832">
        <v>0</v>
      </c>
      <c r="M4896" s="832">
        <v>0</v>
      </c>
      <c r="N4896" s="832">
        <v>0</v>
      </c>
      <c r="O4896" s="832">
        <v>0</v>
      </c>
      <c r="P4896" s="832">
        <v>0</v>
      </c>
      <c r="Q4896" s="832">
        <v>0</v>
      </c>
      <c r="R4896" s="832">
        <v>0</v>
      </c>
      <c r="S4896" s="832">
        <v>0</v>
      </c>
      <c r="T4896" s="832">
        <v>0</v>
      </c>
      <c r="U4896" s="832">
        <v>0</v>
      </c>
      <c r="V4896" s="832">
        <v>0</v>
      </c>
      <c r="W4896" s="832">
        <v>0</v>
      </c>
      <c r="X4896" s="832">
        <v>0</v>
      </c>
      <c r="Y4896" s="832">
        <v>0</v>
      </c>
      <c r="Z4896" s="832">
        <v>0</v>
      </c>
      <c r="AA4896" s="832">
        <v>0</v>
      </c>
      <c r="AB4896" s="832">
        <v>0</v>
      </c>
      <c r="AC4896" s="832">
        <v>0</v>
      </c>
      <c r="AD4896" s="832">
        <v>0</v>
      </c>
      <c r="AE4896" s="832">
        <v>0</v>
      </c>
      <c r="AF4896" s="832">
        <v>0</v>
      </c>
      <c r="AG4896" s="832">
        <v>0</v>
      </c>
      <c r="AH4896" s="832">
        <v>0</v>
      </c>
      <c r="AI4896" s="832">
        <v>0</v>
      </c>
    </row>
    <row r="4897" spans="1:35" ht="15" customHeight="1">
      <c r="A4897" s="832" t="s">
        <v>1150</v>
      </c>
      <c r="B4897" s="832">
        <v>2025</v>
      </c>
      <c r="C4897" s="832" t="s">
        <v>2260</v>
      </c>
      <c r="D4897" s="832" t="s">
        <v>2261</v>
      </c>
      <c r="E4897" s="832" t="s">
        <v>2226</v>
      </c>
      <c r="F4897" s="832" t="s">
        <v>2226</v>
      </c>
      <c r="G4897" s="832">
        <v>0</v>
      </c>
      <c r="H4897" s="832">
        <v>0</v>
      </c>
      <c r="I4897" s="832">
        <v>0</v>
      </c>
      <c r="J4897" s="832">
        <v>0</v>
      </c>
      <c r="K4897" s="832">
        <v>0</v>
      </c>
      <c r="L4897" s="832">
        <v>0</v>
      </c>
      <c r="M4897" s="832">
        <v>0</v>
      </c>
      <c r="N4897" s="832">
        <v>0</v>
      </c>
      <c r="O4897" s="832">
        <v>0</v>
      </c>
      <c r="P4897" s="832">
        <v>0</v>
      </c>
      <c r="Q4897" s="832">
        <v>0</v>
      </c>
      <c r="R4897" s="832">
        <v>0</v>
      </c>
      <c r="S4897" s="832">
        <v>0</v>
      </c>
      <c r="T4897" s="832">
        <v>0</v>
      </c>
      <c r="U4897" s="832">
        <v>0</v>
      </c>
      <c r="V4897" s="832">
        <v>0</v>
      </c>
      <c r="W4897" s="832">
        <v>0</v>
      </c>
      <c r="X4897" s="832">
        <v>0</v>
      </c>
      <c r="Y4897" s="832">
        <v>0</v>
      </c>
      <c r="Z4897" s="832">
        <v>0</v>
      </c>
      <c r="AA4897" s="832">
        <v>0</v>
      </c>
      <c r="AB4897" s="832">
        <v>0</v>
      </c>
      <c r="AC4897" s="832">
        <v>0</v>
      </c>
      <c r="AD4897" s="832">
        <v>0</v>
      </c>
      <c r="AE4897" s="832">
        <v>0</v>
      </c>
      <c r="AF4897" s="832">
        <v>0</v>
      </c>
      <c r="AG4897" s="832">
        <v>0</v>
      </c>
      <c r="AH4897" s="832">
        <v>0</v>
      </c>
      <c r="AI4897" s="832">
        <v>0</v>
      </c>
    </row>
    <row r="4898" spans="1:35" ht="15" customHeight="1">
      <c r="A4898" s="832" t="s">
        <v>1150</v>
      </c>
      <c r="B4898" s="832">
        <v>2025</v>
      </c>
      <c r="C4898" s="832" t="s">
        <v>2262</v>
      </c>
      <c r="D4898" s="832" t="s">
        <v>2263</v>
      </c>
      <c r="E4898" s="832" t="s">
        <v>2226</v>
      </c>
      <c r="F4898" s="832" t="s">
        <v>2226</v>
      </c>
      <c r="G4898" s="832">
        <v>432179.68</v>
      </c>
      <c r="H4898" s="832">
        <v>848635.69</v>
      </c>
      <c r="I4898" s="832">
        <v>1460789.6</v>
      </c>
      <c r="J4898" s="832">
        <v>2374655.63</v>
      </c>
      <c r="K4898" s="832">
        <v>2934817.11</v>
      </c>
      <c r="L4898" s="832">
        <v>3892179.69</v>
      </c>
      <c r="M4898" s="832">
        <v>4360360.5</v>
      </c>
      <c r="N4898" s="832">
        <v>5388024.0700000003</v>
      </c>
      <c r="O4898" s="832">
        <v>5854031.46</v>
      </c>
      <c r="P4898" s="832">
        <v>6775493.3399999999</v>
      </c>
      <c r="Q4898" s="832">
        <v>6975847</v>
      </c>
      <c r="R4898" s="832">
        <v>7500517.4400000004</v>
      </c>
      <c r="S4898" s="832">
        <v>634167.91</v>
      </c>
      <c r="T4898" s="832">
        <v>634167.91</v>
      </c>
      <c r="U4898" s="832">
        <v>0</v>
      </c>
      <c r="V4898" s="832">
        <v>12</v>
      </c>
      <c r="W4898" s="832">
        <v>24</v>
      </c>
      <c r="X4898" s="832">
        <v>43</v>
      </c>
      <c r="Y4898" s="832">
        <v>70</v>
      </c>
      <c r="Z4898" s="832">
        <v>87</v>
      </c>
      <c r="AA4898" s="832">
        <v>115</v>
      </c>
      <c r="AB4898" s="832">
        <v>128</v>
      </c>
      <c r="AC4898" s="832">
        <v>158</v>
      </c>
      <c r="AD4898" s="832">
        <v>172</v>
      </c>
      <c r="AE4898" s="832">
        <v>199</v>
      </c>
      <c r="AF4898" s="832">
        <v>205</v>
      </c>
      <c r="AG4898" s="832">
        <v>220</v>
      </c>
      <c r="AH4898" s="832">
        <v>19</v>
      </c>
      <c r="AI4898" s="832">
        <v>19</v>
      </c>
    </row>
    <row r="4899" spans="1:35" ht="15" customHeight="1">
      <c r="A4899" s="832" t="s">
        <v>1150</v>
      </c>
      <c r="B4899" s="832">
        <v>2025</v>
      </c>
      <c r="C4899" s="832" t="s">
        <v>2264</v>
      </c>
      <c r="D4899" s="832" t="s">
        <v>2265</v>
      </c>
      <c r="E4899" s="832" t="s">
        <v>2226</v>
      </c>
      <c r="F4899" s="832" t="s">
        <v>2226</v>
      </c>
      <c r="G4899" s="832">
        <v>386265.71</v>
      </c>
      <c r="H4899" s="832">
        <v>386265.71</v>
      </c>
      <c r="I4899" s="832">
        <v>386265.71</v>
      </c>
      <c r="J4899" s="832">
        <v>484996.71</v>
      </c>
      <c r="K4899" s="832">
        <v>1107950.57</v>
      </c>
      <c r="L4899" s="832">
        <v>1462772.16</v>
      </c>
      <c r="M4899" s="832">
        <v>2351244.8199999998</v>
      </c>
      <c r="N4899" s="832">
        <v>3002403.22</v>
      </c>
      <c r="O4899" s="832">
        <v>3826037.53</v>
      </c>
      <c r="P4899" s="832">
        <v>4504132.21</v>
      </c>
      <c r="Q4899" s="832">
        <v>5041063.47</v>
      </c>
      <c r="R4899" s="832">
        <v>5424722.0300000003</v>
      </c>
      <c r="S4899" s="832">
        <v>458278.5</v>
      </c>
      <c r="T4899" s="832">
        <v>458278.5</v>
      </c>
      <c r="U4899" s="832">
        <v>0</v>
      </c>
      <c r="V4899" s="832">
        <v>8</v>
      </c>
      <c r="W4899" s="832">
        <v>8</v>
      </c>
      <c r="X4899" s="832">
        <v>8</v>
      </c>
      <c r="Y4899" s="832">
        <v>10</v>
      </c>
      <c r="Z4899" s="832">
        <v>22</v>
      </c>
      <c r="AA4899" s="832">
        <v>29</v>
      </c>
      <c r="AB4899" s="832">
        <v>47</v>
      </c>
      <c r="AC4899" s="832">
        <v>61</v>
      </c>
      <c r="AD4899" s="832">
        <v>78</v>
      </c>
      <c r="AE4899" s="832">
        <v>92</v>
      </c>
      <c r="AF4899" s="832">
        <v>103</v>
      </c>
      <c r="AG4899" s="832">
        <v>111</v>
      </c>
      <c r="AH4899" s="832">
        <v>9</v>
      </c>
      <c r="AI4899" s="832">
        <v>9</v>
      </c>
    </row>
    <row r="4900" spans="1:35" ht="15" customHeight="1">
      <c r="A4900" s="832" t="s">
        <v>1150</v>
      </c>
      <c r="B4900" s="832">
        <v>2025</v>
      </c>
      <c r="C4900" s="832" t="s">
        <v>2266</v>
      </c>
      <c r="D4900" s="832" t="s">
        <v>2267</v>
      </c>
      <c r="E4900" s="832" t="s">
        <v>2226</v>
      </c>
      <c r="F4900" s="832" t="s">
        <v>2226</v>
      </c>
      <c r="G4900" s="832">
        <v>0</v>
      </c>
      <c r="H4900" s="832">
        <v>0</v>
      </c>
      <c r="I4900" s="832">
        <v>38132.949999999997</v>
      </c>
      <c r="J4900" s="832">
        <v>74763.179999999993</v>
      </c>
      <c r="K4900" s="832">
        <v>113896.05</v>
      </c>
      <c r="L4900" s="832">
        <v>187722.05</v>
      </c>
      <c r="M4900" s="832">
        <v>187722.05</v>
      </c>
      <c r="N4900" s="832">
        <v>226386.45</v>
      </c>
      <c r="O4900" s="832">
        <v>226386.45</v>
      </c>
      <c r="P4900" s="832">
        <v>303732.45</v>
      </c>
      <c r="Q4900" s="832">
        <v>343657.18</v>
      </c>
      <c r="R4900" s="832">
        <v>343657.18</v>
      </c>
      <c r="S4900" s="832">
        <v>31241.56</v>
      </c>
      <c r="T4900" s="832">
        <v>31241.56</v>
      </c>
      <c r="U4900" s="832">
        <v>0</v>
      </c>
      <c r="V4900" s="832">
        <v>0</v>
      </c>
      <c r="W4900" s="832">
        <v>0</v>
      </c>
      <c r="X4900" s="832">
        <v>1</v>
      </c>
      <c r="Y4900" s="832">
        <v>2</v>
      </c>
      <c r="Z4900" s="832">
        <v>3</v>
      </c>
      <c r="AA4900" s="832">
        <v>5</v>
      </c>
      <c r="AB4900" s="832">
        <v>5</v>
      </c>
      <c r="AC4900" s="832">
        <v>6</v>
      </c>
      <c r="AD4900" s="832">
        <v>6</v>
      </c>
      <c r="AE4900" s="832">
        <v>8</v>
      </c>
      <c r="AF4900" s="832">
        <v>9</v>
      </c>
      <c r="AG4900" s="832">
        <v>9</v>
      </c>
      <c r="AH4900" s="832">
        <v>1</v>
      </c>
      <c r="AI4900" s="832">
        <v>1</v>
      </c>
    </row>
    <row r="4901" spans="1:35" ht="15" customHeight="1">
      <c r="A4901" s="832" t="s">
        <v>1150</v>
      </c>
      <c r="B4901" s="832">
        <v>2025</v>
      </c>
      <c r="C4901" s="832" t="s">
        <v>2268</v>
      </c>
      <c r="D4901" s="832" t="s">
        <v>2269</v>
      </c>
      <c r="E4901" s="832" t="s">
        <v>2226</v>
      </c>
      <c r="F4901" s="832" t="s">
        <v>2226</v>
      </c>
      <c r="G4901" s="832">
        <v>0</v>
      </c>
      <c r="H4901" s="832">
        <v>0</v>
      </c>
      <c r="I4901" s="832">
        <v>0</v>
      </c>
      <c r="J4901" s="832">
        <v>0</v>
      </c>
      <c r="K4901" s="832">
        <v>0</v>
      </c>
      <c r="L4901" s="832">
        <v>0</v>
      </c>
      <c r="M4901" s="832">
        <v>0</v>
      </c>
      <c r="N4901" s="832">
        <v>0</v>
      </c>
      <c r="O4901" s="832">
        <v>0</v>
      </c>
      <c r="P4901" s="832">
        <v>0</v>
      </c>
      <c r="Q4901" s="832">
        <v>0</v>
      </c>
      <c r="R4901" s="832">
        <v>0</v>
      </c>
      <c r="S4901" s="832">
        <v>0</v>
      </c>
      <c r="T4901" s="832">
        <v>0</v>
      </c>
      <c r="U4901" s="832">
        <v>0</v>
      </c>
      <c r="V4901" s="832">
        <v>0</v>
      </c>
      <c r="W4901" s="832">
        <v>0</v>
      </c>
      <c r="X4901" s="832">
        <v>0</v>
      </c>
      <c r="Y4901" s="832">
        <v>0</v>
      </c>
      <c r="Z4901" s="832">
        <v>0</v>
      </c>
      <c r="AA4901" s="832">
        <v>0</v>
      </c>
      <c r="AB4901" s="832">
        <v>0</v>
      </c>
      <c r="AC4901" s="832">
        <v>0</v>
      </c>
      <c r="AD4901" s="832">
        <v>0</v>
      </c>
      <c r="AE4901" s="832">
        <v>0</v>
      </c>
      <c r="AF4901" s="832">
        <v>0</v>
      </c>
      <c r="AG4901" s="832">
        <v>0</v>
      </c>
      <c r="AH4901" s="832">
        <v>0</v>
      </c>
      <c r="AI4901" s="832">
        <v>0</v>
      </c>
    </row>
    <row r="4902" spans="1:35" ht="15" customHeight="1">
      <c r="A4902" s="832" t="s">
        <v>1150</v>
      </c>
      <c r="B4902" s="832">
        <v>2025</v>
      </c>
      <c r="C4902" s="832" t="s">
        <v>2270</v>
      </c>
      <c r="D4902" s="832" t="s">
        <v>2271</v>
      </c>
      <c r="E4902" s="832" t="s">
        <v>2226</v>
      </c>
      <c r="F4902" s="832" t="s">
        <v>2226</v>
      </c>
      <c r="G4902" s="832">
        <v>0</v>
      </c>
      <c r="H4902" s="832">
        <v>0</v>
      </c>
      <c r="I4902" s="832">
        <v>0</v>
      </c>
      <c r="J4902" s="832">
        <v>0</v>
      </c>
      <c r="K4902" s="832">
        <v>0</v>
      </c>
      <c r="L4902" s="832">
        <v>0</v>
      </c>
      <c r="M4902" s="832">
        <v>0</v>
      </c>
      <c r="N4902" s="832">
        <v>0</v>
      </c>
      <c r="O4902" s="832">
        <v>0</v>
      </c>
      <c r="P4902" s="832">
        <v>0</v>
      </c>
      <c r="Q4902" s="832">
        <v>0</v>
      </c>
      <c r="R4902" s="832">
        <v>0</v>
      </c>
      <c r="S4902" s="832">
        <v>0</v>
      </c>
      <c r="T4902" s="832">
        <v>0</v>
      </c>
      <c r="U4902" s="832">
        <v>0</v>
      </c>
      <c r="V4902" s="832">
        <v>0</v>
      </c>
      <c r="W4902" s="832">
        <v>0</v>
      </c>
      <c r="X4902" s="832">
        <v>0</v>
      </c>
      <c r="Y4902" s="832">
        <v>0</v>
      </c>
      <c r="Z4902" s="832">
        <v>0</v>
      </c>
      <c r="AA4902" s="832">
        <v>0</v>
      </c>
      <c r="AB4902" s="832">
        <v>0</v>
      </c>
      <c r="AC4902" s="832">
        <v>0</v>
      </c>
      <c r="AD4902" s="832">
        <v>0</v>
      </c>
      <c r="AE4902" s="832">
        <v>0</v>
      </c>
      <c r="AF4902" s="832">
        <v>0</v>
      </c>
      <c r="AG4902" s="832">
        <v>0</v>
      </c>
      <c r="AH4902" s="832">
        <v>0</v>
      </c>
      <c r="AI4902" s="832">
        <v>0</v>
      </c>
    </row>
    <row r="4903" spans="1:35" ht="15" customHeight="1">
      <c r="A4903" s="832" t="s">
        <v>1150</v>
      </c>
      <c r="B4903" s="832">
        <v>2025</v>
      </c>
      <c r="C4903" s="832" t="s">
        <v>2272</v>
      </c>
      <c r="D4903" s="832" t="s">
        <v>2273</v>
      </c>
      <c r="E4903" s="832" t="s">
        <v>2226</v>
      </c>
      <c r="F4903" s="832" t="s">
        <v>2226</v>
      </c>
      <c r="G4903" s="832">
        <v>200240.38</v>
      </c>
      <c r="H4903" s="832">
        <v>440762.14</v>
      </c>
      <c r="I4903" s="832">
        <v>803461.5</v>
      </c>
      <c r="J4903" s="832">
        <v>1289091.05</v>
      </c>
      <c r="K4903" s="832">
        <v>1705965.11</v>
      </c>
      <c r="L4903" s="832">
        <v>1789527.62</v>
      </c>
      <c r="M4903" s="832">
        <v>2298356.7200000002</v>
      </c>
      <c r="N4903" s="832">
        <v>2706206.15</v>
      </c>
      <c r="O4903" s="832">
        <v>3027146.87</v>
      </c>
      <c r="P4903" s="832">
        <v>3546169.75</v>
      </c>
      <c r="Q4903" s="832">
        <v>3962747.29</v>
      </c>
      <c r="R4903" s="832">
        <v>4375101.2300000004</v>
      </c>
      <c r="S4903" s="832">
        <v>360249.75</v>
      </c>
      <c r="T4903" s="832">
        <v>360249.75</v>
      </c>
      <c r="U4903" s="832">
        <v>0</v>
      </c>
      <c r="V4903" s="832">
        <v>5</v>
      </c>
      <c r="W4903" s="832">
        <v>11</v>
      </c>
      <c r="X4903" s="832">
        <v>20</v>
      </c>
      <c r="Y4903" s="832">
        <v>32</v>
      </c>
      <c r="Z4903" s="832">
        <v>42</v>
      </c>
      <c r="AA4903" s="832">
        <v>44</v>
      </c>
      <c r="AB4903" s="832">
        <v>57</v>
      </c>
      <c r="AC4903" s="832">
        <v>67</v>
      </c>
      <c r="AD4903" s="832">
        <v>75</v>
      </c>
      <c r="AE4903" s="832">
        <v>88</v>
      </c>
      <c r="AF4903" s="832">
        <v>98</v>
      </c>
      <c r="AG4903" s="832">
        <v>108</v>
      </c>
      <c r="AH4903" s="832">
        <v>9</v>
      </c>
      <c r="AI4903" s="832">
        <v>9</v>
      </c>
    </row>
    <row r="4904" spans="1:35" ht="15" customHeight="1">
      <c r="A4904" s="832" t="s">
        <v>1150</v>
      </c>
      <c r="B4904" s="832">
        <v>2025</v>
      </c>
      <c r="C4904" s="832" t="s">
        <v>2274</v>
      </c>
      <c r="D4904" s="832" t="s">
        <v>2275</v>
      </c>
      <c r="E4904" s="832" t="s">
        <v>2226</v>
      </c>
      <c r="F4904" s="832" t="s">
        <v>2226</v>
      </c>
      <c r="G4904" s="832">
        <v>380407.41</v>
      </c>
      <c r="H4904" s="832">
        <v>520776.04</v>
      </c>
      <c r="I4904" s="832">
        <v>888292.5</v>
      </c>
      <c r="J4904" s="832">
        <v>1413554.96</v>
      </c>
      <c r="K4904" s="832">
        <v>1889444.67</v>
      </c>
      <c r="L4904" s="832">
        <v>1889444.67</v>
      </c>
      <c r="M4904" s="832">
        <v>1937644.59</v>
      </c>
      <c r="N4904" s="832">
        <v>1937644.59</v>
      </c>
      <c r="O4904" s="832">
        <v>1937644.59</v>
      </c>
      <c r="P4904" s="832">
        <v>2027617.63</v>
      </c>
      <c r="Q4904" s="832">
        <v>2311022.87</v>
      </c>
      <c r="R4904" s="832">
        <v>2411463.6800000002</v>
      </c>
      <c r="S4904" s="832">
        <v>210092.99</v>
      </c>
      <c r="T4904" s="832">
        <v>210092.99</v>
      </c>
      <c r="U4904" s="832">
        <v>0</v>
      </c>
      <c r="V4904" s="832">
        <v>8</v>
      </c>
      <c r="W4904" s="832">
        <v>11</v>
      </c>
      <c r="X4904" s="832">
        <v>19</v>
      </c>
      <c r="Y4904" s="832">
        <v>30</v>
      </c>
      <c r="Z4904" s="832">
        <v>40</v>
      </c>
      <c r="AA4904" s="832">
        <v>40</v>
      </c>
      <c r="AB4904" s="832">
        <v>41</v>
      </c>
      <c r="AC4904" s="832">
        <v>41</v>
      </c>
      <c r="AD4904" s="832">
        <v>41</v>
      </c>
      <c r="AE4904" s="832">
        <v>43</v>
      </c>
      <c r="AF4904" s="832">
        <v>49</v>
      </c>
      <c r="AG4904" s="832">
        <v>51</v>
      </c>
      <c r="AH4904" s="832">
        <v>4</v>
      </c>
      <c r="AI4904" s="832">
        <v>4</v>
      </c>
    </row>
    <row r="4905" spans="1:35" ht="15" customHeight="1">
      <c r="A4905" s="832" t="s">
        <v>1150</v>
      </c>
      <c r="B4905" s="832">
        <v>2025</v>
      </c>
      <c r="C4905" s="832" t="s">
        <v>2276</v>
      </c>
      <c r="D4905" s="832" t="s">
        <v>2277</v>
      </c>
      <c r="E4905" s="832" t="s">
        <v>2226</v>
      </c>
      <c r="F4905" s="832" t="s">
        <v>2226</v>
      </c>
      <c r="G4905" s="832">
        <v>169496.85</v>
      </c>
      <c r="H4905" s="832">
        <v>215744.85</v>
      </c>
      <c r="I4905" s="832">
        <v>274005.83</v>
      </c>
      <c r="J4905" s="832">
        <v>386161.83</v>
      </c>
      <c r="K4905" s="832">
        <v>542517.82999999996</v>
      </c>
      <c r="L4905" s="832">
        <v>935489.69</v>
      </c>
      <c r="M4905" s="832">
        <v>1467952.74</v>
      </c>
      <c r="N4905" s="832">
        <v>1803047.26</v>
      </c>
      <c r="O4905" s="832">
        <v>2040067.87</v>
      </c>
      <c r="P4905" s="832">
        <v>2040067.87</v>
      </c>
      <c r="Q4905" s="832">
        <v>2147629.52</v>
      </c>
      <c r="R4905" s="832">
        <v>2311559.62</v>
      </c>
      <c r="S4905" s="832">
        <v>195239.05</v>
      </c>
      <c r="T4905" s="832">
        <v>195239.05</v>
      </c>
      <c r="U4905" s="832">
        <v>0</v>
      </c>
      <c r="V4905" s="832">
        <v>3</v>
      </c>
      <c r="W4905" s="832">
        <v>4</v>
      </c>
      <c r="X4905" s="832">
        <v>5</v>
      </c>
      <c r="Y4905" s="832">
        <v>7</v>
      </c>
      <c r="Z4905" s="832">
        <v>10</v>
      </c>
      <c r="AA4905" s="832">
        <v>18</v>
      </c>
      <c r="AB4905" s="832">
        <v>29</v>
      </c>
      <c r="AC4905" s="832">
        <v>36</v>
      </c>
      <c r="AD4905" s="832">
        <v>41</v>
      </c>
      <c r="AE4905" s="832">
        <v>41</v>
      </c>
      <c r="AF4905" s="832">
        <v>43</v>
      </c>
      <c r="AG4905" s="832">
        <v>46</v>
      </c>
      <c r="AH4905" s="832">
        <v>4</v>
      </c>
      <c r="AI4905" s="832">
        <v>4</v>
      </c>
    </row>
    <row r="4906" spans="1:35" ht="15" customHeight="1">
      <c r="A4906" s="832" t="s">
        <v>1150</v>
      </c>
      <c r="B4906" s="832">
        <v>2025</v>
      </c>
      <c r="C4906" s="832" t="s">
        <v>2278</v>
      </c>
      <c r="D4906" s="832" t="s">
        <v>2279</v>
      </c>
      <c r="E4906" s="832" t="s">
        <v>333</v>
      </c>
      <c r="F4906" s="832" t="s">
        <v>2226</v>
      </c>
      <c r="G4906" s="832">
        <v>0</v>
      </c>
      <c r="H4906" s="832">
        <v>0</v>
      </c>
      <c r="I4906" s="832">
        <v>0</v>
      </c>
      <c r="J4906" s="832">
        <v>0</v>
      </c>
      <c r="K4906" s="832">
        <v>0</v>
      </c>
      <c r="L4906" s="832">
        <v>0</v>
      </c>
      <c r="M4906" s="832">
        <v>0</v>
      </c>
      <c r="N4906" s="832">
        <v>0</v>
      </c>
      <c r="O4906" s="832">
        <v>0</v>
      </c>
      <c r="P4906" s="832">
        <v>0</v>
      </c>
      <c r="Q4906" s="832">
        <v>0</v>
      </c>
      <c r="R4906" s="832">
        <v>0</v>
      </c>
      <c r="S4906" s="832">
        <v>0</v>
      </c>
      <c r="T4906" s="832">
        <v>0</v>
      </c>
      <c r="U4906" s="832">
        <v>0</v>
      </c>
      <c r="V4906" s="832">
        <v>0</v>
      </c>
      <c r="W4906" s="832">
        <v>0</v>
      </c>
      <c r="X4906" s="832">
        <v>0</v>
      </c>
      <c r="Y4906" s="832">
        <v>0</v>
      </c>
      <c r="Z4906" s="832">
        <v>0</v>
      </c>
      <c r="AA4906" s="832">
        <v>0</v>
      </c>
      <c r="AB4906" s="832">
        <v>0</v>
      </c>
      <c r="AC4906" s="832">
        <v>0</v>
      </c>
      <c r="AD4906" s="832">
        <v>0</v>
      </c>
      <c r="AE4906" s="832">
        <v>0</v>
      </c>
      <c r="AF4906" s="832">
        <v>0</v>
      </c>
      <c r="AG4906" s="832">
        <v>0</v>
      </c>
      <c r="AH4906" s="832">
        <v>0</v>
      </c>
      <c r="AI4906" s="832">
        <v>0</v>
      </c>
    </row>
    <row r="4907" spans="1:35" ht="15" customHeight="1">
      <c r="A4907" s="832" t="s">
        <v>1150</v>
      </c>
      <c r="B4907" s="832">
        <v>2025</v>
      </c>
      <c r="C4907" s="832" t="s">
        <v>2280</v>
      </c>
      <c r="D4907" s="832" t="s">
        <v>2281</v>
      </c>
      <c r="E4907" s="832" t="s">
        <v>333</v>
      </c>
      <c r="F4907" s="832" t="s">
        <v>2226</v>
      </c>
      <c r="G4907" s="832">
        <v>129445</v>
      </c>
      <c r="H4907" s="832">
        <v>179373</v>
      </c>
      <c r="I4907" s="832">
        <v>247800</v>
      </c>
      <c r="J4907" s="832">
        <v>436684</v>
      </c>
      <c r="K4907" s="832">
        <v>558298</v>
      </c>
      <c r="L4907" s="832">
        <v>650244</v>
      </c>
      <c r="M4907" s="832">
        <v>739654</v>
      </c>
      <c r="N4907" s="832">
        <v>839647</v>
      </c>
      <c r="O4907" s="832">
        <v>911430</v>
      </c>
      <c r="P4907" s="832">
        <v>1025090</v>
      </c>
      <c r="Q4907" s="832">
        <v>1080028</v>
      </c>
      <c r="R4907" s="832">
        <v>1131627</v>
      </c>
      <c r="S4907" s="832">
        <v>98184.36</v>
      </c>
      <c r="T4907" s="832">
        <v>98184.36</v>
      </c>
      <c r="U4907" s="832">
        <v>0</v>
      </c>
      <c r="V4907" s="832">
        <v>63</v>
      </c>
      <c r="W4907" s="832">
        <v>85</v>
      </c>
      <c r="X4907" s="832">
        <v>116</v>
      </c>
      <c r="Y4907" s="832">
        <v>220</v>
      </c>
      <c r="Z4907" s="832">
        <v>282</v>
      </c>
      <c r="AA4907" s="832">
        <v>321</v>
      </c>
      <c r="AB4907" s="832">
        <v>358</v>
      </c>
      <c r="AC4907" s="832">
        <v>402</v>
      </c>
      <c r="AD4907" s="832">
        <v>431</v>
      </c>
      <c r="AE4907" s="832">
        <v>476</v>
      </c>
      <c r="AF4907" s="832">
        <v>500</v>
      </c>
      <c r="AG4907" s="832">
        <v>520</v>
      </c>
      <c r="AH4907" s="832">
        <v>45</v>
      </c>
      <c r="AI4907" s="832">
        <v>45</v>
      </c>
    </row>
    <row r="4908" spans="1:35" ht="15" customHeight="1">
      <c r="A4908" s="832" t="s">
        <v>1150</v>
      </c>
      <c r="B4908" s="832">
        <v>2025</v>
      </c>
      <c r="C4908" s="832" t="s">
        <v>2282</v>
      </c>
      <c r="D4908" s="832" t="s">
        <v>2283</v>
      </c>
      <c r="E4908" s="832" t="s">
        <v>333</v>
      </c>
      <c r="F4908" s="832" t="s">
        <v>2226</v>
      </c>
      <c r="G4908" s="832">
        <v>0</v>
      </c>
      <c r="H4908" s="832">
        <v>0</v>
      </c>
      <c r="I4908" s="832">
        <v>2188.08</v>
      </c>
      <c r="J4908" s="832">
        <v>5130.8900000000003</v>
      </c>
      <c r="K4908" s="832">
        <v>12927.77</v>
      </c>
      <c r="L4908" s="832">
        <v>29498.26</v>
      </c>
      <c r="M4908" s="832">
        <v>39892.51</v>
      </c>
      <c r="N4908" s="832">
        <v>48242.23</v>
      </c>
      <c r="O4908" s="832">
        <v>63911.07</v>
      </c>
      <c r="P4908" s="832">
        <v>63911.07</v>
      </c>
      <c r="Q4908" s="832">
        <v>63911.07</v>
      </c>
      <c r="R4908" s="832">
        <v>63911.07</v>
      </c>
      <c r="S4908" s="832">
        <v>5810.1</v>
      </c>
      <c r="T4908" s="832">
        <v>5810.1</v>
      </c>
      <c r="U4908" s="832">
        <v>0</v>
      </c>
      <c r="V4908" s="832">
        <v>0</v>
      </c>
      <c r="W4908" s="832">
        <v>0</v>
      </c>
      <c r="X4908" s="832">
        <v>1</v>
      </c>
      <c r="Y4908" s="832">
        <v>2</v>
      </c>
      <c r="Z4908" s="832">
        <v>5</v>
      </c>
      <c r="AA4908" s="832">
        <v>12</v>
      </c>
      <c r="AB4908" s="832">
        <v>16</v>
      </c>
      <c r="AC4908" s="832">
        <v>19</v>
      </c>
      <c r="AD4908" s="832">
        <v>22</v>
      </c>
      <c r="AE4908" s="832">
        <v>22</v>
      </c>
      <c r="AF4908" s="832">
        <v>22</v>
      </c>
      <c r="AG4908" s="832">
        <v>22</v>
      </c>
      <c r="AH4908" s="832">
        <v>2</v>
      </c>
      <c r="AI4908" s="832">
        <v>2</v>
      </c>
    </row>
    <row r="4909" spans="1:35" ht="15" customHeight="1">
      <c r="A4909" s="832" t="s">
        <v>1150</v>
      </c>
      <c r="B4909" s="832">
        <v>2025</v>
      </c>
      <c r="C4909" s="832" t="s">
        <v>2284</v>
      </c>
      <c r="D4909" s="832" t="s">
        <v>2285</v>
      </c>
      <c r="E4909" s="832" t="s">
        <v>333</v>
      </c>
      <c r="F4909" s="832" t="s">
        <v>2226</v>
      </c>
      <c r="G4909" s="832">
        <v>0</v>
      </c>
      <c r="H4909" s="832">
        <v>0</v>
      </c>
      <c r="I4909" s="832">
        <v>0</v>
      </c>
      <c r="J4909" s="832">
        <v>0</v>
      </c>
      <c r="K4909" s="832">
        <v>0</v>
      </c>
      <c r="L4909" s="832">
        <v>0</v>
      </c>
      <c r="M4909" s="832">
        <v>0</v>
      </c>
      <c r="N4909" s="832">
        <v>0</v>
      </c>
      <c r="O4909" s="832">
        <v>0</v>
      </c>
      <c r="P4909" s="832">
        <v>0</v>
      </c>
      <c r="Q4909" s="832">
        <v>0</v>
      </c>
      <c r="R4909" s="832">
        <v>0</v>
      </c>
      <c r="S4909" s="832">
        <v>0</v>
      </c>
      <c r="T4909" s="832">
        <v>0</v>
      </c>
      <c r="U4909" s="832">
        <v>0</v>
      </c>
      <c r="V4909" s="832">
        <v>0</v>
      </c>
      <c r="W4909" s="832">
        <v>0</v>
      </c>
      <c r="X4909" s="832">
        <v>0</v>
      </c>
      <c r="Y4909" s="832">
        <v>0</v>
      </c>
      <c r="Z4909" s="832">
        <v>0</v>
      </c>
      <c r="AA4909" s="832">
        <v>0</v>
      </c>
      <c r="AB4909" s="832">
        <v>0</v>
      </c>
      <c r="AC4909" s="832">
        <v>0</v>
      </c>
      <c r="AD4909" s="832">
        <v>0</v>
      </c>
      <c r="AE4909" s="832">
        <v>0</v>
      </c>
      <c r="AF4909" s="832">
        <v>0</v>
      </c>
      <c r="AG4909" s="832">
        <v>0</v>
      </c>
      <c r="AH4909" s="832">
        <v>0</v>
      </c>
      <c r="AI4909" s="832">
        <v>0</v>
      </c>
    </row>
    <row r="4910" spans="1:35" ht="15" customHeight="1">
      <c r="A4910" s="832" t="s">
        <v>1150</v>
      </c>
      <c r="B4910" s="832">
        <v>2025</v>
      </c>
      <c r="C4910" s="832" t="s">
        <v>2286</v>
      </c>
      <c r="D4910" s="832" t="s">
        <v>2285</v>
      </c>
      <c r="E4910" s="832" t="s">
        <v>333</v>
      </c>
      <c r="F4910" s="832" t="s">
        <v>2226</v>
      </c>
      <c r="G4910" s="832">
        <v>3500</v>
      </c>
      <c r="H4910" s="832">
        <v>3500</v>
      </c>
      <c r="I4910" s="832">
        <v>3500</v>
      </c>
      <c r="J4910" s="832">
        <v>3500</v>
      </c>
      <c r="K4910" s="832">
        <v>3500</v>
      </c>
      <c r="L4910" s="832">
        <v>3500</v>
      </c>
      <c r="M4910" s="832">
        <v>3500</v>
      </c>
      <c r="N4910" s="832">
        <v>5644</v>
      </c>
      <c r="O4910" s="832">
        <v>5644</v>
      </c>
      <c r="P4910" s="832">
        <v>5644</v>
      </c>
      <c r="Q4910" s="832">
        <v>5644</v>
      </c>
      <c r="R4910" s="832">
        <v>11710</v>
      </c>
      <c r="S4910" s="832">
        <v>513.09</v>
      </c>
      <c r="T4910" s="832">
        <v>513.09</v>
      </c>
      <c r="U4910" s="832">
        <v>0</v>
      </c>
      <c r="V4910" s="832">
        <v>1</v>
      </c>
      <c r="W4910" s="832">
        <v>1</v>
      </c>
      <c r="X4910" s="832">
        <v>1</v>
      </c>
      <c r="Y4910" s="832">
        <v>1</v>
      </c>
      <c r="Z4910" s="832">
        <v>1</v>
      </c>
      <c r="AA4910" s="832">
        <v>1</v>
      </c>
      <c r="AB4910" s="832">
        <v>1</v>
      </c>
      <c r="AC4910" s="832">
        <v>2</v>
      </c>
      <c r="AD4910" s="832">
        <v>2</v>
      </c>
      <c r="AE4910" s="832">
        <v>2</v>
      </c>
      <c r="AF4910" s="832">
        <v>2</v>
      </c>
      <c r="AG4910" s="832">
        <v>4</v>
      </c>
      <c r="AH4910" s="832">
        <v>0</v>
      </c>
      <c r="AI4910" s="832">
        <v>0</v>
      </c>
    </row>
    <row r="4911" spans="1:35" ht="15" customHeight="1">
      <c r="A4911" s="832" t="s">
        <v>1150</v>
      </c>
      <c r="B4911" s="832">
        <v>2025</v>
      </c>
      <c r="C4911" s="832" t="s">
        <v>2287</v>
      </c>
      <c r="D4911" s="832" t="s">
        <v>2288</v>
      </c>
      <c r="E4911" s="832" t="s">
        <v>333</v>
      </c>
      <c r="F4911" s="832" t="s">
        <v>2226</v>
      </c>
      <c r="G4911" s="832">
        <v>26.16</v>
      </c>
      <c r="H4911" s="832">
        <v>626.16</v>
      </c>
      <c r="I4911" s="832">
        <v>655.35</v>
      </c>
      <c r="J4911" s="832">
        <v>685.97</v>
      </c>
      <c r="K4911" s="832">
        <v>1980.69</v>
      </c>
      <c r="L4911" s="832">
        <v>1980.69</v>
      </c>
      <c r="M4911" s="832">
        <v>4881.41</v>
      </c>
      <c r="N4911" s="832">
        <v>4881.41</v>
      </c>
      <c r="O4911" s="832">
        <v>4881.41</v>
      </c>
      <c r="P4911" s="832">
        <v>6055.49</v>
      </c>
      <c r="Q4911" s="832">
        <v>6055.49</v>
      </c>
      <c r="R4911" s="832">
        <v>6055.49</v>
      </c>
      <c r="S4911" s="832">
        <v>550.5</v>
      </c>
      <c r="T4911" s="832">
        <v>550.5</v>
      </c>
      <c r="U4911" s="832">
        <v>0</v>
      </c>
      <c r="V4911" s="832">
        <v>1</v>
      </c>
      <c r="W4911" s="832">
        <v>2</v>
      </c>
      <c r="X4911" s="832">
        <v>3</v>
      </c>
      <c r="Y4911" s="832">
        <v>4</v>
      </c>
      <c r="Z4911" s="832">
        <v>5</v>
      </c>
      <c r="AA4911" s="832">
        <v>5</v>
      </c>
      <c r="AB4911" s="832">
        <v>8</v>
      </c>
      <c r="AC4911" s="832">
        <v>8</v>
      </c>
      <c r="AD4911" s="832">
        <v>8</v>
      </c>
      <c r="AE4911" s="832">
        <v>10</v>
      </c>
      <c r="AF4911" s="832">
        <v>10</v>
      </c>
      <c r="AG4911" s="832">
        <v>10</v>
      </c>
      <c r="AH4911" s="832">
        <v>1</v>
      </c>
      <c r="AI4911" s="832">
        <v>1</v>
      </c>
    </row>
    <row r="4912" spans="1:35" ht="15" customHeight="1">
      <c r="A4912" s="832" t="s">
        <v>1150</v>
      </c>
      <c r="B4912" s="832">
        <v>2025</v>
      </c>
      <c r="C4912" s="832" t="s">
        <v>2289</v>
      </c>
      <c r="D4912" s="832" t="s">
        <v>2290</v>
      </c>
      <c r="E4912" s="832" t="s">
        <v>333</v>
      </c>
      <c r="F4912" s="832" t="s">
        <v>2226</v>
      </c>
      <c r="G4912" s="832">
        <v>53623</v>
      </c>
      <c r="H4912" s="832">
        <v>95893</v>
      </c>
      <c r="I4912" s="832">
        <v>137562</v>
      </c>
      <c r="J4912" s="832">
        <v>200962</v>
      </c>
      <c r="K4912" s="832">
        <v>279560</v>
      </c>
      <c r="L4912" s="832">
        <v>336445</v>
      </c>
      <c r="M4912" s="832">
        <v>384676</v>
      </c>
      <c r="N4912" s="832">
        <v>457285</v>
      </c>
      <c r="O4912" s="832">
        <v>498853.75</v>
      </c>
      <c r="P4912" s="832">
        <v>571851.75</v>
      </c>
      <c r="Q4912" s="832">
        <v>603296.75</v>
      </c>
      <c r="R4912" s="832">
        <v>635744.75</v>
      </c>
      <c r="S4912" s="832">
        <v>54845.16</v>
      </c>
      <c r="T4912" s="832">
        <v>54845.16</v>
      </c>
      <c r="U4912" s="832">
        <v>0</v>
      </c>
      <c r="V4912" s="832">
        <v>43</v>
      </c>
      <c r="W4912" s="832">
        <v>81</v>
      </c>
      <c r="X4912" s="832">
        <v>123</v>
      </c>
      <c r="Y4912" s="832">
        <v>184</v>
      </c>
      <c r="Z4912" s="832">
        <v>254</v>
      </c>
      <c r="AA4912" s="832">
        <v>309</v>
      </c>
      <c r="AB4912" s="832">
        <v>349</v>
      </c>
      <c r="AC4912" s="832">
        <v>415</v>
      </c>
      <c r="AD4912" s="832">
        <v>455</v>
      </c>
      <c r="AE4912" s="832">
        <v>528</v>
      </c>
      <c r="AF4912" s="832">
        <v>565</v>
      </c>
      <c r="AG4912" s="832">
        <v>600</v>
      </c>
      <c r="AH4912" s="832">
        <v>51</v>
      </c>
      <c r="AI4912" s="832">
        <v>51</v>
      </c>
    </row>
    <row r="4913" spans="1:35" ht="15" customHeight="1">
      <c r="A4913" s="832" t="s">
        <v>1150</v>
      </c>
      <c r="B4913" s="832">
        <v>2025</v>
      </c>
      <c r="C4913" s="832" t="s">
        <v>2291</v>
      </c>
      <c r="D4913" s="832" t="s">
        <v>2292</v>
      </c>
      <c r="E4913" s="832" t="s">
        <v>333</v>
      </c>
      <c r="F4913" s="832" t="s">
        <v>2226</v>
      </c>
      <c r="G4913" s="832">
        <v>0</v>
      </c>
      <c r="H4913" s="832">
        <v>0</v>
      </c>
      <c r="I4913" s="832">
        <v>0</v>
      </c>
      <c r="J4913" s="832">
        <v>0</v>
      </c>
      <c r="K4913" s="832">
        <v>0</v>
      </c>
      <c r="L4913" s="832">
        <v>0</v>
      </c>
      <c r="M4913" s="832">
        <v>0</v>
      </c>
      <c r="N4913" s="832">
        <v>0</v>
      </c>
      <c r="O4913" s="832">
        <v>0</v>
      </c>
      <c r="P4913" s="832">
        <v>0</v>
      </c>
      <c r="Q4913" s="832">
        <v>0</v>
      </c>
      <c r="R4913" s="832">
        <v>0</v>
      </c>
      <c r="S4913" s="832">
        <v>0</v>
      </c>
      <c r="T4913" s="832">
        <v>0</v>
      </c>
      <c r="U4913" s="832">
        <v>0</v>
      </c>
      <c r="V4913" s="832">
        <v>0</v>
      </c>
      <c r="W4913" s="832">
        <v>0</v>
      </c>
      <c r="X4913" s="832">
        <v>0</v>
      </c>
      <c r="Y4913" s="832">
        <v>0</v>
      </c>
      <c r="Z4913" s="832">
        <v>0</v>
      </c>
      <c r="AA4913" s="832">
        <v>0</v>
      </c>
      <c r="AB4913" s="832">
        <v>0</v>
      </c>
      <c r="AC4913" s="832">
        <v>0</v>
      </c>
      <c r="AD4913" s="832">
        <v>0</v>
      </c>
      <c r="AE4913" s="832">
        <v>0</v>
      </c>
      <c r="AF4913" s="832">
        <v>0</v>
      </c>
      <c r="AG4913" s="832">
        <v>0</v>
      </c>
      <c r="AH4913" s="832">
        <v>0</v>
      </c>
      <c r="AI4913" s="832">
        <v>0</v>
      </c>
    </row>
    <row r="4914" spans="1:35" ht="15" customHeight="1">
      <c r="A4914" s="832" t="s">
        <v>1150</v>
      </c>
      <c r="B4914" s="832">
        <v>2025</v>
      </c>
      <c r="C4914" s="832" t="s">
        <v>2293</v>
      </c>
      <c r="D4914" s="832" t="s">
        <v>2294</v>
      </c>
      <c r="E4914" s="832" t="s">
        <v>333</v>
      </c>
      <c r="F4914" s="832" t="s">
        <v>2226</v>
      </c>
      <c r="G4914" s="832">
        <v>0</v>
      </c>
      <c r="H4914" s="832">
        <v>0</v>
      </c>
      <c r="I4914" s="832">
        <v>0</v>
      </c>
      <c r="J4914" s="832">
        <v>0</v>
      </c>
      <c r="K4914" s="832">
        <v>0</v>
      </c>
      <c r="L4914" s="832">
        <v>34573</v>
      </c>
      <c r="M4914" s="832">
        <v>71612</v>
      </c>
      <c r="N4914" s="832">
        <v>113631</v>
      </c>
      <c r="O4914" s="832">
        <v>149253</v>
      </c>
      <c r="P4914" s="832">
        <v>175541</v>
      </c>
      <c r="Q4914" s="832">
        <v>204328</v>
      </c>
      <c r="R4914" s="832">
        <v>220678</v>
      </c>
      <c r="S4914" s="832">
        <v>18575.27</v>
      </c>
      <c r="T4914" s="832">
        <v>18575.27</v>
      </c>
      <c r="U4914" s="832">
        <v>0</v>
      </c>
      <c r="V4914" s="832">
        <v>0</v>
      </c>
      <c r="W4914" s="832">
        <v>0</v>
      </c>
      <c r="X4914" s="832">
        <v>0</v>
      </c>
      <c r="Y4914" s="832">
        <v>0</v>
      </c>
      <c r="Z4914" s="832">
        <v>0</v>
      </c>
      <c r="AA4914" s="832">
        <v>21</v>
      </c>
      <c r="AB4914" s="832">
        <v>44</v>
      </c>
      <c r="AC4914" s="832">
        <v>72</v>
      </c>
      <c r="AD4914" s="832">
        <v>95</v>
      </c>
      <c r="AE4914" s="832">
        <v>112</v>
      </c>
      <c r="AF4914" s="832">
        <v>130</v>
      </c>
      <c r="AG4914" s="832">
        <v>141</v>
      </c>
      <c r="AH4914" s="832">
        <v>12</v>
      </c>
      <c r="AI4914" s="832">
        <v>12</v>
      </c>
    </row>
    <row r="4915" spans="1:35" ht="15" customHeight="1">
      <c r="A4915" s="832" t="s">
        <v>1150</v>
      </c>
      <c r="B4915" s="832">
        <v>2025</v>
      </c>
      <c r="C4915" s="832" t="s">
        <v>2295</v>
      </c>
      <c r="D4915" s="832" t="s">
        <v>2296</v>
      </c>
      <c r="E4915" s="832" t="s">
        <v>2226</v>
      </c>
      <c r="F4915" s="832" t="s">
        <v>2226</v>
      </c>
      <c r="G4915" s="832">
        <v>0</v>
      </c>
      <c r="H4915" s="832">
        <v>0</v>
      </c>
      <c r="I4915" s="832">
        <v>0</v>
      </c>
      <c r="J4915" s="832">
        <v>36711</v>
      </c>
      <c r="K4915" s="832">
        <v>62084</v>
      </c>
      <c r="L4915" s="832">
        <v>62084</v>
      </c>
      <c r="M4915" s="832">
        <v>62084</v>
      </c>
      <c r="N4915" s="832">
        <v>62084</v>
      </c>
      <c r="O4915" s="832">
        <v>62084</v>
      </c>
      <c r="P4915" s="832">
        <v>62084</v>
      </c>
      <c r="Q4915" s="832">
        <v>62084</v>
      </c>
      <c r="R4915" s="832">
        <v>62084</v>
      </c>
      <c r="S4915" s="832">
        <v>5644</v>
      </c>
      <c r="T4915" s="832">
        <v>5644</v>
      </c>
      <c r="U4915" s="832">
        <v>0</v>
      </c>
      <c r="V4915" s="832">
        <v>0</v>
      </c>
      <c r="W4915" s="832">
        <v>0</v>
      </c>
      <c r="X4915" s="832">
        <v>0</v>
      </c>
      <c r="Y4915" s="832">
        <v>1</v>
      </c>
      <c r="Z4915" s="832">
        <v>2</v>
      </c>
      <c r="AA4915" s="832">
        <v>2</v>
      </c>
      <c r="AB4915" s="832">
        <v>2</v>
      </c>
      <c r="AC4915" s="832">
        <v>2</v>
      </c>
      <c r="AD4915" s="832">
        <v>2</v>
      </c>
      <c r="AE4915" s="832">
        <v>2</v>
      </c>
      <c r="AF4915" s="832">
        <v>2</v>
      </c>
      <c r="AG4915" s="832">
        <v>2</v>
      </c>
      <c r="AH4915" s="832">
        <v>0</v>
      </c>
      <c r="AI4915" s="832">
        <v>0</v>
      </c>
    </row>
    <row r="4916" spans="1:35" ht="15" customHeight="1">
      <c r="A4916" s="832" t="s">
        <v>1150</v>
      </c>
      <c r="B4916" s="832">
        <v>2025</v>
      </c>
      <c r="C4916" s="832" t="s">
        <v>2297</v>
      </c>
      <c r="D4916" s="832" t="s">
        <v>2298</v>
      </c>
      <c r="E4916" s="832" t="s">
        <v>2226</v>
      </c>
      <c r="F4916" s="832" t="s">
        <v>2226</v>
      </c>
      <c r="G4916" s="832">
        <v>0</v>
      </c>
      <c r="H4916" s="832">
        <v>46812.51</v>
      </c>
      <c r="I4916" s="832">
        <v>46812.51</v>
      </c>
      <c r="J4916" s="832">
        <v>46812.51</v>
      </c>
      <c r="K4916" s="832">
        <v>46812.51</v>
      </c>
      <c r="L4916" s="832">
        <v>46812.51</v>
      </c>
      <c r="M4916" s="832">
        <v>46812.51</v>
      </c>
      <c r="N4916" s="832">
        <v>46812.51</v>
      </c>
      <c r="O4916" s="832">
        <v>87028.51</v>
      </c>
      <c r="P4916" s="832">
        <v>362538.31</v>
      </c>
      <c r="Q4916" s="832">
        <v>362538.31</v>
      </c>
      <c r="R4916" s="832">
        <v>403948.31</v>
      </c>
      <c r="S4916" s="832">
        <v>32958.03</v>
      </c>
      <c r="T4916" s="832">
        <v>32958.03</v>
      </c>
      <c r="U4916" s="832">
        <v>0</v>
      </c>
      <c r="V4916" s="832">
        <v>0</v>
      </c>
      <c r="W4916" s="832">
        <v>1</v>
      </c>
      <c r="X4916" s="832">
        <v>1</v>
      </c>
      <c r="Y4916" s="832">
        <v>1</v>
      </c>
      <c r="Z4916" s="832">
        <v>1</v>
      </c>
      <c r="AA4916" s="832">
        <v>1</v>
      </c>
      <c r="AB4916" s="832">
        <v>1</v>
      </c>
      <c r="AC4916" s="832">
        <v>1</v>
      </c>
      <c r="AD4916" s="832">
        <v>2</v>
      </c>
      <c r="AE4916" s="832">
        <v>9</v>
      </c>
      <c r="AF4916" s="832">
        <v>9</v>
      </c>
      <c r="AG4916" s="832">
        <v>10</v>
      </c>
      <c r="AH4916" s="832">
        <v>1</v>
      </c>
      <c r="AI4916" s="832">
        <v>1</v>
      </c>
    </row>
    <row r="4917" spans="1:35" ht="15" customHeight="1">
      <c r="A4917" s="832" t="s">
        <v>1150</v>
      </c>
      <c r="B4917" s="832">
        <v>2025</v>
      </c>
      <c r="C4917" s="832" t="s">
        <v>2299</v>
      </c>
      <c r="D4917" s="832" t="s">
        <v>2300</v>
      </c>
      <c r="E4917" s="832" t="s">
        <v>2226</v>
      </c>
      <c r="F4917" s="832" t="s">
        <v>2226</v>
      </c>
      <c r="G4917" s="832">
        <v>189533.03</v>
      </c>
      <c r="H4917" s="832">
        <v>248422.53</v>
      </c>
      <c r="I4917" s="832">
        <v>315865.46999999997</v>
      </c>
      <c r="J4917" s="832">
        <v>448297.64</v>
      </c>
      <c r="K4917" s="832">
        <v>534014.51</v>
      </c>
      <c r="L4917" s="832">
        <v>662472.28</v>
      </c>
      <c r="M4917" s="832">
        <v>738832.26</v>
      </c>
      <c r="N4917" s="832">
        <v>817304.95</v>
      </c>
      <c r="O4917" s="832">
        <v>1007181.42</v>
      </c>
      <c r="P4917" s="832">
        <v>1107874.98</v>
      </c>
      <c r="Q4917" s="832">
        <v>1141306.67</v>
      </c>
      <c r="R4917" s="832">
        <v>1215520.03</v>
      </c>
      <c r="S4917" s="832">
        <v>103755.15</v>
      </c>
      <c r="T4917" s="832">
        <v>103755.15</v>
      </c>
      <c r="U4917" s="832">
        <v>0</v>
      </c>
      <c r="V4917" s="832">
        <v>11</v>
      </c>
      <c r="W4917" s="832">
        <v>16</v>
      </c>
      <c r="X4917" s="832">
        <v>21</v>
      </c>
      <c r="Y4917" s="832">
        <v>29</v>
      </c>
      <c r="Z4917" s="832">
        <v>34</v>
      </c>
      <c r="AA4917" s="832">
        <v>41</v>
      </c>
      <c r="AB4917" s="832">
        <v>46</v>
      </c>
      <c r="AC4917" s="832">
        <v>53</v>
      </c>
      <c r="AD4917" s="832">
        <v>61</v>
      </c>
      <c r="AE4917" s="832">
        <v>66</v>
      </c>
      <c r="AF4917" s="832">
        <v>67</v>
      </c>
      <c r="AG4917" s="832">
        <v>73</v>
      </c>
      <c r="AH4917" s="832">
        <v>6</v>
      </c>
      <c r="AI4917" s="832">
        <v>6</v>
      </c>
    </row>
    <row r="4918" spans="1:35" ht="15" customHeight="1">
      <c r="A4918" s="832" t="s">
        <v>1150</v>
      </c>
      <c r="B4918" s="832">
        <v>2025</v>
      </c>
      <c r="C4918" s="832" t="s">
        <v>2301</v>
      </c>
      <c r="D4918" s="832" t="s">
        <v>2302</v>
      </c>
      <c r="E4918" s="832" t="s">
        <v>2226</v>
      </c>
      <c r="F4918" s="832" t="s">
        <v>2226</v>
      </c>
      <c r="G4918" s="832">
        <v>0</v>
      </c>
      <c r="H4918" s="832">
        <v>63705.19</v>
      </c>
      <c r="I4918" s="832">
        <v>250512.73</v>
      </c>
      <c r="J4918" s="832">
        <v>250512.73</v>
      </c>
      <c r="K4918" s="832">
        <v>311360.96999999997</v>
      </c>
      <c r="L4918" s="832">
        <v>311360.96999999997</v>
      </c>
      <c r="M4918" s="832">
        <v>375868.18</v>
      </c>
      <c r="N4918" s="832">
        <v>502014.18</v>
      </c>
      <c r="O4918" s="832">
        <v>502014.18</v>
      </c>
      <c r="P4918" s="832">
        <v>502014.18</v>
      </c>
      <c r="Q4918" s="832">
        <v>633847.18999999994</v>
      </c>
      <c r="R4918" s="832">
        <v>700185.16</v>
      </c>
      <c r="S4918" s="832">
        <v>57622.47</v>
      </c>
      <c r="T4918" s="832">
        <v>57622.47</v>
      </c>
      <c r="U4918" s="832">
        <v>0</v>
      </c>
      <c r="V4918" s="832">
        <v>0</v>
      </c>
      <c r="W4918" s="832">
        <v>1</v>
      </c>
      <c r="X4918" s="832">
        <v>4</v>
      </c>
      <c r="Y4918" s="832">
        <v>4</v>
      </c>
      <c r="Z4918" s="832">
        <v>5</v>
      </c>
      <c r="AA4918" s="832">
        <v>5</v>
      </c>
      <c r="AB4918" s="832">
        <v>6</v>
      </c>
      <c r="AC4918" s="832">
        <v>8</v>
      </c>
      <c r="AD4918" s="832">
        <v>8</v>
      </c>
      <c r="AE4918" s="832">
        <v>8</v>
      </c>
      <c r="AF4918" s="832">
        <v>10</v>
      </c>
      <c r="AG4918" s="832">
        <v>11</v>
      </c>
      <c r="AH4918" s="832">
        <v>1</v>
      </c>
      <c r="AI4918" s="832">
        <v>1</v>
      </c>
    </row>
    <row r="4919" spans="1:35" ht="15" customHeight="1">
      <c r="A4919" s="832" t="s">
        <v>1150</v>
      </c>
      <c r="B4919" s="832">
        <v>2025</v>
      </c>
      <c r="C4919" s="832" t="s">
        <v>2303</v>
      </c>
      <c r="D4919" s="832" t="s">
        <v>2304</v>
      </c>
      <c r="E4919" s="832" t="s">
        <v>2226</v>
      </c>
      <c r="F4919" s="832" t="s">
        <v>2226</v>
      </c>
      <c r="G4919" s="832">
        <v>235155.62</v>
      </c>
      <c r="H4919" s="832">
        <v>343825.54</v>
      </c>
      <c r="I4919" s="832">
        <v>474272.18</v>
      </c>
      <c r="J4919" s="832">
        <v>626559.02</v>
      </c>
      <c r="K4919" s="832">
        <v>961985.94</v>
      </c>
      <c r="L4919" s="832">
        <v>1373021.45</v>
      </c>
      <c r="M4919" s="832">
        <v>1714748.21</v>
      </c>
      <c r="N4919" s="832">
        <v>2319545.19</v>
      </c>
      <c r="O4919" s="832">
        <v>2719401.47</v>
      </c>
      <c r="P4919" s="832">
        <v>3022561.41</v>
      </c>
      <c r="Q4919" s="832">
        <v>3292011.77</v>
      </c>
      <c r="R4919" s="832">
        <v>3346581.53</v>
      </c>
      <c r="S4919" s="832">
        <v>299273.8</v>
      </c>
      <c r="T4919" s="832">
        <v>299273.8</v>
      </c>
      <c r="U4919" s="832">
        <v>0</v>
      </c>
      <c r="V4919" s="832">
        <v>9</v>
      </c>
      <c r="W4919" s="832">
        <v>13</v>
      </c>
      <c r="X4919" s="832">
        <v>18</v>
      </c>
      <c r="Y4919" s="832">
        <v>24</v>
      </c>
      <c r="Z4919" s="832">
        <v>37</v>
      </c>
      <c r="AA4919" s="832">
        <v>53</v>
      </c>
      <c r="AB4919" s="832">
        <v>66</v>
      </c>
      <c r="AC4919" s="832">
        <v>89</v>
      </c>
      <c r="AD4919" s="832">
        <v>104</v>
      </c>
      <c r="AE4919" s="832">
        <v>115</v>
      </c>
      <c r="AF4919" s="832">
        <v>125</v>
      </c>
      <c r="AG4919" s="832">
        <v>127</v>
      </c>
      <c r="AH4919" s="832">
        <v>11</v>
      </c>
      <c r="AI4919" s="832">
        <v>11</v>
      </c>
    </row>
    <row r="4920" spans="1:35" ht="15" customHeight="1">
      <c r="A4920" s="832" t="s">
        <v>1150</v>
      </c>
      <c r="B4920" s="832">
        <v>2025</v>
      </c>
      <c r="C4920" s="832" t="s">
        <v>2305</v>
      </c>
      <c r="D4920" s="832" t="s">
        <v>2306</v>
      </c>
      <c r="E4920" s="832" t="s">
        <v>2226</v>
      </c>
      <c r="F4920" s="832" t="s">
        <v>2226</v>
      </c>
      <c r="G4920" s="832">
        <v>101131.51</v>
      </c>
      <c r="H4920" s="832">
        <v>176460.46</v>
      </c>
      <c r="I4920" s="832">
        <v>246709.21</v>
      </c>
      <c r="J4920" s="832">
        <v>269796.82</v>
      </c>
      <c r="K4920" s="832">
        <v>322895.82</v>
      </c>
      <c r="L4920" s="832">
        <v>322895.82</v>
      </c>
      <c r="M4920" s="832">
        <v>322895.82</v>
      </c>
      <c r="N4920" s="832">
        <v>365023.16</v>
      </c>
      <c r="O4920" s="832">
        <v>442305.38</v>
      </c>
      <c r="P4920" s="832">
        <v>554440.35</v>
      </c>
      <c r="Q4920" s="832">
        <v>770351.33</v>
      </c>
      <c r="R4920" s="832">
        <v>953129.46</v>
      </c>
      <c r="S4920" s="832">
        <v>70031.94</v>
      </c>
      <c r="T4920" s="832">
        <v>70031.94</v>
      </c>
      <c r="U4920" s="832">
        <v>0</v>
      </c>
      <c r="V4920" s="832">
        <v>5</v>
      </c>
      <c r="W4920" s="832">
        <v>8</v>
      </c>
      <c r="X4920" s="832">
        <v>10</v>
      </c>
      <c r="Y4920" s="832">
        <v>11</v>
      </c>
      <c r="Z4920" s="832">
        <v>13</v>
      </c>
      <c r="AA4920" s="832">
        <v>13</v>
      </c>
      <c r="AB4920" s="832">
        <v>13</v>
      </c>
      <c r="AC4920" s="832">
        <v>15</v>
      </c>
      <c r="AD4920" s="832">
        <v>18</v>
      </c>
      <c r="AE4920" s="832">
        <v>23</v>
      </c>
      <c r="AF4920" s="832">
        <v>31</v>
      </c>
      <c r="AG4920" s="832">
        <v>39</v>
      </c>
      <c r="AH4920" s="832">
        <v>3</v>
      </c>
      <c r="AI4920" s="832">
        <v>3</v>
      </c>
    </row>
    <row r="4921" spans="1:35" ht="15" customHeight="1">
      <c r="A4921" s="832" t="s">
        <v>1150</v>
      </c>
      <c r="B4921" s="832">
        <v>2025</v>
      </c>
      <c r="C4921" s="832" t="s">
        <v>2307</v>
      </c>
      <c r="D4921" s="832" t="s">
        <v>2308</v>
      </c>
      <c r="E4921" s="832" t="s">
        <v>333</v>
      </c>
      <c r="F4921" s="832" t="s">
        <v>2226</v>
      </c>
      <c r="G4921" s="832">
        <v>0</v>
      </c>
      <c r="H4921" s="832">
        <v>0</v>
      </c>
      <c r="I4921" s="832">
        <v>0</v>
      </c>
      <c r="J4921" s="832">
        <v>0</v>
      </c>
      <c r="K4921" s="832">
        <v>0</v>
      </c>
      <c r="L4921" s="832">
        <v>0</v>
      </c>
      <c r="M4921" s="832">
        <v>0</v>
      </c>
      <c r="N4921" s="832">
        <v>0</v>
      </c>
      <c r="O4921" s="832">
        <v>0</v>
      </c>
      <c r="P4921" s="832">
        <v>0</v>
      </c>
      <c r="Q4921" s="832">
        <v>0</v>
      </c>
      <c r="R4921" s="832">
        <v>0</v>
      </c>
      <c r="S4921" s="832">
        <v>0</v>
      </c>
      <c r="T4921" s="832">
        <v>0</v>
      </c>
      <c r="U4921" s="832">
        <v>0</v>
      </c>
      <c r="V4921" s="832">
        <v>0</v>
      </c>
      <c r="W4921" s="832">
        <v>0</v>
      </c>
      <c r="X4921" s="832">
        <v>0</v>
      </c>
      <c r="Y4921" s="832">
        <v>0</v>
      </c>
      <c r="Z4921" s="832">
        <v>0</v>
      </c>
      <c r="AA4921" s="832">
        <v>0</v>
      </c>
      <c r="AB4921" s="832">
        <v>0</v>
      </c>
      <c r="AC4921" s="832">
        <v>0</v>
      </c>
      <c r="AD4921" s="832">
        <v>0</v>
      </c>
      <c r="AE4921" s="832">
        <v>0</v>
      </c>
      <c r="AF4921" s="832">
        <v>0</v>
      </c>
      <c r="AG4921" s="832">
        <v>0</v>
      </c>
      <c r="AH4921" s="832">
        <v>0</v>
      </c>
      <c r="AI4921" s="832">
        <v>0</v>
      </c>
    </row>
    <row r="4922" spans="1:35" ht="15" customHeight="1">
      <c r="A4922" s="832" t="s">
        <v>1150</v>
      </c>
      <c r="B4922" s="832">
        <v>2025</v>
      </c>
      <c r="C4922" s="832" t="s">
        <v>2309</v>
      </c>
      <c r="D4922" s="832" t="s">
        <v>2310</v>
      </c>
      <c r="E4922" s="832" t="s">
        <v>2226</v>
      </c>
      <c r="F4922" s="832" t="s">
        <v>2226</v>
      </c>
      <c r="G4922" s="832">
        <v>19084.95</v>
      </c>
      <c r="H4922" s="832">
        <v>68311.47</v>
      </c>
      <c r="I4922" s="832">
        <v>89311.47</v>
      </c>
      <c r="J4922" s="832">
        <v>89311.47</v>
      </c>
      <c r="K4922" s="832">
        <v>120811.47</v>
      </c>
      <c r="L4922" s="832">
        <v>120811.47</v>
      </c>
      <c r="M4922" s="832">
        <v>120811.47</v>
      </c>
      <c r="N4922" s="832">
        <v>140311.47</v>
      </c>
      <c r="O4922" s="832">
        <v>196151.61</v>
      </c>
      <c r="P4922" s="832">
        <v>312722.51</v>
      </c>
      <c r="Q4922" s="832">
        <v>353391.56</v>
      </c>
      <c r="R4922" s="832">
        <v>394391.56</v>
      </c>
      <c r="S4922" s="832">
        <v>32126.51</v>
      </c>
      <c r="T4922" s="832">
        <v>32126.51</v>
      </c>
      <c r="U4922" s="832">
        <v>0</v>
      </c>
      <c r="V4922" s="832">
        <v>1</v>
      </c>
      <c r="W4922" s="832">
        <v>3</v>
      </c>
      <c r="X4922" s="832">
        <v>4</v>
      </c>
      <c r="Y4922" s="832">
        <v>4</v>
      </c>
      <c r="Z4922" s="832">
        <v>5</v>
      </c>
      <c r="AA4922" s="832">
        <v>5</v>
      </c>
      <c r="AB4922" s="832">
        <v>5</v>
      </c>
      <c r="AC4922" s="832">
        <v>6</v>
      </c>
      <c r="AD4922" s="832">
        <v>8</v>
      </c>
      <c r="AE4922" s="832">
        <v>12</v>
      </c>
      <c r="AF4922" s="832">
        <v>14</v>
      </c>
      <c r="AG4922" s="832">
        <v>16</v>
      </c>
      <c r="AH4922" s="832">
        <v>1</v>
      </c>
      <c r="AI4922" s="832">
        <v>1</v>
      </c>
    </row>
    <row r="4923" spans="1:35" ht="15" customHeight="1">
      <c r="A4923" s="832" t="s">
        <v>1150</v>
      </c>
      <c r="B4923" s="832">
        <v>2025</v>
      </c>
      <c r="C4923" s="832" t="s">
        <v>2311</v>
      </c>
      <c r="D4923" s="832" t="s">
        <v>2312</v>
      </c>
      <c r="E4923" s="832" t="s">
        <v>333</v>
      </c>
      <c r="F4923" s="832" t="s">
        <v>2226</v>
      </c>
      <c r="G4923" s="832">
        <v>0</v>
      </c>
      <c r="H4923" s="832">
        <v>0</v>
      </c>
      <c r="I4923" s="832">
        <v>0</v>
      </c>
      <c r="J4923" s="832">
        <v>0</v>
      </c>
      <c r="K4923" s="832">
        <v>0</v>
      </c>
      <c r="L4923" s="832">
        <v>0</v>
      </c>
      <c r="M4923" s="832">
        <v>0</v>
      </c>
      <c r="N4923" s="832">
        <v>0</v>
      </c>
      <c r="O4923" s="832">
        <v>0</v>
      </c>
      <c r="P4923" s="832">
        <v>0</v>
      </c>
      <c r="Q4923" s="832">
        <v>0</v>
      </c>
      <c r="R4923" s="832">
        <v>0</v>
      </c>
      <c r="S4923" s="832">
        <v>0</v>
      </c>
      <c r="T4923" s="832">
        <v>0</v>
      </c>
      <c r="U4923" s="832">
        <v>0</v>
      </c>
      <c r="V4923" s="832">
        <v>0</v>
      </c>
      <c r="W4923" s="832">
        <v>0</v>
      </c>
      <c r="X4923" s="832">
        <v>0</v>
      </c>
      <c r="Y4923" s="832">
        <v>0</v>
      </c>
      <c r="Z4923" s="832">
        <v>0</v>
      </c>
      <c r="AA4923" s="832">
        <v>0</v>
      </c>
      <c r="AB4923" s="832">
        <v>0</v>
      </c>
      <c r="AC4923" s="832">
        <v>0</v>
      </c>
      <c r="AD4923" s="832">
        <v>0</v>
      </c>
      <c r="AE4923" s="832">
        <v>0</v>
      </c>
      <c r="AF4923" s="832">
        <v>0</v>
      </c>
      <c r="AG4923" s="832">
        <v>0</v>
      </c>
      <c r="AH4923" s="832">
        <v>0</v>
      </c>
      <c r="AI4923" s="832">
        <v>0</v>
      </c>
    </row>
    <row r="4924" spans="1:35" ht="15" customHeight="1">
      <c r="A4924" s="832" t="s">
        <v>1150</v>
      </c>
      <c r="B4924" s="832">
        <v>2025</v>
      </c>
      <c r="C4924" s="832" t="s">
        <v>2313</v>
      </c>
      <c r="D4924" s="832" t="s">
        <v>2314</v>
      </c>
      <c r="E4924" s="832" t="s">
        <v>2226</v>
      </c>
      <c r="F4924" s="832" t="s">
        <v>2226</v>
      </c>
      <c r="G4924" s="832">
        <v>0</v>
      </c>
      <c r="H4924" s="832">
        <v>0</v>
      </c>
      <c r="I4924" s="832">
        <v>0</v>
      </c>
      <c r="J4924" s="832">
        <v>0</v>
      </c>
      <c r="K4924" s="832">
        <v>0</v>
      </c>
      <c r="L4924" s="832">
        <v>0</v>
      </c>
      <c r="M4924" s="832">
        <v>0</v>
      </c>
      <c r="N4924" s="832">
        <v>37400</v>
      </c>
      <c r="O4924" s="832">
        <v>37400</v>
      </c>
      <c r="P4924" s="832">
        <v>68978.39</v>
      </c>
      <c r="Q4924" s="832">
        <v>68978.39</v>
      </c>
      <c r="R4924" s="832">
        <v>68978.39</v>
      </c>
      <c r="S4924" s="832">
        <v>6270.76</v>
      </c>
      <c r="T4924" s="832">
        <v>6270.76</v>
      </c>
      <c r="U4924" s="832">
        <v>0</v>
      </c>
      <c r="V4924" s="832">
        <v>0</v>
      </c>
      <c r="W4924" s="832">
        <v>0</v>
      </c>
      <c r="X4924" s="832">
        <v>0</v>
      </c>
      <c r="Y4924" s="832">
        <v>0</v>
      </c>
      <c r="Z4924" s="832">
        <v>0</v>
      </c>
      <c r="AA4924" s="832">
        <v>0</v>
      </c>
      <c r="AB4924" s="832">
        <v>0</v>
      </c>
      <c r="AC4924" s="832">
        <v>1</v>
      </c>
      <c r="AD4924" s="832">
        <v>1</v>
      </c>
      <c r="AE4924" s="832">
        <v>2</v>
      </c>
      <c r="AF4924" s="832">
        <v>2</v>
      </c>
      <c r="AG4924" s="832">
        <v>2</v>
      </c>
      <c r="AH4924" s="832">
        <v>0</v>
      </c>
      <c r="AI4924" s="832">
        <v>0</v>
      </c>
    </row>
    <row r="4925" spans="1:35" ht="15" customHeight="1">
      <c r="A4925" s="832" t="s">
        <v>1150</v>
      </c>
      <c r="B4925" s="832">
        <v>2025</v>
      </c>
      <c r="C4925" s="832" t="s">
        <v>2315</v>
      </c>
      <c r="D4925" s="832" t="s">
        <v>2316</v>
      </c>
      <c r="E4925" s="832" t="s">
        <v>333</v>
      </c>
      <c r="F4925" s="832" t="s">
        <v>2226</v>
      </c>
      <c r="G4925" s="832">
        <v>0</v>
      </c>
      <c r="H4925" s="832">
        <v>0</v>
      </c>
      <c r="I4925" s="832">
        <v>0</v>
      </c>
      <c r="J4925" s="832">
        <v>0</v>
      </c>
      <c r="K4925" s="832">
        <v>0</v>
      </c>
      <c r="L4925" s="832">
        <v>0</v>
      </c>
      <c r="M4925" s="832">
        <v>0</v>
      </c>
      <c r="N4925" s="832">
        <v>0</v>
      </c>
      <c r="O4925" s="832">
        <v>0</v>
      </c>
      <c r="P4925" s="832">
        <v>0</v>
      </c>
      <c r="Q4925" s="832">
        <v>0</v>
      </c>
      <c r="R4925" s="832">
        <v>0</v>
      </c>
      <c r="S4925" s="832">
        <v>0</v>
      </c>
      <c r="T4925" s="832">
        <v>0</v>
      </c>
      <c r="U4925" s="832">
        <v>0</v>
      </c>
      <c r="V4925" s="832">
        <v>0</v>
      </c>
      <c r="W4925" s="832">
        <v>0</v>
      </c>
      <c r="X4925" s="832">
        <v>0</v>
      </c>
      <c r="Y4925" s="832">
        <v>0</v>
      </c>
      <c r="Z4925" s="832">
        <v>0</v>
      </c>
      <c r="AA4925" s="832">
        <v>0</v>
      </c>
      <c r="AB4925" s="832">
        <v>0</v>
      </c>
      <c r="AC4925" s="832">
        <v>0</v>
      </c>
      <c r="AD4925" s="832">
        <v>0</v>
      </c>
      <c r="AE4925" s="832">
        <v>0</v>
      </c>
      <c r="AF4925" s="832">
        <v>0</v>
      </c>
      <c r="AG4925" s="832">
        <v>0</v>
      </c>
      <c r="AH4925" s="832">
        <v>0</v>
      </c>
      <c r="AI4925" s="832">
        <v>0</v>
      </c>
    </row>
    <row r="4926" spans="1:35" ht="15" customHeight="1">
      <c r="A4926" s="832" t="s">
        <v>1150</v>
      </c>
      <c r="B4926" s="832">
        <v>2025</v>
      </c>
      <c r="C4926" s="832" t="s">
        <v>2317</v>
      </c>
      <c r="D4926" s="832" t="s">
        <v>2318</v>
      </c>
      <c r="E4926" s="832" t="s">
        <v>2226</v>
      </c>
      <c r="F4926" s="832" t="s">
        <v>2226</v>
      </c>
      <c r="G4926" s="832">
        <v>89200</v>
      </c>
      <c r="H4926" s="832">
        <v>95200</v>
      </c>
      <c r="I4926" s="832">
        <v>146700</v>
      </c>
      <c r="J4926" s="832">
        <v>146700</v>
      </c>
      <c r="K4926" s="832">
        <v>209348.77</v>
      </c>
      <c r="L4926" s="832">
        <v>264498.77</v>
      </c>
      <c r="M4926" s="832">
        <v>264498.77</v>
      </c>
      <c r="N4926" s="832">
        <v>349498.77</v>
      </c>
      <c r="O4926" s="832">
        <v>374998.77</v>
      </c>
      <c r="P4926" s="832">
        <v>415248.77</v>
      </c>
      <c r="Q4926" s="832">
        <v>420248.77</v>
      </c>
      <c r="R4926" s="832">
        <v>420248.77</v>
      </c>
      <c r="S4926" s="832">
        <v>38204.43</v>
      </c>
      <c r="T4926" s="832">
        <v>38204.43</v>
      </c>
      <c r="U4926" s="832">
        <v>0</v>
      </c>
      <c r="V4926" s="832">
        <v>4</v>
      </c>
      <c r="W4926" s="832">
        <v>5</v>
      </c>
      <c r="X4926" s="832">
        <v>7</v>
      </c>
      <c r="Y4926" s="832">
        <v>7</v>
      </c>
      <c r="Z4926" s="832">
        <v>11</v>
      </c>
      <c r="AA4926" s="832">
        <v>14</v>
      </c>
      <c r="AB4926" s="832">
        <v>14</v>
      </c>
      <c r="AC4926" s="832">
        <v>17</v>
      </c>
      <c r="AD4926" s="832">
        <v>18</v>
      </c>
      <c r="AE4926" s="832">
        <v>21</v>
      </c>
      <c r="AF4926" s="832">
        <v>22</v>
      </c>
      <c r="AG4926" s="832">
        <v>22</v>
      </c>
      <c r="AH4926" s="832">
        <v>2</v>
      </c>
      <c r="AI4926" s="832">
        <v>2</v>
      </c>
    </row>
    <row r="4927" spans="1:35" ht="15" customHeight="1">
      <c r="A4927" s="832" t="s">
        <v>1150</v>
      </c>
      <c r="B4927" s="832">
        <v>2025</v>
      </c>
      <c r="C4927" s="832" t="s">
        <v>2319</v>
      </c>
      <c r="D4927" s="832" t="s">
        <v>2320</v>
      </c>
      <c r="E4927" s="832" t="s">
        <v>333</v>
      </c>
      <c r="F4927" s="832" t="s">
        <v>2321</v>
      </c>
      <c r="G4927" s="832">
        <v>0</v>
      </c>
      <c r="H4927" s="832">
        <v>0</v>
      </c>
      <c r="I4927" s="832">
        <v>0</v>
      </c>
      <c r="J4927" s="832">
        <v>0</v>
      </c>
      <c r="K4927" s="832">
        <v>0</v>
      </c>
      <c r="L4927" s="832">
        <v>0</v>
      </c>
      <c r="M4927" s="832">
        <v>0</v>
      </c>
      <c r="N4927" s="832">
        <v>0</v>
      </c>
      <c r="O4927" s="832">
        <v>0</v>
      </c>
      <c r="P4927" s="832">
        <v>0</v>
      </c>
      <c r="Q4927" s="832">
        <v>0</v>
      </c>
      <c r="R4927" s="832">
        <v>0</v>
      </c>
      <c r="S4927" s="832">
        <v>0</v>
      </c>
      <c r="T4927" s="832">
        <v>0</v>
      </c>
      <c r="U4927" s="832">
        <v>0</v>
      </c>
      <c r="V4927" s="832">
        <v>0</v>
      </c>
      <c r="W4927" s="832">
        <v>0</v>
      </c>
      <c r="X4927" s="832">
        <v>0</v>
      </c>
      <c r="Y4927" s="832">
        <v>0</v>
      </c>
      <c r="Z4927" s="832">
        <v>0</v>
      </c>
      <c r="AA4927" s="832">
        <v>0</v>
      </c>
      <c r="AB4927" s="832">
        <v>0</v>
      </c>
      <c r="AC4927" s="832">
        <v>0</v>
      </c>
      <c r="AD4927" s="832">
        <v>0</v>
      </c>
      <c r="AE4927" s="832">
        <v>0</v>
      </c>
      <c r="AF4927" s="832">
        <v>0</v>
      </c>
      <c r="AG4927" s="832">
        <v>0</v>
      </c>
      <c r="AH4927" s="832">
        <v>0</v>
      </c>
      <c r="AI4927" s="832">
        <v>0</v>
      </c>
    </row>
    <row r="4928" spans="1:35" ht="15" customHeight="1">
      <c r="A4928" s="832" t="s">
        <v>1150</v>
      </c>
      <c r="B4928" s="832">
        <v>2025</v>
      </c>
      <c r="C4928" s="832" t="s">
        <v>2322</v>
      </c>
      <c r="D4928" s="832" t="s">
        <v>2323</v>
      </c>
      <c r="E4928" s="832" t="s">
        <v>2226</v>
      </c>
      <c r="F4928" s="832" t="s">
        <v>2226</v>
      </c>
      <c r="G4928" s="832">
        <v>106106</v>
      </c>
      <c r="H4928" s="832">
        <v>106106</v>
      </c>
      <c r="I4928" s="832">
        <v>446134</v>
      </c>
      <c r="J4928" s="832">
        <v>889723</v>
      </c>
      <c r="K4928" s="832">
        <v>1527456</v>
      </c>
      <c r="L4928" s="832">
        <v>1707114</v>
      </c>
      <c r="M4928" s="832">
        <v>2623710.61</v>
      </c>
      <c r="N4928" s="832">
        <v>3086602.27</v>
      </c>
      <c r="O4928" s="832">
        <v>4154447.58</v>
      </c>
      <c r="P4928" s="832">
        <v>4580306.58</v>
      </c>
      <c r="Q4928" s="832">
        <v>4798625.24</v>
      </c>
      <c r="R4928" s="832">
        <v>5338557.24</v>
      </c>
      <c r="S4928" s="832">
        <v>436238.66</v>
      </c>
      <c r="T4928" s="832">
        <v>436238.66</v>
      </c>
      <c r="U4928" s="832">
        <v>0</v>
      </c>
      <c r="V4928" s="832">
        <v>2</v>
      </c>
      <c r="W4928" s="832">
        <v>2</v>
      </c>
      <c r="X4928" s="832">
        <v>9</v>
      </c>
      <c r="Y4928" s="832">
        <v>20</v>
      </c>
      <c r="Z4928" s="832">
        <v>35</v>
      </c>
      <c r="AA4928" s="832">
        <v>40</v>
      </c>
      <c r="AB4928" s="832">
        <v>63</v>
      </c>
      <c r="AC4928" s="832">
        <v>72</v>
      </c>
      <c r="AD4928" s="832">
        <v>99</v>
      </c>
      <c r="AE4928" s="832">
        <v>106</v>
      </c>
      <c r="AF4928" s="832">
        <v>110</v>
      </c>
      <c r="AG4928" s="832">
        <v>121</v>
      </c>
      <c r="AH4928" s="832">
        <v>10</v>
      </c>
      <c r="AI4928" s="832">
        <v>10</v>
      </c>
    </row>
    <row r="4929" spans="1:35" ht="15" customHeight="1">
      <c r="A4929" s="832" t="s">
        <v>1150</v>
      </c>
      <c r="B4929" s="832">
        <v>2025</v>
      </c>
      <c r="C4929" s="832" t="s">
        <v>2324</v>
      </c>
      <c r="D4929" s="832" t="s">
        <v>2248</v>
      </c>
      <c r="E4929" s="832" t="s">
        <v>2226</v>
      </c>
      <c r="F4929" s="832" t="s">
        <v>2226</v>
      </c>
      <c r="G4929" s="832">
        <v>0</v>
      </c>
      <c r="H4929" s="832">
        <v>0</v>
      </c>
      <c r="I4929" s="832">
        <v>0</v>
      </c>
      <c r="J4929" s="832">
        <v>0</v>
      </c>
      <c r="K4929" s="832">
        <v>0</v>
      </c>
      <c r="L4929" s="832">
        <v>0</v>
      </c>
      <c r="M4929" s="832">
        <v>0</v>
      </c>
      <c r="N4929" s="832">
        <v>0</v>
      </c>
      <c r="O4929" s="832">
        <v>0</v>
      </c>
      <c r="P4929" s="832">
        <v>0</v>
      </c>
      <c r="Q4929" s="832">
        <v>0</v>
      </c>
      <c r="R4929" s="832">
        <v>0</v>
      </c>
      <c r="S4929" s="832">
        <v>0</v>
      </c>
      <c r="T4929" s="832">
        <v>0</v>
      </c>
      <c r="U4929" s="832">
        <v>0</v>
      </c>
      <c r="V4929" s="832">
        <v>0</v>
      </c>
      <c r="W4929" s="832">
        <v>0</v>
      </c>
      <c r="X4929" s="832">
        <v>0</v>
      </c>
      <c r="Y4929" s="832">
        <v>0</v>
      </c>
      <c r="Z4929" s="832">
        <v>0</v>
      </c>
      <c r="AA4929" s="832">
        <v>0</v>
      </c>
      <c r="AB4929" s="832">
        <v>0</v>
      </c>
      <c r="AC4929" s="832">
        <v>0</v>
      </c>
      <c r="AD4929" s="832">
        <v>0</v>
      </c>
      <c r="AE4929" s="832">
        <v>0</v>
      </c>
      <c r="AF4929" s="832">
        <v>0</v>
      </c>
      <c r="AG4929" s="832">
        <v>0</v>
      </c>
      <c r="AH4929" s="832">
        <v>0</v>
      </c>
      <c r="AI4929" s="832">
        <v>0</v>
      </c>
    </row>
    <row r="4930" spans="1:35" ht="15" customHeight="1">
      <c r="A4930" s="832" t="s">
        <v>1150</v>
      </c>
      <c r="B4930" s="832">
        <v>2025</v>
      </c>
      <c r="C4930" s="832" t="s">
        <v>2325</v>
      </c>
      <c r="D4930" s="832" t="s">
        <v>2326</v>
      </c>
      <c r="E4930" s="832" t="s">
        <v>2226</v>
      </c>
      <c r="F4930" s="832" t="s">
        <v>2226</v>
      </c>
      <c r="G4930" s="832">
        <v>552623</v>
      </c>
      <c r="H4930" s="832">
        <v>582623</v>
      </c>
      <c r="I4930" s="832">
        <v>582623</v>
      </c>
      <c r="J4930" s="832">
        <v>582623</v>
      </c>
      <c r="K4930" s="832">
        <v>607230</v>
      </c>
      <c r="L4930" s="832">
        <v>667154</v>
      </c>
      <c r="M4930" s="832">
        <v>667154</v>
      </c>
      <c r="N4930" s="832">
        <v>667154</v>
      </c>
      <c r="O4930" s="832">
        <v>667154</v>
      </c>
      <c r="P4930" s="832">
        <v>692054</v>
      </c>
      <c r="Q4930" s="832">
        <v>692054</v>
      </c>
      <c r="R4930" s="832">
        <v>692054</v>
      </c>
      <c r="S4930" s="832">
        <v>62914</v>
      </c>
      <c r="T4930" s="832">
        <v>62914</v>
      </c>
      <c r="U4930" s="832">
        <v>0</v>
      </c>
      <c r="V4930" s="832">
        <v>39</v>
      </c>
      <c r="W4930" s="832">
        <v>40</v>
      </c>
      <c r="X4930" s="832">
        <v>40</v>
      </c>
      <c r="Y4930" s="832">
        <v>40</v>
      </c>
      <c r="Z4930" s="832">
        <v>41</v>
      </c>
      <c r="AA4930" s="832">
        <v>43</v>
      </c>
      <c r="AB4930" s="832">
        <v>43</v>
      </c>
      <c r="AC4930" s="832">
        <v>43</v>
      </c>
      <c r="AD4930" s="832">
        <v>43</v>
      </c>
      <c r="AE4930" s="832">
        <v>44</v>
      </c>
      <c r="AF4930" s="832">
        <v>44</v>
      </c>
      <c r="AG4930" s="832">
        <v>44</v>
      </c>
      <c r="AH4930" s="832">
        <v>4</v>
      </c>
      <c r="AI4930" s="832">
        <v>4</v>
      </c>
    </row>
    <row r="4931" spans="1:35" ht="15" customHeight="1">
      <c r="A4931" s="832" t="s">
        <v>1150</v>
      </c>
      <c r="B4931" s="832">
        <v>2025</v>
      </c>
      <c r="C4931" s="832" t="s">
        <v>2327</v>
      </c>
      <c r="D4931" s="832" t="s">
        <v>2328</v>
      </c>
      <c r="E4931" s="832" t="s">
        <v>2226</v>
      </c>
      <c r="F4931" s="832" t="s">
        <v>2226</v>
      </c>
      <c r="G4931" s="832">
        <v>290728</v>
      </c>
      <c r="H4931" s="832">
        <v>700302</v>
      </c>
      <c r="I4931" s="832">
        <v>1281124</v>
      </c>
      <c r="J4931" s="832">
        <v>2467017</v>
      </c>
      <c r="K4931" s="832">
        <v>3549572.84</v>
      </c>
      <c r="L4931" s="832">
        <v>4454018.84</v>
      </c>
      <c r="M4931" s="832">
        <v>5079474.84</v>
      </c>
      <c r="N4931" s="832">
        <v>5717347.8399999999</v>
      </c>
      <c r="O4931" s="832">
        <v>6334522.8399999999</v>
      </c>
      <c r="P4931" s="832">
        <v>6700240.8399999999</v>
      </c>
      <c r="Q4931" s="832">
        <v>7056095.8399999999</v>
      </c>
      <c r="R4931" s="832">
        <v>7165275.8399999999</v>
      </c>
      <c r="S4931" s="832">
        <v>641463.26</v>
      </c>
      <c r="T4931" s="832">
        <v>641463.26</v>
      </c>
      <c r="U4931" s="832">
        <v>0</v>
      </c>
      <c r="V4931" s="832">
        <v>15</v>
      </c>
      <c r="W4931" s="832">
        <v>46</v>
      </c>
      <c r="X4931" s="832">
        <v>79</v>
      </c>
      <c r="Y4931" s="832">
        <v>141</v>
      </c>
      <c r="Z4931" s="832">
        <v>199</v>
      </c>
      <c r="AA4931" s="832">
        <v>249</v>
      </c>
      <c r="AB4931" s="832">
        <v>294</v>
      </c>
      <c r="AC4931" s="832">
        <v>338</v>
      </c>
      <c r="AD4931" s="832">
        <v>384</v>
      </c>
      <c r="AE4931" s="832">
        <v>413</v>
      </c>
      <c r="AF4931" s="832">
        <v>441</v>
      </c>
      <c r="AG4931" s="832">
        <v>453</v>
      </c>
      <c r="AH4931" s="832">
        <v>40</v>
      </c>
      <c r="AI4931" s="832">
        <v>40</v>
      </c>
    </row>
    <row r="4932" spans="1:35" ht="15" customHeight="1">
      <c r="A4932" s="832" t="s">
        <v>1150</v>
      </c>
      <c r="B4932" s="832">
        <v>2025</v>
      </c>
      <c r="C4932" s="832" t="s">
        <v>2329</v>
      </c>
      <c r="D4932" s="832" t="s">
        <v>2720</v>
      </c>
      <c r="E4932" s="832" t="s">
        <v>2226</v>
      </c>
      <c r="F4932" s="832" t="s">
        <v>2226</v>
      </c>
      <c r="G4932" s="832">
        <v>0</v>
      </c>
      <c r="H4932" s="832">
        <v>0</v>
      </c>
      <c r="I4932" s="832">
        <v>0</v>
      </c>
      <c r="J4932" s="832">
        <v>0</v>
      </c>
      <c r="K4932" s="832">
        <v>0</v>
      </c>
      <c r="L4932" s="832">
        <v>0</v>
      </c>
      <c r="M4932" s="832">
        <v>0</v>
      </c>
      <c r="N4932" s="832">
        <v>0</v>
      </c>
      <c r="O4932" s="832">
        <v>0</v>
      </c>
      <c r="P4932" s="832">
        <v>0</v>
      </c>
      <c r="Q4932" s="832">
        <v>0</v>
      </c>
      <c r="R4932" s="832">
        <v>0</v>
      </c>
      <c r="S4932" s="832">
        <v>0</v>
      </c>
      <c r="T4932" s="832">
        <v>0</v>
      </c>
      <c r="U4932" s="832">
        <v>0</v>
      </c>
      <c r="V4932" s="832">
        <v>0</v>
      </c>
      <c r="W4932" s="832">
        <v>0</v>
      </c>
      <c r="X4932" s="832">
        <v>0</v>
      </c>
      <c r="Y4932" s="832">
        <v>0</v>
      </c>
      <c r="Z4932" s="832">
        <v>0</v>
      </c>
      <c r="AA4932" s="832">
        <v>0</v>
      </c>
      <c r="AB4932" s="832">
        <v>0</v>
      </c>
      <c r="AC4932" s="832">
        <v>0</v>
      </c>
      <c r="AD4932" s="832">
        <v>0</v>
      </c>
      <c r="AE4932" s="832">
        <v>0</v>
      </c>
      <c r="AF4932" s="832">
        <v>0</v>
      </c>
      <c r="AG4932" s="832">
        <v>0</v>
      </c>
      <c r="AH4932" s="832">
        <v>0</v>
      </c>
      <c r="AI4932" s="832">
        <v>0</v>
      </c>
    </row>
    <row r="4933" spans="1:35" ht="15" customHeight="1">
      <c r="A4933" s="832" t="s">
        <v>1150</v>
      </c>
      <c r="B4933" s="832">
        <v>2025</v>
      </c>
      <c r="C4933" s="832" t="s">
        <v>2331</v>
      </c>
      <c r="D4933" s="832" t="s">
        <v>2332</v>
      </c>
      <c r="E4933" s="832" t="s">
        <v>2226</v>
      </c>
      <c r="F4933" s="832" t="s">
        <v>2226</v>
      </c>
      <c r="G4933" s="832">
        <v>0</v>
      </c>
      <c r="H4933" s="832">
        <v>0</v>
      </c>
      <c r="I4933" s="832">
        <v>0</v>
      </c>
      <c r="J4933" s="832">
        <v>0</v>
      </c>
      <c r="K4933" s="832">
        <v>0</v>
      </c>
      <c r="L4933" s="832">
        <v>0</v>
      </c>
      <c r="M4933" s="832">
        <v>0</v>
      </c>
      <c r="N4933" s="832">
        <v>0</v>
      </c>
      <c r="O4933" s="832">
        <v>0</v>
      </c>
      <c r="P4933" s="832">
        <v>0</v>
      </c>
      <c r="Q4933" s="832">
        <v>0</v>
      </c>
      <c r="R4933" s="832">
        <v>0</v>
      </c>
      <c r="S4933" s="832">
        <v>0</v>
      </c>
      <c r="T4933" s="832">
        <v>0</v>
      </c>
      <c r="U4933" s="832">
        <v>0</v>
      </c>
      <c r="V4933" s="832">
        <v>0</v>
      </c>
      <c r="W4933" s="832">
        <v>0</v>
      </c>
      <c r="X4933" s="832">
        <v>0</v>
      </c>
      <c r="Y4933" s="832">
        <v>0</v>
      </c>
      <c r="Z4933" s="832">
        <v>0</v>
      </c>
      <c r="AA4933" s="832">
        <v>0</v>
      </c>
      <c r="AB4933" s="832">
        <v>0</v>
      </c>
      <c r="AC4933" s="832">
        <v>0</v>
      </c>
      <c r="AD4933" s="832">
        <v>0</v>
      </c>
      <c r="AE4933" s="832">
        <v>0</v>
      </c>
      <c r="AF4933" s="832">
        <v>0</v>
      </c>
      <c r="AG4933" s="832">
        <v>0</v>
      </c>
      <c r="AH4933" s="832">
        <v>0</v>
      </c>
      <c r="AI4933" s="832">
        <v>0</v>
      </c>
    </row>
    <row r="4934" spans="1:35" ht="15" customHeight="1">
      <c r="A4934" s="832" t="s">
        <v>1150</v>
      </c>
      <c r="B4934" s="832">
        <v>2025</v>
      </c>
      <c r="C4934" s="832" t="s">
        <v>2333</v>
      </c>
      <c r="D4934" s="832" t="s">
        <v>2334</v>
      </c>
      <c r="E4934" s="832" t="s">
        <v>333</v>
      </c>
      <c r="F4934" s="832" t="s">
        <v>2226</v>
      </c>
      <c r="G4934" s="832">
        <v>0</v>
      </c>
      <c r="H4934" s="832">
        <v>0</v>
      </c>
      <c r="I4934" s="832">
        <v>0</v>
      </c>
      <c r="J4934" s="832">
        <v>0</v>
      </c>
      <c r="K4934" s="832">
        <v>0</v>
      </c>
      <c r="L4934" s="832">
        <v>0</v>
      </c>
      <c r="M4934" s="832">
        <v>0</v>
      </c>
      <c r="N4934" s="832">
        <v>0</v>
      </c>
      <c r="O4934" s="832">
        <v>0</v>
      </c>
      <c r="P4934" s="832">
        <v>0</v>
      </c>
      <c r="Q4934" s="832">
        <v>0</v>
      </c>
      <c r="R4934" s="832">
        <v>0</v>
      </c>
      <c r="S4934" s="832">
        <v>0</v>
      </c>
      <c r="T4934" s="832">
        <v>0</v>
      </c>
      <c r="U4934" s="832">
        <v>0</v>
      </c>
      <c r="V4934" s="832">
        <v>0</v>
      </c>
      <c r="W4934" s="832">
        <v>0</v>
      </c>
      <c r="X4934" s="832">
        <v>0</v>
      </c>
      <c r="Y4934" s="832">
        <v>0</v>
      </c>
      <c r="Z4934" s="832">
        <v>0</v>
      </c>
      <c r="AA4934" s="832">
        <v>0</v>
      </c>
      <c r="AB4934" s="832">
        <v>0</v>
      </c>
      <c r="AC4934" s="832">
        <v>0</v>
      </c>
      <c r="AD4934" s="832">
        <v>0</v>
      </c>
      <c r="AE4934" s="832">
        <v>0</v>
      </c>
      <c r="AF4934" s="832">
        <v>0</v>
      </c>
      <c r="AG4934" s="832">
        <v>0</v>
      </c>
      <c r="AH4934" s="832">
        <v>0</v>
      </c>
      <c r="AI4934" s="832">
        <v>0</v>
      </c>
    </row>
    <row r="4935" spans="1:35" ht="15" customHeight="1">
      <c r="A4935" s="832" t="s">
        <v>1150</v>
      </c>
      <c r="B4935" s="832">
        <v>2025</v>
      </c>
      <c r="C4935" s="832" t="s">
        <v>2335</v>
      </c>
      <c r="D4935" s="832" t="s">
        <v>2336</v>
      </c>
      <c r="E4935" s="832" t="s">
        <v>333</v>
      </c>
      <c r="F4935" s="832" t="s">
        <v>2226</v>
      </c>
      <c r="G4935" s="832">
        <v>0</v>
      </c>
      <c r="H4935" s="832">
        <v>0</v>
      </c>
      <c r="I4935" s="832">
        <v>0</v>
      </c>
      <c r="J4935" s="832">
        <v>0</v>
      </c>
      <c r="K4935" s="832">
        <v>0</v>
      </c>
      <c r="L4935" s="832">
        <v>0</v>
      </c>
      <c r="M4935" s="832">
        <v>0</v>
      </c>
      <c r="N4935" s="832">
        <v>0</v>
      </c>
      <c r="O4935" s="832">
        <v>0</v>
      </c>
      <c r="P4935" s="832">
        <v>0</v>
      </c>
      <c r="Q4935" s="832">
        <v>0</v>
      </c>
      <c r="R4935" s="832">
        <v>0</v>
      </c>
      <c r="S4935" s="832">
        <v>0</v>
      </c>
      <c r="T4935" s="832">
        <v>0</v>
      </c>
      <c r="U4935" s="832">
        <v>0</v>
      </c>
      <c r="V4935" s="832">
        <v>0</v>
      </c>
      <c r="W4935" s="832">
        <v>0</v>
      </c>
      <c r="X4935" s="832">
        <v>0</v>
      </c>
      <c r="Y4935" s="832">
        <v>0</v>
      </c>
      <c r="Z4935" s="832">
        <v>0</v>
      </c>
      <c r="AA4935" s="832">
        <v>0</v>
      </c>
      <c r="AB4935" s="832">
        <v>0</v>
      </c>
      <c r="AC4935" s="832">
        <v>0</v>
      </c>
      <c r="AD4935" s="832">
        <v>0</v>
      </c>
      <c r="AE4935" s="832">
        <v>0</v>
      </c>
      <c r="AF4935" s="832">
        <v>0</v>
      </c>
      <c r="AG4935" s="832">
        <v>0</v>
      </c>
      <c r="AH4935" s="832">
        <v>0</v>
      </c>
      <c r="AI4935" s="832">
        <v>0</v>
      </c>
    </row>
    <row r="4936" spans="1:35" ht="15" customHeight="1">
      <c r="A4936" s="832" t="s">
        <v>1150</v>
      </c>
      <c r="B4936" s="832">
        <v>2025</v>
      </c>
      <c r="C4936" s="832" t="s">
        <v>2337</v>
      </c>
      <c r="D4936" s="832" t="s">
        <v>2338</v>
      </c>
      <c r="E4936" s="832" t="s">
        <v>333</v>
      </c>
      <c r="F4936" s="832" t="s">
        <v>2226</v>
      </c>
      <c r="G4936" s="832">
        <v>0</v>
      </c>
      <c r="H4936" s="832">
        <v>0</v>
      </c>
      <c r="I4936" s="832">
        <v>0</v>
      </c>
      <c r="J4936" s="832">
        <v>0</v>
      </c>
      <c r="K4936" s="832">
        <v>0</v>
      </c>
      <c r="L4936" s="832">
        <v>0</v>
      </c>
      <c r="M4936" s="832">
        <v>0</v>
      </c>
      <c r="N4936" s="832">
        <v>0</v>
      </c>
      <c r="O4936" s="832">
        <v>0</v>
      </c>
      <c r="P4936" s="832">
        <v>0</v>
      </c>
      <c r="Q4936" s="832">
        <v>0</v>
      </c>
      <c r="R4936" s="832">
        <v>0</v>
      </c>
      <c r="S4936" s="832">
        <v>0</v>
      </c>
      <c r="T4936" s="832">
        <v>0</v>
      </c>
      <c r="U4936" s="832">
        <v>0</v>
      </c>
      <c r="V4936" s="832">
        <v>0</v>
      </c>
      <c r="W4936" s="832">
        <v>0</v>
      </c>
      <c r="X4936" s="832">
        <v>0</v>
      </c>
      <c r="Y4936" s="832">
        <v>0</v>
      </c>
      <c r="Z4936" s="832">
        <v>0</v>
      </c>
      <c r="AA4936" s="832">
        <v>0</v>
      </c>
      <c r="AB4936" s="832">
        <v>0</v>
      </c>
      <c r="AC4936" s="832">
        <v>0</v>
      </c>
      <c r="AD4936" s="832">
        <v>0</v>
      </c>
      <c r="AE4936" s="832">
        <v>0</v>
      </c>
      <c r="AF4936" s="832">
        <v>0</v>
      </c>
      <c r="AG4936" s="832">
        <v>0</v>
      </c>
      <c r="AH4936" s="832">
        <v>0</v>
      </c>
      <c r="AI4936" s="832">
        <v>0</v>
      </c>
    </row>
    <row r="4937" spans="1:35" ht="15" customHeight="1">
      <c r="A4937" s="832" t="s">
        <v>1150</v>
      </c>
      <c r="B4937" s="832">
        <v>2025</v>
      </c>
      <c r="C4937" s="832" t="s">
        <v>2339</v>
      </c>
      <c r="D4937" s="832" t="s">
        <v>2340</v>
      </c>
      <c r="E4937" s="832" t="s">
        <v>333</v>
      </c>
      <c r="F4937" s="832" t="s">
        <v>2226</v>
      </c>
      <c r="G4937" s="832">
        <v>0</v>
      </c>
      <c r="H4937" s="832">
        <v>0</v>
      </c>
      <c r="I4937" s="832">
        <v>0</v>
      </c>
      <c r="J4937" s="832">
        <v>0</v>
      </c>
      <c r="K4937" s="832">
        <v>0</v>
      </c>
      <c r="L4937" s="832">
        <v>0</v>
      </c>
      <c r="M4937" s="832">
        <v>0</v>
      </c>
      <c r="N4937" s="832">
        <v>0</v>
      </c>
      <c r="O4937" s="832">
        <v>0</v>
      </c>
      <c r="P4937" s="832">
        <v>0</v>
      </c>
      <c r="Q4937" s="832">
        <v>0</v>
      </c>
      <c r="R4937" s="832">
        <v>0</v>
      </c>
      <c r="S4937" s="832">
        <v>0</v>
      </c>
      <c r="T4937" s="832">
        <v>0</v>
      </c>
      <c r="U4937" s="832">
        <v>0</v>
      </c>
      <c r="V4937" s="832">
        <v>0</v>
      </c>
      <c r="W4937" s="832">
        <v>0</v>
      </c>
      <c r="X4937" s="832">
        <v>0</v>
      </c>
      <c r="Y4937" s="832">
        <v>0</v>
      </c>
      <c r="Z4937" s="832">
        <v>0</v>
      </c>
      <c r="AA4937" s="832">
        <v>0</v>
      </c>
      <c r="AB4937" s="832">
        <v>0</v>
      </c>
      <c r="AC4937" s="832">
        <v>0</v>
      </c>
      <c r="AD4937" s="832">
        <v>0</v>
      </c>
      <c r="AE4937" s="832">
        <v>0</v>
      </c>
      <c r="AF4937" s="832">
        <v>0</v>
      </c>
      <c r="AG4937" s="832">
        <v>0</v>
      </c>
      <c r="AH4937" s="832">
        <v>0</v>
      </c>
      <c r="AI4937" s="832">
        <v>0</v>
      </c>
    </row>
    <row r="4938" spans="1:35" ht="15" customHeight="1">
      <c r="A4938" s="832" t="s">
        <v>1150</v>
      </c>
      <c r="B4938" s="832">
        <v>2025</v>
      </c>
      <c r="C4938" s="832" t="s">
        <v>2341</v>
      </c>
      <c r="D4938" s="832" t="s">
        <v>2342</v>
      </c>
      <c r="E4938" s="832" t="s">
        <v>333</v>
      </c>
      <c r="F4938" s="832" t="s">
        <v>2226</v>
      </c>
      <c r="G4938" s="832">
        <v>0</v>
      </c>
      <c r="H4938" s="832">
        <v>0</v>
      </c>
      <c r="I4938" s="832">
        <v>0</v>
      </c>
      <c r="J4938" s="832">
        <v>0</v>
      </c>
      <c r="K4938" s="832">
        <v>0</v>
      </c>
      <c r="L4938" s="832">
        <v>0</v>
      </c>
      <c r="M4938" s="832">
        <v>0</v>
      </c>
      <c r="N4938" s="832">
        <v>0</v>
      </c>
      <c r="O4938" s="832">
        <v>0</v>
      </c>
      <c r="P4938" s="832">
        <v>0</v>
      </c>
      <c r="Q4938" s="832">
        <v>0</v>
      </c>
      <c r="R4938" s="832">
        <v>0</v>
      </c>
      <c r="S4938" s="832">
        <v>0</v>
      </c>
      <c r="T4938" s="832">
        <v>0</v>
      </c>
      <c r="U4938" s="832">
        <v>0</v>
      </c>
      <c r="V4938" s="832">
        <v>0</v>
      </c>
      <c r="W4938" s="832">
        <v>0</v>
      </c>
      <c r="X4938" s="832">
        <v>0</v>
      </c>
      <c r="Y4938" s="832">
        <v>0</v>
      </c>
      <c r="Z4938" s="832">
        <v>0</v>
      </c>
      <c r="AA4938" s="832">
        <v>0</v>
      </c>
      <c r="AB4938" s="832">
        <v>0</v>
      </c>
      <c r="AC4938" s="832">
        <v>0</v>
      </c>
      <c r="AD4938" s="832">
        <v>0</v>
      </c>
      <c r="AE4938" s="832">
        <v>0</v>
      </c>
      <c r="AF4938" s="832">
        <v>0</v>
      </c>
      <c r="AG4938" s="832">
        <v>0</v>
      </c>
      <c r="AH4938" s="832">
        <v>0</v>
      </c>
      <c r="AI4938" s="832">
        <v>0</v>
      </c>
    </row>
    <row r="4939" spans="1:35" ht="15" customHeight="1">
      <c r="A4939" s="832" t="s">
        <v>1150</v>
      </c>
      <c r="B4939" s="832">
        <v>2025</v>
      </c>
      <c r="C4939" s="832" t="s">
        <v>2343</v>
      </c>
      <c r="D4939" s="832" t="s">
        <v>2344</v>
      </c>
      <c r="E4939" s="832" t="s">
        <v>333</v>
      </c>
      <c r="F4939" s="832" t="s">
        <v>2226</v>
      </c>
      <c r="G4939" s="832">
        <v>0</v>
      </c>
      <c r="H4939" s="832">
        <v>0</v>
      </c>
      <c r="I4939" s="832">
        <v>0</v>
      </c>
      <c r="J4939" s="832">
        <v>0</v>
      </c>
      <c r="K4939" s="832">
        <v>0</v>
      </c>
      <c r="L4939" s="832">
        <v>0</v>
      </c>
      <c r="M4939" s="832">
        <v>0</v>
      </c>
      <c r="N4939" s="832">
        <v>0</v>
      </c>
      <c r="O4939" s="832">
        <v>0</v>
      </c>
      <c r="P4939" s="832">
        <v>0</v>
      </c>
      <c r="Q4939" s="832">
        <v>0</v>
      </c>
      <c r="R4939" s="832">
        <v>0</v>
      </c>
      <c r="S4939" s="832">
        <v>0</v>
      </c>
      <c r="T4939" s="832">
        <v>0</v>
      </c>
      <c r="U4939" s="832">
        <v>0</v>
      </c>
      <c r="V4939" s="832">
        <v>0</v>
      </c>
      <c r="W4939" s="832">
        <v>0</v>
      </c>
      <c r="X4939" s="832">
        <v>0</v>
      </c>
      <c r="Y4939" s="832">
        <v>0</v>
      </c>
      <c r="Z4939" s="832">
        <v>0</v>
      </c>
      <c r="AA4939" s="832">
        <v>0</v>
      </c>
      <c r="AB4939" s="832">
        <v>0</v>
      </c>
      <c r="AC4939" s="832">
        <v>0</v>
      </c>
      <c r="AD4939" s="832">
        <v>0</v>
      </c>
      <c r="AE4939" s="832">
        <v>0</v>
      </c>
      <c r="AF4939" s="832">
        <v>0</v>
      </c>
      <c r="AG4939" s="832">
        <v>0</v>
      </c>
      <c r="AH4939" s="832">
        <v>0</v>
      </c>
      <c r="AI4939" s="832">
        <v>0</v>
      </c>
    </row>
    <row r="4940" spans="1:35" ht="15" customHeight="1">
      <c r="A4940" s="832" t="s">
        <v>1150</v>
      </c>
      <c r="B4940" s="832">
        <v>2025</v>
      </c>
      <c r="C4940" s="832" t="s">
        <v>2345</v>
      </c>
      <c r="D4940" s="832" t="s">
        <v>2346</v>
      </c>
      <c r="E4940" s="832" t="s">
        <v>2226</v>
      </c>
      <c r="F4940" s="832" t="s">
        <v>2226</v>
      </c>
      <c r="G4940" s="832">
        <v>0</v>
      </c>
      <c r="H4940" s="832">
        <v>0</v>
      </c>
      <c r="I4940" s="832">
        <v>0</v>
      </c>
      <c r="J4940" s="832">
        <v>0</v>
      </c>
      <c r="K4940" s="832">
        <v>0</v>
      </c>
      <c r="L4940" s="832">
        <v>0</v>
      </c>
      <c r="M4940" s="832">
        <v>0</v>
      </c>
      <c r="N4940" s="832">
        <v>0</v>
      </c>
      <c r="O4940" s="832">
        <v>0</v>
      </c>
      <c r="P4940" s="832">
        <v>0</v>
      </c>
      <c r="Q4940" s="832">
        <v>0</v>
      </c>
      <c r="R4940" s="832">
        <v>0</v>
      </c>
      <c r="S4940" s="832">
        <v>0</v>
      </c>
      <c r="T4940" s="832">
        <v>0</v>
      </c>
      <c r="U4940" s="832">
        <v>0</v>
      </c>
      <c r="V4940" s="832">
        <v>0</v>
      </c>
      <c r="W4940" s="832">
        <v>0</v>
      </c>
      <c r="X4940" s="832">
        <v>0</v>
      </c>
      <c r="Y4940" s="832">
        <v>0</v>
      </c>
      <c r="Z4940" s="832">
        <v>0</v>
      </c>
      <c r="AA4940" s="832">
        <v>0</v>
      </c>
      <c r="AB4940" s="832">
        <v>0</v>
      </c>
      <c r="AC4940" s="832">
        <v>0</v>
      </c>
      <c r="AD4940" s="832">
        <v>0</v>
      </c>
      <c r="AE4940" s="832">
        <v>0</v>
      </c>
      <c r="AF4940" s="832">
        <v>0</v>
      </c>
      <c r="AG4940" s="832">
        <v>0</v>
      </c>
      <c r="AH4940" s="832">
        <v>0</v>
      </c>
      <c r="AI4940" s="832">
        <v>0</v>
      </c>
    </row>
    <row r="4941" spans="1:35" ht="15" customHeight="1">
      <c r="A4941" s="832" t="s">
        <v>1150</v>
      </c>
      <c r="B4941" s="832">
        <v>2025</v>
      </c>
      <c r="C4941" s="832" t="s">
        <v>2347</v>
      </c>
      <c r="D4941" s="832" t="s">
        <v>2348</v>
      </c>
      <c r="E4941" s="832" t="s">
        <v>333</v>
      </c>
      <c r="F4941" s="832" t="s">
        <v>2226</v>
      </c>
      <c r="G4941" s="832">
        <v>26515</v>
      </c>
      <c r="H4941" s="832">
        <v>41590</v>
      </c>
      <c r="I4941" s="832">
        <v>54770</v>
      </c>
      <c r="J4941" s="832">
        <v>67625</v>
      </c>
      <c r="K4941" s="832">
        <v>73115</v>
      </c>
      <c r="L4941" s="832">
        <v>73115</v>
      </c>
      <c r="M4941" s="832">
        <v>76675</v>
      </c>
      <c r="N4941" s="832">
        <v>91926</v>
      </c>
      <c r="O4941" s="832">
        <v>106171</v>
      </c>
      <c r="P4941" s="832">
        <v>127751</v>
      </c>
      <c r="Q4941" s="832">
        <v>152466</v>
      </c>
      <c r="R4941" s="832">
        <v>188978</v>
      </c>
      <c r="S4941" s="832">
        <v>13860.55</v>
      </c>
      <c r="T4941" s="832">
        <v>13860.55</v>
      </c>
      <c r="U4941" s="832">
        <v>0</v>
      </c>
      <c r="V4941" s="832">
        <v>9</v>
      </c>
      <c r="W4941" s="832">
        <v>14</v>
      </c>
      <c r="X4941" s="832">
        <v>18</v>
      </c>
      <c r="Y4941" s="832">
        <v>22</v>
      </c>
      <c r="Z4941" s="832">
        <v>24</v>
      </c>
      <c r="AA4941" s="832">
        <v>24</v>
      </c>
      <c r="AB4941" s="832">
        <v>25</v>
      </c>
      <c r="AC4941" s="832">
        <v>30</v>
      </c>
      <c r="AD4941" s="832">
        <v>34</v>
      </c>
      <c r="AE4941" s="832">
        <v>41</v>
      </c>
      <c r="AF4941" s="832">
        <v>50</v>
      </c>
      <c r="AG4941" s="832">
        <v>62</v>
      </c>
      <c r="AH4941" s="832">
        <v>5</v>
      </c>
      <c r="AI4941" s="832">
        <v>5</v>
      </c>
    </row>
    <row r="4942" spans="1:35" ht="15" customHeight="1">
      <c r="A4942" s="832" t="s">
        <v>1150</v>
      </c>
      <c r="B4942" s="832">
        <v>2025</v>
      </c>
      <c r="C4942" s="832" t="s">
        <v>2349</v>
      </c>
      <c r="D4942" s="832" t="s">
        <v>2350</v>
      </c>
      <c r="E4942" s="832" t="s">
        <v>333</v>
      </c>
      <c r="F4942" s="832" t="s">
        <v>2226</v>
      </c>
      <c r="G4942" s="832">
        <v>0</v>
      </c>
      <c r="H4942" s="832">
        <v>0</v>
      </c>
      <c r="I4942" s="832">
        <v>4685.6400000000003</v>
      </c>
      <c r="J4942" s="832">
        <v>8770.64</v>
      </c>
      <c r="K4942" s="832">
        <v>8770.64</v>
      </c>
      <c r="L4942" s="832">
        <v>8770.64</v>
      </c>
      <c r="M4942" s="832">
        <v>8770.64</v>
      </c>
      <c r="N4942" s="832">
        <v>15397.64</v>
      </c>
      <c r="O4942" s="832">
        <v>22188.14</v>
      </c>
      <c r="P4942" s="832">
        <v>32693.279999999999</v>
      </c>
      <c r="Q4942" s="832">
        <v>44538.28</v>
      </c>
      <c r="R4942" s="832">
        <v>55201.78</v>
      </c>
      <c r="S4942" s="832">
        <v>4048.93</v>
      </c>
      <c r="T4942" s="832">
        <v>4048.93</v>
      </c>
      <c r="U4942" s="832">
        <v>0</v>
      </c>
      <c r="V4942" s="832">
        <v>0</v>
      </c>
      <c r="W4942" s="832">
        <v>0</v>
      </c>
      <c r="X4942" s="832">
        <v>2</v>
      </c>
      <c r="Y4942" s="832">
        <v>4</v>
      </c>
      <c r="Z4942" s="832">
        <v>4</v>
      </c>
      <c r="AA4942" s="832">
        <v>4</v>
      </c>
      <c r="AB4942" s="832">
        <v>4</v>
      </c>
      <c r="AC4942" s="832">
        <v>7</v>
      </c>
      <c r="AD4942" s="832">
        <v>9</v>
      </c>
      <c r="AE4942" s="832">
        <v>14</v>
      </c>
      <c r="AF4942" s="832">
        <v>18</v>
      </c>
      <c r="AG4942" s="832">
        <v>23</v>
      </c>
      <c r="AH4942" s="832">
        <v>2</v>
      </c>
      <c r="AI4942" s="832">
        <v>2</v>
      </c>
    </row>
    <row r="4943" spans="1:35" ht="15" customHeight="1">
      <c r="A4943" s="832" t="s">
        <v>1150</v>
      </c>
      <c r="B4943" s="832">
        <v>2025</v>
      </c>
      <c r="C4943" s="832" t="s">
        <v>2351</v>
      </c>
      <c r="D4943" s="832" t="s">
        <v>2338</v>
      </c>
      <c r="E4943" s="832" t="s">
        <v>333</v>
      </c>
      <c r="F4943" s="832" t="s">
        <v>2226</v>
      </c>
      <c r="G4943" s="832">
        <v>4181.67</v>
      </c>
      <c r="H4943" s="832">
        <v>5955.23</v>
      </c>
      <c r="I4943" s="832">
        <v>9192.43</v>
      </c>
      <c r="J4943" s="832">
        <v>11173.43</v>
      </c>
      <c r="K4943" s="832">
        <v>12200.8</v>
      </c>
      <c r="L4943" s="832">
        <v>12200.8</v>
      </c>
      <c r="M4943" s="832">
        <v>12200.8</v>
      </c>
      <c r="N4943" s="832">
        <v>15664.04</v>
      </c>
      <c r="O4943" s="832">
        <v>17693.48</v>
      </c>
      <c r="P4943" s="832">
        <v>24494.87</v>
      </c>
      <c r="Q4943" s="832">
        <v>33054.54</v>
      </c>
      <c r="R4943" s="832">
        <v>40899.17</v>
      </c>
      <c r="S4943" s="832">
        <v>3004.96</v>
      </c>
      <c r="T4943" s="832">
        <v>3004.96</v>
      </c>
      <c r="U4943" s="832">
        <v>0</v>
      </c>
      <c r="V4943" s="832">
        <v>7</v>
      </c>
      <c r="W4943" s="832">
        <v>12</v>
      </c>
      <c r="X4943" s="832">
        <v>17</v>
      </c>
      <c r="Y4943" s="832">
        <v>21</v>
      </c>
      <c r="Z4943" s="832">
        <v>23</v>
      </c>
      <c r="AA4943" s="832">
        <v>23</v>
      </c>
      <c r="AB4943" s="832">
        <v>23</v>
      </c>
      <c r="AC4943" s="832">
        <v>28</v>
      </c>
      <c r="AD4943" s="832">
        <v>30</v>
      </c>
      <c r="AE4943" s="832">
        <v>38</v>
      </c>
      <c r="AF4943" s="832">
        <v>48</v>
      </c>
      <c r="AG4943" s="832">
        <v>59</v>
      </c>
      <c r="AH4943" s="832">
        <v>4</v>
      </c>
      <c r="AI4943" s="832">
        <v>4</v>
      </c>
    </row>
    <row r="4944" spans="1:35" ht="15" customHeight="1">
      <c r="A4944" s="832" t="s">
        <v>1150</v>
      </c>
      <c r="B4944" s="832">
        <v>2025</v>
      </c>
      <c r="C4944" s="832" t="s">
        <v>2352</v>
      </c>
      <c r="D4944" s="832" t="s">
        <v>2353</v>
      </c>
      <c r="E4944" s="832" t="s">
        <v>333</v>
      </c>
      <c r="F4944" s="832" t="s">
        <v>2226</v>
      </c>
      <c r="G4944" s="832">
        <v>0</v>
      </c>
      <c r="H4944" s="832">
        <v>949</v>
      </c>
      <c r="I4944" s="832">
        <v>949</v>
      </c>
      <c r="J4944" s="832">
        <v>949</v>
      </c>
      <c r="K4944" s="832">
        <v>1648</v>
      </c>
      <c r="L4944" s="832">
        <v>1648</v>
      </c>
      <c r="M4944" s="832">
        <v>1648</v>
      </c>
      <c r="N4944" s="832">
        <v>2247</v>
      </c>
      <c r="O4944" s="832">
        <v>2868</v>
      </c>
      <c r="P4944" s="832">
        <v>10137</v>
      </c>
      <c r="Q4944" s="832">
        <v>17315</v>
      </c>
      <c r="R4944" s="832">
        <v>20194</v>
      </c>
      <c r="S4944" s="832">
        <v>1574.09</v>
      </c>
      <c r="T4944" s="832">
        <v>1574.09</v>
      </c>
      <c r="U4944" s="832">
        <v>0</v>
      </c>
      <c r="V4944" s="832">
        <v>0</v>
      </c>
      <c r="W4944" s="832">
        <v>1</v>
      </c>
      <c r="X4944" s="832">
        <v>1</v>
      </c>
      <c r="Y4944" s="832">
        <v>1</v>
      </c>
      <c r="Z4944" s="832">
        <v>2</v>
      </c>
      <c r="AA4944" s="832">
        <v>2</v>
      </c>
      <c r="AB4944" s="832">
        <v>2</v>
      </c>
      <c r="AC4944" s="832">
        <v>3</v>
      </c>
      <c r="AD4944" s="832">
        <v>4</v>
      </c>
      <c r="AE4944" s="832">
        <v>13</v>
      </c>
      <c r="AF4944" s="832">
        <v>20</v>
      </c>
      <c r="AG4944" s="832">
        <v>23</v>
      </c>
      <c r="AH4944" s="832">
        <v>2</v>
      </c>
      <c r="AI4944" s="832">
        <v>2</v>
      </c>
    </row>
    <row r="4945" spans="1:35" ht="15" customHeight="1">
      <c r="A4945" s="832" t="s">
        <v>1150</v>
      </c>
      <c r="B4945" s="832">
        <v>2025</v>
      </c>
      <c r="C4945" s="832" t="s">
        <v>2354</v>
      </c>
      <c r="D4945" s="832" t="s">
        <v>2285</v>
      </c>
      <c r="E4945" s="832" t="s">
        <v>333</v>
      </c>
      <c r="F4945" s="832" t="s">
        <v>2226</v>
      </c>
      <c r="G4945" s="832">
        <v>0</v>
      </c>
      <c r="H4945" s="832">
        <v>1300</v>
      </c>
      <c r="I4945" s="832">
        <v>2600</v>
      </c>
      <c r="J4945" s="832">
        <v>4875</v>
      </c>
      <c r="K4945" s="832">
        <v>7150</v>
      </c>
      <c r="L4945" s="832">
        <v>9645</v>
      </c>
      <c r="M4945" s="832">
        <v>11595</v>
      </c>
      <c r="N4945" s="832">
        <v>13870</v>
      </c>
      <c r="O4945" s="832">
        <v>15836</v>
      </c>
      <c r="P4945" s="832">
        <v>16161</v>
      </c>
      <c r="Q4945" s="832">
        <v>21188</v>
      </c>
      <c r="R4945" s="832">
        <v>24942</v>
      </c>
      <c r="S4945" s="832">
        <v>1926.18</v>
      </c>
      <c r="T4945" s="832">
        <v>1926.18</v>
      </c>
      <c r="U4945" s="832">
        <v>0</v>
      </c>
      <c r="V4945" s="832">
        <v>0</v>
      </c>
      <c r="W4945" s="832">
        <v>4</v>
      </c>
      <c r="X4945" s="832">
        <v>8</v>
      </c>
      <c r="Y4945" s="832">
        <v>15</v>
      </c>
      <c r="Z4945" s="832">
        <v>19</v>
      </c>
      <c r="AA4945" s="832">
        <v>25</v>
      </c>
      <c r="AB4945" s="832">
        <v>30</v>
      </c>
      <c r="AC4945" s="832">
        <v>37</v>
      </c>
      <c r="AD4945" s="832">
        <v>38</v>
      </c>
      <c r="AE4945" s="832">
        <v>39</v>
      </c>
      <c r="AF4945" s="832">
        <v>42</v>
      </c>
      <c r="AG4945" s="832">
        <v>47</v>
      </c>
      <c r="AH4945" s="832">
        <v>4</v>
      </c>
      <c r="AI4945" s="832">
        <v>4</v>
      </c>
    </row>
    <row r="4946" spans="1:35" ht="15" customHeight="1">
      <c r="A4946" s="832" t="s">
        <v>1150</v>
      </c>
      <c r="B4946" s="832">
        <v>2025</v>
      </c>
      <c r="C4946" s="832" t="s">
        <v>2355</v>
      </c>
      <c r="D4946" s="832" t="s">
        <v>2356</v>
      </c>
      <c r="E4946" s="832" t="s">
        <v>333</v>
      </c>
      <c r="F4946" s="832" t="s">
        <v>2226</v>
      </c>
      <c r="G4946" s="832">
        <v>0</v>
      </c>
      <c r="H4946" s="832">
        <v>0</v>
      </c>
      <c r="I4946" s="832">
        <v>0</v>
      </c>
      <c r="J4946" s="832">
        <v>0</v>
      </c>
      <c r="K4946" s="832">
        <v>0</v>
      </c>
      <c r="L4946" s="832">
        <v>0</v>
      </c>
      <c r="M4946" s="832">
        <v>0</v>
      </c>
      <c r="N4946" s="832">
        <v>0</v>
      </c>
      <c r="O4946" s="832">
        <v>0</v>
      </c>
      <c r="P4946" s="832">
        <v>0</v>
      </c>
      <c r="Q4946" s="832">
        <v>0</v>
      </c>
      <c r="R4946" s="832">
        <v>0</v>
      </c>
      <c r="S4946" s="832">
        <v>0</v>
      </c>
      <c r="T4946" s="832">
        <v>0</v>
      </c>
      <c r="U4946" s="832">
        <v>0</v>
      </c>
      <c r="V4946" s="832">
        <v>0</v>
      </c>
      <c r="W4946" s="832">
        <v>0</v>
      </c>
      <c r="X4946" s="832">
        <v>0</v>
      </c>
      <c r="Y4946" s="832">
        <v>0</v>
      </c>
      <c r="Z4946" s="832">
        <v>0</v>
      </c>
      <c r="AA4946" s="832">
        <v>0</v>
      </c>
      <c r="AB4946" s="832">
        <v>0</v>
      </c>
      <c r="AC4946" s="832">
        <v>0</v>
      </c>
      <c r="AD4946" s="832">
        <v>0</v>
      </c>
      <c r="AE4946" s="832">
        <v>0</v>
      </c>
      <c r="AF4946" s="832">
        <v>0</v>
      </c>
      <c r="AG4946" s="832">
        <v>0</v>
      </c>
      <c r="AH4946" s="832">
        <v>0</v>
      </c>
      <c r="AI4946" s="832">
        <v>0</v>
      </c>
    </row>
    <row r="4947" spans="1:35" ht="15" customHeight="1">
      <c r="A4947" s="832" t="s">
        <v>1150</v>
      </c>
      <c r="B4947" s="832">
        <v>2025</v>
      </c>
      <c r="C4947" s="832" t="s">
        <v>2357</v>
      </c>
      <c r="D4947" s="832" t="s">
        <v>2358</v>
      </c>
      <c r="E4947" s="832" t="s">
        <v>2226</v>
      </c>
      <c r="F4947" s="832" t="s">
        <v>2226</v>
      </c>
      <c r="G4947" s="832">
        <v>0</v>
      </c>
      <c r="H4947" s="832">
        <v>0</v>
      </c>
      <c r="I4947" s="832">
        <v>0</v>
      </c>
      <c r="J4947" s="832">
        <v>0</v>
      </c>
      <c r="K4947" s="832">
        <v>0</v>
      </c>
      <c r="L4947" s="832">
        <v>0</v>
      </c>
      <c r="M4947" s="832">
        <v>0</v>
      </c>
      <c r="N4947" s="832">
        <v>0</v>
      </c>
      <c r="O4947" s="832">
        <v>46245.62</v>
      </c>
      <c r="P4947" s="832">
        <v>46245.62</v>
      </c>
      <c r="Q4947" s="832">
        <v>46245.62</v>
      </c>
      <c r="R4947" s="832">
        <v>46245.62</v>
      </c>
      <c r="S4947" s="832">
        <v>4204.1499999999996</v>
      </c>
      <c r="T4947" s="832">
        <v>4204.1499999999996</v>
      </c>
      <c r="U4947" s="832">
        <v>0</v>
      </c>
      <c r="V4947" s="832">
        <v>0</v>
      </c>
      <c r="W4947" s="832">
        <v>0</v>
      </c>
      <c r="X4947" s="832">
        <v>0</v>
      </c>
      <c r="Y4947" s="832">
        <v>0</v>
      </c>
      <c r="Z4947" s="832">
        <v>0</v>
      </c>
      <c r="AA4947" s="832">
        <v>0</v>
      </c>
      <c r="AB4947" s="832">
        <v>0</v>
      </c>
      <c r="AC4947" s="832">
        <v>0</v>
      </c>
      <c r="AD4947" s="832">
        <v>1</v>
      </c>
      <c r="AE4947" s="832">
        <v>1</v>
      </c>
      <c r="AF4947" s="832">
        <v>1</v>
      </c>
      <c r="AG4947" s="832">
        <v>1</v>
      </c>
      <c r="AH4947" s="832">
        <v>0</v>
      </c>
      <c r="AI4947" s="832">
        <v>0</v>
      </c>
    </row>
    <row r="4948" spans="1:35" ht="15" customHeight="1">
      <c r="A4948" s="832" t="s">
        <v>1150</v>
      </c>
      <c r="B4948" s="832">
        <v>2025</v>
      </c>
      <c r="C4948" s="832" t="s">
        <v>2359</v>
      </c>
      <c r="D4948" s="832" t="s">
        <v>2360</v>
      </c>
      <c r="E4948" s="832" t="s">
        <v>2226</v>
      </c>
      <c r="F4948" s="832" t="s">
        <v>2226</v>
      </c>
      <c r="G4948" s="832">
        <v>1312112.57</v>
      </c>
      <c r="H4948" s="832">
        <v>1433518.34</v>
      </c>
      <c r="I4948" s="832">
        <v>1433518.34</v>
      </c>
      <c r="J4948" s="832">
        <v>3887023.43</v>
      </c>
      <c r="K4948" s="832">
        <v>4361644.95</v>
      </c>
      <c r="L4948" s="832">
        <v>4361644.95</v>
      </c>
      <c r="M4948" s="832">
        <v>4421230.2300000004</v>
      </c>
      <c r="N4948" s="832">
        <v>4623233.1500000004</v>
      </c>
      <c r="O4948" s="832">
        <v>4623233.1500000004</v>
      </c>
      <c r="P4948" s="832">
        <v>4943394.05</v>
      </c>
      <c r="Q4948" s="832">
        <v>5004648</v>
      </c>
      <c r="R4948" s="832">
        <v>5264967.96</v>
      </c>
      <c r="S4948" s="832">
        <v>454968</v>
      </c>
      <c r="T4948" s="832">
        <v>454968</v>
      </c>
      <c r="U4948" s="832">
        <v>0</v>
      </c>
      <c r="V4948" s="832">
        <v>21</v>
      </c>
      <c r="W4948" s="832">
        <v>23</v>
      </c>
      <c r="X4948" s="832">
        <v>23</v>
      </c>
      <c r="Y4948" s="832">
        <v>65</v>
      </c>
      <c r="Z4948" s="832">
        <v>73</v>
      </c>
      <c r="AA4948" s="832">
        <v>73</v>
      </c>
      <c r="AB4948" s="832">
        <v>74</v>
      </c>
      <c r="AC4948" s="832">
        <v>77</v>
      </c>
      <c r="AD4948" s="832">
        <v>77</v>
      </c>
      <c r="AE4948" s="832">
        <v>82</v>
      </c>
      <c r="AF4948" s="832">
        <v>83</v>
      </c>
      <c r="AG4948" s="832">
        <v>87</v>
      </c>
      <c r="AH4948" s="832">
        <v>8</v>
      </c>
      <c r="AI4948" s="832">
        <v>8</v>
      </c>
    </row>
    <row r="4949" spans="1:35" ht="15" customHeight="1">
      <c r="A4949" s="832" t="s">
        <v>1150</v>
      </c>
      <c r="B4949" s="832">
        <v>2025</v>
      </c>
      <c r="C4949" s="832" t="s">
        <v>2361</v>
      </c>
      <c r="D4949" s="832" t="s">
        <v>2362</v>
      </c>
      <c r="E4949" s="832" t="s">
        <v>2226</v>
      </c>
      <c r="F4949" s="832" t="s">
        <v>2226</v>
      </c>
      <c r="G4949" s="832">
        <v>190332.33</v>
      </c>
      <c r="H4949" s="832">
        <v>251732.28</v>
      </c>
      <c r="I4949" s="832">
        <v>251732.28</v>
      </c>
      <c r="J4949" s="832">
        <v>304365.28000000003</v>
      </c>
      <c r="K4949" s="832">
        <v>358528.03</v>
      </c>
      <c r="L4949" s="832">
        <v>410781.45</v>
      </c>
      <c r="M4949" s="832">
        <v>516677.45</v>
      </c>
      <c r="N4949" s="832">
        <v>750548.99</v>
      </c>
      <c r="O4949" s="832">
        <v>916541.9</v>
      </c>
      <c r="P4949" s="832">
        <v>1302129.76</v>
      </c>
      <c r="Q4949" s="832">
        <v>1511993.98</v>
      </c>
      <c r="R4949" s="832">
        <v>1738143.91</v>
      </c>
      <c r="S4949" s="832">
        <v>137454</v>
      </c>
      <c r="T4949" s="832">
        <v>137454</v>
      </c>
      <c r="U4949" s="832">
        <v>0</v>
      </c>
      <c r="V4949" s="832">
        <v>3</v>
      </c>
      <c r="W4949" s="832">
        <v>4</v>
      </c>
      <c r="X4949" s="832">
        <v>4</v>
      </c>
      <c r="Y4949" s="832">
        <v>5</v>
      </c>
      <c r="Z4949" s="832">
        <v>6</v>
      </c>
      <c r="AA4949" s="832">
        <v>7</v>
      </c>
      <c r="AB4949" s="832">
        <v>9</v>
      </c>
      <c r="AC4949" s="832">
        <v>13</v>
      </c>
      <c r="AD4949" s="832">
        <v>16</v>
      </c>
      <c r="AE4949" s="832">
        <v>23</v>
      </c>
      <c r="AF4949" s="832">
        <v>27</v>
      </c>
      <c r="AG4949" s="832">
        <v>31</v>
      </c>
      <c r="AH4949" s="832">
        <v>2</v>
      </c>
      <c r="AI4949" s="832">
        <v>2</v>
      </c>
    </row>
    <row r="4950" spans="1:35" ht="15" customHeight="1">
      <c r="A4950" s="832" t="s">
        <v>1150</v>
      </c>
      <c r="B4950" s="832">
        <v>2025</v>
      </c>
      <c r="C4950" s="832" t="s">
        <v>2363</v>
      </c>
      <c r="D4950" s="832" t="s">
        <v>2360</v>
      </c>
      <c r="E4950" s="832" t="s">
        <v>2226</v>
      </c>
      <c r="F4950" s="832" t="s">
        <v>2226</v>
      </c>
      <c r="G4950" s="832">
        <v>0</v>
      </c>
      <c r="H4950" s="832">
        <v>0</v>
      </c>
      <c r="I4950" s="832">
        <v>0</v>
      </c>
      <c r="J4950" s="832">
        <v>0</v>
      </c>
      <c r="K4950" s="832">
        <v>0</v>
      </c>
      <c r="L4950" s="832">
        <v>0</v>
      </c>
      <c r="M4950" s="832">
        <v>0</v>
      </c>
      <c r="N4950" s="832">
        <v>0</v>
      </c>
      <c r="O4950" s="832">
        <v>0</v>
      </c>
      <c r="P4950" s="832">
        <v>0</v>
      </c>
      <c r="Q4950" s="832">
        <v>0</v>
      </c>
      <c r="R4950" s="832">
        <v>0</v>
      </c>
      <c r="S4950" s="832">
        <v>0</v>
      </c>
      <c r="T4950" s="832">
        <v>0</v>
      </c>
      <c r="U4950" s="832">
        <v>0</v>
      </c>
      <c r="V4950" s="832">
        <v>0</v>
      </c>
      <c r="W4950" s="832">
        <v>0</v>
      </c>
      <c r="X4950" s="832">
        <v>0</v>
      </c>
      <c r="Y4950" s="832">
        <v>0</v>
      </c>
      <c r="Z4950" s="832">
        <v>0</v>
      </c>
      <c r="AA4950" s="832">
        <v>0</v>
      </c>
      <c r="AB4950" s="832">
        <v>0</v>
      </c>
      <c r="AC4950" s="832">
        <v>0</v>
      </c>
      <c r="AD4950" s="832">
        <v>0</v>
      </c>
      <c r="AE4950" s="832">
        <v>0</v>
      </c>
      <c r="AF4950" s="832">
        <v>0</v>
      </c>
      <c r="AG4950" s="832">
        <v>0</v>
      </c>
      <c r="AH4950" s="832">
        <v>0</v>
      </c>
      <c r="AI4950" s="832">
        <v>0</v>
      </c>
    </row>
    <row r="4951" spans="1:35" ht="15" customHeight="1">
      <c r="A4951" s="832" t="s">
        <v>1150</v>
      </c>
      <c r="B4951" s="832">
        <v>2025</v>
      </c>
      <c r="C4951" s="832" t="s">
        <v>2364</v>
      </c>
      <c r="D4951" s="832" t="s">
        <v>2365</v>
      </c>
      <c r="E4951" s="832" t="s">
        <v>2226</v>
      </c>
      <c r="F4951" s="832" t="s">
        <v>2226</v>
      </c>
      <c r="G4951" s="832">
        <v>0</v>
      </c>
      <c r="H4951" s="832">
        <v>0</v>
      </c>
      <c r="I4951" s="832">
        <v>0</v>
      </c>
      <c r="J4951" s="832">
        <v>0</v>
      </c>
      <c r="K4951" s="832">
        <v>0</v>
      </c>
      <c r="L4951" s="832">
        <v>152439.99</v>
      </c>
      <c r="M4951" s="832">
        <v>220738.17</v>
      </c>
      <c r="N4951" s="832">
        <v>370577.99</v>
      </c>
      <c r="O4951" s="832">
        <v>540232.43000000005</v>
      </c>
      <c r="P4951" s="832">
        <v>676696.78</v>
      </c>
      <c r="Q4951" s="832">
        <v>829540.1</v>
      </c>
      <c r="R4951" s="832">
        <v>1063187.27</v>
      </c>
      <c r="S4951" s="832">
        <v>75412.740000000005</v>
      </c>
      <c r="T4951" s="832">
        <v>75412.740000000005</v>
      </c>
      <c r="U4951" s="832">
        <v>0</v>
      </c>
      <c r="V4951" s="832">
        <v>0</v>
      </c>
      <c r="W4951" s="832">
        <v>0</v>
      </c>
      <c r="X4951" s="832">
        <v>0</v>
      </c>
      <c r="Y4951" s="832">
        <v>0</v>
      </c>
      <c r="Z4951" s="832">
        <v>0</v>
      </c>
      <c r="AA4951" s="832">
        <v>2</v>
      </c>
      <c r="AB4951" s="832">
        <v>3</v>
      </c>
      <c r="AC4951" s="832">
        <v>5</v>
      </c>
      <c r="AD4951" s="832">
        <v>7</v>
      </c>
      <c r="AE4951" s="832">
        <v>9</v>
      </c>
      <c r="AF4951" s="832">
        <v>11</v>
      </c>
      <c r="AG4951" s="832">
        <v>14</v>
      </c>
      <c r="AH4951" s="832">
        <v>1</v>
      </c>
      <c r="AI4951" s="832">
        <v>1</v>
      </c>
    </row>
    <row r="4952" spans="1:35" ht="15" customHeight="1">
      <c r="A4952" s="832" t="s">
        <v>1150</v>
      </c>
      <c r="B4952" s="832">
        <v>2025</v>
      </c>
      <c r="C4952" s="832" t="s">
        <v>2366</v>
      </c>
      <c r="D4952" s="832" t="s">
        <v>2367</v>
      </c>
      <c r="E4952" s="832" t="s">
        <v>2368</v>
      </c>
      <c r="F4952" s="832" t="s">
        <v>2226</v>
      </c>
      <c r="G4952" s="832">
        <v>421311.65</v>
      </c>
      <c r="H4952" s="832">
        <v>786296.01</v>
      </c>
      <c r="I4952" s="832">
        <v>1131864.74</v>
      </c>
      <c r="J4952" s="832">
        <v>1505011.1</v>
      </c>
      <c r="K4952" s="832">
        <v>1837819.15</v>
      </c>
      <c r="L4952" s="832">
        <v>2109359.58</v>
      </c>
      <c r="M4952" s="832">
        <v>2427310</v>
      </c>
      <c r="N4952" s="832">
        <v>2774352.66</v>
      </c>
      <c r="O4952" s="832">
        <v>3121167.71</v>
      </c>
      <c r="P4952" s="832">
        <v>3440713.44</v>
      </c>
      <c r="Q4952" s="832">
        <v>3730521.35</v>
      </c>
      <c r="R4952" s="832">
        <v>4055141.16</v>
      </c>
      <c r="S4952" s="832">
        <v>339138.3</v>
      </c>
      <c r="T4952" s="832">
        <v>339138.3</v>
      </c>
      <c r="U4952" s="832">
        <v>0</v>
      </c>
      <c r="V4952" s="832">
        <v>1168</v>
      </c>
      <c r="W4952" s="832">
        <v>2141</v>
      </c>
      <c r="X4952" s="832">
        <v>3218</v>
      </c>
      <c r="Y4952" s="832">
        <v>4298</v>
      </c>
      <c r="Z4952" s="832">
        <v>5249</v>
      </c>
      <c r="AA4952" s="832">
        <v>5968</v>
      </c>
      <c r="AB4952" s="832">
        <v>6730</v>
      </c>
      <c r="AC4952" s="832">
        <v>7474</v>
      </c>
      <c r="AD4952" s="832">
        <v>8233</v>
      </c>
      <c r="AE4952" s="832">
        <v>9064</v>
      </c>
      <c r="AF4952" s="832">
        <v>9753</v>
      </c>
      <c r="AG4952" s="832">
        <v>10430</v>
      </c>
      <c r="AH4952" s="832">
        <v>887</v>
      </c>
      <c r="AI4952" s="832">
        <v>887</v>
      </c>
    </row>
    <row r="4953" spans="1:35" ht="15" customHeight="1">
      <c r="A4953" s="832" t="s">
        <v>1150</v>
      </c>
      <c r="B4953" s="832">
        <v>2025</v>
      </c>
      <c r="C4953" s="832" t="s">
        <v>2369</v>
      </c>
      <c r="D4953" s="832" t="s">
        <v>2370</v>
      </c>
      <c r="E4953" s="832" t="s">
        <v>2368</v>
      </c>
      <c r="F4953" s="832" t="s">
        <v>2226</v>
      </c>
      <c r="G4953" s="832">
        <v>3076.77</v>
      </c>
      <c r="H4953" s="832">
        <v>8297.48</v>
      </c>
      <c r="I4953" s="832">
        <v>10771.65</v>
      </c>
      <c r="J4953" s="832">
        <v>20497.7</v>
      </c>
      <c r="K4953" s="832">
        <v>28807.040000000001</v>
      </c>
      <c r="L4953" s="832">
        <v>40028.300000000003</v>
      </c>
      <c r="M4953" s="832">
        <v>52942.29</v>
      </c>
      <c r="N4953" s="832">
        <v>63567.61</v>
      </c>
      <c r="O4953" s="832">
        <v>73912.88</v>
      </c>
      <c r="P4953" s="832">
        <v>86612.27</v>
      </c>
      <c r="Q4953" s="832">
        <v>98008.82</v>
      </c>
      <c r="R4953" s="832">
        <v>106318.8</v>
      </c>
      <c r="S4953" s="832">
        <v>8909.89</v>
      </c>
      <c r="T4953" s="832">
        <v>8909.89</v>
      </c>
      <c r="U4953" s="832">
        <v>0</v>
      </c>
      <c r="V4953" s="832">
        <v>64</v>
      </c>
      <c r="W4953" s="832">
        <v>110</v>
      </c>
      <c r="X4953" s="832">
        <v>173</v>
      </c>
      <c r="Y4953" s="832">
        <v>269</v>
      </c>
      <c r="Z4953" s="832">
        <v>342</v>
      </c>
      <c r="AA4953" s="832">
        <v>417</v>
      </c>
      <c r="AB4953" s="832">
        <v>508</v>
      </c>
      <c r="AC4953" s="832">
        <v>591</v>
      </c>
      <c r="AD4953" s="832">
        <v>683</v>
      </c>
      <c r="AE4953" s="832">
        <v>798</v>
      </c>
      <c r="AF4953" s="832">
        <v>892</v>
      </c>
      <c r="AG4953" s="832">
        <v>968</v>
      </c>
      <c r="AH4953" s="832">
        <v>81</v>
      </c>
      <c r="AI4953" s="832">
        <v>81</v>
      </c>
    </row>
    <row r="4954" spans="1:35" ht="15" customHeight="1">
      <c r="A4954" s="832" t="s">
        <v>1150</v>
      </c>
      <c r="B4954" s="832">
        <v>2025</v>
      </c>
      <c r="C4954" s="832" t="s">
        <v>2371</v>
      </c>
      <c r="D4954" s="832" t="s">
        <v>2372</v>
      </c>
      <c r="E4954" s="832" t="s">
        <v>2368</v>
      </c>
      <c r="F4954" s="832" t="s">
        <v>2226</v>
      </c>
      <c r="G4954" s="832">
        <v>25296.48</v>
      </c>
      <c r="H4954" s="832">
        <v>38306.71</v>
      </c>
      <c r="I4954" s="832">
        <v>57047.85</v>
      </c>
      <c r="J4954" s="832">
        <v>78668.929999999993</v>
      </c>
      <c r="K4954" s="832">
        <v>93766.33</v>
      </c>
      <c r="L4954" s="832">
        <v>111765.75999999999</v>
      </c>
      <c r="M4954" s="832">
        <v>131940.34</v>
      </c>
      <c r="N4954" s="832">
        <v>150598.6</v>
      </c>
      <c r="O4954" s="832">
        <v>170896.5</v>
      </c>
      <c r="P4954" s="832">
        <v>194280.69</v>
      </c>
      <c r="Q4954" s="832">
        <v>222788.03</v>
      </c>
      <c r="R4954" s="832">
        <v>244255.83</v>
      </c>
      <c r="S4954" s="832">
        <v>20253.46</v>
      </c>
      <c r="T4954" s="832">
        <v>20253.46</v>
      </c>
      <c r="U4954" s="832">
        <v>0</v>
      </c>
      <c r="V4954" s="832">
        <v>137</v>
      </c>
      <c r="W4954" s="832">
        <v>253</v>
      </c>
      <c r="X4954" s="832">
        <v>348</v>
      </c>
      <c r="Y4954" s="832">
        <v>491</v>
      </c>
      <c r="Z4954" s="832">
        <v>620</v>
      </c>
      <c r="AA4954" s="832">
        <v>730</v>
      </c>
      <c r="AB4954" s="832">
        <v>863</v>
      </c>
      <c r="AC4954" s="832">
        <v>970</v>
      </c>
      <c r="AD4954" s="832">
        <v>1085</v>
      </c>
      <c r="AE4954" s="832">
        <v>1213</v>
      </c>
      <c r="AF4954" s="832">
        <v>1358</v>
      </c>
      <c r="AG4954" s="832">
        <v>1484</v>
      </c>
      <c r="AH4954" s="832">
        <v>123</v>
      </c>
      <c r="AI4954" s="832">
        <v>123</v>
      </c>
    </row>
    <row r="4955" spans="1:35" ht="15" customHeight="1">
      <c r="A4955" s="832" t="s">
        <v>1150</v>
      </c>
      <c r="B4955" s="832">
        <v>2025</v>
      </c>
      <c r="C4955" s="832" t="s">
        <v>2373</v>
      </c>
      <c r="D4955" s="832" t="s">
        <v>2374</v>
      </c>
      <c r="E4955" s="832" t="s">
        <v>2368</v>
      </c>
      <c r="F4955" s="832" t="s">
        <v>2226</v>
      </c>
      <c r="G4955" s="832">
        <v>64769.74</v>
      </c>
      <c r="H4955" s="832">
        <v>112426.43</v>
      </c>
      <c r="I4955" s="832">
        <v>165636.68</v>
      </c>
      <c r="J4955" s="832">
        <v>255246.3</v>
      </c>
      <c r="K4955" s="832">
        <v>361352.77</v>
      </c>
      <c r="L4955" s="832">
        <v>444616.8</v>
      </c>
      <c r="M4955" s="832">
        <v>513987.36</v>
      </c>
      <c r="N4955" s="832">
        <v>560923.84</v>
      </c>
      <c r="O4955" s="832">
        <v>611902.9</v>
      </c>
      <c r="P4955" s="832">
        <v>691191.52</v>
      </c>
      <c r="Q4955" s="832">
        <v>766784.97</v>
      </c>
      <c r="R4955" s="832">
        <v>818001.02</v>
      </c>
      <c r="S4955" s="832">
        <v>69707.72</v>
      </c>
      <c r="T4955" s="832">
        <v>69707.72</v>
      </c>
      <c r="U4955" s="832">
        <v>0</v>
      </c>
      <c r="V4955" s="832">
        <v>442</v>
      </c>
      <c r="W4955" s="832">
        <v>807</v>
      </c>
      <c r="X4955" s="832">
        <v>1234</v>
      </c>
      <c r="Y4955" s="832">
        <v>1973</v>
      </c>
      <c r="Z4955" s="832">
        <v>2651</v>
      </c>
      <c r="AA4955" s="832">
        <v>3151</v>
      </c>
      <c r="AB4955" s="832">
        <v>3612</v>
      </c>
      <c r="AC4955" s="832">
        <v>3948</v>
      </c>
      <c r="AD4955" s="832">
        <v>4355</v>
      </c>
      <c r="AE4955" s="832">
        <v>4957</v>
      </c>
      <c r="AF4955" s="832">
        <v>5626</v>
      </c>
      <c r="AG4955" s="832">
        <v>6036</v>
      </c>
      <c r="AH4955" s="832">
        <v>511</v>
      </c>
      <c r="AI4955" s="832">
        <v>511</v>
      </c>
    </row>
    <row r="4956" spans="1:35" ht="15" customHeight="1">
      <c r="A4956" s="832" t="s">
        <v>1150</v>
      </c>
      <c r="B4956" s="832">
        <v>2025</v>
      </c>
      <c r="C4956" s="832" t="s">
        <v>2375</v>
      </c>
      <c r="D4956" s="832" t="s">
        <v>2376</v>
      </c>
      <c r="E4956" s="832" t="s">
        <v>2368</v>
      </c>
      <c r="F4956" s="832" t="s">
        <v>2226</v>
      </c>
      <c r="G4956" s="832">
        <v>0</v>
      </c>
      <c r="H4956" s="832">
        <v>0</v>
      </c>
      <c r="I4956" s="832">
        <v>0</v>
      </c>
      <c r="J4956" s="832">
        <v>0</v>
      </c>
      <c r="K4956" s="832">
        <v>0</v>
      </c>
      <c r="L4956" s="832">
        <v>0</v>
      </c>
      <c r="M4956" s="832">
        <v>0</v>
      </c>
      <c r="N4956" s="832">
        <v>0</v>
      </c>
      <c r="O4956" s="832">
        <v>0</v>
      </c>
      <c r="P4956" s="832">
        <v>0</v>
      </c>
      <c r="Q4956" s="832">
        <v>0</v>
      </c>
      <c r="R4956" s="832">
        <v>0</v>
      </c>
      <c r="S4956" s="832">
        <v>0</v>
      </c>
      <c r="T4956" s="832">
        <v>0</v>
      </c>
      <c r="U4956" s="832">
        <v>0</v>
      </c>
      <c r="V4956" s="832">
        <v>0</v>
      </c>
      <c r="W4956" s="832">
        <v>0</v>
      </c>
      <c r="X4956" s="832">
        <v>0</v>
      </c>
      <c r="Y4956" s="832">
        <v>0</v>
      </c>
      <c r="Z4956" s="832">
        <v>0</v>
      </c>
      <c r="AA4956" s="832">
        <v>0</v>
      </c>
      <c r="AB4956" s="832">
        <v>0</v>
      </c>
      <c r="AC4956" s="832">
        <v>0</v>
      </c>
      <c r="AD4956" s="832">
        <v>0</v>
      </c>
      <c r="AE4956" s="832">
        <v>0</v>
      </c>
      <c r="AF4956" s="832">
        <v>0</v>
      </c>
      <c r="AG4956" s="832">
        <v>0</v>
      </c>
      <c r="AH4956" s="832">
        <v>0</v>
      </c>
      <c r="AI4956" s="832">
        <v>0</v>
      </c>
    </row>
    <row r="4957" spans="1:35" ht="15" customHeight="1">
      <c r="A4957" s="832" t="s">
        <v>1150</v>
      </c>
      <c r="B4957" s="832">
        <v>2025</v>
      </c>
      <c r="C4957" s="832" t="s">
        <v>2377</v>
      </c>
      <c r="D4957" s="832" t="s">
        <v>2378</v>
      </c>
      <c r="E4957" s="832" t="s">
        <v>2368</v>
      </c>
      <c r="F4957" s="832" t="s">
        <v>2226</v>
      </c>
      <c r="G4957" s="832">
        <v>0</v>
      </c>
      <c r="H4957" s="832">
        <v>0</v>
      </c>
      <c r="I4957" s="832">
        <v>0</v>
      </c>
      <c r="J4957" s="832">
        <v>0</v>
      </c>
      <c r="K4957" s="832">
        <v>0</v>
      </c>
      <c r="L4957" s="832">
        <v>0</v>
      </c>
      <c r="M4957" s="832">
        <v>0</v>
      </c>
      <c r="N4957" s="832">
        <v>0</v>
      </c>
      <c r="O4957" s="832">
        <v>0</v>
      </c>
      <c r="P4957" s="832">
        <v>0</v>
      </c>
      <c r="Q4957" s="832">
        <v>0</v>
      </c>
      <c r="R4957" s="832">
        <v>0</v>
      </c>
      <c r="S4957" s="832">
        <v>0</v>
      </c>
      <c r="T4957" s="832">
        <v>0</v>
      </c>
      <c r="U4957" s="832">
        <v>0</v>
      </c>
      <c r="V4957" s="832">
        <v>0</v>
      </c>
      <c r="W4957" s="832">
        <v>0</v>
      </c>
      <c r="X4957" s="832">
        <v>0</v>
      </c>
      <c r="Y4957" s="832">
        <v>0</v>
      </c>
      <c r="Z4957" s="832">
        <v>0</v>
      </c>
      <c r="AA4957" s="832">
        <v>0</v>
      </c>
      <c r="AB4957" s="832">
        <v>0</v>
      </c>
      <c r="AC4957" s="832">
        <v>0</v>
      </c>
      <c r="AD4957" s="832">
        <v>0</v>
      </c>
      <c r="AE4957" s="832">
        <v>0</v>
      </c>
      <c r="AF4957" s="832">
        <v>0</v>
      </c>
      <c r="AG4957" s="832">
        <v>0</v>
      </c>
      <c r="AH4957" s="832">
        <v>0</v>
      </c>
      <c r="AI4957" s="832">
        <v>0</v>
      </c>
    </row>
    <row r="4958" spans="1:35" ht="15" customHeight="1">
      <c r="A4958" s="832" t="s">
        <v>1150</v>
      </c>
      <c r="B4958" s="832">
        <v>2025</v>
      </c>
      <c r="C4958" s="832" t="s">
        <v>2379</v>
      </c>
      <c r="D4958" s="832" t="s">
        <v>2380</v>
      </c>
      <c r="E4958" s="832" t="s">
        <v>2368</v>
      </c>
      <c r="F4958" s="832" t="s">
        <v>2226</v>
      </c>
      <c r="G4958" s="832">
        <v>129177.47</v>
      </c>
      <c r="H4958" s="832">
        <v>226175.68</v>
      </c>
      <c r="I4958" s="832">
        <v>347796.14</v>
      </c>
      <c r="J4958" s="832">
        <v>405763.36</v>
      </c>
      <c r="K4958" s="832">
        <v>488778.36</v>
      </c>
      <c r="L4958" s="832">
        <v>596302.44999999995</v>
      </c>
      <c r="M4958" s="832">
        <v>735760.77</v>
      </c>
      <c r="N4958" s="832">
        <v>851777.41</v>
      </c>
      <c r="O4958" s="832">
        <v>1030044.5</v>
      </c>
      <c r="P4958" s="832">
        <v>1129376.45</v>
      </c>
      <c r="Q4958" s="832">
        <v>1148185.53</v>
      </c>
      <c r="R4958" s="832">
        <v>1239525.31</v>
      </c>
      <c r="S4958" s="832">
        <v>104380.5</v>
      </c>
      <c r="T4958" s="832">
        <v>104380.5</v>
      </c>
      <c r="U4958" s="832">
        <v>0</v>
      </c>
      <c r="V4958" s="832">
        <v>241</v>
      </c>
      <c r="W4958" s="832">
        <v>441</v>
      </c>
      <c r="X4958" s="832">
        <v>711</v>
      </c>
      <c r="Y4958" s="832">
        <v>824</v>
      </c>
      <c r="Z4958" s="832">
        <v>995</v>
      </c>
      <c r="AA4958" s="832">
        <v>1278</v>
      </c>
      <c r="AB4958" s="832">
        <v>1531</v>
      </c>
      <c r="AC4958" s="832">
        <v>1709</v>
      </c>
      <c r="AD4958" s="832">
        <v>1976</v>
      </c>
      <c r="AE4958" s="832">
        <v>2142</v>
      </c>
      <c r="AF4958" s="832">
        <v>2212</v>
      </c>
      <c r="AG4958" s="832">
        <v>2409</v>
      </c>
      <c r="AH4958" s="832">
        <v>201</v>
      </c>
      <c r="AI4958" s="832">
        <v>201</v>
      </c>
    </row>
    <row r="4959" spans="1:35" ht="15" customHeight="1">
      <c r="A4959" s="832" t="s">
        <v>1150</v>
      </c>
      <c r="B4959" s="832">
        <v>2025</v>
      </c>
      <c r="C4959" s="832" t="s">
        <v>2381</v>
      </c>
      <c r="D4959" s="832" t="s">
        <v>2382</v>
      </c>
      <c r="E4959" s="832" t="s">
        <v>2368</v>
      </c>
      <c r="F4959" s="832" t="s">
        <v>2226</v>
      </c>
      <c r="G4959" s="832">
        <v>10268.86</v>
      </c>
      <c r="H4959" s="832">
        <v>18822.04</v>
      </c>
      <c r="I4959" s="832">
        <v>24550.19</v>
      </c>
      <c r="J4959" s="832">
        <v>29509.599999999999</v>
      </c>
      <c r="K4959" s="832">
        <v>38622.71</v>
      </c>
      <c r="L4959" s="832">
        <v>45227.83</v>
      </c>
      <c r="M4959" s="832">
        <v>56993.42</v>
      </c>
      <c r="N4959" s="832">
        <v>64391.11</v>
      </c>
      <c r="O4959" s="832">
        <v>76777.679999999993</v>
      </c>
      <c r="P4959" s="832">
        <v>88079.85</v>
      </c>
      <c r="Q4959" s="832">
        <v>102995.32</v>
      </c>
      <c r="R4959" s="832">
        <v>119096.68</v>
      </c>
      <c r="S4959" s="832">
        <v>9363.2099999999991</v>
      </c>
      <c r="T4959" s="832">
        <v>9363.2099999999991</v>
      </c>
      <c r="U4959" s="832">
        <v>0</v>
      </c>
      <c r="V4959" s="832">
        <v>127</v>
      </c>
      <c r="W4959" s="832">
        <v>239</v>
      </c>
      <c r="X4959" s="832">
        <v>336</v>
      </c>
      <c r="Y4959" s="832">
        <v>460</v>
      </c>
      <c r="Z4959" s="832">
        <v>610</v>
      </c>
      <c r="AA4959" s="832">
        <v>735</v>
      </c>
      <c r="AB4959" s="832">
        <v>874</v>
      </c>
      <c r="AC4959" s="832">
        <v>974</v>
      </c>
      <c r="AD4959" s="832">
        <v>1082</v>
      </c>
      <c r="AE4959" s="832">
        <v>1185</v>
      </c>
      <c r="AF4959" s="832">
        <v>1285</v>
      </c>
      <c r="AG4959" s="832">
        <v>1378</v>
      </c>
      <c r="AH4959" s="832">
        <v>117</v>
      </c>
      <c r="AI4959" s="832">
        <v>117</v>
      </c>
    </row>
    <row r="4960" spans="1:35" ht="15" customHeight="1">
      <c r="A4960" s="832" t="s">
        <v>1150</v>
      </c>
      <c r="B4960" s="832">
        <v>2025</v>
      </c>
      <c r="C4960" s="832" t="s">
        <v>2383</v>
      </c>
      <c r="D4960" s="832" t="s">
        <v>2384</v>
      </c>
      <c r="E4960" s="832" t="s">
        <v>2368</v>
      </c>
      <c r="F4960" s="832" t="s">
        <v>2226</v>
      </c>
      <c r="G4960" s="832">
        <v>0</v>
      </c>
      <c r="H4960" s="832">
        <v>0</v>
      </c>
      <c r="I4960" s="832">
        <v>0</v>
      </c>
      <c r="J4960" s="832">
        <v>0</v>
      </c>
      <c r="K4960" s="832">
        <v>0</v>
      </c>
      <c r="L4960" s="832">
        <v>0</v>
      </c>
      <c r="M4960" s="832">
        <v>0</v>
      </c>
      <c r="N4960" s="832">
        <v>0</v>
      </c>
      <c r="O4960" s="832">
        <v>0</v>
      </c>
      <c r="P4960" s="832">
        <v>0</v>
      </c>
      <c r="Q4960" s="832">
        <v>0</v>
      </c>
      <c r="R4960" s="832">
        <v>0</v>
      </c>
      <c r="S4960" s="832">
        <v>0</v>
      </c>
      <c r="T4960" s="832">
        <v>0</v>
      </c>
      <c r="U4960" s="832">
        <v>0</v>
      </c>
      <c r="V4960" s="832">
        <v>0</v>
      </c>
      <c r="W4960" s="832">
        <v>0</v>
      </c>
      <c r="X4960" s="832">
        <v>0</v>
      </c>
      <c r="Y4960" s="832">
        <v>0</v>
      </c>
      <c r="Z4960" s="832">
        <v>0</v>
      </c>
      <c r="AA4960" s="832">
        <v>0</v>
      </c>
      <c r="AB4960" s="832">
        <v>0</v>
      </c>
      <c r="AC4960" s="832">
        <v>0</v>
      </c>
      <c r="AD4960" s="832">
        <v>0</v>
      </c>
      <c r="AE4960" s="832">
        <v>0</v>
      </c>
      <c r="AF4960" s="832">
        <v>0</v>
      </c>
      <c r="AG4960" s="832">
        <v>0</v>
      </c>
      <c r="AH4960" s="832">
        <v>0</v>
      </c>
      <c r="AI4960" s="832">
        <v>0</v>
      </c>
    </row>
    <row r="4961" spans="1:35" ht="15" customHeight="1">
      <c r="A4961" s="832" t="s">
        <v>1150</v>
      </c>
      <c r="B4961" s="832">
        <v>2025</v>
      </c>
      <c r="C4961" s="832" t="s">
        <v>2385</v>
      </c>
      <c r="D4961" s="832" t="s">
        <v>2386</v>
      </c>
      <c r="E4961" s="832" t="s">
        <v>2368</v>
      </c>
      <c r="F4961" s="832" t="s">
        <v>2226</v>
      </c>
      <c r="G4961" s="832">
        <v>81279.009999999995</v>
      </c>
      <c r="H4961" s="832">
        <v>110591.31</v>
      </c>
      <c r="I4961" s="832">
        <v>146427.87</v>
      </c>
      <c r="J4961" s="832">
        <v>205615</v>
      </c>
      <c r="K4961" s="832">
        <v>245782.01</v>
      </c>
      <c r="L4961" s="832">
        <v>270247.76</v>
      </c>
      <c r="M4961" s="832">
        <v>299772.53000000003</v>
      </c>
      <c r="N4961" s="832">
        <v>334282.03999999998</v>
      </c>
      <c r="O4961" s="832">
        <v>377083.32</v>
      </c>
      <c r="P4961" s="832">
        <v>459383.74</v>
      </c>
      <c r="Q4961" s="832">
        <v>577341</v>
      </c>
      <c r="R4961" s="832">
        <v>638645.32999999996</v>
      </c>
      <c r="S4961" s="832">
        <v>52485.55</v>
      </c>
      <c r="T4961" s="832">
        <v>52485.55</v>
      </c>
      <c r="U4961" s="832">
        <v>0</v>
      </c>
      <c r="V4961" s="832">
        <v>89</v>
      </c>
      <c r="W4961" s="832">
        <v>125</v>
      </c>
      <c r="X4961" s="832">
        <v>170</v>
      </c>
      <c r="Y4961" s="832">
        <v>244</v>
      </c>
      <c r="Z4961" s="832">
        <v>298</v>
      </c>
      <c r="AA4961" s="832">
        <v>328</v>
      </c>
      <c r="AB4961" s="832">
        <v>368</v>
      </c>
      <c r="AC4961" s="832">
        <v>413</v>
      </c>
      <c r="AD4961" s="832">
        <v>467</v>
      </c>
      <c r="AE4961" s="832">
        <v>566</v>
      </c>
      <c r="AF4961" s="832">
        <v>705</v>
      </c>
      <c r="AG4961" s="832">
        <v>783</v>
      </c>
      <c r="AH4961" s="832">
        <v>64</v>
      </c>
      <c r="AI4961" s="832">
        <v>64</v>
      </c>
    </row>
    <row r="4962" spans="1:35" ht="15" customHeight="1">
      <c r="A4962" s="832" t="s">
        <v>1150</v>
      </c>
      <c r="B4962" s="832">
        <v>2025</v>
      </c>
      <c r="C4962" s="832" t="s">
        <v>2387</v>
      </c>
      <c r="D4962" s="832" t="s">
        <v>2388</v>
      </c>
      <c r="E4962" s="832" t="s">
        <v>333</v>
      </c>
      <c r="F4962" s="832" t="s">
        <v>2226</v>
      </c>
      <c r="G4962" s="832">
        <v>0</v>
      </c>
      <c r="H4962" s="832">
        <v>0</v>
      </c>
      <c r="I4962" s="832">
        <v>0</v>
      </c>
      <c r="J4962" s="832">
        <v>0</v>
      </c>
      <c r="K4962" s="832">
        <v>0</v>
      </c>
      <c r="L4962" s="832">
        <v>0</v>
      </c>
      <c r="M4962" s="832">
        <v>0</v>
      </c>
      <c r="N4962" s="832">
        <v>0</v>
      </c>
      <c r="O4962" s="832">
        <v>0</v>
      </c>
      <c r="P4962" s="832">
        <v>0</v>
      </c>
      <c r="Q4962" s="832">
        <v>0</v>
      </c>
      <c r="R4962" s="832">
        <v>0</v>
      </c>
      <c r="S4962" s="832">
        <v>0</v>
      </c>
      <c r="T4962" s="832">
        <v>0</v>
      </c>
      <c r="U4962" s="832">
        <v>0</v>
      </c>
      <c r="V4962" s="832">
        <v>0</v>
      </c>
      <c r="W4962" s="832">
        <v>0</v>
      </c>
      <c r="X4962" s="832">
        <v>0</v>
      </c>
      <c r="Y4962" s="832">
        <v>0</v>
      </c>
      <c r="Z4962" s="832">
        <v>0</v>
      </c>
      <c r="AA4962" s="832">
        <v>0</v>
      </c>
      <c r="AB4962" s="832">
        <v>0</v>
      </c>
      <c r="AC4962" s="832">
        <v>0</v>
      </c>
      <c r="AD4962" s="832">
        <v>0</v>
      </c>
      <c r="AE4962" s="832">
        <v>0</v>
      </c>
      <c r="AF4962" s="832">
        <v>0</v>
      </c>
      <c r="AG4962" s="832">
        <v>0</v>
      </c>
      <c r="AH4962" s="832">
        <v>0</v>
      </c>
      <c r="AI4962" s="832">
        <v>0</v>
      </c>
    </row>
    <row r="4963" spans="1:35" ht="15" customHeight="1">
      <c r="A4963" s="832" t="s">
        <v>1150</v>
      </c>
      <c r="B4963" s="832">
        <v>2025</v>
      </c>
      <c r="C4963" s="832" t="s">
        <v>2389</v>
      </c>
      <c r="D4963" s="832" t="s">
        <v>2390</v>
      </c>
      <c r="E4963" s="832" t="s">
        <v>333</v>
      </c>
      <c r="F4963" s="832" t="s">
        <v>2226</v>
      </c>
      <c r="G4963" s="832">
        <v>0</v>
      </c>
      <c r="H4963" s="832">
        <v>0</v>
      </c>
      <c r="I4963" s="832">
        <v>0</v>
      </c>
      <c r="J4963" s="832">
        <v>0</v>
      </c>
      <c r="K4963" s="832">
        <v>0</v>
      </c>
      <c r="L4963" s="832">
        <v>0</v>
      </c>
      <c r="M4963" s="832">
        <v>0</v>
      </c>
      <c r="N4963" s="832">
        <v>0</v>
      </c>
      <c r="O4963" s="832">
        <v>0</v>
      </c>
      <c r="P4963" s="832">
        <v>0</v>
      </c>
      <c r="Q4963" s="832">
        <v>0</v>
      </c>
      <c r="R4963" s="832">
        <v>0</v>
      </c>
      <c r="S4963" s="832">
        <v>0</v>
      </c>
      <c r="T4963" s="832">
        <v>0</v>
      </c>
      <c r="U4963" s="832">
        <v>0</v>
      </c>
      <c r="V4963" s="832">
        <v>0</v>
      </c>
      <c r="W4963" s="832">
        <v>0</v>
      </c>
      <c r="X4963" s="832">
        <v>0</v>
      </c>
      <c r="Y4963" s="832">
        <v>0</v>
      </c>
      <c r="Z4963" s="832">
        <v>0</v>
      </c>
      <c r="AA4963" s="832">
        <v>0</v>
      </c>
      <c r="AB4963" s="832">
        <v>0</v>
      </c>
      <c r="AC4963" s="832">
        <v>0</v>
      </c>
      <c r="AD4963" s="832">
        <v>0</v>
      </c>
      <c r="AE4963" s="832">
        <v>0</v>
      </c>
      <c r="AF4963" s="832">
        <v>0</v>
      </c>
      <c r="AG4963" s="832">
        <v>0</v>
      </c>
      <c r="AH4963" s="832">
        <v>0</v>
      </c>
      <c r="AI4963" s="832">
        <v>0</v>
      </c>
    </row>
    <row r="4964" spans="1:35" ht="15" customHeight="1">
      <c r="A4964" s="832" t="s">
        <v>1150</v>
      </c>
      <c r="B4964" s="832">
        <v>2025</v>
      </c>
      <c r="C4964" s="832" t="s">
        <v>2391</v>
      </c>
      <c r="D4964" s="832" t="s">
        <v>2392</v>
      </c>
      <c r="E4964" s="832" t="s">
        <v>2368</v>
      </c>
      <c r="F4964" s="832" t="s">
        <v>2226</v>
      </c>
      <c r="G4964" s="832">
        <v>0</v>
      </c>
      <c r="H4964" s="832">
        <v>0</v>
      </c>
      <c r="I4964" s="832">
        <v>0</v>
      </c>
      <c r="J4964" s="832">
        <v>0</v>
      </c>
      <c r="K4964" s="832">
        <v>0</v>
      </c>
      <c r="L4964" s="832">
        <v>0</v>
      </c>
      <c r="M4964" s="832">
        <v>0</v>
      </c>
      <c r="N4964" s="832">
        <v>0</v>
      </c>
      <c r="O4964" s="832">
        <v>0</v>
      </c>
      <c r="P4964" s="832">
        <v>0</v>
      </c>
      <c r="Q4964" s="832">
        <v>0</v>
      </c>
      <c r="R4964" s="832">
        <v>0</v>
      </c>
      <c r="S4964" s="832">
        <v>0</v>
      </c>
      <c r="T4964" s="832">
        <v>0</v>
      </c>
      <c r="U4964" s="832">
        <v>0</v>
      </c>
      <c r="V4964" s="832">
        <v>0</v>
      </c>
      <c r="W4964" s="832">
        <v>0</v>
      </c>
      <c r="X4964" s="832">
        <v>0</v>
      </c>
      <c r="Y4964" s="832">
        <v>0</v>
      </c>
      <c r="Z4964" s="832">
        <v>0</v>
      </c>
      <c r="AA4964" s="832">
        <v>0</v>
      </c>
      <c r="AB4964" s="832">
        <v>0</v>
      </c>
      <c r="AC4964" s="832">
        <v>0</v>
      </c>
      <c r="AD4964" s="832">
        <v>0</v>
      </c>
      <c r="AE4964" s="832">
        <v>0</v>
      </c>
      <c r="AF4964" s="832">
        <v>0</v>
      </c>
      <c r="AG4964" s="832">
        <v>0</v>
      </c>
      <c r="AH4964" s="832">
        <v>0</v>
      </c>
      <c r="AI4964" s="832">
        <v>0</v>
      </c>
    </row>
    <row r="4965" spans="1:35" ht="15" customHeight="1">
      <c r="A4965" s="832" t="s">
        <v>1150</v>
      </c>
      <c r="B4965" s="832">
        <v>2025</v>
      </c>
      <c r="C4965" s="832" t="s">
        <v>2393</v>
      </c>
      <c r="D4965" s="832" t="s">
        <v>2394</v>
      </c>
      <c r="E4965" s="832" t="s">
        <v>2368</v>
      </c>
      <c r="F4965" s="832" t="s">
        <v>2226</v>
      </c>
      <c r="G4965" s="832">
        <v>69366.210000000006</v>
      </c>
      <c r="H4965" s="832">
        <v>135577.97</v>
      </c>
      <c r="I4965" s="832">
        <v>220457.04</v>
      </c>
      <c r="J4965" s="832">
        <v>391856.27</v>
      </c>
      <c r="K4965" s="832">
        <v>548074.72</v>
      </c>
      <c r="L4965" s="832">
        <v>653280.39</v>
      </c>
      <c r="M4965" s="832">
        <v>736687.74</v>
      </c>
      <c r="N4965" s="832">
        <v>795152.59</v>
      </c>
      <c r="O4965" s="832">
        <v>862820.94</v>
      </c>
      <c r="P4965" s="832">
        <v>990227.51</v>
      </c>
      <c r="Q4965" s="832">
        <v>1139959.18</v>
      </c>
      <c r="R4965" s="832">
        <v>1215663.96</v>
      </c>
      <c r="S4965" s="832">
        <v>103632.65</v>
      </c>
      <c r="T4965" s="832">
        <v>103632.65</v>
      </c>
      <c r="U4965" s="832">
        <v>0</v>
      </c>
      <c r="V4965" s="832">
        <v>610</v>
      </c>
      <c r="W4965" s="832">
        <v>1177</v>
      </c>
      <c r="X4965" s="832">
        <v>1791</v>
      </c>
      <c r="Y4965" s="832">
        <v>2916</v>
      </c>
      <c r="Z4965" s="832">
        <v>3883</v>
      </c>
      <c r="AA4965" s="832">
        <v>4576</v>
      </c>
      <c r="AB4965" s="832">
        <v>5195</v>
      </c>
      <c r="AC4965" s="832">
        <v>5681</v>
      </c>
      <c r="AD4965" s="832">
        <v>6245</v>
      </c>
      <c r="AE4965" s="832">
        <v>7093</v>
      </c>
      <c r="AF4965" s="832">
        <v>8169</v>
      </c>
      <c r="AG4965" s="832">
        <v>8806</v>
      </c>
      <c r="AH4965" s="832">
        <v>743</v>
      </c>
      <c r="AI4965" s="832">
        <v>743</v>
      </c>
    </row>
    <row r="4966" spans="1:35" ht="15" customHeight="1">
      <c r="A4966" s="832" t="s">
        <v>1150</v>
      </c>
      <c r="B4966" s="832">
        <v>2025</v>
      </c>
      <c r="C4966" s="832" t="s">
        <v>2395</v>
      </c>
      <c r="D4966" s="832" t="s">
        <v>2396</v>
      </c>
      <c r="E4966" s="832" t="s">
        <v>2368</v>
      </c>
      <c r="F4966" s="832" t="s">
        <v>2226</v>
      </c>
      <c r="G4966" s="832">
        <v>0</v>
      </c>
      <c r="H4966" s="832">
        <v>0</v>
      </c>
      <c r="I4966" s="832">
        <v>0</v>
      </c>
      <c r="J4966" s="832">
        <v>0</v>
      </c>
      <c r="K4966" s="832">
        <v>0</v>
      </c>
      <c r="L4966" s="832">
        <v>0</v>
      </c>
      <c r="M4966" s="832">
        <v>0</v>
      </c>
      <c r="N4966" s="832">
        <v>0</v>
      </c>
      <c r="O4966" s="832">
        <v>0</v>
      </c>
      <c r="P4966" s="832">
        <v>0</v>
      </c>
      <c r="Q4966" s="832">
        <v>0</v>
      </c>
      <c r="R4966" s="832">
        <v>0</v>
      </c>
      <c r="S4966" s="832">
        <v>0</v>
      </c>
      <c r="T4966" s="832">
        <v>0</v>
      </c>
      <c r="U4966" s="832">
        <v>0</v>
      </c>
      <c r="V4966" s="832">
        <v>0</v>
      </c>
      <c r="W4966" s="832">
        <v>0</v>
      </c>
      <c r="X4966" s="832">
        <v>0</v>
      </c>
      <c r="Y4966" s="832">
        <v>0</v>
      </c>
      <c r="Z4966" s="832">
        <v>0</v>
      </c>
      <c r="AA4966" s="832">
        <v>0</v>
      </c>
      <c r="AB4966" s="832">
        <v>0</v>
      </c>
      <c r="AC4966" s="832">
        <v>0</v>
      </c>
      <c r="AD4966" s="832">
        <v>0</v>
      </c>
      <c r="AE4966" s="832">
        <v>0</v>
      </c>
      <c r="AF4966" s="832">
        <v>0</v>
      </c>
      <c r="AG4966" s="832">
        <v>0</v>
      </c>
      <c r="AH4966" s="832">
        <v>0</v>
      </c>
      <c r="AI4966" s="832">
        <v>0</v>
      </c>
    </row>
    <row r="4967" spans="1:35" ht="15" customHeight="1">
      <c r="A4967" s="832" t="s">
        <v>1150</v>
      </c>
      <c r="B4967" s="832">
        <v>2025</v>
      </c>
      <c r="C4967" s="832" t="s">
        <v>2397</v>
      </c>
      <c r="D4967" s="832" t="s">
        <v>2398</v>
      </c>
      <c r="E4967" s="832" t="s">
        <v>2368</v>
      </c>
      <c r="F4967" s="832" t="s">
        <v>2226</v>
      </c>
      <c r="G4967" s="832">
        <v>0</v>
      </c>
      <c r="H4967" s="832">
        <v>0</v>
      </c>
      <c r="I4967" s="832">
        <v>0</v>
      </c>
      <c r="J4967" s="832">
        <v>0</v>
      </c>
      <c r="K4967" s="832">
        <v>0</v>
      </c>
      <c r="L4967" s="832">
        <v>0</v>
      </c>
      <c r="M4967" s="832">
        <v>0</v>
      </c>
      <c r="N4967" s="832">
        <v>0</v>
      </c>
      <c r="O4967" s="832">
        <v>0</v>
      </c>
      <c r="P4967" s="832">
        <v>0</v>
      </c>
      <c r="Q4967" s="832">
        <v>0</v>
      </c>
      <c r="R4967" s="832">
        <v>0</v>
      </c>
      <c r="S4967" s="832">
        <v>0</v>
      </c>
      <c r="T4967" s="832">
        <v>0</v>
      </c>
      <c r="U4967" s="832">
        <v>0</v>
      </c>
      <c r="V4967" s="832">
        <v>0</v>
      </c>
      <c r="W4967" s="832">
        <v>0</v>
      </c>
      <c r="X4967" s="832">
        <v>0</v>
      </c>
      <c r="Y4967" s="832">
        <v>0</v>
      </c>
      <c r="Z4967" s="832">
        <v>0</v>
      </c>
      <c r="AA4967" s="832">
        <v>0</v>
      </c>
      <c r="AB4967" s="832">
        <v>0</v>
      </c>
      <c r="AC4967" s="832">
        <v>0</v>
      </c>
      <c r="AD4967" s="832">
        <v>0</v>
      </c>
      <c r="AE4967" s="832">
        <v>0</v>
      </c>
      <c r="AF4967" s="832">
        <v>0</v>
      </c>
      <c r="AG4967" s="832">
        <v>0</v>
      </c>
      <c r="AH4967" s="832">
        <v>0</v>
      </c>
      <c r="AI4967" s="832">
        <v>0</v>
      </c>
    </row>
    <row r="4968" spans="1:35" ht="15" customHeight="1">
      <c r="A4968" s="832" t="s">
        <v>1150</v>
      </c>
      <c r="B4968" s="832">
        <v>2025</v>
      </c>
      <c r="C4968" s="832" t="s">
        <v>2399</v>
      </c>
      <c r="D4968" s="832" t="s">
        <v>2400</v>
      </c>
      <c r="E4968" s="832" t="s">
        <v>2368</v>
      </c>
      <c r="F4968" s="832" t="s">
        <v>2226</v>
      </c>
      <c r="G4968" s="832">
        <v>70670.22</v>
      </c>
      <c r="H4968" s="832">
        <v>124227.62</v>
      </c>
      <c r="I4968" s="832">
        <v>185832.99</v>
      </c>
      <c r="J4968" s="832">
        <v>212771.20000000001</v>
      </c>
      <c r="K4968" s="832">
        <v>250449.31</v>
      </c>
      <c r="L4968" s="832">
        <v>315089.91999999998</v>
      </c>
      <c r="M4968" s="832">
        <v>373590.74</v>
      </c>
      <c r="N4968" s="832">
        <v>413601.02</v>
      </c>
      <c r="O4968" s="832">
        <v>467403.99</v>
      </c>
      <c r="P4968" s="832">
        <v>511217.31</v>
      </c>
      <c r="Q4968" s="832">
        <v>522467.98</v>
      </c>
      <c r="R4968" s="832">
        <v>560234.62</v>
      </c>
      <c r="S4968" s="832">
        <v>47497.09</v>
      </c>
      <c r="T4968" s="832">
        <v>47497.09</v>
      </c>
      <c r="U4968" s="832">
        <v>0</v>
      </c>
      <c r="V4968" s="832">
        <v>415</v>
      </c>
      <c r="W4968" s="832">
        <v>764</v>
      </c>
      <c r="X4968" s="832">
        <v>1120</v>
      </c>
      <c r="Y4968" s="832">
        <v>1281</v>
      </c>
      <c r="Z4968" s="832">
        <v>1521</v>
      </c>
      <c r="AA4968" s="832">
        <v>1847</v>
      </c>
      <c r="AB4968" s="832">
        <v>2140</v>
      </c>
      <c r="AC4968" s="832">
        <v>2364</v>
      </c>
      <c r="AD4968" s="832">
        <v>2699</v>
      </c>
      <c r="AE4968" s="832">
        <v>2916</v>
      </c>
      <c r="AF4968" s="832">
        <v>3008</v>
      </c>
      <c r="AG4968" s="832">
        <v>3249</v>
      </c>
      <c r="AH4968" s="832">
        <v>273</v>
      </c>
      <c r="AI4968" s="832">
        <v>273</v>
      </c>
    </row>
    <row r="4969" spans="1:35" ht="15" customHeight="1">
      <c r="A4969" s="832" t="s">
        <v>1150</v>
      </c>
      <c r="B4969" s="832">
        <v>2025</v>
      </c>
      <c r="C4969" s="832" t="s">
        <v>2401</v>
      </c>
      <c r="D4969" s="832" t="s">
        <v>2402</v>
      </c>
      <c r="E4969" s="832" t="s">
        <v>2368</v>
      </c>
      <c r="F4969" s="832" t="s">
        <v>2226</v>
      </c>
      <c r="G4969" s="832">
        <v>32273.41</v>
      </c>
      <c r="H4969" s="832">
        <v>54470.52</v>
      </c>
      <c r="I4969" s="832">
        <v>72909.149999999994</v>
      </c>
      <c r="J4969" s="832">
        <v>91676.53</v>
      </c>
      <c r="K4969" s="832">
        <v>116188.4</v>
      </c>
      <c r="L4969" s="832">
        <v>138059.03</v>
      </c>
      <c r="M4969" s="832">
        <v>159270.07</v>
      </c>
      <c r="N4969" s="832">
        <v>179423.89</v>
      </c>
      <c r="O4969" s="832">
        <v>203300.17</v>
      </c>
      <c r="P4969" s="832">
        <v>227263.58</v>
      </c>
      <c r="Q4969" s="832">
        <v>255036.48</v>
      </c>
      <c r="R4969" s="832">
        <v>281314.12</v>
      </c>
      <c r="S4969" s="832">
        <v>23185.13</v>
      </c>
      <c r="T4969" s="832">
        <v>23185.13</v>
      </c>
      <c r="U4969" s="832">
        <v>0</v>
      </c>
      <c r="V4969" s="832">
        <v>157</v>
      </c>
      <c r="W4969" s="832">
        <v>292</v>
      </c>
      <c r="X4969" s="832">
        <v>408</v>
      </c>
      <c r="Y4969" s="832">
        <v>557</v>
      </c>
      <c r="Z4969" s="832">
        <v>722</v>
      </c>
      <c r="AA4969" s="832">
        <v>871</v>
      </c>
      <c r="AB4969" s="832">
        <v>1027</v>
      </c>
      <c r="AC4969" s="832">
        <v>1161</v>
      </c>
      <c r="AD4969" s="832">
        <v>1305</v>
      </c>
      <c r="AE4969" s="832">
        <v>1439</v>
      </c>
      <c r="AF4969" s="832">
        <v>1576</v>
      </c>
      <c r="AG4969" s="832">
        <v>1693</v>
      </c>
      <c r="AH4969" s="832">
        <v>143</v>
      </c>
      <c r="AI4969" s="832">
        <v>143</v>
      </c>
    </row>
    <row r="4970" spans="1:35" ht="15" customHeight="1">
      <c r="A4970" s="832" t="s">
        <v>1150</v>
      </c>
      <c r="B4970" s="832">
        <v>2025</v>
      </c>
      <c r="C4970" s="832" t="s">
        <v>2403</v>
      </c>
      <c r="D4970" s="832" t="s">
        <v>2404</v>
      </c>
      <c r="E4970" s="832" t="s">
        <v>2368</v>
      </c>
      <c r="F4970" s="832" t="s">
        <v>2226</v>
      </c>
      <c r="G4970" s="832">
        <v>0</v>
      </c>
      <c r="H4970" s="832">
        <v>0</v>
      </c>
      <c r="I4970" s="832">
        <v>0</v>
      </c>
      <c r="J4970" s="832">
        <v>0</v>
      </c>
      <c r="K4970" s="832">
        <v>0</v>
      </c>
      <c r="L4970" s="832">
        <v>0</v>
      </c>
      <c r="M4970" s="832">
        <v>0</v>
      </c>
      <c r="N4970" s="832">
        <v>0</v>
      </c>
      <c r="O4970" s="832">
        <v>0</v>
      </c>
      <c r="P4970" s="832">
        <v>0</v>
      </c>
      <c r="Q4970" s="832">
        <v>0</v>
      </c>
      <c r="R4970" s="832">
        <v>0</v>
      </c>
      <c r="S4970" s="832">
        <v>0</v>
      </c>
      <c r="T4970" s="832">
        <v>0</v>
      </c>
      <c r="U4970" s="832">
        <v>0</v>
      </c>
      <c r="V4970" s="832">
        <v>0</v>
      </c>
      <c r="W4970" s="832">
        <v>0</v>
      </c>
      <c r="X4970" s="832">
        <v>0</v>
      </c>
      <c r="Y4970" s="832">
        <v>0</v>
      </c>
      <c r="Z4970" s="832">
        <v>0</v>
      </c>
      <c r="AA4970" s="832">
        <v>0</v>
      </c>
      <c r="AB4970" s="832">
        <v>0</v>
      </c>
      <c r="AC4970" s="832">
        <v>0</v>
      </c>
      <c r="AD4970" s="832">
        <v>0</v>
      </c>
      <c r="AE4970" s="832">
        <v>0</v>
      </c>
      <c r="AF4970" s="832">
        <v>0</v>
      </c>
      <c r="AG4970" s="832">
        <v>0</v>
      </c>
      <c r="AH4970" s="832">
        <v>0</v>
      </c>
      <c r="AI4970" s="832">
        <v>0</v>
      </c>
    </row>
    <row r="4971" spans="1:35" ht="15" customHeight="1">
      <c r="A4971" s="832" t="s">
        <v>1150</v>
      </c>
      <c r="B4971" s="832">
        <v>2025</v>
      </c>
      <c r="C4971" s="832" t="s">
        <v>2405</v>
      </c>
      <c r="D4971" s="832" t="s">
        <v>2406</v>
      </c>
      <c r="E4971" s="832" t="s">
        <v>2368</v>
      </c>
      <c r="F4971" s="832" t="s">
        <v>2226</v>
      </c>
      <c r="G4971" s="832">
        <v>0</v>
      </c>
      <c r="H4971" s="832">
        <v>0</v>
      </c>
      <c r="I4971" s="832">
        <v>0</v>
      </c>
      <c r="J4971" s="832">
        <v>0</v>
      </c>
      <c r="K4971" s="832">
        <v>0</v>
      </c>
      <c r="L4971" s="832">
        <v>0</v>
      </c>
      <c r="M4971" s="832">
        <v>0</v>
      </c>
      <c r="N4971" s="832">
        <v>0</v>
      </c>
      <c r="O4971" s="832">
        <v>0</v>
      </c>
      <c r="P4971" s="832">
        <v>0</v>
      </c>
      <c r="Q4971" s="832">
        <v>0</v>
      </c>
      <c r="R4971" s="832">
        <v>0</v>
      </c>
      <c r="S4971" s="832">
        <v>0</v>
      </c>
      <c r="T4971" s="832">
        <v>0</v>
      </c>
      <c r="U4971" s="832">
        <v>0</v>
      </c>
      <c r="V4971" s="832">
        <v>0</v>
      </c>
      <c r="W4971" s="832">
        <v>0</v>
      </c>
      <c r="X4971" s="832">
        <v>0</v>
      </c>
      <c r="Y4971" s="832">
        <v>0</v>
      </c>
      <c r="Z4971" s="832">
        <v>0</v>
      </c>
      <c r="AA4971" s="832">
        <v>0</v>
      </c>
      <c r="AB4971" s="832">
        <v>0</v>
      </c>
      <c r="AC4971" s="832">
        <v>0</v>
      </c>
      <c r="AD4971" s="832">
        <v>0</v>
      </c>
      <c r="AE4971" s="832">
        <v>0</v>
      </c>
      <c r="AF4971" s="832">
        <v>0</v>
      </c>
      <c r="AG4971" s="832">
        <v>0</v>
      </c>
      <c r="AH4971" s="832">
        <v>0</v>
      </c>
      <c r="AI4971" s="832">
        <v>0</v>
      </c>
    </row>
    <row r="4972" spans="1:35" ht="15" customHeight="1">
      <c r="A4972" s="832" t="s">
        <v>1150</v>
      </c>
      <c r="B4972" s="832">
        <v>2025</v>
      </c>
      <c r="C4972" s="832" t="s">
        <v>2407</v>
      </c>
      <c r="D4972" s="832" t="s">
        <v>2408</v>
      </c>
      <c r="E4972" s="832" t="s">
        <v>2368</v>
      </c>
      <c r="F4972" s="832" t="s">
        <v>2226</v>
      </c>
      <c r="G4972" s="832">
        <v>0</v>
      </c>
      <c r="H4972" s="832">
        <v>0</v>
      </c>
      <c r="I4972" s="832">
        <v>0</v>
      </c>
      <c r="J4972" s="832">
        <v>0</v>
      </c>
      <c r="K4972" s="832">
        <v>0</v>
      </c>
      <c r="L4972" s="832">
        <v>0</v>
      </c>
      <c r="M4972" s="832">
        <v>0</v>
      </c>
      <c r="N4972" s="832">
        <v>0</v>
      </c>
      <c r="O4972" s="832">
        <v>0</v>
      </c>
      <c r="P4972" s="832">
        <v>0</v>
      </c>
      <c r="Q4972" s="832">
        <v>0</v>
      </c>
      <c r="R4972" s="832">
        <v>0</v>
      </c>
      <c r="S4972" s="832">
        <v>0</v>
      </c>
      <c r="T4972" s="832">
        <v>0</v>
      </c>
      <c r="U4972" s="832">
        <v>0</v>
      </c>
      <c r="V4972" s="832">
        <v>0</v>
      </c>
      <c r="W4972" s="832">
        <v>0</v>
      </c>
      <c r="X4972" s="832">
        <v>0</v>
      </c>
      <c r="Y4972" s="832">
        <v>0</v>
      </c>
      <c r="Z4972" s="832">
        <v>0</v>
      </c>
      <c r="AA4972" s="832">
        <v>0</v>
      </c>
      <c r="AB4972" s="832">
        <v>0</v>
      </c>
      <c r="AC4972" s="832">
        <v>0</v>
      </c>
      <c r="AD4972" s="832">
        <v>0</v>
      </c>
      <c r="AE4972" s="832">
        <v>0</v>
      </c>
      <c r="AF4972" s="832">
        <v>0</v>
      </c>
      <c r="AG4972" s="832">
        <v>0</v>
      </c>
      <c r="AH4972" s="832">
        <v>0</v>
      </c>
      <c r="AI4972" s="832">
        <v>0</v>
      </c>
    </row>
    <row r="4973" spans="1:35" ht="15" customHeight="1">
      <c r="A4973" s="832" t="s">
        <v>1150</v>
      </c>
      <c r="B4973" s="832">
        <v>2025</v>
      </c>
      <c r="C4973" s="832" t="s">
        <v>2409</v>
      </c>
      <c r="D4973" s="832" t="s">
        <v>2410</v>
      </c>
      <c r="E4973" s="832" t="s">
        <v>2368</v>
      </c>
      <c r="F4973" s="832" t="s">
        <v>2226</v>
      </c>
      <c r="G4973" s="832">
        <v>0</v>
      </c>
      <c r="H4973" s="832">
        <v>0</v>
      </c>
      <c r="I4973" s="832">
        <v>0</v>
      </c>
      <c r="J4973" s="832">
        <v>0</v>
      </c>
      <c r="K4973" s="832">
        <v>0</v>
      </c>
      <c r="L4973" s="832">
        <v>0</v>
      </c>
      <c r="M4973" s="832">
        <v>0</v>
      </c>
      <c r="N4973" s="832">
        <v>0</v>
      </c>
      <c r="O4973" s="832">
        <v>0</v>
      </c>
      <c r="P4973" s="832">
        <v>0</v>
      </c>
      <c r="Q4973" s="832">
        <v>0</v>
      </c>
      <c r="R4973" s="832">
        <v>0</v>
      </c>
      <c r="S4973" s="832">
        <v>0</v>
      </c>
      <c r="T4973" s="832">
        <v>0</v>
      </c>
      <c r="U4973" s="832">
        <v>0</v>
      </c>
      <c r="V4973" s="832">
        <v>0</v>
      </c>
      <c r="W4973" s="832">
        <v>0</v>
      </c>
      <c r="X4973" s="832">
        <v>0</v>
      </c>
      <c r="Y4973" s="832">
        <v>0</v>
      </c>
      <c r="Z4973" s="832">
        <v>0</v>
      </c>
      <c r="AA4973" s="832">
        <v>0</v>
      </c>
      <c r="AB4973" s="832">
        <v>0</v>
      </c>
      <c r="AC4973" s="832">
        <v>0</v>
      </c>
      <c r="AD4973" s="832">
        <v>0</v>
      </c>
      <c r="AE4973" s="832">
        <v>0</v>
      </c>
      <c r="AF4973" s="832">
        <v>0</v>
      </c>
      <c r="AG4973" s="832">
        <v>0</v>
      </c>
      <c r="AH4973" s="832">
        <v>0</v>
      </c>
      <c r="AI4973" s="832">
        <v>0</v>
      </c>
    </row>
    <row r="4974" spans="1:35" ht="15" customHeight="1">
      <c r="A4974" s="832" t="s">
        <v>1150</v>
      </c>
      <c r="B4974" s="832">
        <v>2025</v>
      </c>
      <c r="C4974" s="832" t="s">
        <v>2411</v>
      </c>
      <c r="D4974" s="832" t="s">
        <v>2412</v>
      </c>
      <c r="E4974" s="832" t="s">
        <v>2368</v>
      </c>
      <c r="F4974" s="832" t="s">
        <v>2226</v>
      </c>
      <c r="G4974" s="832">
        <v>0</v>
      </c>
      <c r="H4974" s="832">
        <v>0</v>
      </c>
      <c r="I4974" s="832">
        <v>0</v>
      </c>
      <c r="J4974" s="832">
        <v>0</v>
      </c>
      <c r="K4974" s="832">
        <v>0</v>
      </c>
      <c r="L4974" s="832">
        <v>0</v>
      </c>
      <c r="M4974" s="832">
        <v>0</v>
      </c>
      <c r="N4974" s="832">
        <v>0</v>
      </c>
      <c r="O4974" s="832">
        <v>0</v>
      </c>
      <c r="P4974" s="832">
        <v>0</v>
      </c>
      <c r="Q4974" s="832">
        <v>0</v>
      </c>
      <c r="R4974" s="832">
        <v>0</v>
      </c>
      <c r="S4974" s="832">
        <v>0</v>
      </c>
      <c r="T4974" s="832">
        <v>0</v>
      </c>
      <c r="U4974" s="832">
        <v>0</v>
      </c>
      <c r="V4974" s="832">
        <v>0</v>
      </c>
      <c r="W4974" s="832">
        <v>0</v>
      </c>
      <c r="X4974" s="832">
        <v>0</v>
      </c>
      <c r="Y4974" s="832">
        <v>0</v>
      </c>
      <c r="Z4974" s="832">
        <v>0</v>
      </c>
      <c r="AA4974" s="832">
        <v>0</v>
      </c>
      <c r="AB4974" s="832">
        <v>0</v>
      </c>
      <c r="AC4974" s="832">
        <v>0</v>
      </c>
      <c r="AD4974" s="832">
        <v>0</v>
      </c>
      <c r="AE4974" s="832">
        <v>0</v>
      </c>
      <c r="AF4974" s="832">
        <v>0</v>
      </c>
      <c r="AG4974" s="832">
        <v>0</v>
      </c>
      <c r="AH4974" s="832">
        <v>0</v>
      </c>
      <c r="AI4974" s="832">
        <v>0</v>
      </c>
    </row>
    <row r="4975" spans="1:35" ht="15" customHeight="1">
      <c r="A4975" s="832" t="s">
        <v>1150</v>
      </c>
      <c r="B4975" s="832">
        <v>2025</v>
      </c>
      <c r="C4975" s="832" t="s">
        <v>2413</v>
      </c>
      <c r="D4975" s="832" t="s">
        <v>2414</v>
      </c>
      <c r="E4975" s="832" t="s">
        <v>333</v>
      </c>
      <c r="F4975" s="832" t="s">
        <v>2226</v>
      </c>
      <c r="G4975" s="832">
        <v>0</v>
      </c>
      <c r="H4975" s="832">
        <v>0</v>
      </c>
      <c r="I4975" s="832">
        <v>0</v>
      </c>
      <c r="J4975" s="832">
        <v>0</v>
      </c>
      <c r="K4975" s="832">
        <v>0</v>
      </c>
      <c r="L4975" s="832">
        <v>0</v>
      </c>
      <c r="M4975" s="832">
        <v>0</v>
      </c>
      <c r="N4975" s="832">
        <v>0</v>
      </c>
      <c r="O4975" s="832">
        <v>0</v>
      </c>
      <c r="P4975" s="832">
        <v>0</v>
      </c>
      <c r="Q4975" s="832">
        <v>0</v>
      </c>
      <c r="R4975" s="832">
        <v>0</v>
      </c>
      <c r="S4975" s="832">
        <v>0</v>
      </c>
      <c r="T4975" s="832">
        <v>0</v>
      </c>
      <c r="U4975" s="832">
        <v>0</v>
      </c>
      <c r="V4975" s="832">
        <v>0</v>
      </c>
      <c r="W4975" s="832">
        <v>0</v>
      </c>
      <c r="X4975" s="832">
        <v>0</v>
      </c>
      <c r="Y4975" s="832">
        <v>0</v>
      </c>
      <c r="Z4975" s="832">
        <v>0</v>
      </c>
      <c r="AA4975" s="832">
        <v>0</v>
      </c>
      <c r="AB4975" s="832">
        <v>0</v>
      </c>
      <c r="AC4975" s="832">
        <v>0</v>
      </c>
      <c r="AD4975" s="832">
        <v>0</v>
      </c>
      <c r="AE4975" s="832">
        <v>0</v>
      </c>
      <c r="AF4975" s="832">
        <v>0</v>
      </c>
      <c r="AG4975" s="832">
        <v>0</v>
      </c>
      <c r="AH4975" s="832">
        <v>0</v>
      </c>
      <c r="AI4975" s="832">
        <v>0</v>
      </c>
    </row>
    <row r="4976" spans="1:35" ht="15" customHeight="1">
      <c r="A4976" s="832" t="s">
        <v>1150</v>
      </c>
      <c r="B4976" s="832">
        <v>2025</v>
      </c>
      <c r="C4976" s="832" t="s">
        <v>2415</v>
      </c>
      <c r="D4976" s="832" t="s">
        <v>2416</v>
      </c>
      <c r="E4976" s="832" t="s">
        <v>333</v>
      </c>
      <c r="F4976" s="832" t="s">
        <v>2226</v>
      </c>
      <c r="G4976" s="832">
        <v>0</v>
      </c>
      <c r="H4976" s="832">
        <v>0</v>
      </c>
      <c r="I4976" s="832">
        <v>0</v>
      </c>
      <c r="J4976" s="832">
        <v>0</v>
      </c>
      <c r="K4976" s="832">
        <v>0</v>
      </c>
      <c r="L4976" s="832">
        <v>0</v>
      </c>
      <c r="M4976" s="832">
        <v>0</v>
      </c>
      <c r="N4976" s="832">
        <v>0</v>
      </c>
      <c r="O4976" s="832">
        <v>0</v>
      </c>
      <c r="P4976" s="832">
        <v>0</v>
      </c>
      <c r="Q4976" s="832">
        <v>0</v>
      </c>
      <c r="R4976" s="832">
        <v>0</v>
      </c>
      <c r="S4976" s="832">
        <v>0</v>
      </c>
      <c r="T4976" s="832">
        <v>0</v>
      </c>
      <c r="U4976" s="832">
        <v>0</v>
      </c>
      <c r="V4976" s="832">
        <v>0</v>
      </c>
      <c r="W4976" s="832">
        <v>0</v>
      </c>
      <c r="X4976" s="832">
        <v>0</v>
      </c>
      <c r="Y4976" s="832">
        <v>0</v>
      </c>
      <c r="Z4976" s="832">
        <v>0</v>
      </c>
      <c r="AA4976" s="832">
        <v>0</v>
      </c>
      <c r="AB4976" s="832">
        <v>0</v>
      </c>
      <c r="AC4976" s="832">
        <v>0</v>
      </c>
      <c r="AD4976" s="832">
        <v>0</v>
      </c>
      <c r="AE4976" s="832">
        <v>0</v>
      </c>
      <c r="AF4976" s="832">
        <v>0</v>
      </c>
      <c r="AG4976" s="832">
        <v>0</v>
      </c>
      <c r="AH4976" s="832">
        <v>0</v>
      </c>
      <c r="AI4976" s="832">
        <v>0</v>
      </c>
    </row>
    <row r="4977" spans="1:35" ht="15" customHeight="1">
      <c r="A4977" s="832" t="s">
        <v>1150</v>
      </c>
      <c r="B4977" s="832">
        <v>2025</v>
      </c>
      <c r="C4977" s="832" t="s">
        <v>2417</v>
      </c>
      <c r="D4977" s="832" t="s">
        <v>2418</v>
      </c>
      <c r="E4977" s="832" t="s">
        <v>2368</v>
      </c>
      <c r="F4977" s="832" t="s">
        <v>2226</v>
      </c>
      <c r="G4977" s="832">
        <v>45982.16</v>
      </c>
      <c r="H4977" s="832">
        <v>74622.289999999994</v>
      </c>
      <c r="I4977" s="832">
        <v>109688.36</v>
      </c>
      <c r="J4977" s="832">
        <v>172490.23</v>
      </c>
      <c r="K4977" s="832">
        <v>226202.53</v>
      </c>
      <c r="L4977" s="832">
        <v>268955.53000000003</v>
      </c>
      <c r="M4977" s="832">
        <v>303806.59000000003</v>
      </c>
      <c r="N4977" s="832">
        <v>353813.36</v>
      </c>
      <c r="O4977" s="832">
        <v>392799.62</v>
      </c>
      <c r="P4977" s="832">
        <v>459367.53</v>
      </c>
      <c r="Q4977" s="832">
        <v>516384.66</v>
      </c>
      <c r="R4977" s="832">
        <v>553819.56000000006</v>
      </c>
      <c r="S4977" s="832">
        <v>46944.06</v>
      </c>
      <c r="T4977" s="832">
        <v>46944.06</v>
      </c>
      <c r="U4977" s="832">
        <v>0</v>
      </c>
      <c r="V4977" s="832">
        <v>191</v>
      </c>
      <c r="W4977" s="832">
        <v>308</v>
      </c>
      <c r="X4977" s="832">
        <v>509</v>
      </c>
      <c r="Y4977" s="832">
        <v>1057</v>
      </c>
      <c r="Z4977" s="832">
        <v>1441</v>
      </c>
      <c r="AA4977" s="832">
        <v>1650</v>
      </c>
      <c r="AB4977" s="832">
        <v>1824</v>
      </c>
      <c r="AC4977" s="832">
        <v>2016</v>
      </c>
      <c r="AD4977" s="832">
        <v>2196</v>
      </c>
      <c r="AE4977" s="832">
        <v>2578</v>
      </c>
      <c r="AF4977" s="832">
        <v>3099</v>
      </c>
      <c r="AG4977" s="832">
        <v>3296</v>
      </c>
      <c r="AH4977" s="832">
        <v>282</v>
      </c>
      <c r="AI4977" s="832">
        <v>282</v>
      </c>
    </row>
    <row r="4978" spans="1:35" ht="15" customHeight="1">
      <c r="A4978" s="832" t="s">
        <v>1150</v>
      </c>
      <c r="B4978" s="832">
        <v>2025</v>
      </c>
      <c r="C4978" s="832" t="s">
        <v>2419</v>
      </c>
      <c r="D4978" s="832" t="s">
        <v>2420</v>
      </c>
      <c r="E4978" s="832" t="s">
        <v>2368</v>
      </c>
      <c r="F4978" s="832" t="s">
        <v>2226</v>
      </c>
      <c r="G4978" s="832">
        <v>0</v>
      </c>
      <c r="H4978" s="832">
        <v>0</v>
      </c>
      <c r="I4978" s="832">
        <v>0</v>
      </c>
      <c r="J4978" s="832">
        <v>0</v>
      </c>
      <c r="K4978" s="832">
        <v>0</v>
      </c>
      <c r="L4978" s="832">
        <v>0</v>
      </c>
      <c r="M4978" s="832">
        <v>0</v>
      </c>
      <c r="N4978" s="832">
        <v>0</v>
      </c>
      <c r="O4978" s="832">
        <v>0</v>
      </c>
      <c r="P4978" s="832">
        <v>0</v>
      </c>
      <c r="Q4978" s="832">
        <v>0</v>
      </c>
      <c r="R4978" s="832">
        <v>0</v>
      </c>
      <c r="S4978" s="832">
        <v>0</v>
      </c>
      <c r="T4978" s="832">
        <v>0</v>
      </c>
      <c r="U4978" s="832">
        <v>0</v>
      </c>
      <c r="V4978" s="832">
        <v>0</v>
      </c>
      <c r="W4978" s="832">
        <v>0</v>
      </c>
      <c r="X4978" s="832">
        <v>0</v>
      </c>
      <c r="Y4978" s="832">
        <v>0</v>
      </c>
      <c r="Z4978" s="832">
        <v>0</v>
      </c>
      <c r="AA4978" s="832">
        <v>0</v>
      </c>
      <c r="AB4978" s="832">
        <v>0</v>
      </c>
      <c r="AC4978" s="832">
        <v>0</v>
      </c>
      <c r="AD4978" s="832">
        <v>0</v>
      </c>
      <c r="AE4978" s="832">
        <v>0</v>
      </c>
      <c r="AF4978" s="832">
        <v>0</v>
      </c>
      <c r="AG4978" s="832">
        <v>0</v>
      </c>
      <c r="AH4978" s="832">
        <v>0</v>
      </c>
      <c r="AI4978" s="832">
        <v>0</v>
      </c>
    </row>
    <row r="4979" spans="1:35" ht="15" customHeight="1">
      <c r="A4979" s="832" t="s">
        <v>1150</v>
      </c>
      <c r="B4979" s="832">
        <v>2025</v>
      </c>
      <c r="C4979" s="832" t="s">
        <v>2421</v>
      </c>
      <c r="D4979" s="832" t="s">
        <v>2422</v>
      </c>
      <c r="E4979" s="832" t="s">
        <v>2368</v>
      </c>
      <c r="F4979" s="832" t="s">
        <v>2226</v>
      </c>
      <c r="G4979" s="832">
        <v>0</v>
      </c>
      <c r="H4979" s="832">
        <v>0</v>
      </c>
      <c r="I4979" s="832">
        <v>0</v>
      </c>
      <c r="J4979" s="832">
        <v>0</v>
      </c>
      <c r="K4979" s="832">
        <v>0</v>
      </c>
      <c r="L4979" s="832">
        <v>0</v>
      </c>
      <c r="M4979" s="832">
        <v>0</v>
      </c>
      <c r="N4979" s="832">
        <v>0</v>
      </c>
      <c r="O4979" s="832">
        <v>0</v>
      </c>
      <c r="P4979" s="832">
        <v>0</v>
      </c>
      <c r="Q4979" s="832">
        <v>0</v>
      </c>
      <c r="R4979" s="832">
        <v>0</v>
      </c>
      <c r="S4979" s="832">
        <v>0</v>
      </c>
      <c r="T4979" s="832">
        <v>0</v>
      </c>
      <c r="U4979" s="832">
        <v>0</v>
      </c>
      <c r="V4979" s="832">
        <v>0</v>
      </c>
      <c r="W4979" s="832">
        <v>0</v>
      </c>
      <c r="X4979" s="832">
        <v>0</v>
      </c>
      <c r="Y4979" s="832">
        <v>0</v>
      </c>
      <c r="Z4979" s="832">
        <v>0</v>
      </c>
      <c r="AA4979" s="832">
        <v>0</v>
      </c>
      <c r="AB4979" s="832">
        <v>0</v>
      </c>
      <c r="AC4979" s="832">
        <v>0</v>
      </c>
      <c r="AD4979" s="832">
        <v>0</v>
      </c>
      <c r="AE4979" s="832">
        <v>0</v>
      </c>
      <c r="AF4979" s="832">
        <v>0</v>
      </c>
      <c r="AG4979" s="832">
        <v>0</v>
      </c>
      <c r="AH4979" s="832">
        <v>0</v>
      </c>
      <c r="AI4979" s="832">
        <v>0</v>
      </c>
    </row>
    <row r="4980" spans="1:35" ht="15" customHeight="1">
      <c r="A4980" s="832" t="s">
        <v>1150</v>
      </c>
      <c r="B4980" s="832">
        <v>2025</v>
      </c>
      <c r="C4980" s="832" t="s">
        <v>2423</v>
      </c>
      <c r="D4980" s="832" t="s">
        <v>2424</v>
      </c>
      <c r="E4980" s="832" t="s">
        <v>2368</v>
      </c>
      <c r="F4980" s="832" t="s">
        <v>2226</v>
      </c>
      <c r="G4980" s="832">
        <v>14521.91</v>
      </c>
      <c r="H4980" s="832">
        <v>26085.040000000001</v>
      </c>
      <c r="I4980" s="832">
        <v>39353.01</v>
      </c>
      <c r="J4980" s="832">
        <v>63247.48</v>
      </c>
      <c r="K4980" s="832">
        <v>84081.96</v>
      </c>
      <c r="L4980" s="832">
        <v>102030.31</v>
      </c>
      <c r="M4980" s="832">
        <v>115598.65</v>
      </c>
      <c r="N4980" s="832">
        <v>125800.37</v>
      </c>
      <c r="O4980" s="832">
        <v>138572.85</v>
      </c>
      <c r="P4980" s="832">
        <v>158268.95000000001</v>
      </c>
      <c r="Q4980" s="832">
        <v>179787.22</v>
      </c>
      <c r="R4980" s="832">
        <v>192208.73</v>
      </c>
      <c r="S4980" s="832">
        <v>16344.29</v>
      </c>
      <c r="T4980" s="832">
        <v>16344.29</v>
      </c>
      <c r="U4980" s="832">
        <v>0</v>
      </c>
      <c r="V4980" s="832">
        <v>343</v>
      </c>
      <c r="W4980" s="832">
        <v>607</v>
      </c>
      <c r="X4980" s="832">
        <v>944</v>
      </c>
      <c r="Y4980" s="832">
        <v>1545</v>
      </c>
      <c r="Z4980" s="832">
        <v>2063</v>
      </c>
      <c r="AA4980" s="832">
        <v>2433</v>
      </c>
      <c r="AB4980" s="832">
        <v>2762</v>
      </c>
      <c r="AC4980" s="832">
        <v>3013</v>
      </c>
      <c r="AD4980" s="832">
        <v>3342</v>
      </c>
      <c r="AE4980" s="832">
        <v>3841</v>
      </c>
      <c r="AF4980" s="832">
        <v>4400</v>
      </c>
      <c r="AG4980" s="832">
        <v>4724</v>
      </c>
      <c r="AH4980" s="832">
        <v>400</v>
      </c>
      <c r="AI4980" s="832">
        <v>400</v>
      </c>
    </row>
    <row r="4981" spans="1:35" ht="15" customHeight="1">
      <c r="A4981" s="832" t="s">
        <v>1150</v>
      </c>
      <c r="B4981" s="832">
        <v>2025</v>
      </c>
      <c r="C4981" s="832" t="s">
        <v>2425</v>
      </c>
      <c r="D4981" s="832" t="s">
        <v>2426</v>
      </c>
      <c r="E4981" s="832" t="s">
        <v>2368</v>
      </c>
      <c r="F4981" s="832" t="s">
        <v>2226</v>
      </c>
      <c r="G4981" s="832">
        <v>4387.45</v>
      </c>
      <c r="H4981" s="832">
        <v>6889.81</v>
      </c>
      <c r="I4981" s="832">
        <v>11448.33</v>
      </c>
      <c r="J4981" s="832">
        <v>16545.439999999999</v>
      </c>
      <c r="K4981" s="832">
        <v>22273.39</v>
      </c>
      <c r="L4981" s="832">
        <v>27328.63</v>
      </c>
      <c r="M4981" s="832">
        <v>32927.9</v>
      </c>
      <c r="N4981" s="832">
        <v>37274.239999999998</v>
      </c>
      <c r="O4981" s="832">
        <v>42014.7</v>
      </c>
      <c r="P4981" s="832">
        <v>46141.68</v>
      </c>
      <c r="Q4981" s="832">
        <v>49049.29</v>
      </c>
      <c r="R4981" s="832">
        <v>51532.62</v>
      </c>
      <c r="S4981" s="832">
        <v>4459.03</v>
      </c>
      <c r="T4981" s="832">
        <v>4459.03</v>
      </c>
      <c r="U4981" s="832">
        <v>0</v>
      </c>
      <c r="V4981" s="832">
        <v>66</v>
      </c>
      <c r="W4981" s="832">
        <v>103</v>
      </c>
      <c r="X4981" s="832">
        <v>169</v>
      </c>
      <c r="Y4981" s="832">
        <v>248</v>
      </c>
      <c r="Z4981" s="832">
        <v>335</v>
      </c>
      <c r="AA4981" s="832">
        <v>417</v>
      </c>
      <c r="AB4981" s="832">
        <v>504</v>
      </c>
      <c r="AC4981" s="832">
        <v>576</v>
      </c>
      <c r="AD4981" s="832">
        <v>650</v>
      </c>
      <c r="AE4981" s="832">
        <v>716</v>
      </c>
      <c r="AF4981" s="832">
        <v>761</v>
      </c>
      <c r="AG4981" s="832">
        <v>803</v>
      </c>
      <c r="AH4981" s="832">
        <v>69</v>
      </c>
      <c r="AI4981" s="832">
        <v>69</v>
      </c>
    </row>
    <row r="4982" spans="1:35" ht="15" customHeight="1">
      <c r="A4982" s="832" t="s">
        <v>1150</v>
      </c>
      <c r="B4982" s="832">
        <v>2025</v>
      </c>
      <c r="C4982" s="832" t="s">
        <v>2427</v>
      </c>
      <c r="D4982" s="832" t="s">
        <v>2428</v>
      </c>
      <c r="E4982" s="832" t="s">
        <v>333</v>
      </c>
      <c r="F4982" s="832" t="s">
        <v>2226</v>
      </c>
      <c r="G4982" s="832">
        <v>0</v>
      </c>
      <c r="H4982" s="832">
        <v>0</v>
      </c>
      <c r="I4982" s="832">
        <v>0</v>
      </c>
      <c r="J4982" s="832">
        <v>0</v>
      </c>
      <c r="K4982" s="832">
        <v>0</v>
      </c>
      <c r="L4982" s="832">
        <v>0</v>
      </c>
      <c r="M4982" s="832">
        <v>0</v>
      </c>
      <c r="N4982" s="832">
        <v>0</v>
      </c>
      <c r="O4982" s="832">
        <v>0</v>
      </c>
      <c r="P4982" s="832">
        <v>0</v>
      </c>
      <c r="Q4982" s="832">
        <v>0</v>
      </c>
      <c r="R4982" s="832">
        <v>0</v>
      </c>
      <c r="S4982" s="832">
        <v>0</v>
      </c>
      <c r="T4982" s="832">
        <v>0</v>
      </c>
      <c r="U4982" s="832">
        <v>0</v>
      </c>
      <c r="V4982" s="832">
        <v>0</v>
      </c>
      <c r="W4982" s="832">
        <v>0</v>
      </c>
      <c r="X4982" s="832">
        <v>0</v>
      </c>
      <c r="Y4982" s="832">
        <v>0</v>
      </c>
      <c r="Z4982" s="832">
        <v>0</v>
      </c>
      <c r="AA4982" s="832">
        <v>0</v>
      </c>
      <c r="AB4982" s="832">
        <v>0</v>
      </c>
      <c r="AC4982" s="832">
        <v>0</v>
      </c>
      <c r="AD4982" s="832">
        <v>0</v>
      </c>
      <c r="AE4982" s="832">
        <v>0</v>
      </c>
      <c r="AF4982" s="832">
        <v>0</v>
      </c>
      <c r="AG4982" s="832">
        <v>0</v>
      </c>
      <c r="AH4982" s="832">
        <v>0</v>
      </c>
      <c r="AI4982" s="832">
        <v>0</v>
      </c>
    </row>
    <row r="4983" spans="1:35" ht="15" customHeight="1">
      <c r="A4983" s="832" t="s">
        <v>1150</v>
      </c>
      <c r="B4983" s="832">
        <v>2025</v>
      </c>
      <c r="C4983" s="832" t="s">
        <v>2429</v>
      </c>
      <c r="D4983" s="832" t="s">
        <v>2430</v>
      </c>
      <c r="E4983" s="832" t="s">
        <v>333</v>
      </c>
      <c r="F4983" s="832" t="s">
        <v>2226</v>
      </c>
      <c r="G4983" s="832">
        <v>0</v>
      </c>
      <c r="H4983" s="832">
        <v>0</v>
      </c>
      <c r="I4983" s="832">
        <v>0</v>
      </c>
      <c r="J4983" s="832">
        <v>0</v>
      </c>
      <c r="K4983" s="832">
        <v>0</v>
      </c>
      <c r="L4983" s="832">
        <v>0</v>
      </c>
      <c r="M4983" s="832">
        <v>0</v>
      </c>
      <c r="N4983" s="832">
        <v>0</v>
      </c>
      <c r="O4983" s="832">
        <v>0</v>
      </c>
      <c r="P4983" s="832">
        <v>0</v>
      </c>
      <c r="Q4983" s="832">
        <v>0</v>
      </c>
      <c r="R4983" s="832">
        <v>0</v>
      </c>
      <c r="S4983" s="832">
        <v>0</v>
      </c>
      <c r="T4983" s="832">
        <v>0</v>
      </c>
      <c r="U4983" s="832">
        <v>0</v>
      </c>
      <c r="V4983" s="832">
        <v>0</v>
      </c>
      <c r="W4983" s="832">
        <v>0</v>
      </c>
      <c r="X4983" s="832">
        <v>0</v>
      </c>
      <c r="Y4983" s="832">
        <v>0</v>
      </c>
      <c r="Z4983" s="832">
        <v>0</v>
      </c>
      <c r="AA4983" s="832">
        <v>0</v>
      </c>
      <c r="AB4983" s="832">
        <v>0</v>
      </c>
      <c r="AC4983" s="832">
        <v>0</v>
      </c>
      <c r="AD4983" s="832">
        <v>0</v>
      </c>
      <c r="AE4983" s="832">
        <v>0</v>
      </c>
      <c r="AF4983" s="832">
        <v>0</v>
      </c>
      <c r="AG4983" s="832">
        <v>0</v>
      </c>
      <c r="AH4983" s="832">
        <v>0</v>
      </c>
      <c r="AI4983" s="832">
        <v>0</v>
      </c>
    </row>
    <row r="4984" spans="1:35" ht="15" customHeight="1">
      <c r="A4984" s="832" t="s">
        <v>1150</v>
      </c>
      <c r="B4984" s="832">
        <v>2025</v>
      </c>
      <c r="C4984" s="832" t="s">
        <v>2431</v>
      </c>
      <c r="D4984" s="832" t="s">
        <v>2432</v>
      </c>
      <c r="E4984" s="832" t="s">
        <v>333</v>
      </c>
      <c r="F4984" s="832" t="s">
        <v>2226</v>
      </c>
      <c r="G4984" s="832">
        <v>0</v>
      </c>
      <c r="H4984" s="832">
        <v>0</v>
      </c>
      <c r="I4984" s="832">
        <v>0</v>
      </c>
      <c r="J4984" s="832">
        <v>0</v>
      </c>
      <c r="K4984" s="832">
        <v>0</v>
      </c>
      <c r="L4984" s="832">
        <v>0</v>
      </c>
      <c r="M4984" s="832">
        <v>0</v>
      </c>
      <c r="N4984" s="832">
        <v>0</v>
      </c>
      <c r="O4984" s="832">
        <v>0</v>
      </c>
      <c r="P4984" s="832">
        <v>0</v>
      </c>
      <c r="Q4984" s="832">
        <v>0</v>
      </c>
      <c r="R4984" s="832">
        <v>0</v>
      </c>
      <c r="S4984" s="832">
        <v>0</v>
      </c>
      <c r="T4984" s="832">
        <v>0</v>
      </c>
      <c r="U4984" s="832">
        <v>0</v>
      </c>
      <c r="V4984" s="832">
        <v>0</v>
      </c>
      <c r="W4984" s="832">
        <v>0</v>
      </c>
      <c r="X4984" s="832">
        <v>0</v>
      </c>
      <c r="Y4984" s="832">
        <v>0</v>
      </c>
      <c r="Z4984" s="832">
        <v>0</v>
      </c>
      <c r="AA4984" s="832">
        <v>0</v>
      </c>
      <c r="AB4984" s="832">
        <v>0</v>
      </c>
      <c r="AC4984" s="832">
        <v>0</v>
      </c>
      <c r="AD4984" s="832">
        <v>0</v>
      </c>
      <c r="AE4984" s="832">
        <v>0</v>
      </c>
      <c r="AF4984" s="832">
        <v>0</v>
      </c>
      <c r="AG4984" s="832">
        <v>0</v>
      </c>
      <c r="AH4984" s="832">
        <v>0</v>
      </c>
      <c r="AI4984" s="832">
        <v>0</v>
      </c>
    </row>
    <row r="4985" spans="1:35" ht="15" customHeight="1">
      <c r="A4985" s="832" t="s">
        <v>1150</v>
      </c>
      <c r="B4985" s="832">
        <v>2025</v>
      </c>
      <c r="C4985" s="832" t="s">
        <v>2433</v>
      </c>
      <c r="D4985" s="832" t="s">
        <v>2434</v>
      </c>
      <c r="E4985" s="832" t="s">
        <v>333</v>
      </c>
      <c r="F4985" s="832" t="s">
        <v>2226</v>
      </c>
      <c r="G4985" s="832">
        <v>0</v>
      </c>
      <c r="H4985" s="832">
        <v>0</v>
      </c>
      <c r="I4985" s="832">
        <v>0</v>
      </c>
      <c r="J4985" s="832">
        <v>0</v>
      </c>
      <c r="K4985" s="832">
        <v>0</v>
      </c>
      <c r="L4985" s="832">
        <v>0</v>
      </c>
      <c r="M4985" s="832">
        <v>0</v>
      </c>
      <c r="N4985" s="832">
        <v>0</v>
      </c>
      <c r="O4985" s="832">
        <v>0</v>
      </c>
      <c r="P4985" s="832">
        <v>0</v>
      </c>
      <c r="Q4985" s="832">
        <v>0</v>
      </c>
      <c r="R4985" s="832">
        <v>0</v>
      </c>
      <c r="S4985" s="832">
        <v>0</v>
      </c>
      <c r="T4985" s="832">
        <v>0</v>
      </c>
      <c r="U4985" s="832">
        <v>0</v>
      </c>
      <c r="V4985" s="832">
        <v>0</v>
      </c>
      <c r="W4985" s="832">
        <v>0</v>
      </c>
      <c r="X4985" s="832">
        <v>0</v>
      </c>
      <c r="Y4985" s="832">
        <v>0</v>
      </c>
      <c r="Z4985" s="832">
        <v>0</v>
      </c>
      <c r="AA4985" s="832">
        <v>0</v>
      </c>
      <c r="AB4985" s="832">
        <v>0</v>
      </c>
      <c r="AC4985" s="832">
        <v>0</v>
      </c>
      <c r="AD4985" s="832">
        <v>0</v>
      </c>
      <c r="AE4985" s="832">
        <v>0</v>
      </c>
      <c r="AF4985" s="832">
        <v>0</v>
      </c>
      <c r="AG4985" s="832">
        <v>0</v>
      </c>
      <c r="AH4985" s="832">
        <v>0</v>
      </c>
      <c r="AI4985" s="832">
        <v>0</v>
      </c>
    </row>
    <row r="4986" spans="1:35" ht="15" customHeight="1">
      <c r="A4986" s="832" t="s">
        <v>1150</v>
      </c>
      <c r="B4986" s="832">
        <v>2025</v>
      </c>
      <c r="C4986" s="832" t="s">
        <v>2435</v>
      </c>
      <c r="D4986" s="832" t="s">
        <v>2434</v>
      </c>
      <c r="E4986" s="832" t="s">
        <v>333</v>
      </c>
      <c r="F4986" s="832" t="s">
        <v>2226</v>
      </c>
      <c r="G4986" s="832">
        <v>0</v>
      </c>
      <c r="H4986" s="832">
        <v>0</v>
      </c>
      <c r="I4986" s="832">
        <v>0</v>
      </c>
      <c r="J4986" s="832">
        <v>0</v>
      </c>
      <c r="K4986" s="832">
        <v>0</v>
      </c>
      <c r="L4986" s="832">
        <v>0</v>
      </c>
      <c r="M4986" s="832">
        <v>0</v>
      </c>
      <c r="N4986" s="832">
        <v>0</v>
      </c>
      <c r="O4986" s="832">
        <v>0</v>
      </c>
      <c r="P4986" s="832">
        <v>0</v>
      </c>
      <c r="Q4986" s="832">
        <v>0</v>
      </c>
      <c r="R4986" s="832">
        <v>0</v>
      </c>
      <c r="S4986" s="832">
        <v>0</v>
      </c>
      <c r="T4986" s="832">
        <v>0</v>
      </c>
      <c r="U4986" s="832">
        <v>0</v>
      </c>
      <c r="V4986" s="832">
        <v>0</v>
      </c>
      <c r="W4986" s="832">
        <v>0</v>
      </c>
      <c r="X4986" s="832">
        <v>0</v>
      </c>
      <c r="Y4986" s="832">
        <v>0</v>
      </c>
      <c r="Z4986" s="832">
        <v>0</v>
      </c>
      <c r="AA4986" s="832">
        <v>0</v>
      </c>
      <c r="AB4986" s="832">
        <v>0</v>
      </c>
      <c r="AC4986" s="832">
        <v>0</v>
      </c>
      <c r="AD4986" s="832">
        <v>0</v>
      </c>
      <c r="AE4986" s="832">
        <v>0</v>
      </c>
      <c r="AF4986" s="832">
        <v>0</v>
      </c>
      <c r="AG4986" s="832">
        <v>0</v>
      </c>
      <c r="AH4986" s="832">
        <v>0</v>
      </c>
      <c r="AI4986" s="832">
        <v>0</v>
      </c>
    </row>
    <row r="4987" spans="1:35" ht="15" customHeight="1">
      <c r="A4987" s="832" t="s">
        <v>1150</v>
      </c>
      <c r="B4987" s="832">
        <v>2025</v>
      </c>
      <c r="C4987" s="832" t="s">
        <v>2436</v>
      </c>
      <c r="D4987" s="832" t="s">
        <v>2434</v>
      </c>
      <c r="E4987" s="832" t="s">
        <v>333</v>
      </c>
      <c r="F4987" s="832" t="s">
        <v>2226</v>
      </c>
      <c r="G4987" s="832">
        <v>0</v>
      </c>
      <c r="H4987" s="832">
        <v>0</v>
      </c>
      <c r="I4987" s="832">
        <v>0</v>
      </c>
      <c r="J4987" s="832">
        <v>0</v>
      </c>
      <c r="K4987" s="832">
        <v>0</v>
      </c>
      <c r="L4987" s="832">
        <v>0</v>
      </c>
      <c r="M4987" s="832">
        <v>0</v>
      </c>
      <c r="N4987" s="832">
        <v>0</v>
      </c>
      <c r="O4987" s="832">
        <v>0</v>
      </c>
      <c r="P4987" s="832">
        <v>0</v>
      </c>
      <c r="Q4987" s="832">
        <v>0</v>
      </c>
      <c r="R4987" s="832">
        <v>0</v>
      </c>
      <c r="S4987" s="832">
        <v>0</v>
      </c>
      <c r="T4987" s="832">
        <v>0</v>
      </c>
      <c r="U4987" s="832">
        <v>0</v>
      </c>
      <c r="V4987" s="832">
        <v>0</v>
      </c>
      <c r="W4987" s="832">
        <v>0</v>
      </c>
      <c r="X4987" s="832">
        <v>0</v>
      </c>
      <c r="Y4987" s="832">
        <v>0</v>
      </c>
      <c r="Z4987" s="832">
        <v>0</v>
      </c>
      <c r="AA4987" s="832">
        <v>0</v>
      </c>
      <c r="AB4987" s="832">
        <v>0</v>
      </c>
      <c r="AC4987" s="832">
        <v>0</v>
      </c>
      <c r="AD4987" s="832">
        <v>0</v>
      </c>
      <c r="AE4987" s="832">
        <v>0</v>
      </c>
      <c r="AF4987" s="832">
        <v>0</v>
      </c>
      <c r="AG4987" s="832">
        <v>0</v>
      </c>
      <c r="AH4987" s="832">
        <v>0</v>
      </c>
      <c r="AI4987" s="832">
        <v>0</v>
      </c>
    </row>
    <row r="4988" spans="1:35" ht="15" customHeight="1">
      <c r="A4988" s="832" t="s">
        <v>1150</v>
      </c>
      <c r="B4988" s="832">
        <v>2025</v>
      </c>
      <c r="C4988" s="832" t="s">
        <v>2437</v>
      </c>
      <c r="D4988" s="832" t="s">
        <v>2434</v>
      </c>
      <c r="E4988" s="832" t="s">
        <v>333</v>
      </c>
      <c r="F4988" s="832" t="s">
        <v>2226</v>
      </c>
      <c r="G4988" s="832">
        <v>0</v>
      </c>
      <c r="H4988" s="832">
        <v>0</v>
      </c>
      <c r="I4988" s="832">
        <v>0</v>
      </c>
      <c r="J4988" s="832">
        <v>0</v>
      </c>
      <c r="K4988" s="832">
        <v>0</v>
      </c>
      <c r="L4988" s="832">
        <v>0</v>
      </c>
      <c r="M4988" s="832">
        <v>0</v>
      </c>
      <c r="N4988" s="832">
        <v>0</v>
      </c>
      <c r="O4988" s="832">
        <v>0</v>
      </c>
      <c r="P4988" s="832">
        <v>0</v>
      </c>
      <c r="Q4988" s="832">
        <v>0</v>
      </c>
      <c r="R4988" s="832">
        <v>0</v>
      </c>
      <c r="S4988" s="832">
        <v>0</v>
      </c>
      <c r="T4988" s="832">
        <v>0</v>
      </c>
      <c r="U4988" s="832">
        <v>0</v>
      </c>
      <c r="V4988" s="832">
        <v>0</v>
      </c>
      <c r="W4988" s="832">
        <v>0</v>
      </c>
      <c r="X4988" s="832">
        <v>0</v>
      </c>
      <c r="Y4988" s="832">
        <v>0</v>
      </c>
      <c r="Z4988" s="832">
        <v>0</v>
      </c>
      <c r="AA4988" s="832">
        <v>0</v>
      </c>
      <c r="AB4988" s="832">
        <v>0</v>
      </c>
      <c r="AC4988" s="832">
        <v>0</v>
      </c>
      <c r="AD4988" s="832">
        <v>0</v>
      </c>
      <c r="AE4988" s="832">
        <v>0</v>
      </c>
      <c r="AF4988" s="832">
        <v>0</v>
      </c>
      <c r="AG4988" s="832">
        <v>0</v>
      </c>
      <c r="AH4988" s="832">
        <v>0</v>
      </c>
      <c r="AI4988" s="832">
        <v>0</v>
      </c>
    </row>
    <row r="4989" spans="1:35" ht="15" customHeight="1">
      <c r="A4989" s="832" t="s">
        <v>1150</v>
      </c>
      <c r="B4989" s="832">
        <v>2025</v>
      </c>
      <c r="C4989" s="832" t="s">
        <v>2438</v>
      </c>
      <c r="D4989" s="832" t="s">
        <v>2434</v>
      </c>
      <c r="E4989" s="832" t="s">
        <v>333</v>
      </c>
      <c r="F4989" s="832" t="s">
        <v>2226</v>
      </c>
      <c r="G4989" s="832">
        <v>0</v>
      </c>
      <c r="H4989" s="832">
        <v>0</v>
      </c>
      <c r="I4989" s="832">
        <v>0</v>
      </c>
      <c r="J4989" s="832">
        <v>0</v>
      </c>
      <c r="K4989" s="832">
        <v>0</v>
      </c>
      <c r="L4989" s="832">
        <v>0</v>
      </c>
      <c r="M4989" s="832">
        <v>0</v>
      </c>
      <c r="N4989" s="832">
        <v>0</v>
      </c>
      <c r="O4989" s="832">
        <v>0</v>
      </c>
      <c r="P4989" s="832">
        <v>0</v>
      </c>
      <c r="Q4989" s="832">
        <v>0</v>
      </c>
      <c r="R4989" s="832">
        <v>0</v>
      </c>
      <c r="S4989" s="832">
        <v>0</v>
      </c>
      <c r="T4989" s="832">
        <v>0</v>
      </c>
      <c r="U4989" s="832">
        <v>0</v>
      </c>
      <c r="V4989" s="832">
        <v>0</v>
      </c>
      <c r="W4989" s="832">
        <v>0</v>
      </c>
      <c r="X4989" s="832">
        <v>0</v>
      </c>
      <c r="Y4989" s="832">
        <v>0</v>
      </c>
      <c r="Z4989" s="832">
        <v>0</v>
      </c>
      <c r="AA4989" s="832">
        <v>0</v>
      </c>
      <c r="AB4989" s="832">
        <v>0</v>
      </c>
      <c r="AC4989" s="832">
        <v>0</v>
      </c>
      <c r="AD4989" s="832">
        <v>0</v>
      </c>
      <c r="AE4989" s="832">
        <v>0</v>
      </c>
      <c r="AF4989" s="832">
        <v>0</v>
      </c>
      <c r="AG4989" s="832">
        <v>0</v>
      </c>
      <c r="AH4989" s="832">
        <v>0</v>
      </c>
      <c r="AI4989" s="832">
        <v>0</v>
      </c>
    </row>
    <row r="4990" spans="1:35" ht="15" customHeight="1">
      <c r="A4990" s="832" t="s">
        <v>1150</v>
      </c>
      <c r="B4990" s="832">
        <v>2025</v>
      </c>
      <c r="C4990" s="832" t="s">
        <v>2439</v>
      </c>
      <c r="D4990" s="832" t="s">
        <v>2434</v>
      </c>
      <c r="E4990" s="832" t="s">
        <v>333</v>
      </c>
      <c r="F4990" s="832" t="s">
        <v>2226</v>
      </c>
      <c r="G4990" s="832">
        <v>0</v>
      </c>
      <c r="H4990" s="832">
        <v>0</v>
      </c>
      <c r="I4990" s="832">
        <v>0</v>
      </c>
      <c r="J4990" s="832">
        <v>0</v>
      </c>
      <c r="K4990" s="832">
        <v>0</v>
      </c>
      <c r="L4990" s="832">
        <v>0</v>
      </c>
      <c r="M4990" s="832">
        <v>0</v>
      </c>
      <c r="N4990" s="832">
        <v>0</v>
      </c>
      <c r="O4990" s="832">
        <v>0</v>
      </c>
      <c r="P4990" s="832">
        <v>0</v>
      </c>
      <c r="Q4990" s="832">
        <v>0</v>
      </c>
      <c r="R4990" s="832">
        <v>0</v>
      </c>
      <c r="S4990" s="832">
        <v>0</v>
      </c>
      <c r="T4990" s="832">
        <v>0</v>
      </c>
      <c r="U4990" s="832">
        <v>0</v>
      </c>
      <c r="V4990" s="832">
        <v>0</v>
      </c>
      <c r="W4990" s="832">
        <v>0</v>
      </c>
      <c r="X4990" s="832">
        <v>0</v>
      </c>
      <c r="Y4990" s="832">
        <v>0</v>
      </c>
      <c r="Z4990" s="832">
        <v>0</v>
      </c>
      <c r="AA4990" s="832">
        <v>0</v>
      </c>
      <c r="AB4990" s="832">
        <v>0</v>
      </c>
      <c r="AC4990" s="832">
        <v>0</v>
      </c>
      <c r="AD4990" s="832">
        <v>0</v>
      </c>
      <c r="AE4990" s="832">
        <v>0</v>
      </c>
      <c r="AF4990" s="832">
        <v>0</v>
      </c>
      <c r="AG4990" s="832">
        <v>0</v>
      </c>
      <c r="AH4990" s="832">
        <v>0</v>
      </c>
      <c r="AI4990" s="832">
        <v>0</v>
      </c>
    </row>
    <row r="4991" spans="1:35" ht="15" customHeight="1">
      <c r="A4991" s="832" t="s">
        <v>1150</v>
      </c>
      <c r="B4991" s="832">
        <v>2025</v>
      </c>
      <c r="C4991" s="832" t="s">
        <v>2440</v>
      </c>
      <c r="D4991" s="832" t="s">
        <v>2434</v>
      </c>
      <c r="E4991" s="832" t="s">
        <v>333</v>
      </c>
      <c r="F4991" s="832" t="s">
        <v>2226</v>
      </c>
      <c r="G4991" s="832">
        <v>0</v>
      </c>
      <c r="H4991" s="832">
        <v>0</v>
      </c>
      <c r="I4991" s="832">
        <v>0</v>
      </c>
      <c r="J4991" s="832">
        <v>0</v>
      </c>
      <c r="K4991" s="832">
        <v>0</v>
      </c>
      <c r="L4991" s="832">
        <v>0</v>
      </c>
      <c r="M4991" s="832">
        <v>0</v>
      </c>
      <c r="N4991" s="832">
        <v>0</v>
      </c>
      <c r="O4991" s="832">
        <v>0</v>
      </c>
      <c r="P4991" s="832">
        <v>0</v>
      </c>
      <c r="Q4991" s="832">
        <v>0</v>
      </c>
      <c r="R4991" s="832">
        <v>0</v>
      </c>
      <c r="S4991" s="832">
        <v>0</v>
      </c>
      <c r="T4991" s="832">
        <v>0</v>
      </c>
      <c r="U4991" s="832">
        <v>0</v>
      </c>
      <c r="V4991" s="832">
        <v>0</v>
      </c>
      <c r="W4991" s="832">
        <v>0</v>
      </c>
      <c r="X4991" s="832">
        <v>0</v>
      </c>
      <c r="Y4991" s="832">
        <v>0</v>
      </c>
      <c r="Z4991" s="832">
        <v>0</v>
      </c>
      <c r="AA4991" s="832">
        <v>0</v>
      </c>
      <c r="AB4991" s="832">
        <v>0</v>
      </c>
      <c r="AC4991" s="832">
        <v>0</v>
      </c>
      <c r="AD4991" s="832">
        <v>0</v>
      </c>
      <c r="AE4991" s="832">
        <v>0</v>
      </c>
      <c r="AF4991" s="832">
        <v>0</v>
      </c>
      <c r="AG4991" s="832">
        <v>0</v>
      </c>
      <c r="AH4991" s="832">
        <v>0</v>
      </c>
      <c r="AI4991" s="832">
        <v>0</v>
      </c>
    </row>
    <row r="4992" spans="1:35" ht="15" customHeight="1">
      <c r="A4992" s="832" t="s">
        <v>1150</v>
      </c>
      <c r="B4992" s="832">
        <v>2025</v>
      </c>
      <c r="C4992" s="832" t="s">
        <v>2441</v>
      </c>
      <c r="D4992" s="832" t="s">
        <v>2442</v>
      </c>
      <c r="E4992" s="832" t="s">
        <v>1891</v>
      </c>
      <c r="F4992" s="832" t="s">
        <v>2443</v>
      </c>
      <c r="G4992" s="832">
        <v>0</v>
      </c>
      <c r="H4992" s="832">
        <v>0</v>
      </c>
      <c r="I4992" s="832">
        <v>0</v>
      </c>
      <c r="J4992" s="832">
        <v>0</v>
      </c>
      <c r="K4992" s="832">
        <v>0</v>
      </c>
      <c r="L4992" s="832">
        <v>0</v>
      </c>
      <c r="M4992" s="832">
        <v>0</v>
      </c>
      <c r="N4992" s="832">
        <v>0</v>
      </c>
      <c r="O4992" s="832">
        <v>0</v>
      </c>
      <c r="P4992" s="832">
        <v>0</v>
      </c>
      <c r="Q4992" s="832">
        <v>0</v>
      </c>
      <c r="R4992" s="832">
        <v>0</v>
      </c>
      <c r="S4992" s="832">
        <v>0</v>
      </c>
      <c r="T4992" s="832">
        <v>0</v>
      </c>
      <c r="U4992" s="832">
        <v>0</v>
      </c>
      <c r="V4992" s="832">
        <v>0</v>
      </c>
      <c r="W4992" s="832">
        <v>0</v>
      </c>
      <c r="X4992" s="832">
        <v>0</v>
      </c>
      <c r="Y4992" s="832">
        <v>0</v>
      </c>
      <c r="Z4992" s="832">
        <v>0</v>
      </c>
      <c r="AA4992" s="832">
        <v>0</v>
      </c>
      <c r="AB4992" s="832">
        <v>0</v>
      </c>
      <c r="AC4992" s="832">
        <v>0</v>
      </c>
      <c r="AD4992" s="832">
        <v>0</v>
      </c>
      <c r="AE4992" s="832">
        <v>0</v>
      </c>
      <c r="AF4992" s="832">
        <v>0</v>
      </c>
      <c r="AG4992" s="832">
        <v>0</v>
      </c>
      <c r="AH4992" s="832">
        <v>0</v>
      </c>
      <c r="AI4992" s="832">
        <v>0</v>
      </c>
    </row>
    <row r="4993" spans="1:35" ht="15" customHeight="1">
      <c r="A4993" s="832" t="s">
        <v>1150</v>
      </c>
      <c r="B4993" s="832">
        <v>2025</v>
      </c>
      <c r="C4993" s="832" t="s">
        <v>2444</v>
      </c>
      <c r="D4993" s="832" t="s">
        <v>2445</v>
      </c>
      <c r="E4993" s="832" t="s">
        <v>1891</v>
      </c>
      <c r="F4993" s="832" t="s">
        <v>2443</v>
      </c>
      <c r="G4993" s="832">
        <v>0</v>
      </c>
      <c r="H4993" s="832">
        <v>0</v>
      </c>
      <c r="I4993" s="832">
        <v>0</v>
      </c>
      <c r="J4993" s="832">
        <v>0</v>
      </c>
      <c r="K4993" s="832">
        <v>0</v>
      </c>
      <c r="L4993" s="832">
        <v>0</v>
      </c>
      <c r="M4993" s="832">
        <v>0</v>
      </c>
      <c r="N4993" s="832">
        <v>0</v>
      </c>
      <c r="O4993" s="832">
        <v>0</v>
      </c>
      <c r="P4993" s="832">
        <v>0</v>
      </c>
      <c r="Q4993" s="832">
        <v>0</v>
      </c>
      <c r="R4993" s="832">
        <v>0</v>
      </c>
      <c r="S4993" s="832">
        <v>0</v>
      </c>
      <c r="T4993" s="832">
        <v>0</v>
      </c>
      <c r="U4993" s="832">
        <v>0</v>
      </c>
      <c r="V4993" s="832">
        <v>0</v>
      </c>
      <c r="W4993" s="832">
        <v>0</v>
      </c>
      <c r="X4993" s="832">
        <v>0</v>
      </c>
      <c r="Y4993" s="832">
        <v>0</v>
      </c>
      <c r="Z4993" s="832">
        <v>0</v>
      </c>
      <c r="AA4993" s="832">
        <v>0</v>
      </c>
      <c r="AB4993" s="832">
        <v>0</v>
      </c>
      <c r="AC4993" s="832">
        <v>0</v>
      </c>
      <c r="AD4993" s="832">
        <v>0</v>
      </c>
      <c r="AE4993" s="832">
        <v>0</v>
      </c>
      <c r="AF4993" s="832">
        <v>0</v>
      </c>
      <c r="AG4993" s="832">
        <v>0</v>
      </c>
      <c r="AH4993" s="832">
        <v>0</v>
      </c>
      <c r="AI4993" s="832">
        <v>0</v>
      </c>
    </row>
    <row r="4994" spans="1:35" ht="15" customHeight="1">
      <c r="A4994" s="832" t="s">
        <v>1150</v>
      </c>
      <c r="B4994" s="832">
        <v>2025</v>
      </c>
      <c r="C4994" s="832" t="s">
        <v>2446</v>
      </c>
      <c r="D4994" s="832" t="s">
        <v>2447</v>
      </c>
      <c r="E4994" s="832" t="s">
        <v>1891</v>
      </c>
      <c r="F4994" s="832" t="s">
        <v>2443</v>
      </c>
      <c r="G4994" s="832">
        <v>0</v>
      </c>
      <c r="H4994" s="832">
        <v>0</v>
      </c>
      <c r="I4994" s="832">
        <v>0</v>
      </c>
      <c r="J4994" s="832">
        <v>0</v>
      </c>
      <c r="K4994" s="832">
        <v>0</v>
      </c>
      <c r="L4994" s="832">
        <v>0</v>
      </c>
      <c r="M4994" s="832">
        <v>0</v>
      </c>
      <c r="N4994" s="832">
        <v>0</v>
      </c>
      <c r="O4994" s="832">
        <v>0</v>
      </c>
      <c r="P4994" s="832">
        <v>0</v>
      </c>
      <c r="Q4994" s="832">
        <v>0</v>
      </c>
      <c r="R4994" s="832">
        <v>0</v>
      </c>
      <c r="S4994" s="832">
        <v>0</v>
      </c>
      <c r="T4994" s="832">
        <v>0</v>
      </c>
      <c r="U4994" s="832">
        <v>0</v>
      </c>
      <c r="V4994" s="832">
        <v>0</v>
      </c>
      <c r="W4994" s="832">
        <v>0</v>
      </c>
      <c r="X4994" s="832">
        <v>0</v>
      </c>
      <c r="Y4994" s="832">
        <v>0</v>
      </c>
      <c r="Z4994" s="832">
        <v>0</v>
      </c>
      <c r="AA4994" s="832">
        <v>0</v>
      </c>
      <c r="AB4994" s="832">
        <v>0</v>
      </c>
      <c r="AC4994" s="832">
        <v>0</v>
      </c>
      <c r="AD4994" s="832">
        <v>0</v>
      </c>
      <c r="AE4994" s="832">
        <v>0</v>
      </c>
      <c r="AF4994" s="832">
        <v>0</v>
      </c>
      <c r="AG4994" s="832">
        <v>0</v>
      </c>
      <c r="AH4994" s="832">
        <v>0</v>
      </c>
      <c r="AI4994" s="832">
        <v>0</v>
      </c>
    </row>
    <row r="4995" spans="1:35" ht="15" customHeight="1">
      <c r="A4995" s="832" t="s">
        <v>1150</v>
      </c>
      <c r="B4995" s="832">
        <v>2025</v>
      </c>
      <c r="C4995" s="832" t="s">
        <v>2448</v>
      </c>
      <c r="D4995" s="832" t="s">
        <v>2449</v>
      </c>
      <c r="E4995" s="832" t="s">
        <v>1891</v>
      </c>
      <c r="F4995" s="832" t="s">
        <v>2443</v>
      </c>
      <c r="G4995" s="832">
        <v>0</v>
      </c>
      <c r="H4995" s="832">
        <v>0</v>
      </c>
      <c r="I4995" s="832">
        <v>0</v>
      </c>
      <c r="J4995" s="832">
        <v>0</v>
      </c>
      <c r="K4995" s="832">
        <v>0</v>
      </c>
      <c r="L4995" s="832">
        <v>0</v>
      </c>
      <c r="M4995" s="832">
        <v>0</v>
      </c>
      <c r="N4995" s="832">
        <v>0</v>
      </c>
      <c r="O4995" s="832">
        <v>0</v>
      </c>
      <c r="P4995" s="832">
        <v>0</v>
      </c>
      <c r="Q4995" s="832">
        <v>0</v>
      </c>
      <c r="R4995" s="832">
        <v>0</v>
      </c>
      <c r="S4995" s="832">
        <v>0</v>
      </c>
      <c r="T4995" s="832">
        <v>0</v>
      </c>
      <c r="U4995" s="832">
        <v>0</v>
      </c>
      <c r="V4995" s="832">
        <v>0</v>
      </c>
      <c r="W4995" s="832">
        <v>0</v>
      </c>
      <c r="X4995" s="832">
        <v>0</v>
      </c>
      <c r="Y4995" s="832">
        <v>0</v>
      </c>
      <c r="Z4995" s="832">
        <v>0</v>
      </c>
      <c r="AA4995" s="832">
        <v>0</v>
      </c>
      <c r="AB4995" s="832">
        <v>0</v>
      </c>
      <c r="AC4995" s="832">
        <v>0</v>
      </c>
      <c r="AD4995" s="832">
        <v>0</v>
      </c>
      <c r="AE4995" s="832">
        <v>0</v>
      </c>
      <c r="AF4995" s="832">
        <v>0</v>
      </c>
      <c r="AG4995" s="832">
        <v>0</v>
      </c>
      <c r="AH4995" s="832">
        <v>0</v>
      </c>
      <c r="AI4995" s="832">
        <v>0</v>
      </c>
    </row>
    <row r="4996" spans="1:35" ht="15" customHeight="1">
      <c r="A4996" s="832" t="s">
        <v>1150</v>
      </c>
      <c r="B4996" s="832">
        <v>2025</v>
      </c>
      <c r="C4996" s="832" t="s">
        <v>2450</v>
      </c>
      <c r="D4996" s="832" t="s">
        <v>2451</v>
      </c>
      <c r="E4996" s="832" t="s">
        <v>1891</v>
      </c>
      <c r="F4996" s="832" t="s">
        <v>2443</v>
      </c>
      <c r="G4996" s="832">
        <v>0</v>
      </c>
      <c r="H4996" s="832">
        <v>0</v>
      </c>
      <c r="I4996" s="832">
        <v>103313.23</v>
      </c>
      <c r="J4996" s="832">
        <v>155019.23000000001</v>
      </c>
      <c r="K4996" s="832">
        <v>205359.23</v>
      </c>
      <c r="L4996" s="832">
        <v>368118.1</v>
      </c>
      <c r="M4996" s="832">
        <v>368118.1</v>
      </c>
      <c r="N4996" s="832">
        <v>412120.1</v>
      </c>
      <c r="O4996" s="832">
        <v>645107.06000000006</v>
      </c>
      <c r="P4996" s="832">
        <v>645107.06000000006</v>
      </c>
      <c r="Q4996" s="832">
        <v>692612.81</v>
      </c>
      <c r="R4996" s="832">
        <v>751862.59</v>
      </c>
      <c r="S4996" s="832">
        <v>62964.800000000003</v>
      </c>
      <c r="T4996" s="832">
        <v>62964.800000000003</v>
      </c>
      <c r="U4996" s="832">
        <v>0</v>
      </c>
      <c r="V4996" s="832">
        <v>0</v>
      </c>
      <c r="W4996" s="832">
        <v>0</v>
      </c>
      <c r="X4996" s="832">
        <v>0</v>
      </c>
      <c r="Y4996" s="832">
        <v>0</v>
      </c>
      <c r="Z4996" s="832">
        <v>0</v>
      </c>
      <c r="AA4996" s="832">
        <v>0</v>
      </c>
      <c r="AB4996" s="832">
        <v>0</v>
      </c>
      <c r="AC4996" s="832">
        <v>0</v>
      </c>
      <c r="AD4996" s="832">
        <v>0</v>
      </c>
      <c r="AE4996" s="832">
        <v>0</v>
      </c>
      <c r="AF4996" s="832">
        <v>0</v>
      </c>
      <c r="AG4996" s="832">
        <v>0</v>
      </c>
      <c r="AH4996" s="832">
        <v>0</v>
      </c>
      <c r="AI4996" s="832">
        <v>0</v>
      </c>
    </row>
    <row r="4997" spans="1:35" ht="15" customHeight="1">
      <c r="A4997" s="832" t="s">
        <v>1150</v>
      </c>
      <c r="B4997" s="832">
        <v>2025</v>
      </c>
      <c r="C4997" s="832" t="s">
        <v>2452</v>
      </c>
      <c r="D4997" s="832" t="s">
        <v>2453</v>
      </c>
      <c r="E4997" s="832" t="s">
        <v>1891</v>
      </c>
      <c r="F4997" s="832" t="s">
        <v>2443</v>
      </c>
      <c r="G4997" s="832">
        <v>0</v>
      </c>
      <c r="H4997" s="832">
        <v>0</v>
      </c>
      <c r="I4997" s="832">
        <v>0</v>
      </c>
      <c r="J4997" s="832">
        <v>0</v>
      </c>
      <c r="K4997" s="832">
        <v>0</v>
      </c>
      <c r="L4997" s="832">
        <v>0</v>
      </c>
      <c r="M4997" s="832">
        <v>0</v>
      </c>
      <c r="N4997" s="832">
        <v>0</v>
      </c>
      <c r="O4997" s="832">
        <v>0</v>
      </c>
      <c r="P4997" s="832">
        <v>0</v>
      </c>
      <c r="Q4997" s="832">
        <v>0</v>
      </c>
      <c r="R4997" s="832">
        <v>0</v>
      </c>
      <c r="S4997" s="832">
        <v>0</v>
      </c>
      <c r="T4997" s="832">
        <v>0</v>
      </c>
      <c r="U4997" s="832">
        <v>0</v>
      </c>
      <c r="V4997" s="832">
        <v>0</v>
      </c>
      <c r="W4997" s="832">
        <v>0</v>
      </c>
      <c r="X4997" s="832">
        <v>0</v>
      </c>
      <c r="Y4997" s="832">
        <v>0</v>
      </c>
      <c r="Z4997" s="832">
        <v>0</v>
      </c>
      <c r="AA4997" s="832">
        <v>0</v>
      </c>
      <c r="AB4997" s="832">
        <v>0</v>
      </c>
      <c r="AC4997" s="832">
        <v>0</v>
      </c>
      <c r="AD4997" s="832">
        <v>0</v>
      </c>
      <c r="AE4997" s="832">
        <v>0</v>
      </c>
      <c r="AF4997" s="832">
        <v>0</v>
      </c>
      <c r="AG4997" s="832">
        <v>0</v>
      </c>
      <c r="AH4997" s="832">
        <v>0</v>
      </c>
      <c r="AI4997" s="832">
        <v>0</v>
      </c>
    </row>
    <row r="4998" spans="1:35" ht="15" customHeight="1">
      <c r="A4998" s="832" t="s">
        <v>1150</v>
      </c>
      <c r="B4998" s="832">
        <v>2025</v>
      </c>
      <c r="C4998" s="832" t="s">
        <v>2454</v>
      </c>
      <c r="D4998" s="832" t="s">
        <v>2455</v>
      </c>
      <c r="E4998" s="832" t="s">
        <v>1891</v>
      </c>
      <c r="F4998" s="832" t="s">
        <v>2443</v>
      </c>
      <c r="G4998" s="832">
        <v>235121.72</v>
      </c>
      <c r="H4998" s="832">
        <v>235121.72</v>
      </c>
      <c r="I4998" s="832">
        <v>369452.18</v>
      </c>
      <c r="J4998" s="832">
        <v>551900.57999999996</v>
      </c>
      <c r="K4998" s="832">
        <v>812167.42</v>
      </c>
      <c r="L4998" s="832">
        <v>991729.91</v>
      </c>
      <c r="M4998" s="832">
        <v>1082969.69</v>
      </c>
      <c r="N4998" s="832">
        <v>1082969.69</v>
      </c>
      <c r="O4998" s="832">
        <v>1129246.69</v>
      </c>
      <c r="P4998" s="832">
        <v>1176798.69</v>
      </c>
      <c r="Q4998" s="832">
        <v>1176798.69</v>
      </c>
      <c r="R4998" s="832">
        <v>1231890.72</v>
      </c>
      <c r="S4998" s="832">
        <v>106981.7</v>
      </c>
      <c r="T4998" s="832">
        <v>106981.7</v>
      </c>
      <c r="U4998" s="832">
        <v>0</v>
      </c>
      <c r="V4998" s="832">
        <v>0</v>
      </c>
      <c r="W4998" s="832">
        <v>0</v>
      </c>
      <c r="X4998" s="832">
        <v>0</v>
      </c>
      <c r="Y4998" s="832">
        <v>0</v>
      </c>
      <c r="Z4998" s="832">
        <v>0</v>
      </c>
      <c r="AA4998" s="832">
        <v>0</v>
      </c>
      <c r="AB4998" s="832">
        <v>0</v>
      </c>
      <c r="AC4998" s="832">
        <v>0</v>
      </c>
      <c r="AD4998" s="832">
        <v>0</v>
      </c>
      <c r="AE4998" s="832">
        <v>0</v>
      </c>
      <c r="AF4998" s="832">
        <v>0</v>
      </c>
      <c r="AG4998" s="832">
        <v>0</v>
      </c>
      <c r="AH4998" s="832">
        <v>0</v>
      </c>
      <c r="AI4998" s="832">
        <v>0</v>
      </c>
    </row>
    <row r="4999" spans="1:35" ht="15" customHeight="1">
      <c r="A4999" s="832" t="s">
        <v>1150</v>
      </c>
      <c r="B4999" s="832">
        <v>2025</v>
      </c>
      <c r="C4999" s="832" t="s">
        <v>2456</v>
      </c>
      <c r="D4999" s="832" t="s">
        <v>2457</v>
      </c>
      <c r="E4999" s="832" t="s">
        <v>1891</v>
      </c>
      <c r="F4999" s="832" t="s">
        <v>2443</v>
      </c>
      <c r="G4999" s="832">
        <v>0</v>
      </c>
      <c r="H4999" s="832">
        <v>0</v>
      </c>
      <c r="I4999" s="832">
        <v>0</v>
      </c>
      <c r="J4999" s="832">
        <v>0</v>
      </c>
      <c r="K4999" s="832">
        <v>0</v>
      </c>
      <c r="L4999" s="832">
        <v>0</v>
      </c>
      <c r="M4999" s="832">
        <v>0</v>
      </c>
      <c r="N4999" s="832">
        <v>0</v>
      </c>
      <c r="O4999" s="832">
        <v>0</v>
      </c>
      <c r="P4999" s="832">
        <v>0</v>
      </c>
      <c r="Q4999" s="832">
        <v>0</v>
      </c>
      <c r="R4999" s="832">
        <v>0</v>
      </c>
      <c r="S4999" s="832">
        <v>0</v>
      </c>
      <c r="T4999" s="832">
        <v>0</v>
      </c>
      <c r="U4999" s="832">
        <v>0</v>
      </c>
      <c r="V4999" s="832">
        <v>0</v>
      </c>
      <c r="W4999" s="832">
        <v>0</v>
      </c>
      <c r="X4999" s="832">
        <v>0</v>
      </c>
      <c r="Y4999" s="832">
        <v>0</v>
      </c>
      <c r="Z4999" s="832">
        <v>0</v>
      </c>
      <c r="AA4999" s="832">
        <v>0</v>
      </c>
      <c r="AB4999" s="832">
        <v>0</v>
      </c>
      <c r="AC4999" s="832">
        <v>0</v>
      </c>
      <c r="AD4999" s="832">
        <v>0</v>
      </c>
      <c r="AE4999" s="832">
        <v>0</v>
      </c>
      <c r="AF4999" s="832">
        <v>0</v>
      </c>
      <c r="AG4999" s="832">
        <v>0</v>
      </c>
      <c r="AH4999" s="832">
        <v>0</v>
      </c>
      <c r="AI4999" s="832">
        <v>0</v>
      </c>
    </row>
    <row r="5000" spans="1:35" ht="15" customHeight="1">
      <c r="A5000" s="832" t="s">
        <v>1150</v>
      </c>
      <c r="B5000" s="832">
        <v>2025</v>
      </c>
      <c r="C5000" s="832" t="s">
        <v>2458</v>
      </c>
      <c r="D5000" s="832" t="s">
        <v>2459</v>
      </c>
      <c r="E5000" s="832" t="s">
        <v>1891</v>
      </c>
      <c r="F5000" s="832" t="s">
        <v>2443</v>
      </c>
      <c r="G5000" s="832">
        <v>0</v>
      </c>
      <c r="H5000" s="832">
        <v>0</v>
      </c>
      <c r="I5000" s="832">
        <v>0</v>
      </c>
      <c r="J5000" s="832">
        <v>0</v>
      </c>
      <c r="K5000" s="832">
        <v>0</v>
      </c>
      <c r="L5000" s="832">
        <v>0</v>
      </c>
      <c r="M5000" s="832">
        <v>0</v>
      </c>
      <c r="N5000" s="832">
        <v>0</v>
      </c>
      <c r="O5000" s="832">
        <v>0</v>
      </c>
      <c r="P5000" s="832">
        <v>0</v>
      </c>
      <c r="Q5000" s="832">
        <v>0</v>
      </c>
      <c r="R5000" s="832">
        <v>0</v>
      </c>
      <c r="S5000" s="832">
        <v>0</v>
      </c>
      <c r="T5000" s="832">
        <v>0</v>
      </c>
      <c r="U5000" s="832">
        <v>0</v>
      </c>
      <c r="V5000" s="832">
        <v>0</v>
      </c>
      <c r="W5000" s="832">
        <v>0</v>
      </c>
      <c r="X5000" s="832">
        <v>0</v>
      </c>
      <c r="Y5000" s="832">
        <v>0</v>
      </c>
      <c r="Z5000" s="832">
        <v>0</v>
      </c>
      <c r="AA5000" s="832">
        <v>0</v>
      </c>
      <c r="AB5000" s="832">
        <v>0</v>
      </c>
      <c r="AC5000" s="832">
        <v>0</v>
      </c>
      <c r="AD5000" s="832">
        <v>0</v>
      </c>
      <c r="AE5000" s="832">
        <v>0</v>
      </c>
      <c r="AF5000" s="832">
        <v>0</v>
      </c>
      <c r="AG5000" s="832">
        <v>0</v>
      </c>
      <c r="AH5000" s="832">
        <v>0</v>
      </c>
      <c r="AI5000" s="832">
        <v>0</v>
      </c>
    </row>
    <row r="5001" spans="1:35" ht="15" customHeight="1">
      <c r="A5001" s="832" t="s">
        <v>1150</v>
      </c>
      <c r="B5001" s="832">
        <v>2025</v>
      </c>
      <c r="C5001" s="832" t="s">
        <v>2460</v>
      </c>
      <c r="D5001" s="832" t="s">
        <v>2461</v>
      </c>
      <c r="E5001" s="832" t="s">
        <v>1891</v>
      </c>
      <c r="F5001" s="832" t="s">
        <v>2443</v>
      </c>
      <c r="G5001" s="832">
        <v>0</v>
      </c>
      <c r="H5001" s="832">
        <v>0</v>
      </c>
      <c r="I5001" s="832">
        <v>0</v>
      </c>
      <c r="J5001" s="832">
        <v>0</v>
      </c>
      <c r="K5001" s="832">
        <v>0</v>
      </c>
      <c r="L5001" s="832">
        <v>0</v>
      </c>
      <c r="M5001" s="832">
        <v>0</v>
      </c>
      <c r="N5001" s="832">
        <v>0</v>
      </c>
      <c r="O5001" s="832">
        <v>0</v>
      </c>
      <c r="P5001" s="832">
        <v>0</v>
      </c>
      <c r="Q5001" s="832">
        <v>0</v>
      </c>
      <c r="R5001" s="832">
        <v>0</v>
      </c>
      <c r="S5001" s="832">
        <v>0</v>
      </c>
      <c r="T5001" s="832">
        <v>0</v>
      </c>
      <c r="U5001" s="832">
        <v>0</v>
      </c>
      <c r="V5001" s="832">
        <v>0</v>
      </c>
      <c r="W5001" s="832">
        <v>0</v>
      </c>
      <c r="X5001" s="832">
        <v>0</v>
      </c>
      <c r="Y5001" s="832">
        <v>0</v>
      </c>
      <c r="Z5001" s="832">
        <v>0</v>
      </c>
      <c r="AA5001" s="832">
        <v>0</v>
      </c>
      <c r="AB5001" s="832">
        <v>0</v>
      </c>
      <c r="AC5001" s="832">
        <v>0</v>
      </c>
      <c r="AD5001" s="832">
        <v>0</v>
      </c>
      <c r="AE5001" s="832">
        <v>0</v>
      </c>
      <c r="AF5001" s="832">
        <v>0</v>
      </c>
      <c r="AG5001" s="832">
        <v>0</v>
      </c>
      <c r="AH5001" s="832">
        <v>0</v>
      </c>
      <c r="AI5001" s="832">
        <v>0</v>
      </c>
    </row>
    <row r="5002" spans="1:35" ht="15" customHeight="1">
      <c r="A5002" s="832" t="s">
        <v>1150</v>
      </c>
      <c r="B5002" s="832">
        <v>2025</v>
      </c>
      <c r="C5002" s="832" t="s">
        <v>2462</v>
      </c>
      <c r="D5002" s="832" t="s">
        <v>2463</v>
      </c>
      <c r="E5002" s="832" t="s">
        <v>1891</v>
      </c>
      <c r="F5002" s="832" t="s">
        <v>2443</v>
      </c>
      <c r="G5002" s="832">
        <v>0</v>
      </c>
      <c r="H5002" s="832">
        <v>0</v>
      </c>
      <c r="I5002" s="832">
        <v>0</v>
      </c>
      <c r="J5002" s="832">
        <v>0</v>
      </c>
      <c r="K5002" s="832">
        <v>0</v>
      </c>
      <c r="L5002" s="832">
        <v>0</v>
      </c>
      <c r="M5002" s="832">
        <v>0</v>
      </c>
      <c r="N5002" s="832">
        <v>0</v>
      </c>
      <c r="O5002" s="832">
        <v>0</v>
      </c>
      <c r="P5002" s="832">
        <v>0</v>
      </c>
      <c r="Q5002" s="832">
        <v>0</v>
      </c>
      <c r="R5002" s="832">
        <v>0</v>
      </c>
      <c r="S5002" s="832">
        <v>0</v>
      </c>
      <c r="T5002" s="832">
        <v>0</v>
      </c>
      <c r="U5002" s="832">
        <v>0</v>
      </c>
      <c r="V5002" s="832">
        <v>0</v>
      </c>
      <c r="W5002" s="832">
        <v>0</v>
      </c>
      <c r="X5002" s="832">
        <v>0</v>
      </c>
      <c r="Y5002" s="832">
        <v>0</v>
      </c>
      <c r="Z5002" s="832">
        <v>0</v>
      </c>
      <c r="AA5002" s="832">
        <v>0</v>
      </c>
      <c r="AB5002" s="832">
        <v>0</v>
      </c>
      <c r="AC5002" s="832">
        <v>0</v>
      </c>
      <c r="AD5002" s="832">
        <v>0</v>
      </c>
      <c r="AE5002" s="832">
        <v>0</v>
      </c>
      <c r="AF5002" s="832">
        <v>0</v>
      </c>
      <c r="AG5002" s="832">
        <v>0</v>
      </c>
      <c r="AH5002" s="832">
        <v>0</v>
      </c>
      <c r="AI5002" s="832">
        <v>0</v>
      </c>
    </row>
    <row r="5003" spans="1:35" ht="15" customHeight="1">
      <c r="A5003" s="832" t="s">
        <v>1150</v>
      </c>
      <c r="B5003" s="832">
        <v>2025</v>
      </c>
      <c r="C5003" s="832" t="s">
        <v>2464</v>
      </c>
      <c r="D5003" s="832" t="s">
        <v>2465</v>
      </c>
      <c r="E5003" s="832" t="s">
        <v>1891</v>
      </c>
      <c r="F5003" s="832" t="s">
        <v>2443</v>
      </c>
      <c r="G5003" s="832">
        <v>219728.81</v>
      </c>
      <c r="H5003" s="832">
        <v>326738.76</v>
      </c>
      <c r="I5003" s="832">
        <v>428234.54</v>
      </c>
      <c r="J5003" s="832">
        <v>861375.98</v>
      </c>
      <c r="K5003" s="832">
        <v>1176653.55</v>
      </c>
      <c r="L5003" s="832">
        <v>1479800.39</v>
      </c>
      <c r="M5003" s="832">
        <v>1772648.07</v>
      </c>
      <c r="N5003" s="832">
        <v>1886009.83</v>
      </c>
      <c r="O5003" s="832">
        <v>2046018.86</v>
      </c>
      <c r="P5003" s="832">
        <v>2332822.2799999998</v>
      </c>
      <c r="Q5003" s="832">
        <v>2542877.1</v>
      </c>
      <c r="R5003" s="832">
        <v>2644281.5699999998</v>
      </c>
      <c r="S5003" s="832">
        <v>231170.65</v>
      </c>
      <c r="T5003" s="832">
        <v>231170.65</v>
      </c>
      <c r="U5003" s="832">
        <v>0</v>
      </c>
      <c r="V5003" s="832">
        <v>0</v>
      </c>
      <c r="W5003" s="832">
        <v>0</v>
      </c>
      <c r="X5003" s="832">
        <v>0</v>
      </c>
      <c r="Y5003" s="832">
        <v>0</v>
      </c>
      <c r="Z5003" s="832">
        <v>0</v>
      </c>
      <c r="AA5003" s="832">
        <v>0</v>
      </c>
      <c r="AB5003" s="832">
        <v>0</v>
      </c>
      <c r="AC5003" s="832">
        <v>0</v>
      </c>
      <c r="AD5003" s="832">
        <v>0</v>
      </c>
      <c r="AE5003" s="832">
        <v>0</v>
      </c>
      <c r="AF5003" s="832">
        <v>0</v>
      </c>
      <c r="AG5003" s="832">
        <v>0</v>
      </c>
      <c r="AH5003" s="832">
        <v>0</v>
      </c>
      <c r="AI5003" s="832">
        <v>0</v>
      </c>
    </row>
    <row r="5004" spans="1:35" ht="15" customHeight="1">
      <c r="A5004" s="832" t="s">
        <v>1150</v>
      </c>
      <c r="B5004" s="832">
        <v>2025</v>
      </c>
      <c r="C5004" s="832" t="s">
        <v>2466</v>
      </c>
      <c r="D5004" s="832" t="s">
        <v>2467</v>
      </c>
      <c r="E5004" s="832" t="s">
        <v>1891</v>
      </c>
      <c r="F5004" s="832" t="s">
        <v>2443</v>
      </c>
      <c r="G5004" s="832">
        <v>0</v>
      </c>
      <c r="H5004" s="832">
        <v>0</v>
      </c>
      <c r="I5004" s="832">
        <v>0</v>
      </c>
      <c r="J5004" s="832">
        <v>0</v>
      </c>
      <c r="K5004" s="832">
        <v>0</v>
      </c>
      <c r="L5004" s="832">
        <v>0</v>
      </c>
      <c r="M5004" s="832">
        <v>0</v>
      </c>
      <c r="N5004" s="832">
        <v>0</v>
      </c>
      <c r="O5004" s="832">
        <v>0</v>
      </c>
      <c r="P5004" s="832">
        <v>0</v>
      </c>
      <c r="Q5004" s="832">
        <v>0</v>
      </c>
      <c r="R5004" s="832">
        <v>0</v>
      </c>
      <c r="S5004" s="832">
        <v>0</v>
      </c>
      <c r="T5004" s="832">
        <v>0</v>
      </c>
      <c r="U5004" s="832">
        <v>0</v>
      </c>
      <c r="V5004" s="832">
        <v>0</v>
      </c>
      <c r="W5004" s="832">
        <v>0</v>
      </c>
      <c r="X5004" s="832">
        <v>0</v>
      </c>
      <c r="Y5004" s="832">
        <v>0</v>
      </c>
      <c r="Z5004" s="832">
        <v>0</v>
      </c>
      <c r="AA5004" s="832">
        <v>0</v>
      </c>
      <c r="AB5004" s="832">
        <v>0</v>
      </c>
      <c r="AC5004" s="832">
        <v>0</v>
      </c>
      <c r="AD5004" s="832">
        <v>0</v>
      </c>
      <c r="AE5004" s="832">
        <v>0</v>
      </c>
      <c r="AF5004" s="832">
        <v>0</v>
      </c>
      <c r="AG5004" s="832">
        <v>0</v>
      </c>
      <c r="AH5004" s="832">
        <v>0</v>
      </c>
      <c r="AI5004" s="832">
        <v>0</v>
      </c>
    </row>
    <row r="5005" spans="1:35" ht="15" customHeight="1">
      <c r="A5005" s="832" t="s">
        <v>1150</v>
      </c>
      <c r="B5005" s="832">
        <v>2025</v>
      </c>
      <c r="C5005" s="832" t="s">
        <v>2468</v>
      </c>
      <c r="D5005" s="832" t="s">
        <v>2469</v>
      </c>
      <c r="E5005" s="832" t="s">
        <v>1891</v>
      </c>
      <c r="F5005" s="832" t="s">
        <v>2443</v>
      </c>
      <c r="G5005" s="832">
        <v>0</v>
      </c>
      <c r="H5005" s="832">
        <v>0</v>
      </c>
      <c r="I5005" s="832">
        <v>0</v>
      </c>
      <c r="J5005" s="832">
        <v>0</v>
      </c>
      <c r="K5005" s="832">
        <v>0</v>
      </c>
      <c r="L5005" s="832">
        <v>0</v>
      </c>
      <c r="M5005" s="832">
        <v>0</v>
      </c>
      <c r="N5005" s="832">
        <v>0</v>
      </c>
      <c r="O5005" s="832">
        <v>0</v>
      </c>
      <c r="P5005" s="832">
        <v>0</v>
      </c>
      <c r="Q5005" s="832">
        <v>0</v>
      </c>
      <c r="R5005" s="832">
        <v>0</v>
      </c>
      <c r="S5005" s="832">
        <v>0</v>
      </c>
      <c r="T5005" s="832">
        <v>0</v>
      </c>
      <c r="U5005" s="832">
        <v>0</v>
      </c>
      <c r="V5005" s="832">
        <v>0</v>
      </c>
      <c r="W5005" s="832">
        <v>0</v>
      </c>
      <c r="X5005" s="832">
        <v>0</v>
      </c>
      <c r="Y5005" s="832">
        <v>0</v>
      </c>
      <c r="Z5005" s="832">
        <v>0</v>
      </c>
      <c r="AA5005" s="832">
        <v>0</v>
      </c>
      <c r="AB5005" s="832">
        <v>0</v>
      </c>
      <c r="AC5005" s="832">
        <v>0</v>
      </c>
      <c r="AD5005" s="832">
        <v>0</v>
      </c>
      <c r="AE5005" s="832">
        <v>0</v>
      </c>
      <c r="AF5005" s="832">
        <v>0</v>
      </c>
      <c r="AG5005" s="832">
        <v>0</v>
      </c>
      <c r="AH5005" s="832">
        <v>0</v>
      </c>
      <c r="AI5005" s="832">
        <v>0</v>
      </c>
    </row>
    <row r="5006" spans="1:35" ht="15" customHeight="1">
      <c r="A5006" s="832" t="s">
        <v>1150</v>
      </c>
      <c r="B5006" s="832">
        <v>2025</v>
      </c>
      <c r="C5006" s="832" t="s">
        <v>2470</v>
      </c>
      <c r="D5006" s="832" t="s">
        <v>2471</v>
      </c>
      <c r="E5006" s="832" t="s">
        <v>1891</v>
      </c>
      <c r="F5006" s="832" t="s">
        <v>2443</v>
      </c>
      <c r="G5006" s="832">
        <v>0</v>
      </c>
      <c r="H5006" s="832">
        <v>0</v>
      </c>
      <c r="I5006" s="832">
        <v>64993.24</v>
      </c>
      <c r="J5006" s="832">
        <v>64993.24</v>
      </c>
      <c r="K5006" s="832">
        <v>161729.47</v>
      </c>
      <c r="L5006" s="832">
        <v>194099.47</v>
      </c>
      <c r="M5006" s="832">
        <v>194099.47</v>
      </c>
      <c r="N5006" s="832">
        <v>194099.47</v>
      </c>
      <c r="O5006" s="832">
        <v>194099.47</v>
      </c>
      <c r="P5006" s="832">
        <v>194099.47</v>
      </c>
      <c r="Q5006" s="832">
        <v>226566.42</v>
      </c>
      <c r="R5006" s="832">
        <v>257046.03</v>
      </c>
      <c r="S5006" s="832">
        <v>20596.95</v>
      </c>
      <c r="T5006" s="832">
        <v>20596.95</v>
      </c>
      <c r="U5006" s="832">
        <v>0</v>
      </c>
      <c r="V5006" s="832">
        <v>0</v>
      </c>
      <c r="W5006" s="832">
        <v>0</v>
      </c>
      <c r="X5006" s="832">
        <v>0</v>
      </c>
      <c r="Y5006" s="832">
        <v>0</v>
      </c>
      <c r="Z5006" s="832">
        <v>0</v>
      </c>
      <c r="AA5006" s="832">
        <v>0</v>
      </c>
      <c r="AB5006" s="832">
        <v>0</v>
      </c>
      <c r="AC5006" s="832">
        <v>0</v>
      </c>
      <c r="AD5006" s="832">
        <v>0</v>
      </c>
      <c r="AE5006" s="832">
        <v>0</v>
      </c>
      <c r="AF5006" s="832">
        <v>0</v>
      </c>
      <c r="AG5006" s="832">
        <v>0</v>
      </c>
      <c r="AH5006" s="832">
        <v>0</v>
      </c>
      <c r="AI5006" s="832">
        <v>0</v>
      </c>
    </row>
    <row r="5007" spans="1:35" ht="15" customHeight="1">
      <c r="A5007" s="832" t="s">
        <v>1150</v>
      </c>
      <c r="B5007" s="832">
        <v>2025</v>
      </c>
      <c r="C5007" s="832" t="s">
        <v>2472</v>
      </c>
      <c r="D5007" s="832" t="s">
        <v>2467</v>
      </c>
      <c r="E5007" s="832" t="s">
        <v>1891</v>
      </c>
      <c r="F5007" s="832" t="s">
        <v>2443</v>
      </c>
      <c r="G5007" s="832">
        <v>0</v>
      </c>
      <c r="H5007" s="832">
        <v>0</v>
      </c>
      <c r="I5007" s="832">
        <v>0</v>
      </c>
      <c r="J5007" s="832">
        <v>0</v>
      </c>
      <c r="K5007" s="832">
        <v>0</v>
      </c>
      <c r="L5007" s="832">
        <v>0</v>
      </c>
      <c r="M5007" s="832">
        <v>0</v>
      </c>
      <c r="N5007" s="832">
        <v>0</v>
      </c>
      <c r="O5007" s="832">
        <v>0</v>
      </c>
      <c r="P5007" s="832">
        <v>0</v>
      </c>
      <c r="Q5007" s="832">
        <v>0</v>
      </c>
      <c r="R5007" s="832">
        <v>0</v>
      </c>
      <c r="S5007" s="832">
        <v>0</v>
      </c>
      <c r="T5007" s="832">
        <v>0</v>
      </c>
      <c r="U5007" s="832">
        <v>0</v>
      </c>
      <c r="V5007" s="832">
        <v>0</v>
      </c>
      <c r="W5007" s="832">
        <v>0</v>
      </c>
      <c r="X5007" s="832">
        <v>0</v>
      </c>
      <c r="Y5007" s="832">
        <v>0</v>
      </c>
      <c r="Z5007" s="832">
        <v>0</v>
      </c>
      <c r="AA5007" s="832">
        <v>0</v>
      </c>
      <c r="AB5007" s="832">
        <v>0</v>
      </c>
      <c r="AC5007" s="832">
        <v>0</v>
      </c>
      <c r="AD5007" s="832">
        <v>0</v>
      </c>
      <c r="AE5007" s="832">
        <v>0</v>
      </c>
      <c r="AF5007" s="832">
        <v>0</v>
      </c>
      <c r="AG5007" s="832">
        <v>0</v>
      </c>
      <c r="AH5007" s="832">
        <v>0</v>
      </c>
      <c r="AI5007" s="832">
        <v>0</v>
      </c>
    </row>
    <row r="5008" spans="1:35" ht="15" customHeight="1">
      <c r="A5008" s="832" t="s">
        <v>1150</v>
      </c>
      <c r="B5008" s="832">
        <v>2025</v>
      </c>
      <c r="C5008" s="832" t="s">
        <v>2473</v>
      </c>
      <c r="D5008" s="832" t="s">
        <v>2474</v>
      </c>
      <c r="E5008" s="832" t="s">
        <v>1891</v>
      </c>
      <c r="F5008" s="832" t="s">
        <v>2443</v>
      </c>
      <c r="G5008" s="832">
        <v>0</v>
      </c>
      <c r="H5008" s="832">
        <v>0</v>
      </c>
      <c r="I5008" s="832">
        <v>0</v>
      </c>
      <c r="J5008" s="832">
        <v>0</v>
      </c>
      <c r="K5008" s="832">
        <v>0</v>
      </c>
      <c r="L5008" s="832">
        <v>0</v>
      </c>
      <c r="M5008" s="832">
        <v>0</v>
      </c>
      <c r="N5008" s="832">
        <v>0</v>
      </c>
      <c r="O5008" s="832">
        <v>0</v>
      </c>
      <c r="P5008" s="832">
        <v>0</v>
      </c>
      <c r="Q5008" s="832">
        <v>0</v>
      </c>
      <c r="R5008" s="832">
        <v>0</v>
      </c>
      <c r="S5008" s="832">
        <v>0</v>
      </c>
      <c r="T5008" s="832">
        <v>0</v>
      </c>
      <c r="U5008" s="832">
        <v>0</v>
      </c>
      <c r="V5008" s="832">
        <v>0</v>
      </c>
      <c r="W5008" s="832">
        <v>0</v>
      </c>
      <c r="X5008" s="832">
        <v>0</v>
      </c>
      <c r="Y5008" s="832">
        <v>0</v>
      </c>
      <c r="Z5008" s="832">
        <v>0</v>
      </c>
      <c r="AA5008" s="832">
        <v>0</v>
      </c>
      <c r="AB5008" s="832">
        <v>0</v>
      </c>
      <c r="AC5008" s="832">
        <v>0</v>
      </c>
      <c r="AD5008" s="832">
        <v>0</v>
      </c>
      <c r="AE5008" s="832">
        <v>0</v>
      </c>
      <c r="AF5008" s="832">
        <v>0</v>
      </c>
      <c r="AG5008" s="832">
        <v>0</v>
      </c>
      <c r="AH5008" s="832">
        <v>0</v>
      </c>
      <c r="AI5008" s="832">
        <v>0</v>
      </c>
    </row>
    <row r="5009" spans="1:35" ht="15" customHeight="1">
      <c r="A5009" s="832" t="s">
        <v>1150</v>
      </c>
      <c r="B5009" s="832">
        <v>2025</v>
      </c>
      <c r="C5009" s="832" t="s">
        <v>2475</v>
      </c>
      <c r="D5009" s="832" t="s">
        <v>2476</v>
      </c>
      <c r="E5009" s="832" t="s">
        <v>1891</v>
      </c>
      <c r="F5009" s="832" t="s">
        <v>2443</v>
      </c>
      <c r="G5009" s="832">
        <v>0</v>
      </c>
      <c r="H5009" s="832">
        <v>0</v>
      </c>
      <c r="I5009" s="832">
        <v>0</v>
      </c>
      <c r="J5009" s="832">
        <v>0</v>
      </c>
      <c r="K5009" s="832">
        <v>0</v>
      </c>
      <c r="L5009" s="832">
        <v>0</v>
      </c>
      <c r="M5009" s="832">
        <v>0</v>
      </c>
      <c r="N5009" s="832">
        <v>0</v>
      </c>
      <c r="O5009" s="832">
        <v>0</v>
      </c>
      <c r="P5009" s="832">
        <v>0</v>
      </c>
      <c r="Q5009" s="832">
        <v>0</v>
      </c>
      <c r="R5009" s="832">
        <v>0</v>
      </c>
      <c r="S5009" s="832">
        <v>0</v>
      </c>
      <c r="T5009" s="832">
        <v>0</v>
      </c>
      <c r="U5009" s="832">
        <v>0</v>
      </c>
      <c r="V5009" s="832">
        <v>0</v>
      </c>
      <c r="W5009" s="832">
        <v>0</v>
      </c>
      <c r="X5009" s="832">
        <v>0</v>
      </c>
      <c r="Y5009" s="832">
        <v>0</v>
      </c>
      <c r="Z5009" s="832">
        <v>0</v>
      </c>
      <c r="AA5009" s="832">
        <v>0</v>
      </c>
      <c r="AB5009" s="832">
        <v>0</v>
      </c>
      <c r="AC5009" s="832">
        <v>0</v>
      </c>
      <c r="AD5009" s="832">
        <v>0</v>
      </c>
      <c r="AE5009" s="832">
        <v>0</v>
      </c>
      <c r="AF5009" s="832">
        <v>0</v>
      </c>
      <c r="AG5009" s="832">
        <v>0</v>
      </c>
      <c r="AH5009" s="832">
        <v>0</v>
      </c>
      <c r="AI5009" s="832">
        <v>0</v>
      </c>
    </row>
    <row r="5010" spans="1:35" ht="15" customHeight="1">
      <c r="A5010" s="832" t="s">
        <v>1150</v>
      </c>
      <c r="B5010" s="832">
        <v>2025</v>
      </c>
      <c r="C5010" s="832" t="s">
        <v>2477</v>
      </c>
      <c r="D5010" s="832" t="s">
        <v>2478</v>
      </c>
      <c r="E5010" s="832" t="s">
        <v>1891</v>
      </c>
      <c r="F5010" s="832" t="s">
        <v>2443</v>
      </c>
      <c r="G5010" s="832">
        <v>0</v>
      </c>
      <c r="H5010" s="832">
        <v>0</v>
      </c>
      <c r="I5010" s="832">
        <v>0</v>
      </c>
      <c r="J5010" s="832">
        <v>0</v>
      </c>
      <c r="K5010" s="832">
        <v>0</v>
      </c>
      <c r="L5010" s="832">
        <v>0</v>
      </c>
      <c r="M5010" s="832">
        <v>0</v>
      </c>
      <c r="N5010" s="832">
        <v>0</v>
      </c>
      <c r="O5010" s="832">
        <v>0</v>
      </c>
      <c r="P5010" s="832">
        <v>0</v>
      </c>
      <c r="Q5010" s="832">
        <v>0</v>
      </c>
      <c r="R5010" s="832">
        <v>0</v>
      </c>
      <c r="S5010" s="832">
        <v>0</v>
      </c>
      <c r="T5010" s="832">
        <v>0</v>
      </c>
      <c r="U5010" s="832">
        <v>0</v>
      </c>
      <c r="V5010" s="832">
        <v>0</v>
      </c>
      <c r="W5010" s="832">
        <v>0</v>
      </c>
      <c r="X5010" s="832">
        <v>0</v>
      </c>
      <c r="Y5010" s="832">
        <v>0</v>
      </c>
      <c r="Z5010" s="832">
        <v>0</v>
      </c>
      <c r="AA5010" s="832">
        <v>0</v>
      </c>
      <c r="AB5010" s="832">
        <v>0</v>
      </c>
      <c r="AC5010" s="832">
        <v>0</v>
      </c>
      <c r="AD5010" s="832">
        <v>0</v>
      </c>
      <c r="AE5010" s="832">
        <v>0</v>
      </c>
      <c r="AF5010" s="832">
        <v>0</v>
      </c>
      <c r="AG5010" s="832">
        <v>0</v>
      </c>
      <c r="AH5010" s="832">
        <v>0</v>
      </c>
      <c r="AI5010" s="832">
        <v>0</v>
      </c>
    </row>
    <row r="5011" spans="1:35" ht="15" customHeight="1">
      <c r="A5011" s="832" t="s">
        <v>1150</v>
      </c>
      <c r="B5011" s="832">
        <v>2025</v>
      </c>
      <c r="C5011" s="832" t="s">
        <v>2479</v>
      </c>
      <c r="D5011" s="832" t="s">
        <v>2480</v>
      </c>
      <c r="E5011" s="832" t="s">
        <v>1891</v>
      </c>
      <c r="F5011" s="832" t="s">
        <v>2443</v>
      </c>
      <c r="G5011" s="832">
        <v>393899.13</v>
      </c>
      <c r="H5011" s="832">
        <v>800076.26</v>
      </c>
      <c r="I5011" s="832">
        <v>1379889.49</v>
      </c>
      <c r="J5011" s="832">
        <v>2239296.63</v>
      </c>
      <c r="K5011" s="832">
        <v>2767475.49</v>
      </c>
      <c r="L5011" s="832">
        <v>3668187.9</v>
      </c>
      <c r="M5011" s="832">
        <v>4113581.74</v>
      </c>
      <c r="N5011" s="832">
        <v>5049009.93</v>
      </c>
      <c r="O5011" s="832">
        <v>5490416.9199999999</v>
      </c>
      <c r="P5011" s="832">
        <v>6388680.1699999999</v>
      </c>
      <c r="Q5011" s="832">
        <v>6577965.3300000001</v>
      </c>
      <c r="R5011" s="832">
        <v>7073717.4100000001</v>
      </c>
      <c r="S5011" s="832">
        <v>597996.85</v>
      </c>
      <c r="T5011" s="832">
        <v>597996.85</v>
      </c>
      <c r="U5011" s="832">
        <v>0</v>
      </c>
      <c r="V5011" s="832">
        <v>0</v>
      </c>
      <c r="W5011" s="832">
        <v>0</v>
      </c>
      <c r="X5011" s="832">
        <v>0</v>
      </c>
      <c r="Y5011" s="832">
        <v>0</v>
      </c>
      <c r="Z5011" s="832">
        <v>0</v>
      </c>
      <c r="AA5011" s="832">
        <v>0</v>
      </c>
      <c r="AB5011" s="832">
        <v>0</v>
      </c>
      <c r="AC5011" s="832">
        <v>0</v>
      </c>
      <c r="AD5011" s="832">
        <v>0</v>
      </c>
      <c r="AE5011" s="832">
        <v>0</v>
      </c>
      <c r="AF5011" s="832">
        <v>0</v>
      </c>
      <c r="AG5011" s="832">
        <v>0</v>
      </c>
      <c r="AH5011" s="832">
        <v>0</v>
      </c>
      <c r="AI5011" s="832">
        <v>0</v>
      </c>
    </row>
    <row r="5012" spans="1:35" ht="15" customHeight="1">
      <c r="A5012" s="832" t="s">
        <v>1150</v>
      </c>
      <c r="B5012" s="832">
        <v>2025</v>
      </c>
      <c r="C5012" s="832" t="s">
        <v>2481</v>
      </c>
      <c r="D5012" s="832" t="s">
        <v>2482</v>
      </c>
      <c r="E5012" s="832" t="s">
        <v>1891</v>
      </c>
      <c r="F5012" s="832" t="s">
        <v>2443</v>
      </c>
      <c r="G5012" s="832">
        <v>372077.14</v>
      </c>
      <c r="H5012" s="832">
        <v>372077.14</v>
      </c>
      <c r="I5012" s="832">
        <v>372077.14</v>
      </c>
      <c r="J5012" s="832">
        <v>467963.88</v>
      </c>
      <c r="K5012" s="832">
        <v>1069379.81</v>
      </c>
      <c r="L5012" s="832">
        <v>1414941.61</v>
      </c>
      <c r="M5012" s="832">
        <v>2278445.94</v>
      </c>
      <c r="N5012" s="832">
        <v>2905144.8</v>
      </c>
      <c r="O5012" s="832">
        <v>3694353.17</v>
      </c>
      <c r="P5012" s="832">
        <v>4343913.18</v>
      </c>
      <c r="Q5012" s="832">
        <v>4856282.24</v>
      </c>
      <c r="R5012" s="832">
        <v>5230038.25</v>
      </c>
      <c r="S5012" s="832">
        <v>441480.2</v>
      </c>
      <c r="T5012" s="832">
        <v>441480.2</v>
      </c>
      <c r="U5012" s="832">
        <v>0</v>
      </c>
      <c r="V5012" s="832">
        <v>0</v>
      </c>
      <c r="W5012" s="832">
        <v>0</v>
      </c>
      <c r="X5012" s="832">
        <v>0</v>
      </c>
      <c r="Y5012" s="832">
        <v>0</v>
      </c>
      <c r="Z5012" s="832">
        <v>0</v>
      </c>
      <c r="AA5012" s="832">
        <v>0</v>
      </c>
      <c r="AB5012" s="832">
        <v>0</v>
      </c>
      <c r="AC5012" s="832">
        <v>0</v>
      </c>
      <c r="AD5012" s="832">
        <v>0</v>
      </c>
      <c r="AE5012" s="832">
        <v>0</v>
      </c>
      <c r="AF5012" s="832">
        <v>0</v>
      </c>
      <c r="AG5012" s="832">
        <v>0</v>
      </c>
      <c r="AH5012" s="832">
        <v>0</v>
      </c>
      <c r="AI5012" s="832">
        <v>0</v>
      </c>
    </row>
    <row r="5013" spans="1:35" ht="15" customHeight="1">
      <c r="A5013" s="832" t="s">
        <v>1150</v>
      </c>
      <c r="B5013" s="832">
        <v>2025</v>
      </c>
      <c r="C5013" s="832" t="s">
        <v>2483</v>
      </c>
      <c r="D5013" s="832" t="s">
        <v>2484</v>
      </c>
      <c r="E5013" s="832" t="s">
        <v>1891</v>
      </c>
      <c r="F5013" s="832" t="s">
        <v>2443</v>
      </c>
      <c r="G5013" s="832">
        <v>0</v>
      </c>
      <c r="H5013" s="832">
        <v>0</v>
      </c>
      <c r="I5013" s="832">
        <v>35851.18</v>
      </c>
      <c r="J5013" s="832">
        <v>71745.67</v>
      </c>
      <c r="K5013" s="832">
        <v>108563.54</v>
      </c>
      <c r="L5013" s="832">
        <v>179376.28</v>
      </c>
      <c r="M5013" s="832">
        <v>179376.28</v>
      </c>
      <c r="N5013" s="832">
        <v>216040.68</v>
      </c>
      <c r="O5013" s="832">
        <v>216040.68</v>
      </c>
      <c r="P5013" s="832">
        <v>289143.81</v>
      </c>
      <c r="Q5013" s="832">
        <v>327045.42</v>
      </c>
      <c r="R5013" s="832">
        <v>327045.42</v>
      </c>
      <c r="S5013" s="832">
        <v>29731.4</v>
      </c>
      <c r="T5013" s="832">
        <v>29731.4</v>
      </c>
      <c r="U5013" s="832">
        <v>0</v>
      </c>
      <c r="V5013" s="832">
        <v>0</v>
      </c>
      <c r="W5013" s="832">
        <v>0</v>
      </c>
      <c r="X5013" s="832">
        <v>0</v>
      </c>
      <c r="Y5013" s="832">
        <v>0</v>
      </c>
      <c r="Z5013" s="832">
        <v>0</v>
      </c>
      <c r="AA5013" s="832">
        <v>0</v>
      </c>
      <c r="AB5013" s="832">
        <v>0</v>
      </c>
      <c r="AC5013" s="832">
        <v>0</v>
      </c>
      <c r="AD5013" s="832">
        <v>0</v>
      </c>
      <c r="AE5013" s="832">
        <v>0</v>
      </c>
      <c r="AF5013" s="832">
        <v>0</v>
      </c>
      <c r="AG5013" s="832">
        <v>0</v>
      </c>
      <c r="AH5013" s="832">
        <v>0</v>
      </c>
      <c r="AI5013" s="832">
        <v>0</v>
      </c>
    </row>
    <row r="5014" spans="1:35" ht="15" customHeight="1">
      <c r="A5014" s="832" t="s">
        <v>1150</v>
      </c>
      <c r="B5014" s="832">
        <v>2025</v>
      </c>
      <c r="C5014" s="832" t="s">
        <v>2485</v>
      </c>
      <c r="D5014" s="832" t="s">
        <v>2486</v>
      </c>
      <c r="E5014" s="832" t="s">
        <v>1891</v>
      </c>
      <c r="F5014" s="832" t="s">
        <v>2443</v>
      </c>
      <c r="G5014" s="832">
        <v>0</v>
      </c>
      <c r="H5014" s="832">
        <v>0</v>
      </c>
      <c r="I5014" s="832">
        <v>0</v>
      </c>
      <c r="J5014" s="832">
        <v>0</v>
      </c>
      <c r="K5014" s="832">
        <v>0</v>
      </c>
      <c r="L5014" s="832">
        <v>0</v>
      </c>
      <c r="M5014" s="832">
        <v>0</v>
      </c>
      <c r="N5014" s="832">
        <v>0</v>
      </c>
      <c r="O5014" s="832">
        <v>0</v>
      </c>
      <c r="P5014" s="832">
        <v>0</v>
      </c>
      <c r="Q5014" s="832">
        <v>0</v>
      </c>
      <c r="R5014" s="832">
        <v>0</v>
      </c>
      <c r="S5014" s="832">
        <v>0</v>
      </c>
      <c r="T5014" s="832">
        <v>0</v>
      </c>
      <c r="U5014" s="832">
        <v>0</v>
      </c>
      <c r="V5014" s="832">
        <v>0</v>
      </c>
      <c r="W5014" s="832">
        <v>0</v>
      </c>
      <c r="X5014" s="832">
        <v>0</v>
      </c>
      <c r="Y5014" s="832">
        <v>0</v>
      </c>
      <c r="Z5014" s="832">
        <v>0</v>
      </c>
      <c r="AA5014" s="832">
        <v>0</v>
      </c>
      <c r="AB5014" s="832">
        <v>0</v>
      </c>
      <c r="AC5014" s="832">
        <v>0</v>
      </c>
      <c r="AD5014" s="832">
        <v>0</v>
      </c>
      <c r="AE5014" s="832">
        <v>0</v>
      </c>
      <c r="AF5014" s="832">
        <v>0</v>
      </c>
      <c r="AG5014" s="832">
        <v>0</v>
      </c>
      <c r="AH5014" s="832">
        <v>0</v>
      </c>
      <c r="AI5014" s="832">
        <v>0</v>
      </c>
    </row>
    <row r="5015" spans="1:35" ht="15" customHeight="1">
      <c r="A5015" s="832" t="s">
        <v>1150</v>
      </c>
      <c r="B5015" s="832">
        <v>2025</v>
      </c>
      <c r="C5015" s="832" t="s">
        <v>2487</v>
      </c>
      <c r="D5015" s="832" t="s">
        <v>2488</v>
      </c>
      <c r="E5015" s="832" t="s">
        <v>1891</v>
      </c>
      <c r="F5015" s="832" t="s">
        <v>2443</v>
      </c>
      <c r="G5015" s="832">
        <v>0</v>
      </c>
      <c r="H5015" s="832">
        <v>0</v>
      </c>
      <c r="I5015" s="832">
        <v>0</v>
      </c>
      <c r="J5015" s="832">
        <v>0</v>
      </c>
      <c r="K5015" s="832">
        <v>0</v>
      </c>
      <c r="L5015" s="832">
        <v>0</v>
      </c>
      <c r="M5015" s="832">
        <v>0</v>
      </c>
      <c r="N5015" s="832">
        <v>0</v>
      </c>
      <c r="O5015" s="832">
        <v>0</v>
      </c>
      <c r="P5015" s="832">
        <v>0</v>
      </c>
      <c r="Q5015" s="832">
        <v>0</v>
      </c>
      <c r="R5015" s="832">
        <v>0</v>
      </c>
      <c r="S5015" s="832">
        <v>0</v>
      </c>
      <c r="T5015" s="832">
        <v>0</v>
      </c>
      <c r="U5015" s="832">
        <v>0</v>
      </c>
      <c r="V5015" s="832">
        <v>0</v>
      </c>
      <c r="W5015" s="832">
        <v>0</v>
      </c>
      <c r="X5015" s="832">
        <v>0</v>
      </c>
      <c r="Y5015" s="832">
        <v>0</v>
      </c>
      <c r="Z5015" s="832">
        <v>0</v>
      </c>
      <c r="AA5015" s="832">
        <v>0</v>
      </c>
      <c r="AB5015" s="832">
        <v>0</v>
      </c>
      <c r="AC5015" s="832">
        <v>0</v>
      </c>
      <c r="AD5015" s="832">
        <v>0</v>
      </c>
      <c r="AE5015" s="832">
        <v>0</v>
      </c>
      <c r="AF5015" s="832">
        <v>0</v>
      </c>
      <c r="AG5015" s="832">
        <v>0</v>
      </c>
      <c r="AH5015" s="832">
        <v>0</v>
      </c>
      <c r="AI5015" s="832">
        <v>0</v>
      </c>
    </row>
    <row r="5016" spans="1:35" ht="15" customHeight="1">
      <c r="A5016" s="832" t="s">
        <v>1150</v>
      </c>
      <c r="B5016" s="832">
        <v>2025</v>
      </c>
      <c r="C5016" s="832" t="s">
        <v>2489</v>
      </c>
      <c r="D5016" s="832" t="s">
        <v>2490</v>
      </c>
      <c r="E5016" s="832" t="s">
        <v>1891</v>
      </c>
      <c r="F5016" s="832" t="s">
        <v>2443</v>
      </c>
      <c r="G5016" s="832">
        <v>185629.07</v>
      </c>
      <c r="H5016" s="832">
        <v>410062.26</v>
      </c>
      <c r="I5016" s="832">
        <v>757841.54</v>
      </c>
      <c r="J5016" s="832">
        <v>1215082.5900000001</v>
      </c>
      <c r="K5016" s="832">
        <v>1603180.4</v>
      </c>
      <c r="L5016" s="832">
        <v>1681309.89</v>
      </c>
      <c r="M5016" s="832">
        <v>2164203.79</v>
      </c>
      <c r="N5016" s="832">
        <v>2552324.4</v>
      </c>
      <c r="O5016" s="832">
        <v>2859889.82</v>
      </c>
      <c r="P5016" s="832">
        <v>3361331.87</v>
      </c>
      <c r="Q5016" s="832">
        <v>3753644.88</v>
      </c>
      <c r="R5016" s="832">
        <v>4144769.64</v>
      </c>
      <c r="S5016" s="832">
        <v>341240.44</v>
      </c>
      <c r="T5016" s="832">
        <v>341240.44</v>
      </c>
      <c r="U5016" s="832">
        <v>0</v>
      </c>
      <c r="V5016" s="832">
        <v>0</v>
      </c>
      <c r="W5016" s="832">
        <v>0</v>
      </c>
      <c r="X5016" s="832">
        <v>0</v>
      </c>
      <c r="Y5016" s="832">
        <v>0</v>
      </c>
      <c r="Z5016" s="832">
        <v>0</v>
      </c>
      <c r="AA5016" s="832">
        <v>0</v>
      </c>
      <c r="AB5016" s="832">
        <v>0</v>
      </c>
      <c r="AC5016" s="832">
        <v>0</v>
      </c>
      <c r="AD5016" s="832">
        <v>0</v>
      </c>
      <c r="AE5016" s="832">
        <v>0</v>
      </c>
      <c r="AF5016" s="832">
        <v>0</v>
      </c>
      <c r="AG5016" s="832">
        <v>0</v>
      </c>
      <c r="AH5016" s="832">
        <v>0</v>
      </c>
      <c r="AI5016" s="832">
        <v>0</v>
      </c>
    </row>
    <row r="5017" spans="1:35" ht="15" customHeight="1">
      <c r="A5017" s="832" t="s">
        <v>1150</v>
      </c>
      <c r="B5017" s="832">
        <v>2025</v>
      </c>
      <c r="C5017" s="832" t="s">
        <v>2491</v>
      </c>
      <c r="D5017" s="832" t="s">
        <v>2492</v>
      </c>
      <c r="E5017" s="832" t="s">
        <v>1891</v>
      </c>
      <c r="F5017" s="832" t="s">
        <v>2443</v>
      </c>
      <c r="G5017" s="832">
        <v>363990.21</v>
      </c>
      <c r="H5017" s="832">
        <v>498719.17</v>
      </c>
      <c r="I5017" s="832">
        <v>851256.54</v>
      </c>
      <c r="J5017" s="832">
        <v>1345257.86</v>
      </c>
      <c r="K5017" s="832">
        <v>1791362.45</v>
      </c>
      <c r="L5017" s="832">
        <v>1791362.45</v>
      </c>
      <c r="M5017" s="832">
        <v>1838583.4</v>
      </c>
      <c r="N5017" s="832">
        <v>1838583.4</v>
      </c>
      <c r="O5017" s="832">
        <v>1838583.4</v>
      </c>
      <c r="P5017" s="832">
        <v>1926554.38</v>
      </c>
      <c r="Q5017" s="832">
        <v>2200004.37</v>
      </c>
      <c r="R5017" s="832">
        <v>2293770.94</v>
      </c>
      <c r="S5017" s="832">
        <v>200000.4</v>
      </c>
      <c r="T5017" s="832">
        <v>200000.4</v>
      </c>
      <c r="U5017" s="832">
        <v>0</v>
      </c>
      <c r="V5017" s="832">
        <v>0</v>
      </c>
      <c r="W5017" s="832">
        <v>0</v>
      </c>
      <c r="X5017" s="832">
        <v>0</v>
      </c>
      <c r="Y5017" s="832">
        <v>0</v>
      </c>
      <c r="Z5017" s="832">
        <v>0</v>
      </c>
      <c r="AA5017" s="832">
        <v>0</v>
      </c>
      <c r="AB5017" s="832">
        <v>0</v>
      </c>
      <c r="AC5017" s="832">
        <v>0</v>
      </c>
      <c r="AD5017" s="832">
        <v>0</v>
      </c>
      <c r="AE5017" s="832">
        <v>0</v>
      </c>
      <c r="AF5017" s="832">
        <v>0</v>
      </c>
      <c r="AG5017" s="832">
        <v>0</v>
      </c>
      <c r="AH5017" s="832">
        <v>0</v>
      </c>
      <c r="AI5017" s="832">
        <v>0</v>
      </c>
    </row>
    <row r="5018" spans="1:35" ht="15" customHeight="1">
      <c r="A5018" s="832" t="s">
        <v>1150</v>
      </c>
      <c r="B5018" s="832">
        <v>2025</v>
      </c>
      <c r="C5018" s="832" t="s">
        <v>2493</v>
      </c>
      <c r="D5018" s="832" t="s">
        <v>2494</v>
      </c>
      <c r="E5018" s="832" t="s">
        <v>1891</v>
      </c>
      <c r="F5018" s="832" t="s">
        <v>2443</v>
      </c>
      <c r="G5018" s="832">
        <v>158097.73000000001</v>
      </c>
      <c r="H5018" s="832">
        <v>201060.55</v>
      </c>
      <c r="I5018" s="832">
        <v>255753.53</v>
      </c>
      <c r="J5018" s="832">
        <v>361775.31</v>
      </c>
      <c r="K5018" s="832">
        <v>510745.31</v>
      </c>
      <c r="L5018" s="832">
        <v>879267.88</v>
      </c>
      <c r="M5018" s="832">
        <v>1394634.23</v>
      </c>
      <c r="N5018" s="832">
        <v>1715823.49</v>
      </c>
      <c r="O5018" s="832">
        <v>1944081.18</v>
      </c>
      <c r="P5018" s="832">
        <v>1944081.18</v>
      </c>
      <c r="Q5018" s="832">
        <v>2049060.06</v>
      </c>
      <c r="R5018" s="832">
        <v>2201250.58</v>
      </c>
      <c r="S5018" s="832">
        <v>186278.19</v>
      </c>
      <c r="T5018" s="832">
        <v>186278.19</v>
      </c>
      <c r="U5018" s="832">
        <v>0</v>
      </c>
      <c r="V5018" s="832">
        <v>0</v>
      </c>
      <c r="W5018" s="832">
        <v>0</v>
      </c>
      <c r="X5018" s="832">
        <v>0</v>
      </c>
      <c r="Y5018" s="832">
        <v>0</v>
      </c>
      <c r="Z5018" s="832">
        <v>0</v>
      </c>
      <c r="AA5018" s="832">
        <v>0</v>
      </c>
      <c r="AB5018" s="832">
        <v>0</v>
      </c>
      <c r="AC5018" s="832">
        <v>0</v>
      </c>
      <c r="AD5018" s="832">
        <v>0</v>
      </c>
      <c r="AE5018" s="832">
        <v>0</v>
      </c>
      <c r="AF5018" s="832">
        <v>0</v>
      </c>
      <c r="AG5018" s="832">
        <v>0</v>
      </c>
      <c r="AH5018" s="832">
        <v>0</v>
      </c>
      <c r="AI5018" s="832">
        <v>0</v>
      </c>
    </row>
    <row r="5019" spans="1:35" ht="15" customHeight="1">
      <c r="A5019" s="832" t="s">
        <v>1150</v>
      </c>
      <c r="B5019" s="832">
        <v>2025</v>
      </c>
      <c r="C5019" s="832" t="s">
        <v>2495</v>
      </c>
      <c r="D5019" s="832" t="s">
        <v>2496</v>
      </c>
      <c r="E5019" s="832" t="s">
        <v>333</v>
      </c>
      <c r="F5019" s="832" t="s">
        <v>2443</v>
      </c>
      <c r="G5019" s="832">
        <v>0</v>
      </c>
      <c r="H5019" s="832">
        <v>0</v>
      </c>
      <c r="I5019" s="832">
        <v>0</v>
      </c>
      <c r="J5019" s="832">
        <v>0</v>
      </c>
      <c r="K5019" s="832">
        <v>0</v>
      </c>
      <c r="L5019" s="832">
        <v>0</v>
      </c>
      <c r="M5019" s="832">
        <v>0</v>
      </c>
      <c r="N5019" s="832">
        <v>0</v>
      </c>
      <c r="O5019" s="832">
        <v>0</v>
      </c>
      <c r="P5019" s="832">
        <v>0</v>
      </c>
      <c r="Q5019" s="832">
        <v>0</v>
      </c>
      <c r="R5019" s="832">
        <v>0</v>
      </c>
      <c r="S5019" s="832">
        <v>0</v>
      </c>
      <c r="T5019" s="832">
        <v>0</v>
      </c>
      <c r="U5019" s="832">
        <v>0</v>
      </c>
      <c r="V5019" s="832">
        <v>0</v>
      </c>
      <c r="W5019" s="832">
        <v>0</v>
      </c>
      <c r="X5019" s="832">
        <v>0</v>
      </c>
      <c r="Y5019" s="832">
        <v>0</v>
      </c>
      <c r="Z5019" s="832">
        <v>0</v>
      </c>
      <c r="AA5019" s="832">
        <v>0</v>
      </c>
      <c r="AB5019" s="832">
        <v>0</v>
      </c>
      <c r="AC5019" s="832">
        <v>0</v>
      </c>
      <c r="AD5019" s="832">
        <v>0</v>
      </c>
      <c r="AE5019" s="832">
        <v>0</v>
      </c>
      <c r="AF5019" s="832">
        <v>0</v>
      </c>
      <c r="AG5019" s="832">
        <v>0</v>
      </c>
      <c r="AH5019" s="832">
        <v>0</v>
      </c>
      <c r="AI5019" s="832">
        <v>0</v>
      </c>
    </row>
    <row r="5020" spans="1:35" ht="15" customHeight="1">
      <c r="A5020" s="832" t="s">
        <v>1150</v>
      </c>
      <c r="B5020" s="832">
        <v>2025</v>
      </c>
      <c r="C5020" s="832" t="s">
        <v>2497</v>
      </c>
      <c r="D5020" s="832" t="s">
        <v>2498</v>
      </c>
      <c r="E5020" s="832" t="s">
        <v>333</v>
      </c>
      <c r="F5020" s="832" t="s">
        <v>2443</v>
      </c>
      <c r="G5020" s="832">
        <v>58578</v>
      </c>
      <c r="H5020" s="832">
        <v>80848.36</v>
      </c>
      <c r="I5020" s="832">
        <v>109112.36</v>
      </c>
      <c r="J5020" s="832">
        <v>184231.23</v>
      </c>
      <c r="K5020" s="832">
        <v>237378.23</v>
      </c>
      <c r="L5020" s="832">
        <v>273199.23</v>
      </c>
      <c r="M5020" s="832">
        <v>307477.23</v>
      </c>
      <c r="N5020" s="832">
        <v>347473.23</v>
      </c>
      <c r="O5020" s="832">
        <v>377821.23</v>
      </c>
      <c r="P5020" s="832">
        <v>428548.24</v>
      </c>
      <c r="Q5020" s="832">
        <v>448111.23</v>
      </c>
      <c r="R5020" s="832">
        <v>469500.13</v>
      </c>
      <c r="S5020" s="832">
        <v>40737.379999999997</v>
      </c>
      <c r="T5020" s="832">
        <v>40737.379999999997</v>
      </c>
      <c r="U5020" s="832">
        <v>0</v>
      </c>
      <c r="V5020" s="832">
        <v>0</v>
      </c>
      <c r="W5020" s="832">
        <v>0</v>
      </c>
      <c r="X5020" s="832">
        <v>0</v>
      </c>
      <c r="Y5020" s="832">
        <v>0</v>
      </c>
      <c r="Z5020" s="832">
        <v>0</v>
      </c>
      <c r="AA5020" s="832">
        <v>0</v>
      </c>
      <c r="AB5020" s="832">
        <v>0</v>
      </c>
      <c r="AC5020" s="832">
        <v>0</v>
      </c>
      <c r="AD5020" s="832">
        <v>0</v>
      </c>
      <c r="AE5020" s="832">
        <v>0</v>
      </c>
      <c r="AF5020" s="832">
        <v>0</v>
      </c>
      <c r="AG5020" s="832">
        <v>0</v>
      </c>
      <c r="AH5020" s="832">
        <v>0</v>
      </c>
      <c r="AI5020" s="832">
        <v>0</v>
      </c>
    </row>
    <row r="5021" spans="1:35" ht="15" customHeight="1">
      <c r="A5021" s="832" t="s">
        <v>1150</v>
      </c>
      <c r="B5021" s="832">
        <v>2025</v>
      </c>
      <c r="C5021" s="832" t="s">
        <v>2499</v>
      </c>
      <c r="D5021" s="832" t="s">
        <v>2500</v>
      </c>
      <c r="E5021" s="832" t="s">
        <v>333</v>
      </c>
      <c r="F5021" s="832" t="s">
        <v>2443</v>
      </c>
      <c r="G5021" s="832">
        <v>0</v>
      </c>
      <c r="H5021" s="832">
        <v>0</v>
      </c>
      <c r="I5021" s="832">
        <v>1159.04</v>
      </c>
      <c r="J5021" s="832">
        <v>2695.45</v>
      </c>
      <c r="K5021" s="832">
        <v>6836.91</v>
      </c>
      <c r="L5021" s="832">
        <v>15618.77</v>
      </c>
      <c r="M5021" s="832">
        <v>21015.9</v>
      </c>
      <c r="N5021" s="832">
        <v>25340.77</v>
      </c>
      <c r="O5021" s="832">
        <v>33302.629999999997</v>
      </c>
      <c r="P5021" s="832">
        <v>33302.629999999997</v>
      </c>
      <c r="Q5021" s="832">
        <v>33302.629999999997</v>
      </c>
      <c r="R5021" s="832">
        <v>33302.629999999997</v>
      </c>
      <c r="S5021" s="832">
        <v>3027.51</v>
      </c>
      <c r="T5021" s="832">
        <v>3027.51</v>
      </c>
      <c r="U5021" s="832">
        <v>0</v>
      </c>
      <c r="V5021" s="832">
        <v>0</v>
      </c>
      <c r="W5021" s="832">
        <v>0</v>
      </c>
      <c r="X5021" s="832">
        <v>0</v>
      </c>
      <c r="Y5021" s="832">
        <v>0</v>
      </c>
      <c r="Z5021" s="832">
        <v>0</v>
      </c>
      <c r="AA5021" s="832">
        <v>0</v>
      </c>
      <c r="AB5021" s="832">
        <v>0</v>
      </c>
      <c r="AC5021" s="832">
        <v>0</v>
      </c>
      <c r="AD5021" s="832">
        <v>0</v>
      </c>
      <c r="AE5021" s="832">
        <v>0</v>
      </c>
      <c r="AF5021" s="832">
        <v>0</v>
      </c>
      <c r="AG5021" s="832">
        <v>0</v>
      </c>
      <c r="AH5021" s="832">
        <v>0</v>
      </c>
      <c r="AI5021" s="832">
        <v>0</v>
      </c>
    </row>
    <row r="5022" spans="1:35" ht="15" customHeight="1">
      <c r="A5022" s="832" t="s">
        <v>1150</v>
      </c>
      <c r="B5022" s="832">
        <v>2025</v>
      </c>
      <c r="C5022" s="832" t="s">
        <v>2501</v>
      </c>
      <c r="D5022" s="832" t="s">
        <v>2502</v>
      </c>
      <c r="E5022" s="832" t="s">
        <v>333</v>
      </c>
      <c r="F5022" s="832" t="s">
        <v>2443</v>
      </c>
      <c r="G5022" s="832">
        <v>0</v>
      </c>
      <c r="H5022" s="832">
        <v>0</v>
      </c>
      <c r="I5022" s="832">
        <v>0</v>
      </c>
      <c r="J5022" s="832">
        <v>0</v>
      </c>
      <c r="K5022" s="832">
        <v>0</v>
      </c>
      <c r="L5022" s="832">
        <v>0</v>
      </c>
      <c r="M5022" s="832">
        <v>0</v>
      </c>
      <c r="N5022" s="832">
        <v>0</v>
      </c>
      <c r="O5022" s="832">
        <v>0</v>
      </c>
      <c r="P5022" s="832">
        <v>0</v>
      </c>
      <c r="Q5022" s="832">
        <v>0</v>
      </c>
      <c r="R5022" s="832">
        <v>0</v>
      </c>
      <c r="S5022" s="832">
        <v>0</v>
      </c>
      <c r="T5022" s="832">
        <v>0</v>
      </c>
      <c r="U5022" s="832">
        <v>0</v>
      </c>
      <c r="V5022" s="832">
        <v>0</v>
      </c>
      <c r="W5022" s="832">
        <v>0</v>
      </c>
      <c r="X5022" s="832">
        <v>0</v>
      </c>
      <c r="Y5022" s="832">
        <v>0</v>
      </c>
      <c r="Z5022" s="832">
        <v>0</v>
      </c>
      <c r="AA5022" s="832">
        <v>0</v>
      </c>
      <c r="AB5022" s="832">
        <v>0</v>
      </c>
      <c r="AC5022" s="832">
        <v>0</v>
      </c>
      <c r="AD5022" s="832">
        <v>0</v>
      </c>
      <c r="AE5022" s="832">
        <v>0</v>
      </c>
      <c r="AF5022" s="832">
        <v>0</v>
      </c>
      <c r="AG5022" s="832">
        <v>0</v>
      </c>
      <c r="AH5022" s="832">
        <v>0</v>
      </c>
      <c r="AI5022" s="832">
        <v>0</v>
      </c>
    </row>
    <row r="5023" spans="1:35" ht="15" customHeight="1">
      <c r="A5023" s="832" t="s">
        <v>1150</v>
      </c>
      <c r="B5023" s="832">
        <v>2025</v>
      </c>
      <c r="C5023" s="832" t="s">
        <v>2503</v>
      </c>
      <c r="D5023" s="832" t="s">
        <v>2502</v>
      </c>
      <c r="E5023" s="832" t="s">
        <v>333</v>
      </c>
      <c r="F5023" s="832" t="s">
        <v>2443</v>
      </c>
      <c r="G5023" s="832">
        <v>2800</v>
      </c>
      <c r="H5023" s="832">
        <v>2800</v>
      </c>
      <c r="I5023" s="832">
        <v>2800</v>
      </c>
      <c r="J5023" s="832">
        <v>2800</v>
      </c>
      <c r="K5023" s="832">
        <v>2800</v>
      </c>
      <c r="L5023" s="832">
        <v>2800</v>
      </c>
      <c r="M5023" s="832">
        <v>2800</v>
      </c>
      <c r="N5023" s="832">
        <v>3944</v>
      </c>
      <c r="O5023" s="832">
        <v>3944</v>
      </c>
      <c r="P5023" s="832">
        <v>3944</v>
      </c>
      <c r="Q5023" s="832">
        <v>3944</v>
      </c>
      <c r="R5023" s="832">
        <v>6310</v>
      </c>
      <c r="S5023" s="832">
        <v>358.55</v>
      </c>
      <c r="T5023" s="832">
        <v>358.55</v>
      </c>
      <c r="U5023" s="832">
        <v>0</v>
      </c>
      <c r="V5023" s="832">
        <v>0</v>
      </c>
      <c r="W5023" s="832">
        <v>0</v>
      </c>
      <c r="X5023" s="832">
        <v>0</v>
      </c>
      <c r="Y5023" s="832">
        <v>0</v>
      </c>
      <c r="Z5023" s="832">
        <v>0</v>
      </c>
      <c r="AA5023" s="832">
        <v>0</v>
      </c>
      <c r="AB5023" s="832">
        <v>0</v>
      </c>
      <c r="AC5023" s="832">
        <v>0</v>
      </c>
      <c r="AD5023" s="832">
        <v>0</v>
      </c>
      <c r="AE5023" s="832">
        <v>0</v>
      </c>
      <c r="AF5023" s="832">
        <v>0</v>
      </c>
      <c r="AG5023" s="832">
        <v>0</v>
      </c>
      <c r="AH5023" s="832">
        <v>0</v>
      </c>
      <c r="AI5023" s="832">
        <v>0</v>
      </c>
    </row>
    <row r="5024" spans="1:35" ht="15" customHeight="1">
      <c r="A5024" s="832" t="s">
        <v>1150</v>
      </c>
      <c r="B5024" s="832">
        <v>2025</v>
      </c>
      <c r="C5024" s="832" t="s">
        <v>2504</v>
      </c>
      <c r="D5024" s="832" t="s">
        <v>2505</v>
      </c>
      <c r="E5024" s="832" t="s">
        <v>333</v>
      </c>
      <c r="F5024" s="832" t="s">
        <v>2443</v>
      </c>
      <c r="G5024" s="832">
        <v>0</v>
      </c>
      <c r="H5024" s="832">
        <v>0</v>
      </c>
      <c r="I5024" s="832">
        <v>0</v>
      </c>
      <c r="J5024" s="832">
        <v>0</v>
      </c>
      <c r="K5024" s="832">
        <v>15</v>
      </c>
      <c r="L5024" s="832">
        <v>15</v>
      </c>
      <c r="M5024" s="832">
        <v>15</v>
      </c>
      <c r="N5024" s="832">
        <v>15</v>
      </c>
      <c r="O5024" s="832">
        <v>15</v>
      </c>
      <c r="P5024" s="832">
        <v>15</v>
      </c>
      <c r="Q5024" s="832">
        <v>15</v>
      </c>
      <c r="R5024" s="832">
        <v>15</v>
      </c>
      <c r="S5024" s="832">
        <v>1.36</v>
      </c>
      <c r="T5024" s="832">
        <v>1.36</v>
      </c>
      <c r="U5024" s="832">
        <v>0</v>
      </c>
      <c r="V5024" s="832">
        <v>0</v>
      </c>
      <c r="W5024" s="832">
        <v>0</v>
      </c>
      <c r="X5024" s="832">
        <v>0</v>
      </c>
      <c r="Y5024" s="832">
        <v>0</v>
      </c>
      <c r="Z5024" s="832">
        <v>0</v>
      </c>
      <c r="AA5024" s="832">
        <v>0</v>
      </c>
      <c r="AB5024" s="832">
        <v>0</v>
      </c>
      <c r="AC5024" s="832">
        <v>0</v>
      </c>
      <c r="AD5024" s="832">
        <v>0</v>
      </c>
      <c r="AE5024" s="832">
        <v>0</v>
      </c>
      <c r="AF5024" s="832">
        <v>0</v>
      </c>
      <c r="AG5024" s="832">
        <v>0</v>
      </c>
      <c r="AH5024" s="832">
        <v>0</v>
      </c>
      <c r="AI5024" s="832">
        <v>0</v>
      </c>
    </row>
    <row r="5025" spans="1:35" ht="15" customHeight="1">
      <c r="A5025" s="832" t="s">
        <v>1150</v>
      </c>
      <c r="B5025" s="832">
        <v>2025</v>
      </c>
      <c r="C5025" s="832" t="s">
        <v>2506</v>
      </c>
      <c r="D5025" s="832" t="s">
        <v>2507</v>
      </c>
      <c r="E5025" s="832" t="s">
        <v>333</v>
      </c>
      <c r="F5025" s="832" t="s">
        <v>2443</v>
      </c>
      <c r="G5025" s="832">
        <v>37865.839999999997</v>
      </c>
      <c r="H5025" s="832">
        <v>68650.81</v>
      </c>
      <c r="I5025" s="832">
        <v>92830.09</v>
      </c>
      <c r="J5025" s="832">
        <v>130481</v>
      </c>
      <c r="K5025" s="832">
        <v>177018.2</v>
      </c>
      <c r="L5025" s="832">
        <v>212176.75</v>
      </c>
      <c r="M5025" s="832">
        <v>244865.17</v>
      </c>
      <c r="N5025" s="832">
        <v>279624.45</v>
      </c>
      <c r="O5025" s="832">
        <v>303652.27</v>
      </c>
      <c r="P5025" s="832">
        <v>340626.36</v>
      </c>
      <c r="Q5025" s="832">
        <v>358182.22</v>
      </c>
      <c r="R5025" s="832">
        <v>378355.6</v>
      </c>
      <c r="S5025" s="832">
        <v>32562.02</v>
      </c>
      <c r="T5025" s="832">
        <v>32562.02</v>
      </c>
      <c r="U5025" s="832">
        <v>0</v>
      </c>
      <c r="V5025" s="832">
        <v>0</v>
      </c>
      <c r="W5025" s="832">
        <v>0</v>
      </c>
      <c r="X5025" s="832">
        <v>0</v>
      </c>
      <c r="Y5025" s="832">
        <v>0</v>
      </c>
      <c r="Z5025" s="832">
        <v>0</v>
      </c>
      <c r="AA5025" s="832">
        <v>0</v>
      </c>
      <c r="AB5025" s="832">
        <v>0</v>
      </c>
      <c r="AC5025" s="832">
        <v>0</v>
      </c>
      <c r="AD5025" s="832">
        <v>0</v>
      </c>
      <c r="AE5025" s="832">
        <v>0</v>
      </c>
      <c r="AF5025" s="832">
        <v>0</v>
      </c>
      <c r="AG5025" s="832">
        <v>0</v>
      </c>
      <c r="AH5025" s="832">
        <v>0</v>
      </c>
      <c r="AI5025" s="832">
        <v>0</v>
      </c>
    </row>
    <row r="5026" spans="1:35" ht="15" customHeight="1">
      <c r="A5026" s="832" t="s">
        <v>1150</v>
      </c>
      <c r="B5026" s="832">
        <v>2025</v>
      </c>
      <c r="C5026" s="832" t="s">
        <v>2508</v>
      </c>
      <c r="D5026" s="832" t="s">
        <v>2509</v>
      </c>
      <c r="E5026" s="832" t="s">
        <v>333</v>
      </c>
      <c r="F5026" s="832" t="s">
        <v>2443</v>
      </c>
      <c r="G5026" s="832">
        <v>0</v>
      </c>
      <c r="H5026" s="832">
        <v>0</v>
      </c>
      <c r="I5026" s="832">
        <v>0</v>
      </c>
      <c r="J5026" s="832">
        <v>0</v>
      </c>
      <c r="K5026" s="832">
        <v>0</v>
      </c>
      <c r="L5026" s="832">
        <v>0</v>
      </c>
      <c r="M5026" s="832">
        <v>0</v>
      </c>
      <c r="N5026" s="832">
        <v>0</v>
      </c>
      <c r="O5026" s="832">
        <v>0</v>
      </c>
      <c r="P5026" s="832">
        <v>0</v>
      </c>
      <c r="Q5026" s="832">
        <v>0</v>
      </c>
      <c r="R5026" s="832">
        <v>0</v>
      </c>
      <c r="S5026" s="832">
        <v>0</v>
      </c>
      <c r="T5026" s="832">
        <v>0</v>
      </c>
      <c r="U5026" s="832">
        <v>0</v>
      </c>
      <c r="V5026" s="832">
        <v>0</v>
      </c>
      <c r="W5026" s="832">
        <v>0</v>
      </c>
      <c r="X5026" s="832">
        <v>0</v>
      </c>
      <c r="Y5026" s="832">
        <v>0</v>
      </c>
      <c r="Z5026" s="832">
        <v>0</v>
      </c>
      <c r="AA5026" s="832">
        <v>0</v>
      </c>
      <c r="AB5026" s="832">
        <v>0</v>
      </c>
      <c r="AC5026" s="832">
        <v>0</v>
      </c>
      <c r="AD5026" s="832">
        <v>0</v>
      </c>
      <c r="AE5026" s="832">
        <v>0</v>
      </c>
      <c r="AF5026" s="832">
        <v>0</v>
      </c>
      <c r="AG5026" s="832">
        <v>0</v>
      </c>
      <c r="AH5026" s="832">
        <v>0</v>
      </c>
      <c r="AI5026" s="832">
        <v>0</v>
      </c>
    </row>
    <row r="5027" spans="1:35" ht="15" customHeight="1">
      <c r="A5027" s="832" t="s">
        <v>1150</v>
      </c>
      <c r="B5027" s="832">
        <v>2025</v>
      </c>
      <c r="C5027" s="832" t="s">
        <v>2510</v>
      </c>
      <c r="D5027" s="832" t="s">
        <v>2511</v>
      </c>
      <c r="E5027" s="832" t="s">
        <v>333</v>
      </c>
      <c r="F5027" s="832" t="s">
        <v>2443</v>
      </c>
      <c r="G5027" s="832">
        <v>0</v>
      </c>
      <c r="H5027" s="832">
        <v>0</v>
      </c>
      <c r="I5027" s="832">
        <v>0</v>
      </c>
      <c r="J5027" s="832">
        <v>0</v>
      </c>
      <c r="K5027" s="832">
        <v>0</v>
      </c>
      <c r="L5027" s="832">
        <v>17509</v>
      </c>
      <c r="M5027" s="832">
        <v>36183</v>
      </c>
      <c r="N5027" s="832">
        <v>58226</v>
      </c>
      <c r="O5027" s="832">
        <v>76145</v>
      </c>
      <c r="P5027" s="832">
        <v>89648</v>
      </c>
      <c r="Q5027" s="832">
        <v>104050</v>
      </c>
      <c r="R5027" s="832">
        <v>112325</v>
      </c>
      <c r="S5027" s="832">
        <v>9459.09</v>
      </c>
      <c r="T5027" s="832">
        <v>9459.09</v>
      </c>
      <c r="U5027" s="832">
        <v>0</v>
      </c>
      <c r="V5027" s="832">
        <v>0</v>
      </c>
      <c r="W5027" s="832">
        <v>0</v>
      </c>
      <c r="X5027" s="832">
        <v>0</v>
      </c>
      <c r="Y5027" s="832">
        <v>0</v>
      </c>
      <c r="Z5027" s="832">
        <v>0</v>
      </c>
      <c r="AA5027" s="832">
        <v>0</v>
      </c>
      <c r="AB5027" s="832">
        <v>0</v>
      </c>
      <c r="AC5027" s="832">
        <v>0</v>
      </c>
      <c r="AD5027" s="832">
        <v>0</v>
      </c>
      <c r="AE5027" s="832">
        <v>0</v>
      </c>
      <c r="AF5027" s="832">
        <v>0</v>
      </c>
      <c r="AG5027" s="832">
        <v>0</v>
      </c>
      <c r="AH5027" s="832">
        <v>0</v>
      </c>
      <c r="AI5027" s="832">
        <v>0</v>
      </c>
    </row>
    <row r="5028" spans="1:35" ht="15" customHeight="1">
      <c r="A5028" s="832" t="s">
        <v>1150</v>
      </c>
      <c r="B5028" s="832">
        <v>2025</v>
      </c>
      <c r="C5028" s="832" t="s">
        <v>2512</v>
      </c>
      <c r="D5028" s="832" t="s">
        <v>2513</v>
      </c>
      <c r="E5028" s="832" t="s">
        <v>1891</v>
      </c>
      <c r="F5028" s="832" t="s">
        <v>2443</v>
      </c>
      <c r="G5028" s="832">
        <v>0</v>
      </c>
      <c r="H5028" s="832">
        <v>0</v>
      </c>
      <c r="I5028" s="832">
        <v>0</v>
      </c>
      <c r="J5028" s="832">
        <v>34981</v>
      </c>
      <c r="K5028" s="832">
        <v>58766</v>
      </c>
      <c r="L5028" s="832">
        <v>58766</v>
      </c>
      <c r="M5028" s="832">
        <v>58766</v>
      </c>
      <c r="N5028" s="832">
        <v>58766</v>
      </c>
      <c r="O5028" s="832">
        <v>58766</v>
      </c>
      <c r="P5028" s="832">
        <v>58766</v>
      </c>
      <c r="Q5028" s="832">
        <v>58766</v>
      </c>
      <c r="R5028" s="832">
        <v>58766</v>
      </c>
      <c r="S5028" s="832">
        <v>5342.36</v>
      </c>
      <c r="T5028" s="832">
        <v>5342.36</v>
      </c>
      <c r="U5028" s="832">
        <v>0</v>
      </c>
      <c r="V5028" s="832">
        <v>0</v>
      </c>
      <c r="W5028" s="832">
        <v>0</v>
      </c>
      <c r="X5028" s="832">
        <v>0</v>
      </c>
      <c r="Y5028" s="832">
        <v>0</v>
      </c>
      <c r="Z5028" s="832">
        <v>0</v>
      </c>
      <c r="AA5028" s="832">
        <v>0</v>
      </c>
      <c r="AB5028" s="832">
        <v>0</v>
      </c>
      <c r="AC5028" s="832">
        <v>0</v>
      </c>
      <c r="AD5028" s="832">
        <v>0</v>
      </c>
      <c r="AE5028" s="832">
        <v>0</v>
      </c>
      <c r="AF5028" s="832">
        <v>0</v>
      </c>
      <c r="AG5028" s="832">
        <v>0</v>
      </c>
      <c r="AH5028" s="832">
        <v>0</v>
      </c>
      <c r="AI5028" s="832">
        <v>0</v>
      </c>
    </row>
    <row r="5029" spans="1:35" ht="15" customHeight="1">
      <c r="A5029" s="832" t="s">
        <v>1150</v>
      </c>
      <c r="B5029" s="832">
        <v>2025</v>
      </c>
      <c r="C5029" s="832" t="s">
        <v>2514</v>
      </c>
      <c r="D5029" s="832" t="s">
        <v>2515</v>
      </c>
      <c r="E5029" s="832" t="s">
        <v>1891</v>
      </c>
      <c r="F5029" s="832" t="s">
        <v>2443</v>
      </c>
      <c r="G5029" s="832">
        <v>0</v>
      </c>
      <c r="H5029" s="832">
        <v>43457.51</v>
      </c>
      <c r="I5029" s="832">
        <v>43457.51</v>
      </c>
      <c r="J5029" s="832">
        <v>43457.51</v>
      </c>
      <c r="K5029" s="832">
        <v>43457.51</v>
      </c>
      <c r="L5029" s="832">
        <v>43457.51</v>
      </c>
      <c r="M5029" s="832">
        <v>43457.51</v>
      </c>
      <c r="N5029" s="832">
        <v>43457.51</v>
      </c>
      <c r="O5029" s="832">
        <v>81205.509999999995</v>
      </c>
      <c r="P5029" s="832">
        <v>350179.24</v>
      </c>
      <c r="Q5029" s="832">
        <v>350179.24</v>
      </c>
      <c r="R5029" s="832">
        <v>391879.24</v>
      </c>
      <c r="S5029" s="832">
        <v>31834.48</v>
      </c>
      <c r="T5029" s="832">
        <v>31834.48</v>
      </c>
      <c r="U5029" s="832">
        <v>0</v>
      </c>
      <c r="V5029" s="832">
        <v>0</v>
      </c>
      <c r="W5029" s="832">
        <v>0</v>
      </c>
      <c r="X5029" s="832">
        <v>0</v>
      </c>
      <c r="Y5029" s="832">
        <v>0</v>
      </c>
      <c r="Z5029" s="832">
        <v>0</v>
      </c>
      <c r="AA5029" s="832">
        <v>0</v>
      </c>
      <c r="AB5029" s="832">
        <v>0</v>
      </c>
      <c r="AC5029" s="832">
        <v>0</v>
      </c>
      <c r="AD5029" s="832">
        <v>0</v>
      </c>
      <c r="AE5029" s="832">
        <v>0</v>
      </c>
      <c r="AF5029" s="832">
        <v>0</v>
      </c>
      <c r="AG5029" s="832">
        <v>0</v>
      </c>
      <c r="AH5029" s="832">
        <v>0</v>
      </c>
      <c r="AI5029" s="832">
        <v>0</v>
      </c>
    </row>
    <row r="5030" spans="1:35" ht="15" customHeight="1">
      <c r="A5030" s="832" t="s">
        <v>1150</v>
      </c>
      <c r="B5030" s="832">
        <v>2025</v>
      </c>
      <c r="C5030" s="832" t="s">
        <v>2516</v>
      </c>
      <c r="D5030" s="832" t="s">
        <v>2517</v>
      </c>
      <c r="E5030" s="832" t="s">
        <v>1891</v>
      </c>
      <c r="F5030" s="832" t="s">
        <v>2443</v>
      </c>
      <c r="G5030" s="832">
        <v>185283.88</v>
      </c>
      <c r="H5030" s="832">
        <v>243838.43</v>
      </c>
      <c r="I5030" s="832">
        <v>310145.13</v>
      </c>
      <c r="J5030" s="832">
        <v>441796.66</v>
      </c>
      <c r="K5030" s="832">
        <v>527019.79</v>
      </c>
      <c r="L5030" s="832">
        <v>655691.04</v>
      </c>
      <c r="M5030" s="832">
        <v>731949.22</v>
      </c>
      <c r="N5030" s="832">
        <v>810175.22</v>
      </c>
      <c r="O5030" s="832">
        <v>995589.84</v>
      </c>
      <c r="P5030" s="832">
        <v>1095197.28</v>
      </c>
      <c r="Q5030" s="832">
        <v>1128608.17</v>
      </c>
      <c r="R5030" s="832">
        <v>1200687.76</v>
      </c>
      <c r="S5030" s="832">
        <v>102600.74</v>
      </c>
      <c r="T5030" s="832">
        <v>102600.74</v>
      </c>
      <c r="U5030" s="832">
        <v>0</v>
      </c>
      <c r="V5030" s="832">
        <v>0</v>
      </c>
      <c r="W5030" s="832">
        <v>0</v>
      </c>
      <c r="X5030" s="832">
        <v>0</v>
      </c>
      <c r="Y5030" s="832">
        <v>0</v>
      </c>
      <c r="Z5030" s="832">
        <v>0</v>
      </c>
      <c r="AA5030" s="832">
        <v>0</v>
      </c>
      <c r="AB5030" s="832">
        <v>0</v>
      </c>
      <c r="AC5030" s="832">
        <v>0</v>
      </c>
      <c r="AD5030" s="832">
        <v>0</v>
      </c>
      <c r="AE5030" s="832">
        <v>0</v>
      </c>
      <c r="AF5030" s="832">
        <v>0</v>
      </c>
      <c r="AG5030" s="832">
        <v>0</v>
      </c>
      <c r="AH5030" s="832">
        <v>0</v>
      </c>
      <c r="AI5030" s="832">
        <v>0</v>
      </c>
    </row>
    <row r="5031" spans="1:35" ht="15" customHeight="1">
      <c r="A5031" s="832" t="s">
        <v>1150</v>
      </c>
      <c r="B5031" s="832">
        <v>2025</v>
      </c>
      <c r="C5031" s="832" t="s">
        <v>2518</v>
      </c>
      <c r="D5031" s="832" t="s">
        <v>2519</v>
      </c>
      <c r="E5031" s="832" t="s">
        <v>1891</v>
      </c>
      <c r="F5031" s="832" t="s">
        <v>2443</v>
      </c>
      <c r="G5031" s="832">
        <v>0</v>
      </c>
      <c r="H5031" s="832">
        <v>61044.19</v>
      </c>
      <c r="I5031" s="832">
        <v>238762.57</v>
      </c>
      <c r="J5031" s="832">
        <v>238762.57</v>
      </c>
      <c r="K5031" s="832">
        <v>298741.3</v>
      </c>
      <c r="L5031" s="832">
        <v>298741.3</v>
      </c>
      <c r="M5031" s="832">
        <v>360062.83</v>
      </c>
      <c r="N5031" s="832">
        <v>479721.83</v>
      </c>
      <c r="O5031" s="832">
        <v>479721.83</v>
      </c>
      <c r="P5031" s="832">
        <v>479721.83</v>
      </c>
      <c r="Q5031" s="832">
        <v>603988.27</v>
      </c>
      <c r="R5031" s="832">
        <v>669699.91</v>
      </c>
      <c r="S5031" s="832">
        <v>54908.02</v>
      </c>
      <c r="T5031" s="832">
        <v>54908.02</v>
      </c>
      <c r="U5031" s="832">
        <v>0</v>
      </c>
      <c r="V5031" s="832">
        <v>0</v>
      </c>
      <c r="W5031" s="832">
        <v>0</v>
      </c>
      <c r="X5031" s="832">
        <v>0</v>
      </c>
      <c r="Y5031" s="832">
        <v>0</v>
      </c>
      <c r="Z5031" s="832">
        <v>0</v>
      </c>
      <c r="AA5031" s="832">
        <v>0</v>
      </c>
      <c r="AB5031" s="832">
        <v>0</v>
      </c>
      <c r="AC5031" s="832">
        <v>0</v>
      </c>
      <c r="AD5031" s="832">
        <v>0</v>
      </c>
      <c r="AE5031" s="832">
        <v>0</v>
      </c>
      <c r="AF5031" s="832">
        <v>0</v>
      </c>
      <c r="AG5031" s="832">
        <v>0</v>
      </c>
      <c r="AH5031" s="832">
        <v>0</v>
      </c>
      <c r="AI5031" s="832">
        <v>0</v>
      </c>
    </row>
    <row r="5032" spans="1:35" ht="15" customHeight="1">
      <c r="A5032" s="832" t="s">
        <v>1150</v>
      </c>
      <c r="B5032" s="832">
        <v>2025</v>
      </c>
      <c r="C5032" s="832" t="s">
        <v>2520</v>
      </c>
      <c r="D5032" s="832" t="s">
        <v>2521</v>
      </c>
      <c r="E5032" s="832" t="s">
        <v>1891</v>
      </c>
      <c r="F5032" s="832" t="s">
        <v>2443</v>
      </c>
      <c r="G5032" s="832">
        <v>220282.48</v>
      </c>
      <c r="H5032" s="832">
        <v>321405.51</v>
      </c>
      <c r="I5032" s="832">
        <v>443409.18</v>
      </c>
      <c r="J5032" s="832">
        <v>582895.13</v>
      </c>
      <c r="K5032" s="832">
        <v>896922.93</v>
      </c>
      <c r="L5032" s="832">
        <v>1282330.25</v>
      </c>
      <c r="M5032" s="832">
        <v>1603066.5</v>
      </c>
      <c r="N5032" s="832">
        <v>2165122.19</v>
      </c>
      <c r="O5032" s="832">
        <v>2541655.59</v>
      </c>
      <c r="P5032" s="832">
        <v>2827043.85</v>
      </c>
      <c r="Q5032" s="832">
        <v>3079655.86</v>
      </c>
      <c r="R5032" s="832">
        <v>3132132.3</v>
      </c>
      <c r="S5032" s="832">
        <v>279968.71000000002</v>
      </c>
      <c r="T5032" s="832">
        <v>279968.71000000002</v>
      </c>
      <c r="U5032" s="832">
        <v>0</v>
      </c>
      <c r="V5032" s="832">
        <v>0</v>
      </c>
      <c r="W5032" s="832">
        <v>0</v>
      </c>
      <c r="X5032" s="832">
        <v>0</v>
      </c>
      <c r="Y5032" s="832">
        <v>0</v>
      </c>
      <c r="Z5032" s="832">
        <v>0</v>
      </c>
      <c r="AA5032" s="832">
        <v>0</v>
      </c>
      <c r="AB5032" s="832">
        <v>0</v>
      </c>
      <c r="AC5032" s="832">
        <v>0</v>
      </c>
      <c r="AD5032" s="832">
        <v>0</v>
      </c>
      <c r="AE5032" s="832">
        <v>0</v>
      </c>
      <c r="AF5032" s="832">
        <v>0</v>
      </c>
      <c r="AG5032" s="832">
        <v>0</v>
      </c>
      <c r="AH5032" s="832">
        <v>0</v>
      </c>
      <c r="AI5032" s="832">
        <v>0</v>
      </c>
    </row>
    <row r="5033" spans="1:35" ht="15" customHeight="1">
      <c r="A5033" s="832" t="s">
        <v>1150</v>
      </c>
      <c r="B5033" s="832">
        <v>2025</v>
      </c>
      <c r="C5033" s="832" t="s">
        <v>2522</v>
      </c>
      <c r="D5033" s="832" t="s">
        <v>2523</v>
      </c>
      <c r="E5033" s="832" t="s">
        <v>1891</v>
      </c>
      <c r="F5033" s="832" t="s">
        <v>2443</v>
      </c>
      <c r="G5033" s="832">
        <v>88785.81</v>
      </c>
      <c r="H5033" s="832">
        <v>155769.04999999999</v>
      </c>
      <c r="I5033" s="832">
        <v>222488.79</v>
      </c>
      <c r="J5033" s="832">
        <v>242909.16</v>
      </c>
      <c r="K5033" s="832">
        <v>291587.83</v>
      </c>
      <c r="L5033" s="832">
        <v>291587.83</v>
      </c>
      <c r="M5033" s="832">
        <v>291587.83</v>
      </c>
      <c r="N5033" s="832">
        <v>326363.59999999998</v>
      </c>
      <c r="O5033" s="832">
        <v>398590.59</v>
      </c>
      <c r="P5033" s="832">
        <v>499110.34</v>
      </c>
      <c r="Q5033" s="832">
        <v>708694.45</v>
      </c>
      <c r="R5033" s="832">
        <v>869384.61</v>
      </c>
      <c r="S5033" s="832">
        <v>64426.77</v>
      </c>
      <c r="T5033" s="832">
        <v>64426.77</v>
      </c>
      <c r="U5033" s="832">
        <v>0</v>
      </c>
      <c r="V5033" s="832">
        <v>0</v>
      </c>
      <c r="W5033" s="832">
        <v>0</v>
      </c>
      <c r="X5033" s="832">
        <v>0</v>
      </c>
      <c r="Y5033" s="832">
        <v>0</v>
      </c>
      <c r="Z5033" s="832">
        <v>0</v>
      </c>
      <c r="AA5033" s="832">
        <v>0</v>
      </c>
      <c r="AB5033" s="832">
        <v>0</v>
      </c>
      <c r="AC5033" s="832">
        <v>0</v>
      </c>
      <c r="AD5033" s="832">
        <v>0</v>
      </c>
      <c r="AE5033" s="832">
        <v>0</v>
      </c>
      <c r="AF5033" s="832">
        <v>0</v>
      </c>
      <c r="AG5033" s="832">
        <v>0</v>
      </c>
      <c r="AH5033" s="832">
        <v>0</v>
      </c>
      <c r="AI5033" s="832">
        <v>0</v>
      </c>
    </row>
    <row r="5034" spans="1:35" ht="15" customHeight="1">
      <c r="A5034" s="832" t="s">
        <v>1150</v>
      </c>
      <c r="B5034" s="832">
        <v>2025</v>
      </c>
      <c r="C5034" s="832" t="s">
        <v>2524</v>
      </c>
      <c r="D5034" s="832" t="s">
        <v>2525</v>
      </c>
      <c r="E5034" s="832" t="s">
        <v>2526</v>
      </c>
      <c r="F5034" s="832" t="s">
        <v>2443</v>
      </c>
      <c r="G5034" s="832">
        <v>1</v>
      </c>
      <c r="H5034" s="832">
        <v>2</v>
      </c>
      <c r="I5034" s="832">
        <v>3</v>
      </c>
      <c r="J5034" s="832">
        <v>4</v>
      </c>
      <c r="K5034" s="832">
        <v>5</v>
      </c>
      <c r="L5034" s="832">
        <v>5</v>
      </c>
      <c r="M5034" s="832">
        <v>5</v>
      </c>
      <c r="N5034" s="832">
        <v>6</v>
      </c>
      <c r="O5034" s="832">
        <v>7</v>
      </c>
      <c r="P5034" s="832">
        <v>8</v>
      </c>
      <c r="Q5034" s="832">
        <v>9</v>
      </c>
      <c r="R5034" s="832">
        <v>10</v>
      </c>
      <c r="S5034" s="832">
        <v>0.82</v>
      </c>
      <c r="T5034" s="832">
        <v>0.82</v>
      </c>
      <c r="U5034" s="832">
        <v>0</v>
      </c>
      <c r="V5034" s="832">
        <v>0</v>
      </c>
      <c r="W5034" s="832">
        <v>0</v>
      </c>
      <c r="X5034" s="832">
        <v>0</v>
      </c>
      <c r="Y5034" s="832">
        <v>0</v>
      </c>
      <c r="Z5034" s="832">
        <v>0</v>
      </c>
      <c r="AA5034" s="832">
        <v>0</v>
      </c>
      <c r="AB5034" s="832">
        <v>0</v>
      </c>
      <c r="AC5034" s="832">
        <v>0</v>
      </c>
      <c r="AD5034" s="832">
        <v>0</v>
      </c>
      <c r="AE5034" s="832">
        <v>0</v>
      </c>
      <c r="AF5034" s="832">
        <v>0</v>
      </c>
      <c r="AG5034" s="832">
        <v>0</v>
      </c>
      <c r="AH5034" s="832">
        <v>0</v>
      </c>
      <c r="AI5034" s="832">
        <v>0</v>
      </c>
    </row>
    <row r="5035" spans="1:35" ht="15" customHeight="1">
      <c r="A5035" s="832" t="s">
        <v>1150</v>
      </c>
      <c r="B5035" s="832">
        <v>2025</v>
      </c>
      <c r="C5035" s="832" t="s">
        <v>2527</v>
      </c>
      <c r="D5035" s="832" t="s">
        <v>2528</v>
      </c>
      <c r="E5035" s="832" t="s">
        <v>1891</v>
      </c>
      <c r="F5035" s="832" t="s">
        <v>2443</v>
      </c>
      <c r="G5035" s="832">
        <v>18449.560000000001</v>
      </c>
      <c r="H5035" s="832">
        <v>63474.559999999998</v>
      </c>
      <c r="I5035" s="832">
        <v>80171.64</v>
      </c>
      <c r="J5035" s="832">
        <v>80171.64</v>
      </c>
      <c r="K5035" s="832">
        <v>112765.14</v>
      </c>
      <c r="L5035" s="832">
        <v>112765.14</v>
      </c>
      <c r="M5035" s="832">
        <v>112765.14</v>
      </c>
      <c r="N5035" s="832">
        <v>129164.04</v>
      </c>
      <c r="O5035" s="832">
        <v>178588.75</v>
      </c>
      <c r="P5035" s="832">
        <v>280280.38</v>
      </c>
      <c r="Q5035" s="832">
        <v>316310.28000000003</v>
      </c>
      <c r="R5035" s="832">
        <v>352477.13</v>
      </c>
      <c r="S5035" s="832">
        <v>28755.48</v>
      </c>
      <c r="T5035" s="832">
        <v>28755.48</v>
      </c>
      <c r="U5035" s="832">
        <v>0</v>
      </c>
      <c r="V5035" s="832">
        <v>0</v>
      </c>
      <c r="W5035" s="832">
        <v>0</v>
      </c>
      <c r="X5035" s="832">
        <v>0</v>
      </c>
      <c r="Y5035" s="832">
        <v>0</v>
      </c>
      <c r="Z5035" s="832">
        <v>0</v>
      </c>
      <c r="AA5035" s="832">
        <v>0</v>
      </c>
      <c r="AB5035" s="832">
        <v>0</v>
      </c>
      <c r="AC5035" s="832">
        <v>0</v>
      </c>
      <c r="AD5035" s="832">
        <v>0</v>
      </c>
      <c r="AE5035" s="832">
        <v>0</v>
      </c>
      <c r="AF5035" s="832">
        <v>0</v>
      </c>
      <c r="AG5035" s="832">
        <v>0</v>
      </c>
      <c r="AH5035" s="832">
        <v>0</v>
      </c>
      <c r="AI5035" s="832">
        <v>0</v>
      </c>
    </row>
    <row r="5036" spans="1:35" ht="15" customHeight="1">
      <c r="A5036" s="832" t="s">
        <v>1150</v>
      </c>
      <c r="B5036" s="832">
        <v>2025</v>
      </c>
      <c r="C5036" s="832" t="s">
        <v>2529</v>
      </c>
      <c r="D5036" s="832" t="s">
        <v>2312</v>
      </c>
      <c r="E5036" s="832" t="s">
        <v>2526</v>
      </c>
      <c r="F5036" s="832" t="s">
        <v>2443</v>
      </c>
      <c r="G5036" s="832">
        <v>1</v>
      </c>
      <c r="H5036" s="832">
        <v>2.0099999999999998</v>
      </c>
      <c r="I5036" s="832">
        <v>3.01</v>
      </c>
      <c r="J5036" s="832">
        <v>3.01</v>
      </c>
      <c r="K5036" s="832">
        <v>4.01</v>
      </c>
      <c r="L5036" s="832">
        <v>4.01</v>
      </c>
      <c r="M5036" s="832">
        <v>4.01</v>
      </c>
      <c r="N5036" s="832">
        <v>5.01</v>
      </c>
      <c r="O5036" s="832">
        <v>6.01</v>
      </c>
      <c r="P5036" s="832">
        <v>7.01</v>
      </c>
      <c r="Q5036" s="832">
        <v>8.01</v>
      </c>
      <c r="R5036" s="832">
        <v>9.01</v>
      </c>
      <c r="S5036" s="832">
        <v>0.73</v>
      </c>
      <c r="T5036" s="832">
        <v>0.73</v>
      </c>
      <c r="U5036" s="832">
        <v>0</v>
      </c>
      <c r="V5036" s="832">
        <v>0</v>
      </c>
      <c r="W5036" s="832">
        <v>0</v>
      </c>
      <c r="X5036" s="832">
        <v>0</v>
      </c>
      <c r="Y5036" s="832">
        <v>0</v>
      </c>
      <c r="Z5036" s="832">
        <v>0</v>
      </c>
      <c r="AA5036" s="832">
        <v>0</v>
      </c>
      <c r="AB5036" s="832">
        <v>0</v>
      </c>
      <c r="AC5036" s="832">
        <v>0</v>
      </c>
      <c r="AD5036" s="832">
        <v>0</v>
      </c>
      <c r="AE5036" s="832">
        <v>0</v>
      </c>
      <c r="AF5036" s="832">
        <v>0</v>
      </c>
      <c r="AG5036" s="832">
        <v>0</v>
      </c>
      <c r="AH5036" s="832">
        <v>0</v>
      </c>
      <c r="AI5036" s="832">
        <v>0</v>
      </c>
    </row>
    <row r="5037" spans="1:35" ht="15" customHeight="1">
      <c r="A5037" s="832" t="s">
        <v>1150</v>
      </c>
      <c r="B5037" s="832">
        <v>2025</v>
      </c>
      <c r="C5037" s="832" t="s">
        <v>2530</v>
      </c>
      <c r="D5037" s="832" t="s">
        <v>2531</v>
      </c>
      <c r="E5037" s="832" t="s">
        <v>1891</v>
      </c>
      <c r="F5037" s="832" t="s">
        <v>2443</v>
      </c>
      <c r="G5037" s="832">
        <v>-1</v>
      </c>
      <c r="H5037" s="832">
        <v>-2</v>
      </c>
      <c r="I5037" s="832">
        <v>-2</v>
      </c>
      <c r="J5037" s="832">
        <v>-2</v>
      </c>
      <c r="K5037" s="832">
        <v>-2</v>
      </c>
      <c r="L5037" s="832">
        <v>-2</v>
      </c>
      <c r="M5037" s="832">
        <v>-2</v>
      </c>
      <c r="N5037" s="832">
        <v>34294.92</v>
      </c>
      <c r="O5037" s="832">
        <v>34294.92</v>
      </c>
      <c r="P5037" s="832">
        <v>60579.91</v>
      </c>
      <c r="Q5037" s="832">
        <v>60579.91</v>
      </c>
      <c r="R5037" s="832">
        <v>60579.91</v>
      </c>
      <c r="S5037" s="832">
        <v>5507.26</v>
      </c>
      <c r="T5037" s="832">
        <v>5507.26</v>
      </c>
      <c r="U5037" s="832">
        <v>0</v>
      </c>
      <c r="V5037" s="832">
        <v>0</v>
      </c>
      <c r="W5037" s="832">
        <v>0</v>
      </c>
      <c r="X5037" s="832">
        <v>0</v>
      </c>
      <c r="Y5037" s="832">
        <v>0</v>
      </c>
      <c r="Z5037" s="832">
        <v>0</v>
      </c>
      <c r="AA5037" s="832">
        <v>0</v>
      </c>
      <c r="AB5037" s="832">
        <v>0</v>
      </c>
      <c r="AC5037" s="832">
        <v>0</v>
      </c>
      <c r="AD5037" s="832">
        <v>0</v>
      </c>
      <c r="AE5037" s="832">
        <v>0</v>
      </c>
      <c r="AF5037" s="832">
        <v>0</v>
      </c>
      <c r="AG5037" s="832">
        <v>0</v>
      </c>
      <c r="AH5037" s="832">
        <v>0</v>
      </c>
      <c r="AI5037" s="832">
        <v>0</v>
      </c>
    </row>
    <row r="5038" spans="1:35" ht="15" customHeight="1">
      <c r="A5038" s="832" t="s">
        <v>1150</v>
      </c>
      <c r="B5038" s="832">
        <v>2025</v>
      </c>
      <c r="C5038" s="832" t="s">
        <v>2532</v>
      </c>
      <c r="D5038" s="832" t="s">
        <v>2316</v>
      </c>
      <c r="E5038" s="832" t="s">
        <v>2526</v>
      </c>
      <c r="F5038" s="832" t="s">
        <v>2443</v>
      </c>
      <c r="G5038" s="832">
        <v>1</v>
      </c>
      <c r="H5038" s="832">
        <v>2</v>
      </c>
      <c r="I5038" s="832">
        <v>3</v>
      </c>
      <c r="J5038" s="832">
        <v>3</v>
      </c>
      <c r="K5038" s="832">
        <v>4</v>
      </c>
      <c r="L5038" s="832">
        <v>5</v>
      </c>
      <c r="M5038" s="832">
        <v>5</v>
      </c>
      <c r="N5038" s="832">
        <v>6</v>
      </c>
      <c r="O5038" s="832">
        <v>7</v>
      </c>
      <c r="P5038" s="832">
        <v>8</v>
      </c>
      <c r="Q5038" s="832">
        <v>9</v>
      </c>
      <c r="R5038" s="832">
        <v>9</v>
      </c>
      <c r="S5038" s="832">
        <v>0.82</v>
      </c>
      <c r="T5038" s="832">
        <v>0.82</v>
      </c>
      <c r="U5038" s="832">
        <v>0</v>
      </c>
      <c r="V5038" s="832">
        <v>0</v>
      </c>
      <c r="W5038" s="832">
        <v>0</v>
      </c>
      <c r="X5038" s="832">
        <v>0</v>
      </c>
      <c r="Y5038" s="832">
        <v>0</v>
      </c>
      <c r="Z5038" s="832">
        <v>0</v>
      </c>
      <c r="AA5038" s="832">
        <v>0</v>
      </c>
      <c r="AB5038" s="832">
        <v>0</v>
      </c>
      <c r="AC5038" s="832">
        <v>0</v>
      </c>
      <c r="AD5038" s="832">
        <v>0</v>
      </c>
      <c r="AE5038" s="832">
        <v>0</v>
      </c>
      <c r="AF5038" s="832">
        <v>0</v>
      </c>
      <c r="AG5038" s="832">
        <v>0</v>
      </c>
      <c r="AH5038" s="832">
        <v>0</v>
      </c>
      <c r="AI5038" s="832">
        <v>0</v>
      </c>
    </row>
    <row r="5039" spans="1:35" ht="15" customHeight="1">
      <c r="A5039" s="832" t="s">
        <v>1150</v>
      </c>
      <c r="B5039" s="832">
        <v>2025</v>
      </c>
      <c r="C5039" s="832" t="s">
        <v>2533</v>
      </c>
      <c r="D5039" s="832" t="s">
        <v>2534</v>
      </c>
      <c r="E5039" s="832" t="s">
        <v>1891</v>
      </c>
      <c r="F5039" s="832" t="s">
        <v>2443</v>
      </c>
      <c r="G5039" s="832">
        <v>89200</v>
      </c>
      <c r="H5039" s="832">
        <v>95200</v>
      </c>
      <c r="I5039" s="832">
        <v>146699</v>
      </c>
      <c r="J5039" s="832">
        <v>146699</v>
      </c>
      <c r="K5039" s="832">
        <v>209346.77</v>
      </c>
      <c r="L5039" s="832">
        <v>264495.77</v>
      </c>
      <c r="M5039" s="832">
        <v>264495.77</v>
      </c>
      <c r="N5039" s="832">
        <v>349495.77</v>
      </c>
      <c r="O5039" s="832">
        <v>374982.68</v>
      </c>
      <c r="P5039" s="832">
        <v>415232.68</v>
      </c>
      <c r="Q5039" s="832">
        <v>420231.67999999999</v>
      </c>
      <c r="R5039" s="832">
        <v>420231.67999999999</v>
      </c>
      <c r="S5039" s="832">
        <v>38202.879999999997</v>
      </c>
      <c r="T5039" s="832">
        <v>38202.879999999997</v>
      </c>
      <c r="U5039" s="832">
        <v>0</v>
      </c>
      <c r="V5039" s="832">
        <v>0</v>
      </c>
      <c r="W5039" s="832">
        <v>0</v>
      </c>
      <c r="X5039" s="832">
        <v>0</v>
      </c>
      <c r="Y5039" s="832">
        <v>0</v>
      </c>
      <c r="Z5039" s="832">
        <v>0</v>
      </c>
      <c r="AA5039" s="832">
        <v>0</v>
      </c>
      <c r="AB5039" s="832">
        <v>0</v>
      </c>
      <c r="AC5039" s="832">
        <v>0</v>
      </c>
      <c r="AD5039" s="832">
        <v>0</v>
      </c>
      <c r="AE5039" s="832">
        <v>0</v>
      </c>
      <c r="AF5039" s="832">
        <v>0</v>
      </c>
      <c r="AG5039" s="832">
        <v>0</v>
      </c>
      <c r="AH5039" s="832">
        <v>0</v>
      </c>
      <c r="AI5039" s="832">
        <v>0</v>
      </c>
    </row>
    <row r="5040" spans="1:35" ht="15" customHeight="1">
      <c r="A5040" s="832" t="s">
        <v>1150</v>
      </c>
      <c r="B5040" s="832">
        <v>2025</v>
      </c>
      <c r="C5040" s="832" t="s">
        <v>2535</v>
      </c>
      <c r="D5040" s="832" t="s">
        <v>2536</v>
      </c>
      <c r="E5040" s="832" t="s">
        <v>1891</v>
      </c>
      <c r="F5040" s="832" t="s">
        <v>2443</v>
      </c>
      <c r="G5040" s="832">
        <v>104660.03</v>
      </c>
      <c r="H5040" s="832">
        <v>104660.03</v>
      </c>
      <c r="I5040" s="832">
        <v>444427.88</v>
      </c>
      <c r="J5040" s="832">
        <v>888038.9</v>
      </c>
      <c r="K5040" s="832">
        <v>1526880.13</v>
      </c>
      <c r="L5040" s="832">
        <v>1706900.44</v>
      </c>
      <c r="M5040" s="832">
        <v>2623292.7200000002</v>
      </c>
      <c r="N5040" s="832">
        <v>3084783.92</v>
      </c>
      <c r="O5040" s="832">
        <v>4148004.34</v>
      </c>
      <c r="P5040" s="832">
        <v>4573601.0199999996</v>
      </c>
      <c r="Q5040" s="832">
        <v>4791800.5</v>
      </c>
      <c r="R5040" s="832">
        <v>5338488.43</v>
      </c>
      <c r="S5040" s="832">
        <v>435618.23</v>
      </c>
      <c r="T5040" s="832">
        <v>435618.23</v>
      </c>
      <c r="U5040" s="832">
        <v>0</v>
      </c>
      <c r="V5040" s="832">
        <v>0</v>
      </c>
      <c r="W5040" s="832">
        <v>0</v>
      </c>
      <c r="X5040" s="832">
        <v>0</v>
      </c>
      <c r="Y5040" s="832">
        <v>0</v>
      </c>
      <c r="Z5040" s="832">
        <v>0</v>
      </c>
      <c r="AA5040" s="832">
        <v>0</v>
      </c>
      <c r="AB5040" s="832">
        <v>0</v>
      </c>
      <c r="AC5040" s="832">
        <v>0</v>
      </c>
      <c r="AD5040" s="832">
        <v>0</v>
      </c>
      <c r="AE5040" s="832">
        <v>0</v>
      </c>
      <c r="AF5040" s="832">
        <v>0</v>
      </c>
      <c r="AG5040" s="832">
        <v>0</v>
      </c>
      <c r="AH5040" s="832">
        <v>0</v>
      </c>
      <c r="AI5040" s="832">
        <v>0</v>
      </c>
    </row>
    <row r="5041" spans="1:35" ht="15" customHeight="1">
      <c r="A5041" s="832" t="s">
        <v>1150</v>
      </c>
      <c r="B5041" s="832">
        <v>2025</v>
      </c>
      <c r="C5041" s="832" t="s">
        <v>2537</v>
      </c>
      <c r="D5041" s="832" t="s">
        <v>2465</v>
      </c>
      <c r="E5041" s="832" t="s">
        <v>1891</v>
      </c>
      <c r="F5041" s="832" t="s">
        <v>2443</v>
      </c>
      <c r="G5041" s="832">
        <v>0</v>
      </c>
      <c r="H5041" s="832">
        <v>0</v>
      </c>
      <c r="I5041" s="832">
        <v>0</v>
      </c>
      <c r="J5041" s="832">
        <v>0</v>
      </c>
      <c r="K5041" s="832">
        <v>0</v>
      </c>
      <c r="L5041" s="832">
        <v>0</v>
      </c>
      <c r="M5041" s="832">
        <v>0</v>
      </c>
      <c r="N5041" s="832">
        <v>0</v>
      </c>
      <c r="O5041" s="832">
        <v>0</v>
      </c>
      <c r="P5041" s="832">
        <v>0</v>
      </c>
      <c r="Q5041" s="832">
        <v>0</v>
      </c>
      <c r="R5041" s="832">
        <v>0</v>
      </c>
      <c r="S5041" s="832">
        <v>0</v>
      </c>
      <c r="T5041" s="832">
        <v>0</v>
      </c>
      <c r="U5041" s="832">
        <v>0</v>
      </c>
      <c r="V5041" s="832">
        <v>0</v>
      </c>
      <c r="W5041" s="832">
        <v>0</v>
      </c>
      <c r="X5041" s="832">
        <v>0</v>
      </c>
      <c r="Y5041" s="832">
        <v>0</v>
      </c>
      <c r="Z5041" s="832">
        <v>0</v>
      </c>
      <c r="AA5041" s="832">
        <v>0</v>
      </c>
      <c r="AB5041" s="832">
        <v>0</v>
      </c>
      <c r="AC5041" s="832">
        <v>0</v>
      </c>
      <c r="AD5041" s="832">
        <v>0</v>
      </c>
      <c r="AE5041" s="832">
        <v>0</v>
      </c>
      <c r="AF5041" s="832">
        <v>0</v>
      </c>
      <c r="AG5041" s="832">
        <v>0</v>
      </c>
      <c r="AH5041" s="832">
        <v>0</v>
      </c>
      <c r="AI5041" s="832">
        <v>0</v>
      </c>
    </row>
    <row r="5042" spans="1:35" ht="15" customHeight="1">
      <c r="A5042" s="832" t="s">
        <v>1150</v>
      </c>
      <c r="B5042" s="832">
        <v>2025</v>
      </c>
      <c r="C5042" s="832" t="s">
        <v>2538</v>
      </c>
      <c r="D5042" s="832" t="s">
        <v>2539</v>
      </c>
      <c r="E5042" s="832" t="s">
        <v>1891</v>
      </c>
      <c r="F5042" s="832" t="s">
        <v>2443</v>
      </c>
      <c r="G5042" s="832">
        <v>470967.16</v>
      </c>
      <c r="H5042" s="832">
        <v>496867.16</v>
      </c>
      <c r="I5042" s="832">
        <v>496958.82</v>
      </c>
      <c r="J5042" s="832">
        <v>498088.82</v>
      </c>
      <c r="K5042" s="832">
        <v>522695.82</v>
      </c>
      <c r="L5042" s="832">
        <v>581149.81999999995</v>
      </c>
      <c r="M5042" s="832">
        <v>582279.81999999995</v>
      </c>
      <c r="N5042" s="832">
        <v>583409.81999999995</v>
      </c>
      <c r="O5042" s="832">
        <v>583409.81999999995</v>
      </c>
      <c r="P5042" s="832">
        <v>609439.81999999995</v>
      </c>
      <c r="Q5042" s="832">
        <v>609439.81999999995</v>
      </c>
      <c r="R5042" s="832">
        <v>609439.81999999995</v>
      </c>
      <c r="S5042" s="832">
        <v>55403.62</v>
      </c>
      <c r="T5042" s="832">
        <v>55403.62</v>
      </c>
      <c r="U5042" s="832">
        <v>0</v>
      </c>
      <c r="V5042" s="832">
        <v>0</v>
      </c>
      <c r="W5042" s="832">
        <v>0</v>
      </c>
      <c r="X5042" s="832">
        <v>0</v>
      </c>
      <c r="Y5042" s="832">
        <v>0</v>
      </c>
      <c r="Z5042" s="832">
        <v>0</v>
      </c>
      <c r="AA5042" s="832">
        <v>0</v>
      </c>
      <c r="AB5042" s="832">
        <v>0</v>
      </c>
      <c r="AC5042" s="832">
        <v>0</v>
      </c>
      <c r="AD5042" s="832">
        <v>0</v>
      </c>
      <c r="AE5042" s="832">
        <v>0</v>
      </c>
      <c r="AF5042" s="832">
        <v>0</v>
      </c>
      <c r="AG5042" s="832">
        <v>0</v>
      </c>
      <c r="AH5042" s="832">
        <v>0</v>
      </c>
      <c r="AI5042" s="832">
        <v>0</v>
      </c>
    </row>
    <row r="5043" spans="1:35" ht="15" customHeight="1">
      <c r="A5043" s="832" t="s">
        <v>1150</v>
      </c>
      <c r="B5043" s="832">
        <v>2025</v>
      </c>
      <c r="C5043" s="832" t="s">
        <v>2540</v>
      </c>
      <c r="D5043" s="832" t="s">
        <v>2541</v>
      </c>
      <c r="E5043" s="832" t="s">
        <v>1891</v>
      </c>
      <c r="F5043" s="832" t="s">
        <v>2443</v>
      </c>
      <c r="G5043" s="832">
        <v>241266.44</v>
      </c>
      <c r="H5043" s="832">
        <v>552364.34</v>
      </c>
      <c r="I5043" s="832">
        <v>1012089.04</v>
      </c>
      <c r="J5043" s="832">
        <v>1996654.62</v>
      </c>
      <c r="K5043" s="832">
        <v>2864286.36</v>
      </c>
      <c r="L5043" s="832">
        <v>3664322.34</v>
      </c>
      <c r="M5043" s="832">
        <v>4168222.45</v>
      </c>
      <c r="N5043" s="832">
        <v>4623040.59</v>
      </c>
      <c r="O5043" s="832">
        <v>5129532.1500000004</v>
      </c>
      <c r="P5043" s="832">
        <v>5502283.9500000002</v>
      </c>
      <c r="Q5043" s="832">
        <v>5765292.5999999996</v>
      </c>
      <c r="R5043" s="832">
        <v>5838830.9400000004</v>
      </c>
      <c r="S5043" s="832">
        <v>524117.51</v>
      </c>
      <c r="T5043" s="832">
        <v>524117.51</v>
      </c>
      <c r="U5043" s="832">
        <v>0</v>
      </c>
      <c r="V5043" s="832">
        <v>0</v>
      </c>
      <c r="W5043" s="832">
        <v>0</v>
      </c>
      <c r="X5043" s="832">
        <v>0</v>
      </c>
      <c r="Y5043" s="832">
        <v>0</v>
      </c>
      <c r="Z5043" s="832">
        <v>0</v>
      </c>
      <c r="AA5043" s="832">
        <v>0</v>
      </c>
      <c r="AB5043" s="832">
        <v>0</v>
      </c>
      <c r="AC5043" s="832">
        <v>0</v>
      </c>
      <c r="AD5043" s="832">
        <v>0</v>
      </c>
      <c r="AE5043" s="832">
        <v>0</v>
      </c>
      <c r="AF5043" s="832">
        <v>0</v>
      </c>
      <c r="AG5043" s="832">
        <v>0</v>
      </c>
      <c r="AH5043" s="832">
        <v>0</v>
      </c>
      <c r="AI5043" s="832">
        <v>0</v>
      </c>
    </row>
    <row r="5044" spans="1:35" ht="15" customHeight="1">
      <c r="A5044" s="832" t="s">
        <v>1150</v>
      </c>
      <c r="B5044" s="832">
        <v>2025</v>
      </c>
      <c r="C5044" s="832" t="s">
        <v>2542</v>
      </c>
      <c r="D5044" s="832" t="s">
        <v>2543</v>
      </c>
      <c r="E5044" s="832" t="s">
        <v>1891</v>
      </c>
      <c r="F5044" s="832" t="s">
        <v>2443</v>
      </c>
      <c r="G5044" s="832">
        <v>0</v>
      </c>
      <c r="H5044" s="832">
        <v>0</v>
      </c>
      <c r="I5044" s="832">
        <v>0</v>
      </c>
      <c r="J5044" s="832">
        <v>0</v>
      </c>
      <c r="K5044" s="832">
        <v>0</v>
      </c>
      <c r="L5044" s="832">
        <v>0</v>
      </c>
      <c r="M5044" s="832">
        <v>0</v>
      </c>
      <c r="N5044" s="832">
        <v>0</v>
      </c>
      <c r="O5044" s="832">
        <v>0</v>
      </c>
      <c r="P5044" s="832">
        <v>0</v>
      </c>
      <c r="Q5044" s="832">
        <v>0</v>
      </c>
      <c r="R5044" s="832">
        <v>0</v>
      </c>
      <c r="S5044" s="832">
        <v>0</v>
      </c>
      <c r="T5044" s="832">
        <v>0</v>
      </c>
      <c r="U5044" s="832">
        <v>0</v>
      </c>
      <c r="V5044" s="832">
        <v>0</v>
      </c>
      <c r="W5044" s="832">
        <v>0</v>
      </c>
      <c r="X5044" s="832">
        <v>0</v>
      </c>
      <c r="Y5044" s="832">
        <v>0</v>
      </c>
      <c r="Z5044" s="832">
        <v>0</v>
      </c>
      <c r="AA5044" s="832">
        <v>0</v>
      </c>
      <c r="AB5044" s="832">
        <v>0</v>
      </c>
      <c r="AC5044" s="832">
        <v>0</v>
      </c>
      <c r="AD5044" s="832">
        <v>0</v>
      </c>
      <c r="AE5044" s="832">
        <v>0</v>
      </c>
      <c r="AF5044" s="832">
        <v>0</v>
      </c>
      <c r="AG5044" s="832">
        <v>0</v>
      </c>
      <c r="AH5044" s="832">
        <v>0</v>
      </c>
      <c r="AI5044" s="832">
        <v>0</v>
      </c>
    </row>
    <row r="5045" spans="1:35" ht="15" customHeight="1">
      <c r="A5045" s="832" t="s">
        <v>1150</v>
      </c>
      <c r="B5045" s="832">
        <v>2025</v>
      </c>
      <c r="C5045" s="832" t="s">
        <v>2544</v>
      </c>
      <c r="D5045" s="832" t="s">
        <v>2545</v>
      </c>
      <c r="E5045" s="832" t="s">
        <v>1891</v>
      </c>
      <c r="F5045" s="832" t="s">
        <v>2443</v>
      </c>
      <c r="G5045" s="832">
        <v>0</v>
      </c>
      <c r="H5045" s="832">
        <v>0</v>
      </c>
      <c r="I5045" s="832">
        <v>0</v>
      </c>
      <c r="J5045" s="832">
        <v>0</v>
      </c>
      <c r="K5045" s="832">
        <v>0</v>
      </c>
      <c r="L5045" s="832">
        <v>0</v>
      </c>
      <c r="M5045" s="832">
        <v>0</v>
      </c>
      <c r="N5045" s="832">
        <v>0</v>
      </c>
      <c r="O5045" s="832">
        <v>0</v>
      </c>
      <c r="P5045" s="832">
        <v>0</v>
      </c>
      <c r="Q5045" s="832">
        <v>0</v>
      </c>
      <c r="R5045" s="832">
        <v>0</v>
      </c>
      <c r="S5045" s="832">
        <v>0</v>
      </c>
      <c r="T5045" s="832">
        <v>0</v>
      </c>
      <c r="U5045" s="832">
        <v>0</v>
      </c>
      <c r="V5045" s="832">
        <v>0</v>
      </c>
      <c r="W5045" s="832">
        <v>0</v>
      </c>
      <c r="X5045" s="832">
        <v>0</v>
      </c>
      <c r="Y5045" s="832">
        <v>0</v>
      </c>
      <c r="Z5045" s="832">
        <v>0</v>
      </c>
      <c r="AA5045" s="832">
        <v>0</v>
      </c>
      <c r="AB5045" s="832">
        <v>0</v>
      </c>
      <c r="AC5045" s="832">
        <v>0</v>
      </c>
      <c r="AD5045" s="832">
        <v>0</v>
      </c>
      <c r="AE5045" s="832">
        <v>0</v>
      </c>
      <c r="AF5045" s="832">
        <v>0</v>
      </c>
      <c r="AG5045" s="832">
        <v>0</v>
      </c>
      <c r="AH5045" s="832">
        <v>0</v>
      </c>
      <c r="AI5045" s="832">
        <v>0</v>
      </c>
    </row>
    <row r="5046" spans="1:35" ht="15" customHeight="1">
      <c r="A5046" s="832" t="s">
        <v>1150</v>
      </c>
      <c r="B5046" s="832">
        <v>2025</v>
      </c>
      <c r="C5046" s="832" t="s">
        <v>2546</v>
      </c>
      <c r="D5046" s="832" t="s">
        <v>2547</v>
      </c>
      <c r="E5046" s="832" t="s">
        <v>333</v>
      </c>
      <c r="F5046" s="832" t="s">
        <v>2443</v>
      </c>
      <c r="G5046" s="832">
        <v>0</v>
      </c>
      <c r="H5046" s="832">
        <v>0</v>
      </c>
      <c r="I5046" s="832">
        <v>0</v>
      </c>
      <c r="J5046" s="832">
        <v>0</v>
      </c>
      <c r="K5046" s="832">
        <v>0</v>
      </c>
      <c r="L5046" s="832">
        <v>0</v>
      </c>
      <c r="M5046" s="832">
        <v>0</v>
      </c>
      <c r="N5046" s="832">
        <v>0</v>
      </c>
      <c r="O5046" s="832">
        <v>0</v>
      </c>
      <c r="P5046" s="832">
        <v>0</v>
      </c>
      <c r="Q5046" s="832">
        <v>0</v>
      </c>
      <c r="R5046" s="832">
        <v>0</v>
      </c>
      <c r="S5046" s="832">
        <v>0</v>
      </c>
      <c r="T5046" s="832">
        <v>0</v>
      </c>
      <c r="U5046" s="832">
        <v>0</v>
      </c>
      <c r="V5046" s="832">
        <v>0</v>
      </c>
      <c r="W5046" s="832">
        <v>0</v>
      </c>
      <c r="X5046" s="832">
        <v>0</v>
      </c>
      <c r="Y5046" s="832">
        <v>0</v>
      </c>
      <c r="Z5046" s="832">
        <v>0</v>
      </c>
      <c r="AA5046" s="832">
        <v>0</v>
      </c>
      <c r="AB5046" s="832">
        <v>0</v>
      </c>
      <c r="AC5046" s="832">
        <v>0</v>
      </c>
      <c r="AD5046" s="832">
        <v>0</v>
      </c>
      <c r="AE5046" s="832">
        <v>0</v>
      </c>
      <c r="AF5046" s="832">
        <v>0</v>
      </c>
      <c r="AG5046" s="832">
        <v>0</v>
      </c>
      <c r="AH5046" s="832">
        <v>0</v>
      </c>
      <c r="AI5046" s="832">
        <v>0</v>
      </c>
    </row>
    <row r="5047" spans="1:35" ht="15" customHeight="1">
      <c r="A5047" s="832" t="s">
        <v>1150</v>
      </c>
      <c r="B5047" s="832">
        <v>2025</v>
      </c>
      <c r="C5047" s="832" t="s">
        <v>2548</v>
      </c>
      <c r="D5047" s="832" t="s">
        <v>2549</v>
      </c>
      <c r="E5047" s="832" t="s">
        <v>333</v>
      </c>
      <c r="F5047" s="832" t="s">
        <v>2443</v>
      </c>
      <c r="G5047" s="832">
        <v>0</v>
      </c>
      <c r="H5047" s="832">
        <v>0</v>
      </c>
      <c r="I5047" s="832">
        <v>0</v>
      </c>
      <c r="J5047" s="832">
        <v>0</v>
      </c>
      <c r="K5047" s="832">
        <v>0</v>
      </c>
      <c r="L5047" s="832">
        <v>0</v>
      </c>
      <c r="M5047" s="832">
        <v>0</v>
      </c>
      <c r="N5047" s="832">
        <v>0</v>
      </c>
      <c r="O5047" s="832">
        <v>0</v>
      </c>
      <c r="P5047" s="832">
        <v>0</v>
      </c>
      <c r="Q5047" s="832">
        <v>0</v>
      </c>
      <c r="R5047" s="832">
        <v>0</v>
      </c>
      <c r="S5047" s="832">
        <v>0</v>
      </c>
      <c r="T5047" s="832">
        <v>0</v>
      </c>
      <c r="U5047" s="832">
        <v>0</v>
      </c>
      <c r="V5047" s="832">
        <v>0</v>
      </c>
      <c r="W5047" s="832">
        <v>0</v>
      </c>
      <c r="X5047" s="832">
        <v>0</v>
      </c>
      <c r="Y5047" s="832">
        <v>0</v>
      </c>
      <c r="Z5047" s="832">
        <v>0</v>
      </c>
      <c r="AA5047" s="832">
        <v>0</v>
      </c>
      <c r="AB5047" s="832">
        <v>0</v>
      </c>
      <c r="AC5047" s="832">
        <v>0</v>
      </c>
      <c r="AD5047" s="832">
        <v>0</v>
      </c>
      <c r="AE5047" s="832">
        <v>0</v>
      </c>
      <c r="AF5047" s="832">
        <v>0</v>
      </c>
      <c r="AG5047" s="832">
        <v>0</v>
      </c>
      <c r="AH5047" s="832">
        <v>0</v>
      </c>
      <c r="AI5047" s="832">
        <v>0</v>
      </c>
    </row>
    <row r="5048" spans="1:35" ht="15" customHeight="1">
      <c r="A5048" s="832" t="s">
        <v>1150</v>
      </c>
      <c r="B5048" s="832">
        <v>2025</v>
      </c>
      <c r="C5048" s="832" t="s">
        <v>2550</v>
      </c>
      <c r="D5048" s="832" t="s">
        <v>2551</v>
      </c>
      <c r="E5048" s="832" t="s">
        <v>333</v>
      </c>
      <c r="F5048" s="832" t="s">
        <v>2443</v>
      </c>
      <c r="G5048" s="832">
        <v>0</v>
      </c>
      <c r="H5048" s="832">
        <v>0</v>
      </c>
      <c r="I5048" s="832">
        <v>0</v>
      </c>
      <c r="J5048" s="832">
        <v>0</v>
      </c>
      <c r="K5048" s="832">
        <v>0</v>
      </c>
      <c r="L5048" s="832">
        <v>0</v>
      </c>
      <c r="M5048" s="832">
        <v>0</v>
      </c>
      <c r="N5048" s="832">
        <v>0</v>
      </c>
      <c r="O5048" s="832">
        <v>0</v>
      </c>
      <c r="P5048" s="832">
        <v>0</v>
      </c>
      <c r="Q5048" s="832">
        <v>0</v>
      </c>
      <c r="R5048" s="832">
        <v>0</v>
      </c>
      <c r="S5048" s="832">
        <v>0</v>
      </c>
      <c r="T5048" s="832">
        <v>0</v>
      </c>
      <c r="U5048" s="832">
        <v>0</v>
      </c>
      <c r="V5048" s="832">
        <v>0</v>
      </c>
      <c r="W5048" s="832">
        <v>0</v>
      </c>
      <c r="X5048" s="832">
        <v>0</v>
      </c>
      <c r="Y5048" s="832">
        <v>0</v>
      </c>
      <c r="Z5048" s="832">
        <v>0</v>
      </c>
      <c r="AA5048" s="832">
        <v>0</v>
      </c>
      <c r="AB5048" s="832">
        <v>0</v>
      </c>
      <c r="AC5048" s="832">
        <v>0</v>
      </c>
      <c r="AD5048" s="832">
        <v>0</v>
      </c>
      <c r="AE5048" s="832">
        <v>0</v>
      </c>
      <c r="AF5048" s="832">
        <v>0</v>
      </c>
      <c r="AG5048" s="832">
        <v>0</v>
      </c>
      <c r="AH5048" s="832">
        <v>0</v>
      </c>
      <c r="AI5048" s="832">
        <v>0</v>
      </c>
    </row>
    <row r="5049" spans="1:35" ht="15" customHeight="1">
      <c r="A5049" s="832" t="s">
        <v>1150</v>
      </c>
      <c r="B5049" s="832">
        <v>2025</v>
      </c>
      <c r="C5049" s="832" t="s">
        <v>2552</v>
      </c>
      <c r="D5049" s="832" t="s">
        <v>2553</v>
      </c>
      <c r="E5049" s="832" t="s">
        <v>333</v>
      </c>
      <c r="F5049" s="832" t="s">
        <v>2443</v>
      </c>
      <c r="G5049" s="832">
        <v>0</v>
      </c>
      <c r="H5049" s="832">
        <v>0</v>
      </c>
      <c r="I5049" s="832">
        <v>0</v>
      </c>
      <c r="J5049" s="832">
        <v>0</v>
      </c>
      <c r="K5049" s="832">
        <v>0</v>
      </c>
      <c r="L5049" s="832">
        <v>0</v>
      </c>
      <c r="M5049" s="832">
        <v>0</v>
      </c>
      <c r="N5049" s="832">
        <v>0</v>
      </c>
      <c r="O5049" s="832">
        <v>0</v>
      </c>
      <c r="P5049" s="832">
        <v>0</v>
      </c>
      <c r="Q5049" s="832">
        <v>0</v>
      </c>
      <c r="R5049" s="832">
        <v>0</v>
      </c>
      <c r="S5049" s="832">
        <v>0</v>
      </c>
      <c r="T5049" s="832">
        <v>0</v>
      </c>
      <c r="U5049" s="832">
        <v>0</v>
      </c>
      <c r="V5049" s="832">
        <v>0</v>
      </c>
      <c r="W5049" s="832">
        <v>0</v>
      </c>
      <c r="X5049" s="832">
        <v>0</v>
      </c>
      <c r="Y5049" s="832">
        <v>0</v>
      </c>
      <c r="Z5049" s="832">
        <v>0</v>
      </c>
      <c r="AA5049" s="832">
        <v>0</v>
      </c>
      <c r="AB5049" s="832">
        <v>0</v>
      </c>
      <c r="AC5049" s="832">
        <v>0</v>
      </c>
      <c r="AD5049" s="832">
        <v>0</v>
      </c>
      <c r="AE5049" s="832">
        <v>0</v>
      </c>
      <c r="AF5049" s="832">
        <v>0</v>
      </c>
      <c r="AG5049" s="832">
        <v>0</v>
      </c>
      <c r="AH5049" s="832">
        <v>0</v>
      </c>
      <c r="AI5049" s="832">
        <v>0</v>
      </c>
    </row>
    <row r="5050" spans="1:35" ht="15" customHeight="1">
      <c r="A5050" s="832" t="s">
        <v>1150</v>
      </c>
      <c r="B5050" s="832">
        <v>2025</v>
      </c>
      <c r="C5050" s="832" t="s">
        <v>2554</v>
      </c>
      <c r="D5050" s="832" t="s">
        <v>2555</v>
      </c>
      <c r="E5050" s="832" t="s">
        <v>333</v>
      </c>
      <c r="F5050" s="832" t="s">
        <v>2443</v>
      </c>
      <c r="G5050" s="832">
        <v>0</v>
      </c>
      <c r="H5050" s="832">
        <v>0</v>
      </c>
      <c r="I5050" s="832">
        <v>0</v>
      </c>
      <c r="J5050" s="832">
        <v>0</v>
      </c>
      <c r="K5050" s="832">
        <v>0</v>
      </c>
      <c r="L5050" s="832">
        <v>0</v>
      </c>
      <c r="M5050" s="832">
        <v>0</v>
      </c>
      <c r="N5050" s="832">
        <v>0</v>
      </c>
      <c r="O5050" s="832">
        <v>0</v>
      </c>
      <c r="P5050" s="832">
        <v>0</v>
      </c>
      <c r="Q5050" s="832">
        <v>0</v>
      </c>
      <c r="R5050" s="832">
        <v>0</v>
      </c>
      <c r="S5050" s="832">
        <v>0</v>
      </c>
      <c r="T5050" s="832">
        <v>0</v>
      </c>
      <c r="U5050" s="832">
        <v>0</v>
      </c>
      <c r="V5050" s="832">
        <v>0</v>
      </c>
      <c r="W5050" s="832">
        <v>0</v>
      </c>
      <c r="X5050" s="832">
        <v>0</v>
      </c>
      <c r="Y5050" s="832">
        <v>0</v>
      </c>
      <c r="Z5050" s="832">
        <v>0</v>
      </c>
      <c r="AA5050" s="832">
        <v>0</v>
      </c>
      <c r="AB5050" s="832">
        <v>0</v>
      </c>
      <c r="AC5050" s="832">
        <v>0</v>
      </c>
      <c r="AD5050" s="832">
        <v>0</v>
      </c>
      <c r="AE5050" s="832">
        <v>0</v>
      </c>
      <c r="AF5050" s="832">
        <v>0</v>
      </c>
      <c r="AG5050" s="832">
        <v>0</v>
      </c>
      <c r="AH5050" s="832">
        <v>0</v>
      </c>
      <c r="AI5050" s="832">
        <v>0</v>
      </c>
    </row>
    <row r="5051" spans="1:35" ht="15" customHeight="1">
      <c r="A5051" s="832" t="s">
        <v>1150</v>
      </c>
      <c r="B5051" s="832">
        <v>2025</v>
      </c>
      <c r="C5051" s="832" t="s">
        <v>2556</v>
      </c>
      <c r="D5051" s="832" t="s">
        <v>2557</v>
      </c>
      <c r="E5051" s="832" t="s">
        <v>333</v>
      </c>
      <c r="F5051" s="832" t="s">
        <v>2443</v>
      </c>
      <c r="G5051" s="832">
        <v>0</v>
      </c>
      <c r="H5051" s="832">
        <v>0</v>
      </c>
      <c r="I5051" s="832">
        <v>0</v>
      </c>
      <c r="J5051" s="832">
        <v>0</v>
      </c>
      <c r="K5051" s="832">
        <v>0</v>
      </c>
      <c r="L5051" s="832">
        <v>0</v>
      </c>
      <c r="M5051" s="832">
        <v>0</v>
      </c>
      <c r="N5051" s="832">
        <v>0</v>
      </c>
      <c r="O5051" s="832">
        <v>0</v>
      </c>
      <c r="P5051" s="832">
        <v>0</v>
      </c>
      <c r="Q5051" s="832">
        <v>0</v>
      </c>
      <c r="R5051" s="832">
        <v>0</v>
      </c>
      <c r="S5051" s="832">
        <v>0</v>
      </c>
      <c r="T5051" s="832">
        <v>0</v>
      </c>
      <c r="U5051" s="832">
        <v>0</v>
      </c>
      <c r="V5051" s="832">
        <v>0</v>
      </c>
      <c r="W5051" s="832">
        <v>0</v>
      </c>
      <c r="X5051" s="832">
        <v>0</v>
      </c>
      <c r="Y5051" s="832">
        <v>0</v>
      </c>
      <c r="Z5051" s="832">
        <v>0</v>
      </c>
      <c r="AA5051" s="832">
        <v>0</v>
      </c>
      <c r="AB5051" s="832">
        <v>0</v>
      </c>
      <c r="AC5051" s="832">
        <v>0</v>
      </c>
      <c r="AD5051" s="832">
        <v>0</v>
      </c>
      <c r="AE5051" s="832">
        <v>0</v>
      </c>
      <c r="AF5051" s="832">
        <v>0</v>
      </c>
      <c r="AG5051" s="832">
        <v>0</v>
      </c>
      <c r="AH5051" s="832">
        <v>0</v>
      </c>
      <c r="AI5051" s="832">
        <v>0</v>
      </c>
    </row>
    <row r="5052" spans="1:35" ht="15" customHeight="1">
      <c r="A5052" s="832" t="s">
        <v>1150</v>
      </c>
      <c r="B5052" s="832">
        <v>2025</v>
      </c>
      <c r="C5052" s="832" t="s">
        <v>2558</v>
      </c>
      <c r="D5052" s="832" t="s">
        <v>2559</v>
      </c>
      <c r="E5052" s="832" t="s">
        <v>1891</v>
      </c>
      <c r="F5052" s="832" t="s">
        <v>2443</v>
      </c>
      <c r="G5052" s="832">
        <v>0</v>
      </c>
      <c r="H5052" s="832">
        <v>0</v>
      </c>
      <c r="I5052" s="832">
        <v>0</v>
      </c>
      <c r="J5052" s="832">
        <v>0</v>
      </c>
      <c r="K5052" s="832">
        <v>0</v>
      </c>
      <c r="L5052" s="832">
        <v>0</v>
      </c>
      <c r="M5052" s="832">
        <v>0</v>
      </c>
      <c r="N5052" s="832">
        <v>0</v>
      </c>
      <c r="O5052" s="832">
        <v>0</v>
      </c>
      <c r="P5052" s="832">
        <v>0</v>
      </c>
      <c r="Q5052" s="832">
        <v>0</v>
      </c>
      <c r="R5052" s="832">
        <v>0</v>
      </c>
      <c r="S5052" s="832">
        <v>0</v>
      </c>
      <c r="T5052" s="832">
        <v>0</v>
      </c>
      <c r="U5052" s="832">
        <v>0</v>
      </c>
      <c r="V5052" s="832">
        <v>0</v>
      </c>
      <c r="W5052" s="832">
        <v>0</v>
      </c>
      <c r="X5052" s="832">
        <v>0</v>
      </c>
      <c r="Y5052" s="832">
        <v>0</v>
      </c>
      <c r="Z5052" s="832">
        <v>0</v>
      </c>
      <c r="AA5052" s="832">
        <v>0</v>
      </c>
      <c r="AB5052" s="832">
        <v>0</v>
      </c>
      <c r="AC5052" s="832">
        <v>0</v>
      </c>
      <c r="AD5052" s="832">
        <v>0</v>
      </c>
      <c r="AE5052" s="832">
        <v>0</v>
      </c>
      <c r="AF5052" s="832">
        <v>0</v>
      </c>
      <c r="AG5052" s="832">
        <v>0</v>
      </c>
      <c r="AH5052" s="832">
        <v>0</v>
      </c>
      <c r="AI5052" s="832">
        <v>0</v>
      </c>
    </row>
    <row r="5053" spans="1:35" ht="15" customHeight="1">
      <c r="A5053" s="832" t="s">
        <v>1150</v>
      </c>
      <c r="B5053" s="832">
        <v>2025</v>
      </c>
      <c r="C5053" s="832" t="s">
        <v>2560</v>
      </c>
      <c r="D5053" s="832" t="s">
        <v>2561</v>
      </c>
      <c r="E5053" s="832" t="s">
        <v>333</v>
      </c>
      <c r="F5053" s="832" t="s">
        <v>2443</v>
      </c>
      <c r="G5053" s="832">
        <v>11215</v>
      </c>
      <c r="H5053" s="832">
        <v>17850</v>
      </c>
      <c r="I5053" s="832">
        <v>24290</v>
      </c>
      <c r="J5053" s="832">
        <v>30260</v>
      </c>
      <c r="K5053" s="832">
        <v>32410</v>
      </c>
      <c r="L5053" s="832">
        <v>32410</v>
      </c>
      <c r="M5053" s="832">
        <v>34185</v>
      </c>
      <c r="N5053" s="832">
        <v>41164</v>
      </c>
      <c r="O5053" s="832">
        <v>47984</v>
      </c>
      <c r="P5053" s="832">
        <v>57154</v>
      </c>
      <c r="Q5053" s="832">
        <v>66604</v>
      </c>
      <c r="R5053" s="832">
        <v>83249</v>
      </c>
      <c r="S5053" s="832">
        <v>6054.91</v>
      </c>
      <c r="T5053" s="832">
        <v>6054.91</v>
      </c>
      <c r="U5053" s="832">
        <v>0</v>
      </c>
      <c r="V5053" s="832">
        <v>0</v>
      </c>
      <c r="W5053" s="832">
        <v>0</v>
      </c>
      <c r="X5053" s="832">
        <v>0</v>
      </c>
      <c r="Y5053" s="832">
        <v>0</v>
      </c>
      <c r="Z5053" s="832">
        <v>0</v>
      </c>
      <c r="AA5053" s="832">
        <v>0</v>
      </c>
      <c r="AB5053" s="832">
        <v>0</v>
      </c>
      <c r="AC5053" s="832">
        <v>0</v>
      </c>
      <c r="AD5053" s="832">
        <v>0</v>
      </c>
      <c r="AE5053" s="832">
        <v>0</v>
      </c>
      <c r="AF5053" s="832">
        <v>0</v>
      </c>
      <c r="AG5053" s="832">
        <v>0</v>
      </c>
      <c r="AH5053" s="832">
        <v>0</v>
      </c>
      <c r="AI5053" s="832">
        <v>0</v>
      </c>
    </row>
    <row r="5054" spans="1:35" ht="15" customHeight="1">
      <c r="A5054" s="832" t="s">
        <v>1150</v>
      </c>
      <c r="B5054" s="832">
        <v>2025</v>
      </c>
      <c r="C5054" s="832" t="s">
        <v>2562</v>
      </c>
      <c r="D5054" s="832" t="s">
        <v>2563</v>
      </c>
      <c r="E5054" s="832" t="s">
        <v>333</v>
      </c>
      <c r="F5054" s="832" t="s">
        <v>2443</v>
      </c>
      <c r="G5054" s="832">
        <v>0</v>
      </c>
      <c r="H5054" s="832">
        <v>0</v>
      </c>
      <c r="I5054" s="832">
        <v>2787.22</v>
      </c>
      <c r="J5054" s="832">
        <v>5268.22</v>
      </c>
      <c r="K5054" s="832">
        <v>5268.22</v>
      </c>
      <c r="L5054" s="832">
        <v>5268.22</v>
      </c>
      <c r="M5054" s="832">
        <v>5268.22</v>
      </c>
      <c r="N5054" s="832">
        <v>9244.42</v>
      </c>
      <c r="O5054" s="832">
        <v>13038.67</v>
      </c>
      <c r="P5054" s="832">
        <v>19220.740000000002</v>
      </c>
      <c r="Q5054" s="832">
        <v>26327.74</v>
      </c>
      <c r="R5054" s="832">
        <v>32499.19</v>
      </c>
      <c r="S5054" s="832">
        <v>2393.4299999999998</v>
      </c>
      <c r="T5054" s="832">
        <v>2393.4299999999998</v>
      </c>
      <c r="U5054" s="832">
        <v>0</v>
      </c>
      <c r="V5054" s="832">
        <v>0</v>
      </c>
      <c r="W5054" s="832">
        <v>0</v>
      </c>
      <c r="X5054" s="832">
        <v>0</v>
      </c>
      <c r="Y5054" s="832">
        <v>0</v>
      </c>
      <c r="Z5054" s="832">
        <v>0</v>
      </c>
      <c r="AA5054" s="832">
        <v>0</v>
      </c>
      <c r="AB5054" s="832">
        <v>0</v>
      </c>
      <c r="AC5054" s="832">
        <v>0</v>
      </c>
      <c r="AD5054" s="832">
        <v>0</v>
      </c>
      <c r="AE5054" s="832">
        <v>0</v>
      </c>
      <c r="AF5054" s="832">
        <v>0</v>
      </c>
      <c r="AG5054" s="832">
        <v>0</v>
      </c>
      <c r="AH5054" s="832">
        <v>0</v>
      </c>
      <c r="AI5054" s="832">
        <v>0</v>
      </c>
    </row>
    <row r="5055" spans="1:35" ht="15" customHeight="1">
      <c r="A5055" s="832" t="s">
        <v>1150</v>
      </c>
      <c r="B5055" s="832">
        <v>2025</v>
      </c>
      <c r="C5055" s="832" t="s">
        <v>2564</v>
      </c>
      <c r="D5055" s="832" t="s">
        <v>2565</v>
      </c>
      <c r="E5055" s="832" t="s">
        <v>333</v>
      </c>
      <c r="F5055" s="832" t="s">
        <v>2443</v>
      </c>
      <c r="G5055" s="832">
        <v>0</v>
      </c>
      <c r="H5055" s="832">
        <v>0</v>
      </c>
      <c r="I5055" s="832">
        <v>75</v>
      </c>
      <c r="J5055" s="832">
        <v>75</v>
      </c>
      <c r="K5055" s="832">
        <v>105</v>
      </c>
      <c r="L5055" s="832">
        <v>105</v>
      </c>
      <c r="M5055" s="832">
        <v>105</v>
      </c>
      <c r="N5055" s="832">
        <v>105</v>
      </c>
      <c r="O5055" s="832">
        <v>105</v>
      </c>
      <c r="P5055" s="832">
        <v>105</v>
      </c>
      <c r="Q5055" s="832">
        <v>105</v>
      </c>
      <c r="R5055" s="832">
        <v>105</v>
      </c>
      <c r="S5055" s="832">
        <v>9.5500000000000007</v>
      </c>
      <c r="T5055" s="832">
        <v>9.5500000000000007</v>
      </c>
      <c r="U5055" s="832">
        <v>0</v>
      </c>
      <c r="V5055" s="832">
        <v>0</v>
      </c>
      <c r="W5055" s="832">
        <v>0</v>
      </c>
      <c r="X5055" s="832">
        <v>0</v>
      </c>
      <c r="Y5055" s="832">
        <v>0</v>
      </c>
      <c r="Z5055" s="832">
        <v>0</v>
      </c>
      <c r="AA5055" s="832">
        <v>0</v>
      </c>
      <c r="AB5055" s="832">
        <v>0</v>
      </c>
      <c r="AC5055" s="832">
        <v>0</v>
      </c>
      <c r="AD5055" s="832">
        <v>0</v>
      </c>
      <c r="AE5055" s="832">
        <v>0</v>
      </c>
      <c r="AF5055" s="832">
        <v>0</v>
      </c>
      <c r="AG5055" s="832">
        <v>0</v>
      </c>
      <c r="AH5055" s="832">
        <v>0</v>
      </c>
      <c r="AI5055" s="832">
        <v>0</v>
      </c>
    </row>
    <row r="5056" spans="1:35" ht="15" customHeight="1">
      <c r="A5056" s="832" t="s">
        <v>1150</v>
      </c>
      <c r="B5056" s="832">
        <v>2025</v>
      </c>
      <c r="C5056" s="832" t="s">
        <v>2566</v>
      </c>
      <c r="D5056" s="832" t="s">
        <v>2567</v>
      </c>
      <c r="E5056" s="832" t="s">
        <v>333</v>
      </c>
      <c r="F5056" s="832" t="s">
        <v>2443</v>
      </c>
      <c r="G5056" s="832">
        <v>0</v>
      </c>
      <c r="H5056" s="832">
        <v>0</v>
      </c>
      <c r="I5056" s="832">
        <v>0</v>
      </c>
      <c r="J5056" s="832">
        <v>60</v>
      </c>
      <c r="K5056" s="832">
        <v>75</v>
      </c>
      <c r="L5056" s="832">
        <v>75</v>
      </c>
      <c r="M5056" s="832">
        <v>75</v>
      </c>
      <c r="N5056" s="832">
        <v>75</v>
      </c>
      <c r="O5056" s="832">
        <v>75</v>
      </c>
      <c r="P5056" s="832">
        <v>651</v>
      </c>
      <c r="Q5056" s="832">
        <v>1035</v>
      </c>
      <c r="R5056" s="832">
        <v>2225</v>
      </c>
      <c r="S5056" s="832">
        <v>94.09</v>
      </c>
      <c r="T5056" s="832">
        <v>94.09</v>
      </c>
      <c r="U5056" s="832">
        <v>0</v>
      </c>
      <c r="V5056" s="832">
        <v>0</v>
      </c>
      <c r="W5056" s="832">
        <v>0</v>
      </c>
      <c r="X5056" s="832">
        <v>0</v>
      </c>
      <c r="Y5056" s="832">
        <v>0</v>
      </c>
      <c r="Z5056" s="832">
        <v>0</v>
      </c>
      <c r="AA5056" s="832">
        <v>0</v>
      </c>
      <c r="AB5056" s="832">
        <v>0</v>
      </c>
      <c r="AC5056" s="832">
        <v>0</v>
      </c>
      <c r="AD5056" s="832">
        <v>0</v>
      </c>
      <c r="AE5056" s="832">
        <v>0</v>
      </c>
      <c r="AF5056" s="832">
        <v>0</v>
      </c>
      <c r="AG5056" s="832">
        <v>0</v>
      </c>
      <c r="AH5056" s="832">
        <v>0</v>
      </c>
      <c r="AI5056" s="832">
        <v>0</v>
      </c>
    </row>
    <row r="5057" spans="1:35" ht="15" customHeight="1">
      <c r="A5057" s="832" t="s">
        <v>1150</v>
      </c>
      <c r="B5057" s="832">
        <v>2025</v>
      </c>
      <c r="C5057" s="832" t="s">
        <v>2568</v>
      </c>
      <c r="D5057" s="832" t="s">
        <v>2502</v>
      </c>
      <c r="E5057" s="832" t="s">
        <v>333</v>
      </c>
      <c r="F5057" s="832" t="s">
        <v>2443</v>
      </c>
      <c r="G5057" s="832">
        <v>0</v>
      </c>
      <c r="H5057" s="832">
        <v>0</v>
      </c>
      <c r="I5057" s="832">
        <v>0</v>
      </c>
      <c r="J5057" s="832">
        <v>0</v>
      </c>
      <c r="K5057" s="832">
        <v>0</v>
      </c>
      <c r="L5057" s="832">
        <v>0</v>
      </c>
      <c r="M5057" s="832">
        <v>0</v>
      </c>
      <c r="N5057" s="832">
        <v>0</v>
      </c>
      <c r="O5057" s="832">
        <v>1266</v>
      </c>
      <c r="P5057" s="832">
        <v>1266</v>
      </c>
      <c r="Q5057" s="832">
        <v>2983</v>
      </c>
      <c r="R5057" s="832">
        <v>4077</v>
      </c>
      <c r="S5057" s="832">
        <v>271.18</v>
      </c>
      <c r="T5057" s="832">
        <v>271.18</v>
      </c>
      <c r="U5057" s="832">
        <v>0</v>
      </c>
      <c r="V5057" s="832">
        <v>0</v>
      </c>
      <c r="W5057" s="832">
        <v>0</v>
      </c>
      <c r="X5057" s="832">
        <v>0</v>
      </c>
      <c r="Y5057" s="832">
        <v>0</v>
      </c>
      <c r="Z5057" s="832">
        <v>0</v>
      </c>
      <c r="AA5057" s="832">
        <v>0</v>
      </c>
      <c r="AB5057" s="832">
        <v>0</v>
      </c>
      <c r="AC5057" s="832">
        <v>0</v>
      </c>
      <c r="AD5057" s="832">
        <v>0</v>
      </c>
      <c r="AE5057" s="832">
        <v>0</v>
      </c>
      <c r="AF5057" s="832">
        <v>0</v>
      </c>
      <c r="AG5057" s="832">
        <v>0</v>
      </c>
      <c r="AH5057" s="832">
        <v>0</v>
      </c>
      <c r="AI5057" s="832">
        <v>0</v>
      </c>
    </row>
    <row r="5058" spans="1:35" ht="15" customHeight="1">
      <c r="A5058" s="832" t="s">
        <v>1150</v>
      </c>
      <c r="B5058" s="832">
        <v>2025</v>
      </c>
      <c r="C5058" s="832" t="s">
        <v>2569</v>
      </c>
      <c r="D5058" s="832" t="s">
        <v>2356</v>
      </c>
      <c r="E5058" s="832" t="s">
        <v>333</v>
      </c>
      <c r="F5058" s="832" t="s">
        <v>2443</v>
      </c>
      <c r="G5058" s="832">
        <v>0</v>
      </c>
      <c r="H5058" s="832">
        <v>0</v>
      </c>
      <c r="I5058" s="832">
        <v>0</v>
      </c>
      <c r="J5058" s="832">
        <v>0</v>
      </c>
      <c r="K5058" s="832">
        <v>0</v>
      </c>
      <c r="L5058" s="832">
        <v>0</v>
      </c>
      <c r="M5058" s="832">
        <v>0</v>
      </c>
      <c r="N5058" s="832">
        <v>0</v>
      </c>
      <c r="O5058" s="832">
        <v>0</v>
      </c>
      <c r="P5058" s="832">
        <v>0</v>
      </c>
      <c r="Q5058" s="832">
        <v>0</v>
      </c>
      <c r="R5058" s="832">
        <v>0</v>
      </c>
      <c r="S5058" s="832">
        <v>0</v>
      </c>
      <c r="T5058" s="832">
        <v>0</v>
      </c>
      <c r="U5058" s="832">
        <v>0</v>
      </c>
      <c r="V5058" s="832">
        <v>0</v>
      </c>
      <c r="W5058" s="832">
        <v>0</v>
      </c>
      <c r="X5058" s="832">
        <v>0</v>
      </c>
      <c r="Y5058" s="832">
        <v>0</v>
      </c>
      <c r="Z5058" s="832">
        <v>0</v>
      </c>
      <c r="AA5058" s="832">
        <v>0</v>
      </c>
      <c r="AB5058" s="832">
        <v>0</v>
      </c>
      <c r="AC5058" s="832">
        <v>0</v>
      </c>
      <c r="AD5058" s="832">
        <v>0</v>
      </c>
      <c r="AE5058" s="832">
        <v>0</v>
      </c>
      <c r="AF5058" s="832">
        <v>0</v>
      </c>
      <c r="AG5058" s="832">
        <v>0</v>
      </c>
      <c r="AH5058" s="832">
        <v>0</v>
      </c>
      <c r="AI5058" s="832">
        <v>0</v>
      </c>
    </row>
    <row r="5059" spans="1:35" ht="15" customHeight="1">
      <c r="A5059" s="832" t="s">
        <v>1150</v>
      </c>
      <c r="B5059" s="832">
        <v>2025</v>
      </c>
      <c r="C5059" s="832" t="s">
        <v>2570</v>
      </c>
      <c r="D5059" s="832" t="s">
        <v>2571</v>
      </c>
      <c r="E5059" s="832" t="s">
        <v>1891</v>
      </c>
      <c r="F5059" s="832" t="s">
        <v>2443</v>
      </c>
      <c r="G5059" s="832">
        <v>0</v>
      </c>
      <c r="H5059" s="832">
        <v>0</v>
      </c>
      <c r="I5059" s="832">
        <v>0</v>
      </c>
      <c r="J5059" s="832">
        <v>0</v>
      </c>
      <c r="K5059" s="832">
        <v>0</v>
      </c>
      <c r="L5059" s="832">
        <v>0</v>
      </c>
      <c r="M5059" s="832">
        <v>0</v>
      </c>
      <c r="N5059" s="832">
        <v>0</v>
      </c>
      <c r="O5059" s="832">
        <v>43397.69</v>
      </c>
      <c r="P5059" s="832">
        <v>43397.69</v>
      </c>
      <c r="Q5059" s="832">
        <v>43397.69</v>
      </c>
      <c r="R5059" s="832">
        <v>43397.69</v>
      </c>
      <c r="S5059" s="832">
        <v>3945.24</v>
      </c>
      <c r="T5059" s="832">
        <v>3945.24</v>
      </c>
      <c r="U5059" s="832">
        <v>0</v>
      </c>
      <c r="V5059" s="832">
        <v>0</v>
      </c>
      <c r="W5059" s="832">
        <v>0</v>
      </c>
      <c r="X5059" s="832">
        <v>0</v>
      </c>
      <c r="Y5059" s="832">
        <v>0</v>
      </c>
      <c r="Z5059" s="832">
        <v>0</v>
      </c>
      <c r="AA5059" s="832">
        <v>0</v>
      </c>
      <c r="AB5059" s="832">
        <v>0</v>
      </c>
      <c r="AC5059" s="832">
        <v>0</v>
      </c>
      <c r="AD5059" s="832">
        <v>0</v>
      </c>
      <c r="AE5059" s="832">
        <v>0</v>
      </c>
      <c r="AF5059" s="832">
        <v>0</v>
      </c>
      <c r="AG5059" s="832">
        <v>0</v>
      </c>
      <c r="AH5059" s="832">
        <v>0</v>
      </c>
      <c r="AI5059" s="832">
        <v>0</v>
      </c>
    </row>
    <row r="5060" spans="1:35" ht="15" customHeight="1">
      <c r="A5060" s="832" t="s">
        <v>1150</v>
      </c>
      <c r="B5060" s="832">
        <v>2025</v>
      </c>
      <c r="C5060" s="832" t="s">
        <v>2572</v>
      </c>
      <c r="D5060" s="832" t="s">
        <v>2573</v>
      </c>
      <c r="E5060" s="832" t="s">
        <v>1891</v>
      </c>
      <c r="F5060" s="832" t="s">
        <v>2443</v>
      </c>
      <c r="G5060" s="832">
        <v>1280668.74</v>
      </c>
      <c r="H5060" s="832">
        <v>1398360.43</v>
      </c>
      <c r="I5060" s="832">
        <v>1398360.43</v>
      </c>
      <c r="J5060" s="832">
        <v>3774922.38</v>
      </c>
      <c r="K5060" s="832">
        <v>4236280.78</v>
      </c>
      <c r="L5060" s="832">
        <v>4236280.78</v>
      </c>
      <c r="M5060" s="832">
        <v>4294936.88</v>
      </c>
      <c r="N5060" s="832">
        <v>4482505.9000000004</v>
      </c>
      <c r="O5060" s="832">
        <v>4482505.9000000004</v>
      </c>
      <c r="P5060" s="832">
        <v>4797433.75</v>
      </c>
      <c r="Q5060" s="832">
        <v>4857604.99</v>
      </c>
      <c r="R5060" s="832">
        <v>5115527.72</v>
      </c>
      <c r="S5060" s="832">
        <v>441600.45</v>
      </c>
      <c r="T5060" s="832">
        <v>441600.45</v>
      </c>
      <c r="U5060" s="832">
        <v>0</v>
      </c>
      <c r="V5060" s="832">
        <v>0</v>
      </c>
      <c r="W5060" s="832">
        <v>0</v>
      </c>
      <c r="X5060" s="832">
        <v>0</v>
      </c>
      <c r="Y5060" s="832">
        <v>0</v>
      </c>
      <c r="Z5060" s="832">
        <v>0</v>
      </c>
      <c r="AA5060" s="832">
        <v>0</v>
      </c>
      <c r="AB5060" s="832">
        <v>0</v>
      </c>
      <c r="AC5060" s="832">
        <v>0</v>
      </c>
      <c r="AD5060" s="832">
        <v>0</v>
      </c>
      <c r="AE5060" s="832">
        <v>0</v>
      </c>
      <c r="AF5060" s="832">
        <v>0</v>
      </c>
      <c r="AG5060" s="832">
        <v>0</v>
      </c>
      <c r="AH5060" s="832">
        <v>0</v>
      </c>
      <c r="AI5060" s="832">
        <v>0</v>
      </c>
    </row>
    <row r="5061" spans="1:35" ht="15" customHeight="1">
      <c r="A5061" s="832" t="s">
        <v>1150</v>
      </c>
      <c r="B5061" s="832">
        <v>2025</v>
      </c>
      <c r="C5061" s="832" t="s">
        <v>2574</v>
      </c>
      <c r="D5061" s="832" t="s">
        <v>2575</v>
      </c>
      <c r="E5061" s="832" t="s">
        <v>1891</v>
      </c>
      <c r="F5061" s="832" t="s">
        <v>2443</v>
      </c>
      <c r="G5061" s="832">
        <v>182851.21</v>
      </c>
      <c r="H5061" s="832">
        <v>242856.59</v>
      </c>
      <c r="I5061" s="832">
        <v>242856.59</v>
      </c>
      <c r="J5061" s="832">
        <v>294874.21999999997</v>
      </c>
      <c r="K5061" s="832">
        <v>345686.22</v>
      </c>
      <c r="L5061" s="832">
        <v>397585.22</v>
      </c>
      <c r="M5061" s="832">
        <v>500411.74</v>
      </c>
      <c r="N5061" s="832">
        <v>727487.42</v>
      </c>
      <c r="O5061" s="832">
        <v>891165.12</v>
      </c>
      <c r="P5061" s="832">
        <v>1268574.21</v>
      </c>
      <c r="Q5061" s="832">
        <v>1476458.25</v>
      </c>
      <c r="R5061" s="832">
        <v>1697661.73</v>
      </c>
      <c r="S5061" s="832">
        <v>134223.48000000001</v>
      </c>
      <c r="T5061" s="832">
        <v>134223.48000000001</v>
      </c>
      <c r="U5061" s="832">
        <v>0</v>
      </c>
      <c r="V5061" s="832">
        <v>0</v>
      </c>
      <c r="W5061" s="832">
        <v>0</v>
      </c>
      <c r="X5061" s="832">
        <v>0</v>
      </c>
      <c r="Y5061" s="832">
        <v>0</v>
      </c>
      <c r="Z5061" s="832">
        <v>0</v>
      </c>
      <c r="AA5061" s="832">
        <v>0</v>
      </c>
      <c r="AB5061" s="832">
        <v>0</v>
      </c>
      <c r="AC5061" s="832">
        <v>0</v>
      </c>
      <c r="AD5061" s="832">
        <v>0</v>
      </c>
      <c r="AE5061" s="832">
        <v>0</v>
      </c>
      <c r="AF5061" s="832">
        <v>0</v>
      </c>
      <c r="AG5061" s="832">
        <v>0</v>
      </c>
      <c r="AH5061" s="832">
        <v>0</v>
      </c>
      <c r="AI5061" s="832">
        <v>0</v>
      </c>
    </row>
    <row r="5062" spans="1:35" ht="15" customHeight="1">
      <c r="A5062" s="832" t="s">
        <v>1150</v>
      </c>
      <c r="B5062" s="832">
        <v>2025</v>
      </c>
      <c r="C5062" s="832" t="s">
        <v>2576</v>
      </c>
      <c r="D5062" s="832" t="s">
        <v>2573</v>
      </c>
      <c r="E5062" s="832" t="s">
        <v>1891</v>
      </c>
      <c r="F5062" s="832" t="s">
        <v>2443</v>
      </c>
      <c r="G5062" s="832">
        <v>0</v>
      </c>
      <c r="H5062" s="832">
        <v>0</v>
      </c>
      <c r="I5062" s="832">
        <v>0</v>
      </c>
      <c r="J5062" s="832">
        <v>0</v>
      </c>
      <c r="K5062" s="832">
        <v>0</v>
      </c>
      <c r="L5062" s="832">
        <v>0</v>
      </c>
      <c r="M5062" s="832">
        <v>0</v>
      </c>
      <c r="N5062" s="832">
        <v>0</v>
      </c>
      <c r="O5062" s="832">
        <v>0</v>
      </c>
      <c r="P5062" s="832">
        <v>0</v>
      </c>
      <c r="Q5062" s="832">
        <v>0</v>
      </c>
      <c r="R5062" s="832">
        <v>0</v>
      </c>
      <c r="S5062" s="832">
        <v>0</v>
      </c>
      <c r="T5062" s="832">
        <v>0</v>
      </c>
      <c r="U5062" s="832">
        <v>0</v>
      </c>
      <c r="V5062" s="832">
        <v>0</v>
      </c>
      <c r="W5062" s="832">
        <v>0</v>
      </c>
      <c r="X5062" s="832">
        <v>0</v>
      </c>
      <c r="Y5062" s="832">
        <v>0</v>
      </c>
      <c r="Z5062" s="832">
        <v>0</v>
      </c>
      <c r="AA5062" s="832">
        <v>0</v>
      </c>
      <c r="AB5062" s="832">
        <v>0</v>
      </c>
      <c r="AC5062" s="832">
        <v>0</v>
      </c>
      <c r="AD5062" s="832">
        <v>0</v>
      </c>
      <c r="AE5062" s="832">
        <v>0</v>
      </c>
      <c r="AF5062" s="832">
        <v>0</v>
      </c>
      <c r="AG5062" s="832">
        <v>0</v>
      </c>
      <c r="AH5062" s="832">
        <v>0</v>
      </c>
      <c r="AI5062" s="832">
        <v>0</v>
      </c>
    </row>
    <row r="5063" spans="1:35" ht="15" customHeight="1">
      <c r="A5063" s="832" t="s">
        <v>1150</v>
      </c>
      <c r="B5063" s="832">
        <v>2025</v>
      </c>
      <c r="C5063" s="832" t="s">
        <v>2577</v>
      </c>
      <c r="D5063" s="832" t="s">
        <v>2578</v>
      </c>
      <c r="E5063" s="832" t="s">
        <v>1891</v>
      </c>
      <c r="F5063" s="832" t="s">
        <v>2443</v>
      </c>
      <c r="G5063" s="832">
        <v>0</v>
      </c>
      <c r="H5063" s="832">
        <v>0</v>
      </c>
      <c r="I5063" s="832">
        <v>0</v>
      </c>
      <c r="J5063" s="832">
        <v>0</v>
      </c>
      <c r="K5063" s="832">
        <v>0</v>
      </c>
      <c r="L5063" s="832">
        <v>146520.17000000001</v>
      </c>
      <c r="M5063" s="832">
        <v>212127.09</v>
      </c>
      <c r="N5063" s="832">
        <v>360254.91</v>
      </c>
      <c r="O5063" s="832">
        <v>524483.15</v>
      </c>
      <c r="P5063" s="832">
        <v>657750.49</v>
      </c>
      <c r="Q5063" s="832">
        <v>804020.36</v>
      </c>
      <c r="R5063" s="832">
        <v>1037003.62</v>
      </c>
      <c r="S5063" s="832">
        <v>73092.759999999995</v>
      </c>
      <c r="T5063" s="832">
        <v>73092.759999999995</v>
      </c>
      <c r="U5063" s="832">
        <v>0</v>
      </c>
      <c r="V5063" s="832">
        <v>0</v>
      </c>
      <c r="W5063" s="832">
        <v>0</v>
      </c>
      <c r="X5063" s="832">
        <v>0</v>
      </c>
      <c r="Y5063" s="832">
        <v>0</v>
      </c>
      <c r="Z5063" s="832">
        <v>0</v>
      </c>
      <c r="AA5063" s="832">
        <v>0</v>
      </c>
      <c r="AB5063" s="832">
        <v>0</v>
      </c>
      <c r="AC5063" s="832">
        <v>0</v>
      </c>
      <c r="AD5063" s="832">
        <v>0</v>
      </c>
      <c r="AE5063" s="832">
        <v>0</v>
      </c>
      <c r="AF5063" s="832">
        <v>0</v>
      </c>
      <c r="AG5063" s="832">
        <v>0</v>
      </c>
      <c r="AH5063" s="832">
        <v>0</v>
      </c>
      <c r="AI5063" s="832">
        <v>0</v>
      </c>
    </row>
    <row r="5064" spans="1:35" ht="15" customHeight="1">
      <c r="A5064" s="832" t="s">
        <v>1150</v>
      </c>
      <c r="B5064" s="832">
        <v>2025</v>
      </c>
      <c r="C5064" s="832" t="s">
        <v>2579</v>
      </c>
      <c r="D5064" s="832" t="s">
        <v>2580</v>
      </c>
      <c r="E5064" s="832" t="s">
        <v>333</v>
      </c>
      <c r="F5064" s="832" t="s">
        <v>2443</v>
      </c>
      <c r="G5064" s="832">
        <v>350385.33</v>
      </c>
      <c r="H5064" s="832">
        <v>651372.29</v>
      </c>
      <c r="I5064" s="832">
        <v>935117.87</v>
      </c>
      <c r="J5064" s="832">
        <v>1246274.98</v>
      </c>
      <c r="K5064" s="832">
        <v>1520682.17</v>
      </c>
      <c r="L5064" s="832">
        <v>1745732.95</v>
      </c>
      <c r="M5064" s="832">
        <v>2008403.05</v>
      </c>
      <c r="N5064" s="832">
        <v>2291587.7799999998</v>
      </c>
      <c r="O5064" s="832">
        <v>2568626.12</v>
      </c>
      <c r="P5064" s="832">
        <v>2832186.79</v>
      </c>
      <c r="Q5064" s="832">
        <v>3063135.34</v>
      </c>
      <c r="R5064" s="832">
        <v>3334169.73</v>
      </c>
      <c r="S5064" s="832">
        <v>278466.84999999998</v>
      </c>
      <c r="T5064" s="832">
        <v>278466.84999999998</v>
      </c>
      <c r="U5064" s="832">
        <v>0</v>
      </c>
      <c r="V5064" s="832">
        <v>0</v>
      </c>
      <c r="W5064" s="832">
        <v>0</v>
      </c>
      <c r="X5064" s="832">
        <v>0</v>
      </c>
      <c r="Y5064" s="832">
        <v>0</v>
      </c>
      <c r="Z5064" s="832">
        <v>0</v>
      </c>
      <c r="AA5064" s="832">
        <v>0</v>
      </c>
      <c r="AB5064" s="832">
        <v>0</v>
      </c>
      <c r="AC5064" s="832">
        <v>0</v>
      </c>
      <c r="AD5064" s="832">
        <v>0</v>
      </c>
      <c r="AE5064" s="832">
        <v>0</v>
      </c>
      <c r="AF5064" s="832">
        <v>0</v>
      </c>
      <c r="AG5064" s="832">
        <v>0</v>
      </c>
      <c r="AH5064" s="832">
        <v>0</v>
      </c>
      <c r="AI5064" s="832">
        <v>0</v>
      </c>
    </row>
    <row r="5065" spans="1:35" ht="15" customHeight="1">
      <c r="A5065" s="832" t="s">
        <v>1150</v>
      </c>
      <c r="B5065" s="832">
        <v>2025</v>
      </c>
      <c r="C5065" s="832" t="s">
        <v>2581</v>
      </c>
      <c r="D5065" s="832" t="s">
        <v>2582</v>
      </c>
      <c r="E5065" s="832" t="s">
        <v>333</v>
      </c>
      <c r="F5065" s="832" t="s">
        <v>2443</v>
      </c>
      <c r="G5065" s="832">
        <v>2125.23</v>
      </c>
      <c r="H5065" s="832">
        <v>5421.27</v>
      </c>
      <c r="I5065" s="832">
        <v>6749.98</v>
      </c>
      <c r="J5065" s="832">
        <v>13285.36</v>
      </c>
      <c r="K5065" s="832">
        <v>16252.31</v>
      </c>
      <c r="L5065" s="832">
        <v>26712.85</v>
      </c>
      <c r="M5065" s="832">
        <v>36070.39</v>
      </c>
      <c r="N5065" s="832">
        <v>43373.25</v>
      </c>
      <c r="O5065" s="832">
        <v>50634.239999999998</v>
      </c>
      <c r="P5065" s="832">
        <v>59220.81</v>
      </c>
      <c r="Q5065" s="832">
        <v>66994.36</v>
      </c>
      <c r="R5065" s="832">
        <v>72704.59</v>
      </c>
      <c r="S5065" s="832">
        <v>6090.4</v>
      </c>
      <c r="T5065" s="832">
        <v>6090.4</v>
      </c>
      <c r="U5065" s="832">
        <v>0</v>
      </c>
      <c r="V5065" s="832">
        <v>0</v>
      </c>
      <c r="W5065" s="832">
        <v>0</v>
      </c>
      <c r="X5065" s="832">
        <v>0</v>
      </c>
      <c r="Y5065" s="832">
        <v>0</v>
      </c>
      <c r="Z5065" s="832">
        <v>0</v>
      </c>
      <c r="AA5065" s="832">
        <v>0</v>
      </c>
      <c r="AB5065" s="832">
        <v>0</v>
      </c>
      <c r="AC5065" s="832">
        <v>0</v>
      </c>
      <c r="AD5065" s="832">
        <v>0</v>
      </c>
      <c r="AE5065" s="832">
        <v>0</v>
      </c>
      <c r="AF5065" s="832">
        <v>0</v>
      </c>
      <c r="AG5065" s="832">
        <v>0</v>
      </c>
      <c r="AH5065" s="832">
        <v>0</v>
      </c>
      <c r="AI5065" s="832">
        <v>0</v>
      </c>
    </row>
    <row r="5066" spans="1:35" ht="15" customHeight="1">
      <c r="A5066" s="832" t="s">
        <v>1150</v>
      </c>
      <c r="B5066" s="832">
        <v>2025</v>
      </c>
      <c r="C5066" s="832" t="s">
        <v>2583</v>
      </c>
      <c r="D5066" s="832" t="s">
        <v>2584</v>
      </c>
      <c r="E5066" s="832" t="s">
        <v>333</v>
      </c>
      <c r="F5066" s="832" t="s">
        <v>2443</v>
      </c>
      <c r="G5066" s="832">
        <v>19251.810000000001</v>
      </c>
      <c r="H5066" s="832">
        <v>29303.55</v>
      </c>
      <c r="I5066" s="832">
        <v>43894.89</v>
      </c>
      <c r="J5066" s="832">
        <v>60777.57</v>
      </c>
      <c r="K5066" s="832">
        <v>72959.78</v>
      </c>
      <c r="L5066" s="832">
        <v>86951.9</v>
      </c>
      <c r="M5066" s="832">
        <v>103155.73</v>
      </c>
      <c r="N5066" s="832">
        <v>117415.27</v>
      </c>
      <c r="O5066" s="832">
        <v>133744.17000000001</v>
      </c>
      <c r="P5066" s="832">
        <v>151125.44</v>
      </c>
      <c r="Q5066" s="832">
        <v>172001</v>
      </c>
      <c r="R5066" s="832">
        <v>187980.9</v>
      </c>
      <c r="S5066" s="832">
        <v>15636.45</v>
      </c>
      <c r="T5066" s="832">
        <v>15636.45</v>
      </c>
      <c r="U5066" s="832">
        <v>0</v>
      </c>
      <c r="V5066" s="832">
        <v>0</v>
      </c>
      <c r="W5066" s="832">
        <v>0</v>
      </c>
      <c r="X5066" s="832">
        <v>0</v>
      </c>
      <c r="Y5066" s="832">
        <v>0</v>
      </c>
      <c r="Z5066" s="832">
        <v>0</v>
      </c>
      <c r="AA5066" s="832">
        <v>0</v>
      </c>
      <c r="AB5066" s="832">
        <v>0</v>
      </c>
      <c r="AC5066" s="832">
        <v>0</v>
      </c>
      <c r="AD5066" s="832">
        <v>0</v>
      </c>
      <c r="AE5066" s="832">
        <v>0</v>
      </c>
      <c r="AF5066" s="832">
        <v>0</v>
      </c>
      <c r="AG5066" s="832">
        <v>0</v>
      </c>
      <c r="AH5066" s="832">
        <v>0</v>
      </c>
      <c r="AI5066" s="832">
        <v>0</v>
      </c>
    </row>
    <row r="5067" spans="1:35" ht="15" customHeight="1">
      <c r="A5067" s="832" t="s">
        <v>1150</v>
      </c>
      <c r="B5067" s="832">
        <v>2025</v>
      </c>
      <c r="C5067" s="832" t="s">
        <v>2585</v>
      </c>
      <c r="D5067" s="832" t="s">
        <v>2586</v>
      </c>
      <c r="E5067" s="832" t="s">
        <v>333</v>
      </c>
      <c r="F5067" s="832" t="s">
        <v>2443</v>
      </c>
      <c r="G5067" s="832">
        <v>42676.08</v>
      </c>
      <c r="H5067" s="832">
        <v>73940.320000000007</v>
      </c>
      <c r="I5067" s="832">
        <v>108116.96</v>
      </c>
      <c r="J5067" s="832">
        <v>167005.38</v>
      </c>
      <c r="K5067" s="832">
        <v>235719.7</v>
      </c>
      <c r="L5067" s="832">
        <v>289322.65999999997</v>
      </c>
      <c r="M5067" s="832">
        <v>332253.84000000003</v>
      </c>
      <c r="N5067" s="832">
        <v>362005.58</v>
      </c>
      <c r="O5067" s="832">
        <v>394521.27</v>
      </c>
      <c r="P5067" s="832">
        <v>447895.46</v>
      </c>
      <c r="Q5067" s="832">
        <v>497528.04</v>
      </c>
      <c r="R5067" s="832">
        <v>530952.97</v>
      </c>
      <c r="S5067" s="832">
        <v>45229.82</v>
      </c>
      <c r="T5067" s="832">
        <v>45229.82</v>
      </c>
      <c r="U5067" s="832">
        <v>0</v>
      </c>
      <c r="V5067" s="832">
        <v>0</v>
      </c>
      <c r="W5067" s="832">
        <v>0</v>
      </c>
      <c r="X5067" s="832">
        <v>0</v>
      </c>
      <c r="Y5067" s="832">
        <v>0</v>
      </c>
      <c r="Z5067" s="832">
        <v>0</v>
      </c>
      <c r="AA5067" s="832">
        <v>0</v>
      </c>
      <c r="AB5067" s="832">
        <v>0</v>
      </c>
      <c r="AC5067" s="832">
        <v>0</v>
      </c>
      <c r="AD5067" s="832">
        <v>0</v>
      </c>
      <c r="AE5067" s="832">
        <v>0</v>
      </c>
      <c r="AF5067" s="832">
        <v>0</v>
      </c>
      <c r="AG5067" s="832">
        <v>0</v>
      </c>
      <c r="AH5067" s="832">
        <v>0</v>
      </c>
      <c r="AI5067" s="832">
        <v>0</v>
      </c>
    </row>
    <row r="5068" spans="1:35" ht="15" customHeight="1">
      <c r="A5068" s="832" t="s">
        <v>1150</v>
      </c>
      <c r="B5068" s="832">
        <v>2025</v>
      </c>
      <c r="C5068" s="832" t="s">
        <v>2587</v>
      </c>
      <c r="D5068" s="832" t="s">
        <v>2588</v>
      </c>
      <c r="E5068" s="832" t="s">
        <v>333</v>
      </c>
      <c r="F5068" s="832" t="s">
        <v>2443</v>
      </c>
      <c r="G5068" s="832">
        <v>0</v>
      </c>
      <c r="H5068" s="832">
        <v>0</v>
      </c>
      <c r="I5068" s="832">
        <v>0</v>
      </c>
      <c r="J5068" s="832">
        <v>0</v>
      </c>
      <c r="K5068" s="832">
        <v>0</v>
      </c>
      <c r="L5068" s="832">
        <v>0</v>
      </c>
      <c r="M5068" s="832">
        <v>0</v>
      </c>
      <c r="N5068" s="832">
        <v>0</v>
      </c>
      <c r="O5068" s="832">
        <v>0</v>
      </c>
      <c r="P5068" s="832">
        <v>0</v>
      </c>
      <c r="Q5068" s="832">
        <v>0</v>
      </c>
      <c r="R5068" s="832">
        <v>0</v>
      </c>
      <c r="S5068" s="832">
        <v>0</v>
      </c>
      <c r="T5068" s="832">
        <v>0</v>
      </c>
      <c r="U5068" s="832">
        <v>0</v>
      </c>
      <c r="V5068" s="832">
        <v>0</v>
      </c>
      <c r="W5068" s="832">
        <v>0</v>
      </c>
      <c r="X5068" s="832">
        <v>0</v>
      </c>
      <c r="Y5068" s="832">
        <v>0</v>
      </c>
      <c r="Z5068" s="832">
        <v>0</v>
      </c>
      <c r="AA5068" s="832">
        <v>0</v>
      </c>
      <c r="AB5068" s="832">
        <v>0</v>
      </c>
      <c r="AC5068" s="832">
        <v>0</v>
      </c>
      <c r="AD5068" s="832">
        <v>0</v>
      </c>
      <c r="AE5068" s="832">
        <v>0</v>
      </c>
      <c r="AF5068" s="832">
        <v>0</v>
      </c>
      <c r="AG5068" s="832">
        <v>0</v>
      </c>
      <c r="AH5068" s="832">
        <v>0</v>
      </c>
      <c r="AI5068" s="832">
        <v>0</v>
      </c>
    </row>
    <row r="5069" spans="1:35" ht="15" customHeight="1">
      <c r="A5069" s="832" t="s">
        <v>1150</v>
      </c>
      <c r="B5069" s="832">
        <v>2025</v>
      </c>
      <c r="C5069" s="832" t="s">
        <v>2589</v>
      </c>
      <c r="D5069" s="832" t="s">
        <v>2590</v>
      </c>
      <c r="E5069" s="832" t="s">
        <v>333</v>
      </c>
      <c r="F5069" s="832" t="s">
        <v>2443</v>
      </c>
      <c r="G5069" s="832">
        <v>0</v>
      </c>
      <c r="H5069" s="832">
        <v>0</v>
      </c>
      <c r="I5069" s="832">
        <v>0</v>
      </c>
      <c r="J5069" s="832">
        <v>0</v>
      </c>
      <c r="K5069" s="832">
        <v>0</v>
      </c>
      <c r="L5069" s="832">
        <v>0</v>
      </c>
      <c r="M5069" s="832">
        <v>0</v>
      </c>
      <c r="N5069" s="832">
        <v>0</v>
      </c>
      <c r="O5069" s="832">
        <v>0</v>
      </c>
      <c r="P5069" s="832">
        <v>0</v>
      </c>
      <c r="Q5069" s="832">
        <v>0</v>
      </c>
      <c r="R5069" s="832">
        <v>0</v>
      </c>
      <c r="S5069" s="832">
        <v>0</v>
      </c>
      <c r="T5069" s="832">
        <v>0</v>
      </c>
      <c r="U5069" s="832">
        <v>0</v>
      </c>
      <c r="V5069" s="832">
        <v>0</v>
      </c>
      <c r="W5069" s="832">
        <v>0</v>
      </c>
      <c r="X5069" s="832">
        <v>0</v>
      </c>
      <c r="Y5069" s="832">
        <v>0</v>
      </c>
      <c r="Z5069" s="832">
        <v>0</v>
      </c>
      <c r="AA5069" s="832">
        <v>0</v>
      </c>
      <c r="AB5069" s="832">
        <v>0</v>
      </c>
      <c r="AC5069" s="832">
        <v>0</v>
      </c>
      <c r="AD5069" s="832">
        <v>0</v>
      </c>
      <c r="AE5069" s="832">
        <v>0</v>
      </c>
      <c r="AF5069" s="832">
        <v>0</v>
      </c>
      <c r="AG5069" s="832">
        <v>0</v>
      </c>
      <c r="AH5069" s="832">
        <v>0</v>
      </c>
      <c r="AI5069" s="832">
        <v>0</v>
      </c>
    </row>
    <row r="5070" spans="1:35" ht="15" customHeight="1">
      <c r="A5070" s="832" t="s">
        <v>1150</v>
      </c>
      <c r="B5070" s="832">
        <v>2025</v>
      </c>
      <c r="C5070" s="832" t="s">
        <v>2591</v>
      </c>
      <c r="D5070" s="832" t="s">
        <v>2592</v>
      </c>
      <c r="E5070" s="832" t="s">
        <v>333</v>
      </c>
      <c r="F5070" s="832" t="s">
        <v>2443</v>
      </c>
      <c r="G5070" s="832">
        <v>104931</v>
      </c>
      <c r="H5070" s="832">
        <v>184651.38</v>
      </c>
      <c r="I5070" s="832">
        <v>279512.61</v>
      </c>
      <c r="J5070" s="832">
        <v>324453</v>
      </c>
      <c r="K5070" s="832">
        <v>388912.77</v>
      </c>
      <c r="L5070" s="832">
        <v>475208.94</v>
      </c>
      <c r="M5070" s="832">
        <v>584712.52</v>
      </c>
      <c r="N5070" s="832">
        <v>677634.84</v>
      </c>
      <c r="O5070" s="832">
        <v>833797.62</v>
      </c>
      <c r="P5070" s="832">
        <v>906966.42</v>
      </c>
      <c r="Q5070" s="832">
        <v>921004.11</v>
      </c>
      <c r="R5070" s="832">
        <v>993292.51</v>
      </c>
      <c r="S5070" s="832">
        <v>83727.649999999994</v>
      </c>
      <c r="T5070" s="832">
        <v>83727.649999999994</v>
      </c>
      <c r="U5070" s="832">
        <v>0</v>
      </c>
      <c r="V5070" s="832">
        <v>0</v>
      </c>
      <c r="W5070" s="832">
        <v>0</v>
      </c>
      <c r="X5070" s="832">
        <v>0</v>
      </c>
      <c r="Y5070" s="832">
        <v>0</v>
      </c>
      <c r="Z5070" s="832">
        <v>0</v>
      </c>
      <c r="AA5070" s="832">
        <v>0</v>
      </c>
      <c r="AB5070" s="832">
        <v>0</v>
      </c>
      <c r="AC5070" s="832">
        <v>0</v>
      </c>
      <c r="AD5070" s="832">
        <v>0</v>
      </c>
      <c r="AE5070" s="832">
        <v>0</v>
      </c>
      <c r="AF5070" s="832">
        <v>0</v>
      </c>
      <c r="AG5070" s="832">
        <v>0</v>
      </c>
      <c r="AH5070" s="832">
        <v>0</v>
      </c>
      <c r="AI5070" s="832">
        <v>0</v>
      </c>
    </row>
    <row r="5071" spans="1:35" ht="15" customHeight="1">
      <c r="A5071" s="832" t="s">
        <v>1150</v>
      </c>
      <c r="B5071" s="832">
        <v>2025</v>
      </c>
      <c r="C5071" s="832" t="s">
        <v>2593</v>
      </c>
      <c r="D5071" s="832" t="s">
        <v>2594</v>
      </c>
      <c r="E5071" s="832" t="s">
        <v>333</v>
      </c>
      <c r="F5071" s="832" t="s">
        <v>2443</v>
      </c>
      <c r="G5071" s="832">
        <v>6786.7</v>
      </c>
      <c r="H5071" s="832">
        <v>12825.67</v>
      </c>
      <c r="I5071" s="832">
        <v>16341.12</v>
      </c>
      <c r="J5071" s="832">
        <v>19950.47</v>
      </c>
      <c r="K5071" s="832">
        <v>26650.43</v>
      </c>
      <c r="L5071" s="832">
        <v>31503.49</v>
      </c>
      <c r="M5071" s="832">
        <v>39692.04</v>
      </c>
      <c r="N5071" s="832">
        <v>44911.519999999997</v>
      </c>
      <c r="O5071" s="832">
        <v>53247.34</v>
      </c>
      <c r="P5071" s="832">
        <v>61131.08</v>
      </c>
      <c r="Q5071" s="832">
        <v>71323.48</v>
      </c>
      <c r="R5071" s="832">
        <v>83240.070000000007</v>
      </c>
      <c r="S5071" s="832">
        <v>6483.95</v>
      </c>
      <c r="T5071" s="832">
        <v>6483.95</v>
      </c>
      <c r="U5071" s="832">
        <v>0</v>
      </c>
      <c r="V5071" s="832">
        <v>0</v>
      </c>
      <c r="W5071" s="832">
        <v>0</v>
      </c>
      <c r="X5071" s="832">
        <v>0</v>
      </c>
      <c r="Y5071" s="832">
        <v>0</v>
      </c>
      <c r="Z5071" s="832">
        <v>0</v>
      </c>
      <c r="AA5071" s="832">
        <v>0</v>
      </c>
      <c r="AB5071" s="832">
        <v>0</v>
      </c>
      <c r="AC5071" s="832">
        <v>0</v>
      </c>
      <c r="AD5071" s="832">
        <v>0</v>
      </c>
      <c r="AE5071" s="832">
        <v>0</v>
      </c>
      <c r="AF5071" s="832">
        <v>0</v>
      </c>
      <c r="AG5071" s="832">
        <v>0</v>
      </c>
      <c r="AH5071" s="832">
        <v>0</v>
      </c>
      <c r="AI5071" s="832">
        <v>0</v>
      </c>
    </row>
    <row r="5072" spans="1:35" ht="15" customHeight="1">
      <c r="A5072" s="832" t="s">
        <v>1150</v>
      </c>
      <c r="B5072" s="832">
        <v>2025</v>
      </c>
      <c r="C5072" s="832" t="s">
        <v>2595</v>
      </c>
      <c r="D5072" s="832" t="s">
        <v>2596</v>
      </c>
      <c r="E5072" s="832" t="s">
        <v>333</v>
      </c>
      <c r="F5072" s="832" t="s">
        <v>2443</v>
      </c>
      <c r="G5072" s="832">
        <v>0</v>
      </c>
      <c r="H5072" s="832">
        <v>0</v>
      </c>
      <c r="I5072" s="832">
        <v>0</v>
      </c>
      <c r="J5072" s="832">
        <v>0</v>
      </c>
      <c r="K5072" s="832">
        <v>0</v>
      </c>
      <c r="L5072" s="832">
        <v>0</v>
      </c>
      <c r="M5072" s="832">
        <v>0</v>
      </c>
      <c r="N5072" s="832">
        <v>0</v>
      </c>
      <c r="O5072" s="832">
        <v>0</v>
      </c>
      <c r="P5072" s="832">
        <v>0</v>
      </c>
      <c r="Q5072" s="832">
        <v>0</v>
      </c>
      <c r="R5072" s="832">
        <v>0</v>
      </c>
      <c r="S5072" s="832">
        <v>0</v>
      </c>
      <c r="T5072" s="832">
        <v>0</v>
      </c>
      <c r="U5072" s="832">
        <v>0</v>
      </c>
      <c r="V5072" s="832">
        <v>0</v>
      </c>
      <c r="W5072" s="832">
        <v>0</v>
      </c>
      <c r="X5072" s="832">
        <v>0</v>
      </c>
      <c r="Y5072" s="832">
        <v>0</v>
      </c>
      <c r="Z5072" s="832">
        <v>0</v>
      </c>
      <c r="AA5072" s="832">
        <v>0</v>
      </c>
      <c r="AB5072" s="832">
        <v>0</v>
      </c>
      <c r="AC5072" s="832">
        <v>0</v>
      </c>
      <c r="AD5072" s="832">
        <v>0</v>
      </c>
      <c r="AE5072" s="832">
        <v>0</v>
      </c>
      <c r="AF5072" s="832">
        <v>0</v>
      </c>
      <c r="AG5072" s="832">
        <v>0</v>
      </c>
      <c r="AH5072" s="832">
        <v>0</v>
      </c>
      <c r="AI5072" s="832">
        <v>0</v>
      </c>
    </row>
    <row r="5073" spans="1:35" ht="15" customHeight="1">
      <c r="A5073" s="832" t="s">
        <v>1150</v>
      </c>
      <c r="B5073" s="832">
        <v>2025</v>
      </c>
      <c r="C5073" s="832" t="s">
        <v>2597</v>
      </c>
      <c r="D5073" s="832" t="s">
        <v>2598</v>
      </c>
      <c r="E5073" s="832" t="s">
        <v>333</v>
      </c>
      <c r="F5073" s="832" t="s">
        <v>2443</v>
      </c>
      <c r="G5073" s="832">
        <v>64596.42</v>
      </c>
      <c r="H5073" s="832">
        <v>87994.02</v>
      </c>
      <c r="I5073" s="832">
        <v>116509.83</v>
      </c>
      <c r="J5073" s="832">
        <v>161483.5</v>
      </c>
      <c r="K5073" s="832">
        <v>192314.77</v>
      </c>
      <c r="L5073" s="832">
        <v>211756.24</v>
      </c>
      <c r="M5073" s="832">
        <v>233512.5</v>
      </c>
      <c r="N5073" s="832">
        <v>259821.19</v>
      </c>
      <c r="O5073" s="832">
        <v>294017.71999999997</v>
      </c>
      <c r="P5073" s="832">
        <v>358907.22</v>
      </c>
      <c r="Q5073" s="832">
        <v>452587.92</v>
      </c>
      <c r="R5073" s="832">
        <v>501272.57</v>
      </c>
      <c r="S5073" s="832">
        <v>41144.36</v>
      </c>
      <c r="T5073" s="832">
        <v>41144.36</v>
      </c>
      <c r="U5073" s="832">
        <v>0</v>
      </c>
      <c r="V5073" s="832">
        <v>0</v>
      </c>
      <c r="W5073" s="832">
        <v>0</v>
      </c>
      <c r="X5073" s="832">
        <v>0</v>
      </c>
      <c r="Y5073" s="832">
        <v>0</v>
      </c>
      <c r="Z5073" s="832">
        <v>0</v>
      </c>
      <c r="AA5073" s="832">
        <v>0</v>
      </c>
      <c r="AB5073" s="832">
        <v>0</v>
      </c>
      <c r="AC5073" s="832">
        <v>0</v>
      </c>
      <c r="AD5073" s="832">
        <v>0</v>
      </c>
      <c r="AE5073" s="832">
        <v>0</v>
      </c>
      <c r="AF5073" s="832">
        <v>0</v>
      </c>
      <c r="AG5073" s="832">
        <v>0</v>
      </c>
      <c r="AH5073" s="832">
        <v>0</v>
      </c>
      <c r="AI5073" s="832">
        <v>0</v>
      </c>
    </row>
    <row r="5074" spans="1:35" ht="15" customHeight="1">
      <c r="A5074" s="832" t="s">
        <v>1150</v>
      </c>
      <c r="B5074" s="832">
        <v>2025</v>
      </c>
      <c r="C5074" s="832" t="s">
        <v>2599</v>
      </c>
      <c r="D5074" s="832" t="s">
        <v>2388</v>
      </c>
      <c r="E5074" s="832" t="s">
        <v>333</v>
      </c>
      <c r="F5074" s="832" t="s">
        <v>2443</v>
      </c>
      <c r="G5074" s="832">
        <v>-7893.75</v>
      </c>
      <c r="H5074" s="832">
        <v>-16396.25</v>
      </c>
      <c r="I5074" s="832">
        <v>-25466.73</v>
      </c>
      <c r="J5074" s="832">
        <v>-73938.55</v>
      </c>
      <c r="K5074" s="832">
        <v>-80765.62</v>
      </c>
      <c r="L5074" s="832">
        <v>-86881.54</v>
      </c>
      <c r="M5074" s="832">
        <v>-93442.74</v>
      </c>
      <c r="N5074" s="832">
        <v>-101786.87</v>
      </c>
      <c r="O5074" s="832">
        <v>-110768.81</v>
      </c>
      <c r="P5074" s="832">
        <v>-118994.79</v>
      </c>
      <c r="Q5074" s="832">
        <v>-121131.88</v>
      </c>
      <c r="R5074" s="832">
        <v>-120914.66</v>
      </c>
      <c r="S5074" s="832">
        <v>-11011.99</v>
      </c>
      <c r="T5074" s="832">
        <v>-11011.99</v>
      </c>
      <c r="U5074" s="832">
        <v>0</v>
      </c>
      <c r="V5074" s="832">
        <v>0</v>
      </c>
      <c r="W5074" s="832">
        <v>0</v>
      </c>
      <c r="X5074" s="832">
        <v>0</v>
      </c>
      <c r="Y5074" s="832">
        <v>0</v>
      </c>
      <c r="Z5074" s="832">
        <v>0</v>
      </c>
      <c r="AA5074" s="832">
        <v>0</v>
      </c>
      <c r="AB5074" s="832">
        <v>0</v>
      </c>
      <c r="AC5074" s="832">
        <v>0</v>
      </c>
      <c r="AD5074" s="832">
        <v>0</v>
      </c>
      <c r="AE5074" s="832">
        <v>0</v>
      </c>
      <c r="AF5074" s="832">
        <v>0</v>
      </c>
      <c r="AG5074" s="832">
        <v>0</v>
      </c>
      <c r="AH5074" s="832">
        <v>0</v>
      </c>
      <c r="AI5074" s="832">
        <v>0</v>
      </c>
    </row>
    <row r="5075" spans="1:35" ht="15" customHeight="1">
      <c r="A5075" s="832" t="s">
        <v>1150</v>
      </c>
      <c r="B5075" s="832">
        <v>2025</v>
      </c>
      <c r="C5075" s="832" t="s">
        <v>2600</v>
      </c>
      <c r="D5075" s="832" t="s">
        <v>2390</v>
      </c>
      <c r="E5075" s="832" t="s">
        <v>333</v>
      </c>
      <c r="F5075" s="832" t="s">
        <v>2443</v>
      </c>
      <c r="G5075" s="832">
        <v>0</v>
      </c>
      <c r="H5075" s="832">
        <v>0</v>
      </c>
      <c r="I5075" s="832">
        <v>0</v>
      </c>
      <c r="J5075" s="832">
        <v>0</v>
      </c>
      <c r="K5075" s="832">
        <v>0</v>
      </c>
      <c r="L5075" s="832">
        <v>0</v>
      </c>
      <c r="M5075" s="832">
        <v>0</v>
      </c>
      <c r="N5075" s="832">
        <v>-6771.92</v>
      </c>
      <c r="O5075" s="832">
        <v>-11361.71</v>
      </c>
      <c r="P5075" s="832">
        <v>-6370.53</v>
      </c>
      <c r="Q5075" s="832">
        <v>-5321.88</v>
      </c>
      <c r="R5075" s="832">
        <v>-5321.88</v>
      </c>
      <c r="S5075" s="832">
        <v>-483.81</v>
      </c>
      <c r="T5075" s="832">
        <v>-483.81</v>
      </c>
      <c r="U5075" s="832">
        <v>0</v>
      </c>
      <c r="V5075" s="832">
        <v>0</v>
      </c>
      <c r="W5075" s="832">
        <v>0</v>
      </c>
      <c r="X5075" s="832">
        <v>0</v>
      </c>
      <c r="Y5075" s="832">
        <v>0</v>
      </c>
      <c r="Z5075" s="832">
        <v>0</v>
      </c>
      <c r="AA5075" s="832">
        <v>0</v>
      </c>
      <c r="AB5075" s="832">
        <v>0</v>
      </c>
      <c r="AC5075" s="832">
        <v>0</v>
      </c>
      <c r="AD5075" s="832">
        <v>0</v>
      </c>
      <c r="AE5075" s="832">
        <v>0</v>
      </c>
      <c r="AF5075" s="832">
        <v>0</v>
      </c>
      <c r="AG5075" s="832">
        <v>0</v>
      </c>
      <c r="AH5075" s="832">
        <v>0</v>
      </c>
      <c r="AI5075" s="832">
        <v>0</v>
      </c>
    </row>
    <row r="5076" spans="1:35" ht="15" customHeight="1">
      <c r="A5076" s="832" t="s">
        <v>1150</v>
      </c>
      <c r="B5076" s="832">
        <v>2025</v>
      </c>
      <c r="C5076" s="832" t="s">
        <v>2601</v>
      </c>
      <c r="D5076" s="832" t="s">
        <v>2602</v>
      </c>
      <c r="E5076" s="832" t="s">
        <v>333</v>
      </c>
      <c r="F5076" s="832" t="s">
        <v>2443</v>
      </c>
      <c r="G5076" s="832">
        <v>0</v>
      </c>
      <c r="H5076" s="832">
        <v>0</v>
      </c>
      <c r="I5076" s="832">
        <v>0</v>
      </c>
      <c r="J5076" s="832">
        <v>0</v>
      </c>
      <c r="K5076" s="832">
        <v>0</v>
      </c>
      <c r="L5076" s="832">
        <v>0</v>
      </c>
      <c r="M5076" s="832">
        <v>0</v>
      </c>
      <c r="N5076" s="832">
        <v>0</v>
      </c>
      <c r="O5076" s="832">
        <v>0</v>
      </c>
      <c r="P5076" s="832">
        <v>0</v>
      </c>
      <c r="Q5076" s="832">
        <v>0</v>
      </c>
      <c r="R5076" s="832">
        <v>0</v>
      </c>
      <c r="S5076" s="832">
        <v>0</v>
      </c>
      <c r="T5076" s="832">
        <v>0</v>
      </c>
      <c r="U5076" s="832">
        <v>0</v>
      </c>
      <c r="V5076" s="832">
        <v>0</v>
      </c>
      <c r="W5076" s="832">
        <v>0</v>
      </c>
      <c r="X5076" s="832">
        <v>0</v>
      </c>
      <c r="Y5076" s="832">
        <v>0</v>
      </c>
      <c r="Z5076" s="832">
        <v>0</v>
      </c>
      <c r="AA5076" s="832">
        <v>0</v>
      </c>
      <c r="AB5076" s="832">
        <v>0</v>
      </c>
      <c r="AC5076" s="832">
        <v>0</v>
      </c>
      <c r="AD5076" s="832">
        <v>0</v>
      </c>
      <c r="AE5076" s="832">
        <v>0</v>
      </c>
      <c r="AF5076" s="832">
        <v>0</v>
      </c>
      <c r="AG5076" s="832">
        <v>0</v>
      </c>
      <c r="AH5076" s="832">
        <v>0</v>
      </c>
      <c r="AI5076" s="832">
        <v>0</v>
      </c>
    </row>
    <row r="5077" spans="1:35" ht="15" customHeight="1">
      <c r="A5077" s="832" t="s">
        <v>1150</v>
      </c>
      <c r="B5077" s="832">
        <v>2025</v>
      </c>
      <c r="C5077" s="832" t="s">
        <v>2603</v>
      </c>
      <c r="D5077" s="832" t="s">
        <v>2604</v>
      </c>
      <c r="E5077" s="832" t="s">
        <v>333</v>
      </c>
      <c r="F5077" s="832" t="s">
        <v>2443</v>
      </c>
      <c r="G5077" s="832">
        <v>15401.48</v>
      </c>
      <c r="H5077" s="832">
        <v>31434.52</v>
      </c>
      <c r="I5077" s="832">
        <v>49808.73</v>
      </c>
      <c r="J5077" s="832">
        <v>82010.69</v>
      </c>
      <c r="K5077" s="832">
        <v>111063.89</v>
      </c>
      <c r="L5077" s="832">
        <v>129977.18</v>
      </c>
      <c r="M5077" s="832">
        <v>145714.64000000001</v>
      </c>
      <c r="N5077" s="832">
        <v>156569.60999999999</v>
      </c>
      <c r="O5077" s="832">
        <v>168663.83</v>
      </c>
      <c r="P5077" s="832">
        <v>191123.92</v>
      </c>
      <c r="Q5077" s="832">
        <v>216244.89</v>
      </c>
      <c r="R5077" s="832">
        <v>230146.72</v>
      </c>
      <c r="S5077" s="832">
        <v>19658.63</v>
      </c>
      <c r="T5077" s="832">
        <v>19658.63</v>
      </c>
      <c r="U5077" s="832">
        <v>0</v>
      </c>
      <c r="V5077" s="832">
        <v>0</v>
      </c>
      <c r="W5077" s="832">
        <v>0</v>
      </c>
      <c r="X5077" s="832">
        <v>0</v>
      </c>
      <c r="Y5077" s="832">
        <v>0</v>
      </c>
      <c r="Z5077" s="832">
        <v>0</v>
      </c>
      <c r="AA5077" s="832">
        <v>0</v>
      </c>
      <c r="AB5077" s="832">
        <v>0</v>
      </c>
      <c r="AC5077" s="832">
        <v>0</v>
      </c>
      <c r="AD5077" s="832">
        <v>0</v>
      </c>
      <c r="AE5077" s="832">
        <v>0</v>
      </c>
      <c r="AF5077" s="832">
        <v>0</v>
      </c>
      <c r="AG5077" s="832">
        <v>0</v>
      </c>
      <c r="AH5077" s="832">
        <v>0</v>
      </c>
      <c r="AI5077" s="832">
        <v>0</v>
      </c>
    </row>
    <row r="5078" spans="1:35" ht="15" customHeight="1">
      <c r="A5078" s="832" t="s">
        <v>1150</v>
      </c>
      <c r="B5078" s="832">
        <v>2025</v>
      </c>
      <c r="C5078" s="832" t="s">
        <v>2605</v>
      </c>
      <c r="D5078" s="832" t="s">
        <v>2606</v>
      </c>
      <c r="E5078" s="832" t="s">
        <v>333</v>
      </c>
      <c r="F5078" s="832" t="s">
        <v>2443</v>
      </c>
      <c r="G5078" s="832">
        <v>0</v>
      </c>
      <c r="H5078" s="832">
        <v>0</v>
      </c>
      <c r="I5078" s="832">
        <v>0</v>
      </c>
      <c r="J5078" s="832">
        <v>0</v>
      </c>
      <c r="K5078" s="832">
        <v>0</v>
      </c>
      <c r="L5078" s="832">
        <v>0</v>
      </c>
      <c r="M5078" s="832">
        <v>0</v>
      </c>
      <c r="N5078" s="832">
        <v>0</v>
      </c>
      <c r="O5078" s="832">
        <v>0</v>
      </c>
      <c r="P5078" s="832">
        <v>0</v>
      </c>
      <c r="Q5078" s="832">
        <v>0</v>
      </c>
      <c r="R5078" s="832">
        <v>0</v>
      </c>
      <c r="S5078" s="832">
        <v>0</v>
      </c>
      <c r="T5078" s="832">
        <v>0</v>
      </c>
      <c r="U5078" s="832">
        <v>0</v>
      </c>
      <c r="V5078" s="832">
        <v>0</v>
      </c>
      <c r="W5078" s="832">
        <v>0</v>
      </c>
      <c r="X5078" s="832">
        <v>0</v>
      </c>
      <c r="Y5078" s="832">
        <v>0</v>
      </c>
      <c r="Z5078" s="832">
        <v>0</v>
      </c>
      <c r="AA5078" s="832">
        <v>0</v>
      </c>
      <c r="AB5078" s="832">
        <v>0</v>
      </c>
      <c r="AC5078" s="832">
        <v>0</v>
      </c>
      <c r="AD5078" s="832">
        <v>0</v>
      </c>
      <c r="AE5078" s="832">
        <v>0</v>
      </c>
      <c r="AF5078" s="832">
        <v>0</v>
      </c>
      <c r="AG5078" s="832">
        <v>0</v>
      </c>
      <c r="AH5078" s="832">
        <v>0</v>
      </c>
      <c r="AI5078" s="832">
        <v>0</v>
      </c>
    </row>
    <row r="5079" spans="1:35" ht="15" customHeight="1">
      <c r="A5079" s="832" t="s">
        <v>1150</v>
      </c>
      <c r="B5079" s="832">
        <v>2025</v>
      </c>
      <c r="C5079" s="832" t="s">
        <v>2607</v>
      </c>
      <c r="D5079" s="832" t="s">
        <v>2608</v>
      </c>
      <c r="E5079" s="832" t="s">
        <v>333</v>
      </c>
      <c r="F5079" s="832" t="s">
        <v>2443</v>
      </c>
      <c r="G5079" s="832">
        <v>0</v>
      </c>
      <c r="H5079" s="832">
        <v>0</v>
      </c>
      <c r="I5079" s="832">
        <v>0</v>
      </c>
      <c r="J5079" s="832">
        <v>0</v>
      </c>
      <c r="K5079" s="832">
        <v>0</v>
      </c>
      <c r="L5079" s="832">
        <v>0</v>
      </c>
      <c r="M5079" s="832">
        <v>0</v>
      </c>
      <c r="N5079" s="832">
        <v>0</v>
      </c>
      <c r="O5079" s="832">
        <v>0</v>
      </c>
      <c r="P5079" s="832">
        <v>0</v>
      </c>
      <c r="Q5079" s="832">
        <v>0</v>
      </c>
      <c r="R5079" s="832">
        <v>-210.05</v>
      </c>
      <c r="S5079" s="832">
        <v>0</v>
      </c>
      <c r="T5079" s="832">
        <v>0</v>
      </c>
      <c r="U5079" s="832">
        <v>0</v>
      </c>
      <c r="V5079" s="832">
        <v>0</v>
      </c>
      <c r="W5079" s="832">
        <v>0</v>
      </c>
      <c r="X5079" s="832">
        <v>0</v>
      </c>
      <c r="Y5079" s="832">
        <v>0</v>
      </c>
      <c r="Z5079" s="832">
        <v>0</v>
      </c>
      <c r="AA5079" s="832">
        <v>0</v>
      </c>
      <c r="AB5079" s="832">
        <v>0</v>
      </c>
      <c r="AC5079" s="832">
        <v>0</v>
      </c>
      <c r="AD5079" s="832">
        <v>0</v>
      </c>
      <c r="AE5079" s="832">
        <v>0</v>
      </c>
      <c r="AF5079" s="832">
        <v>0</v>
      </c>
      <c r="AG5079" s="832">
        <v>0</v>
      </c>
      <c r="AH5079" s="832">
        <v>0</v>
      </c>
      <c r="AI5079" s="832">
        <v>0</v>
      </c>
    </row>
    <row r="5080" spans="1:35" ht="15" customHeight="1">
      <c r="A5080" s="832" t="s">
        <v>1150</v>
      </c>
      <c r="B5080" s="832">
        <v>2025</v>
      </c>
      <c r="C5080" s="832" t="s">
        <v>2609</v>
      </c>
      <c r="D5080" s="832" t="s">
        <v>2610</v>
      </c>
      <c r="E5080" s="832" t="s">
        <v>333</v>
      </c>
      <c r="F5080" s="832" t="s">
        <v>2443</v>
      </c>
      <c r="G5080" s="832">
        <v>19763.060000000001</v>
      </c>
      <c r="H5080" s="832">
        <v>35937.81</v>
      </c>
      <c r="I5080" s="832">
        <v>55507.16</v>
      </c>
      <c r="J5080" s="832">
        <v>62997.27</v>
      </c>
      <c r="K5080" s="832">
        <v>72749.56</v>
      </c>
      <c r="L5080" s="832">
        <v>91308.44</v>
      </c>
      <c r="M5080" s="832">
        <v>107237.85</v>
      </c>
      <c r="N5080" s="832">
        <v>118868.75</v>
      </c>
      <c r="O5080" s="832">
        <v>132740.59</v>
      </c>
      <c r="P5080" s="832">
        <v>143931.64000000001</v>
      </c>
      <c r="Q5080" s="832">
        <v>146749.96</v>
      </c>
      <c r="R5080" s="832">
        <v>156204.26</v>
      </c>
      <c r="S5080" s="832">
        <v>13340.91</v>
      </c>
      <c r="T5080" s="832">
        <v>13340.91</v>
      </c>
      <c r="U5080" s="832">
        <v>0</v>
      </c>
      <c r="V5080" s="832">
        <v>0</v>
      </c>
      <c r="W5080" s="832">
        <v>0</v>
      </c>
      <c r="X5080" s="832">
        <v>0</v>
      </c>
      <c r="Y5080" s="832">
        <v>0</v>
      </c>
      <c r="Z5080" s="832">
        <v>0</v>
      </c>
      <c r="AA5080" s="832">
        <v>0</v>
      </c>
      <c r="AB5080" s="832">
        <v>0</v>
      </c>
      <c r="AC5080" s="832">
        <v>0</v>
      </c>
      <c r="AD5080" s="832">
        <v>0</v>
      </c>
      <c r="AE5080" s="832">
        <v>0</v>
      </c>
      <c r="AF5080" s="832">
        <v>0</v>
      </c>
      <c r="AG5080" s="832">
        <v>0</v>
      </c>
      <c r="AH5080" s="832">
        <v>0</v>
      </c>
      <c r="AI5080" s="832">
        <v>0</v>
      </c>
    </row>
    <row r="5081" spans="1:35" ht="15" customHeight="1">
      <c r="A5081" s="832" t="s">
        <v>1150</v>
      </c>
      <c r="B5081" s="832">
        <v>2025</v>
      </c>
      <c r="C5081" s="832" t="s">
        <v>2611</v>
      </c>
      <c r="D5081" s="832" t="s">
        <v>2612</v>
      </c>
      <c r="E5081" s="832" t="s">
        <v>333</v>
      </c>
      <c r="F5081" s="832" t="s">
        <v>2443</v>
      </c>
      <c r="G5081" s="832">
        <v>5755.13</v>
      </c>
      <c r="H5081" s="832">
        <v>10989.19</v>
      </c>
      <c r="I5081" s="832">
        <v>15085.32</v>
      </c>
      <c r="J5081" s="832">
        <v>18970.330000000002</v>
      </c>
      <c r="K5081" s="832">
        <v>23543.99</v>
      </c>
      <c r="L5081" s="832">
        <v>28030.48</v>
      </c>
      <c r="M5081" s="832">
        <v>32259.15</v>
      </c>
      <c r="N5081" s="832">
        <v>36316.89</v>
      </c>
      <c r="O5081" s="832">
        <v>40527.360000000001</v>
      </c>
      <c r="P5081" s="832">
        <v>45163.12</v>
      </c>
      <c r="Q5081" s="832">
        <v>49559.07</v>
      </c>
      <c r="R5081" s="832">
        <v>54567.93</v>
      </c>
      <c r="S5081" s="832">
        <v>4505.37</v>
      </c>
      <c r="T5081" s="832">
        <v>4505.37</v>
      </c>
      <c r="U5081" s="832">
        <v>0</v>
      </c>
      <c r="V5081" s="832">
        <v>0</v>
      </c>
      <c r="W5081" s="832">
        <v>0</v>
      </c>
      <c r="X5081" s="832">
        <v>0</v>
      </c>
      <c r="Y5081" s="832">
        <v>0</v>
      </c>
      <c r="Z5081" s="832">
        <v>0</v>
      </c>
      <c r="AA5081" s="832">
        <v>0</v>
      </c>
      <c r="AB5081" s="832">
        <v>0</v>
      </c>
      <c r="AC5081" s="832">
        <v>0</v>
      </c>
      <c r="AD5081" s="832">
        <v>0</v>
      </c>
      <c r="AE5081" s="832">
        <v>0</v>
      </c>
      <c r="AF5081" s="832">
        <v>0</v>
      </c>
      <c r="AG5081" s="832">
        <v>0</v>
      </c>
      <c r="AH5081" s="832">
        <v>0</v>
      </c>
      <c r="AI5081" s="832">
        <v>0</v>
      </c>
    </row>
    <row r="5082" spans="1:35" ht="15" customHeight="1">
      <c r="A5082" s="832" t="s">
        <v>1150</v>
      </c>
      <c r="B5082" s="832">
        <v>2025</v>
      </c>
      <c r="C5082" s="832" t="s">
        <v>2613</v>
      </c>
      <c r="D5082" s="832" t="s">
        <v>2614</v>
      </c>
      <c r="E5082" s="832" t="s">
        <v>333</v>
      </c>
      <c r="F5082" s="832" t="s">
        <v>2443</v>
      </c>
      <c r="G5082" s="832">
        <v>0</v>
      </c>
      <c r="H5082" s="832">
        <v>0</v>
      </c>
      <c r="I5082" s="832">
        <v>0</v>
      </c>
      <c r="J5082" s="832">
        <v>0</v>
      </c>
      <c r="K5082" s="832">
        <v>0</v>
      </c>
      <c r="L5082" s="832">
        <v>0</v>
      </c>
      <c r="M5082" s="832">
        <v>0</v>
      </c>
      <c r="N5082" s="832">
        <v>0</v>
      </c>
      <c r="O5082" s="832">
        <v>0</v>
      </c>
      <c r="P5082" s="832">
        <v>0</v>
      </c>
      <c r="Q5082" s="832">
        <v>0</v>
      </c>
      <c r="R5082" s="832">
        <v>0</v>
      </c>
      <c r="S5082" s="832">
        <v>0</v>
      </c>
      <c r="T5082" s="832">
        <v>0</v>
      </c>
      <c r="U5082" s="832">
        <v>0</v>
      </c>
      <c r="V5082" s="832">
        <v>0</v>
      </c>
      <c r="W5082" s="832">
        <v>0</v>
      </c>
      <c r="X5082" s="832">
        <v>0</v>
      </c>
      <c r="Y5082" s="832">
        <v>0</v>
      </c>
      <c r="Z5082" s="832">
        <v>0</v>
      </c>
      <c r="AA5082" s="832">
        <v>0</v>
      </c>
      <c r="AB5082" s="832">
        <v>0</v>
      </c>
      <c r="AC5082" s="832">
        <v>0</v>
      </c>
      <c r="AD5082" s="832">
        <v>0</v>
      </c>
      <c r="AE5082" s="832">
        <v>0</v>
      </c>
      <c r="AF5082" s="832">
        <v>0</v>
      </c>
      <c r="AG5082" s="832">
        <v>0</v>
      </c>
      <c r="AH5082" s="832">
        <v>0</v>
      </c>
      <c r="AI5082" s="832">
        <v>0</v>
      </c>
    </row>
    <row r="5083" spans="1:35" ht="15" customHeight="1">
      <c r="A5083" s="832" t="s">
        <v>1150</v>
      </c>
      <c r="B5083" s="832">
        <v>2025</v>
      </c>
      <c r="C5083" s="832" t="s">
        <v>2615</v>
      </c>
      <c r="D5083" s="832" t="s">
        <v>2616</v>
      </c>
      <c r="E5083" s="832" t="s">
        <v>333</v>
      </c>
      <c r="F5083" s="832" t="s">
        <v>2443</v>
      </c>
      <c r="G5083" s="832">
        <v>0</v>
      </c>
      <c r="H5083" s="832">
        <v>0</v>
      </c>
      <c r="I5083" s="832">
        <v>0</v>
      </c>
      <c r="J5083" s="832">
        <v>0</v>
      </c>
      <c r="K5083" s="832">
        <v>0</v>
      </c>
      <c r="L5083" s="832">
        <v>0</v>
      </c>
      <c r="M5083" s="832">
        <v>0</v>
      </c>
      <c r="N5083" s="832">
        <v>0</v>
      </c>
      <c r="O5083" s="832">
        <v>0</v>
      </c>
      <c r="P5083" s="832">
        <v>0</v>
      </c>
      <c r="Q5083" s="832">
        <v>0</v>
      </c>
      <c r="R5083" s="832">
        <v>0</v>
      </c>
      <c r="S5083" s="832">
        <v>0</v>
      </c>
      <c r="T5083" s="832">
        <v>0</v>
      </c>
      <c r="U5083" s="832">
        <v>0</v>
      </c>
      <c r="V5083" s="832">
        <v>0</v>
      </c>
      <c r="W5083" s="832">
        <v>0</v>
      </c>
      <c r="X5083" s="832">
        <v>0</v>
      </c>
      <c r="Y5083" s="832">
        <v>0</v>
      </c>
      <c r="Z5083" s="832">
        <v>0</v>
      </c>
      <c r="AA5083" s="832">
        <v>0</v>
      </c>
      <c r="AB5083" s="832">
        <v>0</v>
      </c>
      <c r="AC5083" s="832">
        <v>0</v>
      </c>
      <c r="AD5083" s="832">
        <v>0</v>
      </c>
      <c r="AE5083" s="832">
        <v>0</v>
      </c>
      <c r="AF5083" s="832">
        <v>0</v>
      </c>
      <c r="AG5083" s="832">
        <v>0</v>
      </c>
      <c r="AH5083" s="832">
        <v>0</v>
      </c>
      <c r="AI5083" s="832">
        <v>0</v>
      </c>
    </row>
    <row r="5084" spans="1:35" ht="15" customHeight="1">
      <c r="A5084" s="832" t="s">
        <v>1150</v>
      </c>
      <c r="B5084" s="832">
        <v>2025</v>
      </c>
      <c r="C5084" s="832" t="s">
        <v>2617</v>
      </c>
      <c r="D5084" s="832" t="s">
        <v>2618</v>
      </c>
      <c r="E5084" s="832" t="s">
        <v>333</v>
      </c>
      <c r="F5084" s="832" t="s">
        <v>2443</v>
      </c>
      <c r="G5084" s="832">
        <v>0</v>
      </c>
      <c r="H5084" s="832">
        <v>0</v>
      </c>
      <c r="I5084" s="832">
        <v>0</v>
      </c>
      <c r="J5084" s="832">
        <v>0</v>
      </c>
      <c r="K5084" s="832">
        <v>0</v>
      </c>
      <c r="L5084" s="832">
        <v>0</v>
      </c>
      <c r="M5084" s="832">
        <v>0</v>
      </c>
      <c r="N5084" s="832">
        <v>0</v>
      </c>
      <c r="O5084" s="832">
        <v>0</v>
      </c>
      <c r="P5084" s="832">
        <v>0</v>
      </c>
      <c r="Q5084" s="832">
        <v>0</v>
      </c>
      <c r="R5084" s="832">
        <v>0</v>
      </c>
      <c r="S5084" s="832">
        <v>0</v>
      </c>
      <c r="T5084" s="832">
        <v>0</v>
      </c>
      <c r="U5084" s="832">
        <v>0</v>
      </c>
      <c r="V5084" s="832">
        <v>0</v>
      </c>
      <c r="W5084" s="832">
        <v>0</v>
      </c>
      <c r="X5084" s="832">
        <v>0</v>
      </c>
      <c r="Y5084" s="832">
        <v>0</v>
      </c>
      <c r="Z5084" s="832">
        <v>0</v>
      </c>
      <c r="AA5084" s="832">
        <v>0</v>
      </c>
      <c r="AB5084" s="832">
        <v>0</v>
      </c>
      <c r="AC5084" s="832">
        <v>0</v>
      </c>
      <c r="AD5084" s="832">
        <v>0</v>
      </c>
      <c r="AE5084" s="832">
        <v>0</v>
      </c>
      <c r="AF5084" s="832">
        <v>0</v>
      </c>
      <c r="AG5084" s="832">
        <v>0</v>
      </c>
      <c r="AH5084" s="832">
        <v>0</v>
      </c>
      <c r="AI5084" s="832">
        <v>0</v>
      </c>
    </row>
    <row r="5085" spans="1:35" ht="15" customHeight="1">
      <c r="A5085" s="832" t="s">
        <v>1150</v>
      </c>
      <c r="B5085" s="832">
        <v>2025</v>
      </c>
      <c r="C5085" s="832" t="s">
        <v>2619</v>
      </c>
      <c r="D5085" s="832" t="s">
        <v>2620</v>
      </c>
      <c r="E5085" s="832" t="s">
        <v>333</v>
      </c>
      <c r="F5085" s="832" t="s">
        <v>2443</v>
      </c>
      <c r="G5085" s="832">
        <v>0</v>
      </c>
      <c r="H5085" s="832">
        <v>0</v>
      </c>
      <c r="I5085" s="832">
        <v>0</v>
      </c>
      <c r="J5085" s="832">
        <v>0</v>
      </c>
      <c r="K5085" s="832">
        <v>0</v>
      </c>
      <c r="L5085" s="832">
        <v>0</v>
      </c>
      <c r="M5085" s="832">
        <v>0</v>
      </c>
      <c r="N5085" s="832">
        <v>0</v>
      </c>
      <c r="O5085" s="832">
        <v>0</v>
      </c>
      <c r="P5085" s="832">
        <v>0</v>
      </c>
      <c r="Q5085" s="832">
        <v>0</v>
      </c>
      <c r="R5085" s="832">
        <v>0</v>
      </c>
      <c r="S5085" s="832">
        <v>0</v>
      </c>
      <c r="T5085" s="832">
        <v>0</v>
      </c>
      <c r="U5085" s="832">
        <v>0</v>
      </c>
      <c r="V5085" s="832">
        <v>0</v>
      </c>
      <c r="W5085" s="832">
        <v>0</v>
      </c>
      <c r="X5085" s="832">
        <v>0</v>
      </c>
      <c r="Y5085" s="832">
        <v>0</v>
      </c>
      <c r="Z5085" s="832">
        <v>0</v>
      </c>
      <c r="AA5085" s="832">
        <v>0</v>
      </c>
      <c r="AB5085" s="832">
        <v>0</v>
      </c>
      <c r="AC5085" s="832">
        <v>0</v>
      </c>
      <c r="AD5085" s="832">
        <v>0</v>
      </c>
      <c r="AE5085" s="832">
        <v>0</v>
      </c>
      <c r="AF5085" s="832">
        <v>0</v>
      </c>
      <c r="AG5085" s="832">
        <v>0</v>
      </c>
      <c r="AH5085" s="832">
        <v>0</v>
      </c>
      <c r="AI5085" s="832">
        <v>0</v>
      </c>
    </row>
    <row r="5086" spans="1:35" ht="15" customHeight="1">
      <c r="A5086" s="832" t="s">
        <v>1150</v>
      </c>
      <c r="B5086" s="832">
        <v>2025</v>
      </c>
      <c r="C5086" s="832" t="s">
        <v>2621</v>
      </c>
      <c r="D5086" s="832" t="s">
        <v>2622</v>
      </c>
      <c r="E5086" s="832" t="s">
        <v>333</v>
      </c>
      <c r="F5086" s="832" t="s">
        <v>2443</v>
      </c>
      <c r="G5086" s="832">
        <v>0</v>
      </c>
      <c r="H5086" s="832">
        <v>0</v>
      </c>
      <c r="I5086" s="832">
        <v>0</v>
      </c>
      <c r="J5086" s="832">
        <v>0</v>
      </c>
      <c r="K5086" s="832">
        <v>0</v>
      </c>
      <c r="L5086" s="832">
        <v>0</v>
      </c>
      <c r="M5086" s="832">
        <v>0</v>
      </c>
      <c r="N5086" s="832">
        <v>0</v>
      </c>
      <c r="O5086" s="832">
        <v>0</v>
      </c>
      <c r="P5086" s="832">
        <v>0</v>
      </c>
      <c r="Q5086" s="832">
        <v>0</v>
      </c>
      <c r="R5086" s="832">
        <v>0</v>
      </c>
      <c r="S5086" s="832">
        <v>0</v>
      </c>
      <c r="T5086" s="832">
        <v>0</v>
      </c>
      <c r="U5086" s="832">
        <v>0</v>
      </c>
      <c r="V5086" s="832">
        <v>0</v>
      </c>
      <c r="W5086" s="832">
        <v>0</v>
      </c>
      <c r="X5086" s="832">
        <v>0</v>
      </c>
      <c r="Y5086" s="832">
        <v>0</v>
      </c>
      <c r="Z5086" s="832">
        <v>0</v>
      </c>
      <c r="AA5086" s="832">
        <v>0</v>
      </c>
      <c r="AB5086" s="832">
        <v>0</v>
      </c>
      <c r="AC5086" s="832">
        <v>0</v>
      </c>
      <c r="AD5086" s="832">
        <v>0</v>
      </c>
      <c r="AE5086" s="832">
        <v>0</v>
      </c>
      <c r="AF5086" s="832">
        <v>0</v>
      </c>
      <c r="AG5086" s="832">
        <v>0</v>
      </c>
      <c r="AH5086" s="832">
        <v>0</v>
      </c>
      <c r="AI5086" s="832">
        <v>0</v>
      </c>
    </row>
    <row r="5087" spans="1:35" ht="15" customHeight="1">
      <c r="A5087" s="832" t="s">
        <v>1150</v>
      </c>
      <c r="B5087" s="832">
        <v>2025</v>
      </c>
      <c r="C5087" s="832" t="s">
        <v>2623</v>
      </c>
      <c r="D5087" s="832" t="s">
        <v>2624</v>
      </c>
      <c r="E5087" s="832" t="s">
        <v>333</v>
      </c>
      <c r="F5087" s="832" t="s">
        <v>2443</v>
      </c>
      <c r="G5087" s="832">
        <v>104.46</v>
      </c>
      <c r="H5087" s="832">
        <v>104.46</v>
      </c>
      <c r="I5087" s="832">
        <v>5006.97</v>
      </c>
      <c r="J5087" s="832">
        <v>10200.31</v>
      </c>
      <c r="K5087" s="832">
        <v>7500.9</v>
      </c>
      <c r="L5087" s="832">
        <v>12929.53</v>
      </c>
      <c r="M5087" s="832">
        <v>15420.45</v>
      </c>
      <c r="N5087" s="832">
        <v>17991</v>
      </c>
      <c r="O5087" s="832">
        <v>22677.37</v>
      </c>
      <c r="P5087" s="832">
        <v>25522.63</v>
      </c>
      <c r="Q5087" s="832">
        <v>30621.21</v>
      </c>
      <c r="R5087" s="832">
        <v>31961.65</v>
      </c>
      <c r="S5087" s="832">
        <v>2783.75</v>
      </c>
      <c r="T5087" s="832">
        <v>2783.75</v>
      </c>
      <c r="U5087" s="832">
        <v>0</v>
      </c>
      <c r="V5087" s="832">
        <v>0</v>
      </c>
      <c r="W5087" s="832">
        <v>0</v>
      </c>
      <c r="X5087" s="832">
        <v>0</v>
      </c>
      <c r="Y5087" s="832">
        <v>0</v>
      </c>
      <c r="Z5087" s="832">
        <v>0</v>
      </c>
      <c r="AA5087" s="832">
        <v>0</v>
      </c>
      <c r="AB5087" s="832">
        <v>0</v>
      </c>
      <c r="AC5087" s="832">
        <v>0</v>
      </c>
      <c r="AD5087" s="832">
        <v>0</v>
      </c>
      <c r="AE5087" s="832">
        <v>0</v>
      </c>
      <c r="AF5087" s="832">
        <v>0</v>
      </c>
      <c r="AG5087" s="832">
        <v>0</v>
      </c>
      <c r="AH5087" s="832">
        <v>0</v>
      </c>
      <c r="AI5087" s="832">
        <v>0</v>
      </c>
    </row>
    <row r="5088" spans="1:35" ht="15" customHeight="1">
      <c r="A5088" s="832" t="s">
        <v>1150</v>
      </c>
      <c r="B5088" s="832">
        <v>2025</v>
      </c>
      <c r="C5088" s="832" t="s">
        <v>2625</v>
      </c>
      <c r="D5088" s="832" t="s">
        <v>2626</v>
      </c>
      <c r="E5088" s="832" t="s">
        <v>333</v>
      </c>
      <c r="F5088" s="832" t="s">
        <v>2443</v>
      </c>
      <c r="G5088" s="832">
        <v>0</v>
      </c>
      <c r="H5088" s="832">
        <v>0</v>
      </c>
      <c r="I5088" s="832">
        <v>0</v>
      </c>
      <c r="J5088" s="832">
        <v>0</v>
      </c>
      <c r="K5088" s="832">
        <v>0</v>
      </c>
      <c r="L5088" s="832">
        <v>0</v>
      </c>
      <c r="M5088" s="832">
        <v>0</v>
      </c>
      <c r="N5088" s="832">
        <v>0</v>
      </c>
      <c r="O5088" s="832">
        <v>0</v>
      </c>
      <c r="P5088" s="832">
        <v>0</v>
      </c>
      <c r="Q5088" s="832">
        <v>0</v>
      </c>
      <c r="R5088" s="832">
        <v>0</v>
      </c>
      <c r="S5088" s="832">
        <v>0</v>
      </c>
      <c r="T5088" s="832">
        <v>0</v>
      </c>
      <c r="U5088" s="832">
        <v>0</v>
      </c>
      <c r="V5088" s="832">
        <v>0</v>
      </c>
      <c r="W5088" s="832">
        <v>0</v>
      </c>
      <c r="X5088" s="832">
        <v>0</v>
      </c>
      <c r="Y5088" s="832">
        <v>0</v>
      </c>
      <c r="Z5088" s="832">
        <v>0</v>
      </c>
      <c r="AA5088" s="832">
        <v>0</v>
      </c>
      <c r="AB5088" s="832">
        <v>0</v>
      </c>
      <c r="AC5088" s="832">
        <v>0</v>
      </c>
      <c r="AD5088" s="832">
        <v>0</v>
      </c>
      <c r="AE5088" s="832">
        <v>0</v>
      </c>
      <c r="AF5088" s="832">
        <v>0</v>
      </c>
      <c r="AG5088" s="832">
        <v>0</v>
      </c>
      <c r="AH5088" s="832">
        <v>0</v>
      </c>
      <c r="AI5088" s="832">
        <v>0</v>
      </c>
    </row>
    <row r="5089" spans="1:35" ht="15" customHeight="1">
      <c r="A5089" s="832" t="s">
        <v>1150</v>
      </c>
      <c r="B5089" s="832">
        <v>2025</v>
      </c>
      <c r="C5089" s="832" t="s">
        <v>2627</v>
      </c>
      <c r="D5089" s="832" t="s">
        <v>2628</v>
      </c>
      <c r="E5089" s="832" t="s">
        <v>333</v>
      </c>
      <c r="F5089" s="832" t="s">
        <v>2443</v>
      </c>
      <c r="G5089" s="832">
        <v>40273.910000000003</v>
      </c>
      <c r="H5089" s="832">
        <v>65488.02</v>
      </c>
      <c r="I5089" s="832">
        <v>96274.8</v>
      </c>
      <c r="J5089" s="832">
        <v>151538.16</v>
      </c>
      <c r="K5089" s="832">
        <v>197918.95</v>
      </c>
      <c r="L5089" s="832">
        <v>234938.89</v>
      </c>
      <c r="M5089" s="832">
        <v>267731</v>
      </c>
      <c r="N5089" s="832">
        <v>311099.40999999997</v>
      </c>
      <c r="O5089" s="832">
        <v>337272.02</v>
      </c>
      <c r="P5089" s="832">
        <v>396463.95</v>
      </c>
      <c r="Q5089" s="832">
        <v>449478.52</v>
      </c>
      <c r="R5089" s="832">
        <v>481962.95</v>
      </c>
      <c r="S5089" s="832">
        <v>40861.68</v>
      </c>
      <c r="T5089" s="832">
        <v>40861.68</v>
      </c>
      <c r="U5089" s="832">
        <v>0</v>
      </c>
      <c r="V5089" s="832">
        <v>0</v>
      </c>
      <c r="W5089" s="832">
        <v>0</v>
      </c>
      <c r="X5089" s="832">
        <v>0</v>
      </c>
      <c r="Y5089" s="832">
        <v>0</v>
      </c>
      <c r="Z5089" s="832">
        <v>0</v>
      </c>
      <c r="AA5089" s="832">
        <v>0</v>
      </c>
      <c r="AB5089" s="832">
        <v>0</v>
      </c>
      <c r="AC5089" s="832">
        <v>0</v>
      </c>
      <c r="AD5089" s="832">
        <v>0</v>
      </c>
      <c r="AE5089" s="832">
        <v>0</v>
      </c>
      <c r="AF5089" s="832">
        <v>0</v>
      </c>
      <c r="AG5089" s="832">
        <v>0</v>
      </c>
      <c r="AH5089" s="832">
        <v>0</v>
      </c>
      <c r="AI5089" s="832">
        <v>0</v>
      </c>
    </row>
    <row r="5090" spans="1:35" ht="15" customHeight="1">
      <c r="A5090" s="832" t="s">
        <v>1150</v>
      </c>
      <c r="B5090" s="832">
        <v>2025</v>
      </c>
      <c r="C5090" s="832" t="s">
        <v>2629</v>
      </c>
      <c r="D5090" s="832" t="s">
        <v>2630</v>
      </c>
      <c r="E5090" s="832" t="s">
        <v>333</v>
      </c>
      <c r="F5090" s="832" t="s">
        <v>2443</v>
      </c>
      <c r="G5090" s="832">
        <v>0</v>
      </c>
      <c r="H5090" s="832">
        <v>0</v>
      </c>
      <c r="I5090" s="832">
        <v>0</v>
      </c>
      <c r="J5090" s="832">
        <v>0</v>
      </c>
      <c r="K5090" s="832">
        <v>0</v>
      </c>
      <c r="L5090" s="832">
        <v>0</v>
      </c>
      <c r="M5090" s="832">
        <v>0</v>
      </c>
      <c r="N5090" s="832">
        <v>0</v>
      </c>
      <c r="O5090" s="832">
        <v>0</v>
      </c>
      <c r="P5090" s="832">
        <v>0</v>
      </c>
      <c r="Q5090" s="832">
        <v>0</v>
      </c>
      <c r="R5090" s="832">
        <v>0</v>
      </c>
      <c r="S5090" s="832">
        <v>0</v>
      </c>
      <c r="T5090" s="832">
        <v>0</v>
      </c>
      <c r="U5090" s="832">
        <v>0</v>
      </c>
      <c r="V5090" s="832">
        <v>0</v>
      </c>
      <c r="W5090" s="832">
        <v>0</v>
      </c>
      <c r="X5090" s="832">
        <v>0</v>
      </c>
      <c r="Y5090" s="832">
        <v>0</v>
      </c>
      <c r="Z5090" s="832">
        <v>0</v>
      </c>
      <c r="AA5090" s="832">
        <v>0</v>
      </c>
      <c r="AB5090" s="832">
        <v>0</v>
      </c>
      <c r="AC5090" s="832">
        <v>0</v>
      </c>
      <c r="AD5090" s="832">
        <v>0</v>
      </c>
      <c r="AE5090" s="832">
        <v>0</v>
      </c>
      <c r="AF5090" s="832">
        <v>0</v>
      </c>
      <c r="AG5090" s="832">
        <v>0</v>
      </c>
      <c r="AH5090" s="832">
        <v>0</v>
      </c>
      <c r="AI5090" s="832">
        <v>0</v>
      </c>
    </row>
    <row r="5091" spans="1:35" ht="15" customHeight="1">
      <c r="A5091" s="832" t="s">
        <v>1150</v>
      </c>
      <c r="B5091" s="832">
        <v>2025</v>
      </c>
      <c r="C5091" s="832" t="s">
        <v>2631</v>
      </c>
      <c r="D5091" s="832" t="s">
        <v>2632</v>
      </c>
      <c r="E5091" s="832" t="s">
        <v>333</v>
      </c>
      <c r="F5091" s="832" t="s">
        <v>2443</v>
      </c>
      <c r="G5091" s="832">
        <v>0</v>
      </c>
      <c r="H5091" s="832">
        <v>0</v>
      </c>
      <c r="I5091" s="832">
        <v>0</v>
      </c>
      <c r="J5091" s="832">
        <v>0</v>
      </c>
      <c r="K5091" s="832">
        <v>0</v>
      </c>
      <c r="L5091" s="832">
        <v>0</v>
      </c>
      <c r="M5091" s="832">
        <v>0</v>
      </c>
      <c r="N5091" s="832">
        <v>0</v>
      </c>
      <c r="O5091" s="832">
        <v>0</v>
      </c>
      <c r="P5091" s="832">
        <v>0</v>
      </c>
      <c r="Q5091" s="832">
        <v>0</v>
      </c>
      <c r="R5091" s="832">
        <v>0</v>
      </c>
      <c r="S5091" s="832">
        <v>0</v>
      </c>
      <c r="T5091" s="832">
        <v>0</v>
      </c>
      <c r="U5091" s="832">
        <v>0</v>
      </c>
      <c r="V5091" s="832">
        <v>0</v>
      </c>
      <c r="W5091" s="832">
        <v>0</v>
      </c>
      <c r="X5091" s="832">
        <v>0</v>
      </c>
      <c r="Y5091" s="832">
        <v>0</v>
      </c>
      <c r="Z5091" s="832">
        <v>0</v>
      </c>
      <c r="AA5091" s="832">
        <v>0</v>
      </c>
      <c r="AB5091" s="832">
        <v>0</v>
      </c>
      <c r="AC5091" s="832">
        <v>0</v>
      </c>
      <c r="AD5091" s="832">
        <v>0</v>
      </c>
      <c r="AE5091" s="832">
        <v>0</v>
      </c>
      <c r="AF5091" s="832">
        <v>0</v>
      </c>
      <c r="AG5091" s="832">
        <v>0</v>
      </c>
      <c r="AH5091" s="832">
        <v>0</v>
      </c>
      <c r="AI5091" s="832">
        <v>0</v>
      </c>
    </row>
    <row r="5092" spans="1:35" ht="15" customHeight="1">
      <c r="A5092" s="832" t="s">
        <v>1150</v>
      </c>
      <c r="B5092" s="832">
        <v>2025</v>
      </c>
      <c r="C5092" s="832" t="s">
        <v>2633</v>
      </c>
      <c r="D5092" s="832" t="s">
        <v>2634</v>
      </c>
      <c r="E5092" s="832" t="s">
        <v>333</v>
      </c>
      <c r="F5092" s="832" t="s">
        <v>2443</v>
      </c>
      <c r="G5092" s="832">
        <v>10423.48</v>
      </c>
      <c r="H5092" s="832">
        <v>18557.009999999998</v>
      </c>
      <c r="I5092" s="832">
        <v>28339.13</v>
      </c>
      <c r="J5092" s="832">
        <v>44879.69</v>
      </c>
      <c r="K5092" s="832">
        <v>59473.23</v>
      </c>
      <c r="L5092" s="832">
        <v>72752.61</v>
      </c>
      <c r="M5092" s="832">
        <v>83189.91</v>
      </c>
      <c r="N5092" s="832">
        <v>90860.61</v>
      </c>
      <c r="O5092" s="832">
        <v>100142.33</v>
      </c>
      <c r="P5092" s="832">
        <v>114313.08</v>
      </c>
      <c r="Q5092" s="832">
        <v>129624.32000000001</v>
      </c>
      <c r="R5092" s="832">
        <v>139129.14000000001</v>
      </c>
      <c r="S5092" s="832">
        <v>11784.03</v>
      </c>
      <c r="T5092" s="832">
        <v>11784.03</v>
      </c>
      <c r="U5092" s="832">
        <v>0</v>
      </c>
      <c r="V5092" s="832">
        <v>0</v>
      </c>
      <c r="W5092" s="832">
        <v>0</v>
      </c>
      <c r="X5092" s="832">
        <v>0</v>
      </c>
      <c r="Y5092" s="832">
        <v>0</v>
      </c>
      <c r="Z5092" s="832">
        <v>0</v>
      </c>
      <c r="AA5092" s="832">
        <v>0</v>
      </c>
      <c r="AB5092" s="832">
        <v>0</v>
      </c>
      <c r="AC5092" s="832">
        <v>0</v>
      </c>
      <c r="AD5092" s="832">
        <v>0</v>
      </c>
      <c r="AE5092" s="832">
        <v>0</v>
      </c>
      <c r="AF5092" s="832">
        <v>0</v>
      </c>
      <c r="AG5092" s="832">
        <v>0</v>
      </c>
      <c r="AH5092" s="832">
        <v>0</v>
      </c>
      <c r="AI5092" s="832">
        <v>0</v>
      </c>
    </row>
    <row r="5093" spans="1:35" ht="15" customHeight="1">
      <c r="A5093" s="832" t="s">
        <v>1150</v>
      </c>
      <c r="B5093" s="832">
        <v>2025</v>
      </c>
      <c r="C5093" s="832" t="s">
        <v>2635</v>
      </c>
      <c r="D5093" s="832" t="s">
        <v>2636</v>
      </c>
      <c r="E5093" s="832" t="s">
        <v>333</v>
      </c>
      <c r="F5093" s="832" t="s">
        <v>2443</v>
      </c>
      <c r="G5093" s="832">
        <v>3859.85</v>
      </c>
      <c r="H5093" s="832">
        <v>6049.37</v>
      </c>
      <c r="I5093" s="832">
        <v>10059.82</v>
      </c>
      <c r="J5093" s="832">
        <v>14540.11</v>
      </c>
      <c r="K5093" s="832">
        <v>19563.5</v>
      </c>
      <c r="L5093" s="832">
        <v>23979.49</v>
      </c>
      <c r="M5093" s="832">
        <v>28899.21</v>
      </c>
      <c r="N5093" s="832">
        <v>32685.64</v>
      </c>
      <c r="O5093" s="832">
        <v>36835.379999999997</v>
      </c>
      <c r="P5093" s="832">
        <v>40441.42</v>
      </c>
      <c r="Q5093" s="832">
        <v>43010.42</v>
      </c>
      <c r="R5093" s="832">
        <v>45175.48</v>
      </c>
      <c r="S5093" s="832">
        <v>3910.04</v>
      </c>
      <c r="T5093" s="832">
        <v>3910.04</v>
      </c>
      <c r="U5093" s="832">
        <v>0</v>
      </c>
      <c r="V5093" s="832">
        <v>0</v>
      </c>
      <c r="W5093" s="832">
        <v>0</v>
      </c>
      <c r="X5093" s="832">
        <v>0</v>
      </c>
      <c r="Y5093" s="832">
        <v>0</v>
      </c>
      <c r="Z5093" s="832">
        <v>0</v>
      </c>
      <c r="AA5093" s="832">
        <v>0</v>
      </c>
      <c r="AB5093" s="832">
        <v>0</v>
      </c>
      <c r="AC5093" s="832">
        <v>0</v>
      </c>
      <c r="AD5093" s="832">
        <v>0</v>
      </c>
      <c r="AE5093" s="832">
        <v>0</v>
      </c>
      <c r="AF5093" s="832">
        <v>0</v>
      </c>
      <c r="AG5093" s="832">
        <v>0</v>
      </c>
      <c r="AH5093" s="832">
        <v>0</v>
      </c>
      <c r="AI5093" s="832">
        <v>0</v>
      </c>
    </row>
    <row r="5094" spans="1:35" ht="15" customHeight="1">
      <c r="A5094" s="832" t="s">
        <v>1150</v>
      </c>
      <c r="B5094" s="832">
        <v>2025</v>
      </c>
      <c r="C5094" s="832" t="s">
        <v>2637</v>
      </c>
      <c r="D5094" s="832" t="s">
        <v>2638</v>
      </c>
      <c r="E5094" s="832" t="s">
        <v>333</v>
      </c>
      <c r="F5094" s="832" t="s">
        <v>2443</v>
      </c>
      <c r="G5094" s="832">
        <v>0</v>
      </c>
      <c r="H5094" s="832">
        <v>0</v>
      </c>
      <c r="I5094" s="832">
        <v>0</v>
      </c>
      <c r="J5094" s="832">
        <v>0</v>
      </c>
      <c r="K5094" s="832">
        <v>0</v>
      </c>
      <c r="L5094" s="832">
        <v>0</v>
      </c>
      <c r="M5094" s="832">
        <v>0</v>
      </c>
      <c r="N5094" s="832">
        <v>0</v>
      </c>
      <c r="O5094" s="832">
        <v>0</v>
      </c>
      <c r="P5094" s="832">
        <v>0</v>
      </c>
      <c r="Q5094" s="832">
        <v>0</v>
      </c>
      <c r="R5094" s="832">
        <v>0</v>
      </c>
      <c r="S5094" s="832">
        <v>0</v>
      </c>
      <c r="T5094" s="832">
        <v>0</v>
      </c>
      <c r="U5094" s="832">
        <v>0</v>
      </c>
      <c r="V5094" s="832">
        <v>0</v>
      </c>
      <c r="W5094" s="832">
        <v>0</v>
      </c>
      <c r="X5094" s="832">
        <v>0</v>
      </c>
      <c r="Y5094" s="832">
        <v>0</v>
      </c>
      <c r="Z5094" s="832">
        <v>0</v>
      </c>
      <c r="AA5094" s="832">
        <v>0</v>
      </c>
      <c r="AB5094" s="832">
        <v>0</v>
      </c>
      <c r="AC5094" s="832">
        <v>0</v>
      </c>
      <c r="AD5094" s="832">
        <v>0</v>
      </c>
      <c r="AE5094" s="832">
        <v>0</v>
      </c>
      <c r="AF5094" s="832">
        <v>0</v>
      </c>
      <c r="AG5094" s="832">
        <v>0</v>
      </c>
      <c r="AH5094" s="832">
        <v>0</v>
      </c>
      <c r="AI5094" s="832">
        <v>0</v>
      </c>
    </row>
    <row r="5095" spans="1:35" ht="15" customHeight="1">
      <c r="A5095" s="832" t="s">
        <v>1150</v>
      </c>
      <c r="B5095" s="832">
        <v>2025</v>
      </c>
      <c r="C5095" s="832" t="s">
        <v>2639</v>
      </c>
      <c r="D5095" s="832" t="s">
        <v>2640</v>
      </c>
      <c r="E5095" s="832" t="s">
        <v>333</v>
      </c>
      <c r="F5095" s="832" t="s">
        <v>2443</v>
      </c>
      <c r="G5095" s="832">
        <v>0</v>
      </c>
      <c r="H5095" s="832">
        <v>0</v>
      </c>
      <c r="I5095" s="832">
        <v>0</v>
      </c>
      <c r="J5095" s="832">
        <v>0</v>
      </c>
      <c r="K5095" s="832">
        <v>0</v>
      </c>
      <c r="L5095" s="832">
        <v>0</v>
      </c>
      <c r="M5095" s="832">
        <v>0</v>
      </c>
      <c r="N5095" s="832">
        <v>0</v>
      </c>
      <c r="O5095" s="832">
        <v>0</v>
      </c>
      <c r="P5095" s="832">
        <v>0</v>
      </c>
      <c r="Q5095" s="832">
        <v>0</v>
      </c>
      <c r="R5095" s="832">
        <v>0</v>
      </c>
      <c r="S5095" s="832">
        <v>0</v>
      </c>
      <c r="T5095" s="832">
        <v>0</v>
      </c>
      <c r="U5095" s="832">
        <v>0</v>
      </c>
      <c r="V5095" s="832">
        <v>0</v>
      </c>
      <c r="W5095" s="832">
        <v>0</v>
      </c>
      <c r="X5095" s="832">
        <v>0</v>
      </c>
      <c r="Y5095" s="832">
        <v>0</v>
      </c>
      <c r="Z5095" s="832">
        <v>0</v>
      </c>
      <c r="AA5095" s="832">
        <v>0</v>
      </c>
      <c r="AB5095" s="832">
        <v>0</v>
      </c>
      <c r="AC5095" s="832">
        <v>0</v>
      </c>
      <c r="AD5095" s="832">
        <v>0</v>
      </c>
      <c r="AE5095" s="832">
        <v>0</v>
      </c>
      <c r="AF5095" s="832">
        <v>0</v>
      </c>
      <c r="AG5095" s="832">
        <v>0</v>
      </c>
      <c r="AH5095" s="832">
        <v>0</v>
      </c>
      <c r="AI5095" s="832">
        <v>0</v>
      </c>
    </row>
    <row r="5096" spans="1:35" ht="15" customHeight="1">
      <c r="A5096" s="832" t="s">
        <v>1150</v>
      </c>
      <c r="B5096" s="832">
        <v>2025</v>
      </c>
      <c r="C5096" s="832" t="s">
        <v>2641</v>
      </c>
      <c r="D5096" s="832" t="s">
        <v>2432</v>
      </c>
      <c r="E5096" s="832" t="s">
        <v>333</v>
      </c>
      <c r="F5096" s="832" t="s">
        <v>2443</v>
      </c>
      <c r="G5096" s="832">
        <v>0</v>
      </c>
      <c r="H5096" s="832">
        <v>0</v>
      </c>
      <c r="I5096" s="832">
        <v>0</v>
      </c>
      <c r="J5096" s="832">
        <v>0</v>
      </c>
      <c r="K5096" s="832">
        <v>0</v>
      </c>
      <c r="L5096" s="832">
        <v>0</v>
      </c>
      <c r="M5096" s="832">
        <v>0</v>
      </c>
      <c r="N5096" s="832">
        <v>0</v>
      </c>
      <c r="O5096" s="832">
        <v>0</v>
      </c>
      <c r="P5096" s="832">
        <v>0</v>
      </c>
      <c r="Q5096" s="832">
        <v>0</v>
      </c>
      <c r="R5096" s="832">
        <v>0</v>
      </c>
      <c r="S5096" s="832">
        <v>0</v>
      </c>
      <c r="T5096" s="832">
        <v>0</v>
      </c>
      <c r="U5096" s="832">
        <v>0</v>
      </c>
      <c r="V5096" s="832">
        <v>0</v>
      </c>
      <c r="W5096" s="832">
        <v>0</v>
      </c>
      <c r="X5096" s="832">
        <v>0</v>
      </c>
      <c r="Y5096" s="832">
        <v>0</v>
      </c>
      <c r="Z5096" s="832">
        <v>0</v>
      </c>
      <c r="AA5096" s="832">
        <v>0</v>
      </c>
      <c r="AB5096" s="832">
        <v>0</v>
      </c>
      <c r="AC5096" s="832">
        <v>0</v>
      </c>
      <c r="AD5096" s="832">
        <v>0</v>
      </c>
      <c r="AE5096" s="832">
        <v>0</v>
      </c>
      <c r="AF5096" s="832">
        <v>0</v>
      </c>
      <c r="AG5096" s="832">
        <v>0</v>
      </c>
      <c r="AH5096" s="832">
        <v>0</v>
      </c>
      <c r="AI5096" s="832">
        <v>0</v>
      </c>
    </row>
    <row r="5097" spans="1:35" ht="15" customHeight="1">
      <c r="A5097" s="832" t="s">
        <v>1150</v>
      </c>
      <c r="B5097" s="832">
        <v>2025</v>
      </c>
      <c r="C5097" s="832" t="s">
        <v>2642</v>
      </c>
      <c r="D5097" s="832" t="s">
        <v>2643</v>
      </c>
      <c r="E5097" s="832" t="s">
        <v>333</v>
      </c>
      <c r="F5097" s="832" t="s">
        <v>2443</v>
      </c>
      <c r="G5097" s="832">
        <v>0</v>
      </c>
      <c r="H5097" s="832">
        <v>0</v>
      </c>
      <c r="I5097" s="832">
        <v>0</v>
      </c>
      <c r="J5097" s="832">
        <v>0</v>
      </c>
      <c r="K5097" s="832">
        <v>0</v>
      </c>
      <c r="L5097" s="832">
        <v>0</v>
      </c>
      <c r="M5097" s="832">
        <v>0</v>
      </c>
      <c r="N5097" s="832">
        <v>0</v>
      </c>
      <c r="O5097" s="832">
        <v>0</v>
      </c>
      <c r="P5097" s="832">
        <v>0</v>
      </c>
      <c r="Q5097" s="832">
        <v>0</v>
      </c>
      <c r="R5097" s="832">
        <v>0</v>
      </c>
      <c r="S5097" s="832">
        <v>0</v>
      </c>
      <c r="T5097" s="832">
        <v>0</v>
      </c>
      <c r="U5097" s="832">
        <v>0</v>
      </c>
      <c r="V5097" s="832">
        <v>0</v>
      </c>
      <c r="W5097" s="832">
        <v>0</v>
      </c>
      <c r="X5097" s="832">
        <v>0</v>
      </c>
      <c r="Y5097" s="832">
        <v>0</v>
      </c>
      <c r="Z5097" s="832">
        <v>0</v>
      </c>
      <c r="AA5097" s="832">
        <v>0</v>
      </c>
      <c r="AB5097" s="832">
        <v>0</v>
      </c>
      <c r="AC5097" s="832">
        <v>0</v>
      </c>
      <c r="AD5097" s="832">
        <v>0</v>
      </c>
      <c r="AE5097" s="832">
        <v>0</v>
      </c>
      <c r="AF5097" s="832">
        <v>0</v>
      </c>
      <c r="AG5097" s="832">
        <v>0</v>
      </c>
      <c r="AH5097" s="832">
        <v>0</v>
      </c>
      <c r="AI5097" s="832">
        <v>0</v>
      </c>
    </row>
    <row r="5098" spans="1:35" ht="15" customHeight="1">
      <c r="A5098" s="832" t="s">
        <v>1150</v>
      </c>
      <c r="B5098" s="832">
        <v>2025</v>
      </c>
      <c r="C5098" s="832" t="s">
        <v>2644</v>
      </c>
      <c r="D5098" s="832" t="s">
        <v>2643</v>
      </c>
      <c r="E5098" s="832" t="s">
        <v>333</v>
      </c>
      <c r="F5098" s="832" t="s">
        <v>2443</v>
      </c>
      <c r="G5098" s="832">
        <v>0</v>
      </c>
      <c r="H5098" s="832">
        <v>0</v>
      </c>
      <c r="I5098" s="832">
        <v>0</v>
      </c>
      <c r="J5098" s="832">
        <v>0</v>
      </c>
      <c r="K5098" s="832">
        <v>0</v>
      </c>
      <c r="L5098" s="832">
        <v>0</v>
      </c>
      <c r="M5098" s="832">
        <v>0</v>
      </c>
      <c r="N5098" s="832">
        <v>0</v>
      </c>
      <c r="O5098" s="832">
        <v>0</v>
      </c>
      <c r="P5098" s="832">
        <v>0</v>
      </c>
      <c r="Q5098" s="832">
        <v>0</v>
      </c>
      <c r="R5098" s="832">
        <v>0</v>
      </c>
      <c r="S5098" s="832">
        <v>0</v>
      </c>
      <c r="T5098" s="832">
        <v>0</v>
      </c>
      <c r="U5098" s="832">
        <v>0</v>
      </c>
      <c r="V5098" s="832">
        <v>0</v>
      </c>
      <c r="W5098" s="832">
        <v>0</v>
      </c>
      <c r="X5098" s="832">
        <v>0</v>
      </c>
      <c r="Y5098" s="832">
        <v>0</v>
      </c>
      <c r="Z5098" s="832">
        <v>0</v>
      </c>
      <c r="AA5098" s="832">
        <v>0</v>
      </c>
      <c r="AB5098" s="832">
        <v>0</v>
      </c>
      <c r="AC5098" s="832">
        <v>0</v>
      </c>
      <c r="AD5098" s="832">
        <v>0</v>
      </c>
      <c r="AE5098" s="832">
        <v>0</v>
      </c>
      <c r="AF5098" s="832">
        <v>0</v>
      </c>
      <c r="AG5098" s="832">
        <v>0</v>
      </c>
      <c r="AH5098" s="832">
        <v>0</v>
      </c>
      <c r="AI5098" s="832">
        <v>0</v>
      </c>
    </row>
    <row r="5099" spans="1:35" ht="15" customHeight="1">
      <c r="A5099" s="832" t="s">
        <v>1150</v>
      </c>
      <c r="B5099" s="832">
        <v>2025</v>
      </c>
      <c r="C5099" s="832" t="s">
        <v>2645</v>
      </c>
      <c r="D5099" s="832" t="s">
        <v>2643</v>
      </c>
      <c r="E5099" s="832" t="s">
        <v>333</v>
      </c>
      <c r="F5099" s="832" t="s">
        <v>2443</v>
      </c>
      <c r="G5099" s="832">
        <v>0</v>
      </c>
      <c r="H5099" s="832">
        <v>0</v>
      </c>
      <c r="I5099" s="832">
        <v>0</v>
      </c>
      <c r="J5099" s="832">
        <v>0</v>
      </c>
      <c r="K5099" s="832">
        <v>0</v>
      </c>
      <c r="L5099" s="832">
        <v>0</v>
      </c>
      <c r="M5099" s="832">
        <v>0</v>
      </c>
      <c r="N5099" s="832">
        <v>0</v>
      </c>
      <c r="O5099" s="832">
        <v>0</v>
      </c>
      <c r="P5099" s="832">
        <v>0</v>
      </c>
      <c r="Q5099" s="832">
        <v>0</v>
      </c>
      <c r="R5099" s="832">
        <v>0</v>
      </c>
      <c r="S5099" s="832">
        <v>0</v>
      </c>
      <c r="T5099" s="832">
        <v>0</v>
      </c>
      <c r="U5099" s="832">
        <v>0</v>
      </c>
      <c r="V5099" s="832">
        <v>0</v>
      </c>
      <c r="W5099" s="832">
        <v>0</v>
      </c>
      <c r="X5099" s="832">
        <v>0</v>
      </c>
      <c r="Y5099" s="832">
        <v>0</v>
      </c>
      <c r="Z5099" s="832">
        <v>0</v>
      </c>
      <c r="AA5099" s="832">
        <v>0</v>
      </c>
      <c r="AB5099" s="832">
        <v>0</v>
      </c>
      <c r="AC5099" s="832">
        <v>0</v>
      </c>
      <c r="AD5099" s="832">
        <v>0</v>
      </c>
      <c r="AE5099" s="832">
        <v>0</v>
      </c>
      <c r="AF5099" s="832">
        <v>0</v>
      </c>
      <c r="AG5099" s="832">
        <v>0</v>
      </c>
      <c r="AH5099" s="832">
        <v>0</v>
      </c>
      <c r="AI5099" s="832">
        <v>0</v>
      </c>
    </row>
    <row r="5100" spans="1:35" ht="15" customHeight="1">
      <c r="A5100" s="832" t="s">
        <v>1150</v>
      </c>
      <c r="B5100" s="832">
        <v>2025</v>
      </c>
      <c r="C5100" s="832" t="s">
        <v>2646</v>
      </c>
      <c r="D5100" s="832" t="s">
        <v>2643</v>
      </c>
      <c r="E5100" s="832" t="s">
        <v>333</v>
      </c>
      <c r="F5100" s="832" t="s">
        <v>2443</v>
      </c>
      <c r="G5100" s="832">
        <v>0</v>
      </c>
      <c r="H5100" s="832">
        <v>0</v>
      </c>
      <c r="I5100" s="832">
        <v>0</v>
      </c>
      <c r="J5100" s="832">
        <v>0</v>
      </c>
      <c r="K5100" s="832">
        <v>0</v>
      </c>
      <c r="L5100" s="832">
        <v>0</v>
      </c>
      <c r="M5100" s="832">
        <v>0</v>
      </c>
      <c r="N5100" s="832">
        <v>0</v>
      </c>
      <c r="O5100" s="832">
        <v>0</v>
      </c>
      <c r="P5100" s="832">
        <v>0</v>
      </c>
      <c r="Q5100" s="832">
        <v>0</v>
      </c>
      <c r="R5100" s="832">
        <v>0</v>
      </c>
      <c r="S5100" s="832">
        <v>0</v>
      </c>
      <c r="T5100" s="832">
        <v>0</v>
      </c>
      <c r="U5100" s="832">
        <v>0</v>
      </c>
      <c r="V5100" s="832">
        <v>0</v>
      </c>
      <c r="W5100" s="832">
        <v>0</v>
      </c>
      <c r="X5100" s="832">
        <v>0</v>
      </c>
      <c r="Y5100" s="832">
        <v>0</v>
      </c>
      <c r="Z5100" s="832">
        <v>0</v>
      </c>
      <c r="AA5100" s="832">
        <v>0</v>
      </c>
      <c r="AB5100" s="832">
        <v>0</v>
      </c>
      <c r="AC5100" s="832">
        <v>0</v>
      </c>
      <c r="AD5100" s="832">
        <v>0</v>
      </c>
      <c r="AE5100" s="832">
        <v>0</v>
      </c>
      <c r="AF5100" s="832">
        <v>0</v>
      </c>
      <c r="AG5100" s="832">
        <v>0</v>
      </c>
      <c r="AH5100" s="832">
        <v>0</v>
      </c>
      <c r="AI5100" s="832">
        <v>0</v>
      </c>
    </row>
    <row r="5101" spans="1:35" ht="15" customHeight="1">
      <c r="A5101" s="832" t="s">
        <v>1150</v>
      </c>
      <c r="B5101" s="832">
        <v>2025</v>
      </c>
      <c r="C5101" s="832" t="s">
        <v>2647</v>
      </c>
      <c r="D5101" s="832" t="s">
        <v>2643</v>
      </c>
      <c r="E5101" s="832" t="s">
        <v>333</v>
      </c>
      <c r="F5101" s="832" t="s">
        <v>2443</v>
      </c>
      <c r="G5101" s="832">
        <v>0</v>
      </c>
      <c r="H5101" s="832">
        <v>0</v>
      </c>
      <c r="I5101" s="832">
        <v>0</v>
      </c>
      <c r="J5101" s="832">
        <v>0</v>
      </c>
      <c r="K5101" s="832">
        <v>0</v>
      </c>
      <c r="L5101" s="832">
        <v>0</v>
      </c>
      <c r="M5101" s="832">
        <v>0</v>
      </c>
      <c r="N5101" s="832">
        <v>0</v>
      </c>
      <c r="O5101" s="832">
        <v>0</v>
      </c>
      <c r="P5101" s="832">
        <v>0</v>
      </c>
      <c r="Q5101" s="832">
        <v>0</v>
      </c>
      <c r="R5101" s="832">
        <v>0</v>
      </c>
      <c r="S5101" s="832">
        <v>0</v>
      </c>
      <c r="T5101" s="832">
        <v>0</v>
      </c>
      <c r="U5101" s="832">
        <v>0</v>
      </c>
      <c r="V5101" s="832">
        <v>0</v>
      </c>
      <c r="W5101" s="832">
        <v>0</v>
      </c>
      <c r="X5101" s="832">
        <v>0</v>
      </c>
      <c r="Y5101" s="832">
        <v>0</v>
      </c>
      <c r="Z5101" s="832">
        <v>0</v>
      </c>
      <c r="AA5101" s="832">
        <v>0</v>
      </c>
      <c r="AB5101" s="832">
        <v>0</v>
      </c>
      <c r="AC5101" s="832">
        <v>0</v>
      </c>
      <c r="AD5101" s="832">
        <v>0</v>
      </c>
      <c r="AE5101" s="832">
        <v>0</v>
      </c>
      <c r="AF5101" s="832">
        <v>0</v>
      </c>
      <c r="AG5101" s="832">
        <v>0</v>
      </c>
      <c r="AH5101" s="832">
        <v>0</v>
      </c>
      <c r="AI5101" s="832">
        <v>0</v>
      </c>
    </row>
    <row r="5102" spans="1:35" ht="15" customHeight="1">
      <c r="A5102" s="832" t="s">
        <v>1150</v>
      </c>
      <c r="B5102" s="832">
        <v>2025</v>
      </c>
      <c r="C5102" s="832" t="s">
        <v>2648</v>
      </c>
      <c r="D5102" s="832" t="s">
        <v>2643</v>
      </c>
      <c r="E5102" s="832" t="s">
        <v>333</v>
      </c>
      <c r="F5102" s="832" t="s">
        <v>2443</v>
      </c>
      <c r="G5102" s="832">
        <v>0</v>
      </c>
      <c r="H5102" s="832">
        <v>0</v>
      </c>
      <c r="I5102" s="832">
        <v>0</v>
      </c>
      <c r="J5102" s="832">
        <v>0</v>
      </c>
      <c r="K5102" s="832">
        <v>0</v>
      </c>
      <c r="L5102" s="832">
        <v>0</v>
      </c>
      <c r="M5102" s="832">
        <v>0</v>
      </c>
      <c r="N5102" s="832">
        <v>0</v>
      </c>
      <c r="O5102" s="832">
        <v>0</v>
      </c>
      <c r="P5102" s="832">
        <v>0</v>
      </c>
      <c r="Q5102" s="832">
        <v>0</v>
      </c>
      <c r="R5102" s="832">
        <v>0</v>
      </c>
      <c r="S5102" s="832">
        <v>0</v>
      </c>
      <c r="T5102" s="832">
        <v>0</v>
      </c>
      <c r="U5102" s="832">
        <v>0</v>
      </c>
      <c r="V5102" s="832">
        <v>0</v>
      </c>
      <c r="W5102" s="832">
        <v>0</v>
      </c>
      <c r="X5102" s="832">
        <v>0</v>
      </c>
      <c r="Y5102" s="832">
        <v>0</v>
      </c>
      <c r="Z5102" s="832">
        <v>0</v>
      </c>
      <c r="AA5102" s="832">
        <v>0</v>
      </c>
      <c r="AB5102" s="832">
        <v>0</v>
      </c>
      <c r="AC5102" s="832">
        <v>0</v>
      </c>
      <c r="AD5102" s="832">
        <v>0</v>
      </c>
      <c r="AE5102" s="832">
        <v>0</v>
      </c>
      <c r="AF5102" s="832">
        <v>0</v>
      </c>
      <c r="AG5102" s="832">
        <v>0</v>
      </c>
      <c r="AH5102" s="832">
        <v>0</v>
      </c>
      <c r="AI5102" s="832">
        <v>0</v>
      </c>
    </row>
    <row r="5103" spans="1:35" ht="15" customHeight="1">
      <c r="A5103" s="832" t="s">
        <v>1150</v>
      </c>
      <c r="B5103" s="832">
        <v>2025</v>
      </c>
      <c r="C5103" s="832" t="s">
        <v>2649</v>
      </c>
      <c r="D5103" s="832" t="s">
        <v>2643</v>
      </c>
      <c r="E5103" s="832" t="s">
        <v>333</v>
      </c>
      <c r="F5103" s="832" t="s">
        <v>2443</v>
      </c>
      <c r="G5103" s="832">
        <v>0</v>
      </c>
      <c r="H5103" s="832">
        <v>0</v>
      </c>
      <c r="I5103" s="832">
        <v>0</v>
      </c>
      <c r="J5103" s="832">
        <v>0</v>
      </c>
      <c r="K5103" s="832">
        <v>0</v>
      </c>
      <c r="L5103" s="832">
        <v>0</v>
      </c>
      <c r="M5103" s="832">
        <v>0</v>
      </c>
      <c r="N5103" s="832">
        <v>0</v>
      </c>
      <c r="O5103" s="832">
        <v>0</v>
      </c>
      <c r="P5103" s="832">
        <v>0</v>
      </c>
      <c r="Q5103" s="832">
        <v>0</v>
      </c>
      <c r="R5103" s="832">
        <v>0</v>
      </c>
      <c r="S5103" s="832">
        <v>0</v>
      </c>
      <c r="T5103" s="832">
        <v>0</v>
      </c>
      <c r="U5103" s="832">
        <v>0</v>
      </c>
      <c r="V5103" s="832">
        <v>0</v>
      </c>
      <c r="W5103" s="832">
        <v>0</v>
      </c>
      <c r="X5103" s="832">
        <v>0</v>
      </c>
      <c r="Y5103" s="832">
        <v>0</v>
      </c>
      <c r="Z5103" s="832">
        <v>0</v>
      </c>
      <c r="AA5103" s="832">
        <v>0</v>
      </c>
      <c r="AB5103" s="832">
        <v>0</v>
      </c>
      <c r="AC5103" s="832">
        <v>0</v>
      </c>
      <c r="AD5103" s="832">
        <v>0</v>
      </c>
      <c r="AE5103" s="832">
        <v>0</v>
      </c>
      <c r="AF5103" s="832">
        <v>0</v>
      </c>
      <c r="AG5103" s="832">
        <v>0</v>
      </c>
      <c r="AH5103" s="832">
        <v>0</v>
      </c>
      <c r="AI5103" s="832">
        <v>0</v>
      </c>
    </row>
    <row r="5104" spans="1:35" ht="15" customHeight="1">
      <c r="A5104" s="832" t="s">
        <v>1150</v>
      </c>
      <c r="B5104" s="832">
        <v>2025</v>
      </c>
      <c r="C5104" s="832" t="s">
        <v>2650</v>
      </c>
      <c r="D5104" s="832" t="s">
        <v>2651</v>
      </c>
      <c r="E5104" s="832" t="s">
        <v>333</v>
      </c>
      <c r="F5104" s="832" t="s">
        <v>1119</v>
      </c>
      <c r="G5104" s="832">
        <v>0</v>
      </c>
      <c r="H5104" s="832">
        <v>0</v>
      </c>
      <c r="I5104" s="832">
        <v>0</v>
      </c>
      <c r="J5104" s="832">
        <v>0</v>
      </c>
      <c r="K5104" s="832">
        <v>0</v>
      </c>
      <c r="L5104" s="832">
        <v>0</v>
      </c>
      <c r="M5104" s="832">
        <v>0</v>
      </c>
      <c r="N5104" s="832">
        <v>0</v>
      </c>
      <c r="O5104" s="832">
        <v>0</v>
      </c>
      <c r="P5104" s="832">
        <v>0</v>
      </c>
      <c r="Q5104" s="832">
        <v>0</v>
      </c>
      <c r="R5104" s="832">
        <v>0</v>
      </c>
      <c r="S5104" s="832">
        <v>0</v>
      </c>
      <c r="T5104" s="832">
        <v>0</v>
      </c>
      <c r="U5104" s="832">
        <v>0</v>
      </c>
      <c r="V5104" s="832">
        <v>0</v>
      </c>
      <c r="W5104" s="832">
        <v>0</v>
      </c>
      <c r="X5104" s="832">
        <v>0</v>
      </c>
      <c r="Y5104" s="832">
        <v>0</v>
      </c>
      <c r="Z5104" s="832">
        <v>0</v>
      </c>
      <c r="AA5104" s="832">
        <v>0</v>
      </c>
      <c r="AB5104" s="832">
        <v>0</v>
      </c>
      <c r="AC5104" s="832">
        <v>0</v>
      </c>
      <c r="AD5104" s="832">
        <v>0</v>
      </c>
      <c r="AE5104" s="832">
        <v>0</v>
      </c>
      <c r="AF5104" s="832">
        <v>0</v>
      </c>
      <c r="AG5104" s="832">
        <v>0</v>
      </c>
      <c r="AH5104" s="832">
        <v>0</v>
      </c>
      <c r="AI5104" s="832">
        <v>0</v>
      </c>
    </row>
    <row r="5105" spans="1:35" ht="15" customHeight="1">
      <c r="A5105" s="832" t="s">
        <v>1150</v>
      </c>
      <c r="B5105" s="832">
        <v>2025</v>
      </c>
      <c r="C5105" s="832" t="s">
        <v>2652</v>
      </c>
      <c r="D5105" s="832" t="s">
        <v>2653</v>
      </c>
      <c r="E5105" s="832" t="s">
        <v>333</v>
      </c>
      <c r="F5105" s="832" t="s">
        <v>2321</v>
      </c>
      <c r="G5105" s="832">
        <v>0</v>
      </c>
      <c r="H5105" s="832">
        <v>0</v>
      </c>
      <c r="I5105" s="832">
        <v>0</v>
      </c>
      <c r="J5105" s="832">
        <v>0</v>
      </c>
      <c r="K5105" s="832">
        <v>0</v>
      </c>
      <c r="L5105" s="832">
        <v>0</v>
      </c>
      <c r="M5105" s="832">
        <v>0</v>
      </c>
      <c r="N5105" s="832">
        <v>0</v>
      </c>
      <c r="O5105" s="832">
        <v>0</v>
      </c>
      <c r="P5105" s="832">
        <v>0</v>
      </c>
      <c r="Q5105" s="832">
        <v>0</v>
      </c>
      <c r="R5105" s="832">
        <v>0</v>
      </c>
      <c r="S5105" s="832">
        <v>0</v>
      </c>
      <c r="T5105" s="832">
        <v>0</v>
      </c>
      <c r="U5105" s="832">
        <v>0</v>
      </c>
      <c r="V5105" s="832">
        <v>0</v>
      </c>
      <c r="W5105" s="832">
        <v>0</v>
      </c>
      <c r="X5105" s="832">
        <v>0</v>
      </c>
      <c r="Y5105" s="832">
        <v>0</v>
      </c>
      <c r="Z5105" s="832">
        <v>0</v>
      </c>
      <c r="AA5105" s="832">
        <v>0</v>
      </c>
      <c r="AB5105" s="832">
        <v>0</v>
      </c>
      <c r="AC5105" s="832">
        <v>0</v>
      </c>
      <c r="AD5105" s="832">
        <v>0</v>
      </c>
      <c r="AE5105" s="832">
        <v>0</v>
      </c>
      <c r="AF5105" s="832">
        <v>0</v>
      </c>
      <c r="AG5105" s="832">
        <v>0</v>
      </c>
      <c r="AH5105" s="832">
        <v>0</v>
      </c>
      <c r="AI5105" s="832">
        <v>0</v>
      </c>
    </row>
    <row r="5106" spans="1:35" ht="15" customHeight="1">
      <c r="A5106" s="832" t="s">
        <v>1150</v>
      </c>
      <c r="B5106" s="832">
        <v>2025</v>
      </c>
      <c r="C5106" s="832" t="s">
        <v>2654</v>
      </c>
      <c r="D5106" s="832" t="s">
        <v>2655</v>
      </c>
      <c r="E5106" s="832" t="s">
        <v>333</v>
      </c>
      <c r="F5106" s="832" t="s">
        <v>2321</v>
      </c>
      <c r="G5106" s="832">
        <v>0</v>
      </c>
      <c r="H5106" s="832">
        <v>0</v>
      </c>
      <c r="I5106" s="832">
        <v>0</v>
      </c>
      <c r="J5106" s="832">
        <v>0</v>
      </c>
      <c r="K5106" s="832">
        <v>86.29</v>
      </c>
      <c r="L5106" s="832">
        <v>86.29</v>
      </c>
      <c r="M5106" s="832">
        <v>86.29</v>
      </c>
      <c r="N5106" s="832">
        <v>86.29</v>
      </c>
      <c r="O5106" s="832">
        <v>4178.3500000000004</v>
      </c>
      <c r="P5106" s="832">
        <v>9994.7900000000009</v>
      </c>
      <c r="Q5106" s="832">
        <v>19624.919999999998</v>
      </c>
      <c r="R5106" s="832">
        <v>34120.82</v>
      </c>
      <c r="S5106" s="832">
        <v>1784.08</v>
      </c>
      <c r="T5106" s="832">
        <v>1784.08</v>
      </c>
      <c r="U5106" s="832">
        <v>0</v>
      </c>
      <c r="V5106" s="832">
        <v>0</v>
      </c>
      <c r="W5106" s="832">
        <v>0</v>
      </c>
      <c r="X5106" s="832">
        <v>0</v>
      </c>
      <c r="Y5106" s="832">
        <v>0</v>
      </c>
      <c r="Z5106" s="832">
        <v>1</v>
      </c>
      <c r="AA5106" s="832">
        <v>1</v>
      </c>
      <c r="AB5106" s="832">
        <v>1</v>
      </c>
      <c r="AC5106" s="832">
        <v>1</v>
      </c>
      <c r="AD5106" s="832">
        <v>2</v>
      </c>
      <c r="AE5106" s="832">
        <v>3</v>
      </c>
      <c r="AF5106" s="832">
        <v>4</v>
      </c>
      <c r="AG5106" s="832">
        <v>5</v>
      </c>
      <c r="AH5106" s="832">
        <v>0</v>
      </c>
      <c r="AI5106" s="832">
        <v>0</v>
      </c>
    </row>
    <row r="5107" spans="1:35" ht="15" customHeight="1">
      <c r="A5107" s="832" t="s">
        <v>1150</v>
      </c>
      <c r="B5107" s="832">
        <v>2025</v>
      </c>
      <c r="C5107" s="832" t="s">
        <v>2656</v>
      </c>
      <c r="D5107" s="832" t="s">
        <v>2657</v>
      </c>
      <c r="E5107" s="832" t="s">
        <v>333</v>
      </c>
      <c r="F5107" s="832" t="s">
        <v>2321</v>
      </c>
      <c r="G5107" s="832">
        <v>0</v>
      </c>
      <c r="H5107" s="832">
        <v>0</v>
      </c>
      <c r="I5107" s="832">
        <v>0</v>
      </c>
      <c r="J5107" s="832">
        <v>0</v>
      </c>
      <c r="K5107" s="832">
        <v>0</v>
      </c>
      <c r="L5107" s="832">
        <v>0</v>
      </c>
      <c r="M5107" s="832">
        <v>0</v>
      </c>
      <c r="N5107" s="832">
        <v>0</v>
      </c>
      <c r="O5107" s="832">
        <v>0</v>
      </c>
      <c r="P5107" s="832">
        <v>0</v>
      </c>
      <c r="Q5107" s="832">
        <v>0</v>
      </c>
      <c r="R5107" s="832">
        <v>0</v>
      </c>
      <c r="S5107" s="832">
        <v>0</v>
      </c>
      <c r="T5107" s="832">
        <v>0</v>
      </c>
      <c r="U5107" s="832">
        <v>0</v>
      </c>
      <c r="V5107" s="832">
        <v>0</v>
      </c>
      <c r="W5107" s="832">
        <v>0</v>
      </c>
      <c r="X5107" s="832">
        <v>0</v>
      </c>
      <c r="Y5107" s="832">
        <v>0</v>
      </c>
      <c r="Z5107" s="832">
        <v>0</v>
      </c>
      <c r="AA5107" s="832">
        <v>0</v>
      </c>
      <c r="AB5107" s="832">
        <v>0</v>
      </c>
      <c r="AC5107" s="832">
        <v>0</v>
      </c>
      <c r="AD5107" s="832">
        <v>0</v>
      </c>
      <c r="AE5107" s="832">
        <v>0</v>
      </c>
      <c r="AF5107" s="832">
        <v>0</v>
      </c>
      <c r="AG5107" s="832">
        <v>0</v>
      </c>
      <c r="AH5107" s="832">
        <v>0</v>
      </c>
      <c r="AI5107" s="832">
        <v>0</v>
      </c>
    </row>
    <row r="5108" spans="1:35" ht="15" customHeight="1">
      <c r="A5108" s="832" t="s">
        <v>1150</v>
      </c>
      <c r="B5108" s="832">
        <v>2025</v>
      </c>
      <c r="C5108" s="832" t="s">
        <v>2658</v>
      </c>
      <c r="D5108" s="832" t="s">
        <v>2659</v>
      </c>
      <c r="E5108" s="832" t="s">
        <v>333</v>
      </c>
      <c r="F5108" s="832" t="s">
        <v>2321</v>
      </c>
      <c r="G5108" s="832">
        <v>116817</v>
      </c>
      <c r="H5108" s="832">
        <v>194455</v>
      </c>
      <c r="I5108" s="832">
        <v>234109</v>
      </c>
      <c r="J5108" s="832">
        <v>392285</v>
      </c>
      <c r="K5108" s="832">
        <v>506029</v>
      </c>
      <c r="L5108" s="832">
        <v>589246</v>
      </c>
      <c r="M5108" s="832">
        <v>696519</v>
      </c>
      <c r="N5108" s="832">
        <v>808153</v>
      </c>
      <c r="O5108" s="832">
        <v>900127</v>
      </c>
      <c r="P5108" s="832">
        <v>1007462</v>
      </c>
      <c r="Q5108" s="832">
        <v>1085460</v>
      </c>
      <c r="R5108" s="832">
        <v>1170412</v>
      </c>
      <c r="S5108" s="832">
        <v>98678.18</v>
      </c>
      <c r="T5108" s="832">
        <v>98678.18</v>
      </c>
      <c r="U5108" s="832">
        <v>0</v>
      </c>
      <c r="V5108" s="832">
        <v>1</v>
      </c>
      <c r="W5108" s="832">
        <v>2</v>
      </c>
      <c r="X5108" s="832">
        <v>43</v>
      </c>
      <c r="Y5108" s="832">
        <v>163</v>
      </c>
      <c r="Z5108" s="832">
        <v>266</v>
      </c>
      <c r="AA5108" s="832">
        <v>350</v>
      </c>
      <c r="AB5108" s="832">
        <v>449</v>
      </c>
      <c r="AC5108" s="832">
        <v>550</v>
      </c>
      <c r="AD5108" s="832">
        <v>638</v>
      </c>
      <c r="AE5108" s="832">
        <v>731</v>
      </c>
      <c r="AF5108" s="832">
        <v>796</v>
      </c>
      <c r="AG5108" s="832">
        <v>862</v>
      </c>
      <c r="AH5108" s="832">
        <v>72</v>
      </c>
      <c r="AI5108" s="832">
        <v>72</v>
      </c>
    </row>
    <row r="5109" spans="1:35" ht="15" customHeight="1">
      <c r="A5109" s="832" t="s">
        <v>1150</v>
      </c>
      <c r="B5109" s="832">
        <v>2025</v>
      </c>
      <c r="C5109" s="832" t="s">
        <v>2660</v>
      </c>
      <c r="D5109" s="832" t="s">
        <v>2661</v>
      </c>
      <c r="E5109" s="832" t="s">
        <v>333</v>
      </c>
      <c r="F5109" s="832" t="s">
        <v>2321</v>
      </c>
      <c r="G5109" s="832">
        <v>0</v>
      </c>
      <c r="H5109" s="832">
        <v>0</v>
      </c>
      <c r="I5109" s="832">
        <v>0</v>
      </c>
      <c r="J5109" s="832">
        <v>0</v>
      </c>
      <c r="K5109" s="832">
        <v>0</v>
      </c>
      <c r="L5109" s="832">
        <v>0</v>
      </c>
      <c r="M5109" s="832">
        <v>0</v>
      </c>
      <c r="N5109" s="832">
        <v>0</v>
      </c>
      <c r="O5109" s="832">
        <v>0</v>
      </c>
      <c r="P5109" s="832">
        <v>0</v>
      </c>
      <c r="Q5109" s="832">
        <v>0</v>
      </c>
      <c r="R5109" s="832">
        <v>0</v>
      </c>
      <c r="S5109" s="832">
        <v>0</v>
      </c>
      <c r="T5109" s="832">
        <v>0</v>
      </c>
      <c r="U5109" s="832">
        <v>0</v>
      </c>
      <c r="V5109" s="832">
        <v>0</v>
      </c>
      <c r="W5109" s="832">
        <v>0</v>
      </c>
      <c r="X5109" s="832">
        <v>0</v>
      </c>
      <c r="Y5109" s="832">
        <v>0</v>
      </c>
      <c r="Z5109" s="832">
        <v>0</v>
      </c>
      <c r="AA5109" s="832">
        <v>0</v>
      </c>
      <c r="AB5109" s="832">
        <v>0</v>
      </c>
      <c r="AC5109" s="832">
        <v>0</v>
      </c>
      <c r="AD5109" s="832">
        <v>0</v>
      </c>
      <c r="AE5109" s="832">
        <v>0</v>
      </c>
      <c r="AF5109" s="832">
        <v>0</v>
      </c>
      <c r="AG5109" s="832">
        <v>0</v>
      </c>
      <c r="AH5109" s="832">
        <v>0</v>
      </c>
      <c r="AI5109" s="832">
        <v>0</v>
      </c>
    </row>
    <row r="5110" spans="1:35" ht="15" customHeight="1">
      <c r="A5110" s="832" t="s">
        <v>1150</v>
      </c>
      <c r="B5110" s="832">
        <v>2025</v>
      </c>
      <c r="C5110" s="832" t="s">
        <v>2662</v>
      </c>
      <c r="D5110" s="832" t="s">
        <v>2663</v>
      </c>
      <c r="E5110" s="832" t="s">
        <v>333</v>
      </c>
      <c r="F5110" s="832" t="s">
        <v>2321</v>
      </c>
      <c r="G5110" s="832">
        <v>0</v>
      </c>
      <c r="H5110" s="832">
        <v>0</v>
      </c>
      <c r="I5110" s="832">
        <v>0</v>
      </c>
      <c r="J5110" s="832">
        <v>0</v>
      </c>
      <c r="K5110" s="832">
        <v>0</v>
      </c>
      <c r="L5110" s="832">
        <v>0</v>
      </c>
      <c r="M5110" s="832">
        <v>0</v>
      </c>
      <c r="N5110" s="832">
        <v>0</v>
      </c>
      <c r="O5110" s="832">
        <v>0</v>
      </c>
      <c r="P5110" s="832">
        <v>0</v>
      </c>
      <c r="Q5110" s="832">
        <v>0</v>
      </c>
      <c r="R5110" s="832">
        <v>0</v>
      </c>
      <c r="S5110" s="832">
        <v>0</v>
      </c>
      <c r="T5110" s="832">
        <v>0</v>
      </c>
      <c r="U5110" s="832">
        <v>0</v>
      </c>
      <c r="V5110" s="832">
        <v>0</v>
      </c>
      <c r="W5110" s="832">
        <v>0</v>
      </c>
      <c r="X5110" s="832">
        <v>0</v>
      </c>
      <c r="Y5110" s="832">
        <v>0</v>
      </c>
      <c r="Z5110" s="832">
        <v>0</v>
      </c>
      <c r="AA5110" s="832">
        <v>0</v>
      </c>
      <c r="AB5110" s="832">
        <v>0</v>
      </c>
      <c r="AC5110" s="832">
        <v>0</v>
      </c>
      <c r="AD5110" s="832">
        <v>0</v>
      </c>
      <c r="AE5110" s="832">
        <v>0</v>
      </c>
      <c r="AF5110" s="832">
        <v>0</v>
      </c>
      <c r="AG5110" s="832">
        <v>0</v>
      </c>
      <c r="AH5110" s="832">
        <v>0</v>
      </c>
      <c r="AI5110" s="832">
        <v>0</v>
      </c>
    </row>
    <row r="5111" spans="1:35" ht="15" customHeight="1">
      <c r="A5111" s="832" t="s">
        <v>1150</v>
      </c>
      <c r="B5111" s="832">
        <v>2025</v>
      </c>
      <c r="C5111" s="832" t="s">
        <v>2664</v>
      </c>
      <c r="D5111" s="832" t="s">
        <v>2665</v>
      </c>
      <c r="E5111" s="832" t="s">
        <v>333</v>
      </c>
      <c r="F5111" s="832" t="s">
        <v>2321</v>
      </c>
      <c r="G5111" s="832">
        <v>28000</v>
      </c>
      <c r="H5111" s="832">
        <v>32350</v>
      </c>
      <c r="I5111" s="832">
        <v>38750</v>
      </c>
      <c r="J5111" s="832">
        <v>78300</v>
      </c>
      <c r="K5111" s="832">
        <v>118550</v>
      </c>
      <c r="L5111" s="832">
        <v>129500</v>
      </c>
      <c r="M5111" s="832">
        <v>158925</v>
      </c>
      <c r="N5111" s="832">
        <v>187800</v>
      </c>
      <c r="O5111" s="832">
        <v>196050</v>
      </c>
      <c r="P5111" s="832">
        <v>228250</v>
      </c>
      <c r="Q5111" s="832">
        <v>258000</v>
      </c>
      <c r="R5111" s="832">
        <v>265350</v>
      </c>
      <c r="S5111" s="832">
        <v>23454.55</v>
      </c>
      <c r="T5111" s="832">
        <v>23454.55</v>
      </c>
      <c r="U5111" s="832">
        <v>0</v>
      </c>
      <c r="V5111" s="832">
        <v>1</v>
      </c>
      <c r="W5111" s="832">
        <v>2</v>
      </c>
      <c r="X5111" s="832">
        <v>3</v>
      </c>
      <c r="Y5111" s="832">
        <v>4</v>
      </c>
      <c r="Z5111" s="832">
        <v>5</v>
      </c>
      <c r="AA5111" s="832">
        <v>6</v>
      </c>
      <c r="AB5111" s="832">
        <v>7</v>
      </c>
      <c r="AC5111" s="832">
        <v>8</v>
      </c>
      <c r="AD5111" s="832">
        <v>9</v>
      </c>
      <c r="AE5111" s="832">
        <v>10</v>
      </c>
      <c r="AF5111" s="832">
        <v>11</v>
      </c>
      <c r="AG5111" s="832">
        <v>12</v>
      </c>
      <c r="AH5111" s="832">
        <v>1</v>
      </c>
      <c r="AI5111" s="832">
        <v>1</v>
      </c>
    </row>
    <row r="5112" spans="1:35" ht="15" customHeight="1">
      <c r="A5112" s="832" t="s">
        <v>1150</v>
      </c>
      <c r="B5112" s="832">
        <v>2025</v>
      </c>
      <c r="C5112" s="832" t="s">
        <v>2666</v>
      </c>
      <c r="D5112" s="832" t="s">
        <v>2667</v>
      </c>
      <c r="E5112" s="832" t="s">
        <v>333</v>
      </c>
      <c r="F5112" s="832" t="s">
        <v>2321</v>
      </c>
      <c r="G5112" s="832">
        <v>9852.89</v>
      </c>
      <c r="H5112" s="832">
        <v>102035.55</v>
      </c>
      <c r="I5112" s="832">
        <v>119575.55</v>
      </c>
      <c r="J5112" s="832">
        <v>166105.74</v>
      </c>
      <c r="K5112" s="832">
        <v>192199.82</v>
      </c>
      <c r="L5112" s="832">
        <v>196324.06</v>
      </c>
      <c r="M5112" s="832">
        <v>211528.47</v>
      </c>
      <c r="N5112" s="832">
        <v>212686.7</v>
      </c>
      <c r="O5112" s="832">
        <v>227019.41</v>
      </c>
      <c r="P5112" s="832">
        <v>252190.44</v>
      </c>
      <c r="Q5112" s="832">
        <v>262503.96999999997</v>
      </c>
      <c r="R5112" s="832">
        <v>275454.71999999997</v>
      </c>
      <c r="S5112" s="832">
        <v>23864</v>
      </c>
      <c r="T5112" s="832">
        <v>23864</v>
      </c>
      <c r="U5112" s="832">
        <v>0</v>
      </c>
      <c r="V5112" s="832">
        <v>5</v>
      </c>
      <c r="W5112" s="832">
        <v>7</v>
      </c>
      <c r="X5112" s="832">
        <v>12</v>
      </c>
      <c r="Y5112" s="832">
        <v>18</v>
      </c>
      <c r="Z5112" s="832">
        <v>23</v>
      </c>
      <c r="AA5112" s="832">
        <v>26</v>
      </c>
      <c r="AB5112" s="832">
        <v>28</v>
      </c>
      <c r="AC5112" s="832">
        <v>28</v>
      </c>
      <c r="AD5112" s="832">
        <v>37</v>
      </c>
      <c r="AE5112" s="832">
        <v>44</v>
      </c>
      <c r="AF5112" s="832">
        <v>44</v>
      </c>
      <c r="AG5112" s="832">
        <v>48</v>
      </c>
      <c r="AH5112" s="832">
        <v>4</v>
      </c>
      <c r="AI5112" s="832">
        <v>4</v>
      </c>
    </row>
    <row r="5113" spans="1:35" ht="15" customHeight="1">
      <c r="A5113" s="832" t="s">
        <v>1150</v>
      </c>
      <c r="B5113" s="832">
        <v>2025</v>
      </c>
      <c r="C5113" s="832" t="s">
        <v>2668</v>
      </c>
      <c r="D5113" s="832" t="s">
        <v>2669</v>
      </c>
      <c r="E5113" s="832" t="s">
        <v>333</v>
      </c>
      <c r="F5113" s="832" t="s">
        <v>2321</v>
      </c>
      <c r="G5113" s="832">
        <v>0</v>
      </c>
      <c r="H5113" s="832">
        <v>0</v>
      </c>
      <c r="I5113" s="832">
        <v>0</v>
      </c>
      <c r="J5113" s="832">
        <v>0</v>
      </c>
      <c r="K5113" s="832">
        <v>0</v>
      </c>
      <c r="L5113" s="832">
        <v>0</v>
      </c>
      <c r="M5113" s="832">
        <v>0</v>
      </c>
      <c r="N5113" s="832">
        <v>0</v>
      </c>
      <c r="O5113" s="832">
        <v>0</v>
      </c>
      <c r="P5113" s="832">
        <v>0</v>
      </c>
      <c r="Q5113" s="832">
        <v>0</v>
      </c>
      <c r="R5113" s="832">
        <v>0</v>
      </c>
      <c r="S5113" s="832">
        <v>0</v>
      </c>
      <c r="T5113" s="832">
        <v>0</v>
      </c>
      <c r="U5113" s="832">
        <v>0</v>
      </c>
      <c r="V5113" s="832">
        <v>0</v>
      </c>
      <c r="W5113" s="832">
        <v>0</v>
      </c>
      <c r="X5113" s="832">
        <v>0</v>
      </c>
      <c r="Y5113" s="832">
        <v>0</v>
      </c>
      <c r="Z5113" s="832">
        <v>0</v>
      </c>
      <c r="AA5113" s="832">
        <v>0</v>
      </c>
      <c r="AB5113" s="832">
        <v>0</v>
      </c>
      <c r="AC5113" s="832">
        <v>0</v>
      </c>
      <c r="AD5113" s="832">
        <v>0</v>
      </c>
      <c r="AE5113" s="832">
        <v>0</v>
      </c>
      <c r="AF5113" s="832">
        <v>0</v>
      </c>
      <c r="AG5113" s="832">
        <v>0</v>
      </c>
      <c r="AH5113" s="832">
        <v>0</v>
      </c>
      <c r="AI5113" s="832">
        <v>0</v>
      </c>
    </row>
    <row r="5114" spans="1:35" ht="15" customHeight="1">
      <c r="A5114" s="832" t="s">
        <v>1150</v>
      </c>
      <c r="B5114" s="832">
        <v>2025</v>
      </c>
      <c r="C5114" s="832" t="s">
        <v>2670</v>
      </c>
      <c r="D5114" s="832" t="s">
        <v>2671</v>
      </c>
      <c r="E5114" s="832" t="s">
        <v>333</v>
      </c>
      <c r="F5114" s="832" t="s">
        <v>2321</v>
      </c>
      <c r="G5114" s="832">
        <v>0</v>
      </c>
      <c r="H5114" s="832">
        <v>0</v>
      </c>
      <c r="I5114" s="832">
        <v>0</v>
      </c>
      <c r="J5114" s="832">
        <v>0</v>
      </c>
      <c r="K5114" s="832">
        <v>0</v>
      </c>
      <c r="L5114" s="832">
        <v>0</v>
      </c>
      <c r="M5114" s="832">
        <v>0</v>
      </c>
      <c r="N5114" s="832">
        <v>0</v>
      </c>
      <c r="O5114" s="832">
        <v>0</v>
      </c>
      <c r="P5114" s="832">
        <v>0</v>
      </c>
      <c r="Q5114" s="832">
        <v>0</v>
      </c>
      <c r="R5114" s="832">
        <v>0</v>
      </c>
      <c r="S5114" s="832">
        <v>0</v>
      </c>
      <c r="T5114" s="832">
        <v>0</v>
      </c>
      <c r="U5114" s="832">
        <v>0</v>
      </c>
      <c r="V5114" s="832">
        <v>0</v>
      </c>
      <c r="W5114" s="832">
        <v>0</v>
      </c>
      <c r="X5114" s="832">
        <v>0</v>
      </c>
      <c r="Y5114" s="832">
        <v>0</v>
      </c>
      <c r="Z5114" s="832">
        <v>0</v>
      </c>
      <c r="AA5114" s="832">
        <v>0</v>
      </c>
      <c r="AB5114" s="832">
        <v>0</v>
      </c>
      <c r="AC5114" s="832">
        <v>0</v>
      </c>
      <c r="AD5114" s="832">
        <v>0</v>
      </c>
      <c r="AE5114" s="832">
        <v>0</v>
      </c>
      <c r="AF5114" s="832">
        <v>0</v>
      </c>
      <c r="AG5114" s="832">
        <v>0</v>
      </c>
      <c r="AH5114" s="832">
        <v>0</v>
      </c>
      <c r="AI5114" s="832">
        <v>0</v>
      </c>
    </row>
    <row r="5115" spans="1:35" ht="15" customHeight="1">
      <c r="A5115" s="832" t="s">
        <v>1150</v>
      </c>
      <c r="B5115" s="832">
        <v>2025</v>
      </c>
      <c r="C5115" s="832" t="s">
        <v>2672</v>
      </c>
      <c r="D5115" s="832" t="s">
        <v>2673</v>
      </c>
      <c r="E5115" s="832" t="s">
        <v>333</v>
      </c>
      <c r="F5115" s="832" t="s">
        <v>1119</v>
      </c>
      <c r="G5115" s="832">
        <v>5410.24</v>
      </c>
      <c r="H5115" s="832">
        <v>9100.93</v>
      </c>
      <c r="I5115" s="832">
        <v>14340.57</v>
      </c>
      <c r="J5115" s="832">
        <v>23353.27</v>
      </c>
      <c r="K5115" s="832">
        <v>31089.87</v>
      </c>
      <c r="L5115" s="832">
        <v>37240.400000000001</v>
      </c>
      <c r="M5115" s="832">
        <v>42568.43</v>
      </c>
      <c r="N5115" s="832">
        <v>46807.040000000001</v>
      </c>
      <c r="O5115" s="832">
        <v>51946.720000000001</v>
      </c>
      <c r="P5115" s="832">
        <v>59764.78</v>
      </c>
      <c r="Q5115" s="832">
        <v>67807.539999999994</v>
      </c>
      <c r="R5115" s="832">
        <v>72455</v>
      </c>
      <c r="S5115" s="832">
        <v>6164.32</v>
      </c>
      <c r="T5115" s="832">
        <v>6164.32</v>
      </c>
      <c r="U5115" s="832">
        <v>0</v>
      </c>
      <c r="V5115" s="832">
        <v>0</v>
      </c>
      <c r="W5115" s="832">
        <v>0</v>
      </c>
      <c r="X5115" s="832">
        <v>0</v>
      </c>
      <c r="Y5115" s="832">
        <v>0</v>
      </c>
      <c r="Z5115" s="832">
        <v>0</v>
      </c>
      <c r="AA5115" s="832">
        <v>0</v>
      </c>
      <c r="AB5115" s="832">
        <v>0</v>
      </c>
      <c r="AC5115" s="832">
        <v>0</v>
      </c>
      <c r="AD5115" s="832">
        <v>0</v>
      </c>
      <c r="AE5115" s="832">
        <v>0</v>
      </c>
      <c r="AF5115" s="832">
        <v>0</v>
      </c>
      <c r="AG5115" s="832">
        <v>0</v>
      </c>
      <c r="AH5115" s="832">
        <v>0</v>
      </c>
      <c r="AI5115" s="832">
        <v>0</v>
      </c>
    </row>
    <row r="5116" spans="1:35" ht="15" customHeight="1">
      <c r="A5116" s="832" t="s">
        <v>1150</v>
      </c>
      <c r="B5116" s="832">
        <v>2025</v>
      </c>
      <c r="C5116" s="832" t="s">
        <v>2674</v>
      </c>
      <c r="D5116" s="832" t="s">
        <v>2675</v>
      </c>
      <c r="E5116" s="832" t="s">
        <v>333</v>
      </c>
      <c r="F5116" s="832" t="s">
        <v>1119</v>
      </c>
      <c r="G5116" s="832">
        <v>0</v>
      </c>
      <c r="H5116" s="832">
        <v>0</v>
      </c>
      <c r="I5116" s="832">
        <v>0</v>
      </c>
      <c r="J5116" s="832">
        <v>0</v>
      </c>
      <c r="K5116" s="832">
        <v>0</v>
      </c>
      <c r="L5116" s="832">
        <v>0</v>
      </c>
      <c r="M5116" s="832">
        <v>0</v>
      </c>
      <c r="N5116" s="832">
        <v>0</v>
      </c>
      <c r="O5116" s="832">
        <v>0</v>
      </c>
      <c r="P5116" s="832">
        <v>0</v>
      </c>
      <c r="Q5116" s="832">
        <v>0</v>
      </c>
      <c r="R5116" s="832">
        <v>0</v>
      </c>
      <c r="S5116" s="832">
        <v>0</v>
      </c>
      <c r="T5116" s="832">
        <v>0</v>
      </c>
      <c r="U5116" s="832">
        <v>0</v>
      </c>
      <c r="V5116" s="832">
        <v>0</v>
      </c>
      <c r="W5116" s="832">
        <v>0</v>
      </c>
      <c r="X5116" s="832">
        <v>0</v>
      </c>
      <c r="Y5116" s="832">
        <v>0</v>
      </c>
      <c r="Z5116" s="832">
        <v>0</v>
      </c>
      <c r="AA5116" s="832">
        <v>0</v>
      </c>
      <c r="AB5116" s="832">
        <v>0</v>
      </c>
      <c r="AC5116" s="832">
        <v>0</v>
      </c>
      <c r="AD5116" s="832">
        <v>0</v>
      </c>
      <c r="AE5116" s="832">
        <v>0</v>
      </c>
      <c r="AF5116" s="832">
        <v>0</v>
      </c>
      <c r="AG5116" s="832">
        <v>0</v>
      </c>
      <c r="AH5116" s="832">
        <v>0</v>
      </c>
      <c r="AI5116" s="832">
        <v>0</v>
      </c>
    </row>
    <row r="5117" spans="1:35" ht="15" customHeight="1">
      <c r="A5117" s="832" t="s">
        <v>1150</v>
      </c>
      <c r="B5117" s="832">
        <v>2025</v>
      </c>
      <c r="C5117" s="832" t="s">
        <v>2676</v>
      </c>
      <c r="D5117" s="832" t="s">
        <v>2677</v>
      </c>
      <c r="E5117" s="832" t="s">
        <v>333</v>
      </c>
      <c r="F5117" s="832" t="s">
        <v>1119</v>
      </c>
      <c r="G5117" s="832">
        <v>0</v>
      </c>
      <c r="H5117" s="832">
        <v>0</v>
      </c>
      <c r="I5117" s="832">
        <v>0</v>
      </c>
      <c r="J5117" s="832">
        <v>0</v>
      </c>
      <c r="K5117" s="832">
        <v>0</v>
      </c>
      <c r="L5117" s="832">
        <v>0</v>
      </c>
      <c r="M5117" s="832">
        <v>0</v>
      </c>
      <c r="N5117" s="832">
        <v>0</v>
      </c>
      <c r="O5117" s="832">
        <v>21217</v>
      </c>
      <c r="P5117" s="832">
        <v>21217</v>
      </c>
      <c r="Q5117" s="832">
        <v>35384</v>
      </c>
      <c r="R5117" s="832">
        <v>35384</v>
      </c>
      <c r="S5117" s="832">
        <v>3216.73</v>
      </c>
      <c r="T5117" s="832">
        <v>3216.73</v>
      </c>
      <c r="U5117" s="832">
        <v>0</v>
      </c>
      <c r="V5117" s="832">
        <v>0</v>
      </c>
      <c r="W5117" s="832">
        <v>0</v>
      </c>
      <c r="X5117" s="832">
        <v>0</v>
      </c>
      <c r="Y5117" s="832">
        <v>0</v>
      </c>
      <c r="Z5117" s="832">
        <v>0</v>
      </c>
      <c r="AA5117" s="832">
        <v>0</v>
      </c>
      <c r="AB5117" s="832">
        <v>0</v>
      </c>
      <c r="AC5117" s="832">
        <v>0</v>
      </c>
      <c r="AD5117" s="832">
        <v>0</v>
      </c>
      <c r="AE5117" s="832">
        <v>0</v>
      </c>
      <c r="AF5117" s="832">
        <v>0</v>
      </c>
      <c r="AG5117" s="832">
        <v>0</v>
      </c>
      <c r="AH5117" s="832">
        <v>0</v>
      </c>
      <c r="AI5117" s="832">
        <v>0</v>
      </c>
    </row>
    <row r="5118" spans="1:35" ht="15" customHeight="1">
      <c r="A5118" s="832" t="s">
        <v>1150</v>
      </c>
      <c r="B5118" s="832">
        <v>2025</v>
      </c>
      <c r="C5118" s="832" t="s">
        <v>2678</v>
      </c>
      <c r="D5118" s="832" t="s">
        <v>2679</v>
      </c>
      <c r="E5118" s="832" t="s">
        <v>333</v>
      </c>
      <c r="F5118" s="832" t="s">
        <v>1119</v>
      </c>
      <c r="G5118" s="832">
        <v>0</v>
      </c>
      <c r="H5118" s="832">
        <v>0</v>
      </c>
      <c r="I5118" s="832">
        <v>0</v>
      </c>
      <c r="J5118" s="832">
        <v>0</v>
      </c>
      <c r="K5118" s="832">
        <v>0</v>
      </c>
      <c r="L5118" s="832">
        <v>0</v>
      </c>
      <c r="M5118" s="832">
        <v>0</v>
      </c>
      <c r="N5118" s="832">
        <v>0</v>
      </c>
      <c r="O5118" s="832">
        <v>0</v>
      </c>
      <c r="P5118" s="832">
        <v>0</v>
      </c>
      <c r="Q5118" s="832">
        <v>0</v>
      </c>
      <c r="R5118" s="832">
        <v>0</v>
      </c>
      <c r="S5118" s="832">
        <v>0</v>
      </c>
      <c r="T5118" s="832">
        <v>0</v>
      </c>
      <c r="U5118" s="832">
        <v>0</v>
      </c>
      <c r="V5118" s="832">
        <v>0</v>
      </c>
      <c r="W5118" s="832">
        <v>0</v>
      </c>
      <c r="X5118" s="832">
        <v>0</v>
      </c>
      <c r="Y5118" s="832">
        <v>0</v>
      </c>
      <c r="Z5118" s="832">
        <v>0</v>
      </c>
      <c r="AA5118" s="832">
        <v>0</v>
      </c>
      <c r="AB5118" s="832">
        <v>0</v>
      </c>
      <c r="AC5118" s="832">
        <v>0</v>
      </c>
      <c r="AD5118" s="832">
        <v>0</v>
      </c>
      <c r="AE5118" s="832">
        <v>0</v>
      </c>
      <c r="AF5118" s="832">
        <v>0</v>
      </c>
      <c r="AG5118" s="832">
        <v>0</v>
      </c>
      <c r="AH5118" s="832">
        <v>0</v>
      </c>
      <c r="AI5118" s="832">
        <v>0</v>
      </c>
    </row>
    <row r="5119" spans="1:35" ht="15" customHeight="1">
      <c r="A5119" s="832" t="s">
        <v>1150</v>
      </c>
      <c r="B5119" s="832">
        <v>2025</v>
      </c>
      <c r="C5119" s="832" t="s">
        <v>2680</v>
      </c>
      <c r="D5119" s="832" t="s">
        <v>2681</v>
      </c>
      <c r="E5119" s="832" t="s">
        <v>333</v>
      </c>
      <c r="F5119" s="832" t="s">
        <v>1119</v>
      </c>
      <c r="G5119" s="832">
        <v>0</v>
      </c>
      <c r="H5119" s="832">
        <v>0</v>
      </c>
      <c r="I5119" s="832">
        <v>0</v>
      </c>
      <c r="J5119" s="832">
        <v>0</v>
      </c>
      <c r="K5119" s="832">
        <v>0</v>
      </c>
      <c r="L5119" s="832">
        <v>0</v>
      </c>
      <c r="M5119" s="832">
        <v>0</v>
      </c>
      <c r="N5119" s="832">
        <v>0</v>
      </c>
      <c r="O5119" s="832">
        <v>0</v>
      </c>
      <c r="P5119" s="832">
        <v>0</v>
      </c>
      <c r="Q5119" s="832">
        <v>0</v>
      </c>
      <c r="R5119" s="832">
        <v>0</v>
      </c>
      <c r="S5119" s="832">
        <v>0</v>
      </c>
      <c r="T5119" s="832">
        <v>0</v>
      </c>
      <c r="U5119" s="832">
        <v>0</v>
      </c>
      <c r="V5119" s="832">
        <v>0</v>
      </c>
      <c r="W5119" s="832">
        <v>0</v>
      </c>
      <c r="X5119" s="832">
        <v>0</v>
      </c>
      <c r="Y5119" s="832">
        <v>0</v>
      </c>
      <c r="Z5119" s="832">
        <v>0</v>
      </c>
      <c r="AA5119" s="832">
        <v>0</v>
      </c>
      <c r="AB5119" s="832">
        <v>0</v>
      </c>
      <c r="AC5119" s="832">
        <v>0</v>
      </c>
      <c r="AD5119" s="832">
        <v>0</v>
      </c>
      <c r="AE5119" s="832">
        <v>0</v>
      </c>
      <c r="AF5119" s="832">
        <v>0</v>
      </c>
      <c r="AG5119" s="832">
        <v>0</v>
      </c>
      <c r="AH5119" s="832">
        <v>0</v>
      </c>
      <c r="AI5119" s="832">
        <v>0</v>
      </c>
    </row>
    <row r="5120" spans="1:35" ht="15" customHeight="1">
      <c r="A5120" s="832" t="s">
        <v>1150</v>
      </c>
      <c r="B5120" s="832">
        <v>2025</v>
      </c>
      <c r="C5120" s="832" t="s">
        <v>2682</v>
      </c>
      <c r="D5120" s="832" t="s">
        <v>2683</v>
      </c>
      <c r="E5120" s="832" t="s">
        <v>333</v>
      </c>
      <c r="F5120" s="832" t="s">
        <v>1119</v>
      </c>
      <c r="G5120" s="832">
        <v>0</v>
      </c>
      <c r="H5120" s="832">
        <v>0</v>
      </c>
      <c r="I5120" s="832">
        <v>0</v>
      </c>
      <c r="J5120" s="832">
        <v>0</v>
      </c>
      <c r="K5120" s="832">
        <v>0</v>
      </c>
      <c r="L5120" s="832">
        <v>0</v>
      </c>
      <c r="M5120" s="832">
        <v>0</v>
      </c>
      <c r="N5120" s="832">
        <v>0</v>
      </c>
      <c r="O5120" s="832">
        <v>0</v>
      </c>
      <c r="P5120" s="832">
        <v>0</v>
      </c>
      <c r="Q5120" s="832">
        <v>0</v>
      </c>
      <c r="R5120" s="832">
        <v>0</v>
      </c>
      <c r="S5120" s="832">
        <v>0</v>
      </c>
      <c r="T5120" s="832">
        <v>0</v>
      </c>
      <c r="U5120" s="832">
        <v>0</v>
      </c>
      <c r="V5120" s="832">
        <v>0</v>
      </c>
      <c r="W5120" s="832">
        <v>0</v>
      </c>
      <c r="X5120" s="832">
        <v>0</v>
      </c>
      <c r="Y5120" s="832">
        <v>0</v>
      </c>
      <c r="Z5120" s="832">
        <v>0</v>
      </c>
      <c r="AA5120" s="832">
        <v>0</v>
      </c>
      <c r="AB5120" s="832">
        <v>0</v>
      </c>
      <c r="AC5120" s="832">
        <v>0</v>
      </c>
      <c r="AD5120" s="832">
        <v>0</v>
      </c>
      <c r="AE5120" s="832">
        <v>0</v>
      </c>
      <c r="AF5120" s="832">
        <v>0</v>
      </c>
      <c r="AG5120" s="832">
        <v>0</v>
      </c>
      <c r="AH5120" s="832">
        <v>0</v>
      </c>
      <c r="AI5120" s="832">
        <v>0</v>
      </c>
    </row>
    <row r="5121" spans="1:35" ht="15" customHeight="1">
      <c r="A5121" s="832" t="s">
        <v>1150</v>
      </c>
      <c r="B5121" s="832">
        <v>2025</v>
      </c>
      <c r="C5121" s="832" t="s">
        <v>2684</v>
      </c>
      <c r="D5121" s="832" t="s">
        <v>2685</v>
      </c>
      <c r="E5121" s="832" t="s">
        <v>333</v>
      </c>
      <c r="F5121" s="832" t="s">
        <v>1119</v>
      </c>
      <c r="G5121" s="832">
        <v>0</v>
      </c>
      <c r="H5121" s="832">
        <v>0</v>
      </c>
      <c r="I5121" s="832">
        <v>0</v>
      </c>
      <c r="J5121" s="832">
        <v>0</v>
      </c>
      <c r="K5121" s="832">
        <v>0</v>
      </c>
      <c r="L5121" s="832">
        <v>0</v>
      </c>
      <c r="M5121" s="832">
        <v>0</v>
      </c>
      <c r="N5121" s="832">
        <v>9740.69</v>
      </c>
      <c r="O5121" s="832">
        <v>9740.69</v>
      </c>
      <c r="P5121" s="832">
        <v>9740.69</v>
      </c>
      <c r="Q5121" s="832">
        <v>9740.69</v>
      </c>
      <c r="R5121" s="832">
        <v>9740.69</v>
      </c>
      <c r="S5121" s="832">
        <v>885.52</v>
      </c>
      <c r="T5121" s="832">
        <v>885.52</v>
      </c>
      <c r="U5121" s="832">
        <v>0</v>
      </c>
      <c r="V5121" s="832">
        <v>0</v>
      </c>
      <c r="W5121" s="832">
        <v>0</v>
      </c>
      <c r="X5121" s="832">
        <v>0</v>
      </c>
      <c r="Y5121" s="832">
        <v>0</v>
      </c>
      <c r="Z5121" s="832">
        <v>0</v>
      </c>
      <c r="AA5121" s="832">
        <v>0</v>
      </c>
      <c r="AB5121" s="832">
        <v>0</v>
      </c>
      <c r="AC5121" s="832">
        <v>0</v>
      </c>
      <c r="AD5121" s="832">
        <v>0</v>
      </c>
      <c r="AE5121" s="832">
        <v>0</v>
      </c>
      <c r="AF5121" s="832">
        <v>0</v>
      </c>
      <c r="AG5121" s="832">
        <v>0</v>
      </c>
      <c r="AH5121" s="832">
        <v>0</v>
      </c>
      <c r="AI5121" s="832">
        <v>0</v>
      </c>
    </row>
    <row r="5122" spans="1:35" ht="15" customHeight="1">
      <c r="A5122" s="832" t="s">
        <v>1150</v>
      </c>
      <c r="B5122" s="832">
        <v>2025</v>
      </c>
      <c r="C5122" s="832" t="s">
        <v>2686</v>
      </c>
      <c r="D5122" s="832" t="s">
        <v>2687</v>
      </c>
      <c r="E5122" s="832" t="s">
        <v>333</v>
      </c>
      <c r="F5122" s="832" t="s">
        <v>1119</v>
      </c>
      <c r="G5122" s="832">
        <v>0</v>
      </c>
      <c r="H5122" s="832">
        <v>0</v>
      </c>
      <c r="I5122" s="832">
        <v>0</v>
      </c>
      <c r="J5122" s="832">
        <v>0</v>
      </c>
      <c r="K5122" s="832">
        <v>0</v>
      </c>
      <c r="L5122" s="832">
        <v>0</v>
      </c>
      <c r="M5122" s="832">
        <v>0</v>
      </c>
      <c r="N5122" s="832">
        <v>0</v>
      </c>
      <c r="O5122" s="832">
        <v>0</v>
      </c>
      <c r="P5122" s="832">
        <v>0</v>
      </c>
      <c r="Q5122" s="832">
        <v>0</v>
      </c>
      <c r="R5122" s="832">
        <v>0</v>
      </c>
      <c r="S5122" s="832">
        <v>0</v>
      </c>
      <c r="T5122" s="832">
        <v>0</v>
      </c>
      <c r="U5122" s="832">
        <v>0</v>
      </c>
      <c r="V5122" s="832">
        <v>0</v>
      </c>
      <c r="W5122" s="832">
        <v>0</v>
      </c>
      <c r="X5122" s="832">
        <v>0</v>
      </c>
      <c r="Y5122" s="832">
        <v>0</v>
      </c>
      <c r="Z5122" s="832">
        <v>0</v>
      </c>
      <c r="AA5122" s="832">
        <v>0</v>
      </c>
      <c r="AB5122" s="832">
        <v>0</v>
      </c>
      <c r="AC5122" s="832">
        <v>0</v>
      </c>
      <c r="AD5122" s="832">
        <v>0</v>
      </c>
      <c r="AE5122" s="832">
        <v>0</v>
      </c>
      <c r="AF5122" s="832">
        <v>0</v>
      </c>
      <c r="AG5122" s="832">
        <v>0</v>
      </c>
      <c r="AH5122" s="832">
        <v>0</v>
      </c>
      <c r="AI5122" s="832">
        <v>0</v>
      </c>
    </row>
    <row r="5123" spans="1:35" ht="15" customHeight="1">
      <c r="A5123" s="832" t="s">
        <v>1150</v>
      </c>
      <c r="B5123" s="832">
        <v>2025</v>
      </c>
      <c r="C5123" s="832" t="s">
        <v>2688</v>
      </c>
      <c r="D5123" s="832" t="s">
        <v>2689</v>
      </c>
      <c r="E5123" s="832" t="s">
        <v>333</v>
      </c>
      <c r="F5123" s="832" t="s">
        <v>1119</v>
      </c>
      <c r="G5123" s="832">
        <v>0</v>
      </c>
      <c r="H5123" s="832">
        <v>0</v>
      </c>
      <c r="I5123" s="832">
        <v>0</v>
      </c>
      <c r="J5123" s="832">
        <v>0</v>
      </c>
      <c r="K5123" s="832">
        <v>0</v>
      </c>
      <c r="L5123" s="832">
        <v>0</v>
      </c>
      <c r="M5123" s="832">
        <v>0</v>
      </c>
      <c r="N5123" s="832">
        <v>0</v>
      </c>
      <c r="O5123" s="832">
        <v>0</v>
      </c>
      <c r="P5123" s="832">
        <v>0</v>
      </c>
      <c r="Q5123" s="832">
        <v>0</v>
      </c>
      <c r="R5123" s="832">
        <v>0</v>
      </c>
      <c r="S5123" s="832">
        <v>0</v>
      </c>
      <c r="T5123" s="832">
        <v>0</v>
      </c>
      <c r="U5123" s="832">
        <v>0</v>
      </c>
      <c r="V5123" s="832">
        <v>0</v>
      </c>
      <c r="W5123" s="832">
        <v>0</v>
      </c>
      <c r="X5123" s="832">
        <v>0</v>
      </c>
      <c r="Y5123" s="832">
        <v>0</v>
      </c>
      <c r="Z5123" s="832">
        <v>0</v>
      </c>
      <c r="AA5123" s="832">
        <v>0</v>
      </c>
      <c r="AB5123" s="832">
        <v>0</v>
      </c>
      <c r="AC5123" s="832">
        <v>0</v>
      </c>
      <c r="AD5123" s="832">
        <v>0</v>
      </c>
      <c r="AE5123" s="832">
        <v>0</v>
      </c>
      <c r="AF5123" s="832">
        <v>0</v>
      </c>
      <c r="AG5123" s="832">
        <v>0</v>
      </c>
      <c r="AH5123" s="832">
        <v>0</v>
      </c>
      <c r="AI5123" s="832">
        <v>0</v>
      </c>
    </row>
    <row r="5124" spans="1:35" ht="15" customHeight="1">
      <c r="A5124" s="832" t="s">
        <v>1150</v>
      </c>
      <c r="B5124" s="832">
        <v>2025</v>
      </c>
      <c r="C5124" s="832" t="s">
        <v>2690</v>
      </c>
      <c r="D5124" s="832" t="s">
        <v>2691</v>
      </c>
      <c r="E5124" s="832" t="s">
        <v>333</v>
      </c>
      <c r="F5124" s="832" t="s">
        <v>1119</v>
      </c>
      <c r="G5124" s="832">
        <v>0</v>
      </c>
      <c r="H5124" s="832">
        <v>0</v>
      </c>
      <c r="I5124" s="832">
        <v>0</v>
      </c>
      <c r="J5124" s="832">
        <v>0</v>
      </c>
      <c r="K5124" s="832">
        <v>0</v>
      </c>
      <c r="L5124" s="832">
        <v>0</v>
      </c>
      <c r="M5124" s="832">
        <v>0</v>
      </c>
      <c r="N5124" s="832">
        <v>0</v>
      </c>
      <c r="O5124" s="832">
        <v>0</v>
      </c>
      <c r="P5124" s="832">
        <v>0</v>
      </c>
      <c r="Q5124" s="832">
        <v>0</v>
      </c>
      <c r="R5124" s="832">
        <v>0</v>
      </c>
      <c r="S5124" s="832">
        <v>0</v>
      </c>
      <c r="T5124" s="832">
        <v>0</v>
      </c>
      <c r="U5124" s="832">
        <v>0</v>
      </c>
      <c r="V5124" s="832">
        <v>0</v>
      </c>
      <c r="W5124" s="832">
        <v>0</v>
      </c>
      <c r="X5124" s="832">
        <v>0</v>
      </c>
      <c r="Y5124" s="832">
        <v>0</v>
      </c>
      <c r="Z5124" s="832">
        <v>0</v>
      </c>
      <c r="AA5124" s="832">
        <v>0</v>
      </c>
      <c r="AB5124" s="832">
        <v>0</v>
      </c>
      <c r="AC5124" s="832">
        <v>0</v>
      </c>
      <c r="AD5124" s="832">
        <v>0</v>
      </c>
      <c r="AE5124" s="832">
        <v>0</v>
      </c>
      <c r="AF5124" s="832">
        <v>0</v>
      </c>
      <c r="AG5124" s="832">
        <v>0</v>
      </c>
      <c r="AH5124" s="832">
        <v>0</v>
      </c>
      <c r="AI5124" s="832">
        <v>0</v>
      </c>
    </row>
    <row r="5125" spans="1:35" ht="15" customHeight="1">
      <c r="A5125" s="832" t="s">
        <v>1150</v>
      </c>
      <c r="B5125" s="832">
        <v>2025</v>
      </c>
      <c r="C5125" s="832" t="s">
        <v>2692</v>
      </c>
      <c r="D5125" s="832" t="s">
        <v>2693</v>
      </c>
      <c r="E5125" s="832" t="s">
        <v>333</v>
      </c>
      <c r="F5125" s="832" t="s">
        <v>1119</v>
      </c>
      <c r="G5125" s="832">
        <v>0</v>
      </c>
      <c r="H5125" s="832">
        <v>0</v>
      </c>
      <c r="I5125" s="832">
        <v>0.03</v>
      </c>
      <c r="J5125" s="832">
        <v>0.03</v>
      </c>
      <c r="K5125" s="832">
        <v>0.03</v>
      </c>
      <c r="L5125" s="832">
        <v>0.03</v>
      </c>
      <c r="M5125" s="832">
        <v>0.03</v>
      </c>
      <c r="N5125" s="832">
        <v>0.03</v>
      </c>
      <c r="O5125" s="832">
        <v>0.03</v>
      </c>
      <c r="P5125" s="832">
        <v>0.03</v>
      </c>
      <c r="Q5125" s="832">
        <v>0.03</v>
      </c>
      <c r="R5125" s="832">
        <v>0.03</v>
      </c>
      <c r="S5125" s="832">
        <v>0</v>
      </c>
      <c r="T5125" s="832">
        <v>0</v>
      </c>
      <c r="U5125" s="832">
        <v>0</v>
      </c>
      <c r="V5125" s="832">
        <v>0</v>
      </c>
      <c r="W5125" s="832">
        <v>0</v>
      </c>
      <c r="X5125" s="832">
        <v>0</v>
      </c>
      <c r="Y5125" s="832">
        <v>0</v>
      </c>
      <c r="Z5125" s="832">
        <v>0</v>
      </c>
      <c r="AA5125" s="832">
        <v>0</v>
      </c>
      <c r="AB5125" s="832">
        <v>0</v>
      </c>
      <c r="AC5125" s="832">
        <v>0</v>
      </c>
      <c r="AD5125" s="832">
        <v>0</v>
      </c>
      <c r="AE5125" s="832">
        <v>0</v>
      </c>
      <c r="AF5125" s="832">
        <v>0</v>
      </c>
      <c r="AG5125" s="832">
        <v>0</v>
      </c>
      <c r="AH5125" s="832">
        <v>0</v>
      </c>
      <c r="AI5125" s="832">
        <v>0</v>
      </c>
    </row>
    <row r="5126" spans="1:35" ht="15" customHeight="1">
      <c r="A5126" s="832" t="s">
        <v>1150</v>
      </c>
      <c r="B5126" s="832">
        <v>2025</v>
      </c>
      <c r="C5126" s="832" t="s">
        <v>2694</v>
      </c>
      <c r="D5126" s="832" t="s">
        <v>2695</v>
      </c>
      <c r="E5126" s="832" t="s">
        <v>333</v>
      </c>
      <c r="F5126" s="832" t="s">
        <v>1119</v>
      </c>
      <c r="G5126" s="832">
        <v>0</v>
      </c>
      <c r="H5126" s="832">
        <v>0</v>
      </c>
      <c r="I5126" s="832">
        <v>0</v>
      </c>
      <c r="J5126" s="832">
        <v>0</v>
      </c>
      <c r="K5126" s="832">
        <v>0</v>
      </c>
      <c r="L5126" s="832">
        <v>0</v>
      </c>
      <c r="M5126" s="832">
        <v>0</v>
      </c>
      <c r="N5126" s="832">
        <v>0</v>
      </c>
      <c r="O5126" s="832">
        <v>0</v>
      </c>
      <c r="P5126" s="832">
        <v>0</v>
      </c>
      <c r="Q5126" s="832">
        <v>0</v>
      </c>
      <c r="R5126" s="832">
        <v>0</v>
      </c>
      <c r="S5126" s="832">
        <v>0</v>
      </c>
      <c r="T5126" s="832">
        <v>0</v>
      </c>
      <c r="U5126" s="832">
        <v>0</v>
      </c>
      <c r="V5126" s="832">
        <v>0</v>
      </c>
      <c r="W5126" s="832">
        <v>0</v>
      </c>
      <c r="X5126" s="832">
        <v>0</v>
      </c>
      <c r="Y5126" s="832">
        <v>0</v>
      </c>
      <c r="Z5126" s="832">
        <v>0</v>
      </c>
      <c r="AA5126" s="832">
        <v>0</v>
      </c>
      <c r="AB5126" s="832">
        <v>0</v>
      </c>
      <c r="AC5126" s="832">
        <v>0</v>
      </c>
      <c r="AD5126" s="832">
        <v>0</v>
      </c>
      <c r="AE5126" s="832">
        <v>0</v>
      </c>
      <c r="AF5126" s="832">
        <v>0</v>
      </c>
      <c r="AG5126" s="832">
        <v>0</v>
      </c>
      <c r="AH5126" s="832">
        <v>0</v>
      </c>
      <c r="AI5126" s="832">
        <v>0</v>
      </c>
    </row>
    <row r="5127" spans="1:35" ht="15" customHeight="1">
      <c r="A5127" s="832" t="s">
        <v>1150</v>
      </c>
      <c r="B5127" s="832">
        <v>2025</v>
      </c>
      <c r="C5127" s="832" t="s">
        <v>2696</v>
      </c>
      <c r="D5127" s="832" t="s">
        <v>2697</v>
      </c>
      <c r="E5127" s="832" t="s">
        <v>333</v>
      </c>
      <c r="F5127" s="832" t="s">
        <v>1119</v>
      </c>
      <c r="G5127" s="832">
        <v>0</v>
      </c>
      <c r="H5127" s="832">
        <v>0</v>
      </c>
      <c r="I5127" s="832">
        <v>0</v>
      </c>
      <c r="J5127" s="832">
        <v>0</v>
      </c>
      <c r="K5127" s="832">
        <v>0</v>
      </c>
      <c r="L5127" s="832">
        <v>0</v>
      </c>
      <c r="M5127" s="832">
        <v>0</v>
      </c>
      <c r="N5127" s="832">
        <v>0</v>
      </c>
      <c r="O5127" s="832">
        <v>0</v>
      </c>
      <c r="P5127" s="832">
        <v>0</v>
      </c>
      <c r="Q5127" s="832">
        <v>0</v>
      </c>
      <c r="R5127" s="832">
        <v>0</v>
      </c>
      <c r="S5127" s="832">
        <v>0</v>
      </c>
      <c r="T5127" s="832">
        <v>0</v>
      </c>
      <c r="U5127" s="832">
        <v>0</v>
      </c>
      <c r="V5127" s="832">
        <v>0</v>
      </c>
      <c r="W5127" s="832">
        <v>0</v>
      </c>
      <c r="X5127" s="832">
        <v>0</v>
      </c>
      <c r="Y5127" s="832">
        <v>0</v>
      </c>
      <c r="Z5127" s="832">
        <v>0</v>
      </c>
      <c r="AA5127" s="832">
        <v>0</v>
      </c>
      <c r="AB5127" s="832">
        <v>0</v>
      </c>
      <c r="AC5127" s="832">
        <v>0</v>
      </c>
      <c r="AD5127" s="832">
        <v>0</v>
      </c>
      <c r="AE5127" s="832">
        <v>0</v>
      </c>
      <c r="AF5127" s="832">
        <v>0</v>
      </c>
      <c r="AG5127" s="832">
        <v>0</v>
      </c>
      <c r="AH5127" s="832">
        <v>0</v>
      </c>
      <c r="AI5127" s="832">
        <v>0</v>
      </c>
    </row>
    <row r="5128" spans="1:35" ht="15" customHeight="1">
      <c r="A5128" s="832" t="s">
        <v>1150</v>
      </c>
      <c r="B5128" s="832">
        <v>2025</v>
      </c>
      <c r="C5128" s="832" t="s">
        <v>2698</v>
      </c>
      <c r="D5128" s="832" t="s">
        <v>2699</v>
      </c>
      <c r="E5128" s="832" t="s">
        <v>333</v>
      </c>
      <c r="F5128" s="832" t="s">
        <v>1119</v>
      </c>
      <c r="G5128" s="832">
        <v>0</v>
      </c>
      <c r="H5128" s="832">
        <v>0</v>
      </c>
      <c r="I5128" s="832">
        <v>0</v>
      </c>
      <c r="J5128" s="832">
        <v>0</v>
      </c>
      <c r="K5128" s="832">
        <v>0</v>
      </c>
      <c r="L5128" s="832">
        <v>0</v>
      </c>
      <c r="M5128" s="832">
        <v>0</v>
      </c>
      <c r="N5128" s="832">
        <v>0</v>
      </c>
      <c r="O5128" s="832">
        <v>0</v>
      </c>
      <c r="P5128" s="832">
        <v>0</v>
      </c>
      <c r="Q5128" s="832">
        <v>0</v>
      </c>
      <c r="R5128" s="832">
        <v>0</v>
      </c>
      <c r="S5128" s="832">
        <v>0</v>
      </c>
      <c r="T5128" s="832">
        <v>0</v>
      </c>
      <c r="U5128" s="832">
        <v>0</v>
      </c>
      <c r="V5128" s="832">
        <v>0</v>
      </c>
      <c r="W5128" s="832">
        <v>0</v>
      </c>
      <c r="X5128" s="832">
        <v>0</v>
      </c>
      <c r="Y5128" s="832">
        <v>0</v>
      </c>
      <c r="Z5128" s="832">
        <v>0</v>
      </c>
      <c r="AA5128" s="832">
        <v>0</v>
      </c>
      <c r="AB5128" s="832">
        <v>0</v>
      </c>
      <c r="AC5128" s="832">
        <v>0</v>
      </c>
      <c r="AD5128" s="832">
        <v>0</v>
      </c>
      <c r="AE5128" s="832">
        <v>0</v>
      </c>
      <c r="AF5128" s="832">
        <v>0</v>
      </c>
      <c r="AG5128" s="832">
        <v>0</v>
      </c>
      <c r="AH5128" s="832">
        <v>0</v>
      </c>
      <c r="AI5128" s="832">
        <v>0</v>
      </c>
    </row>
    <row r="5129" spans="1:35" ht="15" customHeight="1">
      <c r="A5129" s="832" t="s">
        <v>1150</v>
      </c>
      <c r="B5129" s="832">
        <v>2025</v>
      </c>
      <c r="C5129" s="832" t="s">
        <v>2700</v>
      </c>
      <c r="D5129" s="832" t="s">
        <v>2701</v>
      </c>
      <c r="E5129" s="832" t="s">
        <v>333</v>
      </c>
      <c r="F5129" s="832" t="s">
        <v>1119</v>
      </c>
      <c r="G5129" s="832">
        <v>0</v>
      </c>
      <c r="H5129" s="832">
        <v>0</v>
      </c>
      <c r="I5129" s="832">
        <v>0</v>
      </c>
      <c r="J5129" s="832">
        <v>0</v>
      </c>
      <c r="K5129" s="832">
        <v>0</v>
      </c>
      <c r="L5129" s="832">
        <v>0</v>
      </c>
      <c r="M5129" s="832">
        <v>0</v>
      </c>
      <c r="N5129" s="832">
        <v>0</v>
      </c>
      <c r="O5129" s="832">
        <v>0</v>
      </c>
      <c r="P5129" s="832">
        <v>0</v>
      </c>
      <c r="Q5129" s="832">
        <v>0</v>
      </c>
      <c r="R5129" s="832">
        <v>0</v>
      </c>
      <c r="S5129" s="832">
        <v>0</v>
      </c>
      <c r="T5129" s="832">
        <v>0</v>
      </c>
      <c r="U5129" s="832">
        <v>0</v>
      </c>
      <c r="V5129" s="832">
        <v>0</v>
      </c>
      <c r="W5129" s="832">
        <v>0</v>
      </c>
      <c r="X5129" s="832">
        <v>0</v>
      </c>
      <c r="Y5129" s="832">
        <v>0</v>
      </c>
      <c r="Z5129" s="832">
        <v>0</v>
      </c>
      <c r="AA5129" s="832">
        <v>0</v>
      </c>
      <c r="AB5129" s="832">
        <v>0</v>
      </c>
      <c r="AC5129" s="832">
        <v>0</v>
      </c>
      <c r="AD5129" s="832">
        <v>0</v>
      </c>
      <c r="AE5129" s="832">
        <v>0</v>
      </c>
      <c r="AF5129" s="832">
        <v>0</v>
      </c>
      <c r="AG5129" s="832">
        <v>0</v>
      </c>
      <c r="AH5129" s="832">
        <v>0</v>
      </c>
      <c r="AI5129" s="832">
        <v>0</v>
      </c>
    </row>
    <row r="5130" spans="1:35" ht="15" customHeight="1">
      <c r="A5130" s="832" t="s">
        <v>1150</v>
      </c>
      <c r="B5130" s="832">
        <v>2025</v>
      </c>
      <c r="C5130" s="832" t="s">
        <v>2702</v>
      </c>
      <c r="D5130" s="832" t="s">
        <v>2703</v>
      </c>
      <c r="E5130" s="832" t="s">
        <v>333</v>
      </c>
      <c r="F5130" s="832" t="s">
        <v>1119</v>
      </c>
      <c r="G5130" s="832">
        <v>0</v>
      </c>
      <c r="H5130" s="832">
        <v>0</v>
      </c>
      <c r="I5130" s="832">
        <v>0</v>
      </c>
      <c r="J5130" s="832">
        <v>0</v>
      </c>
      <c r="K5130" s="832">
        <v>0</v>
      </c>
      <c r="L5130" s="832">
        <v>0</v>
      </c>
      <c r="M5130" s="832">
        <v>0</v>
      </c>
      <c r="N5130" s="832">
        <v>0</v>
      </c>
      <c r="O5130" s="832">
        <v>0</v>
      </c>
      <c r="P5130" s="832">
        <v>0</v>
      </c>
      <c r="Q5130" s="832">
        <v>0</v>
      </c>
      <c r="R5130" s="832">
        <v>0</v>
      </c>
      <c r="S5130" s="832">
        <v>0</v>
      </c>
      <c r="T5130" s="832">
        <v>0</v>
      </c>
      <c r="U5130" s="832">
        <v>0</v>
      </c>
      <c r="V5130" s="832">
        <v>0</v>
      </c>
      <c r="W5130" s="832">
        <v>0</v>
      </c>
      <c r="X5130" s="832">
        <v>0</v>
      </c>
      <c r="Y5130" s="832">
        <v>0</v>
      </c>
      <c r="Z5130" s="832">
        <v>0</v>
      </c>
      <c r="AA5130" s="832">
        <v>0</v>
      </c>
      <c r="AB5130" s="832">
        <v>0</v>
      </c>
      <c r="AC5130" s="832">
        <v>0</v>
      </c>
      <c r="AD5130" s="832">
        <v>0</v>
      </c>
      <c r="AE5130" s="832">
        <v>0</v>
      </c>
      <c r="AF5130" s="832">
        <v>0</v>
      </c>
      <c r="AG5130" s="832">
        <v>0</v>
      </c>
      <c r="AH5130" s="832">
        <v>0</v>
      </c>
      <c r="AI5130" s="832">
        <v>0</v>
      </c>
    </row>
    <row r="5131" spans="1:35" ht="15" customHeight="1">
      <c r="A5131" s="832" t="s">
        <v>1150</v>
      </c>
      <c r="B5131" s="832">
        <v>2025</v>
      </c>
      <c r="C5131" s="832" t="s">
        <v>2704</v>
      </c>
      <c r="D5131" s="832" t="s">
        <v>2705</v>
      </c>
      <c r="E5131" s="832" t="s">
        <v>333</v>
      </c>
      <c r="F5131" s="832" t="s">
        <v>1119</v>
      </c>
      <c r="G5131" s="832">
        <v>0</v>
      </c>
      <c r="H5131" s="832">
        <v>0</v>
      </c>
      <c r="I5131" s="832">
        <v>0</v>
      </c>
      <c r="J5131" s="832">
        <v>0</v>
      </c>
      <c r="K5131" s="832">
        <v>0</v>
      </c>
      <c r="L5131" s="832">
        <v>0</v>
      </c>
      <c r="M5131" s="832">
        <v>0</v>
      </c>
      <c r="N5131" s="832">
        <v>0</v>
      </c>
      <c r="O5131" s="832">
        <v>0</v>
      </c>
      <c r="P5131" s="832">
        <v>0</v>
      </c>
      <c r="Q5131" s="832">
        <v>0</v>
      </c>
      <c r="R5131" s="832">
        <v>0</v>
      </c>
      <c r="S5131" s="832">
        <v>0</v>
      </c>
      <c r="T5131" s="832">
        <v>0</v>
      </c>
      <c r="U5131" s="832">
        <v>0</v>
      </c>
      <c r="V5131" s="832">
        <v>0</v>
      </c>
      <c r="W5131" s="832">
        <v>0</v>
      </c>
      <c r="X5131" s="832">
        <v>0</v>
      </c>
      <c r="Y5131" s="832">
        <v>0</v>
      </c>
      <c r="Z5131" s="832">
        <v>0</v>
      </c>
      <c r="AA5131" s="832">
        <v>0</v>
      </c>
      <c r="AB5131" s="832">
        <v>0</v>
      </c>
      <c r="AC5131" s="832">
        <v>0</v>
      </c>
      <c r="AD5131" s="832">
        <v>0</v>
      </c>
      <c r="AE5131" s="832">
        <v>0</v>
      </c>
      <c r="AF5131" s="832">
        <v>0</v>
      </c>
      <c r="AG5131" s="832">
        <v>0</v>
      </c>
      <c r="AH5131" s="832">
        <v>0</v>
      </c>
      <c r="AI5131" s="832">
        <v>0</v>
      </c>
    </row>
    <row r="5132" spans="1:35" ht="15" customHeight="1">
      <c r="A5132" s="832" t="s">
        <v>1150</v>
      </c>
      <c r="B5132" s="832">
        <v>2026</v>
      </c>
      <c r="C5132" s="832" t="s">
        <v>1151</v>
      </c>
      <c r="D5132" s="832" t="s">
        <v>1152</v>
      </c>
      <c r="E5132" s="832" t="s">
        <v>333</v>
      </c>
      <c r="F5132" s="832" t="s">
        <v>1153</v>
      </c>
      <c r="G5132" s="832">
        <v>0</v>
      </c>
      <c r="H5132" s="832">
        <v>0</v>
      </c>
      <c r="I5132" s="832">
        <v>0</v>
      </c>
      <c r="J5132" s="832">
        <v>0</v>
      </c>
      <c r="K5132" s="832">
        <v>0</v>
      </c>
      <c r="L5132" s="832">
        <v>0</v>
      </c>
      <c r="M5132" s="832">
        <v>0</v>
      </c>
      <c r="N5132" s="832">
        <v>0</v>
      </c>
      <c r="O5132" s="832">
        <v>0</v>
      </c>
      <c r="P5132" s="832">
        <v>0</v>
      </c>
      <c r="Q5132" s="832">
        <v>0</v>
      </c>
      <c r="R5132" s="832">
        <v>0</v>
      </c>
      <c r="S5132" s="832">
        <v>0</v>
      </c>
      <c r="T5132" s="832">
        <v>0</v>
      </c>
      <c r="U5132" s="832">
        <v>0</v>
      </c>
      <c r="V5132" s="832">
        <v>0</v>
      </c>
      <c r="W5132" s="832">
        <v>0</v>
      </c>
      <c r="X5132" s="832">
        <v>0</v>
      </c>
      <c r="Y5132" s="832">
        <v>0</v>
      </c>
      <c r="Z5132" s="832">
        <v>0</v>
      </c>
      <c r="AA5132" s="832">
        <v>0</v>
      </c>
      <c r="AB5132" s="832">
        <v>0</v>
      </c>
      <c r="AC5132" s="832">
        <v>0</v>
      </c>
      <c r="AD5132" s="832">
        <v>0</v>
      </c>
      <c r="AE5132" s="832">
        <v>0</v>
      </c>
      <c r="AF5132" s="832">
        <v>0</v>
      </c>
      <c r="AG5132" s="832">
        <v>0</v>
      </c>
      <c r="AH5132" s="832">
        <v>0</v>
      </c>
      <c r="AI5132" s="832">
        <v>0</v>
      </c>
    </row>
    <row r="5133" spans="1:35" ht="15" customHeight="1">
      <c r="A5133" s="832" t="s">
        <v>1150</v>
      </c>
      <c r="B5133" s="832">
        <v>2026</v>
      </c>
      <c r="C5133" s="832" t="s">
        <v>1154</v>
      </c>
      <c r="D5133" s="832" t="s">
        <v>1155</v>
      </c>
      <c r="E5133" s="832" t="s">
        <v>333</v>
      </c>
      <c r="F5133" s="832" t="s">
        <v>1153</v>
      </c>
      <c r="G5133" s="832">
        <v>0</v>
      </c>
      <c r="H5133" s="832">
        <v>0</v>
      </c>
      <c r="I5133" s="832">
        <v>0</v>
      </c>
      <c r="J5133" s="832">
        <v>0</v>
      </c>
      <c r="K5133" s="832">
        <v>0</v>
      </c>
      <c r="L5133" s="832">
        <v>0</v>
      </c>
      <c r="M5133" s="832">
        <v>0</v>
      </c>
      <c r="N5133" s="832">
        <v>0</v>
      </c>
      <c r="O5133" s="832">
        <v>0</v>
      </c>
      <c r="P5133" s="832">
        <v>0</v>
      </c>
      <c r="Q5133" s="832">
        <v>0</v>
      </c>
      <c r="R5133" s="832">
        <v>0</v>
      </c>
      <c r="S5133" s="832">
        <v>0</v>
      </c>
      <c r="T5133" s="832">
        <v>0</v>
      </c>
      <c r="U5133" s="832">
        <v>0</v>
      </c>
      <c r="V5133" s="832">
        <v>0</v>
      </c>
      <c r="W5133" s="832">
        <v>0</v>
      </c>
      <c r="X5133" s="832">
        <v>0</v>
      </c>
      <c r="Y5133" s="832">
        <v>0</v>
      </c>
      <c r="Z5133" s="832">
        <v>0</v>
      </c>
      <c r="AA5133" s="832">
        <v>0</v>
      </c>
      <c r="AB5133" s="832">
        <v>0</v>
      </c>
      <c r="AC5133" s="832">
        <v>0</v>
      </c>
      <c r="AD5133" s="832">
        <v>0</v>
      </c>
      <c r="AE5133" s="832">
        <v>0</v>
      </c>
      <c r="AF5133" s="832">
        <v>0</v>
      </c>
      <c r="AG5133" s="832">
        <v>0</v>
      </c>
      <c r="AH5133" s="832">
        <v>0</v>
      </c>
      <c r="AI5133" s="832">
        <v>0</v>
      </c>
    </row>
    <row r="5134" spans="1:35" ht="15" customHeight="1">
      <c r="A5134" s="832" t="s">
        <v>1150</v>
      </c>
      <c r="B5134" s="832">
        <v>2026</v>
      </c>
      <c r="C5134" s="832" t="s">
        <v>1156</v>
      </c>
      <c r="D5134" s="832" t="s">
        <v>1157</v>
      </c>
      <c r="E5134" s="832" t="s">
        <v>333</v>
      </c>
      <c r="F5134" s="832" t="s">
        <v>1153</v>
      </c>
      <c r="G5134" s="832">
        <v>0</v>
      </c>
      <c r="H5134" s="832">
        <v>0</v>
      </c>
      <c r="I5134" s="832">
        <v>0</v>
      </c>
      <c r="J5134" s="832">
        <v>0</v>
      </c>
      <c r="K5134" s="832">
        <v>0</v>
      </c>
      <c r="L5134" s="832">
        <v>0</v>
      </c>
      <c r="M5134" s="832">
        <v>0</v>
      </c>
      <c r="N5134" s="832">
        <v>0</v>
      </c>
      <c r="O5134" s="832">
        <v>0</v>
      </c>
      <c r="P5134" s="832">
        <v>0</v>
      </c>
      <c r="Q5134" s="832">
        <v>0</v>
      </c>
      <c r="R5134" s="832">
        <v>0</v>
      </c>
      <c r="S5134" s="832">
        <v>0</v>
      </c>
      <c r="T5134" s="832">
        <v>0</v>
      </c>
      <c r="U5134" s="832">
        <v>0</v>
      </c>
      <c r="V5134" s="832">
        <v>0</v>
      </c>
      <c r="W5134" s="832">
        <v>0</v>
      </c>
      <c r="X5134" s="832">
        <v>0</v>
      </c>
      <c r="Y5134" s="832">
        <v>0</v>
      </c>
      <c r="Z5134" s="832">
        <v>0</v>
      </c>
      <c r="AA5134" s="832">
        <v>0</v>
      </c>
      <c r="AB5134" s="832">
        <v>0</v>
      </c>
      <c r="AC5134" s="832">
        <v>0</v>
      </c>
      <c r="AD5134" s="832">
        <v>0</v>
      </c>
      <c r="AE5134" s="832">
        <v>0</v>
      </c>
      <c r="AF5134" s="832">
        <v>0</v>
      </c>
      <c r="AG5134" s="832">
        <v>0</v>
      </c>
      <c r="AH5134" s="832">
        <v>0</v>
      </c>
      <c r="AI5134" s="832">
        <v>0</v>
      </c>
    </row>
    <row r="5135" spans="1:35" ht="15" customHeight="1">
      <c r="A5135" s="832" t="s">
        <v>1150</v>
      </c>
      <c r="B5135" s="832">
        <v>2026</v>
      </c>
      <c r="C5135" s="832" t="s">
        <v>1158</v>
      </c>
      <c r="D5135" s="832" t="s">
        <v>1159</v>
      </c>
      <c r="E5135" s="832" t="s">
        <v>333</v>
      </c>
      <c r="F5135" s="832" t="s">
        <v>1153</v>
      </c>
      <c r="G5135" s="832">
        <v>0</v>
      </c>
      <c r="H5135" s="832">
        <v>0</v>
      </c>
      <c r="I5135" s="832">
        <v>0</v>
      </c>
      <c r="J5135" s="832">
        <v>0</v>
      </c>
      <c r="K5135" s="832">
        <v>0</v>
      </c>
      <c r="L5135" s="832">
        <v>0</v>
      </c>
      <c r="M5135" s="832">
        <v>0</v>
      </c>
      <c r="N5135" s="832">
        <v>0</v>
      </c>
      <c r="O5135" s="832">
        <v>0</v>
      </c>
      <c r="P5135" s="832">
        <v>0</v>
      </c>
      <c r="Q5135" s="832">
        <v>0</v>
      </c>
      <c r="R5135" s="832">
        <v>0</v>
      </c>
      <c r="S5135" s="832">
        <v>0</v>
      </c>
      <c r="T5135" s="832">
        <v>0</v>
      </c>
      <c r="U5135" s="832">
        <v>0</v>
      </c>
      <c r="V5135" s="832">
        <v>0</v>
      </c>
      <c r="W5135" s="832">
        <v>0</v>
      </c>
      <c r="X5135" s="832">
        <v>0</v>
      </c>
      <c r="Y5135" s="832">
        <v>0</v>
      </c>
      <c r="Z5135" s="832">
        <v>0</v>
      </c>
      <c r="AA5135" s="832">
        <v>0</v>
      </c>
      <c r="AB5135" s="832">
        <v>0</v>
      </c>
      <c r="AC5135" s="832">
        <v>0</v>
      </c>
      <c r="AD5135" s="832">
        <v>0</v>
      </c>
      <c r="AE5135" s="832">
        <v>0</v>
      </c>
      <c r="AF5135" s="832">
        <v>0</v>
      </c>
      <c r="AG5135" s="832">
        <v>0</v>
      </c>
      <c r="AH5135" s="832">
        <v>0</v>
      </c>
      <c r="AI5135" s="832">
        <v>0</v>
      </c>
    </row>
    <row r="5136" spans="1:35" ht="15" customHeight="1">
      <c r="A5136" s="832" t="s">
        <v>1150</v>
      </c>
      <c r="B5136" s="832">
        <v>2026</v>
      </c>
      <c r="C5136" s="832" t="s">
        <v>1160</v>
      </c>
      <c r="D5136" s="832" t="s">
        <v>1161</v>
      </c>
      <c r="E5136" s="832" t="s">
        <v>333</v>
      </c>
      <c r="F5136" s="832" t="s">
        <v>1153</v>
      </c>
      <c r="G5136" s="832">
        <v>0</v>
      </c>
      <c r="H5136" s="832">
        <v>0</v>
      </c>
      <c r="I5136" s="832">
        <v>0</v>
      </c>
      <c r="J5136" s="832">
        <v>0</v>
      </c>
      <c r="K5136" s="832">
        <v>0</v>
      </c>
      <c r="L5136" s="832">
        <v>0</v>
      </c>
      <c r="M5136" s="832">
        <v>0</v>
      </c>
      <c r="N5136" s="832">
        <v>0</v>
      </c>
      <c r="O5136" s="832">
        <v>0</v>
      </c>
      <c r="P5136" s="832">
        <v>0</v>
      </c>
      <c r="Q5136" s="832">
        <v>0</v>
      </c>
      <c r="R5136" s="832">
        <v>0</v>
      </c>
      <c r="S5136" s="832">
        <v>0</v>
      </c>
      <c r="T5136" s="832">
        <v>0</v>
      </c>
      <c r="U5136" s="832">
        <v>0</v>
      </c>
      <c r="V5136" s="832">
        <v>0</v>
      </c>
      <c r="W5136" s="832">
        <v>0</v>
      </c>
      <c r="X5136" s="832">
        <v>0</v>
      </c>
      <c r="Y5136" s="832">
        <v>0</v>
      </c>
      <c r="Z5136" s="832">
        <v>0</v>
      </c>
      <c r="AA5136" s="832">
        <v>0</v>
      </c>
      <c r="AB5136" s="832">
        <v>0</v>
      </c>
      <c r="AC5136" s="832">
        <v>0</v>
      </c>
      <c r="AD5136" s="832">
        <v>0</v>
      </c>
      <c r="AE5136" s="832">
        <v>0</v>
      </c>
      <c r="AF5136" s="832">
        <v>0</v>
      </c>
      <c r="AG5136" s="832">
        <v>0</v>
      </c>
      <c r="AH5136" s="832">
        <v>0</v>
      </c>
      <c r="AI5136" s="832">
        <v>0</v>
      </c>
    </row>
    <row r="5137" spans="1:35" ht="15" customHeight="1">
      <c r="A5137" s="832" t="s">
        <v>1150</v>
      </c>
      <c r="B5137" s="832">
        <v>2026</v>
      </c>
      <c r="C5137" s="832" t="s">
        <v>1162</v>
      </c>
      <c r="D5137" s="832" t="s">
        <v>1163</v>
      </c>
      <c r="E5137" s="832" t="s">
        <v>333</v>
      </c>
      <c r="F5137" s="832" t="s">
        <v>1119</v>
      </c>
      <c r="G5137" s="832">
        <v>14286.7</v>
      </c>
      <c r="H5137" s="832">
        <v>19830.2</v>
      </c>
      <c r="I5137" s="832">
        <v>32578.84</v>
      </c>
      <c r="J5137" s="832">
        <v>50644.38</v>
      </c>
      <c r="K5137" s="832">
        <v>79026.38</v>
      </c>
      <c r="L5137" s="832">
        <v>104011.45</v>
      </c>
      <c r="M5137" s="832">
        <v>139390.82</v>
      </c>
      <c r="N5137" s="832">
        <v>145510.82</v>
      </c>
      <c r="O5137" s="832">
        <v>145510.82</v>
      </c>
      <c r="P5137" s="832">
        <v>0</v>
      </c>
      <c r="Q5137" s="832">
        <v>0</v>
      </c>
      <c r="R5137" s="832">
        <v>0</v>
      </c>
      <c r="S5137" s="832">
        <v>18188.849999999999</v>
      </c>
      <c r="T5137" s="832">
        <v>18188.849999999999</v>
      </c>
      <c r="U5137" s="832">
        <v>0</v>
      </c>
      <c r="V5137" s="832">
        <v>0</v>
      </c>
      <c r="W5137" s="832">
        <v>0</v>
      </c>
      <c r="X5137" s="832">
        <v>0</v>
      </c>
      <c r="Y5137" s="832">
        <v>0</v>
      </c>
      <c r="Z5137" s="832">
        <v>0</v>
      </c>
      <c r="AA5137" s="832">
        <v>0</v>
      </c>
      <c r="AB5137" s="832">
        <v>0</v>
      </c>
      <c r="AC5137" s="832">
        <v>0</v>
      </c>
      <c r="AD5137" s="832">
        <v>0</v>
      </c>
      <c r="AE5137" s="832">
        <v>0</v>
      </c>
      <c r="AF5137" s="832">
        <v>0</v>
      </c>
      <c r="AG5137" s="832">
        <v>0</v>
      </c>
      <c r="AH5137" s="832">
        <v>0</v>
      </c>
      <c r="AI5137" s="832">
        <v>0</v>
      </c>
    </row>
    <row r="5138" spans="1:35" ht="15" customHeight="1">
      <c r="A5138" s="832" t="s">
        <v>1150</v>
      </c>
      <c r="B5138" s="832">
        <v>2026</v>
      </c>
      <c r="C5138" s="832" t="s">
        <v>1164</v>
      </c>
      <c r="D5138" s="832" t="s">
        <v>1165</v>
      </c>
      <c r="E5138" s="832" t="s">
        <v>333</v>
      </c>
      <c r="F5138" s="832" t="s">
        <v>1119</v>
      </c>
      <c r="G5138" s="832">
        <v>42917.14</v>
      </c>
      <c r="H5138" s="832">
        <v>87515.25</v>
      </c>
      <c r="I5138" s="832">
        <v>133947.21</v>
      </c>
      <c r="J5138" s="832">
        <v>193255.9</v>
      </c>
      <c r="K5138" s="832">
        <v>238651</v>
      </c>
      <c r="L5138" s="832">
        <v>286378.5</v>
      </c>
      <c r="M5138" s="832">
        <v>330017.63</v>
      </c>
      <c r="N5138" s="832">
        <v>370516.9</v>
      </c>
      <c r="O5138" s="832">
        <v>376651.27</v>
      </c>
      <c r="P5138" s="832">
        <v>0</v>
      </c>
      <c r="Q5138" s="832">
        <v>0</v>
      </c>
      <c r="R5138" s="832">
        <v>0</v>
      </c>
      <c r="S5138" s="832">
        <v>46314.61</v>
      </c>
      <c r="T5138" s="832">
        <v>46314.61</v>
      </c>
      <c r="U5138" s="832">
        <v>0</v>
      </c>
      <c r="V5138" s="832">
        <v>0</v>
      </c>
      <c r="W5138" s="832">
        <v>0</v>
      </c>
      <c r="X5138" s="832">
        <v>0</v>
      </c>
      <c r="Y5138" s="832">
        <v>0</v>
      </c>
      <c r="Z5138" s="832">
        <v>0</v>
      </c>
      <c r="AA5138" s="832">
        <v>0</v>
      </c>
      <c r="AB5138" s="832">
        <v>0</v>
      </c>
      <c r="AC5138" s="832">
        <v>0</v>
      </c>
      <c r="AD5138" s="832">
        <v>0</v>
      </c>
      <c r="AE5138" s="832">
        <v>0</v>
      </c>
      <c r="AF5138" s="832">
        <v>0</v>
      </c>
      <c r="AG5138" s="832">
        <v>0</v>
      </c>
      <c r="AH5138" s="832">
        <v>0</v>
      </c>
      <c r="AI5138" s="832">
        <v>0</v>
      </c>
    </row>
    <row r="5139" spans="1:35" ht="15" customHeight="1">
      <c r="A5139" s="832" t="s">
        <v>1150</v>
      </c>
      <c r="B5139" s="832">
        <v>2026</v>
      </c>
      <c r="C5139" s="832" t="s">
        <v>1166</v>
      </c>
      <c r="D5139" s="832" t="s">
        <v>1167</v>
      </c>
      <c r="E5139" s="832" t="s">
        <v>333</v>
      </c>
      <c r="F5139" s="832" t="s">
        <v>1119</v>
      </c>
      <c r="G5139" s="832">
        <v>22706.92</v>
      </c>
      <c r="H5139" s="832">
        <v>47091.72</v>
      </c>
      <c r="I5139" s="832">
        <v>77482.7</v>
      </c>
      <c r="J5139" s="832">
        <v>105745.93</v>
      </c>
      <c r="K5139" s="832">
        <v>136304.34</v>
      </c>
      <c r="L5139" s="832">
        <v>163654.38</v>
      </c>
      <c r="M5139" s="832">
        <v>194749.78</v>
      </c>
      <c r="N5139" s="832">
        <v>225373.95</v>
      </c>
      <c r="O5139" s="832">
        <v>230535.36</v>
      </c>
      <c r="P5139" s="832">
        <v>0</v>
      </c>
      <c r="Q5139" s="832">
        <v>0</v>
      </c>
      <c r="R5139" s="832">
        <v>0</v>
      </c>
      <c r="S5139" s="832">
        <v>28171.74</v>
      </c>
      <c r="T5139" s="832">
        <v>28171.74</v>
      </c>
      <c r="U5139" s="832">
        <v>0</v>
      </c>
      <c r="V5139" s="832">
        <v>0</v>
      </c>
      <c r="W5139" s="832">
        <v>0</v>
      </c>
      <c r="X5139" s="832">
        <v>0</v>
      </c>
      <c r="Y5139" s="832">
        <v>0</v>
      </c>
      <c r="Z5139" s="832">
        <v>0</v>
      </c>
      <c r="AA5139" s="832">
        <v>0</v>
      </c>
      <c r="AB5139" s="832">
        <v>0</v>
      </c>
      <c r="AC5139" s="832">
        <v>0</v>
      </c>
      <c r="AD5139" s="832">
        <v>0</v>
      </c>
      <c r="AE5139" s="832">
        <v>0</v>
      </c>
      <c r="AF5139" s="832">
        <v>0</v>
      </c>
      <c r="AG5139" s="832">
        <v>0</v>
      </c>
      <c r="AH5139" s="832">
        <v>0</v>
      </c>
      <c r="AI5139" s="832">
        <v>0</v>
      </c>
    </row>
    <row r="5140" spans="1:35" ht="15" customHeight="1">
      <c r="A5140" s="832" t="s">
        <v>1150</v>
      </c>
      <c r="B5140" s="832">
        <v>2026</v>
      </c>
      <c r="C5140" s="832" t="s">
        <v>1168</v>
      </c>
      <c r="D5140" s="832" t="s">
        <v>1169</v>
      </c>
      <c r="E5140" s="832" t="s">
        <v>333</v>
      </c>
      <c r="F5140" s="832" t="s">
        <v>1119</v>
      </c>
      <c r="G5140" s="832">
        <v>292.41000000000003</v>
      </c>
      <c r="H5140" s="832">
        <v>-2582.59</v>
      </c>
      <c r="I5140" s="832">
        <v>-3646.77</v>
      </c>
      <c r="J5140" s="832">
        <v>1294</v>
      </c>
      <c r="K5140" s="832">
        <v>3263.3</v>
      </c>
      <c r="L5140" s="832">
        <v>6256.47</v>
      </c>
      <c r="M5140" s="832">
        <v>-9419.17</v>
      </c>
      <c r="N5140" s="832">
        <v>-13389.44</v>
      </c>
      <c r="O5140" s="832">
        <v>-12713.22</v>
      </c>
      <c r="P5140" s="832">
        <v>0</v>
      </c>
      <c r="Q5140" s="832">
        <v>0</v>
      </c>
      <c r="R5140" s="832">
        <v>0</v>
      </c>
      <c r="S5140" s="832">
        <v>-1673.68</v>
      </c>
      <c r="T5140" s="832">
        <v>-1673.68</v>
      </c>
      <c r="U5140" s="832">
        <v>0</v>
      </c>
      <c r="V5140" s="832">
        <v>0</v>
      </c>
      <c r="W5140" s="832">
        <v>0</v>
      </c>
      <c r="X5140" s="832">
        <v>0</v>
      </c>
      <c r="Y5140" s="832">
        <v>0</v>
      </c>
      <c r="Z5140" s="832">
        <v>0</v>
      </c>
      <c r="AA5140" s="832">
        <v>0</v>
      </c>
      <c r="AB5140" s="832">
        <v>0</v>
      </c>
      <c r="AC5140" s="832">
        <v>0</v>
      </c>
      <c r="AD5140" s="832">
        <v>0</v>
      </c>
      <c r="AE5140" s="832">
        <v>0</v>
      </c>
      <c r="AF5140" s="832">
        <v>0</v>
      </c>
      <c r="AG5140" s="832">
        <v>0</v>
      </c>
      <c r="AH5140" s="832">
        <v>0</v>
      </c>
      <c r="AI5140" s="832">
        <v>0</v>
      </c>
    </row>
    <row r="5141" spans="1:35" ht="15" customHeight="1">
      <c r="A5141" s="832" t="s">
        <v>1150</v>
      </c>
      <c r="B5141" s="832">
        <v>2026</v>
      </c>
      <c r="C5141" s="832" t="s">
        <v>1170</v>
      </c>
      <c r="D5141" s="832" t="s">
        <v>1171</v>
      </c>
      <c r="E5141" s="832" t="s">
        <v>333</v>
      </c>
      <c r="F5141" s="832" t="s">
        <v>1119</v>
      </c>
      <c r="G5141" s="832">
        <v>948.21</v>
      </c>
      <c r="H5141" s="832">
        <v>1505.84</v>
      </c>
      <c r="I5141" s="832">
        <v>1754.63</v>
      </c>
      <c r="J5141" s="832">
        <v>4424.2</v>
      </c>
      <c r="K5141" s="832">
        <v>5107.03</v>
      </c>
      <c r="L5141" s="832">
        <v>6084.75</v>
      </c>
      <c r="M5141" s="832">
        <v>6597.62</v>
      </c>
      <c r="N5141" s="832">
        <v>8968.0499999999993</v>
      </c>
      <c r="O5141" s="832">
        <v>9013.0499999999993</v>
      </c>
      <c r="P5141" s="832">
        <v>0</v>
      </c>
      <c r="Q5141" s="832">
        <v>0</v>
      </c>
      <c r="R5141" s="832">
        <v>0</v>
      </c>
      <c r="S5141" s="832">
        <v>1121.01</v>
      </c>
      <c r="T5141" s="832">
        <v>1121.01</v>
      </c>
      <c r="U5141" s="832">
        <v>0</v>
      </c>
      <c r="V5141" s="832">
        <v>0</v>
      </c>
      <c r="W5141" s="832">
        <v>0</v>
      </c>
      <c r="X5141" s="832">
        <v>0</v>
      </c>
      <c r="Y5141" s="832">
        <v>0</v>
      </c>
      <c r="Z5141" s="832">
        <v>0</v>
      </c>
      <c r="AA5141" s="832">
        <v>0</v>
      </c>
      <c r="AB5141" s="832">
        <v>0</v>
      </c>
      <c r="AC5141" s="832">
        <v>0</v>
      </c>
      <c r="AD5141" s="832">
        <v>0</v>
      </c>
      <c r="AE5141" s="832">
        <v>0</v>
      </c>
      <c r="AF5141" s="832">
        <v>0</v>
      </c>
      <c r="AG5141" s="832">
        <v>0</v>
      </c>
      <c r="AH5141" s="832">
        <v>0</v>
      </c>
      <c r="AI5141" s="832">
        <v>0</v>
      </c>
    </row>
    <row r="5142" spans="1:35" ht="15" customHeight="1">
      <c r="A5142" s="832" t="s">
        <v>1150</v>
      </c>
      <c r="B5142" s="832">
        <v>2026</v>
      </c>
      <c r="C5142" s="832" t="s">
        <v>1172</v>
      </c>
      <c r="D5142" s="832" t="s">
        <v>1173</v>
      </c>
      <c r="E5142" s="832" t="s">
        <v>333</v>
      </c>
      <c r="F5142" s="832" t="s">
        <v>1119</v>
      </c>
      <c r="G5142" s="832">
        <v>19264.5</v>
      </c>
      <c r="H5142" s="832">
        <v>37578.69</v>
      </c>
      <c r="I5142" s="832">
        <v>65637.94</v>
      </c>
      <c r="J5142" s="832">
        <v>95131.92</v>
      </c>
      <c r="K5142" s="832">
        <v>119482.49</v>
      </c>
      <c r="L5142" s="832">
        <v>152185.19</v>
      </c>
      <c r="M5142" s="832">
        <v>181914.86</v>
      </c>
      <c r="N5142" s="832">
        <v>208566.49</v>
      </c>
      <c r="O5142" s="832">
        <v>208566.49</v>
      </c>
      <c r="P5142" s="832">
        <v>0</v>
      </c>
      <c r="Q5142" s="832">
        <v>0</v>
      </c>
      <c r="R5142" s="832">
        <v>0</v>
      </c>
      <c r="S5142" s="832">
        <v>26070.81</v>
      </c>
      <c r="T5142" s="832">
        <v>26070.81</v>
      </c>
      <c r="U5142" s="832">
        <v>0</v>
      </c>
      <c r="V5142" s="832">
        <v>0</v>
      </c>
      <c r="W5142" s="832">
        <v>0</v>
      </c>
      <c r="X5142" s="832">
        <v>0</v>
      </c>
      <c r="Y5142" s="832">
        <v>0</v>
      </c>
      <c r="Z5142" s="832">
        <v>0</v>
      </c>
      <c r="AA5142" s="832">
        <v>0</v>
      </c>
      <c r="AB5142" s="832">
        <v>0</v>
      </c>
      <c r="AC5142" s="832">
        <v>0</v>
      </c>
      <c r="AD5142" s="832">
        <v>0</v>
      </c>
      <c r="AE5142" s="832">
        <v>0</v>
      </c>
      <c r="AF5142" s="832">
        <v>0</v>
      </c>
      <c r="AG5142" s="832">
        <v>0</v>
      </c>
      <c r="AH5142" s="832">
        <v>0</v>
      </c>
      <c r="AI5142" s="832">
        <v>0</v>
      </c>
    </row>
    <row r="5143" spans="1:35" ht="15" customHeight="1">
      <c r="A5143" s="832" t="s">
        <v>1150</v>
      </c>
      <c r="B5143" s="832">
        <v>2026</v>
      </c>
      <c r="C5143" s="832" t="s">
        <v>1174</v>
      </c>
      <c r="D5143" s="832" t="s">
        <v>1175</v>
      </c>
      <c r="E5143" s="832" t="s">
        <v>333</v>
      </c>
      <c r="F5143" s="832" t="s">
        <v>1119</v>
      </c>
      <c r="G5143" s="832">
        <v>-5895</v>
      </c>
      <c r="H5143" s="832">
        <v>-11979.87</v>
      </c>
      <c r="I5143" s="832">
        <v>-23279.88</v>
      </c>
      <c r="J5143" s="832">
        <v>-32439.9</v>
      </c>
      <c r="K5143" s="832">
        <v>-40812.33</v>
      </c>
      <c r="L5143" s="832">
        <v>-50911.33</v>
      </c>
      <c r="M5143" s="832">
        <v>-59751.75</v>
      </c>
      <c r="N5143" s="832">
        <v>-68443.12</v>
      </c>
      <c r="O5143" s="832">
        <v>-68443.12</v>
      </c>
      <c r="P5143" s="832">
        <v>0</v>
      </c>
      <c r="Q5143" s="832">
        <v>0</v>
      </c>
      <c r="R5143" s="832">
        <v>0</v>
      </c>
      <c r="S5143" s="832">
        <v>-8555.39</v>
      </c>
      <c r="T5143" s="832">
        <v>-8555.39</v>
      </c>
      <c r="U5143" s="832">
        <v>0</v>
      </c>
      <c r="V5143" s="832">
        <v>0</v>
      </c>
      <c r="W5143" s="832">
        <v>0</v>
      </c>
      <c r="X5143" s="832">
        <v>0</v>
      </c>
      <c r="Y5143" s="832">
        <v>0</v>
      </c>
      <c r="Z5143" s="832">
        <v>0</v>
      </c>
      <c r="AA5143" s="832">
        <v>0</v>
      </c>
      <c r="AB5143" s="832">
        <v>0</v>
      </c>
      <c r="AC5143" s="832">
        <v>0</v>
      </c>
      <c r="AD5143" s="832">
        <v>0</v>
      </c>
      <c r="AE5143" s="832">
        <v>0</v>
      </c>
      <c r="AF5143" s="832">
        <v>0</v>
      </c>
      <c r="AG5143" s="832">
        <v>0</v>
      </c>
      <c r="AH5143" s="832">
        <v>0</v>
      </c>
      <c r="AI5143" s="832">
        <v>0</v>
      </c>
    </row>
    <row r="5144" spans="1:35" ht="15" customHeight="1">
      <c r="A5144" s="832" t="s">
        <v>1150</v>
      </c>
      <c r="B5144" s="832">
        <v>2026</v>
      </c>
      <c r="C5144" s="832" t="s">
        <v>1176</v>
      </c>
      <c r="D5144" s="832" t="s">
        <v>1177</v>
      </c>
      <c r="E5144" s="832" t="s">
        <v>333</v>
      </c>
      <c r="F5144" s="832" t="s">
        <v>1119</v>
      </c>
      <c r="G5144" s="832">
        <v>0</v>
      </c>
      <c r="H5144" s="832">
        <v>0</v>
      </c>
      <c r="I5144" s="832">
        <v>0</v>
      </c>
      <c r="J5144" s="832">
        <v>0</v>
      </c>
      <c r="K5144" s="832">
        <v>0</v>
      </c>
      <c r="L5144" s="832">
        <v>0</v>
      </c>
      <c r="M5144" s="832">
        <v>0</v>
      </c>
      <c r="N5144" s="832">
        <v>0</v>
      </c>
      <c r="O5144" s="832">
        <v>0</v>
      </c>
      <c r="P5144" s="832">
        <v>0</v>
      </c>
      <c r="Q5144" s="832">
        <v>0</v>
      </c>
      <c r="R5144" s="832">
        <v>0</v>
      </c>
      <c r="S5144" s="832">
        <v>0</v>
      </c>
      <c r="T5144" s="832">
        <v>0</v>
      </c>
      <c r="U5144" s="832">
        <v>0</v>
      </c>
      <c r="V5144" s="832">
        <v>0</v>
      </c>
      <c r="W5144" s="832">
        <v>0</v>
      </c>
      <c r="X5144" s="832">
        <v>0</v>
      </c>
      <c r="Y5144" s="832">
        <v>0</v>
      </c>
      <c r="Z5144" s="832">
        <v>0</v>
      </c>
      <c r="AA5144" s="832">
        <v>0</v>
      </c>
      <c r="AB5144" s="832">
        <v>0</v>
      </c>
      <c r="AC5144" s="832">
        <v>0</v>
      </c>
      <c r="AD5144" s="832">
        <v>0</v>
      </c>
      <c r="AE5144" s="832">
        <v>0</v>
      </c>
      <c r="AF5144" s="832">
        <v>0</v>
      </c>
      <c r="AG5144" s="832">
        <v>0</v>
      </c>
      <c r="AH5144" s="832">
        <v>0</v>
      </c>
      <c r="AI5144" s="832">
        <v>0</v>
      </c>
    </row>
    <row r="5145" spans="1:35" ht="15" customHeight="1">
      <c r="A5145" s="832" t="s">
        <v>1150</v>
      </c>
      <c r="B5145" s="832">
        <v>2026</v>
      </c>
      <c r="C5145" s="832" t="s">
        <v>1178</v>
      </c>
      <c r="D5145" s="832" t="s">
        <v>1179</v>
      </c>
      <c r="E5145" s="832" t="s">
        <v>333</v>
      </c>
      <c r="F5145" s="832" t="s">
        <v>1119</v>
      </c>
      <c r="G5145" s="832">
        <v>0</v>
      </c>
      <c r="H5145" s="832">
        <v>0</v>
      </c>
      <c r="I5145" s="832">
        <v>0</v>
      </c>
      <c r="J5145" s="832">
        <v>0</v>
      </c>
      <c r="K5145" s="832">
        <v>0</v>
      </c>
      <c r="L5145" s="832">
        <v>0</v>
      </c>
      <c r="M5145" s="832">
        <v>0</v>
      </c>
      <c r="N5145" s="832">
        <v>0</v>
      </c>
      <c r="O5145" s="832">
        <v>0</v>
      </c>
      <c r="P5145" s="832">
        <v>0</v>
      </c>
      <c r="Q5145" s="832">
        <v>0</v>
      </c>
      <c r="R5145" s="832">
        <v>0</v>
      </c>
      <c r="S5145" s="832">
        <v>0</v>
      </c>
      <c r="T5145" s="832">
        <v>0</v>
      </c>
      <c r="U5145" s="832">
        <v>0</v>
      </c>
      <c r="V5145" s="832">
        <v>0</v>
      </c>
      <c r="W5145" s="832">
        <v>0</v>
      </c>
      <c r="X5145" s="832">
        <v>0</v>
      </c>
      <c r="Y5145" s="832">
        <v>0</v>
      </c>
      <c r="Z5145" s="832">
        <v>0</v>
      </c>
      <c r="AA5145" s="832">
        <v>0</v>
      </c>
      <c r="AB5145" s="832">
        <v>0</v>
      </c>
      <c r="AC5145" s="832">
        <v>0</v>
      </c>
      <c r="AD5145" s="832">
        <v>0</v>
      </c>
      <c r="AE5145" s="832">
        <v>0</v>
      </c>
      <c r="AF5145" s="832">
        <v>0</v>
      </c>
      <c r="AG5145" s="832">
        <v>0</v>
      </c>
      <c r="AH5145" s="832">
        <v>0</v>
      </c>
      <c r="AI5145" s="832">
        <v>0</v>
      </c>
    </row>
    <row r="5146" spans="1:35" ht="15" customHeight="1">
      <c r="A5146" s="832" t="s">
        <v>1150</v>
      </c>
      <c r="B5146" s="832">
        <v>2026</v>
      </c>
      <c r="C5146" s="832" t="s">
        <v>1180</v>
      </c>
      <c r="D5146" s="832" t="s">
        <v>1181</v>
      </c>
      <c r="E5146" s="832" t="s">
        <v>333</v>
      </c>
      <c r="F5146" s="832" t="s">
        <v>1119</v>
      </c>
      <c r="G5146" s="832">
        <v>27439.439999999999</v>
      </c>
      <c r="H5146" s="832">
        <v>55598.51</v>
      </c>
      <c r="I5146" s="832">
        <v>87260.58</v>
      </c>
      <c r="J5146" s="832">
        <v>121739.9</v>
      </c>
      <c r="K5146" s="832">
        <v>154990.35</v>
      </c>
      <c r="L5146" s="832">
        <v>184810.72</v>
      </c>
      <c r="M5146" s="832">
        <v>214451.01</v>
      </c>
      <c r="N5146" s="832">
        <v>243842.59</v>
      </c>
      <c r="O5146" s="832">
        <v>243842.59</v>
      </c>
      <c r="P5146" s="832">
        <v>0</v>
      </c>
      <c r="Q5146" s="832">
        <v>0</v>
      </c>
      <c r="R5146" s="832">
        <v>0</v>
      </c>
      <c r="S5146" s="832">
        <v>30480.32</v>
      </c>
      <c r="T5146" s="832">
        <v>30480.32</v>
      </c>
      <c r="U5146" s="832">
        <v>0</v>
      </c>
      <c r="V5146" s="832">
        <v>0</v>
      </c>
      <c r="W5146" s="832">
        <v>0</v>
      </c>
      <c r="X5146" s="832">
        <v>0</v>
      </c>
      <c r="Y5146" s="832">
        <v>0</v>
      </c>
      <c r="Z5146" s="832">
        <v>0</v>
      </c>
      <c r="AA5146" s="832">
        <v>0</v>
      </c>
      <c r="AB5146" s="832">
        <v>0</v>
      </c>
      <c r="AC5146" s="832">
        <v>0</v>
      </c>
      <c r="AD5146" s="832">
        <v>0</v>
      </c>
      <c r="AE5146" s="832">
        <v>0</v>
      </c>
      <c r="AF5146" s="832">
        <v>0</v>
      </c>
      <c r="AG5146" s="832">
        <v>0</v>
      </c>
      <c r="AH5146" s="832">
        <v>0</v>
      </c>
      <c r="AI5146" s="832">
        <v>0</v>
      </c>
    </row>
    <row r="5147" spans="1:35" ht="15" customHeight="1">
      <c r="A5147" s="832" t="s">
        <v>1150</v>
      </c>
      <c r="B5147" s="832">
        <v>2026</v>
      </c>
      <c r="C5147" s="832" t="s">
        <v>1182</v>
      </c>
      <c r="D5147" s="832" t="s">
        <v>1183</v>
      </c>
      <c r="E5147" s="832" t="s">
        <v>333</v>
      </c>
      <c r="F5147" s="832" t="s">
        <v>1119</v>
      </c>
      <c r="G5147" s="832">
        <v>0</v>
      </c>
      <c r="H5147" s="832">
        <v>0</v>
      </c>
      <c r="I5147" s="832">
        <v>0</v>
      </c>
      <c r="J5147" s="832">
        <v>0</v>
      </c>
      <c r="K5147" s="832">
        <v>0</v>
      </c>
      <c r="L5147" s="832">
        <v>0</v>
      </c>
      <c r="M5147" s="832">
        <v>0</v>
      </c>
      <c r="N5147" s="832">
        <v>0</v>
      </c>
      <c r="O5147" s="832">
        <v>0</v>
      </c>
      <c r="P5147" s="832">
        <v>0</v>
      </c>
      <c r="Q5147" s="832">
        <v>0</v>
      </c>
      <c r="R5147" s="832">
        <v>0</v>
      </c>
      <c r="S5147" s="832">
        <v>0</v>
      </c>
      <c r="T5147" s="832">
        <v>0</v>
      </c>
      <c r="U5147" s="832">
        <v>0</v>
      </c>
      <c r="V5147" s="832">
        <v>0</v>
      </c>
      <c r="W5147" s="832">
        <v>0</v>
      </c>
      <c r="X5147" s="832">
        <v>0</v>
      </c>
      <c r="Y5147" s="832">
        <v>0</v>
      </c>
      <c r="Z5147" s="832">
        <v>0</v>
      </c>
      <c r="AA5147" s="832">
        <v>0</v>
      </c>
      <c r="AB5147" s="832">
        <v>0</v>
      </c>
      <c r="AC5147" s="832">
        <v>0</v>
      </c>
      <c r="AD5147" s="832">
        <v>0</v>
      </c>
      <c r="AE5147" s="832">
        <v>0</v>
      </c>
      <c r="AF5147" s="832">
        <v>0</v>
      </c>
      <c r="AG5147" s="832">
        <v>0</v>
      </c>
      <c r="AH5147" s="832">
        <v>0</v>
      </c>
      <c r="AI5147" s="832">
        <v>0</v>
      </c>
    </row>
    <row r="5148" spans="1:35" ht="15" customHeight="1">
      <c r="A5148" s="832" t="s">
        <v>1150</v>
      </c>
      <c r="B5148" s="832">
        <v>2026</v>
      </c>
      <c r="C5148" s="832" t="s">
        <v>1184</v>
      </c>
      <c r="D5148" s="832" t="s">
        <v>1185</v>
      </c>
      <c r="E5148" s="832" t="s">
        <v>333</v>
      </c>
      <c r="F5148" s="832" t="s">
        <v>1119</v>
      </c>
      <c r="G5148" s="832">
        <v>0</v>
      </c>
      <c r="H5148" s="832">
        <v>0</v>
      </c>
      <c r="I5148" s="832">
        <v>0</v>
      </c>
      <c r="J5148" s="832">
        <v>0</v>
      </c>
      <c r="K5148" s="832">
        <v>0</v>
      </c>
      <c r="L5148" s="832">
        <v>0</v>
      </c>
      <c r="M5148" s="832">
        <v>0</v>
      </c>
      <c r="N5148" s="832">
        <v>0</v>
      </c>
      <c r="O5148" s="832">
        <v>0</v>
      </c>
      <c r="P5148" s="832">
        <v>0</v>
      </c>
      <c r="Q5148" s="832">
        <v>0</v>
      </c>
      <c r="R5148" s="832">
        <v>0</v>
      </c>
      <c r="S5148" s="832">
        <v>0</v>
      </c>
      <c r="T5148" s="832">
        <v>0</v>
      </c>
      <c r="U5148" s="832">
        <v>0</v>
      </c>
      <c r="V5148" s="832">
        <v>0</v>
      </c>
      <c r="W5148" s="832">
        <v>0</v>
      </c>
      <c r="X5148" s="832">
        <v>0</v>
      </c>
      <c r="Y5148" s="832">
        <v>0</v>
      </c>
      <c r="Z5148" s="832">
        <v>0</v>
      </c>
      <c r="AA5148" s="832">
        <v>0</v>
      </c>
      <c r="AB5148" s="832">
        <v>0</v>
      </c>
      <c r="AC5148" s="832">
        <v>0</v>
      </c>
      <c r="AD5148" s="832">
        <v>0</v>
      </c>
      <c r="AE5148" s="832">
        <v>0</v>
      </c>
      <c r="AF5148" s="832">
        <v>0</v>
      </c>
      <c r="AG5148" s="832">
        <v>0</v>
      </c>
      <c r="AH5148" s="832">
        <v>0</v>
      </c>
      <c r="AI5148" s="832">
        <v>0</v>
      </c>
    </row>
    <row r="5149" spans="1:35" ht="15" customHeight="1">
      <c r="A5149" s="832" t="s">
        <v>1150</v>
      </c>
      <c r="B5149" s="832">
        <v>2026</v>
      </c>
      <c r="C5149" s="832" t="s">
        <v>1186</v>
      </c>
      <c r="D5149" s="832" t="s">
        <v>1187</v>
      </c>
      <c r="E5149" s="832" t="s">
        <v>333</v>
      </c>
      <c r="F5149" s="832" t="s">
        <v>1119</v>
      </c>
      <c r="G5149" s="832">
        <v>2751.68</v>
      </c>
      <c r="H5149" s="832">
        <v>6461.66</v>
      </c>
      <c r="I5149" s="832">
        <v>9789.82</v>
      </c>
      <c r="J5149" s="832">
        <v>11703.88</v>
      </c>
      <c r="K5149" s="832">
        <v>17084.669999999998</v>
      </c>
      <c r="L5149" s="832">
        <v>28372.34</v>
      </c>
      <c r="M5149" s="832">
        <v>38212.69</v>
      </c>
      <c r="N5149" s="832">
        <v>45109.279999999999</v>
      </c>
      <c r="O5149" s="832">
        <v>46685.15</v>
      </c>
      <c r="P5149" s="832">
        <v>0</v>
      </c>
      <c r="Q5149" s="832">
        <v>0</v>
      </c>
      <c r="R5149" s="832">
        <v>0</v>
      </c>
      <c r="S5149" s="832">
        <v>5638.66</v>
      </c>
      <c r="T5149" s="832">
        <v>5638.66</v>
      </c>
      <c r="U5149" s="832">
        <v>0</v>
      </c>
      <c r="V5149" s="832">
        <v>0</v>
      </c>
      <c r="W5149" s="832">
        <v>0</v>
      </c>
      <c r="X5149" s="832">
        <v>0</v>
      </c>
      <c r="Y5149" s="832">
        <v>0</v>
      </c>
      <c r="Z5149" s="832">
        <v>0</v>
      </c>
      <c r="AA5149" s="832">
        <v>0</v>
      </c>
      <c r="AB5149" s="832">
        <v>0</v>
      </c>
      <c r="AC5149" s="832">
        <v>0</v>
      </c>
      <c r="AD5149" s="832">
        <v>0</v>
      </c>
      <c r="AE5149" s="832">
        <v>0</v>
      </c>
      <c r="AF5149" s="832">
        <v>0</v>
      </c>
      <c r="AG5149" s="832">
        <v>0</v>
      </c>
      <c r="AH5149" s="832">
        <v>0</v>
      </c>
      <c r="AI5149" s="832">
        <v>0</v>
      </c>
    </row>
    <row r="5150" spans="1:35" ht="15" customHeight="1">
      <c r="A5150" s="832" t="s">
        <v>1150</v>
      </c>
      <c r="B5150" s="832">
        <v>2026</v>
      </c>
      <c r="C5150" s="832" t="s">
        <v>1188</v>
      </c>
      <c r="D5150" s="832" t="s">
        <v>1189</v>
      </c>
      <c r="E5150" s="832" t="s">
        <v>333</v>
      </c>
      <c r="F5150" s="832" t="s">
        <v>1119</v>
      </c>
      <c r="G5150" s="832">
        <v>6840.53</v>
      </c>
      <c r="H5150" s="832">
        <v>13501.18</v>
      </c>
      <c r="I5150" s="832">
        <v>18510.93</v>
      </c>
      <c r="J5150" s="832">
        <v>23977.5</v>
      </c>
      <c r="K5150" s="832">
        <v>29349.39</v>
      </c>
      <c r="L5150" s="832">
        <v>37549.230000000003</v>
      </c>
      <c r="M5150" s="832">
        <v>47764.160000000003</v>
      </c>
      <c r="N5150" s="832">
        <v>53674.13</v>
      </c>
      <c r="O5150" s="832">
        <v>53780.79</v>
      </c>
      <c r="P5150" s="832">
        <v>0</v>
      </c>
      <c r="Q5150" s="832">
        <v>0</v>
      </c>
      <c r="R5150" s="832">
        <v>0</v>
      </c>
      <c r="S5150" s="832">
        <v>6709.27</v>
      </c>
      <c r="T5150" s="832">
        <v>6709.27</v>
      </c>
      <c r="U5150" s="832">
        <v>0</v>
      </c>
      <c r="V5150" s="832">
        <v>0</v>
      </c>
      <c r="W5150" s="832">
        <v>0</v>
      </c>
      <c r="X5150" s="832">
        <v>0</v>
      </c>
      <c r="Y5150" s="832">
        <v>0</v>
      </c>
      <c r="Z5150" s="832">
        <v>0</v>
      </c>
      <c r="AA5150" s="832">
        <v>0</v>
      </c>
      <c r="AB5150" s="832">
        <v>0</v>
      </c>
      <c r="AC5150" s="832">
        <v>0</v>
      </c>
      <c r="AD5150" s="832">
        <v>0</v>
      </c>
      <c r="AE5150" s="832">
        <v>0</v>
      </c>
      <c r="AF5150" s="832">
        <v>0</v>
      </c>
      <c r="AG5150" s="832">
        <v>0</v>
      </c>
      <c r="AH5150" s="832">
        <v>0</v>
      </c>
      <c r="AI5150" s="832">
        <v>0</v>
      </c>
    </row>
    <row r="5151" spans="1:35" ht="15" customHeight="1">
      <c r="A5151" s="832" t="s">
        <v>1150</v>
      </c>
      <c r="B5151" s="832">
        <v>2026</v>
      </c>
      <c r="C5151" s="832" t="s">
        <v>1190</v>
      </c>
      <c r="D5151" s="832" t="s">
        <v>1191</v>
      </c>
      <c r="E5151" s="832" t="s">
        <v>333</v>
      </c>
      <c r="F5151" s="832" t="s">
        <v>1119</v>
      </c>
      <c r="G5151" s="832">
        <v>0</v>
      </c>
      <c r="H5151" s="832">
        <v>0</v>
      </c>
      <c r="I5151" s="832">
        <v>0</v>
      </c>
      <c r="J5151" s="832">
        <v>0</v>
      </c>
      <c r="K5151" s="832">
        <v>0</v>
      </c>
      <c r="L5151" s="832">
        <v>0</v>
      </c>
      <c r="M5151" s="832">
        <v>0</v>
      </c>
      <c r="N5151" s="832">
        <v>0</v>
      </c>
      <c r="O5151" s="832">
        <v>0</v>
      </c>
      <c r="P5151" s="832">
        <v>0</v>
      </c>
      <c r="Q5151" s="832">
        <v>0</v>
      </c>
      <c r="R5151" s="832">
        <v>0</v>
      </c>
      <c r="S5151" s="832">
        <v>0</v>
      </c>
      <c r="T5151" s="832">
        <v>0</v>
      </c>
      <c r="U5151" s="832">
        <v>0</v>
      </c>
      <c r="V5151" s="832">
        <v>0</v>
      </c>
      <c r="W5151" s="832">
        <v>0</v>
      </c>
      <c r="X5151" s="832">
        <v>0</v>
      </c>
      <c r="Y5151" s="832">
        <v>0</v>
      </c>
      <c r="Z5151" s="832">
        <v>0</v>
      </c>
      <c r="AA5151" s="832">
        <v>0</v>
      </c>
      <c r="AB5151" s="832">
        <v>0</v>
      </c>
      <c r="AC5151" s="832">
        <v>0</v>
      </c>
      <c r="AD5151" s="832">
        <v>0</v>
      </c>
      <c r="AE5151" s="832">
        <v>0</v>
      </c>
      <c r="AF5151" s="832">
        <v>0</v>
      </c>
      <c r="AG5151" s="832">
        <v>0</v>
      </c>
      <c r="AH5151" s="832">
        <v>0</v>
      </c>
      <c r="AI5151" s="832">
        <v>0</v>
      </c>
    </row>
    <row r="5152" spans="1:35" ht="15" customHeight="1">
      <c r="A5152" s="832" t="s">
        <v>1150</v>
      </c>
      <c r="B5152" s="832">
        <v>2026</v>
      </c>
      <c r="C5152" s="832" t="s">
        <v>1192</v>
      </c>
      <c r="D5152" s="832" t="s">
        <v>1193</v>
      </c>
      <c r="E5152" s="832" t="s">
        <v>333</v>
      </c>
      <c r="F5152" s="832" t="s">
        <v>1119</v>
      </c>
      <c r="G5152" s="832">
        <v>0</v>
      </c>
      <c r="H5152" s="832">
        <v>0</v>
      </c>
      <c r="I5152" s="832">
        <v>0</v>
      </c>
      <c r="J5152" s="832">
        <v>0</v>
      </c>
      <c r="K5152" s="832">
        <v>0</v>
      </c>
      <c r="L5152" s="832">
        <v>0</v>
      </c>
      <c r="M5152" s="832">
        <v>0</v>
      </c>
      <c r="N5152" s="832">
        <v>0</v>
      </c>
      <c r="O5152" s="832">
        <v>0</v>
      </c>
      <c r="P5152" s="832">
        <v>0</v>
      </c>
      <c r="Q5152" s="832">
        <v>0</v>
      </c>
      <c r="R5152" s="832">
        <v>0</v>
      </c>
      <c r="S5152" s="832">
        <v>0</v>
      </c>
      <c r="T5152" s="832">
        <v>0</v>
      </c>
      <c r="U5152" s="832">
        <v>0</v>
      </c>
      <c r="V5152" s="832">
        <v>0</v>
      </c>
      <c r="W5152" s="832">
        <v>0</v>
      </c>
      <c r="X5152" s="832">
        <v>0</v>
      </c>
      <c r="Y5152" s="832">
        <v>0</v>
      </c>
      <c r="Z5152" s="832">
        <v>0</v>
      </c>
      <c r="AA5152" s="832">
        <v>0</v>
      </c>
      <c r="AB5152" s="832">
        <v>0</v>
      </c>
      <c r="AC5152" s="832">
        <v>0</v>
      </c>
      <c r="AD5152" s="832">
        <v>0</v>
      </c>
      <c r="AE5152" s="832">
        <v>0</v>
      </c>
      <c r="AF5152" s="832">
        <v>0</v>
      </c>
      <c r="AG5152" s="832">
        <v>0</v>
      </c>
      <c r="AH5152" s="832">
        <v>0</v>
      </c>
      <c r="AI5152" s="832">
        <v>0</v>
      </c>
    </row>
    <row r="5153" spans="1:35" ht="15" customHeight="1">
      <c r="A5153" s="832" t="s">
        <v>1150</v>
      </c>
      <c r="B5153" s="832">
        <v>2026</v>
      </c>
      <c r="C5153" s="832" t="s">
        <v>1194</v>
      </c>
      <c r="D5153" s="832" t="s">
        <v>1195</v>
      </c>
      <c r="E5153" s="832" t="s">
        <v>333</v>
      </c>
      <c r="F5153" s="832" t="s">
        <v>1119</v>
      </c>
      <c r="G5153" s="832">
        <v>1607.52</v>
      </c>
      <c r="H5153" s="832">
        <v>2969.53</v>
      </c>
      <c r="I5153" s="832">
        <v>4470.29</v>
      </c>
      <c r="J5153" s="832">
        <v>6348.39</v>
      </c>
      <c r="K5153" s="832">
        <v>7567.67</v>
      </c>
      <c r="L5153" s="832">
        <v>8294.5</v>
      </c>
      <c r="M5153" s="832">
        <v>9136.52</v>
      </c>
      <c r="N5153" s="832">
        <v>9995.2199999999993</v>
      </c>
      <c r="O5153" s="832">
        <v>9995.2199999999993</v>
      </c>
      <c r="P5153" s="832">
        <v>0</v>
      </c>
      <c r="Q5153" s="832">
        <v>0</v>
      </c>
      <c r="R5153" s="832">
        <v>0</v>
      </c>
      <c r="S5153" s="832">
        <v>1249.4000000000001</v>
      </c>
      <c r="T5153" s="832">
        <v>1249.4000000000001</v>
      </c>
      <c r="U5153" s="832">
        <v>0</v>
      </c>
      <c r="V5153" s="832">
        <v>0</v>
      </c>
      <c r="W5153" s="832">
        <v>0</v>
      </c>
      <c r="X5153" s="832">
        <v>0</v>
      </c>
      <c r="Y5153" s="832">
        <v>0</v>
      </c>
      <c r="Z5153" s="832">
        <v>0</v>
      </c>
      <c r="AA5153" s="832">
        <v>0</v>
      </c>
      <c r="AB5153" s="832">
        <v>0</v>
      </c>
      <c r="AC5153" s="832">
        <v>0</v>
      </c>
      <c r="AD5153" s="832">
        <v>0</v>
      </c>
      <c r="AE5153" s="832">
        <v>0</v>
      </c>
      <c r="AF5153" s="832">
        <v>0</v>
      </c>
      <c r="AG5153" s="832">
        <v>0</v>
      </c>
      <c r="AH5153" s="832">
        <v>0</v>
      </c>
      <c r="AI5153" s="832">
        <v>0</v>
      </c>
    </row>
    <row r="5154" spans="1:35" ht="15" customHeight="1">
      <c r="A5154" s="832" t="s">
        <v>1150</v>
      </c>
      <c r="B5154" s="832">
        <v>2026</v>
      </c>
      <c r="C5154" s="832" t="s">
        <v>1196</v>
      </c>
      <c r="D5154" s="832" t="s">
        <v>1197</v>
      </c>
      <c r="E5154" s="832" t="s">
        <v>333</v>
      </c>
      <c r="F5154" s="832" t="s">
        <v>1119</v>
      </c>
      <c r="G5154" s="832">
        <v>15423.71</v>
      </c>
      <c r="H5154" s="832">
        <v>33760.43</v>
      </c>
      <c r="I5154" s="832">
        <v>48421.89</v>
      </c>
      <c r="J5154" s="832">
        <v>66251.11</v>
      </c>
      <c r="K5154" s="832">
        <v>83608.92</v>
      </c>
      <c r="L5154" s="832">
        <v>93866.22</v>
      </c>
      <c r="M5154" s="832">
        <v>104863.08</v>
      </c>
      <c r="N5154" s="832">
        <v>113706.95</v>
      </c>
      <c r="O5154" s="832">
        <v>113806.05</v>
      </c>
      <c r="P5154" s="832">
        <v>0</v>
      </c>
      <c r="Q5154" s="832">
        <v>0</v>
      </c>
      <c r="R5154" s="832">
        <v>0</v>
      </c>
      <c r="S5154" s="832">
        <v>14213.37</v>
      </c>
      <c r="T5154" s="832">
        <v>14213.37</v>
      </c>
      <c r="U5154" s="832">
        <v>0</v>
      </c>
      <c r="V5154" s="832">
        <v>0</v>
      </c>
      <c r="W5154" s="832">
        <v>0</v>
      </c>
      <c r="X5154" s="832">
        <v>0</v>
      </c>
      <c r="Y5154" s="832">
        <v>0</v>
      </c>
      <c r="Z5154" s="832">
        <v>0</v>
      </c>
      <c r="AA5154" s="832">
        <v>0</v>
      </c>
      <c r="AB5154" s="832">
        <v>0</v>
      </c>
      <c r="AC5154" s="832">
        <v>0</v>
      </c>
      <c r="AD5154" s="832">
        <v>0</v>
      </c>
      <c r="AE5154" s="832">
        <v>0</v>
      </c>
      <c r="AF5154" s="832">
        <v>0</v>
      </c>
      <c r="AG5154" s="832">
        <v>0</v>
      </c>
      <c r="AH5154" s="832">
        <v>0</v>
      </c>
      <c r="AI5154" s="832">
        <v>0</v>
      </c>
    </row>
    <row r="5155" spans="1:35" ht="15" customHeight="1">
      <c r="A5155" s="832" t="s">
        <v>1150</v>
      </c>
      <c r="B5155" s="832">
        <v>2026</v>
      </c>
      <c r="C5155" s="832" t="s">
        <v>1198</v>
      </c>
      <c r="D5155" s="832" t="s">
        <v>1199</v>
      </c>
      <c r="E5155" s="832" t="s">
        <v>333</v>
      </c>
      <c r="F5155" s="832" t="s">
        <v>1119</v>
      </c>
      <c r="G5155" s="832">
        <v>775</v>
      </c>
      <c r="H5155" s="832">
        <v>775</v>
      </c>
      <c r="I5155" s="832">
        <v>2325</v>
      </c>
      <c r="J5155" s="832">
        <v>2325</v>
      </c>
      <c r="K5155" s="832">
        <v>2325</v>
      </c>
      <c r="L5155" s="832">
        <v>2325</v>
      </c>
      <c r="M5155" s="832">
        <v>5425</v>
      </c>
      <c r="N5155" s="832">
        <v>5425</v>
      </c>
      <c r="O5155" s="832">
        <v>5425</v>
      </c>
      <c r="P5155" s="832">
        <v>0</v>
      </c>
      <c r="Q5155" s="832">
        <v>0</v>
      </c>
      <c r="R5155" s="832">
        <v>0</v>
      </c>
      <c r="S5155" s="832">
        <v>678.13</v>
      </c>
      <c r="T5155" s="832">
        <v>678.13</v>
      </c>
      <c r="U5155" s="832">
        <v>0</v>
      </c>
      <c r="V5155" s="832">
        <v>0</v>
      </c>
      <c r="W5155" s="832">
        <v>0</v>
      </c>
      <c r="X5155" s="832">
        <v>0</v>
      </c>
      <c r="Y5155" s="832">
        <v>0</v>
      </c>
      <c r="Z5155" s="832">
        <v>0</v>
      </c>
      <c r="AA5155" s="832">
        <v>0</v>
      </c>
      <c r="AB5155" s="832">
        <v>0</v>
      </c>
      <c r="AC5155" s="832">
        <v>0</v>
      </c>
      <c r="AD5155" s="832">
        <v>0</v>
      </c>
      <c r="AE5155" s="832">
        <v>0</v>
      </c>
      <c r="AF5155" s="832">
        <v>0</v>
      </c>
      <c r="AG5155" s="832">
        <v>0</v>
      </c>
      <c r="AH5155" s="832">
        <v>0</v>
      </c>
      <c r="AI5155" s="832">
        <v>0</v>
      </c>
    </row>
    <row r="5156" spans="1:35" ht="15" customHeight="1">
      <c r="A5156" s="832" t="s">
        <v>1150</v>
      </c>
      <c r="B5156" s="832">
        <v>2026</v>
      </c>
      <c r="C5156" s="832" t="s">
        <v>1200</v>
      </c>
      <c r="D5156" s="832" t="s">
        <v>1201</v>
      </c>
      <c r="E5156" s="832" t="s">
        <v>333</v>
      </c>
      <c r="F5156" s="832" t="s">
        <v>1119</v>
      </c>
      <c r="G5156" s="832">
        <v>473.64</v>
      </c>
      <c r="H5156" s="832">
        <v>926.43</v>
      </c>
      <c r="I5156" s="832">
        <v>2136.3000000000002</v>
      </c>
      <c r="J5156" s="832">
        <v>2249.3000000000002</v>
      </c>
      <c r="K5156" s="832">
        <v>2421.4299999999998</v>
      </c>
      <c r="L5156" s="832">
        <v>3022.16</v>
      </c>
      <c r="M5156" s="832">
        <v>3712.98</v>
      </c>
      <c r="N5156" s="832">
        <v>3996.26</v>
      </c>
      <c r="O5156" s="832">
        <v>4536.66</v>
      </c>
      <c r="P5156" s="832">
        <v>0</v>
      </c>
      <c r="Q5156" s="832">
        <v>0</v>
      </c>
      <c r="R5156" s="832">
        <v>0</v>
      </c>
      <c r="S5156" s="832">
        <v>499.53</v>
      </c>
      <c r="T5156" s="832">
        <v>499.53</v>
      </c>
      <c r="U5156" s="832">
        <v>0</v>
      </c>
      <c r="V5156" s="832">
        <v>0</v>
      </c>
      <c r="W5156" s="832">
        <v>0</v>
      </c>
      <c r="X5156" s="832">
        <v>0</v>
      </c>
      <c r="Y5156" s="832">
        <v>0</v>
      </c>
      <c r="Z5156" s="832">
        <v>0</v>
      </c>
      <c r="AA5156" s="832">
        <v>0</v>
      </c>
      <c r="AB5156" s="832">
        <v>0</v>
      </c>
      <c r="AC5156" s="832">
        <v>0</v>
      </c>
      <c r="AD5156" s="832">
        <v>0</v>
      </c>
      <c r="AE5156" s="832">
        <v>0</v>
      </c>
      <c r="AF5156" s="832">
        <v>0</v>
      </c>
      <c r="AG5156" s="832">
        <v>0</v>
      </c>
      <c r="AH5156" s="832">
        <v>0</v>
      </c>
      <c r="AI5156" s="832">
        <v>0</v>
      </c>
    </row>
    <row r="5157" spans="1:35" ht="15" customHeight="1">
      <c r="A5157" s="832" t="s">
        <v>1150</v>
      </c>
      <c r="B5157" s="832">
        <v>2026</v>
      </c>
      <c r="C5157" s="832" t="s">
        <v>1202</v>
      </c>
      <c r="D5157" s="832" t="s">
        <v>1203</v>
      </c>
      <c r="E5157" s="832" t="s">
        <v>333</v>
      </c>
      <c r="F5157" s="832" t="s">
        <v>1119</v>
      </c>
      <c r="G5157" s="832">
        <v>0</v>
      </c>
      <c r="H5157" s="832">
        <v>0</v>
      </c>
      <c r="I5157" s="832">
        <v>0</v>
      </c>
      <c r="J5157" s="832">
        <v>0</v>
      </c>
      <c r="K5157" s="832">
        <v>0</v>
      </c>
      <c r="L5157" s="832">
        <v>264.47000000000003</v>
      </c>
      <c r="M5157" s="832">
        <v>264.47000000000003</v>
      </c>
      <c r="N5157" s="832">
        <v>264.47000000000003</v>
      </c>
      <c r="O5157" s="832">
        <v>264.47000000000003</v>
      </c>
      <c r="P5157" s="832">
        <v>0</v>
      </c>
      <c r="Q5157" s="832">
        <v>0</v>
      </c>
      <c r="R5157" s="832">
        <v>0</v>
      </c>
      <c r="S5157" s="832">
        <v>33.06</v>
      </c>
      <c r="T5157" s="832">
        <v>33.06</v>
      </c>
      <c r="U5157" s="832">
        <v>0</v>
      </c>
      <c r="V5157" s="832">
        <v>0</v>
      </c>
      <c r="W5157" s="832">
        <v>0</v>
      </c>
      <c r="X5157" s="832">
        <v>0</v>
      </c>
      <c r="Y5157" s="832">
        <v>0</v>
      </c>
      <c r="Z5157" s="832">
        <v>0</v>
      </c>
      <c r="AA5157" s="832">
        <v>0</v>
      </c>
      <c r="AB5157" s="832">
        <v>0</v>
      </c>
      <c r="AC5157" s="832">
        <v>0</v>
      </c>
      <c r="AD5157" s="832">
        <v>0</v>
      </c>
      <c r="AE5157" s="832">
        <v>0</v>
      </c>
      <c r="AF5157" s="832">
        <v>0</v>
      </c>
      <c r="AG5157" s="832">
        <v>0</v>
      </c>
      <c r="AH5157" s="832">
        <v>0</v>
      </c>
      <c r="AI5157" s="832">
        <v>0</v>
      </c>
    </row>
    <row r="5158" spans="1:35" ht="15" customHeight="1">
      <c r="A5158" s="832" t="s">
        <v>1150</v>
      </c>
      <c r="B5158" s="832">
        <v>2026</v>
      </c>
      <c r="C5158" s="832" t="s">
        <v>1204</v>
      </c>
      <c r="D5158" s="832" t="s">
        <v>1205</v>
      </c>
      <c r="E5158" s="832" t="s">
        <v>333</v>
      </c>
      <c r="F5158" s="832" t="s">
        <v>1119</v>
      </c>
      <c r="G5158" s="832">
        <v>0</v>
      </c>
      <c r="H5158" s="832">
        <v>0</v>
      </c>
      <c r="I5158" s="832">
        <v>0</v>
      </c>
      <c r="J5158" s="832">
        <v>0</v>
      </c>
      <c r="K5158" s="832">
        <v>0</v>
      </c>
      <c r="L5158" s="832">
        <v>0</v>
      </c>
      <c r="M5158" s="832">
        <v>0</v>
      </c>
      <c r="N5158" s="832">
        <v>0</v>
      </c>
      <c r="O5158" s="832">
        <v>0</v>
      </c>
      <c r="P5158" s="832">
        <v>0</v>
      </c>
      <c r="Q5158" s="832">
        <v>0</v>
      </c>
      <c r="R5158" s="832">
        <v>0</v>
      </c>
      <c r="S5158" s="832">
        <v>0</v>
      </c>
      <c r="T5158" s="832">
        <v>0</v>
      </c>
      <c r="U5158" s="832">
        <v>0</v>
      </c>
      <c r="V5158" s="832">
        <v>0</v>
      </c>
      <c r="W5158" s="832">
        <v>0</v>
      </c>
      <c r="X5158" s="832">
        <v>0</v>
      </c>
      <c r="Y5158" s="832">
        <v>0</v>
      </c>
      <c r="Z5158" s="832">
        <v>0</v>
      </c>
      <c r="AA5158" s="832">
        <v>0</v>
      </c>
      <c r="AB5158" s="832">
        <v>0</v>
      </c>
      <c r="AC5158" s="832">
        <v>0</v>
      </c>
      <c r="AD5158" s="832">
        <v>0</v>
      </c>
      <c r="AE5158" s="832">
        <v>0</v>
      </c>
      <c r="AF5158" s="832">
        <v>0</v>
      </c>
      <c r="AG5158" s="832">
        <v>0</v>
      </c>
      <c r="AH5158" s="832">
        <v>0</v>
      </c>
      <c r="AI5158" s="832">
        <v>0</v>
      </c>
    </row>
    <row r="5159" spans="1:35" ht="15" customHeight="1">
      <c r="A5159" s="832" t="s">
        <v>1150</v>
      </c>
      <c r="B5159" s="832">
        <v>2026</v>
      </c>
      <c r="C5159" s="832" t="s">
        <v>1206</v>
      </c>
      <c r="D5159" s="832" t="s">
        <v>1207</v>
      </c>
      <c r="E5159" s="832" t="s">
        <v>333</v>
      </c>
      <c r="F5159" s="832" t="s">
        <v>1119</v>
      </c>
      <c r="G5159" s="832">
        <v>2238.33</v>
      </c>
      <c r="H5159" s="832">
        <v>3859.16</v>
      </c>
      <c r="I5159" s="832">
        <v>5377.49</v>
      </c>
      <c r="J5159" s="832">
        <v>7062.07</v>
      </c>
      <c r="K5159" s="832">
        <v>7479.15</v>
      </c>
      <c r="L5159" s="832">
        <v>9646.23</v>
      </c>
      <c r="M5159" s="832">
        <v>10938.31</v>
      </c>
      <c r="N5159" s="832">
        <v>12372.89</v>
      </c>
      <c r="O5159" s="832">
        <v>12372.89</v>
      </c>
      <c r="P5159" s="832">
        <v>0</v>
      </c>
      <c r="Q5159" s="832">
        <v>0</v>
      </c>
      <c r="R5159" s="832">
        <v>0</v>
      </c>
      <c r="S5159" s="832">
        <v>1546.61</v>
      </c>
      <c r="T5159" s="832">
        <v>1546.61</v>
      </c>
      <c r="U5159" s="832">
        <v>0</v>
      </c>
      <c r="V5159" s="832">
        <v>0</v>
      </c>
      <c r="W5159" s="832">
        <v>0</v>
      </c>
      <c r="X5159" s="832">
        <v>0</v>
      </c>
      <c r="Y5159" s="832">
        <v>0</v>
      </c>
      <c r="Z5159" s="832">
        <v>0</v>
      </c>
      <c r="AA5159" s="832">
        <v>0</v>
      </c>
      <c r="AB5159" s="832">
        <v>0</v>
      </c>
      <c r="AC5159" s="832">
        <v>0</v>
      </c>
      <c r="AD5159" s="832">
        <v>0</v>
      </c>
      <c r="AE5159" s="832">
        <v>0</v>
      </c>
      <c r="AF5159" s="832">
        <v>0</v>
      </c>
      <c r="AG5159" s="832">
        <v>0</v>
      </c>
      <c r="AH5159" s="832">
        <v>0</v>
      </c>
      <c r="AI5159" s="832">
        <v>0</v>
      </c>
    </row>
    <row r="5160" spans="1:35" ht="15" customHeight="1">
      <c r="A5160" s="832" t="s">
        <v>1150</v>
      </c>
      <c r="B5160" s="832">
        <v>2026</v>
      </c>
      <c r="C5160" s="832" t="s">
        <v>1208</v>
      </c>
      <c r="D5160" s="832" t="s">
        <v>1209</v>
      </c>
      <c r="E5160" s="832" t="s">
        <v>333</v>
      </c>
      <c r="F5160" s="832" t="s">
        <v>1119</v>
      </c>
      <c r="G5160" s="832">
        <v>40.47</v>
      </c>
      <c r="H5160" s="832">
        <v>80.94</v>
      </c>
      <c r="I5160" s="832">
        <v>121.41</v>
      </c>
      <c r="J5160" s="832">
        <v>121.41</v>
      </c>
      <c r="K5160" s="832">
        <v>161.88</v>
      </c>
      <c r="L5160" s="832">
        <v>242.82</v>
      </c>
      <c r="M5160" s="832">
        <v>283.29000000000002</v>
      </c>
      <c r="N5160" s="832">
        <v>283.29000000000002</v>
      </c>
      <c r="O5160" s="832">
        <v>283.29000000000002</v>
      </c>
      <c r="P5160" s="832">
        <v>0</v>
      </c>
      <c r="Q5160" s="832">
        <v>0</v>
      </c>
      <c r="R5160" s="832">
        <v>0</v>
      </c>
      <c r="S5160" s="832">
        <v>35.409999999999997</v>
      </c>
      <c r="T5160" s="832">
        <v>35.409999999999997</v>
      </c>
      <c r="U5160" s="832">
        <v>0</v>
      </c>
      <c r="V5160" s="832">
        <v>0</v>
      </c>
      <c r="W5160" s="832">
        <v>0</v>
      </c>
      <c r="X5160" s="832">
        <v>0</v>
      </c>
      <c r="Y5160" s="832">
        <v>0</v>
      </c>
      <c r="Z5160" s="832">
        <v>0</v>
      </c>
      <c r="AA5160" s="832">
        <v>0</v>
      </c>
      <c r="AB5160" s="832">
        <v>0</v>
      </c>
      <c r="AC5160" s="832">
        <v>0</v>
      </c>
      <c r="AD5160" s="832">
        <v>0</v>
      </c>
      <c r="AE5160" s="832">
        <v>0</v>
      </c>
      <c r="AF5160" s="832">
        <v>0</v>
      </c>
      <c r="AG5160" s="832">
        <v>0</v>
      </c>
      <c r="AH5160" s="832">
        <v>0</v>
      </c>
      <c r="AI5160" s="832">
        <v>0</v>
      </c>
    </row>
    <row r="5161" spans="1:35" ht="15" customHeight="1">
      <c r="A5161" s="832" t="s">
        <v>1150</v>
      </c>
      <c r="B5161" s="832">
        <v>2026</v>
      </c>
      <c r="C5161" s="832" t="s">
        <v>1210</v>
      </c>
      <c r="D5161" s="832" t="s">
        <v>1211</v>
      </c>
      <c r="E5161" s="832" t="s">
        <v>333</v>
      </c>
      <c r="F5161" s="832" t="s">
        <v>1119</v>
      </c>
      <c r="G5161" s="832">
        <v>0</v>
      </c>
      <c r="H5161" s="832">
        <v>0</v>
      </c>
      <c r="I5161" s="832">
        <v>1309.1500000000001</v>
      </c>
      <c r="J5161" s="832">
        <v>1309.1500000000001</v>
      </c>
      <c r="K5161" s="832">
        <v>1309.1500000000001</v>
      </c>
      <c r="L5161" s="832">
        <v>1309.1500000000001</v>
      </c>
      <c r="M5161" s="832">
        <v>1309.1500000000001</v>
      </c>
      <c r="N5161" s="832">
        <v>1319.01</v>
      </c>
      <c r="O5161" s="832">
        <v>1319.01</v>
      </c>
      <c r="P5161" s="832">
        <v>0</v>
      </c>
      <c r="Q5161" s="832">
        <v>0</v>
      </c>
      <c r="R5161" s="832">
        <v>0</v>
      </c>
      <c r="S5161" s="832">
        <v>164.88</v>
      </c>
      <c r="T5161" s="832">
        <v>164.88</v>
      </c>
      <c r="U5161" s="832">
        <v>0</v>
      </c>
      <c r="V5161" s="832">
        <v>0</v>
      </c>
      <c r="W5161" s="832">
        <v>0</v>
      </c>
      <c r="X5161" s="832">
        <v>0</v>
      </c>
      <c r="Y5161" s="832">
        <v>0</v>
      </c>
      <c r="Z5161" s="832">
        <v>0</v>
      </c>
      <c r="AA5161" s="832">
        <v>0</v>
      </c>
      <c r="AB5161" s="832">
        <v>0</v>
      </c>
      <c r="AC5161" s="832">
        <v>0</v>
      </c>
      <c r="AD5161" s="832">
        <v>0</v>
      </c>
      <c r="AE5161" s="832">
        <v>0</v>
      </c>
      <c r="AF5161" s="832">
        <v>0</v>
      </c>
      <c r="AG5161" s="832">
        <v>0</v>
      </c>
      <c r="AH5161" s="832">
        <v>0</v>
      </c>
      <c r="AI5161" s="832">
        <v>0</v>
      </c>
    </row>
    <row r="5162" spans="1:35" ht="15" customHeight="1">
      <c r="A5162" s="832" t="s">
        <v>1150</v>
      </c>
      <c r="B5162" s="832">
        <v>2026</v>
      </c>
      <c r="C5162" s="832" t="s">
        <v>1212</v>
      </c>
      <c r="D5162" s="832" t="s">
        <v>1213</v>
      </c>
      <c r="E5162" s="832" t="s">
        <v>333</v>
      </c>
      <c r="F5162" s="832" t="s">
        <v>1119</v>
      </c>
      <c r="G5162" s="832">
        <v>0</v>
      </c>
      <c r="H5162" s="832">
        <v>0</v>
      </c>
      <c r="I5162" s="832">
        <v>0</v>
      </c>
      <c r="J5162" s="832">
        <v>0</v>
      </c>
      <c r="K5162" s="832">
        <v>0</v>
      </c>
      <c r="L5162" s="832">
        <v>0</v>
      </c>
      <c r="M5162" s="832">
        <v>0</v>
      </c>
      <c r="N5162" s="832">
        <v>0</v>
      </c>
      <c r="O5162" s="832">
        <v>0</v>
      </c>
      <c r="P5162" s="832">
        <v>0</v>
      </c>
      <c r="Q5162" s="832">
        <v>0</v>
      </c>
      <c r="R5162" s="832">
        <v>0</v>
      </c>
      <c r="S5162" s="832">
        <v>0</v>
      </c>
      <c r="T5162" s="832">
        <v>0</v>
      </c>
      <c r="U5162" s="832">
        <v>0</v>
      </c>
      <c r="V5162" s="832">
        <v>0</v>
      </c>
      <c r="W5162" s="832">
        <v>0</v>
      </c>
      <c r="X5162" s="832">
        <v>0</v>
      </c>
      <c r="Y5162" s="832">
        <v>0</v>
      </c>
      <c r="Z5162" s="832">
        <v>0</v>
      </c>
      <c r="AA5162" s="832">
        <v>0</v>
      </c>
      <c r="AB5162" s="832">
        <v>0</v>
      </c>
      <c r="AC5162" s="832">
        <v>0</v>
      </c>
      <c r="AD5162" s="832">
        <v>0</v>
      </c>
      <c r="AE5162" s="832">
        <v>0</v>
      </c>
      <c r="AF5162" s="832">
        <v>0</v>
      </c>
      <c r="AG5162" s="832">
        <v>0</v>
      </c>
      <c r="AH5162" s="832">
        <v>0</v>
      </c>
      <c r="AI5162" s="832">
        <v>0</v>
      </c>
    </row>
    <row r="5163" spans="1:35" ht="15" customHeight="1">
      <c r="A5163" s="832" t="s">
        <v>1150</v>
      </c>
      <c r="B5163" s="832">
        <v>2026</v>
      </c>
      <c r="C5163" s="832" t="s">
        <v>1214</v>
      </c>
      <c r="D5163" s="832" t="s">
        <v>1215</v>
      </c>
      <c r="E5163" s="832" t="s">
        <v>333</v>
      </c>
      <c r="F5163" s="832" t="s">
        <v>1119</v>
      </c>
      <c r="G5163" s="832">
        <v>1656.36</v>
      </c>
      <c r="H5163" s="832">
        <v>3510.8</v>
      </c>
      <c r="I5163" s="832">
        <v>6597.69</v>
      </c>
      <c r="J5163" s="832">
        <v>10804.61</v>
      </c>
      <c r="K5163" s="832">
        <v>12656.14</v>
      </c>
      <c r="L5163" s="832">
        <v>14181.57</v>
      </c>
      <c r="M5163" s="832">
        <v>16555.150000000001</v>
      </c>
      <c r="N5163" s="832">
        <v>16995.46</v>
      </c>
      <c r="O5163" s="832">
        <v>17217.240000000002</v>
      </c>
      <c r="P5163" s="832">
        <v>0</v>
      </c>
      <c r="Q5163" s="832">
        <v>0</v>
      </c>
      <c r="R5163" s="832">
        <v>0</v>
      </c>
      <c r="S5163" s="832">
        <v>2124.4299999999998</v>
      </c>
      <c r="T5163" s="832">
        <v>2124.4299999999998</v>
      </c>
      <c r="U5163" s="832">
        <v>0</v>
      </c>
      <c r="V5163" s="832">
        <v>0</v>
      </c>
      <c r="W5163" s="832">
        <v>0</v>
      </c>
      <c r="X5163" s="832">
        <v>0</v>
      </c>
      <c r="Y5163" s="832">
        <v>0</v>
      </c>
      <c r="Z5163" s="832">
        <v>0</v>
      </c>
      <c r="AA5163" s="832">
        <v>0</v>
      </c>
      <c r="AB5163" s="832">
        <v>0</v>
      </c>
      <c r="AC5163" s="832">
        <v>0</v>
      </c>
      <c r="AD5163" s="832">
        <v>0</v>
      </c>
      <c r="AE5163" s="832">
        <v>0</v>
      </c>
      <c r="AF5163" s="832">
        <v>0</v>
      </c>
      <c r="AG5163" s="832">
        <v>0</v>
      </c>
      <c r="AH5163" s="832">
        <v>0</v>
      </c>
      <c r="AI5163" s="832">
        <v>0</v>
      </c>
    </row>
    <row r="5164" spans="1:35" ht="15" customHeight="1">
      <c r="A5164" s="832" t="s">
        <v>1150</v>
      </c>
      <c r="B5164" s="832">
        <v>2026</v>
      </c>
      <c r="C5164" s="832" t="s">
        <v>1216</v>
      </c>
      <c r="D5164" s="832" t="s">
        <v>1217</v>
      </c>
      <c r="E5164" s="832" t="s">
        <v>333</v>
      </c>
      <c r="F5164" s="832" t="s">
        <v>1119</v>
      </c>
      <c r="G5164" s="832">
        <v>546.74</v>
      </c>
      <c r="H5164" s="832">
        <v>1031.28</v>
      </c>
      <c r="I5164" s="832">
        <v>1566.97</v>
      </c>
      <c r="J5164" s="832">
        <v>1941.97</v>
      </c>
      <c r="K5164" s="832">
        <v>2367.7199999999998</v>
      </c>
      <c r="L5164" s="832">
        <v>2918.83</v>
      </c>
      <c r="M5164" s="832">
        <v>4102.6400000000003</v>
      </c>
      <c r="N5164" s="832">
        <v>5027.91</v>
      </c>
      <c r="O5164" s="832">
        <v>5179.09</v>
      </c>
      <c r="P5164" s="832">
        <v>0</v>
      </c>
      <c r="Q5164" s="832">
        <v>0</v>
      </c>
      <c r="R5164" s="832">
        <v>0</v>
      </c>
      <c r="S5164" s="832">
        <v>628.49</v>
      </c>
      <c r="T5164" s="832">
        <v>628.49</v>
      </c>
      <c r="U5164" s="832">
        <v>0</v>
      </c>
      <c r="V5164" s="832">
        <v>0</v>
      </c>
      <c r="W5164" s="832">
        <v>0</v>
      </c>
      <c r="X5164" s="832">
        <v>0</v>
      </c>
      <c r="Y5164" s="832">
        <v>0</v>
      </c>
      <c r="Z5164" s="832">
        <v>0</v>
      </c>
      <c r="AA5164" s="832">
        <v>0</v>
      </c>
      <c r="AB5164" s="832">
        <v>0</v>
      </c>
      <c r="AC5164" s="832">
        <v>0</v>
      </c>
      <c r="AD5164" s="832">
        <v>0</v>
      </c>
      <c r="AE5164" s="832">
        <v>0</v>
      </c>
      <c r="AF5164" s="832">
        <v>0</v>
      </c>
      <c r="AG5164" s="832">
        <v>0</v>
      </c>
      <c r="AH5164" s="832">
        <v>0</v>
      </c>
      <c r="AI5164" s="832">
        <v>0</v>
      </c>
    </row>
    <row r="5165" spans="1:35" ht="15" customHeight="1">
      <c r="A5165" s="832" t="s">
        <v>1150</v>
      </c>
      <c r="B5165" s="832">
        <v>2026</v>
      </c>
      <c r="C5165" s="832" t="s">
        <v>1218</v>
      </c>
      <c r="D5165" s="832" t="s">
        <v>1219</v>
      </c>
      <c r="E5165" s="832" t="s">
        <v>333</v>
      </c>
      <c r="F5165" s="832" t="s">
        <v>1119</v>
      </c>
      <c r="G5165" s="832">
        <v>0</v>
      </c>
      <c r="H5165" s="832">
        <v>0</v>
      </c>
      <c r="I5165" s="832">
        <v>0</v>
      </c>
      <c r="J5165" s="832">
        <v>0</v>
      </c>
      <c r="K5165" s="832">
        <v>0</v>
      </c>
      <c r="L5165" s="832">
        <v>0</v>
      </c>
      <c r="M5165" s="832">
        <v>11.66</v>
      </c>
      <c r="N5165" s="832">
        <v>11.66</v>
      </c>
      <c r="O5165" s="832">
        <v>11.66</v>
      </c>
      <c r="P5165" s="832">
        <v>0</v>
      </c>
      <c r="Q5165" s="832">
        <v>0</v>
      </c>
      <c r="R5165" s="832">
        <v>0</v>
      </c>
      <c r="S5165" s="832">
        <v>1.46</v>
      </c>
      <c r="T5165" s="832">
        <v>1.46</v>
      </c>
      <c r="U5165" s="832">
        <v>0</v>
      </c>
      <c r="V5165" s="832">
        <v>0</v>
      </c>
      <c r="W5165" s="832">
        <v>0</v>
      </c>
      <c r="X5165" s="832">
        <v>0</v>
      </c>
      <c r="Y5165" s="832">
        <v>0</v>
      </c>
      <c r="Z5165" s="832">
        <v>0</v>
      </c>
      <c r="AA5165" s="832">
        <v>0</v>
      </c>
      <c r="AB5165" s="832">
        <v>0</v>
      </c>
      <c r="AC5165" s="832">
        <v>0</v>
      </c>
      <c r="AD5165" s="832">
        <v>0</v>
      </c>
      <c r="AE5165" s="832">
        <v>0</v>
      </c>
      <c r="AF5165" s="832">
        <v>0</v>
      </c>
      <c r="AG5165" s="832">
        <v>0</v>
      </c>
      <c r="AH5165" s="832">
        <v>0</v>
      </c>
      <c r="AI5165" s="832">
        <v>0</v>
      </c>
    </row>
    <row r="5166" spans="1:35" ht="15" customHeight="1">
      <c r="A5166" s="832" t="s">
        <v>1150</v>
      </c>
      <c r="B5166" s="832">
        <v>2026</v>
      </c>
      <c r="C5166" s="832" t="s">
        <v>1220</v>
      </c>
      <c r="D5166" s="832" t="s">
        <v>1221</v>
      </c>
      <c r="E5166" s="832" t="s">
        <v>333</v>
      </c>
      <c r="F5166" s="832" t="s">
        <v>1119</v>
      </c>
      <c r="G5166" s="832">
        <v>82.54</v>
      </c>
      <c r="H5166" s="832">
        <v>165.17</v>
      </c>
      <c r="I5166" s="832">
        <v>222.58</v>
      </c>
      <c r="J5166" s="832">
        <v>305.95999999999998</v>
      </c>
      <c r="K5166" s="832">
        <v>823.66</v>
      </c>
      <c r="L5166" s="832">
        <v>938.04</v>
      </c>
      <c r="M5166" s="832">
        <v>1464.68</v>
      </c>
      <c r="N5166" s="832">
        <v>1519.35</v>
      </c>
      <c r="O5166" s="832">
        <v>1774.35</v>
      </c>
      <c r="P5166" s="832">
        <v>0</v>
      </c>
      <c r="Q5166" s="832">
        <v>0</v>
      </c>
      <c r="R5166" s="832">
        <v>0</v>
      </c>
      <c r="S5166" s="832">
        <v>189.92</v>
      </c>
      <c r="T5166" s="832">
        <v>189.92</v>
      </c>
      <c r="U5166" s="832">
        <v>0</v>
      </c>
      <c r="V5166" s="832">
        <v>0</v>
      </c>
      <c r="W5166" s="832">
        <v>0</v>
      </c>
      <c r="X5166" s="832">
        <v>0</v>
      </c>
      <c r="Y5166" s="832">
        <v>0</v>
      </c>
      <c r="Z5166" s="832">
        <v>0</v>
      </c>
      <c r="AA5166" s="832">
        <v>0</v>
      </c>
      <c r="AB5166" s="832">
        <v>0</v>
      </c>
      <c r="AC5166" s="832">
        <v>0</v>
      </c>
      <c r="AD5166" s="832">
        <v>0</v>
      </c>
      <c r="AE5166" s="832">
        <v>0</v>
      </c>
      <c r="AF5166" s="832">
        <v>0</v>
      </c>
      <c r="AG5166" s="832">
        <v>0</v>
      </c>
      <c r="AH5166" s="832">
        <v>0</v>
      </c>
      <c r="AI5166" s="832">
        <v>0</v>
      </c>
    </row>
    <row r="5167" spans="1:35" ht="15" customHeight="1">
      <c r="A5167" s="832" t="s">
        <v>1150</v>
      </c>
      <c r="B5167" s="832">
        <v>2026</v>
      </c>
      <c r="C5167" s="832" t="s">
        <v>1222</v>
      </c>
      <c r="D5167" s="832" t="s">
        <v>1223</v>
      </c>
      <c r="E5167" s="832" t="s">
        <v>333</v>
      </c>
      <c r="F5167" s="832" t="s">
        <v>1119</v>
      </c>
      <c r="G5167" s="832">
        <v>0</v>
      </c>
      <c r="H5167" s="832">
        <v>0</v>
      </c>
      <c r="I5167" s="832">
        <v>0</v>
      </c>
      <c r="J5167" s="832">
        <v>0</v>
      </c>
      <c r="K5167" s="832">
        <v>0</v>
      </c>
      <c r="L5167" s="832">
        <v>0</v>
      </c>
      <c r="M5167" s="832">
        <v>0</v>
      </c>
      <c r="N5167" s="832">
        <v>0</v>
      </c>
      <c r="O5167" s="832">
        <v>0</v>
      </c>
      <c r="P5167" s="832">
        <v>0</v>
      </c>
      <c r="Q5167" s="832">
        <v>0</v>
      </c>
      <c r="R5167" s="832">
        <v>0</v>
      </c>
      <c r="S5167" s="832">
        <v>0</v>
      </c>
      <c r="T5167" s="832">
        <v>0</v>
      </c>
      <c r="U5167" s="832">
        <v>0</v>
      </c>
      <c r="V5167" s="832">
        <v>0</v>
      </c>
      <c r="W5167" s="832">
        <v>0</v>
      </c>
      <c r="X5167" s="832">
        <v>0</v>
      </c>
      <c r="Y5167" s="832">
        <v>0</v>
      </c>
      <c r="Z5167" s="832">
        <v>0</v>
      </c>
      <c r="AA5167" s="832">
        <v>0</v>
      </c>
      <c r="AB5167" s="832">
        <v>0</v>
      </c>
      <c r="AC5167" s="832">
        <v>0</v>
      </c>
      <c r="AD5167" s="832">
        <v>0</v>
      </c>
      <c r="AE5167" s="832">
        <v>0</v>
      </c>
      <c r="AF5167" s="832">
        <v>0</v>
      </c>
      <c r="AG5167" s="832">
        <v>0</v>
      </c>
      <c r="AH5167" s="832">
        <v>0</v>
      </c>
      <c r="AI5167" s="832">
        <v>0</v>
      </c>
    </row>
    <row r="5168" spans="1:35" ht="15" customHeight="1">
      <c r="A5168" s="832" t="s">
        <v>1150</v>
      </c>
      <c r="B5168" s="832">
        <v>2026</v>
      </c>
      <c r="C5168" s="832" t="s">
        <v>1224</v>
      </c>
      <c r="D5168" s="832" t="s">
        <v>1225</v>
      </c>
      <c r="E5168" s="832" t="s">
        <v>333</v>
      </c>
      <c r="F5168" s="832" t="s">
        <v>1119</v>
      </c>
      <c r="G5168" s="832">
        <v>42.37</v>
      </c>
      <c r="H5168" s="832">
        <v>66.650000000000006</v>
      </c>
      <c r="I5168" s="832">
        <v>66.650000000000006</v>
      </c>
      <c r="J5168" s="832">
        <v>103.26</v>
      </c>
      <c r="K5168" s="832">
        <v>103.26</v>
      </c>
      <c r="L5168" s="832">
        <v>341.48</v>
      </c>
      <c r="M5168" s="832">
        <v>435.06</v>
      </c>
      <c r="N5168" s="832">
        <v>529.01</v>
      </c>
      <c r="O5168" s="832">
        <v>529.01</v>
      </c>
      <c r="P5168" s="832">
        <v>0</v>
      </c>
      <c r="Q5168" s="832">
        <v>0</v>
      </c>
      <c r="R5168" s="832">
        <v>0</v>
      </c>
      <c r="S5168" s="832">
        <v>66.13</v>
      </c>
      <c r="T5168" s="832">
        <v>66.13</v>
      </c>
      <c r="U5168" s="832">
        <v>0</v>
      </c>
      <c r="V5168" s="832">
        <v>0</v>
      </c>
      <c r="W5168" s="832">
        <v>0</v>
      </c>
      <c r="X5168" s="832">
        <v>0</v>
      </c>
      <c r="Y5168" s="832">
        <v>0</v>
      </c>
      <c r="Z5168" s="832">
        <v>0</v>
      </c>
      <c r="AA5168" s="832">
        <v>0</v>
      </c>
      <c r="AB5168" s="832">
        <v>0</v>
      </c>
      <c r="AC5168" s="832">
        <v>0</v>
      </c>
      <c r="AD5168" s="832">
        <v>0</v>
      </c>
      <c r="AE5168" s="832">
        <v>0</v>
      </c>
      <c r="AF5168" s="832">
        <v>0</v>
      </c>
      <c r="AG5168" s="832">
        <v>0</v>
      </c>
      <c r="AH5168" s="832">
        <v>0</v>
      </c>
      <c r="AI5168" s="832">
        <v>0</v>
      </c>
    </row>
    <row r="5169" spans="1:35" ht="15" customHeight="1">
      <c r="A5169" s="832" t="s">
        <v>1150</v>
      </c>
      <c r="B5169" s="832">
        <v>2026</v>
      </c>
      <c r="C5169" s="832" t="s">
        <v>1226</v>
      </c>
      <c r="D5169" s="832" t="s">
        <v>1227</v>
      </c>
      <c r="E5169" s="832" t="s">
        <v>333</v>
      </c>
      <c r="F5169" s="832" t="s">
        <v>1119</v>
      </c>
      <c r="G5169" s="832">
        <v>200</v>
      </c>
      <c r="H5169" s="832">
        <v>200</v>
      </c>
      <c r="I5169" s="832">
        <v>200</v>
      </c>
      <c r="J5169" s="832">
        <v>200</v>
      </c>
      <c r="K5169" s="832">
        <v>199.97</v>
      </c>
      <c r="L5169" s="832">
        <v>199.97</v>
      </c>
      <c r="M5169" s="832">
        <v>274.97000000000003</v>
      </c>
      <c r="N5169" s="832">
        <v>274.97000000000003</v>
      </c>
      <c r="O5169" s="832">
        <v>274.97000000000003</v>
      </c>
      <c r="P5169" s="832">
        <v>0</v>
      </c>
      <c r="Q5169" s="832">
        <v>0</v>
      </c>
      <c r="R5169" s="832">
        <v>0</v>
      </c>
      <c r="S5169" s="832">
        <v>34.369999999999997</v>
      </c>
      <c r="T5169" s="832">
        <v>34.369999999999997</v>
      </c>
      <c r="U5169" s="832">
        <v>0</v>
      </c>
      <c r="V5169" s="832">
        <v>0</v>
      </c>
      <c r="W5169" s="832">
        <v>0</v>
      </c>
      <c r="X5169" s="832">
        <v>0</v>
      </c>
      <c r="Y5169" s="832">
        <v>0</v>
      </c>
      <c r="Z5169" s="832">
        <v>0</v>
      </c>
      <c r="AA5169" s="832">
        <v>0</v>
      </c>
      <c r="AB5169" s="832">
        <v>0</v>
      </c>
      <c r="AC5169" s="832">
        <v>0</v>
      </c>
      <c r="AD5169" s="832">
        <v>0</v>
      </c>
      <c r="AE5169" s="832">
        <v>0</v>
      </c>
      <c r="AF5169" s="832">
        <v>0</v>
      </c>
      <c r="AG5169" s="832">
        <v>0</v>
      </c>
      <c r="AH5169" s="832">
        <v>0</v>
      </c>
      <c r="AI5169" s="832">
        <v>0</v>
      </c>
    </row>
    <row r="5170" spans="1:35" ht="15" customHeight="1">
      <c r="A5170" s="832" t="s">
        <v>1150</v>
      </c>
      <c r="B5170" s="832">
        <v>2026</v>
      </c>
      <c r="C5170" s="832" t="s">
        <v>1228</v>
      </c>
      <c r="D5170" s="832" t="s">
        <v>1229</v>
      </c>
      <c r="E5170" s="832" t="s">
        <v>333</v>
      </c>
      <c r="F5170" s="832" t="s">
        <v>1119</v>
      </c>
      <c r="G5170" s="832">
        <v>0</v>
      </c>
      <c r="H5170" s="832">
        <v>0</v>
      </c>
      <c r="I5170" s="832">
        <v>0</v>
      </c>
      <c r="J5170" s="832">
        <v>0</v>
      </c>
      <c r="K5170" s="832">
        <v>0</v>
      </c>
      <c r="L5170" s="832">
        <v>0</v>
      </c>
      <c r="M5170" s="832">
        <v>0</v>
      </c>
      <c r="N5170" s="832">
        <v>0</v>
      </c>
      <c r="O5170" s="832">
        <v>0</v>
      </c>
      <c r="P5170" s="832">
        <v>0</v>
      </c>
      <c r="Q5170" s="832">
        <v>0</v>
      </c>
      <c r="R5170" s="832">
        <v>0</v>
      </c>
      <c r="S5170" s="832">
        <v>0</v>
      </c>
      <c r="T5170" s="832">
        <v>0</v>
      </c>
      <c r="U5170" s="832">
        <v>0</v>
      </c>
      <c r="V5170" s="832">
        <v>0</v>
      </c>
      <c r="W5170" s="832">
        <v>0</v>
      </c>
      <c r="X5170" s="832">
        <v>0</v>
      </c>
      <c r="Y5170" s="832">
        <v>0</v>
      </c>
      <c r="Z5170" s="832">
        <v>0</v>
      </c>
      <c r="AA5170" s="832">
        <v>0</v>
      </c>
      <c r="AB5170" s="832">
        <v>0</v>
      </c>
      <c r="AC5170" s="832">
        <v>0</v>
      </c>
      <c r="AD5170" s="832">
        <v>0</v>
      </c>
      <c r="AE5170" s="832">
        <v>0</v>
      </c>
      <c r="AF5170" s="832">
        <v>0</v>
      </c>
      <c r="AG5170" s="832">
        <v>0</v>
      </c>
      <c r="AH5170" s="832">
        <v>0</v>
      </c>
      <c r="AI5170" s="832">
        <v>0</v>
      </c>
    </row>
    <row r="5171" spans="1:35" ht="15" customHeight="1">
      <c r="A5171" s="832" t="s">
        <v>1150</v>
      </c>
      <c r="B5171" s="832">
        <v>2026</v>
      </c>
      <c r="C5171" s="832" t="s">
        <v>1230</v>
      </c>
      <c r="D5171" s="832" t="s">
        <v>1231</v>
      </c>
      <c r="E5171" s="832" t="s">
        <v>333</v>
      </c>
      <c r="F5171" s="832" t="s">
        <v>1119</v>
      </c>
      <c r="G5171" s="832">
        <v>24456.25</v>
      </c>
      <c r="H5171" s="832">
        <v>48912.5</v>
      </c>
      <c r="I5171" s="832">
        <v>73368.75</v>
      </c>
      <c r="J5171" s="832">
        <v>97825</v>
      </c>
      <c r="K5171" s="832">
        <v>122281.25</v>
      </c>
      <c r="L5171" s="832">
        <v>149338.5</v>
      </c>
      <c r="M5171" s="832">
        <v>176395.75</v>
      </c>
      <c r="N5171" s="832">
        <v>200852</v>
      </c>
      <c r="O5171" s="832">
        <v>225308.25</v>
      </c>
      <c r="P5171" s="832">
        <v>0</v>
      </c>
      <c r="Q5171" s="832">
        <v>0</v>
      </c>
      <c r="R5171" s="832">
        <v>0</v>
      </c>
      <c r="S5171" s="832">
        <v>25106.5</v>
      </c>
      <c r="T5171" s="832">
        <v>25106.5</v>
      </c>
      <c r="U5171" s="832">
        <v>0</v>
      </c>
      <c r="V5171" s="832">
        <v>0</v>
      </c>
      <c r="W5171" s="832">
        <v>0</v>
      </c>
      <c r="X5171" s="832">
        <v>0</v>
      </c>
      <c r="Y5171" s="832">
        <v>0</v>
      </c>
      <c r="Z5171" s="832">
        <v>0</v>
      </c>
      <c r="AA5171" s="832">
        <v>0</v>
      </c>
      <c r="AB5171" s="832">
        <v>0</v>
      </c>
      <c r="AC5171" s="832">
        <v>0</v>
      </c>
      <c r="AD5171" s="832">
        <v>0</v>
      </c>
      <c r="AE5171" s="832">
        <v>0</v>
      </c>
      <c r="AF5171" s="832">
        <v>0</v>
      </c>
      <c r="AG5171" s="832">
        <v>0</v>
      </c>
      <c r="AH5171" s="832">
        <v>0</v>
      </c>
      <c r="AI5171" s="832">
        <v>0</v>
      </c>
    </row>
    <row r="5172" spans="1:35" ht="15" customHeight="1">
      <c r="A5172" s="832" t="s">
        <v>1150</v>
      </c>
      <c r="B5172" s="832">
        <v>2026</v>
      </c>
      <c r="C5172" s="832" t="s">
        <v>1232</v>
      </c>
      <c r="D5172" s="832" t="s">
        <v>1233</v>
      </c>
      <c r="E5172" s="832" t="s">
        <v>333</v>
      </c>
      <c r="F5172" s="832" t="s">
        <v>1119</v>
      </c>
      <c r="G5172" s="832">
        <v>120.88</v>
      </c>
      <c r="H5172" s="832">
        <v>239.75</v>
      </c>
      <c r="I5172" s="832">
        <v>356.63</v>
      </c>
      <c r="J5172" s="832">
        <v>475.5</v>
      </c>
      <c r="K5172" s="832">
        <v>594.37</v>
      </c>
      <c r="L5172" s="832">
        <v>713.24</v>
      </c>
      <c r="M5172" s="832">
        <v>832.11</v>
      </c>
      <c r="N5172" s="832">
        <v>950.98</v>
      </c>
      <c r="O5172" s="832">
        <v>950.98</v>
      </c>
      <c r="P5172" s="832">
        <v>0</v>
      </c>
      <c r="Q5172" s="832">
        <v>0</v>
      </c>
      <c r="R5172" s="832">
        <v>0</v>
      </c>
      <c r="S5172" s="832">
        <v>118.87</v>
      </c>
      <c r="T5172" s="832">
        <v>118.87</v>
      </c>
      <c r="U5172" s="832">
        <v>0</v>
      </c>
      <c r="V5172" s="832">
        <v>0</v>
      </c>
      <c r="W5172" s="832">
        <v>0</v>
      </c>
      <c r="X5172" s="832">
        <v>0</v>
      </c>
      <c r="Y5172" s="832">
        <v>0</v>
      </c>
      <c r="Z5172" s="832">
        <v>0</v>
      </c>
      <c r="AA5172" s="832">
        <v>0</v>
      </c>
      <c r="AB5172" s="832">
        <v>0</v>
      </c>
      <c r="AC5172" s="832">
        <v>0</v>
      </c>
      <c r="AD5172" s="832">
        <v>0</v>
      </c>
      <c r="AE5172" s="832">
        <v>0</v>
      </c>
      <c r="AF5172" s="832">
        <v>0</v>
      </c>
      <c r="AG5172" s="832">
        <v>0</v>
      </c>
      <c r="AH5172" s="832">
        <v>0</v>
      </c>
      <c r="AI5172" s="832">
        <v>0</v>
      </c>
    </row>
    <row r="5173" spans="1:35" ht="15" customHeight="1">
      <c r="A5173" s="832" t="s">
        <v>1150</v>
      </c>
      <c r="B5173" s="832">
        <v>2026</v>
      </c>
      <c r="C5173" s="832" t="s">
        <v>1234</v>
      </c>
      <c r="D5173" s="832" t="s">
        <v>1235</v>
      </c>
      <c r="E5173" s="832" t="s">
        <v>333</v>
      </c>
      <c r="F5173" s="832" t="s">
        <v>1119</v>
      </c>
      <c r="G5173" s="832">
        <v>147.97</v>
      </c>
      <c r="H5173" s="832">
        <v>307.43</v>
      </c>
      <c r="I5173" s="832">
        <v>667.58</v>
      </c>
      <c r="J5173" s="832">
        <v>1371.91</v>
      </c>
      <c r="K5173" s="832">
        <v>2394.9499999999998</v>
      </c>
      <c r="L5173" s="832">
        <v>4563.3999999999996</v>
      </c>
      <c r="M5173" s="832">
        <v>6031.26</v>
      </c>
      <c r="N5173" s="832">
        <v>6194.81</v>
      </c>
      <c r="O5173" s="832">
        <v>7469.85</v>
      </c>
      <c r="P5173" s="832">
        <v>0</v>
      </c>
      <c r="Q5173" s="832">
        <v>0</v>
      </c>
      <c r="R5173" s="832">
        <v>0</v>
      </c>
      <c r="S5173" s="832">
        <v>774.35</v>
      </c>
      <c r="T5173" s="832">
        <v>774.35</v>
      </c>
      <c r="U5173" s="832">
        <v>0</v>
      </c>
      <c r="V5173" s="832">
        <v>0</v>
      </c>
      <c r="W5173" s="832">
        <v>0</v>
      </c>
      <c r="X5173" s="832">
        <v>0</v>
      </c>
      <c r="Y5173" s="832">
        <v>0</v>
      </c>
      <c r="Z5173" s="832">
        <v>0</v>
      </c>
      <c r="AA5173" s="832">
        <v>0</v>
      </c>
      <c r="AB5173" s="832">
        <v>0</v>
      </c>
      <c r="AC5173" s="832">
        <v>0</v>
      </c>
      <c r="AD5173" s="832">
        <v>0</v>
      </c>
      <c r="AE5173" s="832">
        <v>0</v>
      </c>
      <c r="AF5173" s="832">
        <v>0</v>
      </c>
      <c r="AG5173" s="832">
        <v>0</v>
      </c>
      <c r="AH5173" s="832">
        <v>0</v>
      </c>
      <c r="AI5173" s="832">
        <v>0</v>
      </c>
    </row>
    <row r="5174" spans="1:35" ht="15" customHeight="1">
      <c r="A5174" s="832" t="s">
        <v>1150</v>
      </c>
      <c r="B5174" s="832">
        <v>2026</v>
      </c>
      <c r="C5174" s="832" t="s">
        <v>1236</v>
      </c>
      <c r="D5174" s="832" t="s">
        <v>1237</v>
      </c>
      <c r="E5174" s="832" t="s">
        <v>333</v>
      </c>
      <c r="F5174" s="832" t="s">
        <v>1119</v>
      </c>
      <c r="G5174" s="832">
        <v>5857.17</v>
      </c>
      <c r="H5174" s="832">
        <v>11733.88</v>
      </c>
      <c r="I5174" s="832">
        <v>17610.59</v>
      </c>
      <c r="J5174" s="832">
        <v>23487.3</v>
      </c>
      <c r="K5174" s="832">
        <v>29364.01</v>
      </c>
      <c r="L5174" s="832">
        <v>35240.720000000001</v>
      </c>
      <c r="M5174" s="832">
        <v>41117.43</v>
      </c>
      <c r="N5174" s="832">
        <v>46994.14</v>
      </c>
      <c r="O5174" s="832">
        <v>46994.14</v>
      </c>
      <c r="P5174" s="832">
        <v>0</v>
      </c>
      <c r="Q5174" s="832">
        <v>0</v>
      </c>
      <c r="R5174" s="832">
        <v>0</v>
      </c>
      <c r="S5174" s="832">
        <v>5874.27</v>
      </c>
      <c r="T5174" s="832">
        <v>5874.27</v>
      </c>
      <c r="U5174" s="832">
        <v>0</v>
      </c>
      <c r="V5174" s="832">
        <v>0</v>
      </c>
      <c r="W5174" s="832">
        <v>0</v>
      </c>
      <c r="X5174" s="832">
        <v>0</v>
      </c>
      <c r="Y5174" s="832">
        <v>0</v>
      </c>
      <c r="Z5174" s="832">
        <v>0</v>
      </c>
      <c r="AA5174" s="832">
        <v>0</v>
      </c>
      <c r="AB5174" s="832">
        <v>0</v>
      </c>
      <c r="AC5174" s="832">
        <v>0</v>
      </c>
      <c r="AD5174" s="832">
        <v>0</v>
      </c>
      <c r="AE5174" s="832">
        <v>0</v>
      </c>
      <c r="AF5174" s="832">
        <v>0</v>
      </c>
      <c r="AG5174" s="832">
        <v>0</v>
      </c>
      <c r="AH5174" s="832">
        <v>0</v>
      </c>
      <c r="AI5174" s="832">
        <v>0</v>
      </c>
    </row>
    <row r="5175" spans="1:35" ht="15" customHeight="1">
      <c r="A5175" s="832" t="s">
        <v>1150</v>
      </c>
      <c r="B5175" s="832">
        <v>2026</v>
      </c>
      <c r="C5175" s="832" t="s">
        <v>1238</v>
      </c>
      <c r="D5175" s="832" t="s">
        <v>1239</v>
      </c>
      <c r="E5175" s="832" t="s">
        <v>333</v>
      </c>
      <c r="F5175" s="832" t="s">
        <v>1119</v>
      </c>
      <c r="G5175" s="832">
        <v>834.74</v>
      </c>
      <c r="H5175" s="832">
        <v>1669.48</v>
      </c>
      <c r="I5175" s="832">
        <v>2504.2199999999998</v>
      </c>
      <c r="J5175" s="832">
        <v>3338.96</v>
      </c>
      <c r="K5175" s="832">
        <v>4173.7</v>
      </c>
      <c r="L5175" s="832">
        <v>5008.4399999999996</v>
      </c>
      <c r="M5175" s="832">
        <v>5843.18</v>
      </c>
      <c r="N5175" s="832">
        <v>6677.92</v>
      </c>
      <c r="O5175" s="832">
        <v>6677.92</v>
      </c>
      <c r="P5175" s="832">
        <v>0</v>
      </c>
      <c r="Q5175" s="832">
        <v>0</v>
      </c>
      <c r="R5175" s="832">
        <v>0</v>
      </c>
      <c r="S5175" s="832">
        <v>834.74</v>
      </c>
      <c r="T5175" s="832">
        <v>834.74</v>
      </c>
      <c r="U5175" s="832">
        <v>0</v>
      </c>
      <c r="V5175" s="832">
        <v>0</v>
      </c>
      <c r="W5175" s="832">
        <v>0</v>
      </c>
      <c r="X5175" s="832">
        <v>0</v>
      </c>
      <c r="Y5175" s="832">
        <v>0</v>
      </c>
      <c r="Z5175" s="832">
        <v>0</v>
      </c>
      <c r="AA5175" s="832">
        <v>0</v>
      </c>
      <c r="AB5175" s="832">
        <v>0</v>
      </c>
      <c r="AC5175" s="832">
        <v>0</v>
      </c>
      <c r="AD5175" s="832">
        <v>0</v>
      </c>
      <c r="AE5175" s="832">
        <v>0</v>
      </c>
      <c r="AF5175" s="832">
        <v>0</v>
      </c>
      <c r="AG5175" s="832">
        <v>0</v>
      </c>
      <c r="AH5175" s="832">
        <v>0</v>
      </c>
      <c r="AI5175" s="832">
        <v>0</v>
      </c>
    </row>
    <row r="5176" spans="1:35" ht="15" customHeight="1">
      <c r="A5176" s="832" t="s">
        <v>1150</v>
      </c>
      <c r="B5176" s="832">
        <v>2026</v>
      </c>
      <c r="C5176" s="832" t="s">
        <v>1240</v>
      </c>
      <c r="D5176" s="832" t="s">
        <v>1241</v>
      </c>
      <c r="E5176" s="832" t="s">
        <v>333</v>
      </c>
      <c r="F5176" s="832" t="s">
        <v>1119</v>
      </c>
      <c r="G5176" s="832">
        <v>0</v>
      </c>
      <c r="H5176" s="832">
        <v>0</v>
      </c>
      <c r="I5176" s="832">
        <v>0</v>
      </c>
      <c r="J5176" s="832">
        <v>0</v>
      </c>
      <c r="K5176" s="832">
        <v>0</v>
      </c>
      <c r="L5176" s="832">
        <v>0</v>
      </c>
      <c r="M5176" s="832">
        <v>0</v>
      </c>
      <c r="N5176" s="832">
        <v>0</v>
      </c>
      <c r="O5176" s="832">
        <v>0</v>
      </c>
      <c r="P5176" s="832">
        <v>0</v>
      </c>
      <c r="Q5176" s="832">
        <v>0</v>
      </c>
      <c r="R5176" s="832">
        <v>0</v>
      </c>
      <c r="S5176" s="832">
        <v>0</v>
      </c>
      <c r="T5176" s="832">
        <v>0</v>
      </c>
      <c r="U5176" s="832">
        <v>0</v>
      </c>
      <c r="V5176" s="832">
        <v>0</v>
      </c>
      <c r="W5176" s="832">
        <v>0</v>
      </c>
      <c r="X5176" s="832">
        <v>0</v>
      </c>
      <c r="Y5176" s="832">
        <v>0</v>
      </c>
      <c r="Z5176" s="832">
        <v>0</v>
      </c>
      <c r="AA5176" s="832">
        <v>0</v>
      </c>
      <c r="AB5176" s="832">
        <v>0</v>
      </c>
      <c r="AC5176" s="832">
        <v>0</v>
      </c>
      <c r="AD5176" s="832">
        <v>0</v>
      </c>
      <c r="AE5176" s="832">
        <v>0</v>
      </c>
      <c r="AF5176" s="832">
        <v>0</v>
      </c>
      <c r="AG5176" s="832">
        <v>0</v>
      </c>
      <c r="AH5176" s="832">
        <v>0</v>
      </c>
      <c r="AI5176" s="832">
        <v>0</v>
      </c>
    </row>
    <row r="5177" spans="1:35" ht="15" customHeight="1">
      <c r="A5177" s="832" t="s">
        <v>1150</v>
      </c>
      <c r="B5177" s="832">
        <v>2026</v>
      </c>
      <c r="C5177" s="832" t="s">
        <v>1242</v>
      </c>
      <c r="D5177" s="832" t="s">
        <v>1243</v>
      </c>
      <c r="E5177" s="832" t="s">
        <v>333</v>
      </c>
      <c r="F5177" s="832" t="s">
        <v>1119</v>
      </c>
      <c r="G5177" s="832">
        <v>0</v>
      </c>
      <c r="H5177" s="832">
        <v>0</v>
      </c>
      <c r="I5177" s="832">
        <v>0</v>
      </c>
      <c r="J5177" s="832">
        <v>0</v>
      </c>
      <c r="K5177" s="832">
        <v>0</v>
      </c>
      <c r="L5177" s="832">
        <v>0</v>
      </c>
      <c r="M5177" s="832">
        <v>0</v>
      </c>
      <c r="N5177" s="832">
        <v>0</v>
      </c>
      <c r="O5177" s="832">
        <v>0</v>
      </c>
      <c r="P5177" s="832">
        <v>0</v>
      </c>
      <c r="Q5177" s="832">
        <v>0</v>
      </c>
      <c r="R5177" s="832">
        <v>0</v>
      </c>
      <c r="S5177" s="832">
        <v>0</v>
      </c>
      <c r="T5177" s="832">
        <v>0</v>
      </c>
      <c r="U5177" s="832">
        <v>0</v>
      </c>
      <c r="V5177" s="832">
        <v>0</v>
      </c>
      <c r="W5177" s="832">
        <v>0</v>
      </c>
      <c r="X5177" s="832">
        <v>0</v>
      </c>
      <c r="Y5177" s="832">
        <v>0</v>
      </c>
      <c r="Z5177" s="832">
        <v>0</v>
      </c>
      <c r="AA5177" s="832">
        <v>0</v>
      </c>
      <c r="AB5177" s="832">
        <v>0</v>
      </c>
      <c r="AC5177" s="832">
        <v>0</v>
      </c>
      <c r="AD5177" s="832">
        <v>0</v>
      </c>
      <c r="AE5177" s="832">
        <v>0</v>
      </c>
      <c r="AF5177" s="832">
        <v>0</v>
      </c>
      <c r="AG5177" s="832">
        <v>0</v>
      </c>
      <c r="AH5177" s="832">
        <v>0</v>
      </c>
      <c r="AI5177" s="832">
        <v>0</v>
      </c>
    </row>
    <row r="5178" spans="1:35" ht="15" customHeight="1">
      <c r="A5178" s="832" t="s">
        <v>1150</v>
      </c>
      <c r="B5178" s="832">
        <v>2026</v>
      </c>
      <c r="C5178" s="832" t="s">
        <v>1244</v>
      </c>
      <c r="D5178" s="832" t="s">
        <v>1245</v>
      </c>
      <c r="E5178" s="832" t="s">
        <v>333</v>
      </c>
      <c r="F5178" s="832" t="s">
        <v>1119</v>
      </c>
      <c r="G5178" s="832">
        <v>802.56</v>
      </c>
      <c r="H5178" s="832">
        <v>1591.3</v>
      </c>
      <c r="I5178" s="832">
        <v>2366.4499999999998</v>
      </c>
      <c r="J5178" s="832">
        <v>3155.19</v>
      </c>
      <c r="K5178" s="832">
        <v>3943.93</v>
      </c>
      <c r="L5178" s="832">
        <v>4732.67</v>
      </c>
      <c r="M5178" s="832">
        <v>5521.41</v>
      </c>
      <c r="N5178" s="832">
        <v>6310.15</v>
      </c>
      <c r="O5178" s="832">
        <v>6310.15</v>
      </c>
      <c r="P5178" s="832">
        <v>0</v>
      </c>
      <c r="Q5178" s="832">
        <v>0</v>
      </c>
      <c r="R5178" s="832">
        <v>0</v>
      </c>
      <c r="S5178" s="832">
        <v>788.77</v>
      </c>
      <c r="T5178" s="832">
        <v>788.77</v>
      </c>
      <c r="U5178" s="832">
        <v>0</v>
      </c>
      <c r="V5178" s="832">
        <v>0</v>
      </c>
      <c r="W5178" s="832">
        <v>0</v>
      </c>
      <c r="X5178" s="832">
        <v>0</v>
      </c>
      <c r="Y5178" s="832">
        <v>0</v>
      </c>
      <c r="Z5178" s="832">
        <v>0</v>
      </c>
      <c r="AA5178" s="832">
        <v>0</v>
      </c>
      <c r="AB5178" s="832">
        <v>0</v>
      </c>
      <c r="AC5178" s="832">
        <v>0</v>
      </c>
      <c r="AD5178" s="832">
        <v>0</v>
      </c>
      <c r="AE5178" s="832">
        <v>0</v>
      </c>
      <c r="AF5178" s="832">
        <v>0</v>
      </c>
      <c r="AG5178" s="832">
        <v>0</v>
      </c>
      <c r="AH5178" s="832">
        <v>0</v>
      </c>
      <c r="AI5178" s="832">
        <v>0</v>
      </c>
    </row>
    <row r="5179" spans="1:35" ht="15" customHeight="1">
      <c r="A5179" s="832" t="s">
        <v>1150</v>
      </c>
      <c r="B5179" s="832">
        <v>2026</v>
      </c>
      <c r="C5179" s="832" t="s">
        <v>1246</v>
      </c>
      <c r="D5179" s="832" t="s">
        <v>1247</v>
      </c>
      <c r="E5179" s="832" t="s">
        <v>333</v>
      </c>
      <c r="F5179" s="832" t="s">
        <v>1119</v>
      </c>
      <c r="G5179" s="832">
        <v>0</v>
      </c>
      <c r="H5179" s="832">
        <v>0</v>
      </c>
      <c r="I5179" s="832">
        <v>0</v>
      </c>
      <c r="J5179" s="832">
        <v>0</v>
      </c>
      <c r="K5179" s="832">
        <v>0</v>
      </c>
      <c r="L5179" s="832">
        <v>0</v>
      </c>
      <c r="M5179" s="832">
        <v>0</v>
      </c>
      <c r="N5179" s="832">
        <v>0</v>
      </c>
      <c r="O5179" s="832">
        <v>0</v>
      </c>
      <c r="P5179" s="832">
        <v>0</v>
      </c>
      <c r="Q5179" s="832">
        <v>0</v>
      </c>
      <c r="R5179" s="832">
        <v>0</v>
      </c>
      <c r="S5179" s="832">
        <v>0</v>
      </c>
      <c r="T5179" s="832">
        <v>0</v>
      </c>
      <c r="U5179" s="832">
        <v>0</v>
      </c>
      <c r="V5179" s="832">
        <v>0</v>
      </c>
      <c r="W5179" s="832">
        <v>0</v>
      </c>
      <c r="X5179" s="832">
        <v>0</v>
      </c>
      <c r="Y5179" s="832">
        <v>0</v>
      </c>
      <c r="Z5179" s="832">
        <v>0</v>
      </c>
      <c r="AA5179" s="832">
        <v>0</v>
      </c>
      <c r="AB5179" s="832">
        <v>0</v>
      </c>
      <c r="AC5179" s="832">
        <v>0</v>
      </c>
      <c r="AD5179" s="832">
        <v>0</v>
      </c>
      <c r="AE5179" s="832">
        <v>0</v>
      </c>
      <c r="AF5179" s="832">
        <v>0</v>
      </c>
      <c r="AG5179" s="832">
        <v>0</v>
      </c>
      <c r="AH5179" s="832">
        <v>0</v>
      </c>
      <c r="AI5179" s="832">
        <v>0</v>
      </c>
    </row>
    <row r="5180" spans="1:35" ht="15" customHeight="1">
      <c r="A5180" s="832" t="s">
        <v>1150</v>
      </c>
      <c r="B5180" s="832">
        <v>2026</v>
      </c>
      <c r="C5180" s="832" t="s">
        <v>1248</v>
      </c>
      <c r="D5180" s="832" t="s">
        <v>1249</v>
      </c>
      <c r="E5180" s="832" t="s">
        <v>333</v>
      </c>
      <c r="F5180" s="832" t="s">
        <v>1119</v>
      </c>
      <c r="G5180" s="832">
        <v>2853.43</v>
      </c>
      <c r="H5180" s="832">
        <v>5632.62</v>
      </c>
      <c r="I5180" s="832">
        <v>7774.33</v>
      </c>
      <c r="J5180" s="832">
        <v>7774.33</v>
      </c>
      <c r="K5180" s="832">
        <v>11312.23</v>
      </c>
      <c r="L5180" s="832">
        <v>12931.57</v>
      </c>
      <c r="M5180" s="832">
        <v>14506.43</v>
      </c>
      <c r="N5180" s="832">
        <v>16065.72</v>
      </c>
      <c r="O5180" s="832">
        <v>16065.72</v>
      </c>
      <c r="P5180" s="832">
        <v>0</v>
      </c>
      <c r="Q5180" s="832">
        <v>0</v>
      </c>
      <c r="R5180" s="832">
        <v>0</v>
      </c>
      <c r="S5180" s="832">
        <v>2008.22</v>
      </c>
      <c r="T5180" s="832">
        <v>2008.22</v>
      </c>
      <c r="U5180" s="832">
        <v>0</v>
      </c>
      <c r="V5180" s="832">
        <v>0</v>
      </c>
      <c r="W5180" s="832">
        <v>0</v>
      </c>
      <c r="X5180" s="832">
        <v>0</v>
      </c>
      <c r="Y5180" s="832">
        <v>0</v>
      </c>
      <c r="Z5180" s="832">
        <v>0</v>
      </c>
      <c r="AA5180" s="832">
        <v>0</v>
      </c>
      <c r="AB5180" s="832">
        <v>0</v>
      </c>
      <c r="AC5180" s="832">
        <v>0</v>
      </c>
      <c r="AD5180" s="832">
        <v>0</v>
      </c>
      <c r="AE5180" s="832">
        <v>0</v>
      </c>
      <c r="AF5180" s="832">
        <v>0</v>
      </c>
      <c r="AG5180" s="832">
        <v>0</v>
      </c>
      <c r="AH5180" s="832">
        <v>0</v>
      </c>
      <c r="AI5180" s="832">
        <v>0</v>
      </c>
    </row>
    <row r="5181" spans="1:35" ht="15" customHeight="1">
      <c r="A5181" s="832" t="s">
        <v>1150</v>
      </c>
      <c r="B5181" s="832">
        <v>2026</v>
      </c>
      <c r="C5181" s="832" t="s">
        <v>1250</v>
      </c>
      <c r="D5181" s="832" t="s">
        <v>1251</v>
      </c>
      <c r="E5181" s="832" t="s">
        <v>333</v>
      </c>
      <c r="F5181" s="832" t="s">
        <v>1119</v>
      </c>
      <c r="G5181" s="832">
        <v>250</v>
      </c>
      <c r="H5181" s="832">
        <v>500</v>
      </c>
      <c r="I5181" s="832">
        <v>1010</v>
      </c>
      <c r="J5181" s="832">
        <v>1260</v>
      </c>
      <c r="K5181" s="832">
        <v>1543.8</v>
      </c>
      <c r="L5181" s="832">
        <v>1793.8</v>
      </c>
      <c r="M5181" s="832">
        <v>2043.8</v>
      </c>
      <c r="N5181" s="832">
        <v>2293.8000000000002</v>
      </c>
      <c r="O5181" s="832">
        <v>2293.8000000000002</v>
      </c>
      <c r="P5181" s="832">
        <v>0</v>
      </c>
      <c r="Q5181" s="832">
        <v>0</v>
      </c>
      <c r="R5181" s="832">
        <v>0</v>
      </c>
      <c r="S5181" s="832">
        <v>286.73</v>
      </c>
      <c r="T5181" s="832">
        <v>286.73</v>
      </c>
      <c r="U5181" s="832">
        <v>0</v>
      </c>
      <c r="V5181" s="832">
        <v>0</v>
      </c>
      <c r="W5181" s="832">
        <v>0</v>
      </c>
      <c r="X5181" s="832">
        <v>0</v>
      </c>
      <c r="Y5181" s="832">
        <v>0</v>
      </c>
      <c r="Z5181" s="832">
        <v>0</v>
      </c>
      <c r="AA5181" s="832">
        <v>0</v>
      </c>
      <c r="AB5181" s="832">
        <v>0</v>
      </c>
      <c r="AC5181" s="832">
        <v>0</v>
      </c>
      <c r="AD5181" s="832">
        <v>0</v>
      </c>
      <c r="AE5181" s="832">
        <v>0</v>
      </c>
      <c r="AF5181" s="832">
        <v>0</v>
      </c>
      <c r="AG5181" s="832">
        <v>0</v>
      </c>
      <c r="AH5181" s="832">
        <v>0</v>
      </c>
      <c r="AI5181" s="832">
        <v>0</v>
      </c>
    </row>
    <row r="5182" spans="1:35" ht="15" customHeight="1">
      <c r="A5182" s="832" t="s">
        <v>1150</v>
      </c>
      <c r="B5182" s="832">
        <v>2026</v>
      </c>
      <c r="C5182" s="832" t="s">
        <v>1252</v>
      </c>
      <c r="D5182" s="832" t="s">
        <v>1253</v>
      </c>
      <c r="E5182" s="832" t="s">
        <v>333</v>
      </c>
      <c r="F5182" s="832" t="s">
        <v>1119</v>
      </c>
      <c r="G5182" s="832">
        <v>-20.8</v>
      </c>
      <c r="H5182" s="832">
        <v>-12.05</v>
      </c>
      <c r="I5182" s="832">
        <v>152.94999999999999</v>
      </c>
      <c r="J5182" s="832">
        <v>152.94999999999999</v>
      </c>
      <c r="K5182" s="832">
        <v>170.45</v>
      </c>
      <c r="L5182" s="832">
        <v>170.45</v>
      </c>
      <c r="M5182" s="832">
        <v>704.3</v>
      </c>
      <c r="N5182" s="832">
        <v>616.49</v>
      </c>
      <c r="O5182" s="832">
        <v>616.49</v>
      </c>
      <c r="P5182" s="832">
        <v>0</v>
      </c>
      <c r="Q5182" s="832">
        <v>0</v>
      </c>
      <c r="R5182" s="832">
        <v>0</v>
      </c>
      <c r="S5182" s="832">
        <v>77.06</v>
      </c>
      <c r="T5182" s="832">
        <v>77.06</v>
      </c>
      <c r="U5182" s="832">
        <v>0</v>
      </c>
      <c r="V5182" s="832">
        <v>0</v>
      </c>
      <c r="W5182" s="832">
        <v>0</v>
      </c>
      <c r="X5182" s="832">
        <v>0</v>
      </c>
      <c r="Y5182" s="832">
        <v>0</v>
      </c>
      <c r="Z5182" s="832">
        <v>0</v>
      </c>
      <c r="AA5182" s="832">
        <v>0</v>
      </c>
      <c r="AB5182" s="832">
        <v>0</v>
      </c>
      <c r="AC5182" s="832">
        <v>0</v>
      </c>
      <c r="AD5182" s="832">
        <v>0</v>
      </c>
      <c r="AE5182" s="832">
        <v>0</v>
      </c>
      <c r="AF5182" s="832">
        <v>0</v>
      </c>
      <c r="AG5182" s="832">
        <v>0</v>
      </c>
      <c r="AH5182" s="832">
        <v>0</v>
      </c>
      <c r="AI5182" s="832">
        <v>0</v>
      </c>
    </row>
    <row r="5183" spans="1:35" ht="15" customHeight="1">
      <c r="A5183" s="832" t="s">
        <v>1150</v>
      </c>
      <c r="B5183" s="832">
        <v>2026</v>
      </c>
      <c r="C5183" s="832" t="s">
        <v>1254</v>
      </c>
      <c r="D5183" s="832" t="s">
        <v>1255</v>
      </c>
      <c r="E5183" s="832" t="s">
        <v>333</v>
      </c>
      <c r="F5183" s="832" t="s">
        <v>1119</v>
      </c>
      <c r="G5183" s="832">
        <v>0</v>
      </c>
      <c r="H5183" s="832">
        <v>0</v>
      </c>
      <c r="I5183" s="832">
        <v>0</v>
      </c>
      <c r="J5183" s="832">
        <v>0</v>
      </c>
      <c r="K5183" s="832">
        <v>0</v>
      </c>
      <c r="L5183" s="832">
        <v>0</v>
      </c>
      <c r="M5183" s="832">
        <v>0</v>
      </c>
      <c r="N5183" s="832">
        <v>0</v>
      </c>
      <c r="O5183" s="832">
        <v>0</v>
      </c>
      <c r="P5183" s="832">
        <v>0</v>
      </c>
      <c r="Q5183" s="832">
        <v>0</v>
      </c>
      <c r="R5183" s="832">
        <v>0</v>
      </c>
      <c r="S5183" s="832">
        <v>0</v>
      </c>
      <c r="T5183" s="832">
        <v>0</v>
      </c>
      <c r="U5183" s="832">
        <v>0</v>
      </c>
      <c r="V5183" s="832">
        <v>0</v>
      </c>
      <c r="W5183" s="832">
        <v>0</v>
      </c>
      <c r="X5183" s="832">
        <v>0</v>
      </c>
      <c r="Y5183" s="832">
        <v>0</v>
      </c>
      <c r="Z5183" s="832">
        <v>0</v>
      </c>
      <c r="AA5183" s="832">
        <v>0</v>
      </c>
      <c r="AB5183" s="832">
        <v>0</v>
      </c>
      <c r="AC5183" s="832">
        <v>0</v>
      </c>
      <c r="AD5183" s="832">
        <v>0</v>
      </c>
      <c r="AE5183" s="832">
        <v>0</v>
      </c>
      <c r="AF5183" s="832">
        <v>0</v>
      </c>
      <c r="AG5183" s="832">
        <v>0</v>
      </c>
      <c r="AH5183" s="832">
        <v>0</v>
      </c>
      <c r="AI5183" s="832">
        <v>0</v>
      </c>
    </row>
    <row r="5184" spans="1:35" ht="15" customHeight="1">
      <c r="A5184" s="832" t="s">
        <v>1150</v>
      </c>
      <c r="B5184" s="832">
        <v>2026</v>
      </c>
      <c r="C5184" s="832" t="s">
        <v>1256</v>
      </c>
      <c r="D5184" s="832" t="s">
        <v>1257</v>
      </c>
      <c r="E5184" s="832" t="s">
        <v>333</v>
      </c>
      <c r="F5184" s="832" t="s">
        <v>1119</v>
      </c>
      <c r="G5184" s="832">
        <v>0</v>
      </c>
      <c r="H5184" s="832">
        <v>0</v>
      </c>
      <c r="I5184" s="832">
        <v>0</v>
      </c>
      <c r="J5184" s="832">
        <v>0</v>
      </c>
      <c r="K5184" s="832">
        <v>0</v>
      </c>
      <c r="L5184" s="832">
        <v>0</v>
      </c>
      <c r="M5184" s="832">
        <v>0</v>
      </c>
      <c r="N5184" s="832">
        <v>0</v>
      </c>
      <c r="O5184" s="832">
        <v>0</v>
      </c>
      <c r="P5184" s="832">
        <v>0</v>
      </c>
      <c r="Q5184" s="832">
        <v>0</v>
      </c>
      <c r="R5184" s="832">
        <v>0</v>
      </c>
      <c r="S5184" s="832">
        <v>0</v>
      </c>
      <c r="T5184" s="832">
        <v>0</v>
      </c>
      <c r="U5184" s="832">
        <v>0</v>
      </c>
      <c r="V5184" s="832">
        <v>0</v>
      </c>
      <c r="W5184" s="832">
        <v>0</v>
      </c>
      <c r="X5184" s="832">
        <v>0</v>
      </c>
      <c r="Y5184" s="832">
        <v>0</v>
      </c>
      <c r="Z5184" s="832">
        <v>0</v>
      </c>
      <c r="AA5184" s="832">
        <v>0</v>
      </c>
      <c r="AB5184" s="832">
        <v>0</v>
      </c>
      <c r="AC5184" s="832">
        <v>0</v>
      </c>
      <c r="AD5184" s="832">
        <v>0</v>
      </c>
      <c r="AE5184" s="832">
        <v>0</v>
      </c>
      <c r="AF5184" s="832">
        <v>0</v>
      </c>
      <c r="AG5184" s="832">
        <v>0</v>
      </c>
      <c r="AH5184" s="832">
        <v>0</v>
      </c>
      <c r="AI5184" s="832">
        <v>0</v>
      </c>
    </row>
    <row r="5185" spans="1:35" ht="15" customHeight="1">
      <c r="A5185" s="832" t="s">
        <v>1150</v>
      </c>
      <c r="B5185" s="832">
        <v>2026</v>
      </c>
      <c r="C5185" s="832" t="s">
        <v>1258</v>
      </c>
      <c r="D5185" s="832" t="s">
        <v>1259</v>
      </c>
      <c r="E5185" s="832" t="s">
        <v>333</v>
      </c>
      <c r="F5185" s="832" t="s">
        <v>1119</v>
      </c>
      <c r="G5185" s="832">
        <v>253.81</v>
      </c>
      <c r="H5185" s="832">
        <v>507.62</v>
      </c>
      <c r="I5185" s="832">
        <v>761.43</v>
      </c>
      <c r="J5185" s="832">
        <v>1038.3900000000001</v>
      </c>
      <c r="K5185" s="832">
        <v>1304.75</v>
      </c>
      <c r="L5185" s="832">
        <v>1571.11</v>
      </c>
      <c r="M5185" s="832">
        <v>1837.47</v>
      </c>
      <c r="N5185" s="832">
        <v>2103.83</v>
      </c>
      <c r="O5185" s="832">
        <v>2103.83</v>
      </c>
      <c r="P5185" s="832">
        <v>0</v>
      </c>
      <c r="Q5185" s="832">
        <v>0</v>
      </c>
      <c r="R5185" s="832">
        <v>0</v>
      </c>
      <c r="S5185" s="832">
        <v>262.98</v>
      </c>
      <c r="T5185" s="832">
        <v>262.98</v>
      </c>
      <c r="U5185" s="832">
        <v>0</v>
      </c>
      <c r="V5185" s="832">
        <v>0</v>
      </c>
      <c r="W5185" s="832">
        <v>0</v>
      </c>
      <c r="X5185" s="832">
        <v>0</v>
      </c>
      <c r="Y5185" s="832">
        <v>0</v>
      </c>
      <c r="Z5185" s="832">
        <v>0</v>
      </c>
      <c r="AA5185" s="832">
        <v>0</v>
      </c>
      <c r="AB5185" s="832">
        <v>0</v>
      </c>
      <c r="AC5185" s="832">
        <v>0</v>
      </c>
      <c r="AD5185" s="832">
        <v>0</v>
      </c>
      <c r="AE5185" s="832">
        <v>0</v>
      </c>
      <c r="AF5185" s="832">
        <v>0</v>
      </c>
      <c r="AG5185" s="832">
        <v>0</v>
      </c>
      <c r="AH5185" s="832">
        <v>0</v>
      </c>
      <c r="AI5185" s="832">
        <v>0</v>
      </c>
    </row>
    <row r="5186" spans="1:35" ht="15" customHeight="1">
      <c r="A5186" s="832" t="s">
        <v>1150</v>
      </c>
      <c r="B5186" s="832">
        <v>2026</v>
      </c>
      <c r="C5186" s="832" t="s">
        <v>1260</v>
      </c>
      <c r="D5186" s="832" t="s">
        <v>1261</v>
      </c>
      <c r="E5186" s="832" t="s">
        <v>333</v>
      </c>
      <c r="F5186" s="832" t="s">
        <v>1119</v>
      </c>
      <c r="G5186" s="832">
        <v>10677.2</v>
      </c>
      <c r="H5186" s="832">
        <v>16454.509999999998</v>
      </c>
      <c r="I5186" s="832">
        <v>29610.27</v>
      </c>
      <c r="J5186" s="832">
        <v>44810.3</v>
      </c>
      <c r="K5186" s="832">
        <v>66567.3</v>
      </c>
      <c r="L5186" s="832">
        <v>84424.01</v>
      </c>
      <c r="M5186" s="832">
        <v>108010.25</v>
      </c>
      <c r="N5186" s="832">
        <v>112090.25</v>
      </c>
      <c r="O5186" s="832">
        <v>112090.25</v>
      </c>
      <c r="P5186" s="832">
        <v>0</v>
      </c>
      <c r="Q5186" s="832">
        <v>0</v>
      </c>
      <c r="R5186" s="832">
        <v>0</v>
      </c>
      <c r="S5186" s="832">
        <v>14011.28</v>
      </c>
      <c r="T5186" s="832">
        <v>14011.28</v>
      </c>
      <c r="U5186" s="832">
        <v>0</v>
      </c>
      <c r="V5186" s="832">
        <v>0</v>
      </c>
      <c r="W5186" s="832">
        <v>0</v>
      </c>
      <c r="X5186" s="832">
        <v>0</v>
      </c>
      <c r="Y5186" s="832">
        <v>0</v>
      </c>
      <c r="Z5186" s="832">
        <v>0</v>
      </c>
      <c r="AA5186" s="832">
        <v>0</v>
      </c>
      <c r="AB5186" s="832">
        <v>0</v>
      </c>
      <c r="AC5186" s="832">
        <v>0</v>
      </c>
      <c r="AD5186" s="832">
        <v>0</v>
      </c>
      <c r="AE5186" s="832">
        <v>0</v>
      </c>
      <c r="AF5186" s="832">
        <v>0</v>
      </c>
      <c r="AG5186" s="832">
        <v>0</v>
      </c>
      <c r="AH5186" s="832">
        <v>0</v>
      </c>
      <c r="AI5186" s="832">
        <v>0</v>
      </c>
    </row>
    <row r="5187" spans="1:35" ht="15" customHeight="1">
      <c r="A5187" s="832" t="s">
        <v>1150</v>
      </c>
      <c r="B5187" s="832">
        <v>2026</v>
      </c>
      <c r="C5187" s="832" t="s">
        <v>1262</v>
      </c>
      <c r="D5187" s="832" t="s">
        <v>1263</v>
      </c>
      <c r="E5187" s="832" t="s">
        <v>333</v>
      </c>
      <c r="F5187" s="832" t="s">
        <v>1119</v>
      </c>
      <c r="G5187" s="832">
        <v>17104.650000000001</v>
      </c>
      <c r="H5187" s="832">
        <v>32513.77</v>
      </c>
      <c r="I5187" s="832">
        <v>53742.46</v>
      </c>
      <c r="J5187" s="832">
        <v>70179.13</v>
      </c>
      <c r="K5187" s="832">
        <v>96119.91</v>
      </c>
      <c r="L5187" s="832">
        <v>118158.94</v>
      </c>
      <c r="M5187" s="832">
        <v>148768.28</v>
      </c>
      <c r="N5187" s="832">
        <v>169178.7</v>
      </c>
      <c r="O5187" s="832">
        <v>172342.05</v>
      </c>
      <c r="P5187" s="832">
        <v>0</v>
      </c>
      <c r="Q5187" s="832">
        <v>0</v>
      </c>
      <c r="R5187" s="832">
        <v>0</v>
      </c>
      <c r="S5187" s="832">
        <v>21147.34</v>
      </c>
      <c r="T5187" s="832">
        <v>21147.34</v>
      </c>
      <c r="U5187" s="832">
        <v>0</v>
      </c>
      <c r="V5187" s="832">
        <v>0</v>
      </c>
      <c r="W5187" s="832">
        <v>0</v>
      </c>
      <c r="X5187" s="832">
        <v>0</v>
      </c>
      <c r="Y5187" s="832">
        <v>0</v>
      </c>
      <c r="Z5187" s="832">
        <v>0</v>
      </c>
      <c r="AA5187" s="832">
        <v>0</v>
      </c>
      <c r="AB5187" s="832">
        <v>0</v>
      </c>
      <c r="AC5187" s="832">
        <v>0</v>
      </c>
      <c r="AD5187" s="832">
        <v>0</v>
      </c>
      <c r="AE5187" s="832">
        <v>0</v>
      </c>
      <c r="AF5187" s="832">
        <v>0</v>
      </c>
      <c r="AG5187" s="832">
        <v>0</v>
      </c>
      <c r="AH5187" s="832">
        <v>0</v>
      </c>
      <c r="AI5187" s="832">
        <v>0</v>
      </c>
    </row>
    <row r="5188" spans="1:35" ht="15" customHeight="1">
      <c r="A5188" s="832" t="s">
        <v>1150</v>
      </c>
      <c r="B5188" s="832">
        <v>2026</v>
      </c>
      <c r="C5188" s="832" t="s">
        <v>1264</v>
      </c>
      <c r="D5188" s="832" t="s">
        <v>1265</v>
      </c>
      <c r="E5188" s="832" t="s">
        <v>333</v>
      </c>
      <c r="F5188" s="832" t="s">
        <v>1119</v>
      </c>
      <c r="G5188" s="832">
        <v>5887.37</v>
      </c>
      <c r="H5188" s="832">
        <v>14503.79</v>
      </c>
      <c r="I5188" s="832">
        <v>21148.85</v>
      </c>
      <c r="J5188" s="832">
        <v>34535.9</v>
      </c>
      <c r="K5188" s="832">
        <v>47078.57</v>
      </c>
      <c r="L5188" s="832">
        <v>61260.86</v>
      </c>
      <c r="M5188" s="832">
        <v>79460.259999999995</v>
      </c>
      <c r="N5188" s="832">
        <v>89516.05</v>
      </c>
      <c r="O5188" s="832">
        <v>93254.39</v>
      </c>
      <c r="P5188" s="832">
        <v>0</v>
      </c>
      <c r="Q5188" s="832">
        <v>0</v>
      </c>
      <c r="R5188" s="832">
        <v>0</v>
      </c>
      <c r="S5188" s="832">
        <v>11189.51</v>
      </c>
      <c r="T5188" s="832">
        <v>11189.51</v>
      </c>
      <c r="U5188" s="832">
        <v>0</v>
      </c>
      <c r="V5188" s="832">
        <v>0</v>
      </c>
      <c r="W5188" s="832">
        <v>0</v>
      </c>
      <c r="X5188" s="832">
        <v>0</v>
      </c>
      <c r="Y5188" s="832">
        <v>0</v>
      </c>
      <c r="Z5188" s="832">
        <v>0</v>
      </c>
      <c r="AA5188" s="832">
        <v>0</v>
      </c>
      <c r="AB5188" s="832">
        <v>0</v>
      </c>
      <c r="AC5188" s="832">
        <v>0</v>
      </c>
      <c r="AD5188" s="832">
        <v>0</v>
      </c>
      <c r="AE5188" s="832">
        <v>0</v>
      </c>
      <c r="AF5188" s="832">
        <v>0</v>
      </c>
      <c r="AG5188" s="832">
        <v>0</v>
      </c>
      <c r="AH5188" s="832">
        <v>0</v>
      </c>
      <c r="AI5188" s="832">
        <v>0</v>
      </c>
    </row>
    <row r="5189" spans="1:35" ht="15" customHeight="1">
      <c r="A5189" s="832" t="s">
        <v>1150</v>
      </c>
      <c r="B5189" s="832">
        <v>2026</v>
      </c>
      <c r="C5189" s="832" t="s">
        <v>1266</v>
      </c>
      <c r="D5189" s="832" t="s">
        <v>1267</v>
      </c>
      <c r="E5189" s="832" t="s">
        <v>333</v>
      </c>
      <c r="F5189" s="832" t="s">
        <v>1119</v>
      </c>
      <c r="G5189" s="832">
        <v>96.22</v>
      </c>
      <c r="H5189" s="832">
        <v>96.22</v>
      </c>
      <c r="I5189" s="832">
        <v>96.22</v>
      </c>
      <c r="J5189" s="832">
        <v>96.22</v>
      </c>
      <c r="K5189" s="832">
        <v>928.97</v>
      </c>
      <c r="L5189" s="832">
        <v>3163.98</v>
      </c>
      <c r="M5189" s="832">
        <v>6440.72</v>
      </c>
      <c r="N5189" s="832">
        <v>7202.74</v>
      </c>
      <c r="O5189" s="832">
        <v>7344.56</v>
      </c>
      <c r="P5189" s="832">
        <v>0</v>
      </c>
      <c r="Q5189" s="832">
        <v>0</v>
      </c>
      <c r="R5189" s="832">
        <v>0</v>
      </c>
      <c r="S5189" s="832">
        <v>900.34</v>
      </c>
      <c r="T5189" s="832">
        <v>900.34</v>
      </c>
      <c r="U5189" s="832">
        <v>0</v>
      </c>
      <c r="V5189" s="832">
        <v>0</v>
      </c>
      <c r="W5189" s="832">
        <v>0</v>
      </c>
      <c r="X5189" s="832">
        <v>0</v>
      </c>
      <c r="Y5189" s="832">
        <v>0</v>
      </c>
      <c r="Z5189" s="832">
        <v>0</v>
      </c>
      <c r="AA5189" s="832">
        <v>0</v>
      </c>
      <c r="AB5189" s="832">
        <v>0</v>
      </c>
      <c r="AC5189" s="832">
        <v>0</v>
      </c>
      <c r="AD5189" s="832">
        <v>0</v>
      </c>
      <c r="AE5189" s="832">
        <v>0</v>
      </c>
      <c r="AF5189" s="832">
        <v>0</v>
      </c>
      <c r="AG5189" s="832">
        <v>0</v>
      </c>
      <c r="AH5189" s="832">
        <v>0</v>
      </c>
      <c r="AI5189" s="832">
        <v>0</v>
      </c>
    </row>
    <row r="5190" spans="1:35" ht="15" customHeight="1">
      <c r="A5190" s="832" t="s">
        <v>1150</v>
      </c>
      <c r="B5190" s="832">
        <v>2026</v>
      </c>
      <c r="C5190" s="832" t="s">
        <v>1268</v>
      </c>
      <c r="D5190" s="832" t="s">
        <v>1269</v>
      </c>
      <c r="E5190" s="832" t="s">
        <v>333</v>
      </c>
      <c r="F5190" s="832" t="s">
        <v>1119</v>
      </c>
      <c r="G5190" s="832">
        <v>0</v>
      </c>
      <c r="H5190" s="832">
        <v>0</v>
      </c>
      <c r="I5190" s="832">
        <v>191.73</v>
      </c>
      <c r="J5190" s="832">
        <v>191.73</v>
      </c>
      <c r="K5190" s="832">
        <v>311.69</v>
      </c>
      <c r="L5190" s="832">
        <v>965.38</v>
      </c>
      <c r="M5190" s="832">
        <v>983.38</v>
      </c>
      <c r="N5190" s="832">
        <v>1007.38</v>
      </c>
      <c r="O5190" s="832">
        <v>1037.3800000000001</v>
      </c>
      <c r="P5190" s="832">
        <v>0</v>
      </c>
      <c r="Q5190" s="832">
        <v>0</v>
      </c>
      <c r="R5190" s="832">
        <v>0</v>
      </c>
      <c r="S5190" s="832">
        <v>125.92</v>
      </c>
      <c r="T5190" s="832">
        <v>125.92</v>
      </c>
      <c r="U5190" s="832">
        <v>0</v>
      </c>
      <c r="V5190" s="832">
        <v>0</v>
      </c>
      <c r="W5190" s="832">
        <v>0</v>
      </c>
      <c r="X5190" s="832">
        <v>0</v>
      </c>
      <c r="Y5190" s="832">
        <v>0</v>
      </c>
      <c r="Z5190" s="832">
        <v>0</v>
      </c>
      <c r="AA5190" s="832">
        <v>0</v>
      </c>
      <c r="AB5190" s="832">
        <v>0</v>
      </c>
      <c r="AC5190" s="832">
        <v>0</v>
      </c>
      <c r="AD5190" s="832">
        <v>0</v>
      </c>
      <c r="AE5190" s="832">
        <v>0</v>
      </c>
      <c r="AF5190" s="832">
        <v>0</v>
      </c>
      <c r="AG5190" s="832">
        <v>0</v>
      </c>
      <c r="AH5190" s="832">
        <v>0</v>
      </c>
      <c r="AI5190" s="832">
        <v>0</v>
      </c>
    </row>
    <row r="5191" spans="1:35" ht="15" customHeight="1">
      <c r="A5191" s="832" t="s">
        <v>1150</v>
      </c>
      <c r="B5191" s="832">
        <v>2026</v>
      </c>
      <c r="C5191" s="832" t="s">
        <v>1270</v>
      </c>
      <c r="D5191" s="832" t="s">
        <v>1271</v>
      </c>
      <c r="E5191" s="832" t="s">
        <v>333</v>
      </c>
      <c r="F5191" s="832" t="s">
        <v>1119</v>
      </c>
      <c r="G5191" s="832">
        <v>1074.47</v>
      </c>
      <c r="H5191" s="832">
        <v>1914.55</v>
      </c>
      <c r="I5191" s="832">
        <v>3113.45</v>
      </c>
      <c r="J5191" s="832">
        <v>4179.3999999999996</v>
      </c>
      <c r="K5191" s="832">
        <v>5256.49</v>
      </c>
      <c r="L5191" s="832">
        <v>6387.14</v>
      </c>
      <c r="M5191" s="832">
        <v>7521.07</v>
      </c>
      <c r="N5191" s="832">
        <v>8400.07</v>
      </c>
      <c r="O5191" s="832">
        <v>8400.07</v>
      </c>
      <c r="P5191" s="832">
        <v>0</v>
      </c>
      <c r="Q5191" s="832">
        <v>0</v>
      </c>
      <c r="R5191" s="832">
        <v>0</v>
      </c>
      <c r="S5191" s="832">
        <v>1050.01</v>
      </c>
      <c r="T5191" s="832">
        <v>1050.01</v>
      </c>
      <c r="U5191" s="832">
        <v>0</v>
      </c>
      <c r="V5191" s="832">
        <v>0</v>
      </c>
      <c r="W5191" s="832">
        <v>0</v>
      </c>
      <c r="X5191" s="832">
        <v>0</v>
      </c>
      <c r="Y5191" s="832">
        <v>0</v>
      </c>
      <c r="Z5191" s="832">
        <v>0</v>
      </c>
      <c r="AA5191" s="832">
        <v>0</v>
      </c>
      <c r="AB5191" s="832">
        <v>0</v>
      </c>
      <c r="AC5191" s="832">
        <v>0</v>
      </c>
      <c r="AD5191" s="832">
        <v>0</v>
      </c>
      <c r="AE5191" s="832">
        <v>0</v>
      </c>
      <c r="AF5191" s="832">
        <v>0</v>
      </c>
      <c r="AG5191" s="832">
        <v>0</v>
      </c>
      <c r="AH5191" s="832">
        <v>0</v>
      </c>
      <c r="AI5191" s="832">
        <v>0</v>
      </c>
    </row>
    <row r="5192" spans="1:35" ht="15" customHeight="1">
      <c r="A5192" s="832" t="s">
        <v>1150</v>
      </c>
      <c r="B5192" s="832">
        <v>2026</v>
      </c>
      <c r="C5192" s="832" t="s">
        <v>1272</v>
      </c>
      <c r="D5192" s="832" t="s">
        <v>1273</v>
      </c>
      <c r="E5192" s="832" t="s">
        <v>333</v>
      </c>
      <c r="F5192" s="832" t="s">
        <v>1119</v>
      </c>
      <c r="G5192" s="832">
        <v>0</v>
      </c>
      <c r="H5192" s="832">
        <v>0</v>
      </c>
      <c r="I5192" s="832">
        <v>0</v>
      </c>
      <c r="J5192" s="832">
        <v>0</v>
      </c>
      <c r="K5192" s="832">
        <v>0</v>
      </c>
      <c r="L5192" s="832">
        <v>0</v>
      </c>
      <c r="M5192" s="832">
        <v>0</v>
      </c>
      <c r="N5192" s="832">
        <v>0</v>
      </c>
      <c r="O5192" s="832">
        <v>0</v>
      </c>
      <c r="P5192" s="832">
        <v>0</v>
      </c>
      <c r="Q5192" s="832">
        <v>0</v>
      </c>
      <c r="R5192" s="832">
        <v>0</v>
      </c>
      <c r="S5192" s="832">
        <v>0</v>
      </c>
      <c r="T5192" s="832">
        <v>0</v>
      </c>
      <c r="U5192" s="832">
        <v>0</v>
      </c>
      <c r="V5192" s="832">
        <v>0</v>
      </c>
      <c r="W5192" s="832">
        <v>0</v>
      </c>
      <c r="X5192" s="832">
        <v>0</v>
      </c>
      <c r="Y5192" s="832">
        <v>0</v>
      </c>
      <c r="Z5192" s="832">
        <v>0</v>
      </c>
      <c r="AA5192" s="832">
        <v>0</v>
      </c>
      <c r="AB5192" s="832">
        <v>0</v>
      </c>
      <c r="AC5192" s="832">
        <v>0</v>
      </c>
      <c r="AD5192" s="832">
        <v>0</v>
      </c>
      <c r="AE5192" s="832">
        <v>0</v>
      </c>
      <c r="AF5192" s="832">
        <v>0</v>
      </c>
      <c r="AG5192" s="832">
        <v>0</v>
      </c>
      <c r="AH5192" s="832">
        <v>0</v>
      </c>
      <c r="AI5192" s="832">
        <v>0</v>
      </c>
    </row>
    <row r="5193" spans="1:35" ht="15" customHeight="1">
      <c r="A5193" s="832" t="s">
        <v>1150</v>
      </c>
      <c r="B5193" s="832">
        <v>2026</v>
      </c>
      <c r="C5193" s="832" t="s">
        <v>1274</v>
      </c>
      <c r="D5193" s="832" t="s">
        <v>1275</v>
      </c>
      <c r="E5193" s="832" t="s">
        <v>333</v>
      </c>
      <c r="F5193" s="832" t="s">
        <v>1119</v>
      </c>
      <c r="G5193" s="832">
        <v>0</v>
      </c>
      <c r="H5193" s="832">
        <v>0</v>
      </c>
      <c r="I5193" s="832">
        <v>0</v>
      </c>
      <c r="J5193" s="832">
        <v>0</v>
      </c>
      <c r="K5193" s="832">
        <v>0</v>
      </c>
      <c r="L5193" s="832">
        <v>0</v>
      </c>
      <c r="M5193" s="832">
        <v>0</v>
      </c>
      <c r="N5193" s="832">
        <v>0</v>
      </c>
      <c r="O5193" s="832">
        <v>0</v>
      </c>
      <c r="P5193" s="832">
        <v>0</v>
      </c>
      <c r="Q5193" s="832">
        <v>0</v>
      </c>
      <c r="R5193" s="832">
        <v>0</v>
      </c>
      <c r="S5193" s="832">
        <v>0</v>
      </c>
      <c r="T5193" s="832">
        <v>0</v>
      </c>
      <c r="U5193" s="832">
        <v>0</v>
      </c>
      <c r="V5193" s="832">
        <v>0</v>
      </c>
      <c r="W5193" s="832">
        <v>0</v>
      </c>
      <c r="X5193" s="832">
        <v>0</v>
      </c>
      <c r="Y5193" s="832">
        <v>0</v>
      </c>
      <c r="Z5193" s="832">
        <v>0</v>
      </c>
      <c r="AA5193" s="832">
        <v>0</v>
      </c>
      <c r="AB5193" s="832">
        <v>0</v>
      </c>
      <c r="AC5193" s="832">
        <v>0</v>
      </c>
      <c r="AD5193" s="832">
        <v>0</v>
      </c>
      <c r="AE5193" s="832">
        <v>0</v>
      </c>
      <c r="AF5193" s="832">
        <v>0</v>
      </c>
      <c r="AG5193" s="832">
        <v>0</v>
      </c>
      <c r="AH5193" s="832">
        <v>0</v>
      </c>
      <c r="AI5193" s="832">
        <v>0</v>
      </c>
    </row>
    <row r="5194" spans="1:35" ht="15" customHeight="1">
      <c r="A5194" s="832" t="s">
        <v>1150</v>
      </c>
      <c r="B5194" s="832">
        <v>2026</v>
      </c>
      <c r="C5194" s="832" t="s">
        <v>1276</v>
      </c>
      <c r="D5194" s="832" t="s">
        <v>1277</v>
      </c>
      <c r="E5194" s="832" t="s">
        <v>333</v>
      </c>
      <c r="F5194" s="832" t="s">
        <v>1119</v>
      </c>
      <c r="G5194" s="832">
        <v>0</v>
      </c>
      <c r="H5194" s="832">
        <v>0</v>
      </c>
      <c r="I5194" s="832">
        <v>0</v>
      </c>
      <c r="J5194" s="832">
        <v>0</v>
      </c>
      <c r="K5194" s="832">
        <v>0</v>
      </c>
      <c r="L5194" s="832">
        <v>0</v>
      </c>
      <c r="M5194" s="832">
        <v>0</v>
      </c>
      <c r="N5194" s="832">
        <v>0</v>
      </c>
      <c r="O5194" s="832">
        <v>0</v>
      </c>
      <c r="P5194" s="832">
        <v>0</v>
      </c>
      <c r="Q5194" s="832">
        <v>0</v>
      </c>
      <c r="R5194" s="832">
        <v>0</v>
      </c>
      <c r="S5194" s="832">
        <v>0</v>
      </c>
      <c r="T5194" s="832">
        <v>0</v>
      </c>
      <c r="U5194" s="832">
        <v>0</v>
      </c>
      <c r="V5194" s="832">
        <v>0</v>
      </c>
      <c r="W5194" s="832">
        <v>0</v>
      </c>
      <c r="X5194" s="832">
        <v>0</v>
      </c>
      <c r="Y5194" s="832">
        <v>0</v>
      </c>
      <c r="Z5194" s="832">
        <v>0</v>
      </c>
      <c r="AA5194" s="832">
        <v>0</v>
      </c>
      <c r="AB5194" s="832">
        <v>0</v>
      </c>
      <c r="AC5194" s="832">
        <v>0</v>
      </c>
      <c r="AD5194" s="832">
        <v>0</v>
      </c>
      <c r="AE5194" s="832">
        <v>0</v>
      </c>
      <c r="AF5194" s="832">
        <v>0</v>
      </c>
      <c r="AG5194" s="832">
        <v>0</v>
      </c>
      <c r="AH5194" s="832">
        <v>0</v>
      </c>
      <c r="AI5194" s="832">
        <v>0</v>
      </c>
    </row>
    <row r="5195" spans="1:35" ht="15" customHeight="1">
      <c r="A5195" s="832" t="s">
        <v>1150</v>
      </c>
      <c r="B5195" s="832">
        <v>2026</v>
      </c>
      <c r="C5195" s="832" t="s">
        <v>1278</v>
      </c>
      <c r="D5195" s="832" t="s">
        <v>1279</v>
      </c>
      <c r="E5195" s="832" t="s">
        <v>333</v>
      </c>
      <c r="F5195" s="832" t="s">
        <v>1119</v>
      </c>
      <c r="G5195" s="832">
        <v>2008.55</v>
      </c>
      <c r="H5195" s="832">
        <v>3630.47</v>
      </c>
      <c r="I5195" s="832">
        <v>5771.45</v>
      </c>
      <c r="J5195" s="832">
        <v>7908.56</v>
      </c>
      <c r="K5195" s="832">
        <v>9592.93</v>
      </c>
      <c r="L5195" s="832">
        <v>10249.83</v>
      </c>
      <c r="M5195" s="832">
        <v>11039.46</v>
      </c>
      <c r="N5195" s="832">
        <v>11885.11</v>
      </c>
      <c r="O5195" s="832">
        <v>11885.11</v>
      </c>
      <c r="P5195" s="832">
        <v>0</v>
      </c>
      <c r="Q5195" s="832">
        <v>0</v>
      </c>
      <c r="R5195" s="832">
        <v>0</v>
      </c>
      <c r="S5195" s="832">
        <v>1485.64</v>
      </c>
      <c r="T5195" s="832">
        <v>1485.64</v>
      </c>
      <c r="U5195" s="832">
        <v>0</v>
      </c>
      <c r="V5195" s="832">
        <v>0</v>
      </c>
      <c r="W5195" s="832">
        <v>0</v>
      </c>
      <c r="X5195" s="832">
        <v>0</v>
      </c>
      <c r="Y5195" s="832">
        <v>0</v>
      </c>
      <c r="Z5195" s="832">
        <v>0</v>
      </c>
      <c r="AA5195" s="832">
        <v>0</v>
      </c>
      <c r="AB5195" s="832">
        <v>0</v>
      </c>
      <c r="AC5195" s="832">
        <v>0</v>
      </c>
      <c r="AD5195" s="832">
        <v>0</v>
      </c>
      <c r="AE5195" s="832">
        <v>0</v>
      </c>
      <c r="AF5195" s="832">
        <v>0</v>
      </c>
      <c r="AG5195" s="832">
        <v>0</v>
      </c>
      <c r="AH5195" s="832">
        <v>0</v>
      </c>
      <c r="AI5195" s="832">
        <v>0</v>
      </c>
    </row>
    <row r="5196" spans="1:35" ht="15" customHeight="1">
      <c r="A5196" s="832" t="s">
        <v>1150</v>
      </c>
      <c r="B5196" s="832">
        <v>2026</v>
      </c>
      <c r="C5196" s="832" t="s">
        <v>1280</v>
      </c>
      <c r="D5196" s="832" t="s">
        <v>1281</v>
      </c>
      <c r="E5196" s="832" t="s">
        <v>333</v>
      </c>
      <c r="F5196" s="832" t="s">
        <v>1119</v>
      </c>
      <c r="G5196" s="832">
        <v>0</v>
      </c>
      <c r="H5196" s="832">
        <v>0</v>
      </c>
      <c r="I5196" s="832">
        <v>0</v>
      </c>
      <c r="J5196" s="832">
        <v>0</v>
      </c>
      <c r="K5196" s="832">
        <v>0</v>
      </c>
      <c r="L5196" s="832">
        <v>0</v>
      </c>
      <c r="M5196" s="832">
        <v>0</v>
      </c>
      <c r="N5196" s="832">
        <v>0</v>
      </c>
      <c r="O5196" s="832">
        <v>0</v>
      </c>
      <c r="P5196" s="832">
        <v>0</v>
      </c>
      <c r="Q5196" s="832">
        <v>0</v>
      </c>
      <c r="R5196" s="832">
        <v>0</v>
      </c>
      <c r="S5196" s="832">
        <v>0</v>
      </c>
      <c r="T5196" s="832">
        <v>0</v>
      </c>
      <c r="U5196" s="832">
        <v>0</v>
      </c>
      <c r="V5196" s="832">
        <v>0</v>
      </c>
      <c r="W5196" s="832">
        <v>0</v>
      </c>
      <c r="X5196" s="832">
        <v>0</v>
      </c>
      <c r="Y5196" s="832">
        <v>0</v>
      </c>
      <c r="Z5196" s="832">
        <v>0</v>
      </c>
      <c r="AA5196" s="832">
        <v>0</v>
      </c>
      <c r="AB5196" s="832">
        <v>0</v>
      </c>
      <c r="AC5196" s="832">
        <v>0</v>
      </c>
      <c r="AD5196" s="832">
        <v>0</v>
      </c>
      <c r="AE5196" s="832">
        <v>0</v>
      </c>
      <c r="AF5196" s="832">
        <v>0</v>
      </c>
      <c r="AG5196" s="832">
        <v>0</v>
      </c>
      <c r="AH5196" s="832">
        <v>0</v>
      </c>
      <c r="AI5196" s="832">
        <v>0</v>
      </c>
    </row>
    <row r="5197" spans="1:35" ht="15" customHeight="1">
      <c r="A5197" s="832" t="s">
        <v>1150</v>
      </c>
      <c r="B5197" s="832">
        <v>2026</v>
      </c>
      <c r="C5197" s="832" t="s">
        <v>1282</v>
      </c>
      <c r="D5197" s="832" t="s">
        <v>1283</v>
      </c>
      <c r="E5197" s="832" t="s">
        <v>333</v>
      </c>
      <c r="F5197" s="832" t="s">
        <v>1119</v>
      </c>
      <c r="G5197" s="832">
        <v>12969.55</v>
      </c>
      <c r="H5197" s="832">
        <v>25923.74</v>
      </c>
      <c r="I5197" s="832">
        <v>40711.68</v>
      </c>
      <c r="J5197" s="832">
        <v>56910.92</v>
      </c>
      <c r="K5197" s="832">
        <v>73093.36</v>
      </c>
      <c r="L5197" s="832">
        <v>82498.63</v>
      </c>
      <c r="M5197" s="832">
        <v>91204.64</v>
      </c>
      <c r="N5197" s="832">
        <v>97060.79</v>
      </c>
      <c r="O5197" s="832">
        <v>98636.66</v>
      </c>
      <c r="P5197" s="832">
        <v>0</v>
      </c>
      <c r="Q5197" s="832">
        <v>0</v>
      </c>
      <c r="R5197" s="832">
        <v>0</v>
      </c>
      <c r="S5197" s="832">
        <v>12132.6</v>
      </c>
      <c r="T5197" s="832">
        <v>12132.6</v>
      </c>
      <c r="U5197" s="832">
        <v>0</v>
      </c>
      <c r="V5197" s="832">
        <v>0</v>
      </c>
      <c r="W5197" s="832">
        <v>0</v>
      </c>
      <c r="X5197" s="832">
        <v>0</v>
      </c>
      <c r="Y5197" s="832">
        <v>0</v>
      </c>
      <c r="Z5197" s="832">
        <v>0</v>
      </c>
      <c r="AA5197" s="832">
        <v>0</v>
      </c>
      <c r="AB5197" s="832">
        <v>0</v>
      </c>
      <c r="AC5197" s="832">
        <v>0</v>
      </c>
      <c r="AD5197" s="832">
        <v>0</v>
      </c>
      <c r="AE5197" s="832">
        <v>0</v>
      </c>
      <c r="AF5197" s="832">
        <v>0</v>
      </c>
      <c r="AG5197" s="832">
        <v>0</v>
      </c>
      <c r="AH5197" s="832">
        <v>0</v>
      </c>
      <c r="AI5197" s="832">
        <v>0</v>
      </c>
    </row>
    <row r="5198" spans="1:35" ht="15" customHeight="1">
      <c r="A5198" s="832" t="s">
        <v>1150</v>
      </c>
      <c r="B5198" s="832">
        <v>2026</v>
      </c>
      <c r="C5198" s="832" t="s">
        <v>1284</v>
      </c>
      <c r="D5198" s="832" t="s">
        <v>1285</v>
      </c>
      <c r="E5198" s="832" t="s">
        <v>333</v>
      </c>
      <c r="F5198" s="832" t="s">
        <v>1119</v>
      </c>
      <c r="G5198" s="832">
        <v>2375.58</v>
      </c>
      <c r="H5198" s="832">
        <v>5066.91</v>
      </c>
      <c r="I5198" s="832">
        <v>7688.26</v>
      </c>
      <c r="J5198" s="832">
        <v>11540.91</v>
      </c>
      <c r="K5198" s="832">
        <v>14617.38</v>
      </c>
      <c r="L5198" s="832">
        <v>22817.21</v>
      </c>
      <c r="M5198" s="832">
        <v>29822.44</v>
      </c>
      <c r="N5198" s="832">
        <v>33843.78</v>
      </c>
      <c r="O5198" s="832">
        <v>33950.44</v>
      </c>
      <c r="P5198" s="832">
        <v>0</v>
      </c>
      <c r="Q5198" s="832">
        <v>0</v>
      </c>
      <c r="R5198" s="832">
        <v>0</v>
      </c>
      <c r="S5198" s="832">
        <v>4230.47</v>
      </c>
      <c r="T5198" s="832">
        <v>4230.47</v>
      </c>
      <c r="U5198" s="832">
        <v>0</v>
      </c>
      <c r="V5198" s="832">
        <v>0</v>
      </c>
      <c r="W5198" s="832">
        <v>0</v>
      </c>
      <c r="X5198" s="832">
        <v>0</v>
      </c>
      <c r="Y5198" s="832">
        <v>0</v>
      </c>
      <c r="Z5198" s="832">
        <v>0</v>
      </c>
      <c r="AA5198" s="832">
        <v>0</v>
      </c>
      <c r="AB5198" s="832">
        <v>0</v>
      </c>
      <c r="AC5198" s="832">
        <v>0</v>
      </c>
      <c r="AD5198" s="832">
        <v>0</v>
      </c>
      <c r="AE5198" s="832">
        <v>0</v>
      </c>
      <c r="AF5198" s="832">
        <v>0</v>
      </c>
      <c r="AG5198" s="832">
        <v>0</v>
      </c>
      <c r="AH5198" s="832">
        <v>0</v>
      </c>
      <c r="AI5198" s="832">
        <v>0</v>
      </c>
    </row>
    <row r="5199" spans="1:35" ht="15" customHeight="1">
      <c r="A5199" s="832" t="s">
        <v>1150</v>
      </c>
      <c r="B5199" s="832">
        <v>2026</v>
      </c>
      <c r="C5199" s="832" t="s">
        <v>1286</v>
      </c>
      <c r="D5199" s="832" t="s">
        <v>1287</v>
      </c>
      <c r="E5199" s="832" t="s">
        <v>333</v>
      </c>
      <c r="F5199" s="832" t="s">
        <v>1119</v>
      </c>
      <c r="G5199" s="832">
        <v>0</v>
      </c>
      <c r="H5199" s="832">
        <v>0</v>
      </c>
      <c r="I5199" s="832">
        <v>0</v>
      </c>
      <c r="J5199" s="832">
        <v>0</v>
      </c>
      <c r="K5199" s="832">
        <v>0</v>
      </c>
      <c r="L5199" s="832">
        <v>0</v>
      </c>
      <c r="M5199" s="832">
        <v>0</v>
      </c>
      <c r="N5199" s="832">
        <v>0</v>
      </c>
      <c r="O5199" s="832">
        <v>0</v>
      </c>
      <c r="P5199" s="832">
        <v>0</v>
      </c>
      <c r="Q5199" s="832">
        <v>0</v>
      </c>
      <c r="R5199" s="832">
        <v>0</v>
      </c>
      <c r="S5199" s="832">
        <v>0</v>
      </c>
      <c r="T5199" s="832">
        <v>0</v>
      </c>
      <c r="U5199" s="832">
        <v>0</v>
      </c>
      <c r="V5199" s="832">
        <v>0</v>
      </c>
      <c r="W5199" s="832">
        <v>0</v>
      </c>
      <c r="X5199" s="832">
        <v>0</v>
      </c>
      <c r="Y5199" s="832">
        <v>0</v>
      </c>
      <c r="Z5199" s="832">
        <v>0</v>
      </c>
      <c r="AA5199" s="832">
        <v>0</v>
      </c>
      <c r="AB5199" s="832">
        <v>0</v>
      </c>
      <c r="AC5199" s="832">
        <v>0</v>
      </c>
      <c r="AD5199" s="832">
        <v>0</v>
      </c>
      <c r="AE5199" s="832">
        <v>0</v>
      </c>
      <c r="AF5199" s="832">
        <v>0</v>
      </c>
      <c r="AG5199" s="832">
        <v>0</v>
      </c>
      <c r="AH5199" s="832">
        <v>0</v>
      </c>
      <c r="AI5199" s="832">
        <v>0</v>
      </c>
    </row>
    <row r="5200" spans="1:35" ht="15" customHeight="1">
      <c r="A5200" s="832" t="s">
        <v>1150</v>
      </c>
      <c r="B5200" s="832">
        <v>2026</v>
      </c>
      <c r="C5200" s="832" t="s">
        <v>1288</v>
      </c>
      <c r="D5200" s="832" t="s">
        <v>1289</v>
      </c>
      <c r="E5200" s="832" t="s">
        <v>333</v>
      </c>
      <c r="F5200" s="832" t="s">
        <v>1119</v>
      </c>
      <c r="G5200" s="832">
        <v>0</v>
      </c>
      <c r="H5200" s="832">
        <v>0</v>
      </c>
      <c r="I5200" s="832">
        <v>0</v>
      </c>
      <c r="J5200" s="832">
        <v>0</v>
      </c>
      <c r="K5200" s="832">
        <v>0</v>
      </c>
      <c r="L5200" s="832">
        <v>0</v>
      </c>
      <c r="M5200" s="832">
        <v>0</v>
      </c>
      <c r="N5200" s="832">
        <v>0</v>
      </c>
      <c r="O5200" s="832">
        <v>0</v>
      </c>
      <c r="P5200" s="832">
        <v>0</v>
      </c>
      <c r="Q5200" s="832">
        <v>0</v>
      </c>
      <c r="R5200" s="832">
        <v>0</v>
      </c>
      <c r="S5200" s="832">
        <v>0</v>
      </c>
      <c r="T5200" s="832">
        <v>0</v>
      </c>
      <c r="U5200" s="832">
        <v>0</v>
      </c>
      <c r="V5200" s="832">
        <v>0</v>
      </c>
      <c r="W5200" s="832">
        <v>0</v>
      </c>
      <c r="X5200" s="832">
        <v>0</v>
      </c>
      <c r="Y5200" s="832">
        <v>0</v>
      </c>
      <c r="Z5200" s="832">
        <v>0</v>
      </c>
      <c r="AA5200" s="832">
        <v>0</v>
      </c>
      <c r="AB5200" s="832">
        <v>0</v>
      </c>
      <c r="AC5200" s="832">
        <v>0</v>
      </c>
      <c r="AD5200" s="832">
        <v>0</v>
      </c>
      <c r="AE5200" s="832">
        <v>0</v>
      </c>
      <c r="AF5200" s="832">
        <v>0</v>
      </c>
      <c r="AG5200" s="832">
        <v>0</v>
      </c>
      <c r="AH5200" s="832">
        <v>0</v>
      </c>
      <c r="AI5200" s="832">
        <v>0</v>
      </c>
    </row>
    <row r="5201" spans="1:35" ht="15" customHeight="1">
      <c r="A5201" s="832" t="s">
        <v>1150</v>
      </c>
      <c r="B5201" s="832">
        <v>2026</v>
      </c>
      <c r="C5201" s="832" t="s">
        <v>1290</v>
      </c>
      <c r="D5201" s="832" t="s">
        <v>1291</v>
      </c>
      <c r="E5201" s="832" t="s">
        <v>333</v>
      </c>
      <c r="F5201" s="832" t="s">
        <v>1119</v>
      </c>
      <c r="G5201" s="832">
        <v>578.28</v>
      </c>
      <c r="H5201" s="832">
        <v>865.31</v>
      </c>
      <c r="I5201" s="832">
        <v>1190.2</v>
      </c>
      <c r="J5201" s="832">
        <v>1657.57</v>
      </c>
      <c r="K5201" s="832">
        <v>1955.71</v>
      </c>
      <c r="L5201" s="832">
        <v>2453.34</v>
      </c>
      <c r="M5201" s="832">
        <v>3021.16</v>
      </c>
      <c r="N5201" s="832">
        <v>3598.78</v>
      </c>
      <c r="O5201" s="832">
        <v>3598.78</v>
      </c>
      <c r="P5201" s="832">
        <v>0</v>
      </c>
      <c r="Q5201" s="832">
        <v>0</v>
      </c>
      <c r="R5201" s="832">
        <v>0</v>
      </c>
      <c r="S5201" s="832">
        <v>449.85</v>
      </c>
      <c r="T5201" s="832">
        <v>449.85</v>
      </c>
      <c r="U5201" s="832">
        <v>0</v>
      </c>
      <c r="V5201" s="832">
        <v>0</v>
      </c>
      <c r="W5201" s="832">
        <v>0</v>
      </c>
      <c r="X5201" s="832">
        <v>0</v>
      </c>
      <c r="Y5201" s="832">
        <v>0</v>
      </c>
      <c r="Z5201" s="832">
        <v>0</v>
      </c>
      <c r="AA5201" s="832">
        <v>0</v>
      </c>
      <c r="AB5201" s="832">
        <v>0</v>
      </c>
      <c r="AC5201" s="832">
        <v>0</v>
      </c>
      <c r="AD5201" s="832">
        <v>0</v>
      </c>
      <c r="AE5201" s="832">
        <v>0</v>
      </c>
      <c r="AF5201" s="832">
        <v>0</v>
      </c>
      <c r="AG5201" s="832">
        <v>0</v>
      </c>
      <c r="AH5201" s="832">
        <v>0</v>
      </c>
      <c r="AI5201" s="832">
        <v>0</v>
      </c>
    </row>
    <row r="5202" spans="1:35" ht="15" customHeight="1">
      <c r="A5202" s="832" t="s">
        <v>1150</v>
      </c>
      <c r="B5202" s="832">
        <v>2026</v>
      </c>
      <c r="C5202" s="832" t="s">
        <v>1292</v>
      </c>
      <c r="D5202" s="832" t="s">
        <v>1293</v>
      </c>
      <c r="E5202" s="832" t="s">
        <v>333</v>
      </c>
      <c r="F5202" s="832" t="s">
        <v>1119</v>
      </c>
      <c r="G5202" s="832">
        <v>5717.46</v>
      </c>
      <c r="H5202" s="832">
        <v>15458.27</v>
      </c>
      <c r="I5202" s="832">
        <v>21385.35</v>
      </c>
      <c r="J5202" s="832">
        <v>30168.74</v>
      </c>
      <c r="K5202" s="832">
        <v>37603.230000000003</v>
      </c>
      <c r="L5202" s="832">
        <v>47966.78</v>
      </c>
      <c r="M5202" s="832">
        <v>55879.76</v>
      </c>
      <c r="N5202" s="832">
        <v>62142.09</v>
      </c>
      <c r="O5202" s="832">
        <v>62241.19</v>
      </c>
      <c r="P5202" s="832">
        <v>0</v>
      </c>
      <c r="Q5202" s="832">
        <v>0</v>
      </c>
      <c r="R5202" s="832">
        <v>0</v>
      </c>
      <c r="S5202" s="832">
        <v>7767.76</v>
      </c>
      <c r="T5202" s="832">
        <v>7767.76</v>
      </c>
      <c r="U5202" s="832">
        <v>0</v>
      </c>
      <c r="V5202" s="832">
        <v>0</v>
      </c>
      <c r="W5202" s="832">
        <v>0</v>
      </c>
      <c r="X5202" s="832">
        <v>0</v>
      </c>
      <c r="Y5202" s="832">
        <v>0</v>
      </c>
      <c r="Z5202" s="832">
        <v>0</v>
      </c>
      <c r="AA5202" s="832">
        <v>0</v>
      </c>
      <c r="AB5202" s="832">
        <v>0</v>
      </c>
      <c r="AC5202" s="832">
        <v>0</v>
      </c>
      <c r="AD5202" s="832">
        <v>0</v>
      </c>
      <c r="AE5202" s="832">
        <v>0</v>
      </c>
      <c r="AF5202" s="832">
        <v>0</v>
      </c>
      <c r="AG5202" s="832">
        <v>0</v>
      </c>
      <c r="AH5202" s="832">
        <v>0</v>
      </c>
      <c r="AI5202" s="832">
        <v>0</v>
      </c>
    </row>
    <row r="5203" spans="1:35" ht="15" customHeight="1">
      <c r="A5203" s="832" t="s">
        <v>1150</v>
      </c>
      <c r="B5203" s="832">
        <v>2026</v>
      </c>
      <c r="C5203" s="832" t="s">
        <v>1294</v>
      </c>
      <c r="D5203" s="832" t="s">
        <v>1295</v>
      </c>
      <c r="E5203" s="832" t="s">
        <v>333</v>
      </c>
      <c r="F5203" s="832" t="s">
        <v>1119</v>
      </c>
      <c r="G5203" s="832">
        <v>0</v>
      </c>
      <c r="H5203" s="832">
        <v>0</v>
      </c>
      <c r="I5203" s="832">
        <v>0</v>
      </c>
      <c r="J5203" s="832">
        <v>0</v>
      </c>
      <c r="K5203" s="832">
        <v>1328</v>
      </c>
      <c r="L5203" s="832">
        <v>1328</v>
      </c>
      <c r="M5203" s="832">
        <v>1328</v>
      </c>
      <c r="N5203" s="832">
        <v>1328</v>
      </c>
      <c r="O5203" s="832">
        <v>1328</v>
      </c>
      <c r="P5203" s="832">
        <v>0</v>
      </c>
      <c r="Q5203" s="832">
        <v>0</v>
      </c>
      <c r="R5203" s="832">
        <v>0</v>
      </c>
      <c r="S5203" s="832">
        <v>166</v>
      </c>
      <c r="T5203" s="832">
        <v>166</v>
      </c>
      <c r="U5203" s="832">
        <v>0</v>
      </c>
      <c r="V5203" s="832">
        <v>0</v>
      </c>
      <c r="W5203" s="832">
        <v>0</v>
      </c>
      <c r="X5203" s="832">
        <v>0</v>
      </c>
      <c r="Y5203" s="832">
        <v>0</v>
      </c>
      <c r="Z5203" s="832">
        <v>0</v>
      </c>
      <c r="AA5203" s="832">
        <v>0</v>
      </c>
      <c r="AB5203" s="832">
        <v>0</v>
      </c>
      <c r="AC5203" s="832">
        <v>0</v>
      </c>
      <c r="AD5203" s="832">
        <v>0</v>
      </c>
      <c r="AE5203" s="832">
        <v>0</v>
      </c>
      <c r="AF5203" s="832">
        <v>0</v>
      </c>
      <c r="AG5203" s="832">
        <v>0</v>
      </c>
      <c r="AH5203" s="832">
        <v>0</v>
      </c>
      <c r="AI5203" s="832">
        <v>0</v>
      </c>
    </row>
    <row r="5204" spans="1:35" ht="15" customHeight="1">
      <c r="A5204" s="832" t="s">
        <v>1150</v>
      </c>
      <c r="B5204" s="832">
        <v>2026</v>
      </c>
      <c r="C5204" s="832" t="s">
        <v>1296</v>
      </c>
      <c r="D5204" s="832" t="s">
        <v>1297</v>
      </c>
      <c r="E5204" s="832" t="s">
        <v>333</v>
      </c>
      <c r="F5204" s="832" t="s">
        <v>1119</v>
      </c>
      <c r="G5204" s="832">
        <v>473.64</v>
      </c>
      <c r="H5204" s="832">
        <v>656.64</v>
      </c>
      <c r="I5204" s="832">
        <v>1866.51</v>
      </c>
      <c r="J5204" s="832">
        <v>1979.51</v>
      </c>
      <c r="K5204" s="832">
        <v>2151.64</v>
      </c>
      <c r="L5204" s="832">
        <v>2752.37</v>
      </c>
      <c r="M5204" s="832">
        <v>3093.41</v>
      </c>
      <c r="N5204" s="832">
        <v>3376.69</v>
      </c>
      <c r="O5204" s="832">
        <v>3917.09</v>
      </c>
      <c r="P5204" s="832">
        <v>0</v>
      </c>
      <c r="Q5204" s="832">
        <v>0</v>
      </c>
      <c r="R5204" s="832">
        <v>0</v>
      </c>
      <c r="S5204" s="832">
        <v>422.09</v>
      </c>
      <c r="T5204" s="832">
        <v>422.09</v>
      </c>
      <c r="U5204" s="832">
        <v>0</v>
      </c>
      <c r="V5204" s="832">
        <v>0</v>
      </c>
      <c r="W5204" s="832">
        <v>0</v>
      </c>
      <c r="X5204" s="832">
        <v>0</v>
      </c>
      <c r="Y5204" s="832">
        <v>0</v>
      </c>
      <c r="Z5204" s="832">
        <v>0</v>
      </c>
      <c r="AA5204" s="832">
        <v>0</v>
      </c>
      <c r="AB5204" s="832">
        <v>0</v>
      </c>
      <c r="AC5204" s="832">
        <v>0</v>
      </c>
      <c r="AD5204" s="832">
        <v>0</v>
      </c>
      <c r="AE5204" s="832">
        <v>0</v>
      </c>
      <c r="AF5204" s="832">
        <v>0</v>
      </c>
      <c r="AG5204" s="832">
        <v>0</v>
      </c>
      <c r="AH5204" s="832">
        <v>0</v>
      </c>
      <c r="AI5204" s="832">
        <v>0</v>
      </c>
    </row>
    <row r="5205" spans="1:35" ht="15" customHeight="1">
      <c r="A5205" s="832" t="s">
        <v>1150</v>
      </c>
      <c r="B5205" s="832">
        <v>2026</v>
      </c>
      <c r="C5205" s="832" t="s">
        <v>1298</v>
      </c>
      <c r="D5205" s="832" t="s">
        <v>1299</v>
      </c>
      <c r="E5205" s="832" t="s">
        <v>333</v>
      </c>
      <c r="F5205" s="832" t="s">
        <v>1119</v>
      </c>
      <c r="G5205" s="832">
        <v>0</v>
      </c>
      <c r="H5205" s="832">
        <v>0</v>
      </c>
      <c r="I5205" s="832">
        <v>0</v>
      </c>
      <c r="J5205" s="832">
        <v>0</v>
      </c>
      <c r="K5205" s="832">
        <v>0</v>
      </c>
      <c r="L5205" s="832">
        <v>0</v>
      </c>
      <c r="M5205" s="832">
        <v>0</v>
      </c>
      <c r="N5205" s="832">
        <v>0</v>
      </c>
      <c r="O5205" s="832">
        <v>0</v>
      </c>
      <c r="P5205" s="832">
        <v>0</v>
      </c>
      <c r="Q5205" s="832">
        <v>0</v>
      </c>
      <c r="R5205" s="832">
        <v>0</v>
      </c>
      <c r="S5205" s="832">
        <v>0</v>
      </c>
      <c r="T5205" s="832">
        <v>0</v>
      </c>
      <c r="U5205" s="832">
        <v>0</v>
      </c>
      <c r="V5205" s="832">
        <v>0</v>
      </c>
      <c r="W5205" s="832">
        <v>0</v>
      </c>
      <c r="X5205" s="832">
        <v>0</v>
      </c>
      <c r="Y5205" s="832">
        <v>0</v>
      </c>
      <c r="Z5205" s="832">
        <v>0</v>
      </c>
      <c r="AA5205" s="832">
        <v>0</v>
      </c>
      <c r="AB5205" s="832">
        <v>0</v>
      </c>
      <c r="AC5205" s="832">
        <v>0</v>
      </c>
      <c r="AD5205" s="832">
        <v>0</v>
      </c>
      <c r="AE5205" s="832">
        <v>0</v>
      </c>
      <c r="AF5205" s="832">
        <v>0</v>
      </c>
      <c r="AG5205" s="832">
        <v>0</v>
      </c>
      <c r="AH5205" s="832">
        <v>0</v>
      </c>
      <c r="AI5205" s="832">
        <v>0</v>
      </c>
    </row>
    <row r="5206" spans="1:35" ht="15" customHeight="1">
      <c r="A5206" s="832" t="s">
        <v>1150</v>
      </c>
      <c r="B5206" s="832">
        <v>2026</v>
      </c>
      <c r="C5206" s="832" t="s">
        <v>1300</v>
      </c>
      <c r="D5206" s="832" t="s">
        <v>1301</v>
      </c>
      <c r="E5206" s="832" t="s">
        <v>333</v>
      </c>
      <c r="F5206" s="832" t="s">
        <v>1119</v>
      </c>
      <c r="G5206" s="832">
        <v>0</v>
      </c>
      <c r="H5206" s="832">
        <v>0</v>
      </c>
      <c r="I5206" s="832">
        <v>0</v>
      </c>
      <c r="J5206" s="832">
        <v>0</v>
      </c>
      <c r="K5206" s="832">
        <v>0</v>
      </c>
      <c r="L5206" s="832">
        <v>0</v>
      </c>
      <c r="M5206" s="832">
        <v>0</v>
      </c>
      <c r="N5206" s="832">
        <v>0</v>
      </c>
      <c r="O5206" s="832">
        <v>0</v>
      </c>
      <c r="P5206" s="832">
        <v>0</v>
      </c>
      <c r="Q5206" s="832">
        <v>0</v>
      </c>
      <c r="R5206" s="832">
        <v>0</v>
      </c>
      <c r="S5206" s="832">
        <v>0</v>
      </c>
      <c r="T5206" s="832">
        <v>0</v>
      </c>
      <c r="U5206" s="832">
        <v>0</v>
      </c>
      <c r="V5206" s="832">
        <v>0</v>
      </c>
      <c r="W5206" s="832">
        <v>0</v>
      </c>
      <c r="X5206" s="832">
        <v>0</v>
      </c>
      <c r="Y5206" s="832">
        <v>0</v>
      </c>
      <c r="Z5206" s="832">
        <v>0</v>
      </c>
      <c r="AA5206" s="832">
        <v>0</v>
      </c>
      <c r="AB5206" s="832">
        <v>0</v>
      </c>
      <c r="AC5206" s="832">
        <v>0</v>
      </c>
      <c r="AD5206" s="832">
        <v>0</v>
      </c>
      <c r="AE5206" s="832">
        <v>0</v>
      </c>
      <c r="AF5206" s="832">
        <v>0</v>
      </c>
      <c r="AG5206" s="832">
        <v>0</v>
      </c>
      <c r="AH5206" s="832">
        <v>0</v>
      </c>
      <c r="AI5206" s="832">
        <v>0</v>
      </c>
    </row>
    <row r="5207" spans="1:35" ht="15" customHeight="1">
      <c r="A5207" s="832" t="s">
        <v>1150</v>
      </c>
      <c r="B5207" s="832">
        <v>2026</v>
      </c>
      <c r="C5207" s="832" t="s">
        <v>1302</v>
      </c>
      <c r="D5207" s="832" t="s">
        <v>1303</v>
      </c>
      <c r="E5207" s="832" t="s">
        <v>333</v>
      </c>
      <c r="F5207" s="832" t="s">
        <v>1119</v>
      </c>
      <c r="G5207" s="832">
        <v>2238.33</v>
      </c>
      <c r="H5207" s="832">
        <v>3859.16</v>
      </c>
      <c r="I5207" s="832">
        <v>5377.49</v>
      </c>
      <c r="J5207" s="832">
        <v>7062.07</v>
      </c>
      <c r="K5207" s="832">
        <v>7479.15</v>
      </c>
      <c r="L5207" s="832">
        <v>9646.23</v>
      </c>
      <c r="M5207" s="832">
        <v>10938.31</v>
      </c>
      <c r="N5207" s="832">
        <v>12372.89</v>
      </c>
      <c r="O5207" s="832">
        <v>12372.89</v>
      </c>
      <c r="P5207" s="832">
        <v>0</v>
      </c>
      <c r="Q5207" s="832">
        <v>0</v>
      </c>
      <c r="R5207" s="832">
        <v>0</v>
      </c>
      <c r="S5207" s="832">
        <v>1546.61</v>
      </c>
      <c r="T5207" s="832">
        <v>1546.61</v>
      </c>
      <c r="U5207" s="832">
        <v>0</v>
      </c>
      <c r="V5207" s="832">
        <v>0</v>
      </c>
      <c r="W5207" s="832">
        <v>0</v>
      </c>
      <c r="X5207" s="832">
        <v>0</v>
      </c>
      <c r="Y5207" s="832">
        <v>0</v>
      </c>
      <c r="Z5207" s="832">
        <v>0</v>
      </c>
      <c r="AA5207" s="832">
        <v>0</v>
      </c>
      <c r="AB5207" s="832">
        <v>0</v>
      </c>
      <c r="AC5207" s="832">
        <v>0</v>
      </c>
      <c r="AD5207" s="832">
        <v>0</v>
      </c>
      <c r="AE5207" s="832">
        <v>0</v>
      </c>
      <c r="AF5207" s="832">
        <v>0</v>
      </c>
      <c r="AG5207" s="832">
        <v>0</v>
      </c>
      <c r="AH5207" s="832">
        <v>0</v>
      </c>
      <c r="AI5207" s="832">
        <v>0</v>
      </c>
    </row>
    <row r="5208" spans="1:35" ht="15" customHeight="1">
      <c r="A5208" s="832" t="s">
        <v>1150</v>
      </c>
      <c r="B5208" s="832">
        <v>2026</v>
      </c>
      <c r="C5208" s="832" t="s">
        <v>1304</v>
      </c>
      <c r="D5208" s="832" t="s">
        <v>1305</v>
      </c>
      <c r="E5208" s="832" t="s">
        <v>333</v>
      </c>
      <c r="F5208" s="832" t="s">
        <v>1119</v>
      </c>
      <c r="G5208" s="832">
        <v>40.47</v>
      </c>
      <c r="H5208" s="832">
        <v>80.94</v>
      </c>
      <c r="I5208" s="832">
        <v>121.41</v>
      </c>
      <c r="J5208" s="832">
        <v>121.41</v>
      </c>
      <c r="K5208" s="832">
        <v>161.88</v>
      </c>
      <c r="L5208" s="832">
        <v>242.82</v>
      </c>
      <c r="M5208" s="832">
        <v>283.29000000000002</v>
      </c>
      <c r="N5208" s="832">
        <v>283.29000000000002</v>
      </c>
      <c r="O5208" s="832">
        <v>283.29000000000002</v>
      </c>
      <c r="P5208" s="832">
        <v>0</v>
      </c>
      <c r="Q5208" s="832">
        <v>0</v>
      </c>
      <c r="R5208" s="832">
        <v>0</v>
      </c>
      <c r="S5208" s="832">
        <v>35.409999999999997</v>
      </c>
      <c r="T5208" s="832">
        <v>35.409999999999997</v>
      </c>
      <c r="U5208" s="832">
        <v>0</v>
      </c>
      <c r="V5208" s="832">
        <v>0</v>
      </c>
      <c r="W5208" s="832">
        <v>0</v>
      </c>
      <c r="X5208" s="832">
        <v>0</v>
      </c>
      <c r="Y5208" s="832">
        <v>0</v>
      </c>
      <c r="Z5208" s="832">
        <v>0</v>
      </c>
      <c r="AA5208" s="832">
        <v>0</v>
      </c>
      <c r="AB5208" s="832">
        <v>0</v>
      </c>
      <c r="AC5208" s="832">
        <v>0</v>
      </c>
      <c r="AD5208" s="832">
        <v>0</v>
      </c>
      <c r="AE5208" s="832">
        <v>0</v>
      </c>
      <c r="AF5208" s="832">
        <v>0</v>
      </c>
      <c r="AG5208" s="832">
        <v>0</v>
      </c>
      <c r="AH5208" s="832">
        <v>0</v>
      </c>
      <c r="AI5208" s="832">
        <v>0</v>
      </c>
    </row>
    <row r="5209" spans="1:35" ht="15" customHeight="1">
      <c r="A5209" s="832" t="s">
        <v>1150</v>
      </c>
      <c r="B5209" s="832">
        <v>2026</v>
      </c>
      <c r="C5209" s="832" t="s">
        <v>1306</v>
      </c>
      <c r="D5209" s="832" t="s">
        <v>1307</v>
      </c>
      <c r="E5209" s="832" t="s">
        <v>333</v>
      </c>
      <c r="F5209" s="832" t="s">
        <v>1119</v>
      </c>
      <c r="G5209" s="832">
        <v>0</v>
      </c>
      <c r="H5209" s="832">
        <v>0</v>
      </c>
      <c r="I5209" s="832">
        <v>0</v>
      </c>
      <c r="J5209" s="832">
        <v>0</v>
      </c>
      <c r="K5209" s="832">
        <v>0</v>
      </c>
      <c r="L5209" s="832">
        <v>0</v>
      </c>
      <c r="M5209" s="832">
        <v>0</v>
      </c>
      <c r="N5209" s="832">
        <v>0</v>
      </c>
      <c r="O5209" s="832">
        <v>0</v>
      </c>
      <c r="P5209" s="832">
        <v>0</v>
      </c>
      <c r="Q5209" s="832">
        <v>0</v>
      </c>
      <c r="R5209" s="832">
        <v>0</v>
      </c>
      <c r="S5209" s="832">
        <v>0</v>
      </c>
      <c r="T5209" s="832">
        <v>0</v>
      </c>
      <c r="U5209" s="832">
        <v>0</v>
      </c>
      <c r="V5209" s="832">
        <v>0</v>
      </c>
      <c r="W5209" s="832">
        <v>0</v>
      </c>
      <c r="X5209" s="832">
        <v>0</v>
      </c>
      <c r="Y5209" s="832">
        <v>0</v>
      </c>
      <c r="Z5209" s="832">
        <v>0</v>
      </c>
      <c r="AA5209" s="832">
        <v>0</v>
      </c>
      <c r="AB5209" s="832">
        <v>0</v>
      </c>
      <c r="AC5209" s="832">
        <v>0</v>
      </c>
      <c r="AD5209" s="832">
        <v>0</v>
      </c>
      <c r="AE5209" s="832">
        <v>0</v>
      </c>
      <c r="AF5209" s="832">
        <v>0</v>
      </c>
      <c r="AG5209" s="832">
        <v>0</v>
      </c>
      <c r="AH5209" s="832">
        <v>0</v>
      </c>
      <c r="AI5209" s="832">
        <v>0</v>
      </c>
    </row>
    <row r="5210" spans="1:35" ht="15" customHeight="1">
      <c r="A5210" s="832" t="s">
        <v>1150</v>
      </c>
      <c r="B5210" s="832">
        <v>2026</v>
      </c>
      <c r="C5210" s="832" t="s">
        <v>1308</v>
      </c>
      <c r="D5210" s="832" t="s">
        <v>1309</v>
      </c>
      <c r="E5210" s="832" t="s">
        <v>333</v>
      </c>
      <c r="F5210" s="832" t="s">
        <v>1119</v>
      </c>
      <c r="G5210" s="832">
        <v>0</v>
      </c>
      <c r="H5210" s="832">
        <v>0</v>
      </c>
      <c r="I5210" s="832">
        <v>0</v>
      </c>
      <c r="J5210" s="832">
        <v>0</v>
      </c>
      <c r="K5210" s="832">
        <v>0</v>
      </c>
      <c r="L5210" s="832">
        <v>0</v>
      </c>
      <c r="M5210" s="832">
        <v>0</v>
      </c>
      <c r="N5210" s="832">
        <v>0</v>
      </c>
      <c r="O5210" s="832">
        <v>0</v>
      </c>
      <c r="P5210" s="832">
        <v>0</v>
      </c>
      <c r="Q5210" s="832">
        <v>0</v>
      </c>
      <c r="R5210" s="832">
        <v>0</v>
      </c>
      <c r="S5210" s="832">
        <v>0</v>
      </c>
      <c r="T5210" s="832">
        <v>0</v>
      </c>
      <c r="U5210" s="832">
        <v>0</v>
      </c>
      <c r="V5210" s="832">
        <v>0</v>
      </c>
      <c r="W5210" s="832">
        <v>0</v>
      </c>
      <c r="X5210" s="832">
        <v>0</v>
      </c>
      <c r="Y5210" s="832">
        <v>0</v>
      </c>
      <c r="Z5210" s="832">
        <v>0</v>
      </c>
      <c r="AA5210" s="832">
        <v>0</v>
      </c>
      <c r="AB5210" s="832">
        <v>0</v>
      </c>
      <c r="AC5210" s="832">
        <v>0</v>
      </c>
      <c r="AD5210" s="832">
        <v>0</v>
      </c>
      <c r="AE5210" s="832">
        <v>0</v>
      </c>
      <c r="AF5210" s="832">
        <v>0</v>
      </c>
      <c r="AG5210" s="832">
        <v>0</v>
      </c>
      <c r="AH5210" s="832">
        <v>0</v>
      </c>
      <c r="AI5210" s="832">
        <v>0</v>
      </c>
    </row>
    <row r="5211" spans="1:35" ht="15" customHeight="1">
      <c r="A5211" s="832" t="s">
        <v>1150</v>
      </c>
      <c r="B5211" s="832">
        <v>2026</v>
      </c>
      <c r="C5211" s="832" t="s">
        <v>1310</v>
      </c>
      <c r="D5211" s="832" t="s">
        <v>1311</v>
      </c>
      <c r="E5211" s="832" t="s">
        <v>333</v>
      </c>
      <c r="F5211" s="832" t="s">
        <v>1119</v>
      </c>
      <c r="G5211" s="832">
        <v>1756.36</v>
      </c>
      <c r="H5211" s="832">
        <v>3710.8</v>
      </c>
      <c r="I5211" s="832">
        <v>6997.69</v>
      </c>
      <c r="J5211" s="832">
        <v>11204.61</v>
      </c>
      <c r="K5211" s="832">
        <v>13056.14</v>
      </c>
      <c r="L5211" s="832">
        <v>14581.57</v>
      </c>
      <c r="M5211" s="832">
        <v>17914.349999999999</v>
      </c>
      <c r="N5211" s="832">
        <v>18669.21</v>
      </c>
      <c r="O5211" s="832">
        <v>18890.990000000002</v>
      </c>
      <c r="P5211" s="832">
        <v>0</v>
      </c>
      <c r="Q5211" s="832">
        <v>0</v>
      </c>
      <c r="R5211" s="832">
        <v>0</v>
      </c>
      <c r="S5211" s="832">
        <v>2333.65</v>
      </c>
      <c r="T5211" s="832">
        <v>2333.65</v>
      </c>
      <c r="U5211" s="832">
        <v>0</v>
      </c>
      <c r="V5211" s="832">
        <v>0</v>
      </c>
      <c r="W5211" s="832">
        <v>0</v>
      </c>
      <c r="X5211" s="832">
        <v>0</v>
      </c>
      <c r="Y5211" s="832">
        <v>0</v>
      </c>
      <c r="Z5211" s="832">
        <v>0</v>
      </c>
      <c r="AA5211" s="832">
        <v>0</v>
      </c>
      <c r="AB5211" s="832">
        <v>0</v>
      </c>
      <c r="AC5211" s="832">
        <v>0</v>
      </c>
      <c r="AD5211" s="832">
        <v>0</v>
      </c>
      <c r="AE5211" s="832">
        <v>0</v>
      </c>
      <c r="AF5211" s="832">
        <v>0</v>
      </c>
      <c r="AG5211" s="832">
        <v>0</v>
      </c>
      <c r="AH5211" s="832">
        <v>0</v>
      </c>
      <c r="AI5211" s="832">
        <v>0</v>
      </c>
    </row>
    <row r="5212" spans="1:35" ht="15" customHeight="1">
      <c r="A5212" s="832" t="s">
        <v>1150</v>
      </c>
      <c r="B5212" s="832">
        <v>2026</v>
      </c>
      <c r="C5212" s="832" t="s">
        <v>1312</v>
      </c>
      <c r="D5212" s="832" t="s">
        <v>1313</v>
      </c>
      <c r="E5212" s="832" t="s">
        <v>333</v>
      </c>
      <c r="F5212" s="832" t="s">
        <v>1119</v>
      </c>
      <c r="G5212" s="832">
        <v>546.74</v>
      </c>
      <c r="H5212" s="832">
        <v>1031.28</v>
      </c>
      <c r="I5212" s="832">
        <v>1538.22</v>
      </c>
      <c r="J5212" s="832">
        <v>1913.22</v>
      </c>
      <c r="K5212" s="832">
        <v>2338.9699999999998</v>
      </c>
      <c r="L5212" s="832">
        <v>2890.08</v>
      </c>
      <c r="M5212" s="832">
        <v>3542.41</v>
      </c>
      <c r="N5212" s="832">
        <v>4467.68</v>
      </c>
      <c r="O5212" s="832">
        <v>4618.8599999999997</v>
      </c>
      <c r="P5212" s="832">
        <v>0</v>
      </c>
      <c r="Q5212" s="832">
        <v>0</v>
      </c>
      <c r="R5212" s="832">
        <v>0</v>
      </c>
      <c r="S5212" s="832">
        <v>558.46</v>
      </c>
      <c r="T5212" s="832">
        <v>558.46</v>
      </c>
      <c r="U5212" s="832">
        <v>0</v>
      </c>
      <c r="V5212" s="832">
        <v>0</v>
      </c>
      <c r="W5212" s="832">
        <v>0</v>
      </c>
      <c r="X5212" s="832">
        <v>0</v>
      </c>
      <c r="Y5212" s="832">
        <v>0</v>
      </c>
      <c r="Z5212" s="832">
        <v>0</v>
      </c>
      <c r="AA5212" s="832">
        <v>0</v>
      </c>
      <c r="AB5212" s="832">
        <v>0</v>
      </c>
      <c r="AC5212" s="832">
        <v>0</v>
      </c>
      <c r="AD5212" s="832">
        <v>0</v>
      </c>
      <c r="AE5212" s="832">
        <v>0</v>
      </c>
      <c r="AF5212" s="832">
        <v>0</v>
      </c>
      <c r="AG5212" s="832">
        <v>0</v>
      </c>
      <c r="AH5212" s="832">
        <v>0</v>
      </c>
      <c r="AI5212" s="832">
        <v>0</v>
      </c>
    </row>
    <row r="5213" spans="1:35" ht="15" customHeight="1">
      <c r="A5213" s="832" t="s">
        <v>1150</v>
      </c>
      <c r="B5213" s="832">
        <v>2026</v>
      </c>
      <c r="C5213" s="832" t="s">
        <v>1314</v>
      </c>
      <c r="D5213" s="832" t="s">
        <v>1315</v>
      </c>
      <c r="E5213" s="832" t="s">
        <v>333</v>
      </c>
      <c r="F5213" s="832" t="s">
        <v>1119</v>
      </c>
      <c r="G5213" s="832">
        <v>0</v>
      </c>
      <c r="H5213" s="832">
        <v>0</v>
      </c>
      <c r="I5213" s="832">
        <v>0</v>
      </c>
      <c r="J5213" s="832">
        <v>0</v>
      </c>
      <c r="K5213" s="832">
        <v>0</v>
      </c>
      <c r="L5213" s="832">
        <v>0</v>
      </c>
      <c r="M5213" s="832">
        <v>11.66</v>
      </c>
      <c r="N5213" s="832">
        <v>11.66</v>
      </c>
      <c r="O5213" s="832">
        <v>11.66</v>
      </c>
      <c r="P5213" s="832">
        <v>0</v>
      </c>
      <c r="Q5213" s="832">
        <v>0</v>
      </c>
      <c r="R5213" s="832">
        <v>0</v>
      </c>
      <c r="S5213" s="832">
        <v>1.46</v>
      </c>
      <c r="T5213" s="832">
        <v>1.46</v>
      </c>
      <c r="U5213" s="832">
        <v>0</v>
      </c>
      <c r="V5213" s="832">
        <v>0</v>
      </c>
      <c r="W5213" s="832">
        <v>0</v>
      </c>
      <c r="X5213" s="832">
        <v>0</v>
      </c>
      <c r="Y5213" s="832">
        <v>0</v>
      </c>
      <c r="Z5213" s="832">
        <v>0</v>
      </c>
      <c r="AA5213" s="832">
        <v>0</v>
      </c>
      <c r="AB5213" s="832">
        <v>0</v>
      </c>
      <c r="AC5213" s="832">
        <v>0</v>
      </c>
      <c r="AD5213" s="832">
        <v>0</v>
      </c>
      <c r="AE5213" s="832">
        <v>0</v>
      </c>
      <c r="AF5213" s="832">
        <v>0</v>
      </c>
      <c r="AG5213" s="832">
        <v>0</v>
      </c>
      <c r="AH5213" s="832">
        <v>0</v>
      </c>
      <c r="AI5213" s="832">
        <v>0</v>
      </c>
    </row>
    <row r="5214" spans="1:35" ht="15" customHeight="1">
      <c r="A5214" s="832" t="s">
        <v>1150</v>
      </c>
      <c r="B5214" s="832">
        <v>2026</v>
      </c>
      <c r="C5214" s="832" t="s">
        <v>1316</v>
      </c>
      <c r="D5214" s="832" t="s">
        <v>1317</v>
      </c>
      <c r="E5214" s="832" t="s">
        <v>333</v>
      </c>
      <c r="F5214" s="832" t="s">
        <v>1119</v>
      </c>
      <c r="G5214" s="832">
        <v>82.54</v>
      </c>
      <c r="H5214" s="832">
        <v>165.17</v>
      </c>
      <c r="I5214" s="832">
        <v>222.58</v>
      </c>
      <c r="J5214" s="832">
        <v>305.95999999999998</v>
      </c>
      <c r="K5214" s="832">
        <v>823.66</v>
      </c>
      <c r="L5214" s="832">
        <v>938.04</v>
      </c>
      <c r="M5214" s="832">
        <v>1464.68</v>
      </c>
      <c r="N5214" s="832">
        <v>1519.35</v>
      </c>
      <c r="O5214" s="832">
        <v>1774.35</v>
      </c>
      <c r="P5214" s="832">
        <v>0</v>
      </c>
      <c r="Q5214" s="832">
        <v>0</v>
      </c>
      <c r="R5214" s="832">
        <v>0</v>
      </c>
      <c r="S5214" s="832">
        <v>189.92</v>
      </c>
      <c r="T5214" s="832">
        <v>189.92</v>
      </c>
      <c r="U5214" s="832">
        <v>0</v>
      </c>
      <c r="V5214" s="832">
        <v>0</v>
      </c>
      <c r="W5214" s="832">
        <v>0</v>
      </c>
      <c r="X5214" s="832">
        <v>0</v>
      </c>
      <c r="Y5214" s="832">
        <v>0</v>
      </c>
      <c r="Z5214" s="832">
        <v>0</v>
      </c>
      <c r="AA5214" s="832">
        <v>0</v>
      </c>
      <c r="AB5214" s="832">
        <v>0</v>
      </c>
      <c r="AC5214" s="832">
        <v>0</v>
      </c>
      <c r="AD5214" s="832">
        <v>0</v>
      </c>
      <c r="AE5214" s="832">
        <v>0</v>
      </c>
      <c r="AF5214" s="832">
        <v>0</v>
      </c>
      <c r="AG5214" s="832">
        <v>0</v>
      </c>
      <c r="AH5214" s="832">
        <v>0</v>
      </c>
      <c r="AI5214" s="832">
        <v>0</v>
      </c>
    </row>
    <row r="5215" spans="1:35" ht="15" customHeight="1">
      <c r="A5215" s="832" t="s">
        <v>1150</v>
      </c>
      <c r="B5215" s="832">
        <v>2026</v>
      </c>
      <c r="C5215" s="832" t="s">
        <v>1318</v>
      </c>
      <c r="D5215" s="832" t="s">
        <v>1319</v>
      </c>
      <c r="E5215" s="832" t="s">
        <v>333</v>
      </c>
      <c r="F5215" s="832" t="s">
        <v>1119</v>
      </c>
      <c r="G5215" s="832">
        <v>0</v>
      </c>
      <c r="H5215" s="832">
        <v>0</v>
      </c>
      <c r="I5215" s="832">
        <v>0</v>
      </c>
      <c r="J5215" s="832">
        <v>0</v>
      </c>
      <c r="K5215" s="832">
        <v>0</v>
      </c>
      <c r="L5215" s="832">
        <v>0</v>
      </c>
      <c r="M5215" s="832">
        <v>0</v>
      </c>
      <c r="N5215" s="832">
        <v>0</v>
      </c>
      <c r="O5215" s="832">
        <v>0</v>
      </c>
      <c r="P5215" s="832">
        <v>0</v>
      </c>
      <c r="Q5215" s="832">
        <v>0</v>
      </c>
      <c r="R5215" s="832">
        <v>0</v>
      </c>
      <c r="S5215" s="832">
        <v>0</v>
      </c>
      <c r="T5215" s="832">
        <v>0</v>
      </c>
      <c r="U5215" s="832">
        <v>0</v>
      </c>
      <c r="V5215" s="832">
        <v>0</v>
      </c>
      <c r="W5215" s="832">
        <v>0</v>
      </c>
      <c r="X5215" s="832">
        <v>0</v>
      </c>
      <c r="Y5215" s="832">
        <v>0</v>
      </c>
      <c r="Z5215" s="832">
        <v>0</v>
      </c>
      <c r="AA5215" s="832">
        <v>0</v>
      </c>
      <c r="AB5215" s="832">
        <v>0</v>
      </c>
      <c r="AC5215" s="832">
        <v>0</v>
      </c>
      <c r="AD5215" s="832">
        <v>0</v>
      </c>
      <c r="AE5215" s="832">
        <v>0</v>
      </c>
      <c r="AF5215" s="832">
        <v>0</v>
      </c>
      <c r="AG5215" s="832">
        <v>0</v>
      </c>
      <c r="AH5215" s="832">
        <v>0</v>
      </c>
      <c r="AI5215" s="832">
        <v>0</v>
      </c>
    </row>
    <row r="5216" spans="1:35" ht="15" customHeight="1">
      <c r="A5216" s="832" t="s">
        <v>1150</v>
      </c>
      <c r="B5216" s="832">
        <v>2026</v>
      </c>
      <c r="C5216" s="832" t="s">
        <v>1320</v>
      </c>
      <c r="D5216" s="832" t="s">
        <v>1321</v>
      </c>
      <c r="E5216" s="832" t="s">
        <v>333</v>
      </c>
      <c r="F5216" s="832" t="s">
        <v>1119</v>
      </c>
      <c r="G5216" s="832">
        <v>30</v>
      </c>
      <c r="H5216" s="832">
        <v>30</v>
      </c>
      <c r="I5216" s="832">
        <v>30</v>
      </c>
      <c r="J5216" s="832">
        <v>30</v>
      </c>
      <c r="K5216" s="832">
        <v>30</v>
      </c>
      <c r="L5216" s="832">
        <v>30</v>
      </c>
      <c r="M5216" s="832">
        <v>30</v>
      </c>
      <c r="N5216" s="832">
        <v>30</v>
      </c>
      <c r="O5216" s="832">
        <v>30</v>
      </c>
      <c r="P5216" s="832">
        <v>0</v>
      </c>
      <c r="Q5216" s="832">
        <v>0</v>
      </c>
      <c r="R5216" s="832">
        <v>0</v>
      </c>
      <c r="S5216" s="832">
        <v>3.75</v>
      </c>
      <c r="T5216" s="832">
        <v>3.75</v>
      </c>
      <c r="U5216" s="832">
        <v>0</v>
      </c>
      <c r="V5216" s="832">
        <v>0</v>
      </c>
      <c r="W5216" s="832">
        <v>0</v>
      </c>
      <c r="X5216" s="832">
        <v>0</v>
      </c>
      <c r="Y5216" s="832">
        <v>0</v>
      </c>
      <c r="Z5216" s="832">
        <v>0</v>
      </c>
      <c r="AA5216" s="832">
        <v>0</v>
      </c>
      <c r="AB5216" s="832">
        <v>0</v>
      </c>
      <c r="AC5216" s="832">
        <v>0</v>
      </c>
      <c r="AD5216" s="832">
        <v>0</v>
      </c>
      <c r="AE5216" s="832">
        <v>0</v>
      </c>
      <c r="AF5216" s="832">
        <v>0</v>
      </c>
      <c r="AG5216" s="832">
        <v>0</v>
      </c>
      <c r="AH5216" s="832">
        <v>0</v>
      </c>
      <c r="AI5216" s="832">
        <v>0</v>
      </c>
    </row>
    <row r="5217" spans="1:35" ht="15" customHeight="1">
      <c r="A5217" s="832" t="s">
        <v>1150</v>
      </c>
      <c r="B5217" s="832">
        <v>2026</v>
      </c>
      <c r="C5217" s="832" t="s">
        <v>1322</v>
      </c>
      <c r="D5217" s="832" t="s">
        <v>1323</v>
      </c>
      <c r="E5217" s="832" t="s">
        <v>333</v>
      </c>
      <c r="F5217" s="832" t="s">
        <v>1119</v>
      </c>
      <c r="G5217" s="832">
        <v>0</v>
      </c>
      <c r="H5217" s="832">
        <v>0</v>
      </c>
      <c r="I5217" s="832">
        <v>-1</v>
      </c>
      <c r="J5217" s="832">
        <v>-1</v>
      </c>
      <c r="K5217" s="832">
        <v>-1</v>
      </c>
      <c r="L5217" s="832">
        <v>-1</v>
      </c>
      <c r="M5217" s="832">
        <v>-1</v>
      </c>
      <c r="N5217" s="832">
        <v>-1</v>
      </c>
      <c r="O5217" s="832">
        <v>-1</v>
      </c>
      <c r="P5217" s="832">
        <v>0</v>
      </c>
      <c r="Q5217" s="832">
        <v>0</v>
      </c>
      <c r="R5217" s="832">
        <v>0</v>
      </c>
      <c r="S5217" s="832">
        <v>-0.13</v>
      </c>
      <c r="T5217" s="832">
        <v>-0.13</v>
      </c>
      <c r="U5217" s="832">
        <v>0</v>
      </c>
      <c r="V5217" s="832">
        <v>0</v>
      </c>
      <c r="W5217" s="832">
        <v>0</v>
      </c>
      <c r="X5217" s="832">
        <v>0</v>
      </c>
      <c r="Y5217" s="832">
        <v>0</v>
      </c>
      <c r="Z5217" s="832">
        <v>0</v>
      </c>
      <c r="AA5217" s="832">
        <v>0</v>
      </c>
      <c r="AB5217" s="832">
        <v>0</v>
      </c>
      <c r="AC5217" s="832">
        <v>0</v>
      </c>
      <c r="AD5217" s="832">
        <v>0</v>
      </c>
      <c r="AE5217" s="832">
        <v>0</v>
      </c>
      <c r="AF5217" s="832">
        <v>0</v>
      </c>
      <c r="AG5217" s="832">
        <v>0</v>
      </c>
      <c r="AH5217" s="832">
        <v>0</v>
      </c>
      <c r="AI5217" s="832">
        <v>0</v>
      </c>
    </row>
    <row r="5218" spans="1:35" ht="15" customHeight="1">
      <c r="A5218" s="832" t="s">
        <v>1150</v>
      </c>
      <c r="B5218" s="832">
        <v>2026</v>
      </c>
      <c r="C5218" s="832" t="s">
        <v>1324</v>
      </c>
      <c r="D5218" s="832" t="s">
        <v>1325</v>
      </c>
      <c r="E5218" s="832" t="s">
        <v>333</v>
      </c>
      <c r="F5218" s="832" t="s">
        <v>1119</v>
      </c>
      <c r="G5218" s="832">
        <v>24456.25</v>
      </c>
      <c r="H5218" s="832">
        <v>48912.5</v>
      </c>
      <c r="I5218" s="832">
        <v>73368.75</v>
      </c>
      <c r="J5218" s="832">
        <v>97825</v>
      </c>
      <c r="K5218" s="832">
        <v>122281.25</v>
      </c>
      <c r="L5218" s="832">
        <v>149338.5</v>
      </c>
      <c r="M5218" s="832">
        <v>176395.75</v>
      </c>
      <c r="N5218" s="832">
        <v>200852</v>
      </c>
      <c r="O5218" s="832">
        <v>225308.25</v>
      </c>
      <c r="P5218" s="832">
        <v>0</v>
      </c>
      <c r="Q5218" s="832">
        <v>0</v>
      </c>
      <c r="R5218" s="832">
        <v>0</v>
      </c>
      <c r="S5218" s="832">
        <v>25106.5</v>
      </c>
      <c r="T5218" s="832">
        <v>25106.5</v>
      </c>
      <c r="U5218" s="832">
        <v>0</v>
      </c>
      <c r="V5218" s="832">
        <v>0</v>
      </c>
      <c r="W5218" s="832">
        <v>0</v>
      </c>
      <c r="X5218" s="832">
        <v>0</v>
      </c>
      <c r="Y5218" s="832">
        <v>0</v>
      </c>
      <c r="Z5218" s="832">
        <v>0</v>
      </c>
      <c r="AA5218" s="832">
        <v>0</v>
      </c>
      <c r="AB5218" s="832">
        <v>0</v>
      </c>
      <c r="AC5218" s="832">
        <v>0</v>
      </c>
      <c r="AD5218" s="832">
        <v>0</v>
      </c>
      <c r="AE5218" s="832">
        <v>0</v>
      </c>
      <c r="AF5218" s="832">
        <v>0</v>
      </c>
      <c r="AG5218" s="832">
        <v>0</v>
      </c>
      <c r="AH5218" s="832">
        <v>0</v>
      </c>
      <c r="AI5218" s="832">
        <v>0</v>
      </c>
    </row>
    <row r="5219" spans="1:35" ht="15" customHeight="1">
      <c r="A5219" s="832" t="s">
        <v>1150</v>
      </c>
      <c r="B5219" s="832">
        <v>2026</v>
      </c>
      <c r="C5219" s="832" t="s">
        <v>1326</v>
      </c>
      <c r="D5219" s="832" t="s">
        <v>1327</v>
      </c>
      <c r="E5219" s="832" t="s">
        <v>333</v>
      </c>
      <c r="F5219" s="832" t="s">
        <v>1119</v>
      </c>
      <c r="G5219" s="832">
        <v>120.88</v>
      </c>
      <c r="H5219" s="832">
        <v>239.75</v>
      </c>
      <c r="I5219" s="832">
        <v>356.63</v>
      </c>
      <c r="J5219" s="832">
        <v>475.5</v>
      </c>
      <c r="K5219" s="832">
        <v>594.37</v>
      </c>
      <c r="L5219" s="832">
        <v>713.24</v>
      </c>
      <c r="M5219" s="832">
        <v>832.11</v>
      </c>
      <c r="N5219" s="832">
        <v>950.98</v>
      </c>
      <c r="O5219" s="832">
        <v>950.98</v>
      </c>
      <c r="P5219" s="832">
        <v>0</v>
      </c>
      <c r="Q5219" s="832">
        <v>0</v>
      </c>
      <c r="R5219" s="832">
        <v>0</v>
      </c>
      <c r="S5219" s="832">
        <v>118.87</v>
      </c>
      <c r="T5219" s="832">
        <v>118.87</v>
      </c>
      <c r="U5219" s="832">
        <v>0</v>
      </c>
      <c r="V5219" s="832">
        <v>0</v>
      </c>
      <c r="W5219" s="832">
        <v>0</v>
      </c>
      <c r="X5219" s="832">
        <v>0</v>
      </c>
      <c r="Y5219" s="832">
        <v>0</v>
      </c>
      <c r="Z5219" s="832">
        <v>0</v>
      </c>
      <c r="AA5219" s="832">
        <v>0</v>
      </c>
      <c r="AB5219" s="832">
        <v>0</v>
      </c>
      <c r="AC5219" s="832">
        <v>0</v>
      </c>
      <c r="AD5219" s="832">
        <v>0</v>
      </c>
      <c r="AE5219" s="832">
        <v>0</v>
      </c>
      <c r="AF5219" s="832">
        <v>0</v>
      </c>
      <c r="AG5219" s="832">
        <v>0</v>
      </c>
      <c r="AH5219" s="832">
        <v>0</v>
      </c>
      <c r="AI5219" s="832">
        <v>0</v>
      </c>
    </row>
    <row r="5220" spans="1:35" ht="15" customHeight="1">
      <c r="A5220" s="832" t="s">
        <v>1150</v>
      </c>
      <c r="B5220" s="832">
        <v>2026</v>
      </c>
      <c r="C5220" s="832" t="s">
        <v>1328</v>
      </c>
      <c r="D5220" s="832" t="s">
        <v>1329</v>
      </c>
      <c r="E5220" s="832" t="s">
        <v>333</v>
      </c>
      <c r="F5220" s="832" t="s">
        <v>1119</v>
      </c>
      <c r="G5220" s="832">
        <v>147.97</v>
      </c>
      <c r="H5220" s="832">
        <v>307.43</v>
      </c>
      <c r="I5220" s="832">
        <v>667.58</v>
      </c>
      <c r="J5220" s="832">
        <v>1371.91</v>
      </c>
      <c r="K5220" s="832">
        <v>2394.9499999999998</v>
      </c>
      <c r="L5220" s="832">
        <v>4563.3999999999996</v>
      </c>
      <c r="M5220" s="832">
        <v>6031.26</v>
      </c>
      <c r="N5220" s="832">
        <v>6194.81</v>
      </c>
      <c r="O5220" s="832">
        <v>7469.85</v>
      </c>
      <c r="P5220" s="832">
        <v>0</v>
      </c>
      <c r="Q5220" s="832">
        <v>0</v>
      </c>
      <c r="R5220" s="832">
        <v>0</v>
      </c>
      <c r="S5220" s="832">
        <v>774.35</v>
      </c>
      <c r="T5220" s="832">
        <v>774.35</v>
      </c>
      <c r="U5220" s="832">
        <v>0</v>
      </c>
      <c r="V5220" s="832">
        <v>0</v>
      </c>
      <c r="W5220" s="832">
        <v>0</v>
      </c>
      <c r="X5220" s="832">
        <v>0</v>
      </c>
      <c r="Y5220" s="832">
        <v>0</v>
      </c>
      <c r="Z5220" s="832">
        <v>0</v>
      </c>
      <c r="AA5220" s="832">
        <v>0</v>
      </c>
      <c r="AB5220" s="832">
        <v>0</v>
      </c>
      <c r="AC5220" s="832">
        <v>0</v>
      </c>
      <c r="AD5220" s="832">
        <v>0</v>
      </c>
      <c r="AE5220" s="832">
        <v>0</v>
      </c>
      <c r="AF5220" s="832">
        <v>0</v>
      </c>
      <c r="AG5220" s="832">
        <v>0</v>
      </c>
      <c r="AH5220" s="832">
        <v>0</v>
      </c>
      <c r="AI5220" s="832">
        <v>0</v>
      </c>
    </row>
    <row r="5221" spans="1:35" ht="15" customHeight="1">
      <c r="A5221" s="832" t="s">
        <v>1150</v>
      </c>
      <c r="B5221" s="832">
        <v>2026</v>
      </c>
      <c r="C5221" s="832" t="s">
        <v>1330</v>
      </c>
      <c r="D5221" s="832" t="s">
        <v>1331</v>
      </c>
      <c r="E5221" s="832" t="s">
        <v>333</v>
      </c>
      <c r="F5221" s="832" t="s">
        <v>1119</v>
      </c>
      <c r="G5221" s="832">
        <v>5857.17</v>
      </c>
      <c r="H5221" s="832">
        <v>11733.88</v>
      </c>
      <c r="I5221" s="832">
        <v>17610.59</v>
      </c>
      <c r="J5221" s="832">
        <v>23487.3</v>
      </c>
      <c r="K5221" s="832">
        <v>29364.01</v>
      </c>
      <c r="L5221" s="832">
        <v>35240.720000000001</v>
      </c>
      <c r="M5221" s="832">
        <v>41117.43</v>
      </c>
      <c r="N5221" s="832">
        <v>46994.14</v>
      </c>
      <c r="O5221" s="832">
        <v>46994.14</v>
      </c>
      <c r="P5221" s="832">
        <v>0</v>
      </c>
      <c r="Q5221" s="832">
        <v>0</v>
      </c>
      <c r="R5221" s="832">
        <v>0</v>
      </c>
      <c r="S5221" s="832">
        <v>5874.27</v>
      </c>
      <c r="T5221" s="832">
        <v>5874.27</v>
      </c>
      <c r="U5221" s="832">
        <v>0</v>
      </c>
      <c r="V5221" s="832">
        <v>0</v>
      </c>
      <c r="W5221" s="832">
        <v>0</v>
      </c>
      <c r="X5221" s="832">
        <v>0</v>
      </c>
      <c r="Y5221" s="832">
        <v>0</v>
      </c>
      <c r="Z5221" s="832">
        <v>0</v>
      </c>
      <c r="AA5221" s="832">
        <v>0</v>
      </c>
      <c r="AB5221" s="832">
        <v>0</v>
      </c>
      <c r="AC5221" s="832">
        <v>0</v>
      </c>
      <c r="AD5221" s="832">
        <v>0</v>
      </c>
      <c r="AE5221" s="832">
        <v>0</v>
      </c>
      <c r="AF5221" s="832">
        <v>0</v>
      </c>
      <c r="AG5221" s="832">
        <v>0</v>
      </c>
      <c r="AH5221" s="832">
        <v>0</v>
      </c>
      <c r="AI5221" s="832">
        <v>0</v>
      </c>
    </row>
    <row r="5222" spans="1:35" ht="15" customHeight="1">
      <c r="A5222" s="832" t="s">
        <v>1150</v>
      </c>
      <c r="B5222" s="832">
        <v>2026</v>
      </c>
      <c r="C5222" s="832" t="s">
        <v>1332</v>
      </c>
      <c r="D5222" s="832" t="s">
        <v>1333</v>
      </c>
      <c r="E5222" s="832" t="s">
        <v>333</v>
      </c>
      <c r="F5222" s="832" t="s">
        <v>1119</v>
      </c>
      <c r="G5222" s="832">
        <v>834.74</v>
      </c>
      <c r="H5222" s="832">
        <v>1669.48</v>
      </c>
      <c r="I5222" s="832">
        <v>2504.2199999999998</v>
      </c>
      <c r="J5222" s="832">
        <v>3338.96</v>
      </c>
      <c r="K5222" s="832">
        <v>4173.7</v>
      </c>
      <c r="L5222" s="832">
        <v>5008.4399999999996</v>
      </c>
      <c r="M5222" s="832">
        <v>5843.18</v>
      </c>
      <c r="N5222" s="832">
        <v>6677.92</v>
      </c>
      <c r="O5222" s="832">
        <v>6677.92</v>
      </c>
      <c r="P5222" s="832">
        <v>0</v>
      </c>
      <c r="Q5222" s="832">
        <v>0</v>
      </c>
      <c r="R5222" s="832">
        <v>0</v>
      </c>
      <c r="S5222" s="832">
        <v>834.74</v>
      </c>
      <c r="T5222" s="832">
        <v>834.74</v>
      </c>
      <c r="U5222" s="832">
        <v>0</v>
      </c>
      <c r="V5222" s="832">
        <v>0</v>
      </c>
      <c r="W5222" s="832">
        <v>0</v>
      </c>
      <c r="X5222" s="832">
        <v>0</v>
      </c>
      <c r="Y5222" s="832">
        <v>0</v>
      </c>
      <c r="Z5222" s="832">
        <v>0</v>
      </c>
      <c r="AA5222" s="832">
        <v>0</v>
      </c>
      <c r="AB5222" s="832">
        <v>0</v>
      </c>
      <c r="AC5222" s="832">
        <v>0</v>
      </c>
      <c r="AD5222" s="832">
        <v>0</v>
      </c>
      <c r="AE5222" s="832">
        <v>0</v>
      </c>
      <c r="AF5222" s="832">
        <v>0</v>
      </c>
      <c r="AG5222" s="832">
        <v>0</v>
      </c>
      <c r="AH5222" s="832">
        <v>0</v>
      </c>
      <c r="AI5222" s="832">
        <v>0</v>
      </c>
    </row>
    <row r="5223" spans="1:35" ht="15" customHeight="1">
      <c r="A5223" s="832" t="s">
        <v>1150</v>
      </c>
      <c r="B5223" s="832">
        <v>2026</v>
      </c>
      <c r="C5223" s="832" t="s">
        <v>1334</v>
      </c>
      <c r="D5223" s="832" t="s">
        <v>1335</v>
      </c>
      <c r="E5223" s="832" t="s">
        <v>333</v>
      </c>
      <c r="F5223" s="832" t="s">
        <v>1119</v>
      </c>
      <c r="G5223" s="832">
        <v>0</v>
      </c>
      <c r="H5223" s="832">
        <v>0</v>
      </c>
      <c r="I5223" s="832">
        <v>0</v>
      </c>
      <c r="J5223" s="832">
        <v>0</v>
      </c>
      <c r="K5223" s="832">
        <v>0</v>
      </c>
      <c r="L5223" s="832">
        <v>0</v>
      </c>
      <c r="M5223" s="832">
        <v>0</v>
      </c>
      <c r="N5223" s="832">
        <v>0</v>
      </c>
      <c r="O5223" s="832">
        <v>0</v>
      </c>
      <c r="P5223" s="832">
        <v>0</v>
      </c>
      <c r="Q5223" s="832">
        <v>0</v>
      </c>
      <c r="R5223" s="832">
        <v>0</v>
      </c>
      <c r="S5223" s="832">
        <v>0</v>
      </c>
      <c r="T5223" s="832">
        <v>0</v>
      </c>
      <c r="U5223" s="832">
        <v>0</v>
      </c>
      <c r="V5223" s="832">
        <v>0</v>
      </c>
      <c r="W5223" s="832">
        <v>0</v>
      </c>
      <c r="X5223" s="832">
        <v>0</v>
      </c>
      <c r="Y5223" s="832">
        <v>0</v>
      </c>
      <c r="Z5223" s="832">
        <v>0</v>
      </c>
      <c r="AA5223" s="832">
        <v>0</v>
      </c>
      <c r="AB5223" s="832">
        <v>0</v>
      </c>
      <c r="AC5223" s="832">
        <v>0</v>
      </c>
      <c r="AD5223" s="832">
        <v>0</v>
      </c>
      <c r="AE5223" s="832">
        <v>0</v>
      </c>
      <c r="AF5223" s="832">
        <v>0</v>
      </c>
      <c r="AG5223" s="832">
        <v>0</v>
      </c>
      <c r="AH5223" s="832">
        <v>0</v>
      </c>
      <c r="AI5223" s="832">
        <v>0</v>
      </c>
    </row>
    <row r="5224" spans="1:35" ht="15" customHeight="1">
      <c r="A5224" s="832" t="s">
        <v>1150</v>
      </c>
      <c r="B5224" s="832">
        <v>2026</v>
      </c>
      <c r="C5224" s="832" t="s">
        <v>1336</v>
      </c>
      <c r="D5224" s="832" t="s">
        <v>1337</v>
      </c>
      <c r="E5224" s="832" t="s">
        <v>333</v>
      </c>
      <c r="F5224" s="832" t="s">
        <v>1119</v>
      </c>
      <c r="G5224" s="832">
        <v>0</v>
      </c>
      <c r="H5224" s="832">
        <v>0</v>
      </c>
      <c r="I5224" s="832">
        <v>0</v>
      </c>
      <c r="J5224" s="832">
        <v>0</v>
      </c>
      <c r="K5224" s="832">
        <v>0</v>
      </c>
      <c r="L5224" s="832">
        <v>0</v>
      </c>
      <c r="M5224" s="832">
        <v>0</v>
      </c>
      <c r="N5224" s="832">
        <v>0</v>
      </c>
      <c r="O5224" s="832">
        <v>0</v>
      </c>
      <c r="P5224" s="832">
        <v>0</v>
      </c>
      <c r="Q5224" s="832">
        <v>0</v>
      </c>
      <c r="R5224" s="832">
        <v>0</v>
      </c>
      <c r="S5224" s="832">
        <v>0</v>
      </c>
      <c r="T5224" s="832">
        <v>0</v>
      </c>
      <c r="U5224" s="832">
        <v>0</v>
      </c>
      <c r="V5224" s="832">
        <v>0</v>
      </c>
      <c r="W5224" s="832">
        <v>0</v>
      </c>
      <c r="X5224" s="832">
        <v>0</v>
      </c>
      <c r="Y5224" s="832">
        <v>0</v>
      </c>
      <c r="Z5224" s="832">
        <v>0</v>
      </c>
      <c r="AA5224" s="832">
        <v>0</v>
      </c>
      <c r="AB5224" s="832">
        <v>0</v>
      </c>
      <c r="AC5224" s="832">
        <v>0</v>
      </c>
      <c r="AD5224" s="832">
        <v>0</v>
      </c>
      <c r="AE5224" s="832">
        <v>0</v>
      </c>
      <c r="AF5224" s="832">
        <v>0</v>
      </c>
      <c r="AG5224" s="832">
        <v>0</v>
      </c>
      <c r="AH5224" s="832">
        <v>0</v>
      </c>
      <c r="AI5224" s="832">
        <v>0</v>
      </c>
    </row>
    <row r="5225" spans="1:35" ht="15" customHeight="1">
      <c r="A5225" s="832" t="s">
        <v>1150</v>
      </c>
      <c r="B5225" s="832">
        <v>2026</v>
      </c>
      <c r="C5225" s="832" t="s">
        <v>1338</v>
      </c>
      <c r="D5225" s="832" t="s">
        <v>1339</v>
      </c>
      <c r="E5225" s="832" t="s">
        <v>333</v>
      </c>
      <c r="F5225" s="832" t="s">
        <v>1119</v>
      </c>
      <c r="G5225" s="832">
        <v>802.56</v>
      </c>
      <c r="H5225" s="832">
        <v>1591.3</v>
      </c>
      <c r="I5225" s="832">
        <v>2366.4499999999998</v>
      </c>
      <c r="J5225" s="832">
        <v>3155.19</v>
      </c>
      <c r="K5225" s="832">
        <v>3943.93</v>
      </c>
      <c r="L5225" s="832">
        <v>4732.67</v>
      </c>
      <c r="M5225" s="832">
        <v>5521.41</v>
      </c>
      <c r="N5225" s="832">
        <v>6310.15</v>
      </c>
      <c r="O5225" s="832">
        <v>6310.15</v>
      </c>
      <c r="P5225" s="832">
        <v>0</v>
      </c>
      <c r="Q5225" s="832">
        <v>0</v>
      </c>
      <c r="R5225" s="832">
        <v>0</v>
      </c>
      <c r="S5225" s="832">
        <v>788.77</v>
      </c>
      <c r="T5225" s="832">
        <v>788.77</v>
      </c>
      <c r="U5225" s="832">
        <v>0</v>
      </c>
      <c r="V5225" s="832">
        <v>0</v>
      </c>
      <c r="W5225" s="832">
        <v>0</v>
      </c>
      <c r="X5225" s="832">
        <v>0</v>
      </c>
      <c r="Y5225" s="832">
        <v>0</v>
      </c>
      <c r="Z5225" s="832">
        <v>0</v>
      </c>
      <c r="AA5225" s="832">
        <v>0</v>
      </c>
      <c r="AB5225" s="832">
        <v>0</v>
      </c>
      <c r="AC5225" s="832">
        <v>0</v>
      </c>
      <c r="AD5225" s="832">
        <v>0</v>
      </c>
      <c r="AE5225" s="832">
        <v>0</v>
      </c>
      <c r="AF5225" s="832">
        <v>0</v>
      </c>
      <c r="AG5225" s="832">
        <v>0</v>
      </c>
      <c r="AH5225" s="832">
        <v>0</v>
      </c>
      <c r="AI5225" s="832">
        <v>0</v>
      </c>
    </row>
    <row r="5226" spans="1:35" ht="15" customHeight="1">
      <c r="A5226" s="832" t="s">
        <v>1150</v>
      </c>
      <c r="B5226" s="832">
        <v>2026</v>
      </c>
      <c r="C5226" s="832" t="s">
        <v>1340</v>
      </c>
      <c r="D5226" s="832" t="s">
        <v>1341</v>
      </c>
      <c r="E5226" s="832" t="s">
        <v>333</v>
      </c>
      <c r="F5226" s="832" t="s">
        <v>1119</v>
      </c>
      <c r="G5226" s="832">
        <v>0</v>
      </c>
      <c r="H5226" s="832">
        <v>0</v>
      </c>
      <c r="I5226" s="832">
        <v>0</v>
      </c>
      <c r="J5226" s="832">
        <v>0</v>
      </c>
      <c r="K5226" s="832">
        <v>0</v>
      </c>
      <c r="L5226" s="832">
        <v>0</v>
      </c>
      <c r="M5226" s="832">
        <v>0</v>
      </c>
      <c r="N5226" s="832">
        <v>0</v>
      </c>
      <c r="O5226" s="832">
        <v>0</v>
      </c>
      <c r="P5226" s="832">
        <v>0</v>
      </c>
      <c r="Q5226" s="832">
        <v>0</v>
      </c>
      <c r="R5226" s="832">
        <v>0</v>
      </c>
      <c r="S5226" s="832">
        <v>0</v>
      </c>
      <c r="T5226" s="832">
        <v>0</v>
      </c>
      <c r="U5226" s="832">
        <v>0</v>
      </c>
      <c r="V5226" s="832">
        <v>0</v>
      </c>
      <c r="W5226" s="832">
        <v>0</v>
      </c>
      <c r="X5226" s="832">
        <v>0</v>
      </c>
      <c r="Y5226" s="832">
        <v>0</v>
      </c>
      <c r="Z5226" s="832">
        <v>0</v>
      </c>
      <c r="AA5226" s="832">
        <v>0</v>
      </c>
      <c r="AB5226" s="832">
        <v>0</v>
      </c>
      <c r="AC5226" s="832">
        <v>0</v>
      </c>
      <c r="AD5226" s="832">
        <v>0</v>
      </c>
      <c r="AE5226" s="832">
        <v>0</v>
      </c>
      <c r="AF5226" s="832">
        <v>0</v>
      </c>
      <c r="AG5226" s="832">
        <v>0</v>
      </c>
      <c r="AH5226" s="832">
        <v>0</v>
      </c>
      <c r="AI5226" s="832">
        <v>0</v>
      </c>
    </row>
    <row r="5227" spans="1:35" ht="15" customHeight="1">
      <c r="A5227" s="832" t="s">
        <v>1150</v>
      </c>
      <c r="B5227" s="832">
        <v>2026</v>
      </c>
      <c r="C5227" s="832" t="s">
        <v>1342</v>
      </c>
      <c r="D5227" s="832" t="s">
        <v>1343</v>
      </c>
      <c r="E5227" s="832" t="s">
        <v>333</v>
      </c>
      <c r="F5227" s="832" t="s">
        <v>1119</v>
      </c>
      <c r="G5227" s="832">
        <v>2853.43</v>
      </c>
      <c r="H5227" s="832">
        <v>5632.62</v>
      </c>
      <c r="I5227" s="832">
        <v>7774.33</v>
      </c>
      <c r="J5227" s="832">
        <v>7774.33</v>
      </c>
      <c r="K5227" s="832">
        <v>11312.23</v>
      </c>
      <c r="L5227" s="832">
        <v>12931.57</v>
      </c>
      <c r="M5227" s="832">
        <v>14506.43</v>
      </c>
      <c r="N5227" s="832">
        <v>16065.72</v>
      </c>
      <c r="O5227" s="832">
        <v>16065.72</v>
      </c>
      <c r="P5227" s="832">
        <v>0</v>
      </c>
      <c r="Q5227" s="832">
        <v>0</v>
      </c>
      <c r="R5227" s="832">
        <v>0</v>
      </c>
      <c r="S5227" s="832">
        <v>2008.22</v>
      </c>
      <c r="T5227" s="832">
        <v>2008.22</v>
      </c>
      <c r="U5227" s="832">
        <v>0</v>
      </c>
      <c r="V5227" s="832">
        <v>0</v>
      </c>
      <c r="W5227" s="832">
        <v>0</v>
      </c>
      <c r="X5227" s="832">
        <v>0</v>
      </c>
      <c r="Y5227" s="832">
        <v>0</v>
      </c>
      <c r="Z5227" s="832">
        <v>0</v>
      </c>
      <c r="AA5227" s="832">
        <v>0</v>
      </c>
      <c r="AB5227" s="832">
        <v>0</v>
      </c>
      <c r="AC5227" s="832">
        <v>0</v>
      </c>
      <c r="AD5227" s="832">
        <v>0</v>
      </c>
      <c r="AE5227" s="832">
        <v>0</v>
      </c>
      <c r="AF5227" s="832">
        <v>0</v>
      </c>
      <c r="AG5227" s="832">
        <v>0</v>
      </c>
      <c r="AH5227" s="832">
        <v>0</v>
      </c>
      <c r="AI5227" s="832">
        <v>0</v>
      </c>
    </row>
    <row r="5228" spans="1:35" ht="15" customHeight="1">
      <c r="A5228" s="832" t="s">
        <v>1150</v>
      </c>
      <c r="B5228" s="832">
        <v>2026</v>
      </c>
      <c r="C5228" s="832" t="s">
        <v>1344</v>
      </c>
      <c r="D5228" s="832" t="s">
        <v>1345</v>
      </c>
      <c r="E5228" s="832" t="s">
        <v>333</v>
      </c>
      <c r="F5228" s="832" t="s">
        <v>1119</v>
      </c>
      <c r="G5228" s="832">
        <v>250</v>
      </c>
      <c r="H5228" s="832">
        <v>500</v>
      </c>
      <c r="I5228" s="832">
        <v>1010</v>
      </c>
      <c r="J5228" s="832">
        <v>1260</v>
      </c>
      <c r="K5228" s="832">
        <v>1543.8</v>
      </c>
      <c r="L5228" s="832">
        <v>1793.8</v>
      </c>
      <c r="M5228" s="832">
        <v>2043.8</v>
      </c>
      <c r="N5228" s="832">
        <v>2293.8000000000002</v>
      </c>
      <c r="O5228" s="832">
        <v>2293.8000000000002</v>
      </c>
      <c r="P5228" s="832">
        <v>0</v>
      </c>
      <c r="Q5228" s="832">
        <v>0</v>
      </c>
      <c r="R5228" s="832">
        <v>0</v>
      </c>
      <c r="S5228" s="832">
        <v>286.73</v>
      </c>
      <c r="T5228" s="832">
        <v>286.73</v>
      </c>
      <c r="U5228" s="832">
        <v>0</v>
      </c>
      <c r="V5228" s="832">
        <v>0</v>
      </c>
      <c r="W5228" s="832">
        <v>0</v>
      </c>
      <c r="X5228" s="832">
        <v>0</v>
      </c>
      <c r="Y5228" s="832">
        <v>0</v>
      </c>
      <c r="Z5228" s="832">
        <v>0</v>
      </c>
      <c r="AA5228" s="832">
        <v>0</v>
      </c>
      <c r="AB5228" s="832">
        <v>0</v>
      </c>
      <c r="AC5228" s="832">
        <v>0</v>
      </c>
      <c r="AD5228" s="832">
        <v>0</v>
      </c>
      <c r="AE5228" s="832">
        <v>0</v>
      </c>
      <c r="AF5228" s="832">
        <v>0</v>
      </c>
      <c r="AG5228" s="832">
        <v>0</v>
      </c>
      <c r="AH5228" s="832">
        <v>0</v>
      </c>
      <c r="AI5228" s="832">
        <v>0</v>
      </c>
    </row>
    <row r="5229" spans="1:35" ht="15" customHeight="1">
      <c r="A5229" s="832" t="s">
        <v>1150</v>
      </c>
      <c r="B5229" s="832">
        <v>2026</v>
      </c>
      <c r="C5229" s="832" t="s">
        <v>1346</v>
      </c>
      <c r="D5229" s="832" t="s">
        <v>1347</v>
      </c>
      <c r="E5229" s="832" t="s">
        <v>333</v>
      </c>
      <c r="F5229" s="832" t="s">
        <v>1119</v>
      </c>
      <c r="G5229" s="832">
        <v>-20.8</v>
      </c>
      <c r="H5229" s="832">
        <v>-12.05</v>
      </c>
      <c r="I5229" s="832">
        <v>152.94999999999999</v>
      </c>
      <c r="J5229" s="832">
        <v>152.94999999999999</v>
      </c>
      <c r="K5229" s="832">
        <v>170.45</v>
      </c>
      <c r="L5229" s="832">
        <v>170.45</v>
      </c>
      <c r="M5229" s="832">
        <v>704.3</v>
      </c>
      <c r="N5229" s="832">
        <v>616.49</v>
      </c>
      <c r="O5229" s="832">
        <v>616.49</v>
      </c>
      <c r="P5229" s="832">
        <v>0</v>
      </c>
      <c r="Q5229" s="832">
        <v>0</v>
      </c>
      <c r="R5229" s="832">
        <v>0</v>
      </c>
      <c r="S5229" s="832">
        <v>77.06</v>
      </c>
      <c r="T5229" s="832">
        <v>77.06</v>
      </c>
      <c r="U5229" s="832">
        <v>0</v>
      </c>
      <c r="V5229" s="832">
        <v>0</v>
      </c>
      <c r="W5229" s="832">
        <v>0</v>
      </c>
      <c r="X5229" s="832">
        <v>0</v>
      </c>
      <c r="Y5229" s="832">
        <v>0</v>
      </c>
      <c r="Z5229" s="832">
        <v>0</v>
      </c>
      <c r="AA5229" s="832">
        <v>0</v>
      </c>
      <c r="AB5229" s="832">
        <v>0</v>
      </c>
      <c r="AC5229" s="832">
        <v>0</v>
      </c>
      <c r="AD5229" s="832">
        <v>0</v>
      </c>
      <c r="AE5229" s="832">
        <v>0</v>
      </c>
      <c r="AF5229" s="832">
        <v>0</v>
      </c>
      <c r="AG5229" s="832">
        <v>0</v>
      </c>
      <c r="AH5229" s="832">
        <v>0</v>
      </c>
      <c r="AI5229" s="832">
        <v>0</v>
      </c>
    </row>
    <row r="5230" spans="1:35" ht="15" customHeight="1">
      <c r="A5230" s="832" t="s">
        <v>1150</v>
      </c>
      <c r="B5230" s="832">
        <v>2026</v>
      </c>
      <c r="C5230" s="832" t="s">
        <v>1348</v>
      </c>
      <c r="D5230" s="832" t="s">
        <v>1349</v>
      </c>
      <c r="E5230" s="832" t="s">
        <v>333</v>
      </c>
      <c r="F5230" s="832" t="s">
        <v>1119</v>
      </c>
      <c r="G5230" s="832">
        <v>0</v>
      </c>
      <c r="H5230" s="832">
        <v>0</v>
      </c>
      <c r="I5230" s="832">
        <v>0</v>
      </c>
      <c r="J5230" s="832">
        <v>0</v>
      </c>
      <c r="K5230" s="832">
        <v>0</v>
      </c>
      <c r="L5230" s="832">
        <v>0</v>
      </c>
      <c r="M5230" s="832">
        <v>0</v>
      </c>
      <c r="N5230" s="832">
        <v>0</v>
      </c>
      <c r="O5230" s="832">
        <v>0</v>
      </c>
      <c r="P5230" s="832">
        <v>0</v>
      </c>
      <c r="Q5230" s="832">
        <v>0</v>
      </c>
      <c r="R5230" s="832">
        <v>0</v>
      </c>
      <c r="S5230" s="832">
        <v>0</v>
      </c>
      <c r="T5230" s="832">
        <v>0</v>
      </c>
      <c r="U5230" s="832">
        <v>0</v>
      </c>
      <c r="V5230" s="832">
        <v>0</v>
      </c>
      <c r="W5230" s="832">
        <v>0</v>
      </c>
      <c r="X5230" s="832">
        <v>0</v>
      </c>
      <c r="Y5230" s="832">
        <v>0</v>
      </c>
      <c r="Z5230" s="832">
        <v>0</v>
      </c>
      <c r="AA5230" s="832">
        <v>0</v>
      </c>
      <c r="AB5230" s="832">
        <v>0</v>
      </c>
      <c r="AC5230" s="832">
        <v>0</v>
      </c>
      <c r="AD5230" s="832">
        <v>0</v>
      </c>
      <c r="AE5230" s="832">
        <v>0</v>
      </c>
      <c r="AF5230" s="832">
        <v>0</v>
      </c>
      <c r="AG5230" s="832">
        <v>0</v>
      </c>
      <c r="AH5230" s="832">
        <v>0</v>
      </c>
      <c r="AI5230" s="832">
        <v>0</v>
      </c>
    </row>
    <row r="5231" spans="1:35" ht="15" customHeight="1">
      <c r="A5231" s="832" t="s">
        <v>1150</v>
      </c>
      <c r="B5231" s="832">
        <v>2026</v>
      </c>
      <c r="C5231" s="832" t="s">
        <v>1350</v>
      </c>
      <c r="D5231" s="832" t="s">
        <v>1351</v>
      </c>
      <c r="E5231" s="832" t="s">
        <v>333</v>
      </c>
      <c r="F5231" s="832" t="s">
        <v>1119</v>
      </c>
      <c r="G5231" s="832">
        <v>0</v>
      </c>
      <c r="H5231" s="832">
        <v>0</v>
      </c>
      <c r="I5231" s="832">
        <v>0</v>
      </c>
      <c r="J5231" s="832">
        <v>0</v>
      </c>
      <c r="K5231" s="832">
        <v>0</v>
      </c>
      <c r="L5231" s="832">
        <v>0</v>
      </c>
      <c r="M5231" s="832">
        <v>0</v>
      </c>
      <c r="N5231" s="832">
        <v>0</v>
      </c>
      <c r="O5231" s="832">
        <v>0</v>
      </c>
      <c r="P5231" s="832">
        <v>0</v>
      </c>
      <c r="Q5231" s="832">
        <v>0</v>
      </c>
      <c r="R5231" s="832">
        <v>0</v>
      </c>
      <c r="S5231" s="832">
        <v>0</v>
      </c>
      <c r="T5231" s="832">
        <v>0</v>
      </c>
      <c r="U5231" s="832">
        <v>0</v>
      </c>
      <c r="V5231" s="832">
        <v>0</v>
      </c>
      <c r="W5231" s="832">
        <v>0</v>
      </c>
      <c r="X5231" s="832">
        <v>0</v>
      </c>
      <c r="Y5231" s="832">
        <v>0</v>
      </c>
      <c r="Z5231" s="832">
        <v>0</v>
      </c>
      <c r="AA5231" s="832">
        <v>0</v>
      </c>
      <c r="AB5231" s="832">
        <v>0</v>
      </c>
      <c r="AC5231" s="832">
        <v>0</v>
      </c>
      <c r="AD5231" s="832">
        <v>0</v>
      </c>
      <c r="AE5231" s="832">
        <v>0</v>
      </c>
      <c r="AF5231" s="832">
        <v>0</v>
      </c>
      <c r="AG5231" s="832">
        <v>0</v>
      </c>
      <c r="AH5231" s="832">
        <v>0</v>
      </c>
      <c r="AI5231" s="832">
        <v>0</v>
      </c>
    </row>
    <row r="5232" spans="1:35" ht="15" customHeight="1">
      <c r="A5232" s="832" t="s">
        <v>1150</v>
      </c>
      <c r="B5232" s="832">
        <v>2026</v>
      </c>
      <c r="C5232" s="832" t="s">
        <v>1352</v>
      </c>
      <c r="D5232" s="832" t="s">
        <v>1353</v>
      </c>
      <c r="E5232" s="832" t="s">
        <v>333</v>
      </c>
      <c r="F5232" s="832" t="s">
        <v>1119</v>
      </c>
      <c r="G5232" s="832">
        <v>10355.44</v>
      </c>
      <c r="H5232" s="832">
        <v>16001.2</v>
      </c>
      <c r="I5232" s="832">
        <v>19966.349999999999</v>
      </c>
      <c r="J5232" s="832">
        <v>29175.48</v>
      </c>
      <c r="K5232" s="832">
        <v>34678.480000000003</v>
      </c>
      <c r="L5232" s="832">
        <v>40887.74</v>
      </c>
      <c r="M5232" s="832">
        <v>46657.43</v>
      </c>
      <c r="N5232" s="832">
        <v>49604.46</v>
      </c>
      <c r="O5232" s="832">
        <v>49604.46</v>
      </c>
      <c r="P5232" s="832">
        <v>0</v>
      </c>
      <c r="Q5232" s="832">
        <v>0</v>
      </c>
      <c r="R5232" s="832">
        <v>0</v>
      </c>
      <c r="S5232" s="832">
        <v>6200.56</v>
      </c>
      <c r="T5232" s="832">
        <v>6200.56</v>
      </c>
      <c r="U5232" s="832">
        <v>0</v>
      </c>
      <c r="V5232" s="832">
        <v>0</v>
      </c>
      <c r="W5232" s="832">
        <v>0</v>
      </c>
      <c r="X5232" s="832">
        <v>0</v>
      </c>
      <c r="Y5232" s="832">
        <v>0</v>
      </c>
      <c r="Z5232" s="832">
        <v>0</v>
      </c>
      <c r="AA5232" s="832">
        <v>0</v>
      </c>
      <c r="AB5232" s="832">
        <v>0</v>
      </c>
      <c r="AC5232" s="832">
        <v>0</v>
      </c>
      <c r="AD5232" s="832">
        <v>0</v>
      </c>
      <c r="AE5232" s="832">
        <v>0</v>
      </c>
      <c r="AF5232" s="832">
        <v>0</v>
      </c>
      <c r="AG5232" s="832">
        <v>0</v>
      </c>
      <c r="AH5232" s="832">
        <v>0</v>
      </c>
      <c r="AI5232" s="832">
        <v>0</v>
      </c>
    </row>
    <row r="5233" spans="1:35" ht="15" customHeight="1">
      <c r="A5233" s="832" t="s">
        <v>1150</v>
      </c>
      <c r="B5233" s="832">
        <v>2026</v>
      </c>
      <c r="C5233" s="832" t="s">
        <v>1354</v>
      </c>
      <c r="D5233" s="832" t="s">
        <v>1355</v>
      </c>
      <c r="E5233" s="832" t="s">
        <v>333</v>
      </c>
      <c r="F5233" s="832" t="s">
        <v>1119</v>
      </c>
      <c r="G5233" s="832">
        <v>20921.490000000002</v>
      </c>
      <c r="H5233" s="832">
        <v>40277.4</v>
      </c>
      <c r="I5233" s="832">
        <v>60808.55</v>
      </c>
      <c r="J5233" s="832">
        <v>81870.11</v>
      </c>
      <c r="K5233" s="832">
        <v>101853.2</v>
      </c>
      <c r="L5233" s="832">
        <v>121342.72</v>
      </c>
      <c r="M5233" s="832">
        <v>140187.13</v>
      </c>
      <c r="N5233" s="832">
        <v>154592.76999999999</v>
      </c>
      <c r="O5233" s="832">
        <v>156168.64000000001</v>
      </c>
      <c r="P5233" s="832">
        <v>0</v>
      </c>
      <c r="Q5233" s="832">
        <v>0</v>
      </c>
      <c r="R5233" s="832">
        <v>0</v>
      </c>
      <c r="S5233" s="832">
        <v>19324.099999999999</v>
      </c>
      <c r="T5233" s="832">
        <v>19324.099999999999</v>
      </c>
      <c r="U5233" s="832">
        <v>0</v>
      </c>
      <c r="V5233" s="832">
        <v>0</v>
      </c>
      <c r="W5233" s="832">
        <v>0</v>
      </c>
      <c r="X5233" s="832">
        <v>0</v>
      </c>
      <c r="Y5233" s="832">
        <v>0</v>
      </c>
      <c r="Z5233" s="832">
        <v>0</v>
      </c>
      <c r="AA5233" s="832">
        <v>0</v>
      </c>
      <c r="AB5233" s="832">
        <v>0</v>
      </c>
      <c r="AC5233" s="832">
        <v>0</v>
      </c>
      <c r="AD5233" s="832">
        <v>0</v>
      </c>
      <c r="AE5233" s="832">
        <v>0</v>
      </c>
      <c r="AF5233" s="832">
        <v>0</v>
      </c>
      <c r="AG5233" s="832">
        <v>0</v>
      </c>
      <c r="AH5233" s="832">
        <v>0</v>
      </c>
      <c r="AI5233" s="832">
        <v>0</v>
      </c>
    </row>
    <row r="5234" spans="1:35" ht="15" customHeight="1">
      <c r="A5234" s="832" t="s">
        <v>1150</v>
      </c>
      <c r="B5234" s="832">
        <v>2026</v>
      </c>
      <c r="C5234" s="832" t="s">
        <v>1356</v>
      </c>
      <c r="D5234" s="832" t="s">
        <v>1357</v>
      </c>
      <c r="E5234" s="832" t="s">
        <v>333</v>
      </c>
      <c r="F5234" s="832" t="s">
        <v>1119</v>
      </c>
      <c r="G5234" s="832">
        <v>2905.52</v>
      </c>
      <c r="H5234" s="832">
        <v>4549.1000000000004</v>
      </c>
      <c r="I5234" s="832">
        <v>6892.54</v>
      </c>
      <c r="J5234" s="832">
        <v>9615.66</v>
      </c>
      <c r="K5234" s="832">
        <v>12458.91</v>
      </c>
      <c r="L5234" s="832">
        <v>15238.94</v>
      </c>
      <c r="M5234" s="832">
        <v>17843.89</v>
      </c>
      <c r="N5234" s="832">
        <v>19058.41</v>
      </c>
      <c r="O5234" s="832">
        <v>19165.07</v>
      </c>
      <c r="P5234" s="832">
        <v>0</v>
      </c>
      <c r="Q5234" s="832">
        <v>0</v>
      </c>
      <c r="R5234" s="832">
        <v>0</v>
      </c>
      <c r="S5234" s="832">
        <v>2382.3000000000002</v>
      </c>
      <c r="T5234" s="832">
        <v>2382.3000000000002</v>
      </c>
      <c r="U5234" s="832">
        <v>0</v>
      </c>
      <c r="V5234" s="832">
        <v>0</v>
      </c>
      <c r="W5234" s="832">
        <v>0</v>
      </c>
      <c r="X5234" s="832">
        <v>0</v>
      </c>
      <c r="Y5234" s="832">
        <v>0</v>
      </c>
      <c r="Z5234" s="832">
        <v>0</v>
      </c>
      <c r="AA5234" s="832">
        <v>0</v>
      </c>
      <c r="AB5234" s="832">
        <v>0</v>
      </c>
      <c r="AC5234" s="832">
        <v>0</v>
      </c>
      <c r="AD5234" s="832">
        <v>0</v>
      </c>
      <c r="AE5234" s="832">
        <v>0</v>
      </c>
      <c r="AF5234" s="832">
        <v>0</v>
      </c>
      <c r="AG5234" s="832">
        <v>0</v>
      </c>
      <c r="AH5234" s="832">
        <v>0</v>
      </c>
      <c r="AI5234" s="832">
        <v>0</v>
      </c>
    </row>
    <row r="5235" spans="1:35" ht="15" customHeight="1">
      <c r="A5235" s="832" t="s">
        <v>1150</v>
      </c>
      <c r="B5235" s="832">
        <v>2026</v>
      </c>
      <c r="C5235" s="832" t="s">
        <v>1358</v>
      </c>
      <c r="D5235" s="832" t="s">
        <v>1359</v>
      </c>
      <c r="E5235" s="832" t="s">
        <v>333</v>
      </c>
      <c r="F5235" s="832" t="s">
        <v>1119</v>
      </c>
      <c r="G5235" s="832">
        <v>0</v>
      </c>
      <c r="H5235" s="832">
        <v>0</v>
      </c>
      <c r="I5235" s="832">
        <v>0</v>
      </c>
      <c r="J5235" s="832">
        <v>0</v>
      </c>
      <c r="K5235" s="832">
        <v>0</v>
      </c>
      <c r="L5235" s="832">
        <v>0</v>
      </c>
      <c r="M5235" s="832">
        <v>0</v>
      </c>
      <c r="N5235" s="832">
        <v>0</v>
      </c>
      <c r="O5235" s="832">
        <v>0</v>
      </c>
      <c r="P5235" s="832">
        <v>0</v>
      </c>
      <c r="Q5235" s="832">
        <v>0</v>
      </c>
      <c r="R5235" s="832">
        <v>0</v>
      </c>
      <c r="S5235" s="832">
        <v>0</v>
      </c>
      <c r="T5235" s="832">
        <v>0</v>
      </c>
      <c r="U5235" s="832">
        <v>0</v>
      </c>
      <c r="V5235" s="832">
        <v>0</v>
      </c>
      <c r="W5235" s="832">
        <v>0</v>
      </c>
      <c r="X5235" s="832">
        <v>0</v>
      </c>
      <c r="Y5235" s="832">
        <v>0</v>
      </c>
      <c r="Z5235" s="832">
        <v>0</v>
      </c>
      <c r="AA5235" s="832">
        <v>0</v>
      </c>
      <c r="AB5235" s="832">
        <v>0</v>
      </c>
      <c r="AC5235" s="832">
        <v>0</v>
      </c>
      <c r="AD5235" s="832">
        <v>0</v>
      </c>
      <c r="AE5235" s="832">
        <v>0</v>
      </c>
      <c r="AF5235" s="832">
        <v>0</v>
      </c>
      <c r="AG5235" s="832">
        <v>0</v>
      </c>
      <c r="AH5235" s="832">
        <v>0</v>
      </c>
      <c r="AI5235" s="832">
        <v>0</v>
      </c>
    </row>
    <row r="5236" spans="1:35" ht="15" customHeight="1">
      <c r="A5236" s="832" t="s">
        <v>1150</v>
      </c>
      <c r="B5236" s="832">
        <v>2026</v>
      </c>
      <c r="C5236" s="832" t="s">
        <v>1360</v>
      </c>
      <c r="D5236" s="832" t="s">
        <v>1361</v>
      </c>
      <c r="E5236" s="832" t="s">
        <v>333</v>
      </c>
      <c r="F5236" s="832" t="s">
        <v>1119</v>
      </c>
      <c r="G5236" s="832">
        <v>0</v>
      </c>
      <c r="H5236" s="832">
        <v>0</v>
      </c>
      <c r="I5236" s="832">
        <v>0</v>
      </c>
      <c r="J5236" s="832">
        <v>0</v>
      </c>
      <c r="K5236" s="832">
        <v>0</v>
      </c>
      <c r="L5236" s="832">
        <v>0</v>
      </c>
      <c r="M5236" s="832">
        <v>0</v>
      </c>
      <c r="N5236" s="832">
        <v>0</v>
      </c>
      <c r="O5236" s="832">
        <v>0</v>
      </c>
      <c r="P5236" s="832">
        <v>0</v>
      </c>
      <c r="Q5236" s="832">
        <v>0</v>
      </c>
      <c r="R5236" s="832">
        <v>0</v>
      </c>
      <c r="S5236" s="832">
        <v>0</v>
      </c>
      <c r="T5236" s="832">
        <v>0</v>
      </c>
      <c r="U5236" s="832">
        <v>0</v>
      </c>
      <c r="V5236" s="832">
        <v>0</v>
      </c>
      <c r="W5236" s="832">
        <v>0</v>
      </c>
      <c r="X5236" s="832">
        <v>0</v>
      </c>
      <c r="Y5236" s="832">
        <v>0</v>
      </c>
      <c r="Z5236" s="832">
        <v>0</v>
      </c>
      <c r="AA5236" s="832">
        <v>0</v>
      </c>
      <c r="AB5236" s="832">
        <v>0</v>
      </c>
      <c r="AC5236" s="832">
        <v>0</v>
      </c>
      <c r="AD5236" s="832">
        <v>0</v>
      </c>
      <c r="AE5236" s="832">
        <v>0</v>
      </c>
      <c r="AF5236" s="832">
        <v>0</v>
      </c>
      <c r="AG5236" s="832">
        <v>0</v>
      </c>
      <c r="AH5236" s="832">
        <v>0</v>
      </c>
      <c r="AI5236" s="832">
        <v>0</v>
      </c>
    </row>
    <row r="5237" spans="1:35" ht="15" customHeight="1">
      <c r="A5237" s="832" t="s">
        <v>1150</v>
      </c>
      <c r="B5237" s="832">
        <v>2026</v>
      </c>
      <c r="C5237" s="832" t="s">
        <v>1362</v>
      </c>
      <c r="D5237" s="832" t="s">
        <v>1363</v>
      </c>
      <c r="E5237" s="832" t="s">
        <v>333</v>
      </c>
      <c r="F5237" s="832" t="s">
        <v>1119</v>
      </c>
      <c r="G5237" s="832">
        <v>454.1</v>
      </c>
      <c r="H5237" s="832">
        <v>764.91</v>
      </c>
      <c r="I5237" s="832">
        <v>1163.72</v>
      </c>
      <c r="J5237" s="832">
        <v>1707.38</v>
      </c>
      <c r="K5237" s="832">
        <v>2026.48</v>
      </c>
      <c r="L5237" s="832">
        <v>2379.58</v>
      </c>
      <c r="M5237" s="832">
        <v>2712.93</v>
      </c>
      <c r="N5237" s="832">
        <v>3023.25</v>
      </c>
      <c r="O5237" s="832">
        <v>3023.25</v>
      </c>
      <c r="P5237" s="832">
        <v>0</v>
      </c>
      <c r="Q5237" s="832">
        <v>0</v>
      </c>
      <c r="R5237" s="832">
        <v>0</v>
      </c>
      <c r="S5237" s="832">
        <v>377.91</v>
      </c>
      <c r="T5237" s="832">
        <v>377.91</v>
      </c>
      <c r="U5237" s="832">
        <v>0</v>
      </c>
      <c r="V5237" s="832">
        <v>0</v>
      </c>
      <c r="W5237" s="832">
        <v>0</v>
      </c>
      <c r="X5237" s="832">
        <v>0</v>
      </c>
      <c r="Y5237" s="832">
        <v>0</v>
      </c>
      <c r="Z5237" s="832">
        <v>0</v>
      </c>
      <c r="AA5237" s="832">
        <v>0</v>
      </c>
      <c r="AB5237" s="832">
        <v>0</v>
      </c>
      <c r="AC5237" s="832">
        <v>0</v>
      </c>
      <c r="AD5237" s="832">
        <v>0</v>
      </c>
      <c r="AE5237" s="832">
        <v>0</v>
      </c>
      <c r="AF5237" s="832">
        <v>0</v>
      </c>
      <c r="AG5237" s="832">
        <v>0</v>
      </c>
      <c r="AH5237" s="832">
        <v>0</v>
      </c>
      <c r="AI5237" s="832">
        <v>0</v>
      </c>
    </row>
    <row r="5238" spans="1:35" ht="15" customHeight="1">
      <c r="A5238" s="832" t="s">
        <v>1150</v>
      </c>
      <c r="B5238" s="832">
        <v>2026</v>
      </c>
      <c r="C5238" s="832" t="s">
        <v>1364</v>
      </c>
      <c r="D5238" s="832" t="s">
        <v>1365</v>
      </c>
      <c r="E5238" s="832" t="s">
        <v>333</v>
      </c>
      <c r="F5238" s="832" t="s">
        <v>1119</v>
      </c>
      <c r="G5238" s="832">
        <v>3910.22</v>
      </c>
      <c r="H5238" s="832">
        <v>11956.6</v>
      </c>
      <c r="I5238" s="832">
        <v>16165.18</v>
      </c>
      <c r="J5238" s="832">
        <v>20355.13</v>
      </c>
      <c r="K5238" s="832">
        <v>24955.439999999999</v>
      </c>
      <c r="L5238" s="832">
        <v>29149.07</v>
      </c>
      <c r="M5238" s="832">
        <v>32642.62</v>
      </c>
      <c r="N5238" s="832">
        <v>35690.519999999997</v>
      </c>
      <c r="O5238" s="832">
        <v>35789.620000000003</v>
      </c>
      <c r="P5238" s="832">
        <v>0</v>
      </c>
      <c r="Q5238" s="832">
        <v>0</v>
      </c>
      <c r="R5238" s="832">
        <v>0</v>
      </c>
      <c r="S5238" s="832">
        <v>4461.32</v>
      </c>
      <c r="T5238" s="832">
        <v>4461.32</v>
      </c>
      <c r="U5238" s="832">
        <v>0</v>
      </c>
      <c r="V5238" s="832">
        <v>0</v>
      </c>
      <c r="W5238" s="832">
        <v>0</v>
      </c>
      <c r="X5238" s="832">
        <v>0</v>
      </c>
      <c r="Y5238" s="832">
        <v>0</v>
      </c>
      <c r="Z5238" s="832">
        <v>0</v>
      </c>
      <c r="AA5238" s="832">
        <v>0</v>
      </c>
      <c r="AB5238" s="832">
        <v>0</v>
      </c>
      <c r="AC5238" s="832">
        <v>0</v>
      </c>
      <c r="AD5238" s="832">
        <v>0</v>
      </c>
      <c r="AE5238" s="832">
        <v>0</v>
      </c>
      <c r="AF5238" s="832">
        <v>0</v>
      </c>
      <c r="AG5238" s="832">
        <v>0</v>
      </c>
      <c r="AH5238" s="832">
        <v>0</v>
      </c>
      <c r="AI5238" s="832">
        <v>0</v>
      </c>
    </row>
    <row r="5239" spans="1:35" ht="15" customHeight="1">
      <c r="A5239" s="832" t="s">
        <v>1150</v>
      </c>
      <c r="B5239" s="832">
        <v>2026</v>
      </c>
      <c r="C5239" s="832" t="s">
        <v>1366</v>
      </c>
      <c r="D5239" s="832" t="s">
        <v>1367</v>
      </c>
      <c r="E5239" s="832" t="s">
        <v>333</v>
      </c>
      <c r="F5239" s="832" t="s">
        <v>1119</v>
      </c>
      <c r="G5239" s="832">
        <v>0</v>
      </c>
      <c r="H5239" s="832">
        <v>0</v>
      </c>
      <c r="I5239" s="832">
        <v>0</v>
      </c>
      <c r="J5239" s="832">
        <v>0</v>
      </c>
      <c r="K5239" s="832">
        <v>0</v>
      </c>
      <c r="L5239" s="832">
        <v>0</v>
      </c>
      <c r="M5239" s="832">
        <v>0</v>
      </c>
      <c r="N5239" s="832">
        <v>0</v>
      </c>
      <c r="O5239" s="832">
        <v>0</v>
      </c>
      <c r="P5239" s="832">
        <v>0</v>
      </c>
      <c r="Q5239" s="832">
        <v>0</v>
      </c>
      <c r="R5239" s="832">
        <v>0</v>
      </c>
      <c r="S5239" s="832">
        <v>0</v>
      </c>
      <c r="T5239" s="832">
        <v>0</v>
      </c>
      <c r="U5239" s="832">
        <v>0</v>
      </c>
      <c r="V5239" s="832">
        <v>0</v>
      </c>
      <c r="W5239" s="832">
        <v>0</v>
      </c>
      <c r="X5239" s="832">
        <v>0</v>
      </c>
      <c r="Y5239" s="832">
        <v>0</v>
      </c>
      <c r="Z5239" s="832">
        <v>0</v>
      </c>
      <c r="AA5239" s="832">
        <v>0</v>
      </c>
      <c r="AB5239" s="832">
        <v>0</v>
      </c>
      <c r="AC5239" s="832">
        <v>0</v>
      </c>
      <c r="AD5239" s="832">
        <v>0</v>
      </c>
      <c r="AE5239" s="832">
        <v>0</v>
      </c>
      <c r="AF5239" s="832">
        <v>0</v>
      </c>
      <c r="AG5239" s="832">
        <v>0</v>
      </c>
      <c r="AH5239" s="832">
        <v>0</v>
      </c>
      <c r="AI5239" s="832">
        <v>0</v>
      </c>
    </row>
    <row r="5240" spans="1:35" ht="15" customHeight="1">
      <c r="A5240" s="832" t="s">
        <v>1150</v>
      </c>
      <c r="B5240" s="832">
        <v>2026</v>
      </c>
      <c r="C5240" s="832" t="s">
        <v>1368</v>
      </c>
      <c r="D5240" s="832" t="s">
        <v>1369</v>
      </c>
      <c r="E5240" s="832" t="s">
        <v>333</v>
      </c>
      <c r="F5240" s="832" t="s">
        <v>1119</v>
      </c>
      <c r="G5240" s="832">
        <v>473.64</v>
      </c>
      <c r="H5240" s="832">
        <v>656.64</v>
      </c>
      <c r="I5240" s="832">
        <v>1986.5</v>
      </c>
      <c r="J5240" s="832">
        <v>2099.5</v>
      </c>
      <c r="K5240" s="832">
        <v>2271.63</v>
      </c>
      <c r="L5240" s="832">
        <v>2872.36</v>
      </c>
      <c r="M5240" s="832">
        <v>3213.4</v>
      </c>
      <c r="N5240" s="832">
        <v>3496.68</v>
      </c>
      <c r="O5240" s="832">
        <v>4037.08</v>
      </c>
      <c r="P5240" s="832">
        <v>0</v>
      </c>
      <c r="Q5240" s="832">
        <v>0</v>
      </c>
      <c r="R5240" s="832">
        <v>0</v>
      </c>
      <c r="S5240" s="832">
        <v>437.09</v>
      </c>
      <c r="T5240" s="832">
        <v>437.09</v>
      </c>
      <c r="U5240" s="832">
        <v>0</v>
      </c>
      <c r="V5240" s="832">
        <v>0</v>
      </c>
      <c r="W5240" s="832">
        <v>0</v>
      </c>
      <c r="X5240" s="832">
        <v>0</v>
      </c>
      <c r="Y5240" s="832">
        <v>0</v>
      </c>
      <c r="Z5240" s="832">
        <v>0</v>
      </c>
      <c r="AA5240" s="832">
        <v>0</v>
      </c>
      <c r="AB5240" s="832">
        <v>0</v>
      </c>
      <c r="AC5240" s="832">
        <v>0</v>
      </c>
      <c r="AD5240" s="832">
        <v>0</v>
      </c>
      <c r="AE5240" s="832">
        <v>0</v>
      </c>
      <c r="AF5240" s="832">
        <v>0</v>
      </c>
      <c r="AG5240" s="832">
        <v>0</v>
      </c>
      <c r="AH5240" s="832">
        <v>0</v>
      </c>
      <c r="AI5240" s="832">
        <v>0</v>
      </c>
    </row>
    <row r="5241" spans="1:35" ht="15" customHeight="1">
      <c r="A5241" s="832" t="s">
        <v>1150</v>
      </c>
      <c r="B5241" s="832">
        <v>2026</v>
      </c>
      <c r="C5241" s="832" t="s">
        <v>1370</v>
      </c>
      <c r="D5241" s="832" t="s">
        <v>1371</v>
      </c>
      <c r="E5241" s="832" t="s">
        <v>333</v>
      </c>
      <c r="F5241" s="832" t="s">
        <v>1119</v>
      </c>
      <c r="G5241" s="832">
        <v>0</v>
      </c>
      <c r="H5241" s="832">
        <v>0</v>
      </c>
      <c r="I5241" s="832">
        <v>0</v>
      </c>
      <c r="J5241" s="832">
        <v>0</v>
      </c>
      <c r="K5241" s="832">
        <v>0</v>
      </c>
      <c r="L5241" s="832">
        <v>0</v>
      </c>
      <c r="M5241" s="832">
        <v>0</v>
      </c>
      <c r="N5241" s="832">
        <v>0</v>
      </c>
      <c r="O5241" s="832">
        <v>0</v>
      </c>
      <c r="P5241" s="832">
        <v>0</v>
      </c>
      <c r="Q5241" s="832">
        <v>0</v>
      </c>
      <c r="R5241" s="832">
        <v>0</v>
      </c>
      <c r="S5241" s="832">
        <v>0</v>
      </c>
      <c r="T5241" s="832">
        <v>0</v>
      </c>
      <c r="U5241" s="832">
        <v>0</v>
      </c>
      <c r="V5241" s="832">
        <v>0</v>
      </c>
      <c r="W5241" s="832">
        <v>0</v>
      </c>
      <c r="X5241" s="832">
        <v>0</v>
      </c>
      <c r="Y5241" s="832">
        <v>0</v>
      </c>
      <c r="Z5241" s="832">
        <v>0</v>
      </c>
      <c r="AA5241" s="832">
        <v>0</v>
      </c>
      <c r="AB5241" s="832">
        <v>0</v>
      </c>
      <c r="AC5241" s="832">
        <v>0</v>
      </c>
      <c r="AD5241" s="832">
        <v>0</v>
      </c>
      <c r="AE5241" s="832">
        <v>0</v>
      </c>
      <c r="AF5241" s="832">
        <v>0</v>
      </c>
      <c r="AG5241" s="832">
        <v>0</v>
      </c>
      <c r="AH5241" s="832">
        <v>0</v>
      </c>
      <c r="AI5241" s="832">
        <v>0</v>
      </c>
    </row>
    <row r="5242" spans="1:35" ht="15" customHeight="1">
      <c r="A5242" s="832" t="s">
        <v>1150</v>
      </c>
      <c r="B5242" s="832">
        <v>2026</v>
      </c>
      <c r="C5242" s="832" t="s">
        <v>1372</v>
      </c>
      <c r="D5242" s="832" t="s">
        <v>1373</v>
      </c>
      <c r="E5242" s="832" t="s">
        <v>333</v>
      </c>
      <c r="F5242" s="832" t="s">
        <v>1119</v>
      </c>
      <c r="G5242" s="832">
        <v>0</v>
      </c>
      <c r="H5242" s="832">
        <v>0</v>
      </c>
      <c r="I5242" s="832">
        <v>0</v>
      </c>
      <c r="J5242" s="832">
        <v>0</v>
      </c>
      <c r="K5242" s="832">
        <v>0</v>
      </c>
      <c r="L5242" s="832">
        <v>0</v>
      </c>
      <c r="M5242" s="832">
        <v>0</v>
      </c>
      <c r="N5242" s="832">
        <v>0</v>
      </c>
      <c r="O5242" s="832">
        <v>0</v>
      </c>
      <c r="P5242" s="832">
        <v>0</v>
      </c>
      <c r="Q5242" s="832">
        <v>0</v>
      </c>
      <c r="R5242" s="832">
        <v>0</v>
      </c>
      <c r="S5242" s="832">
        <v>0</v>
      </c>
      <c r="T5242" s="832">
        <v>0</v>
      </c>
      <c r="U5242" s="832">
        <v>0</v>
      </c>
      <c r="V5242" s="832">
        <v>0</v>
      </c>
      <c r="W5242" s="832">
        <v>0</v>
      </c>
      <c r="X5242" s="832">
        <v>0</v>
      </c>
      <c r="Y5242" s="832">
        <v>0</v>
      </c>
      <c r="Z5242" s="832">
        <v>0</v>
      </c>
      <c r="AA5242" s="832">
        <v>0</v>
      </c>
      <c r="AB5242" s="832">
        <v>0</v>
      </c>
      <c r="AC5242" s="832">
        <v>0</v>
      </c>
      <c r="AD5242" s="832">
        <v>0</v>
      </c>
      <c r="AE5242" s="832">
        <v>0</v>
      </c>
      <c r="AF5242" s="832">
        <v>0</v>
      </c>
      <c r="AG5242" s="832">
        <v>0</v>
      </c>
      <c r="AH5242" s="832">
        <v>0</v>
      </c>
      <c r="AI5242" s="832">
        <v>0</v>
      </c>
    </row>
    <row r="5243" spans="1:35" ht="15" customHeight="1">
      <c r="A5243" s="832" t="s">
        <v>1150</v>
      </c>
      <c r="B5243" s="832">
        <v>2026</v>
      </c>
      <c r="C5243" s="832" t="s">
        <v>1374</v>
      </c>
      <c r="D5243" s="832" t="s">
        <v>1375</v>
      </c>
      <c r="E5243" s="832" t="s">
        <v>333</v>
      </c>
      <c r="F5243" s="832" t="s">
        <v>1119</v>
      </c>
      <c r="G5243" s="832">
        <v>2238.33</v>
      </c>
      <c r="H5243" s="832">
        <v>3859.16</v>
      </c>
      <c r="I5243" s="832">
        <v>5377.49</v>
      </c>
      <c r="J5243" s="832">
        <v>7062.07</v>
      </c>
      <c r="K5243" s="832">
        <v>7479.15</v>
      </c>
      <c r="L5243" s="832">
        <v>9646.23</v>
      </c>
      <c r="M5243" s="832">
        <v>10938.31</v>
      </c>
      <c r="N5243" s="832">
        <v>12372.89</v>
      </c>
      <c r="O5243" s="832">
        <v>12372.89</v>
      </c>
      <c r="P5243" s="832">
        <v>0</v>
      </c>
      <c r="Q5243" s="832">
        <v>0</v>
      </c>
      <c r="R5243" s="832">
        <v>0</v>
      </c>
      <c r="S5243" s="832">
        <v>1546.61</v>
      </c>
      <c r="T5243" s="832">
        <v>1546.61</v>
      </c>
      <c r="U5243" s="832">
        <v>0</v>
      </c>
      <c r="V5243" s="832">
        <v>0</v>
      </c>
      <c r="W5243" s="832">
        <v>0</v>
      </c>
      <c r="X5243" s="832">
        <v>0</v>
      </c>
      <c r="Y5243" s="832">
        <v>0</v>
      </c>
      <c r="Z5243" s="832">
        <v>0</v>
      </c>
      <c r="AA5243" s="832">
        <v>0</v>
      </c>
      <c r="AB5243" s="832">
        <v>0</v>
      </c>
      <c r="AC5243" s="832">
        <v>0</v>
      </c>
      <c r="AD5243" s="832">
        <v>0</v>
      </c>
      <c r="AE5243" s="832">
        <v>0</v>
      </c>
      <c r="AF5243" s="832">
        <v>0</v>
      </c>
      <c r="AG5243" s="832">
        <v>0</v>
      </c>
      <c r="AH5243" s="832">
        <v>0</v>
      </c>
      <c r="AI5243" s="832">
        <v>0</v>
      </c>
    </row>
    <row r="5244" spans="1:35" ht="15" customHeight="1">
      <c r="A5244" s="832" t="s">
        <v>1150</v>
      </c>
      <c r="B5244" s="832">
        <v>2026</v>
      </c>
      <c r="C5244" s="832" t="s">
        <v>1376</v>
      </c>
      <c r="D5244" s="832" t="s">
        <v>1377</v>
      </c>
      <c r="E5244" s="832" t="s">
        <v>333</v>
      </c>
      <c r="F5244" s="832" t="s">
        <v>1119</v>
      </c>
      <c r="G5244" s="832">
        <v>6.86</v>
      </c>
      <c r="H5244" s="832">
        <v>6.86</v>
      </c>
      <c r="I5244" s="832">
        <v>56.86</v>
      </c>
      <c r="J5244" s="832">
        <v>56.86</v>
      </c>
      <c r="K5244" s="832">
        <v>56.86</v>
      </c>
      <c r="L5244" s="832">
        <v>231.81</v>
      </c>
      <c r="M5244" s="832">
        <v>231.81</v>
      </c>
      <c r="N5244" s="832">
        <v>231.81</v>
      </c>
      <c r="O5244" s="832">
        <v>231.81</v>
      </c>
      <c r="P5244" s="832">
        <v>0</v>
      </c>
      <c r="Q5244" s="832">
        <v>0</v>
      </c>
      <c r="R5244" s="832">
        <v>0</v>
      </c>
      <c r="S5244" s="832">
        <v>28.98</v>
      </c>
      <c r="T5244" s="832">
        <v>28.98</v>
      </c>
      <c r="U5244" s="832">
        <v>0</v>
      </c>
      <c r="V5244" s="832">
        <v>0</v>
      </c>
      <c r="W5244" s="832">
        <v>0</v>
      </c>
      <c r="X5244" s="832">
        <v>0</v>
      </c>
      <c r="Y5244" s="832">
        <v>0</v>
      </c>
      <c r="Z5244" s="832">
        <v>0</v>
      </c>
      <c r="AA5244" s="832">
        <v>0</v>
      </c>
      <c r="AB5244" s="832">
        <v>0</v>
      </c>
      <c r="AC5244" s="832">
        <v>0</v>
      </c>
      <c r="AD5244" s="832">
        <v>0</v>
      </c>
      <c r="AE5244" s="832">
        <v>0</v>
      </c>
      <c r="AF5244" s="832">
        <v>0</v>
      </c>
      <c r="AG5244" s="832">
        <v>0</v>
      </c>
      <c r="AH5244" s="832">
        <v>0</v>
      </c>
      <c r="AI5244" s="832">
        <v>0</v>
      </c>
    </row>
    <row r="5245" spans="1:35" ht="15" customHeight="1">
      <c r="A5245" s="832" t="s">
        <v>1150</v>
      </c>
      <c r="B5245" s="832">
        <v>2026</v>
      </c>
      <c r="C5245" s="832" t="s">
        <v>1378</v>
      </c>
      <c r="D5245" s="832" t="s">
        <v>1379</v>
      </c>
      <c r="E5245" s="832" t="s">
        <v>333</v>
      </c>
      <c r="F5245" s="832" t="s">
        <v>1119</v>
      </c>
      <c r="G5245" s="832">
        <v>16166.55</v>
      </c>
      <c r="H5245" s="832">
        <v>30772.51</v>
      </c>
      <c r="I5245" s="832">
        <v>50323.35</v>
      </c>
      <c r="J5245" s="832">
        <v>68201.55</v>
      </c>
      <c r="K5245" s="832">
        <v>87620.51</v>
      </c>
      <c r="L5245" s="832">
        <v>114501.31</v>
      </c>
      <c r="M5245" s="832">
        <v>123480.99</v>
      </c>
      <c r="N5245" s="832">
        <v>134254.26999999999</v>
      </c>
      <c r="O5245" s="832">
        <v>144297.23000000001</v>
      </c>
      <c r="P5245" s="832">
        <v>0</v>
      </c>
      <c r="Q5245" s="832">
        <v>0</v>
      </c>
      <c r="R5245" s="832">
        <v>0</v>
      </c>
      <c r="S5245" s="832">
        <v>16781.78</v>
      </c>
      <c r="T5245" s="832">
        <v>16781.78</v>
      </c>
      <c r="U5245" s="832">
        <v>0</v>
      </c>
      <c r="V5245" s="832">
        <v>0</v>
      </c>
      <c r="W5245" s="832">
        <v>0</v>
      </c>
      <c r="X5245" s="832">
        <v>0</v>
      </c>
      <c r="Y5245" s="832">
        <v>0</v>
      </c>
      <c r="Z5245" s="832">
        <v>0</v>
      </c>
      <c r="AA5245" s="832">
        <v>0</v>
      </c>
      <c r="AB5245" s="832">
        <v>0</v>
      </c>
      <c r="AC5245" s="832">
        <v>0</v>
      </c>
      <c r="AD5245" s="832">
        <v>0</v>
      </c>
      <c r="AE5245" s="832">
        <v>0</v>
      </c>
      <c r="AF5245" s="832">
        <v>0</v>
      </c>
      <c r="AG5245" s="832">
        <v>0</v>
      </c>
      <c r="AH5245" s="832">
        <v>0</v>
      </c>
      <c r="AI5245" s="832">
        <v>0</v>
      </c>
    </row>
    <row r="5246" spans="1:35" ht="15" customHeight="1">
      <c r="A5246" s="832" t="s">
        <v>1150</v>
      </c>
      <c r="B5246" s="832">
        <v>2026</v>
      </c>
      <c r="C5246" s="832" t="s">
        <v>1380</v>
      </c>
      <c r="D5246" s="832" t="s">
        <v>1381</v>
      </c>
      <c r="E5246" s="832" t="s">
        <v>333</v>
      </c>
      <c r="F5246" s="832" t="s">
        <v>1119</v>
      </c>
      <c r="G5246" s="832">
        <v>40.47</v>
      </c>
      <c r="H5246" s="832">
        <v>80.94</v>
      </c>
      <c r="I5246" s="832">
        <v>121.41</v>
      </c>
      <c r="J5246" s="832">
        <v>121.41</v>
      </c>
      <c r="K5246" s="832">
        <v>161.88</v>
      </c>
      <c r="L5246" s="832">
        <v>242.82</v>
      </c>
      <c r="M5246" s="832">
        <v>283.29000000000002</v>
      </c>
      <c r="N5246" s="832">
        <v>283.29000000000002</v>
      </c>
      <c r="O5246" s="832">
        <v>283.29000000000002</v>
      </c>
      <c r="P5246" s="832">
        <v>0</v>
      </c>
      <c r="Q5246" s="832">
        <v>0</v>
      </c>
      <c r="R5246" s="832">
        <v>0</v>
      </c>
      <c r="S5246" s="832">
        <v>35.409999999999997</v>
      </c>
      <c r="T5246" s="832">
        <v>35.409999999999997</v>
      </c>
      <c r="U5246" s="832">
        <v>0</v>
      </c>
      <c r="V5246" s="832">
        <v>0</v>
      </c>
      <c r="W5246" s="832">
        <v>0</v>
      </c>
      <c r="X5246" s="832">
        <v>0</v>
      </c>
      <c r="Y5246" s="832">
        <v>0</v>
      </c>
      <c r="Z5246" s="832">
        <v>0</v>
      </c>
      <c r="AA5246" s="832">
        <v>0</v>
      </c>
      <c r="AB5246" s="832">
        <v>0</v>
      </c>
      <c r="AC5246" s="832">
        <v>0</v>
      </c>
      <c r="AD5246" s="832">
        <v>0</v>
      </c>
      <c r="AE5246" s="832">
        <v>0</v>
      </c>
      <c r="AF5246" s="832">
        <v>0</v>
      </c>
      <c r="AG5246" s="832">
        <v>0</v>
      </c>
      <c r="AH5246" s="832">
        <v>0</v>
      </c>
      <c r="AI5246" s="832">
        <v>0</v>
      </c>
    </row>
    <row r="5247" spans="1:35" ht="15" customHeight="1">
      <c r="A5247" s="832" t="s">
        <v>1150</v>
      </c>
      <c r="B5247" s="832">
        <v>2026</v>
      </c>
      <c r="C5247" s="832" t="s">
        <v>1382</v>
      </c>
      <c r="D5247" s="832" t="s">
        <v>1383</v>
      </c>
      <c r="E5247" s="832" t="s">
        <v>333</v>
      </c>
      <c r="F5247" s="832" t="s">
        <v>1119</v>
      </c>
      <c r="G5247" s="832">
        <v>0</v>
      </c>
      <c r="H5247" s="832">
        <v>0</v>
      </c>
      <c r="I5247" s="832">
        <v>0</v>
      </c>
      <c r="J5247" s="832">
        <v>0</v>
      </c>
      <c r="K5247" s="832">
        <v>0</v>
      </c>
      <c r="L5247" s="832">
        <v>0</v>
      </c>
      <c r="M5247" s="832">
        <v>0</v>
      </c>
      <c r="N5247" s="832">
        <v>0</v>
      </c>
      <c r="O5247" s="832">
        <v>0</v>
      </c>
      <c r="P5247" s="832">
        <v>0</v>
      </c>
      <c r="Q5247" s="832">
        <v>0</v>
      </c>
      <c r="R5247" s="832">
        <v>0</v>
      </c>
      <c r="S5247" s="832">
        <v>0</v>
      </c>
      <c r="T5247" s="832">
        <v>0</v>
      </c>
      <c r="U5247" s="832">
        <v>0</v>
      </c>
      <c r="V5247" s="832">
        <v>0</v>
      </c>
      <c r="W5247" s="832">
        <v>0</v>
      </c>
      <c r="X5247" s="832">
        <v>0</v>
      </c>
      <c r="Y5247" s="832">
        <v>0</v>
      </c>
      <c r="Z5247" s="832">
        <v>0</v>
      </c>
      <c r="AA5247" s="832">
        <v>0</v>
      </c>
      <c r="AB5247" s="832">
        <v>0</v>
      </c>
      <c r="AC5247" s="832">
        <v>0</v>
      </c>
      <c r="AD5247" s="832">
        <v>0</v>
      </c>
      <c r="AE5247" s="832">
        <v>0</v>
      </c>
      <c r="AF5247" s="832">
        <v>0</v>
      </c>
      <c r="AG5247" s="832">
        <v>0</v>
      </c>
      <c r="AH5247" s="832">
        <v>0</v>
      </c>
      <c r="AI5247" s="832">
        <v>0</v>
      </c>
    </row>
    <row r="5248" spans="1:35" ht="15" customHeight="1">
      <c r="A5248" s="832" t="s">
        <v>1150</v>
      </c>
      <c r="B5248" s="832">
        <v>2026</v>
      </c>
      <c r="C5248" s="832" t="s">
        <v>1384</v>
      </c>
      <c r="D5248" s="832" t="s">
        <v>1385</v>
      </c>
      <c r="E5248" s="832" t="s">
        <v>333</v>
      </c>
      <c r="F5248" s="832" t="s">
        <v>1119</v>
      </c>
      <c r="G5248" s="832">
        <v>0</v>
      </c>
      <c r="H5248" s="832">
        <v>0</v>
      </c>
      <c r="I5248" s="832">
        <v>0</v>
      </c>
      <c r="J5248" s="832">
        <v>0</v>
      </c>
      <c r="K5248" s="832">
        <v>0</v>
      </c>
      <c r="L5248" s="832">
        <v>0</v>
      </c>
      <c r="M5248" s="832">
        <v>0</v>
      </c>
      <c r="N5248" s="832">
        <v>0</v>
      </c>
      <c r="O5248" s="832">
        <v>0</v>
      </c>
      <c r="P5248" s="832">
        <v>0</v>
      </c>
      <c r="Q5248" s="832">
        <v>0</v>
      </c>
      <c r="R5248" s="832">
        <v>0</v>
      </c>
      <c r="S5248" s="832">
        <v>0</v>
      </c>
      <c r="T5248" s="832">
        <v>0</v>
      </c>
      <c r="U5248" s="832">
        <v>0</v>
      </c>
      <c r="V5248" s="832">
        <v>0</v>
      </c>
      <c r="W5248" s="832">
        <v>0</v>
      </c>
      <c r="X5248" s="832">
        <v>0</v>
      </c>
      <c r="Y5248" s="832">
        <v>0</v>
      </c>
      <c r="Z5248" s="832">
        <v>0</v>
      </c>
      <c r="AA5248" s="832">
        <v>0</v>
      </c>
      <c r="AB5248" s="832">
        <v>0</v>
      </c>
      <c r="AC5248" s="832">
        <v>0</v>
      </c>
      <c r="AD5248" s="832">
        <v>0</v>
      </c>
      <c r="AE5248" s="832">
        <v>0</v>
      </c>
      <c r="AF5248" s="832">
        <v>0</v>
      </c>
      <c r="AG5248" s="832">
        <v>0</v>
      </c>
      <c r="AH5248" s="832">
        <v>0</v>
      </c>
      <c r="AI5248" s="832">
        <v>0</v>
      </c>
    </row>
    <row r="5249" spans="1:35" ht="15" customHeight="1">
      <c r="A5249" s="832" t="s">
        <v>1150</v>
      </c>
      <c r="B5249" s="832">
        <v>2026</v>
      </c>
      <c r="C5249" s="832" t="s">
        <v>1386</v>
      </c>
      <c r="D5249" s="832" t="s">
        <v>1387</v>
      </c>
      <c r="E5249" s="832" t="s">
        <v>333</v>
      </c>
      <c r="F5249" s="832" t="s">
        <v>1119</v>
      </c>
      <c r="G5249" s="832">
        <v>500</v>
      </c>
      <c r="H5249" s="832">
        <v>1000</v>
      </c>
      <c r="I5249" s="832">
        <v>1250</v>
      </c>
      <c r="J5249" s="832">
        <v>750</v>
      </c>
      <c r="K5249" s="832">
        <v>1250</v>
      </c>
      <c r="L5249" s="832">
        <v>1750</v>
      </c>
      <c r="M5249" s="832">
        <v>1750</v>
      </c>
      <c r="N5249" s="832">
        <v>1750</v>
      </c>
      <c r="O5249" s="832">
        <v>1750</v>
      </c>
      <c r="P5249" s="832">
        <v>0</v>
      </c>
      <c r="Q5249" s="832">
        <v>0</v>
      </c>
      <c r="R5249" s="832">
        <v>0</v>
      </c>
      <c r="S5249" s="832">
        <v>218.75</v>
      </c>
      <c r="T5249" s="832">
        <v>218.75</v>
      </c>
      <c r="U5249" s="832">
        <v>0</v>
      </c>
      <c r="V5249" s="832">
        <v>0</v>
      </c>
      <c r="W5249" s="832">
        <v>0</v>
      </c>
      <c r="X5249" s="832">
        <v>0</v>
      </c>
      <c r="Y5249" s="832">
        <v>0</v>
      </c>
      <c r="Z5249" s="832">
        <v>0</v>
      </c>
      <c r="AA5249" s="832">
        <v>0</v>
      </c>
      <c r="AB5249" s="832">
        <v>0</v>
      </c>
      <c r="AC5249" s="832">
        <v>0</v>
      </c>
      <c r="AD5249" s="832">
        <v>0</v>
      </c>
      <c r="AE5249" s="832">
        <v>0</v>
      </c>
      <c r="AF5249" s="832">
        <v>0</v>
      </c>
      <c r="AG5249" s="832">
        <v>0</v>
      </c>
      <c r="AH5249" s="832">
        <v>0</v>
      </c>
      <c r="AI5249" s="832">
        <v>0</v>
      </c>
    </row>
    <row r="5250" spans="1:35" ht="15" customHeight="1">
      <c r="A5250" s="832" t="s">
        <v>1150</v>
      </c>
      <c r="B5250" s="832">
        <v>2026</v>
      </c>
      <c r="C5250" s="832" t="s">
        <v>1388</v>
      </c>
      <c r="D5250" s="832" t="s">
        <v>1389</v>
      </c>
      <c r="E5250" s="832" t="s">
        <v>333</v>
      </c>
      <c r="F5250" s="832" t="s">
        <v>1119</v>
      </c>
      <c r="G5250" s="832">
        <v>2151.64</v>
      </c>
      <c r="H5250" s="832">
        <v>4501.3599999999997</v>
      </c>
      <c r="I5250" s="832">
        <v>8083.53</v>
      </c>
      <c r="J5250" s="832">
        <v>12785.73</v>
      </c>
      <c r="K5250" s="832">
        <v>14856.4</v>
      </c>
      <c r="L5250" s="832">
        <v>16745.72</v>
      </c>
      <c r="M5250" s="832">
        <v>19483.189999999999</v>
      </c>
      <c r="N5250" s="832">
        <v>20679.98</v>
      </c>
      <c r="O5250" s="832">
        <v>20901.759999999998</v>
      </c>
      <c r="P5250" s="832">
        <v>0</v>
      </c>
      <c r="Q5250" s="832">
        <v>0</v>
      </c>
      <c r="R5250" s="832">
        <v>0</v>
      </c>
      <c r="S5250" s="832">
        <v>2585</v>
      </c>
      <c r="T5250" s="832">
        <v>2585</v>
      </c>
      <c r="U5250" s="832">
        <v>0</v>
      </c>
      <c r="V5250" s="832">
        <v>0</v>
      </c>
      <c r="W5250" s="832">
        <v>0</v>
      </c>
      <c r="X5250" s="832">
        <v>0</v>
      </c>
      <c r="Y5250" s="832">
        <v>0</v>
      </c>
      <c r="Z5250" s="832">
        <v>0</v>
      </c>
      <c r="AA5250" s="832">
        <v>0</v>
      </c>
      <c r="AB5250" s="832">
        <v>0</v>
      </c>
      <c r="AC5250" s="832">
        <v>0</v>
      </c>
      <c r="AD5250" s="832">
        <v>0</v>
      </c>
      <c r="AE5250" s="832">
        <v>0</v>
      </c>
      <c r="AF5250" s="832">
        <v>0</v>
      </c>
      <c r="AG5250" s="832">
        <v>0</v>
      </c>
      <c r="AH5250" s="832">
        <v>0</v>
      </c>
      <c r="AI5250" s="832">
        <v>0</v>
      </c>
    </row>
    <row r="5251" spans="1:35" ht="15" customHeight="1">
      <c r="A5251" s="832" t="s">
        <v>1150</v>
      </c>
      <c r="B5251" s="832">
        <v>2026</v>
      </c>
      <c r="C5251" s="832" t="s">
        <v>1390</v>
      </c>
      <c r="D5251" s="832" t="s">
        <v>1391</v>
      </c>
      <c r="E5251" s="832" t="s">
        <v>333</v>
      </c>
      <c r="F5251" s="832" t="s">
        <v>1119</v>
      </c>
      <c r="G5251" s="832">
        <v>546.74</v>
      </c>
      <c r="H5251" s="832">
        <v>1031.28</v>
      </c>
      <c r="I5251" s="832">
        <v>1574.72</v>
      </c>
      <c r="J5251" s="832">
        <v>1949.72</v>
      </c>
      <c r="K5251" s="832">
        <v>2375.4699999999998</v>
      </c>
      <c r="L5251" s="832">
        <v>2926.58</v>
      </c>
      <c r="M5251" s="832">
        <v>3578.91</v>
      </c>
      <c r="N5251" s="832">
        <v>4504.18</v>
      </c>
      <c r="O5251" s="832">
        <v>4655.3599999999997</v>
      </c>
      <c r="P5251" s="832">
        <v>0</v>
      </c>
      <c r="Q5251" s="832">
        <v>0</v>
      </c>
      <c r="R5251" s="832">
        <v>0</v>
      </c>
      <c r="S5251" s="832">
        <v>563.02</v>
      </c>
      <c r="T5251" s="832">
        <v>563.02</v>
      </c>
      <c r="U5251" s="832">
        <v>0</v>
      </c>
      <c r="V5251" s="832">
        <v>0</v>
      </c>
      <c r="W5251" s="832">
        <v>0</v>
      </c>
      <c r="X5251" s="832">
        <v>0</v>
      </c>
      <c r="Y5251" s="832">
        <v>0</v>
      </c>
      <c r="Z5251" s="832">
        <v>0</v>
      </c>
      <c r="AA5251" s="832">
        <v>0</v>
      </c>
      <c r="AB5251" s="832">
        <v>0</v>
      </c>
      <c r="AC5251" s="832">
        <v>0</v>
      </c>
      <c r="AD5251" s="832">
        <v>0</v>
      </c>
      <c r="AE5251" s="832">
        <v>0</v>
      </c>
      <c r="AF5251" s="832">
        <v>0</v>
      </c>
      <c r="AG5251" s="832">
        <v>0</v>
      </c>
      <c r="AH5251" s="832">
        <v>0</v>
      </c>
      <c r="AI5251" s="832">
        <v>0</v>
      </c>
    </row>
    <row r="5252" spans="1:35" ht="15" customHeight="1">
      <c r="A5252" s="832" t="s">
        <v>1150</v>
      </c>
      <c r="B5252" s="832">
        <v>2026</v>
      </c>
      <c r="C5252" s="832" t="s">
        <v>1392</v>
      </c>
      <c r="D5252" s="832" t="s">
        <v>1393</v>
      </c>
      <c r="E5252" s="832" t="s">
        <v>333</v>
      </c>
      <c r="F5252" s="832" t="s">
        <v>1119</v>
      </c>
      <c r="G5252" s="832">
        <v>65</v>
      </c>
      <c r="H5252" s="832">
        <v>130</v>
      </c>
      <c r="I5252" s="832">
        <v>195</v>
      </c>
      <c r="J5252" s="832">
        <v>260</v>
      </c>
      <c r="K5252" s="832">
        <v>325</v>
      </c>
      <c r="L5252" s="832">
        <v>390</v>
      </c>
      <c r="M5252" s="832">
        <v>466.66</v>
      </c>
      <c r="N5252" s="832">
        <v>596.66</v>
      </c>
      <c r="O5252" s="832">
        <v>596.66</v>
      </c>
      <c r="P5252" s="832">
        <v>0</v>
      </c>
      <c r="Q5252" s="832">
        <v>0</v>
      </c>
      <c r="R5252" s="832">
        <v>0</v>
      </c>
      <c r="S5252" s="832">
        <v>74.58</v>
      </c>
      <c r="T5252" s="832">
        <v>74.58</v>
      </c>
      <c r="U5252" s="832">
        <v>0</v>
      </c>
      <c r="V5252" s="832">
        <v>0</v>
      </c>
      <c r="W5252" s="832">
        <v>0</v>
      </c>
      <c r="X5252" s="832">
        <v>0</v>
      </c>
      <c r="Y5252" s="832">
        <v>0</v>
      </c>
      <c r="Z5252" s="832">
        <v>0</v>
      </c>
      <c r="AA5252" s="832">
        <v>0</v>
      </c>
      <c r="AB5252" s="832">
        <v>0</v>
      </c>
      <c r="AC5252" s="832">
        <v>0</v>
      </c>
      <c r="AD5252" s="832">
        <v>0</v>
      </c>
      <c r="AE5252" s="832">
        <v>0</v>
      </c>
      <c r="AF5252" s="832">
        <v>0</v>
      </c>
      <c r="AG5252" s="832">
        <v>0</v>
      </c>
      <c r="AH5252" s="832">
        <v>0</v>
      </c>
      <c r="AI5252" s="832">
        <v>0</v>
      </c>
    </row>
    <row r="5253" spans="1:35" ht="15" customHeight="1">
      <c r="A5253" s="832" t="s">
        <v>1150</v>
      </c>
      <c r="B5253" s="832">
        <v>2026</v>
      </c>
      <c r="C5253" s="832" t="s">
        <v>1394</v>
      </c>
      <c r="D5253" s="832" t="s">
        <v>1395</v>
      </c>
      <c r="E5253" s="832" t="s">
        <v>333</v>
      </c>
      <c r="F5253" s="832" t="s">
        <v>1119</v>
      </c>
      <c r="G5253" s="832">
        <v>82.54</v>
      </c>
      <c r="H5253" s="832">
        <v>165.17</v>
      </c>
      <c r="I5253" s="832">
        <v>222.58</v>
      </c>
      <c r="J5253" s="832">
        <v>305.95999999999998</v>
      </c>
      <c r="K5253" s="832">
        <v>823.66</v>
      </c>
      <c r="L5253" s="832">
        <v>938.04</v>
      </c>
      <c r="M5253" s="832">
        <v>1464.68</v>
      </c>
      <c r="N5253" s="832">
        <v>1519.35</v>
      </c>
      <c r="O5253" s="832">
        <v>1774.35</v>
      </c>
      <c r="P5253" s="832">
        <v>0</v>
      </c>
      <c r="Q5253" s="832">
        <v>0</v>
      </c>
      <c r="R5253" s="832">
        <v>0</v>
      </c>
      <c r="S5253" s="832">
        <v>189.92</v>
      </c>
      <c r="T5253" s="832">
        <v>189.92</v>
      </c>
      <c r="U5253" s="832">
        <v>0</v>
      </c>
      <c r="V5253" s="832">
        <v>0</v>
      </c>
      <c r="W5253" s="832">
        <v>0</v>
      </c>
      <c r="X5253" s="832">
        <v>0</v>
      </c>
      <c r="Y5253" s="832">
        <v>0</v>
      </c>
      <c r="Z5253" s="832">
        <v>0</v>
      </c>
      <c r="AA5253" s="832">
        <v>0</v>
      </c>
      <c r="AB5253" s="832">
        <v>0</v>
      </c>
      <c r="AC5253" s="832">
        <v>0</v>
      </c>
      <c r="AD5253" s="832">
        <v>0</v>
      </c>
      <c r="AE5253" s="832">
        <v>0</v>
      </c>
      <c r="AF5253" s="832">
        <v>0</v>
      </c>
      <c r="AG5253" s="832">
        <v>0</v>
      </c>
      <c r="AH5253" s="832">
        <v>0</v>
      </c>
      <c r="AI5253" s="832">
        <v>0</v>
      </c>
    </row>
    <row r="5254" spans="1:35" ht="15" customHeight="1">
      <c r="A5254" s="832" t="s">
        <v>1150</v>
      </c>
      <c r="B5254" s="832">
        <v>2026</v>
      </c>
      <c r="C5254" s="832" t="s">
        <v>1396</v>
      </c>
      <c r="D5254" s="832" t="s">
        <v>1397</v>
      </c>
      <c r="E5254" s="832" t="s">
        <v>333</v>
      </c>
      <c r="F5254" s="832" t="s">
        <v>1119</v>
      </c>
      <c r="G5254" s="832">
        <v>0</v>
      </c>
      <c r="H5254" s="832">
        <v>0</v>
      </c>
      <c r="I5254" s="832">
        <v>0</v>
      </c>
      <c r="J5254" s="832">
        <v>0</v>
      </c>
      <c r="K5254" s="832">
        <v>0</v>
      </c>
      <c r="L5254" s="832">
        <v>0</v>
      </c>
      <c r="M5254" s="832">
        <v>0</v>
      </c>
      <c r="N5254" s="832">
        <v>0</v>
      </c>
      <c r="O5254" s="832">
        <v>0</v>
      </c>
      <c r="P5254" s="832">
        <v>0</v>
      </c>
      <c r="Q5254" s="832">
        <v>0</v>
      </c>
      <c r="R5254" s="832">
        <v>0</v>
      </c>
      <c r="S5254" s="832">
        <v>0</v>
      </c>
      <c r="T5254" s="832">
        <v>0</v>
      </c>
      <c r="U5254" s="832">
        <v>0</v>
      </c>
      <c r="V5254" s="832">
        <v>0</v>
      </c>
      <c r="W5254" s="832">
        <v>0</v>
      </c>
      <c r="X5254" s="832">
        <v>0</v>
      </c>
      <c r="Y5254" s="832">
        <v>0</v>
      </c>
      <c r="Z5254" s="832">
        <v>0</v>
      </c>
      <c r="AA5254" s="832">
        <v>0</v>
      </c>
      <c r="AB5254" s="832">
        <v>0</v>
      </c>
      <c r="AC5254" s="832">
        <v>0</v>
      </c>
      <c r="AD5254" s="832">
        <v>0</v>
      </c>
      <c r="AE5254" s="832">
        <v>0</v>
      </c>
      <c r="AF5254" s="832">
        <v>0</v>
      </c>
      <c r="AG5254" s="832">
        <v>0</v>
      </c>
      <c r="AH5254" s="832">
        <v>0</v>
      </c>
      <c r="AI5254" s="832">
        <v>0</v>
      </c>
    </row>
    <row r="5255" spans="1:35" ht="15" customHeight="1">
      <c r="A5255" s="832" t="s">
        <v>1150</v>
      </c>
      <c r="B5255" s="832">
        <v>2026</v>
      </c>
      <c r="C5255" s="832" t="s">
        <v>1398</v>
      </c>
      <c r="D5255" s="832" t="s">
        <v>1399</v>
      </c>
      <c r="E5255" s="832" t="s">
        <v>333</v>
      </c>
      <c r="F5255" s="832" t="s">
        <v>1119</v>
      </c>
      <c r="G5255" s="832">
        <v>22559.59</v>
      </c>
      <c r="H5255" s="832">
        <v>37457.4</v>
      </c>
      <c r="I5255" s="832">
        <v>61843.67</v>
      </c>
      <c r="J5255" s="832">
        <v>78522.95</v>
      </c>
      <c r="K5255" s="832">
        <v>103415.59</v>
      </c>
      <c r="L5255" s="832">
        <v>122717.8</v>
      </c>
      <c r="M5255" s="832">
        <v>137905.21</v>
      </c>
      <c r="N5255" s="832">
        <v>160025.04999999999</v>
      </c>
      <c r="O5255" s="832">
        <v>171741.05</v>
      </c>
      <c r="P5255" s="832">
        <v>0</v>
      </c>
      <c r="Q5255" s="832">
        <v>0</v>
      </c>
      <c r="R5255" s="832">
        <v>0</v>
      </c>
      <c r="S5255" s="832">
        <v>20003.13</v>
      </c>
      <c r="T5255" s="832">
        <v>20003.13</v>
      </c>
      <c r="U5255" s="832">
        <v>0</v>
      </c>
      <c r="V5255" s="832">
        <v>0</v>
      </c>
      <c r="W5255" s="832">
        <v>0</v>
      </c>
      <c r="X5255" s="832">
        <v>0</v>
      </c>
      <c r="Y5255" s="832">
        <v>0</v>
      </c>
      <c r="Z5255" s="832">
        <v>0</v>
      </c>
      <c r="AA5255" s="832">
        <v>0</v>
      </c>
      <c r="AB5255" s="832">
        <v>0</v>
      </c>
      <c r="AC5255" s="832">
        <v>0</v>
      </c>
      <c r="AD5255" s="832">
        <v>0</v>
      </c>
      <c r="AE5255" s="832">
        <v>0</v>
      </c>
      <c r="AF5255" s="832">
        <v>0</v>
      </c>
      <c r="AG5255" s="832">
        <v>0</v>
      </c>
      <c r="AH5255" s="832">
        <v>0</v>
      </c>
      <c r="AI5255" s="832">
        <v>0</v>
      </c>
    </row>
    <row r="5256" spans="1:35" ht="15" customHeight="1">
      <c r="A5256" s="832" t="s">
        <v>1150</v>
      </c>
      <c r="B5256" s="832">
        <v>2026</v>
      </c>
      <c r="C5256" s="832" t="s">
        <v>1400</v>
      </c>
      <c r="D5256" s="832" t="s">
        <v>1401</v>
      </c>
      <c r="E5256" s="832" t="s">
        <v>333</v>
      </c>
      <c r="F5256" s="832" t="s">
        <v>1119</v>
      </c>
      <c r="G5256" s="832">
        <v>0</v>
      </c>
      <c r="H5256" s="832">
        <v>0</v>
      </c>
      <c r="I5256" s="832">
        <v>0</v>
      </c>
      <c r="J5256" s="832">
        <v>75</v>
      </c>
      <c r="K5256" s="832">
        <v>150</v>
      </c>
      <c r="L5256" s="832">
        <v>75</v>
      </c>
      <c r="M5256" s="832">
        <v>75</v>
      </c>
      <c r="N5256" s="832">
        <v>75</v>
      </c>
      <c r="O5256" s="832">
        <v>75</v>
      </c>
      <c r="P5256" s="832">
        <v>0</v>
      </c>
      <c r="Q5256" s="832">
        <v>0</v>
      </c>
      <c r="R5256" s="832">
        <v>0</v>
      </c>
      <c r="S5256" s="832">
        <v>9.3800000000000008</v>
      </c>
      <c r="T5256" s="832">
        <v>9.3800000000000008</v>
      </c>
      <c r="U5256" s="832">
        <v>0</v>
      </c>
      <c r="V5256" s="832">
        <v>0</v>
      </c>
      <c r="W5256" s="832">
        <v>0</v>
      </c>
      <c r="X5256" s="832">
        <v>0</v>
      </c>
      <c r="Y5256" s="832">
        <v>0</v>
      </c>
      <c r="Z5256" s="832">
        <v>0</v>
      </c>
      <c r="AA5256" s="832">
        <v>0</v>
      </c>
      <c r="AB5256" s="832">
        <v>0</v>
      </c>
      <c r="AC5256" s="832">
        <v>0</v>
      </c>
      <c r="AD5256" s="832">
        <v>0</v>
      </c>
      <c r="AE5256" s="832">
        <v>0</v>
      </c>
      <c r="AF5256" s="832">
        <v>0</v>
      </c>
      <c r="AG5256" s="832">
        <v>0</v>
      </c>
      <c r="AH5256" s="832">
        <v>0</v>
      </c>
      <c r="AI5256" s="832">
        <v>0</v>
      </c>
    </row>
    <row r="5257" spans="1:35" ht="15" customHeight="1">
      <c r="A5257" s="832" t="s">
        <v>1150</v>
      </c>
      <c r="B5257" s="832">
        <v>2026</v>
      </c>
      <c r="C5257" s="832" t="s">
        <v>1402</v>
      </c>
      <c r="D5257" s="832" t="s">
        <v>1403</v>
      </c>
      <c r="E5257" s="832" t="s">
        <v>333</v>
      </c>
      <c r="F5257" s="832" t="s">
        <v>1119</v>
      </c>
      <c r="G5257" s="832">
        <v>24456.25</v>
      </c>
      <c r="H5257" s="832">
        <v>48912.5</v>
      </c>
      <c r="I5257" s="832">
        <v>73368.75</v>
      </c>
      <c r="J5257" s="832">
        <v>97825</v>
      </c>
      <c r="K5257" s="832">
        <v>122281.25</v>
      </c>
      <c r="L5257" s="832">
        <v>149338.5</v>
      </c>
      <c r="M5257" s="832">
        <v>176395.75</v>
      </c>
      <c r="N5257" s="832">
        <v>200852</v>
      </c>
      <c r="O5257" s="832">
        <v>225308.25</v>
      </c>
      <c r="P5257" s="832">
        <v>0</v>
      </c>
      <c r="Q5257" s="832">
        <v>0</v>
      </c>
      <c r="R5257" s="832">
        <v>0</v>
      </c>
      <c r="S5257" s="832">
        <v>25106.5</v>
      </c>
      <c r="T5257" s="832">
        <v>25106.5</v>
      </c>
      <c r="U5257" s="832">
        <v>0</v>
      </c>
      <c r="V5257" s="832">
        <v>0</v>
      </c>
      <c r="W5257" s="832">
        <v>0</v>
      </c>
      <c r="X5257" s="832">
        <v>0</v>
      </c>
      <c r="Y5257" s="832">
        <v>0</v>
      </c>
      <c r="Z5257" s="832">
        <v>0</v>
      </c>
      <c r="AA5257" s="832">
        <v>0</v>
      </c>
      <c r="AB5257" s="832">
        <v>0</v>
      </c>
      <c r="AC5257" s="832">
        <v>0</v>
      </c>
      <c r="AD5257" s="832">
        <v>0</v>
      </c>
      <c r="AE5257" s="832">
        <v>0</v>
      </c>
      <c r="AF5257" s="832">
        <v>0</v>
      </c>
      <c r="AG5257" s="832">
        <v>0</v>
      </c>
      <c r="AH5257" s="832">
        <v>0</v>
      </c>
      <c r="AI5257" s="832">
        <v>0</v>
      </c>
    </row>
    <row r="5258" spans="1:35" ht="15" customHeight="1">
      <c r="A5258" s="832" t="s">
        <v>1150</v>
      </c>
      <c r="B5258" s="832">
        <v>2026</v>
      </c>
      <c r="C5258" s="832" t="s">
        <v>1404</v>
      </c>
      <c r="D5258" s="832" t="s">
        <v>1405</v>
      </c>
      <c r="E5258" s="832" t="s">
        <v>333</v>
      </c>
      <c r="F5258" s="832" t="s">
        <v>1119</v>
      </c>
      <c r="G5258" s="832">
        <v>120.88</v>
      </c>
      <c r="H5258" s="832">
        <v>239.75</v>
      </c>
      <c r="I5258" s="832">
        <v>356.63</v>
      </c>
      <c r="J5258" s="832">
        <v>475.5</v>
      </c>
      <c r="K5258" s="832">
        <v>594.37</v>
      </c>
      <c r="L5258" s="832">
        <v>713.24</v>
      </c>
      <c r="M5258" s="832">
        <v>832.11</v>
      </c>
      <c r="N5258" s="832">
        <v>950.98</v>
      </c>
      <c r="O5258" s="832">
        <v>950.98</v>
      </c>
      <c r="P5258" s="832">
        <v>0</v>
      </c>
      <c r="Q5258" s="832">
        <v>0</v>
      </c>
      <c r="R5258" s="832">
        <v>0</v>
      </c>
      <c r="S5258" s="832">
        <v>118.87</v>
      </c>
      <c r="T5258" s="832">
        <v>118.87</v>
      </c>
      <c r="U5258" s="832">
        <v>0</v>
      </c>
      <c r="V5258" s="832">
        <v>0</v>
      </c>
      <c r="W5258" s="832">
        <v>0</v>
      </c>
      <c r="X5258" s="832">
        <v>0</v>
      </c>
      <c r="Y5258" s="832">
        <v>0</v>
      </c>
      <c r="Z5258" s="832">
        <v>0</v>
      </c>
      <c r="AA5258" s="832">
        <v>0</v>
      </c>
      <c r="AB5258" s="832">
        <v>0</v>
      </c>
      <c r="AC5258" s="832">
        <v>0</v>
      </c>
      <c r="AD5258" s="832">
        <v>0</v>
      </c>
      <c r="AE5258" s="832">
        <v>0</v>
      </c>
      <c r="AF5258" s="832">
        <v>0</v>
      </c>
      <c r="AG5258" s="832">
        <v>0</v>
      </c>
      <c r="AH5258" s="832">
        <v>0</v>
      </c>
      <c r="AI5258" s="832">
        <v>0</v>
      </c>
    </row>
    <row r="5259" spans="1:35" ht="15" customHeight="1">
      <c r="A5259" s="832" t="s">
        <v>1150</v>
      </c>
      <c r="B5259" s="832">
        <v>2026</v>
      </c>
      <c r="C5259" s="832" t="s">
        <v>1406</v>
      </c>
      <c r="D5259" s="832" t="s">
        <v>1407</v>
      </c>
      <c r="E5259" s="832" t="s">
        <v>333</v>
      </c>
      <c r="F5259" s="832" t="s">
        <v>1119</v>
      </c>
      <c r="G5259" s="832">
        <v>147.97</v>
      </c>
      <c r="H5259" s="832">
        <v>307.43</v>
      </c>
      <c r="I5259" s="832">
        <v>667.58</v>
      </c>
      <c r="J5259" s="832">
        <v>1371.91</v>
      </c>
      <c r="K5259" s="832">
        <v>2394.9499999999998</v>
      </c>
      <c r="L5259" s="832">
        <v>4563.3999999999996</v>
      </c>
      <c r="M5259" s="832">
        <v>6031.26</v>
      </c>
      <c r="N5259" s="832">
        <v>6194.81</v>
      </c>
      <c r="O5259" s="832">
        <v>7469.85</v>
      </c>
      <c r="P5259" s="832">
        <v>0</v>
      </c>
      <c r="Q5259" s="832">
        <v>0</v>
      </c>
      <c r="R5259" s="832">
        <v>0</v>
      </c>
      <c r="S5259" s="832">
        <v>774.35</v>
      </c>
      <c r="T5259" s="832">
        <v>774.35</v>
      </c>
      <c r="U5259" s="832">
        <v>0</v>
      </c>
      <c r="V5259" s="832">
        <v>0</v>
      </c>
      <c r="W5259" s="832">
        <v>0</v>
      </c>
      <c r="X5259" s="832">
        <v>0</v>
      </c>
      <c r="Y5259" s="832">
        <v>0</v>
      </c>
      <c r="Z5259" s="832">
        <v>0</v>
      </c>
      <c r="AA5259" s="832">
        <v>0</v>
      </c>
      <c r="AB5259" s="832">
        <v>0</v>
      </c>
      <c r="AC5259" s="832">
        <v>0</v>
      </c>
      <c r="AD5259" s="832">
        <v>0</v>
      </c>
      <c r="AE5259" s="832">
        <v>0</v>
      </c>
      <c r="AF5259" s="832">
        <v>0</v>
      </c>
      <c r="AG5259" s="832">
        <v>0</v>
      </c>
      <c r="AH5259" s="832">
        <v>0</v>
      </c>
      <c r="AI5259" s="832">
        <v>0</v>
      </c>
    </row>
    <row r="5260" spans="1:35" ht="15" customHeight="1">
      <c r="A5260" s="832" t="s">
        <v>1150</v>
      </c>
      <c r="B5260" s="832">
        <v>2026</v>
      </c>
      <c r="C5260" s="832" t="s">
        <v>1408</v>
      </c>
      <c r="D5260" s="832" t="s">
        <v>1409</v>
      </c>
      <c r="E5260" s="832" t="s">
        <v>333</v>
      </c>
      <c r="F5260" s="832" t="s">
        <v>1119</v>
      </c>
      <c r="G5260" s="832">
        <v>5857.17</v>
      </c>
      <c r="H5260" s="832">
        <v>11733.88</v>
      </c>
      <c r="I5260" s="832">
        <v>17610.59</v>
      </c>
      <c r="J5260" s="832">
        <v>23487.3</v>
      </c>
      <c r="K5260" s="832">
        <v>29364.01</v>
      </c>
      <c r="L5260" s="832">
        <v>35240.720000000001</v>
      </c>
      <c r="M5260" s="832">
        <v>41117.43</v>
      </c>
      <c r="N5260" s="832">
        <v>46994.14</v>
      </c>
      <c r="O5260" s="832">
        <v>46994.14</v>
      </c>
      <c r="P5260" s="832">
        <v>0</v>
      </c>
      <c r="Q5260" s="832">
        <v>0</v>
      </c>
      <c r="R5260" s="832">
        <v>0</v>
      </c>
      <c r="S5260" s="832">
        <v>5874.27</v>
      </c>
      <c r="T5260" s="832">
        <v>5874.27</v>
      </c>
      <c r="U5260" s="832">
        <v>0</v>
      </c>
      <c r="V5260" s="832">
        <v>0</v>
      </c>
      <c r="W5260" s="832">
        <v>0</v>
      </c>
      <c r="X5260" s="832">
        <v>0</v>
      </c>
      <c r="Y5260" s="832">
        <v>0</v>
      </c>
      <c r="Z5260" s="832">
        <v>0</v>
      </c>
      <c r="AA5260" s="832">
        <v>0</v>
      </c>
      <c r="AB5260" s="832">
        <v>0</v>
      </c>
      <c r="AC5260" s="832">
        <v>0</v>
      </c>
      <c r="AD5260" s="832">
        <v>0</v>
      </c>
      <c r="AE5260" s="832">
        <v>0</v>
      </c>
      <c r="AF5260" s="832">
        <v>0</v>
      </c>
      <c r="AG5260" s="832">
        <v>0</v>
      </c>
      <c r="AH5260" s="832">
        <v>0</v>
      </c>
      <c r="AI5260" s="832">
        <v>0</v>
      </c>
    </row>
    <row r="5261" spans="1:35" ht="15" customHeight="1">
      <c r="A5261" s="832" t="s">
        <v>1150</v>
      </c>
      <c r="B5261" s="832">
        <v>2026</v>
      </c>
      <c r="C5261" s="832" t="s">
        <v>1410</v>
      </c>
      <c r="D5261" s="832" t="s">
        <v>1411</v>
      </c>
      <c r="E5261" s="832" t="s">
        <v>333</v>
      </c>
      <c r="F5261" s="832" t="s">
        <v>1119</v>
      </c>
      <c r="G5261" s="832">
        <v>834.74</v>
      </c>
      <c r="H5261" s="832">
        <v>1669.48</v>
      </c>
      <c r="I5261" s="832">
        <v>2504.2199999999998</v>
      </c>
      <c r="J5261" s="832">
        <v>3338.96</v>
      </c>
      <c r="K5261" s="832">
        <v>4173.7</v>
      </c>
      <c r="L5261" s="832">
        <v>5008.4399999999996</v>
      </c>
      <c r="M5261" s="832">
        <v>5843.18</v>
      </c>
      <c r="N5261" s="832">
        <v>6677.92</v>
      </c>
      <c r="O5261" s="832">
        <v>6677.92</v>
      </c>
      <c r="P5261" s="832">
        <v>0</v>
      </c>
      <c r="Q5261" s="832">
        <v>0</v>
      </c>
      <c r="R5261" s="832">
        <v>0</v>
      </c>
      <c r="S5261" s="832">
        <v>834.74</v>
      </c>
      <c r="T5261" s="832">
        <v>834.74</v>
      </c>
      <c r="U5261" s="832">
        <v>0</v>
      </c>
      <c r="V5261" s="832">
        <v>0</v>
      </c>
      <c r="W5261" s="832">
        <v>0</v>
      </c>
      <c r="X5261" s="832">
        <v>0</v>
      </c>
      <c r="Y5261" s="832">
        <v>0</v>
      </c>
      <c r="Z5261" s="832">
        <v>0</v>
      </c>
      <c r="AA5261" s="832">
        <v>0</v>
      </c>
      <c r="AB5261" s="832">
        <v>0</v>
      </c>
      <c r="AC5261" s="832">
        <v>0</v>
      </c>
      <c r="AD5261" s="832">
        <v>0</v>
      </c>
      <c r="AE5261" s="832">
        <v>0</v>
      </c>
      <c r="AF5261" s="832">
        <v>0</v>
      </c>
      <c r="AG5261" s="832">
        <v>0</v>
      </c>
      <c r="AH5261" s="832">
        <v>0</v>
      </c>
      <c r="AI5261" s="832">
        <v>0</v>
      </c>
    </row>
    <row r="5262" spans="1:35" ht="15" customHeight="1">
      <c r="A5262" s="832" t="s">
        <v>1150</v>
      </c>
      <c r="B5262" s="832">
        <v>2026</v>
      </c>
      <c r="C5262" s="832" t="s">
        <v>1412</v>
      </c>
      <c r="D5262" s="832" t="s">
        <v>1413</v>
      </c>
      <c r="E5262" s="832" t="s">
        <v>333</v>
      </c>
      <c r="F5262" s="832" t="s">
        <v>1119</v>
      </c>
      <c r="G5262" s="832">
        <v>0</v>
      </c>
      <c r="H5262" s="832">
        <v>0</v>
      </c>
      <c r="I5262" s="832">
        <v>0</v>
      </c>
      <c r="J5262" s="832">
        <v>0</v>
      </c>
      <c r="K5262" s="832">
        <v>0</v>
      </c>
      <c r="L5262" s="832">
        <v>0</v>
      </c>
      <c r="M5262" s="832">
        <v>0</v>
      </c>
      <c r="N5262" s="832">
        <v>0</v>
      </c>
      <c r="O5262" s="832">
        <v>0</v>
      </c>
      <c r="P5262" s="832">
        <v>0</v>
      </c>
      <c r="Q5262" s="832">
        <v>0</v>
      </c>
      <c r="R5262" s="832">
        <v>0</v>
      </c>
      <c r="S5262" s="832">
        <v>0</v>
      </c>
      <c r="T5262" s="832">
        <v>0</v>
      </c>
      <c r="U5262" s="832">
        <v>0</v>
      </c>
      <c r="V5262" s="832">
        <v>0</v>
      </c>
      <c r="W5262" s="832">
        <v>0</v>
      </c>
      <c r="X5262" s="832">
        <v>0</v>
      </c>
      <c r="Y5262" s="832">
        <v>0</v>
      </c>
      <c r="Z5262" s="832">
        <v>0</v>
      </c>
      <c r="AA5262" s="832">
        <v>0</v>
      </c>
      <c r="AB5262" s="832">
        <v>0</v>
      </c>
      <c r="AC5262" s="832">
        <v>0</v>
      </c>
      <c r="AD5262" s="832">
        <v>0</v>
      </c>
      <c r="AE5262" s="832">
        <v>0</v>
      </c>
      <c r="AF5262" s="832">
        <v>0</v>
      </c>
      <c r="AG5262" s="832">
        <v>0</v>
      </c>
      <c r="AH5262" s="832">
        <v>0</v>
      </c>
      <c r="AI5262" s="832">
        <v>0</v>
      </c>
    </row>
    <row r="5263" spans="1:35" ht="15" customHeight="1">
      <c r="A5263" s="832" t="s">
        <v>1150</v>
      </c>
      <c r="B5263" s="832">
        <v>2026</v>
      </c>
      <c r="C5263" s="832" t="s">
        <v>1414</v>
      </c>
      <c r="D5263" s="832" t="s">
        <v>1415</v>
      </c>
      <c r="E5263" s="832" t="s">
        <v>333</v>
      </c>
      <c r="F5263" s="832" t="s">
        <v>1119</v>
      </c>
      <c r="G5263" s="832">
        <v>0</v>
      </c>
      <c r="H5263" s="832">
        <v>0</v>
      </c>
      <c r="I5263" s="832">
        <v>0</v>
      </c>
      <c r="J5263" s="832">
        <v>0</v>
      </c>
      <c r="K5263" s="832">
        <v>0</v>
      </c>
      <c r="L5263" s="832">
        <v>0</v>
      </c>
      <c r="M5263" s="832">
        <v>0</v>
      </c>
      <c r="N5263" s="832">
        <v>0</v>
      </c>
      <c r="O5263" s="832">
        <v>0</v>
      </c>
      <c r="P5263" s="832">
        <v>0</v>
      </c>
      <c r="Q5263" s="832">
        <v>0</v>
      </c>
      <c r="R5263" s="832">
        <v>0</v>
      </c>
      <c r="S5263" s="832">
        <v>0</v>
      </c>
      <c r="T5263" s="832">
        <v>0</v>
      </c>
      <c r="U5263" s="832">
        <v>0</v>
      </c>
      <c r="V5263" s="832">
        <v>0</v>
      </c>
      <c r="W5263" s="832">
        <v>0</v>
      </c>
      <c r="X5263" s="832">
        <v>0</v>
      </c>
      <c r="Y5263" s="832">
        <v>0</v>
      </c>
      <c r="Z5263" s="832">
        <v>0</v>
      </c>
      <c r="AA5263" s="832">
        <v>0</v>
      </c>
      <c r="AB5263" s="832">
        <v>0</v>
      </c>
      <c r="AC5263" s="832">
        <v>0</v>
      </c>
      <c r="AD5263" s="832">
        <v>0</v>
      </c>
      <c r="AE5263" s="832">
        <v>0</v>
      </c>
      <c r="AF5263" s="832">
        <v>0</v>
      </c>
      <c r="AG5263" s="832">
        <v>0</v>
      </c>
      <c r="AH5263" s="832">
        <v>0</v>
      </c>
      <c r="AI5263" s="832">
        <v>0</v>
      </c>
    </row>
    <row r="5264" spans="1:35" ht="15" customHeight="1">
      <c r="A5264" s="832" t="s">
        <v>1150</v>
      </c>
      <c r="B5264" s="832">
        <v>2026</v>
      </c>
      <c r="C5264" s="832" t="s">
        <v>1416</v>
      </c>
      <c r="D5264" s="832" t="s">
        <v>1417</v>
      </c>
      <c r="E5264" s="832" t="s">
        <v>333</v>
      </c>
      <c r="F5264" s="832" t="s">
        <v>1119</v>
      </c>
      <c r="G5264" s="832">
        <v>802.56</v>
      </c>
      <c r="H5264" s="832">
        <v>1591.3</v>
      </c>
      <c r="I5264" s="832">
        <v>2366.4499999999998</v>
      </c>
      <c r="J5264" s="832">
        <v>3155.19</v>
      </c>
      <c r="K5264" s="832">
        <v>3943.93</v>
      </c>
      <c r="L5264" s="832">
        <v>4732.67</v>
      </c>
      <c r="M5264" s="832">
        <v>5521.41</v>
      </c>
      <c r="N5264" s="832">
        <v>6310.15</v>
      </c>
      <c r="O5264" s="832">
        <v>6310.15</v>
      </c>
      <c r="P5264" s="832">
        <v>0</v>
      </c>
      <c r="Q5264" s="832">
        <v>0</v>
      </c>
      <c r="R5264" s="832">
        <v>0</v>
      </c>
      <c r="S5264" s="832">
        <v>788.77</v>
      </c>
      <c r="T5264" s="832">
        <v>788.77</v>
      </c>
      <c r="U5264" s="832">
        <v>0</v>
      </c>
      <c r="V5264" s="832">
        <v>0</v>
      </c>
      <c r="W5264" s="832">
        <v>0</v>
      </c>
      <c r="X5264" s="832">
        <v>0</v>
      </c>
      <c r="Y5264" s="832">
        <v>0</v>
      </c>
      <c r="Z5264" s="832">
        <v>0</v>
      </c>
      <c r="AA5264" s="832">
        <v>0</v>
      </c>
      <c r="AB5264" s="832">
        <v>0</v>
      </c>
      <c r="AC5264" s="832">
        <v>0</v>
      </c>
      <c r="AD5264" s="832">
        <v>0</v>
      </c>
      <c r="AE5264" s="832">
        <v>0</v>
      </c>
      <c r="AF5264" s="832">
        <v>0</v>
      </c>
      <c r="AG5264" s="832">
        <v>0</v>
      </c>
      <c r="AH5264" s="832">
        <v>0</v>
      </c>
      <c r="AI5264" s="832">
        <v>0</v>
      </c>
    </row>
    <row r="5265" spans="1:35" ht="15" customHeight="1">
      <c r="A5265" s="832" t="s">
        <v>1150</v>
      </c>
      <c r="B5265" s="832">
        <v>2026</v>
      </c>
      <c r="C5265" s="832" t="s">
        <v>1418</v>
      </c>
      <c r="D5265" s="832" t="s">
        <v>1419</v>
      </c>
      <c r="E5265" s="832" t="s">
        <v>333</v>
      </c>
      <c r="F5265" s="832" t="s">
        <v>1119</v>
      </c>
      <c r="G5265" s="832">
        <v>0</v>
      </c>
      <c r="H5265" s="832">
        <v>0</v>
      </c>
      <c r="I5265" s="832">
        <v>0</v>
      </c>
      <c r="J5265" s="832">
        <v>0</v>
      </c>
      <c r="K5265" s="832">
        <v>0</v>
      </c>
      <c r="L5265" s="832">
        <v>0</v>
      </c>
      <c r="M5265" s="832">
        <v>0</v>
      </c>
      <c r="N5265" s="832">
        <v>0</v>
      </c>
      <c r="O5265" s="832">
        <v>0</v>
      </c>
      <c r="P5265" s="832">
        <v>0</v>
      </c>
      <c r="Q5265" s="832">
        <v>0</v>
      </c>
      <c r="R5265" s="832">
        <v>0</v>
      </c>
      <c r="S5265" s="832">
        <v>0</v>
      </c>
      <c r="T5265" s="832">
        <v>0</v>
      </c>
      <c r="U5265" s="832">
        <v>0</v>
      </c>
      <c r="V5265" s="832">
        <v>0</v>
      </c>
      <c r="W5265" s="832">
        <v>0</v>
      </c>
      <c r="X5265" s="832">
        <v>0</v>
      </c>
      <c r="Y5265" s="832">
        <v>0</v>
      </c>
      <c r="Z5265" s="832">
        <v>0</v>
      </c>
      <c r="AA5265" s="832">
        <v>0</v>
      </c>
      <c r="AB5265" s="832">
        <v>0</v>
      </c>
      <c r="AC5265" s="832">
        <v>0</v>
      </c>
      <c r="AD5265" s="832">
        <v>0</v>
      </c>
      <c r="AE5265" s="832">
        <v>0</v>
      </c>
      <c r="AF5265" s="832">
        <v>0</v>
      </c>
      <c r="AG5265" s="832">
        <v>0</v>
      </c>
      <c r="AH5265" s="832">
        <v>0</v>
      </c>
      <c r="AI5265" s="832">
        <v>0</v>
      </c>
    </row>
    <row r="5266" spans="1:35" ht="15" customHeight="1">
      <c r="A5266" s="832" t="s">
        <v>1150</v>
      </c>
      <c r="B5266" s="832">
        <v>2026</v>
      </c>
      <c r="C5266" s="832" t="s">
        <v>1420</v>
      </c>
      <c r="D5266" s="832" t="s">
        <v>1421</v>
      </c>
      <c r="E5266" s="832" t="s">
        <v>333</v>
      </c>
      <c r="F5266" s="832" t="s">
        <v>1119</v>
      </c>
      <c r="G5266" s="832">
        <v>2853.43</v>
      </c>
      <c r="H5266" s="832">
        <v>5632.62</v>
      </c>
      <c r="I5266" s="832">
        <v>7774.33</v>
      </c>
      <c r="J5266" s="832">
        <v>7774.33</v>
      </c>
      <c r="K5266" s="832">
        <v>11312.23</v>
      </c>
      <c r="L5266" s="832">
        <v>12931.57</v>
      </c>
      <c r="M5266" s="832">
        <v>14506.43</v>
      </c>
      <c r="N5266" s="832">
        <v>16065.72</v>
      </c>
      <c r="O5266" s="832">
        <v>16065.72</v>
      </c>
      <c r="P5266" s="832">
        <v>0</v>
      </c>
      <c r="Q5266" s="832">
        <v>0</v>
      </c>
      <c r="R5266" s="832">
        <v>0</v>
      </c>
      <c r="S5266" s="832">
        <v>2008.22</v>
      </c>
      <c r="T5266" s="832">
        <v>2008.22</v>
      </c>
      <c r="U5266" s="832">
        <v>0</v>
      </c>
      <c r="V5266" s="832">
        <v>0</v>
      </c>
      <c r="W5266" s="832">
        <v>0</v>
      </c>
      <c r="X5266" s="832">
        <v>0</v>
      </c>
      <c r="Y5266" s="832">
        <v>0</v>
      </c>
      <c r="Z5266" s="832">
        <v>0</v>
      </c>
      <c r="AA5266" s="832">
        <v>0</v>
      </c>
      <c r="AB5266" s="832">
        <v>0</v>
      </c>
      <c r="AC5266" s="832">
        <v>0</v>
      </c>
      <c r="AD5266" s="832">
        <v>0</v>
      </c>
      <c r="AE5266" s="832">
        <v>0</v>
      </c>
      <c r="AF5266" s="832">
        <v>0</v>
      </c>
      <c r="AG5266" s="832">
        <v>0</v>
      </c>
      <c r="AH5266" s="832">
        <v>0</v>
      </c>
      <c r="AI5266" s="832">
        <v>0</v>
      </c>
    </row>
    <row r="5267" spans="1:35" ht="15" customHeight="1">
      <c r="A5267" s="832" t="s">
        <v>1150</v>
      </c>
      <c r="B5267" s="832">
        <v>2026</v>
      </c>
      <c r="C5267" s="832" t="s">
        <v>1422</v>
      </c>
      <c r="D5267" s="832" t="s">
        <v>1423</v>
      </c>
      <c r="E5267" s="832" t="s">
        <v>333</v>
      </c>
      <c r="F5267" s="832" t="s">
        <v>1119</v>
      </c>
      <c r="G5267" s="832">
        <v>250</v>
      </c>
      <c r="H5267" s="832">
        <v>500</v>
      </c>
      <c r="I5267" s="832">
        <v>1010</v>
      </c>
      <c r="J5267" s="832">
        <v>1260</v>
      </c>
      <c r="K5267" s="832">
        <v>1543.8</v>
      </c>
      <c r="L5267" s="832">
        <v>1793.8</v>
      </c>
      <c r="M5267" s="832">
        <v>2043.8</v>
      </c>
      <c r="N5267" s="832">
        <v>2293.8000000000002</v>
      </c>
      <c r="O5267" s="832">
        <v>2293.8000000000002</v>
      </c>
      <c r="P5267" s="832">
        <v>0</v>
      </c>
      <c r="Q5267" s="832">
        <v>0</v>
      </c>
      <c r="R5267" s="832">
        <v>0</v>
      </c>
      <c r="S5267" s="832">
        <v>286.73</v>
      </c>
      <c r="T5267" s="832">
        <v>286.73</v>
      </c>
      <c r="U5267" s="832">
        <v>0</v>
      </c>
      <c r="V5267" s="832">
        <v>0</v>
      </c>
      <c r="W5267" s="832">
        <v>0</v>
      </c>
      <c r="X5267" s="832">
        <v>0</v>
      </c>
      <c r="Y5267" s="832">
        <v>0</v>
      </c>
      <c r="Z5267" s="832">
        <v>0</v>
      </c>
      <c r="AA5267" s="832">
        <v>0</v>
      </c>
      <c r="AB5267" s="832">
        <v>0</v>
      </c>
      <c r="AC5267" s="832">
        <v>0</v>
      </c>
      <c r="AD5267" s="832">
        <v>0</v>
      </c>
      <c r="AE5267" s="832">
        <v>0</v>
      </c>
      <c r="AF5267" s="832">
        <v>0</v>
      </c>
      <c r="AG5267" s="832">
        <v>0</v>
      </c>
      <c r="AH5267" s="832">
        <v>0</v>
      </c>
      <c r="AI5267" s="832">
        <v>0</v>
      </c>
    </row>
    <row r="5268" spans="1:35" ht="15" customHeight="1">
      <c r="A5268" s="832" t="s">
        <v>1150</v>
      </c>
      <c r="B5268" s="832">
        <v>2026</v>
      </c>
      <c r="C5268" s="832" t="s">
        <v>1424</v>
      </c>
      <c r="D5268" s="832" t="s">
        <v>1425</v>
      </c>
      <c r="E5268" s="832" t="s">
        <v>333</v>
      </c>
      <c r="F5268" s="832" t="s">
        <v>1119</v>
      </c>
      <c r="G5268" s="832">
        <v>317.2</v>
      </c>
      <c r="H5268" s="832">
        <v>663.95</v>
      </c>
      <c r="I5268" s="832">
        <v>2666.95</v>
      </c>
      <c r="J5268" s="832">
        <v>3041.95</v>
      </c>
      <c r="K5268" s="832">
        <v>3059.45</v>
      </c>
      <c r="L5268" s="832">
        <v>3434.45</v>
      </c>
      <c r="M5268" s="832">
        <v>6070.3</v>
      </c>
      <c r="N5268" s="832">
        <v>5982.49</v>
      </c>
      <c r="O5268" s="832">
        <v>5982.49</v>
      </c>
      <c r="P5268" s="832">
        <v>0</v>
      </c>
      <c r="Q5268" s="832">
        <v>0</v>
      </c>
      <c r="R5268" s="832">
        <v>0</v>
      </c>
      <c r="S5268" s="832">
        <v>747.81</v>
      </c>
      <c r="T5268" s="832">
        <v>747.81</v>
      </c>
      <c r="U5268" s="832">
        <v>0</v>
      </c>
      <c r="V5268" s="832">
        <v>0</v>
      </c>
      <c r="W5268" s="832">
        <v>0</v>
      </c>
      <c r="X5268" s="832">
        <v>0</v>
      </c>
      <c r="Y5268" s="832">
        <v>0</v>
      </c>
      <c r="Z5268" s="832">
        <v>0</v>
      </c>
      <c r="AA5268" s="832">
        <v>0</v>
      </c>
      <c r="AB5268" s="832">
        <v>0</v>
      </c>
      <c r="AC5268" s="832">
        <v>0</v>
      </c>
      <c r="AD5268" s="832">
        <v>0</v>
      </c>
      <c r="AE5268" s="832">
        <v>0</v>
      </c>
      <c r="AF5268" s="832">
        <v>0</v>
      </c>
      <c r="AG5268" s="832">
        <v>0</v>
      </c>
      <c r="AH5268" s="832">
        <v>0</v>
      </c>
      <c r="AI5268" s="832">
        <v>0</v>
      </c>
    </row>
    <row r="5269" spans="1:35" ht="15" customHeight="1">
      <c r="A5269" s="832" t="s">
        <v>1150</v>
      </c>
      <c r="B5269" s="832">
        <v>2026</v>
      </c>
      <c r="C5269" s="832" t="s">
        <v>1426</v>
      </c>
      <c r="D5269" s="832" t="s">
        <v>1427</v>
      </c>
      <c r="E5269" s="832" t="s">
        <v>333</v>
      </c>
      <c r="F5269" s="832" t="s">
        <v>1119</v>
      </c>
      <c r="G5269" s="832">
        <v>0</v>
      </c>
      <c r="H5269" s="832">
        <v>0</v>
      </c>
      <c r="I5269" s="832">
        <v>0</v>
      </c>
      <c r="J5269" s="832">
        <v>0</v>
      </c>
      <c r="K5269" s="832">
        <v>0</v>
      </c>
      <c r="L5269" s="832">
        <v>0</v>
      </c>
      <c r="M5269" s="832">
        <v>0</v>
      </c>
      <c r="N5269" s="832">
        <v>0</v>
      </c>
      <c r="O5269" s="832">
        <v>0</v>
      </c>
      <c r="P5269" s="832">
        <v>0</v>
      </c>
      <c r="Q5269" s="832">
        <v>0</v>
      </c>
      <c r="R5269" s="832">
        <v>0</v>
      </c>
      <c r="S5269" s="832">
        <v>0</v>
      </c>
      <c r="T5269" s="832">
        <v>0</v>
      </c>
      <c r="U5269" s="832">
        <v>0</v>
      </c>
      <c r="V5269" s="832">
        <v>0</v>
      </c>
      <c r="W5269" s="832">
        <v>0</v>
      </c>
      <c r="X5269" s="832">
        <v>0</v>
      </c>
      <c r="Y5269" s="832">
        <v>0</v>
      </c>
      <c r="Z5269" s="832">
        <v>0</v>
      </c>
      <c r="AA5269" s="832">
        <v>0</v>
      </c>
      <c r="AB5269" s="832">
        <v>0</v>
      </c>
      <c r="AC5269" s="832">
        <v>0</v>
      </c>
      <c r="AD5269" s="832">
        <v>0</v>
      </c>
      <c r="AE5269" s="832">
        <v>0</v>
      </c>
      <c r="AF5269" s="832">
        <v>0</v>
      </c>
      <c r="AG5269" s="832">
        <v>0</v>
      </c>
      <c r="AH5269" s="832">
        <v>0</v>
      </c>
      <c r="AI5269" s="832">
        <v>0</v>
      </c>
    </row>
    <row r="5270" spans="1:35" ht="15" customHeight="1">
      <c r="A5270" s="832" t="s">
        <v>1150</v>
      </c>
      <c r="B5270" s="832">
        <v>2026</v>
      </c>
      <c r="C5270" s="832" t="s">
        <v>1428</v>
      </c>
      <c r="D5270" s="832" t="s">
        <v>1429</v>
      </c>
      <c r="E5270" s="832" t="s">
        <v>333</v>
      </c>
      <c r="F5270" s="832" t="s">
        <v>1119</v>
      </c>
      <c r="G5270" s="832">
        <v>29.68</v>
      </c>
      <c r="H5270" s="832">
        <v>59.36</v>
      </c>
      <c r="I5270" s="832">
        <v>89.04</v>
      </c>
      <c r="J5270" s="832">
        <v>118.72</v>
      </c>
      <c r="K5270" s="832">
        <v>148.4</v>
      </c>
      <c r="L5270" s="832">
        <v>178.08</v>
      </c>
      <c r="M5270" s="832">
        <v>207.76</v>
      </c>
      <c r="N5270" s="832">
        <v>237.44</v>
      </c>
      <c r="O5270" s="832">
        <v>237.44</v>
      </c>
      <c r="P5270" s="832">
        <v>0</v>
      </c>
      <c r="Q5270" s="832">
        <v>0</v>
      </c>
      <c r="R5270" s="832">
        <v>0</v>
      </c>
      <c r="S5270" s="832">
        <v>29.68</v>
      </c>
      <c r="T5270" s="832">
        <v>29.68</v>
      </c>
      <c r="U5270" s="832">
        <v>0</v>
      </c>
      <c r="V5270" s="832">
        <v>0</v>
      </c>
      <c r="W5270" s="832">
        <v>0</v>
      </c>
      <c r="X5270" s="832">
        <v>0</v>
      </c>
      <c r="Y5270" s="832">
        <v>0</v>
      </c>
      <c r="Z5270" s="832">
        <v>0</v>
      </c>
      <c r="AA5270" s="832">
        <v>0</v>
      </c>
      <c r="AB5270" s="832">
        <v>0</v>
      </c>
      <c r="AC5270" s="832">
        <v>0</v>
      </c>
      <c r="AD5270" s="832">
        <v>0</v>
      </c>
      <c r="AE5270" s="832">
        <v>0</v>
      </c>
      <c r="AF5270" s="832">
        <v>0</v>
      </c>
      <c r="AG5270" s="832">
        <v>0</v>
      </c>
      <c r="AH5270" s="832">
        <v>0</v>
      </c>
      <c r="AI5270" s="832">
        <v>0</v>
      </c>
    </row>
    <row r="5271" spans="1:35" ht="15" customHeight="1">
      <c r="A5271" s="832" t="s">
        <v>1150</v>
      </c>
      <c r="B5271" s="832">
        <v>2026</v>
      </c>
      <c r="C5271" s="832" t="s">
        <v>1430</v>
      </c>
      <c r="D5271" s="832" t="s">
        <v>1431</v>
      </c>
      <c r="E5271" s="832" t="s">
        <v>333</v>
      </c>
      <c r="F5271" s="832" t="s">
        <v>1119</v>
      </c>
      <c r="G5271" s="832">
        <v>5016</v>
      </c>
      <c r="H5271" s="832">
        <v>10308.049999999999</v>
      </c>
      <c r="I5271" s="832">
        <v>18939.740000000002</v>
      </c>
      <c r="J5271" s="832">
        <v>28836.74</v>
      </c>
      <c r="K5271" s="832">
        <v>37936.74</v>
      </c>
      <c r="L5271" s="832">
        <v>46302.04</v>
      </c>
      <c r="M5271" s="832">
        <v>55197.18</v>
      </c>
      <c r="N5271" s="832">
        <v>58708.44</v>
      </c>
      <c r="O5271" s="832">
        <v>58708.44</v>
      </c>
      <c r="P5271" s="832">
        <v>0</v>
      </c>
      <c r="Q5271" s="832">
        <v>0</v>
      </c>
      <c r="R5271" s="832">
        <v>0</v>
      </c>
      <c r="S5271" s="832">
        <v>7338.56</v>
      </c>
      <c r="T5271" s="832">
        <v>7338.56</v>
      </c>
      <c r="U5271" s="832">
        <v>0</v>
      </c>
      <c r="V5271" s="832">
        <v>0</v>
      </c>
      <c r="W5271" s="832">
        <v>0</v>
      </c>
      <c r="X5271" s="832">
        <v>0</v>
      </c>
      <c r="Y5271" s="832">
        <v>0</v>
      </c>
      <c r="Z5271" s="832">
        <v>0</v>
      </c>
      <c r="AA5271" s="832">
        <v>0</v>
      </c>
      <c r="AB5271" s="832">
        <v>0</v>
      </c>
      <c r="AC5271" s="832">
        <v>0</v>
      </c>
      <c r="AD5271" s="832">
        <v>0</v>
      </c>
      <c r="AE5271" s="832">
        <v>0</v>
      </c>
      <c r="AF5271" s="832">
        <v>0</v>
      </c>
      <c r="AG5271" s="832">
        <v>0</v>
      </c>
      <c r="AH5271" s="832">
        <v>0</v>
      </c>
      <c r="AI5271" s="832">
        <v>0</v>
      </c>
    </row>
    <row r="5272" spans="1:35" ht="15" customHeight="1">
      <c r="A5272" s="832" t="s">
        <v>1150</v>
      </c>
      <c r="B5272" s="832">
        <v>2026</v>
      </c>
      <c r="C5272" s="832" t="s">
        <v>1432</v>
      </c>
      <c r="D5272" s="832" t="s">
        <v>1433</v>
      </c>
      <c r="E5272" s="832" t="s">
        <v>333</v>
      </c>
      <c r="F5272" s="832" t="s">
        <v>1119</v>
      </c>
      <c r="G5272" s="832">
        <v>25016.1</v>
      </c>
      <c r="H5272" s="832">
        <v>60974.06</v>
      </c>
      <c r="I5272" s="832">
        <v>95286.07</v>
      </c>
      <c r="J5272" s="832">
        <v>143461.94</v>
      </c>
      <c r="K5272" s="832">
        <v>180097.21</v>
      </c>
      <c r="L5272" s="832">
        <v>221274.62</v>
      </c>
      <c r="M5272" s="832">
        <v>258039.67999999999</v>
      </c>
      <c r="N5272" s="832">
        <v>289607.84999999998</v>
      </c>
      <c r="O5272" s="832">
        <v>291183.7</v>
      </c>
      <c r="P5272" s="832">
        <v>0</v>
      </c>
      <c r="Q5272" s="832">
        <v>0</v>
      </c>
      <c r="R5272" s="832">
        <v>0</v>
      </c>
      <c r="S5272" s="832">
        <v>36200.980000000003</v>
      </c>
      <c r="T5272" s="832">
        <v>36200.980000000003</v>
      </c>
      <c r="U5272" s="832">
        <v>0</v>
      </c>
      <c r="V5272" s="832">
        <v>0</v>
      </c>
      <c r="W5272" s="832">
        <v>0</v>
      </c>
      <c r="X5272" s="832">
        <v>0</v>
      </c>
      <c r="Y5272" s="832">
        <v>0</v>
      </c>
      <c r="Z5272" s="832">
        <v>0</v>
      </c>
      <c r="AA5272" s="832">
        <v>0</v>
      </c>
      <c r="AB5272" s="832">
        <v>0</v>
      </c>
      <c r="AC5272" s="832">
        <v>0</v>
      </c>
      <c r="AD5272" s="832">
        <v>0</v>
      </c>
      <c r="AE5272" s="832">
        <v>0</v>
      </c>
      <c r="AF5272" s="832">
        <v>0</v>
      </c>
      <c r="AG5272" s="832">
        <v>0</v>
      </c>
      <c r="AH5272" s="832">
        <v>0</v>
      </c>
      <c r="AI5272" s="832">
        <v>0</v>
      </c>
    </row>
    <row r="5273" spans="1:35" ht="15" customHeight="1">
      <c r="A5273" s="832" t="s">
        <v>1150</v>
      </c>
      <c r="B5273" s="832">
        <v>2026</v>
      </c>
      <c r="C5273" s="832" t="s">
        <v>1434</v>
      </c>
      <c r="D5273" s="832" t="s">
        <v>1435</v>
      </c>
      <c r="E5273" s="832" t="s">
        <v>333</v>
      </c>
      <c r="F5273" s="832" t="s">
        <v>1119</v>
      </c>
      <c r="G5273" s="832">
        <v>11633.98</v>
      </c>
      <c r="H5273" s="832">
        <v>17963.79</v>
      </c>
      <c r="I5273" s="832">
        <v>23177.439999999999</v>
      </c>
      <c r="J5273" s="832">
        <v>32527.79</v>
      </c>
      <c r="K5273" s="832">
        <v>42470.18</v>
      </c>
      <c r="L5273" s="832">
        <v>52637.71</v>
      </c>
      <c r="M5273" s="832">
        <v>62983.44</v>
      </c>
      <c r="N5273" s="832">
        <v>68277.710000000006</v>
      </c>
      <c r="O5273" s="832">
        <v>68384.37</v>
      </c>
      <c r="P5273" s="832">
        <v>0</v>
      </c>
      <c r="Q5273" s="832">
        <v>0</v>
      </c>
      <c r="R5273" s="832">
        <v>0</v>
      </c>
      <c r="S5273" s="832">
        <v>8534.7099999999991</v>
      </c>
      <c r="T5273" s="832">
        <v>8534.7099999999991</v>
      </c>
      <c r="U5273" s="832">
        <v>0</v>
      </c>
      <c r="V5273" s="832">
        <v>0</v>
      </c>
      <c r="W5273" s="832">
        <v>0</v>
      </c>
      <c r="X5273" s="832">
        <v>0</v>
      </c>
      <c r="Y5273" s="832">
        <v>0</v>
      </c>
      <c r="Z5273" s="832">
        <v>0</v>
      </c>
      <c r="AA5273" s="832">
        <v>0</v>
      </c>
      <c r="AB5273" s="832">
        <v>0</v>
      </c>
      <c r="AC5273" s="832">
        <v>0</v>
      </c>
      <c r="AD5273" s="832">
        <v>0</v>
      </c>
      <c r="AE5273" s="832">
        <v>0</v>
      </c>
      <c r="AF5273" s="832">
        <v>0</v>
      </c>
      <c r="AG5273" s="832">
        <v>0</v>
      </c>
      <c r="AH5273" s="832">
        <v>0</v>
      </c>
      <c r="AI5273" s="832">
        <v>0</v>
      </c>
    </row>
    <row r="5274" spans="1:35" ht="15" customHeight="1">
      <c r="A5274" s="832" t="s">
        <v>1150</v>
      </c>
      <c r="B5274" s="832">
        <v>2026</v>
      </c>
      <c r="C5274" s="832" t="s">
        <v>1436</v>
      </c>
      <c r="D5274" s="832" t="s">
        <v>1437</v>
      </c>
      <c r="E5274" s="832" t="s">
        <v>333</v>
      </c>
      <c r="F5274" s="832" t="s">
        <v>1119</v>
      </c>
      <c r="G5274" s="832">
        <v>0</v>
      </c>
      <c r="H5274" s="832">
        <v>0</v>
      </c>
      <c r="I5274" s="832">
        <v>0</v>
      </c>
      <c r="J5274" s="832">
        <v>0</v>
      </c>
      <c r="K5274" s="832">
        <v>0</v>
      </c>
      <c r="L5274" s="832">
        <v>0</v>
      </c>
      <c r="M5274" s="832">
        <v>0</v>
      </c>
      <c r="N5274" s="832">
        <v>0</v>
      </c>
      <c r="O5274" s="832">
        <v>0</v>
      </c>
      <c r="P5274" s="832">
        <v>0</v>
      </c>
      <c r="Q5274" s="832">
        <v>0</v>
      </c>
      <c r="R5274" s="832">
        <v>0</v>
      </c>
      <c r="S5274" s="832">
        <v>0</v>
      </c>
      <c r="T5274" s="832">
        <v>0</v>
      </c>
      <c r="U5274" s="832">
        <v>0</v>
      </c>
      <c r="V5274" s="832">
        <v>0</v>
      </c>
      <c r="W5274" s="832">
        <v>0</v>
      </c>
      <c r="X5274" s="832">
        <v>0</v>
      </c>
      <c r="Y5274" s="832">
        <v>0</v>
      </c>
      <c r="Z5274" s="832">
        <v>0</v>
      </c>
      <c r="AA5274" s="832">
        <v>0</v>
      </c>
      <c r="AB5274" s="832">
        <v>0</v>
      </c>
      <c r="AC5274" s="832">
        <v>0</v>
      </c>
      <c r="AD5274" s="832">
        <v>0</v>
      </c>
      <c r="AE5274" s="832">
        <v>0</v>
      </c>
      <c r="AF5274" s="832">
        <v>0</v>
      </c>
      <c r="AG5274" s="832">
        <v>0</v>
      </c>
      <c r="AH5274" s="832">
        <v>0</v>
      </c>
      <c r="AI5274" s="832">
        <v>0</v>
      </c>
    </row>
    <row r="5275" spans="1:35" ht="15" customHeight="1">
      <c r="A5275" s="832" t="s">
        <v>1150</v>
      </c>
      <c r="B5275" s="832">
        <v>2026</v>
      </c>
      <c r="C5275" s="832" t="s">
        <v>1438</v>
      </c>
      <c r="D5275" s="832" t="s">
        <v>1439</v>
      </c>
      <c r="E5275" s="832" t="s">
        <v>333</v>
      </c>
      <c r="F5275" s="832" t="s">
        <v>1119</v>
      </c>
      <c r="G5275" s="832">
        <v>0</v>
      </c>
      <c r="H5275" s="832">
        <v>0</v>
      </c>
      <c r="I5275" s="832">
        <v>0</v>
      </c>
      <c r="J5275" s="832">
        <v>0</v>
      </c>
      <c r="K5275" s="832">
        <v>0</v>
      </c>
      <c r="L5275" s="832">
        <v>0</v>
      </c>
      <c r="M5275" s="832">
        <v>0</v>
      </c>
      <c r="N5275" s="832">
        <v>0</v>
      </c>
      <c r="O5275" s="832">
        <v>0</v>
      </c>
      <c r="P5275" s="832">
        <v>0</v>
      </c>
      <c r="Q5275" s="832">
        <v>0</v>
      </c>
      <c r="R5275" s="832">
        <v>0</v>
      </c>
      <c r="S5275" s="832">
        <v>0</v>
      </c>
      <c r="T5275" s="832">
        <v>0</v>
      </c>
      <c r="U5275" s="832">
        <v>0</v>
      </c>
      <c r="V5275" s="832">
        <v>0</v>
      </c>
      <c r="W5275" s="832">
        <v>0</v>
      </c>
      <c r="X5275" s="832">
        <v>0</v>
      </c>
      <c r="Y5275" s="832">
        <v>0</v>
      </c>
      <c r="Z5275" s="832">
        <v>0</v>
      </c>
      <c r="AA5275" s="832">
        <v>0</v>
      </c>
      <c r="AB5275" s="832">
        <v>0</v>
      </c>
      <c r="AC5275" s="832">
        <v>0</v>
      </c>
      <c r="AD5275" s="832">
        <v>0</v>
      </c>
      <c r="AE5275" s="832">
        <v>0</v>
      </c>
      <c r="AF5275" s="832">
        <v>0</v>
      </c>
      <c r="AG5275" s="832">
        <v>0</v>
      </c>
      <c r="AH5275" s="832">
        <v>0</v>
      </c>
      <c r="AI5275" s="832">
        <v>0</v>
      </c>
    </row>
    <row r="5276" spans="1:35" ht="15" customHeight="1">
      <c r="A5276" s="832" t="s">
        <v>1150</v>
      </c>
      <c r="B5276" s="832">
        <v>2026</v>
      </c>
      <c r="C5276" s="832" t="s">
        <v>1440</v>
      </c>
      <c r="D5276" s="832" t="s">
        <v>1441</v>
      </c>
      <c r="E5276" s="832" t="s">
        <v>333</v>
      </c>
      <c r="F5276" s="832" t="s">
        <v>1119</v>
      </c>
      <c r="G5276" s="832">
        <v>1314.01</v>
      </c>
      <c r="H5276" s="832">
        <v>2950.57</v>
      </c>
      <c r="I5276" s="832">
        <v>4656.8</v>
      </c>
      <c r="J5276" s="832">
        <v>6531.66</v>
      </c>
      <c r="K5276" s="832">
        <v>8160.82</v>
      </c>
      <c r="L5276" s="832">
        <v>9763.31</v>
      </c>
      <c r="M5276" s="832">
        <v>11397.47</v>
      </c>
      <c r="N5276" s="832">
        <v>13027.65</v>
      </c>
      <c r="O5276" s="832">
        <v>13027.65</v>
      </c>
      <c r="P5276" s="832">
        <v>0</v>
      </c>
      <c r="Q5276" s="832">
        <v>0</v>
      </c>
      <c r="R5276" s="832">
        <v>0</v>
      </c>
      <c r="S5276" s="832">
        <v>1628.46</v>
      </c>
      <c r="T5276" s="832">
        <v>1628.46</v>
      </c>
      <c r="U5276" s="832">
        <v>0</v>
      </c>
      <c r="V5276" s="832">
        <v>0</v>
      </c>
      <c r="W5276" s="832">
        <v>0</v>
      </c>
      <c r="X5276" s="832">
        <v>0</v>
      </c>
      <c r="Y5276" s="832">
        <v>0</v>
      </c>
      <c r="Z5276" s="832">
        <v>0</v>
      </c>
      <c r="AA5276" s="832">
        <v>0</v>
      </c>
      <c r="AB5276" s="832">
        <v>0</v>
      </c>
      <c r="AC5276" s="832">
        <v>0</v>
      </c>
      <c r="AD5276" s="832">
        <v>0</v>
      </c>
      <c r="AE5276" s="832">
        <v>0</v>
      </c>
      <c r="AF5276" s="832">
        <v>0</v>
      </c>
      <c r="AG5276" s="832">
        <v>0</v>
      </c>
      <c r="AH5276" s="832">
        <v>0</v>
      </c>
      <c r="AI5276" s="832">
        <v>0</v>
      </c>
    </row>
    <row r="5277" spans="1:35" ht="15" customHeight="1">
      <c r="A5277" s="832" t="s">
        <v>1150</v>
      </c>
      <c r="B5277" s="832">
        <v>2026</v>
      </c>
      <c r="C5277" s="832" t="s">
        <v>1442</v>
      </c>
      <c r="D5277" s="832" t="s">
        <v>1443</v>
      </c>
      <c r="E5277" s="832" t="s">
        <v>333</v>
      </c>
      <c r="F5277" s="832" t="s">
        <v>1119</v>
      </c>
      <c r="G5277" s="832">
        <v>12954.46</v>
      </c>
      <c r="H5277" s="832">
        <v>28410.7</v>
      </c>
      <c r="I5277" s="832">
        <v>40981.160000000003</v>
      </c>
      <c r="J5277" s="832">
        <v>56055.96</v>
      </c>
      <c r="K5277" s="832">
        <v>70975.23</v>
      </c>
      <c r="L5277" s="832">
        <v>83804.77</v>
      </c>
      <c r="M5277" s="832">
        <v>97477.53</v>
      </c>
      <c r="N5277" s="832">
        <v>110659.46</v>
      </c>
      <c r="O5277" s="832">
        <v>110758.57</v>
      </c>
      <c r="P5277" s="832">
        <v>0</v>
      </c>
      <c r="Q5277" s="832">
        <v>0</v>
      </c>
      <c r="R5277" s="832">
        <v>0</v>
      </c>
      <c r="S5277" s="832">
        <v>13832.43</v>
      </c>
      <c r="T5277" s="832">
        <v>13832.43</v>
      </c>
      <c r="U5277" s="832">
        <v>0</v>
      </c>
      <c r="V5277" s="832">
        <v>0</v>
      </c>
      <c r="W5277" s="832">
        <v>0</v>
      </c>
      <c r="X5277" s="832">
        <v>0</v>
      </c>
      <c r="Y5277" s="832">
        <v>0</v>
      </c>
      <c r="Z5277" s="832">
        <v>0</v>
      </c>
      <c r="AA5277" s="832">
        <v>0</v>
      </c>
      <c r="AB5277" s="832">
        <v>0</v>
      </c>
      <c r="AC5277" s="832">
        <v>0</v>
      </c>
      <c r="AD5277" s="832">
        <v>0</v>
      </c>
      <c r="AE5277" s="832">
        <v>0</v>
      </c>
      <c r="AF5277" s="832">
        <v>0</v>
      </c>
      <c r="AG5277" s="832">
        <v>0</v>
      </c>
      <c r="AH5277" s="832">
        <v>0</v>
      </c>
      <c r="AI5277" s="832">
        <v>0</v>
      </c>
    </row>
    <row r="5278" spans="1:35" ht="15" customHeight="1">
      <c r="A5278" s="832" t="s">
        <v>1150</v>
      </c>
      <c r="B5278" s="832">
        <v>2026</v>
      </c>
      <c r="C5278" s="832" t="s">
        <v>1444</v>
      </c>
      <c r="D5278" s="832" t="s">
        <v>1445</v>
      </c>
      <c r="E5278" s="832" t="s">
        <v>333</v>
      </c>
      <c r="F5278" s="832" t="s">
        <v>1119</v>
      </c>
      <c r="G5278" s="832">
        <v>3427.75</v>
      </c>
      <c r="H5278" s="832">
        <v>2806.75</v>
      </c>
      <c r="I5278" s="832">
        <v>4356.75</v>
      </c>
      <c r="J5278" s="832">
        <v>4356.75</v>
      </c>
      <c r="K5278" s="832">
        <v>4356.75</v>
      </c>
      <c r="L5278" s="832">
        <v>4756.75</v>
      </c>
      <c r="M5278" s="832">
        <v>7856.75</v>
      </c>
      <c r="N5278" s="832">
        <v>7856.75</v>
      </c>
      <c r="O5278" s="832">
        <v>7856.75</v>
      </c>
      <c r="P5278" s="832">
        <v>0</v>
      </c>
      <c r="Q5278" s="832">
        <v>0</v>
      </c>
      <c r="R5278" s="832">
        <v>0</v>
      </c>
      <c r="S5278" s="832">
        <v>982.09</v>
      </c>
      <c r="T5278" s="832">
        <v>982.09</v>
      </c>
      <c r="U5278" s="832">
        <v>0</v>
      </c>
      <c r="V5278" s="832">
        <v>0</v>
      </c>
      <c r="W5278" s="832">
        <v>0</v>
      </c>
      <c r="X5278" s="832">
        <v>0</v>
      </c>
      <c r="Y5278" s="832">
        <v>0</v>
      </c>
      <c r="Z5278" s="832">
        <v>0</v>
      </c>
      <c r="AA5278" s="832">
        <v>0</v>
      </c>
      <c r="AB5278" s="832">
        <v>0</v>
      </c>
      <c r="AC5278" s="832">
        <v>0</v>
      </c>
      <c r="AD5278" s="832">
        <v>0</v>
      </c>
      <c r="AE5278" s="832">
        <v>0</v>
      </c>
      <c r="AF5278" s="832">
        <v>0</v>
      </c>
      <c r="AG5278" s="832">
        <v>0</v>
      </c>
      <c r="AH5278" s="832">
        <v>0</v>
      </c>
      <c r="AI5278" s="832">
        <v>0</v>
      </c>
    </row>
    <row r="5279" spans="1:35" ht="15" customHeight="1">
      <c r="A5279" s="832" t="s">
        <v>1150</v>
      </c>
      <c r="B5279" s="832">
        <v>2026</v>
      </c>
      <c r="C5279" s="832" t="s">
        <v>1446</v>
      </c>
      <c r="D5279" s="832" t="s">
        <v>1447</v>
      </c>
      <c r="E5279" s="832" t="s">
        <v>333</v>
      </c>
      <c r="F5279" s="832" t="s">
        <v>1119</v>
      </c>
      <c r="G5279" s="832">
        <v>1306.1300000000001</v>
      </c>
      <c r="H5279" s="832">
        <v>1489.13</v>
      </c>
      <c r="I5279" s="832">
        <v>3676.23</v>
      </c>
      <c r="J5279" s="832">
        <v>3799.28</v>
      </c>
      <c r="K5279" s="832">
        <v>4379.6400000000003</v>
      </c>
      <c r="L5279" s="832">
        <v>4955.63</v>
      </c>
      <c r="M5279" s="832">
        <v>5296.64</v>
      </c>
      <c r="N5279" s="832">
        <v>5579.89</v>
      </c>
      <c r="O5279" s="832">
        <v>6120.26</v>
      </c>
      <c r="P5279" s="832">
        <v>0</v>
      </c>
      <c r="Q5279" s="832">
        <v>0</v>
      </c>
      <c r="R5279" s="832">
        <v>0</v>
      </c>
      <c r="S5279" s="832">
        <v>697.49</v>
      </c>
      <c r="T5279" s="832">
        <v>697.49</v>
      </c>
      <c r="U5279" s="832">
        <v>0</v>
      </c>
      <c r="V5279" s="832">
        <v>0</v>
      </c>
      <c r="W5279" s="832">
        <v>0</v>
      </c>
      <c r="X5279" s="832">
        <v>0</v>
      </c>
      <c r="Y5279" s="832">
        <v>0</v>
      </c>
      <c r="Z5279" s="832">
        <v>0</v>
      </c>
      <c r="AA5279" s="832">
        <v>0</v>
      </c>
      <c r="AB5279" s="832">
        <v>0</v>
      </c>
      <c r="AC5279" s="832">
        <v>0</v>
      </c>
      <c r="AD5279" s="832">
        <v>0</v>
      </c>
      <c r="AE5279" s="832">
        <v>0</v>
      </c>
      <c r="AF5279" s="832">
        <v>0</v>
      </c>
      <c r="AG5279" s="832">
        <v>0</v>
      </c>
      <c r="AH5279" s="832">
        <v>0</v>
      </c>
      <c r="AI5279" s="832">
        <v>0</v>
      </c>
    </row>
    <row r="5280" spans="1:35" ht="15" customHeight="1">
      <c r="A5280" s="832" t="s">
        <v>1150</v>
      </c>
      <c r="B5280" s="832">
        <v>2026</v>
      </c>
      <c r="C5280" s="832" t="s">
        <v>1448</v>
      </c>
      <c r="D5280" s="832" t="s">
        <v>1449</v>
      </c>
      <c r="E5280" s="832" t="s">
        <v>333</v>
      </c>
      <c r="F5280" s="832" t="s">
        <v>1119</v>
      </c>
      <c r="G5280" s="832">
        <v>4872.16</v>
      </c>
      <c r="H5280" s="832">
        <v>6651.88</v>
      </c>
      <c r="I5280" s="832">
        <v>11426.37</v>
      </c>
      <c r="J5280" s="832">
        <v>13767.29</v>
      </c>
      <c r="K5280" s="832">
        <v>20439.150000000001</v>
      </c>
      <c r="L5280" s="832">
        <v>34344.910000000003</v>
      </c>
      <c r="M5280" s="832">
        <v>31305.82</v>
      </c>
      <c r="N5280" s="832">
        <v>41226.769999999997</v>
      </c>
      <c r="O5280" s="832">
        <v>40838.83</v>
      </c>
      <c r="P5280" s="832">
        <v>0</v>
      </c>
      <c r="Q5280" s="832">
        <v>0</v>
      </c>
      <c r="R5280" s="832">
        <v>0</v>
      </c>
      <c r="S5280" s="832">
        <v>5153.3500000000004</v>
      </c>
      <c r="T5280" s="832">
        <v>5153.3500000000004</v>
      </c>
      <c r="U5280" s="832">
        <v>0</v>
      </c>
      <c r="V5280" s="832">
        <v>0</v>
      </c>
      <c r="W5280" s="832">
        <v>0</v>
      </c>
      <c r="X5280" s="832">
        <v>0</v>
      </c>
      <c r="Y5280" s="832">
        <v>0</v>
      </c>
      <c r="Z5280" s="832">
        <v>0</v>
      </c>
      <c r="AA5280" s="832">
        <v>0</v>
      </c>
      <c r="AB5280" s="832">
        <v>0</v>
      </c>
      <c r="AC5280" s="832">
        <v>0</v>
      </c>
      <c r="AD5280" s="832">
        <v>0</v>
      </c>
      <c r="AE5280" s="832">
        <v>0</v>
      </c>
      <c r="AF5280" s="832">
        <v>0</v>
      </c>
      <c r="AG5280" s="832">
        <v>0</v>
      </c>
      <c r="AH5280" s="832">
        <v>0</v>
      </c>
      <c r="AI5280" s="832">
        <v>0</v>
      </c>
    </row>
    <row r="5281" spans="1:35" ht="15" customHeight="1">
      <c r="A5281" s="832" t="s">
        <v>1150</v>
      </c>
      <c r="B5281" s="832">
        <v>2026</v>
      </c>
      <c r="C5281" s="832" t="s">
        <v>1450</v>
      </c>
      <c r="D5281" s="832" t="s">
        <v>1451</v>
      </c>
      <c r="E5281" s="832" t="s">
        <v>333</v>
      </c>
      <c r="F5281" s="832" t="s">
        <v>1119</v>
      </c>
      <c r="G5281" s="832">
        <v>1849.85</v>
      </c>
      <c r="H5281" s="832">
        <v>3430.18</v>
      </c>
      <c r="I5281" s="832">
        <v>4772.78</v>
      </c>
      <c r="J5281" s="832">
        <v>6451.03</v>
      </c>
      <c r="K5281" s="832">
        <v>7834.61</v>
      </c>
      <c r="L5281" s="832">
        <v>9426.33</v>
      </c>
      <c r="M5281" s="832">
        <v>11177.31</v>
      </c>
      <c r="N5281" s="832">
        <v>12576.43</v>
      </c>
      <c r="O5281" s="832">
        <v>12576.43</v>
      </c>
      <c r="P5281" s="832">
        <v>0</v>
      </c>
      <c r="Q5281" s="832">
        <v>0</v>
      </c>
      <c r="R5281" s="832">
        <v>0</v>
      </c>
      <c r="S5281" s="832">
        <v>1572.05</v>
      </c>
      <c r="T5281" s="832">
        <v>1572.05</v>
      </c>
      <c r="U5281" s="832">
        <v>0</v>
      </c>
      <c r="V5281" s="832">
        <v>0</v>
      </c>
      <c r="W5281" s="832">
        <v>0</v>
      </c>
      <c r="X5281" s="832">
        <v>0</v>
      </c>
      <c r="Y5281" s="832">
        <v>0</v>
      </c>
      <c r="Z5281" s="832">
        <v>0</v>
      </c>
      <c r="AA5281" s="832">
        <v>0</v>
      </c>
      <c r="AB5281" s="832">
        <v>0</v>
      </c>
      <c r="AC5281" s="832">
        <v>0</v>
      </c>
      <c r="AD5281" s="832">
        <v>0</v>
      </c>
      <c r="AE5281" s="832">
        <v>0</v>
      </c>
      <c r="AF5281" s="832">
        <v>0</v>
      </c>
      <c r="AG5281" s="832">
        <v>0</v>
      </c>
      <c r="AH5281" s="832">
        <v>0</v>
      </c>
      <c r="AI5281" s="832">
        <v>0</v>
      </c>
    </row>
    <row r="5282" spans="1:35" ht="15" customHeight="1">
      <c r="A5282" s="832" t="s">
        <v>1150</v>
      </c>
      <c r="B5282" s="832">
        <v>2026</v>
      </c>
      <c r="C5282" s="832" t="s">
        <v>1452</v>
      </c>
      <c r="D5282" s="832" t="s">
        <v>1453</v>
      </c>
      <c r="E5282" s="832" t="s">
        <v>333</v>
      </c>
      <c r="F5282" s="832" t="s">
        <v>1119</v>
      </c>
      <c r="G5282" s="832">
        <v>2238.34</v>
      </c>
      <c r="H5282" s="832">
        <v>3859.18</v>
      </c>
      <c r="I5282" s="832">
        <v>5377.52</v>
      </c>
      <c r="J5282" s="832">
        <v>7062.12</v>
      </c>
      <c r="K5282" s="832">
        <v>7479.21</v>
      </c>
      <c r="L5282" s="832">
        <v>9646.2999999999993</v>
      </c>
      <c r="M5282" s="832">
        <v>10938.39</v>
      </c>
      <c r="N5282" s="832">
        <v>12372.98</v>
      </c>
      <c r="O5282" s="832">
        <v>12372.98</v>
      </c>
      <c r="P5282" s="832">
        <v>0</v>
      </c>
      <c r="Q5282" s="832">
        <v>0</v>
      </c>
      <c r="R5282" s="832">
        <v>0</v>
      </c>
      <c r="S5282" s="832">
        <v>1546.62</v>
      </c>
      <c r="T5282" s="832">
        <v>1546.62</v>
      </c>
      <c r="U5282" s="832">
        <v>0</v>
      </c>
      <c r="V5282" s="832">
        <v>0</v>
      </c>
      <c r="W5282" s="832">
        <v>0</v>
      </c>
      <c r="X5282" s="832">
        <v>0</v>
      </c>
      <c r="Y5282" s="832">
        <v>0</v>
      </c>
      <c r="Z5282" s="832">
        <v>0</v>
      </c>
      <c r="AA5282" s="832">
        <v>0</v>
      </c>
      <c r="AB5282" s="832">
        <v>0</v>
      </c>
      <c r="AC5282" s="832">
        <v>0</v>
      </c>
      <c r="AD5282" s="832">
        <v>0</v>
      </c>
      <c r="AE5282" s="832">
        <v>0</v>
      </c>
      <c r="AF5282" s="832">
        <v>0</v>
      </c>
      <c r="AG5282" s="832">
        <v>0</v>
      </c>
      <c r="AH5282" s="832">
        <v>0</v>
      </c>
      <c r="AI5282" s="832">
        <v>0</v>
      </c>
    </row>
    <row r="5283" spans="1:35" ht="15" customHeight="1">
      <c r="A5283" s="832" t="s">
        <v>1150</v>
      </c>
      <c r="B5283" s="832">
        <v>2026</v>
      </c>
      <c r="C5283" s="832" t="s">
        <v>1454</v>
      </c>
      <c r="D5283" s="832" t="s">
        <v>1455</v>
      </c>
      <c r="E5283" s="832" t="s">
        <v>333</v>
      </c>
      <c r="F5283" s="832" t="s">
        <v>1119</v>
      </c>
      <c r="G5283" s="832">
        <v>2510.37</v>
      </c>
      <c r="H5283" s="832">
        <v>6450.53</v>
      </c>
      <c r="I5283" s="832">
        <v>8587.91</v>
      </c>
      <c r="J5283" s="832">
        <v>12707.95</v>
      </c>
      <c r="K5283" s="832">
        <v>16119.42</v>
      </c>
      <c r="L5283" s="832">
        <v>20678.23</v>
      </c>
      <c r="M5283" s="832">
        <v>25454.7</v>
      </c>
      <c r="N5283" s="832">
        <v>31227.19</v>
      </c>
      <c r="O5283" s="832">
        <v>31669.16</v>
      </c>
      <c r="P5283" s="832">
        <v>0</v>
      </c>
      <c r="Q5283" s="832">
        <v>0</v>
      </c>
      <c r="R5283" s="832">
        <v>0</v>
      </c>
      <c r="S5283" s="832">
        <v>3903.4</v>
      </c>
      <c r="T5283" s="832">
        <v>3903.4</v>
      </c>
      <c r="U5283" s="832">
        <v>0</v>
      </c>
      <c r="V5283" s="832">
        <v>0</v>
      </c>
      <c r="W5283" s="832">
        <v>0</v>
      </c>
      <c r="X5283" s="832">
        <v>0</v>
      </c>
      <c r="Y5283" s="832">
        <v>0</v>
      </c>
      <c r="Z5283" s="832">
        <v>0</v>
      </c>
      <c r="AA5283" s="832">
        <v>0</v>
      </c>
      <c r="AB5283" s="832">
        <v>0</v>
      </c>
      <c r="AC5283" s="832">
        <v>0</v>
      </c>
      <c r="AD5283" s="832">
        <v>0</v>
      </c>
      <c r="AE5283" s="832">
        <v>0</v>
      </c>
      <c r="AF5283" s="832">
        <v>0</v>
      </c>
      <c r="AG5283" s="832">
        <v>0</v>
      </c>
      <c r="AH5283" s="832">
        <v>0</v>
      </c>
      <c r="AI5283" s="832">
        <v>0</v>
      </c>
    </row>
    <row r="5284" spans="1:35" ht="15" customHeight="1">
      <c r="A5284" s="832" t="s">
        <v>1150</v>
      </c>
      <c r="B5284" s="832">
        <v>2026</v>
      </c>
      <c r="C5284" s="832" t="s">
        <v>1456</v>
      </c>
      <c r="D5284" s="832" t="s">
        <v>1457</v>
      </c>
      <c r="E5284" s="832" t="s">
        <v>333</v>
      </c>
      <c r="F5284" s="832" t="s">
        <v>1119</v>
      </c>
      <c r="G5284" s="832">
        <v>0</v>
      </c>
      <c r="H5284" s="832">
        <v>1015</v>
      </c>
      <c r="I5284" s="832">
        <v>2682.5</v>
      </c>
      <c r="J5284" s="832">
        <v>2682.5</v>
      </c>
      <c r="K5284" s="832">
        <v>3552.5</v>
      </c>
      <c r="L5284" s="832">
        <v>3552.5</v>
      </c>
      <c r="M5284" s="832">
        <v>5031.5</v>
      </c>
      <c r="N5284" s="832">
        <v>5031.5</v>
      </c>
      <c r="O5284" s="832">
        <v>5031.5</v>
      </c>
      <c r="P5284" s="832">
        <v>0</v>
      </c>
      <c r="Q5284" s="832">
        <v>0</v>
      </c>
      <c r="R5284" s="832">
        <v>0</v>
      </c>
      <c r="S5284" s="832">
        <v>628.94000000000005</v>
      </c>
      <c r="T5284" s="832">
        <v>628.94000000000005</v>
      </c>
      <c r="U5284" s="832">
        <v>0</v>
      </c>
      <c r="V5284" s="832">
        <v>0</v>
      </c>
      <c r="W5284" s="832">
        <v>0</v>
      </c>
      <c r="X5284" s="832">
        <v>0</v>
      </c>
      <c r="Y5284" s="832">
        <v>0</v>
      </c>
      <c r="Z5284" s="832">
        <v>0</v>
      </c>
      <c r="AA5284" s="832">
        <v>0</v>
      </c>
      <c r="AB5284" s="832">
        <v>0</v>
      </c>
      <c r="AC5284" s="832">
        <v>0</v>
      </c>
      <c r="AD5284" s="832">
        <v>0</v>
      </c>
      <c r="AE5284" s="832">
        <v>0</v>
      </c>
      <c r="AF5284" s="832">
        <v>0</v>
      </c>
      <c r="AG5284" s="832">
        <v>0</v>
      </c>
      <c r="AH5284" s="832">
        <v>0</v>
      </c>
      <c r="AI5284" s="832">
        <v>0</v>
      </c>
    </row>
    <row r="5285" spans="1:35" ht="15" customHeight="1">
      <c r="A5285" s="832" t="s">
        <v>1150</v>
      </c>
      <c r="B5285" s="832">
        <v>2026</v>
      </c>
      <c r="C5285" s="832" t="s">
        <v>1458</v>
      </c>
      <c r="D5285" s="832" t="s">
        <v>1459</v>
      </c>
      <c r="E5285" s="832" t="s">
        <v>333</v>
      </c>
      <c r="F5285" s="832" t="s">
        <v>1119</v>
      </c>
      <c r="G5285" s="832">
        <v>0</v>
      </c>
      <c r="H5285" s="832">
        <v>0</v>
      </c>
      <c r="I5285" s="832">
        <v>0</v>
      </c>
      <c r="J5285" s="832">
        <v>0</v>
      </c>
      <c r="K5285" s="832">
        <v>0</v>
      </c>
      <c r="L5285" s="832">
        <v>0</v>
      </c>
      <c r="M5285" s="832">
        <v>0</v>
      </c>
      <c r="N5285" s="832">
        <v>0</v>
      </c>
      <c r="O5285" s="832">
        <v>0</v>
      </c>
      <c r="P5285" s="832">
        <v>0</v>
      </c>
      <c r="Q5285" s="832">
        <v>0</v>
      </c>
      <c r="R5285" s="832">
        <v>0</v>
      </c>
      <c r="S5285" s="832">
        <v>0</v>
      </c>
      <c r="T5285" s="832">
        <v>0</v>
      </c>
      <c r="U5285" s="832">
        <v>0</v>
      </c>
      <c r="V5285" s="832">
        <v>0</v>
      </c>
      <c r="W5285" s="832">
        <v>0</v>
      </c>
      <c r="X5285" s="832">
        <v>0</v>
      </c>
      <c r="Y5285" s="832">
        <v>0</v>
      </c>
      <c r="Z5285" s="832">
        <v>0</v>
      </c>
      <c r="AA5285" s="832">
        <v>0</v>
      </c>
      <c r="AB5285" s="832">
        <v>0</v>
      </c>
      <c r="AC5285" s="832">
        <v>0</v>
      </c>
      <c r="AD5285" s="832">
        <v>0</v>
      </c>
      <c r="AE5285" s="832">
        <v>0</v>
      </c>
      <c r="AF5285" s="832">
        <v>0</v>
      </c>
      <c r="AG5285" s="832">
        <v>0</v>
      </c>
      <c r="AH5285" s="832">
        <v>0</v>
      </c>
      <c r="AI5285" s="832">
        <v>0</v>
      </c>
    </row>
    <row r="5286" spans="1:35" ht="15" customHeight="1">
      <c r="A5286" s="832" t="s">
        <v>1150</v>
      </c>
      <c r="B5286" s="832">
        <v>2026</v>
      </c>
      <c r="C5286" s="832" t="s">
        <v>1460</v>
      </c>
      <c r="D5286" s="832" t="s">
        <v>1461</v>
      </c>
      <c r="E5286" s="832" t="s">
        <v>333</v>
      </c>
      <c r="F5286" s="832" t="s">
        <v>1119</v>
      </c>
      <c r="G5286" s="832">
        <v>40.479999999999997</v>
      </c>
      <c r="H5286" s="832">
        <v>80.959999999999994</v>
      </c>
      <c r="I5286" s="832">
        <v>121.44</v>
      </c>
      <c r="J5286" s="832">
        <v>766.44</v>
      </c>
      <c r="K5286" s="832">
        <v>806.92</v>
      </c>
      <c r="L5286" s="832">
        <v>887.88</v>
      </c>
      <c r="M5286" s="832">
        <v>2133.36</v>
      </c>
      <c r="N5286" s="832">
        <v>2133.36</v>
      </c>
      <c r="O5286" s="832">
        <v>2133.36</v>
      </c>
      <c r="P5286" s="832">
        <v>0</v>
      </c>
      <c r="Q5286" s="832">
        <v>0</v>
      </c>
      <c r="R5286" s="832">
        <v>0</v>
      </c>
      <c r="S5286" s="832">
        <v>266.67</v>
      </c>
      <c r="T5286" s="832">
        <v>266.67</v>
      </c>
      <c r="U5286" s="832">
        <v>0</v>
      </c>
      <c r="V5286" s="832">
        <v>0</v>
      </c>
      <c r="W5286" s="832">
        <v>0</v>
      </c>
      <c r="X5286" s="832">
        <v>0</v>
      </c>
      <c r="Y5286" s="832">
        <v>0</v>
      </c>
      <c r="Z5286" s="832">
        <v>0</v>
      </c>
      <c r="AA5286" s="832">
        <v>0</v>
      </c>
      <c r="AB5286" s="832">
        <v>0</v>
      </c>
      <c r="AC5286" s="832">
        <v>0</v>
      </c>
      <c r="AD5286" s="832">
        <v>0</v>
      </c>
      <c r="AE5286" s="832">
        <v>0</v>
      </c>
      <c r="AF5286" s="832">
        <v>0</v>
      </c>
      <c r="AG5286" s="832">
        <v>0</v>
      </c>
      <c r="AH5286" s="832">
        <v>0</v>
      </c>
      <c r="AI5286" s="832">
        <v>0</v>
      </c>
    </row>
    <row r="5287" spans="1:35" ht="15" customHeight="1">
      <c r="A5287" s="832" t="s">
        <v>1150</v>
      </c>
      <c r="B5287" s="832">
        <v>2026</v>
      </c>
      <c r="C5287" s="832" t="s">
        <v>1462</v>
      </c>
      <c r="D5287" s="832" t="s">
        <v>1463</v>
      </c>
      <c r="E5287" s="832" t="s">
        <v>333</v>
      </c>
      <c r="F5287" s="832" t="s">
        <v>1119</v>
      </c>
      <c r="G5287" s="832">
        <v>-29050.93</v>
      </c>
      <c r="H5287" s="832">
        <v>-39966.53</v>
      </c>
      <c r="I5287" s="832">
        <v>-48906.73</v>
      </c>
      <c r="J5287" s="832">
        <v>-53952.73</v>
      </c>
      <c r="K5287" s="832">
        <v>-61503.53</v>
      </c>
      <c r="L5287" s="832">
        <v>-67521.53</v>
      </c>
      <c r="M5287" s="832">
        <v>-67642.53</v>
      </c>
      <c r="N5287" s="832">
        <v>-68102.39</v>
      </c>
      <c r="O5287" s="832">
        <v>-69926.39</v>
      </c>
      <c r="P5287" s="832">
        <v>0</v>
      </c>
      <c r="Q5287" s="832">
        <v>0</v>
      </c>
      <c r="R5287" s="832">
        <v>0</v>
      </c>
      <c r="S5287" s="832">
        <v>-8512.7999999999993</v>
      </c>
      <c r="T5287" s="832">
        <v>-8512.7999999999993</v>
      </c>
      <c r="U5287" s="832">
        <v>0</v>
      </c>
      <c r="V5287" s="832">
        <v>0</v>
      </c>
      <c r="W5287" s="832">
        <v>0</v>
      </c>
      <c r="X5287" s="832">
        <v>0</v>
      </c>
      <c r="Y5287" s="832">
        <v>0</v>
      </c>
      <c r="Z5287" s="832">
        <v>0</v>
      </c>
      <c r="AA5287" s="832">
        <v>0</v>
      </c>
      <c r="AB5287" s="832">
        <v>0</v>
      </c>
      <c r="AC5287" s="832">
        <v>0</v>
      </c>
      <c r="AD5287" s="832">
        <v>0</v>
      </c>
      <c r="AE5287" s="832">
        <v>0</v>
      </c>
      <c r="AF5287" s="832">
        <v>0</v>
      </c>
      <c r="AG5287" s="832">
        <v>0</v>
      </c>
      <c r="AH5287" s="832">
        <v>0</v>
      </c>
      <c r="AI5287" s="832">
        <v>0</v>
      </c>
    </row>
    <row r="5288" spans="1:35" ht="15" customHeight="1">
      <c r="A5288" s="832" t="s">
        <v>1150</v>
      </c>
      <c r="B5288" s="832">
        <v>2026</v>
      </c>
      <c r="C5288" s="832" t="s">
        <v>1464</v>
      </c>
      <c r="D5288" s="832" t="s">
        <v>1465</v>
      </c>
      <c r="E5288" s="832" t="s">
        <v>333</v>
      </c>
      <c r="F5288" s="832" t="s">
        <v>1119</v>
      </c>
      <c r="G5288" s="832">
        <v>0</v>
      </c>
      <c r="H5288" s="832">
        <v>0</v>
      </c>
      <c r="I5288" s="832">
        <v>0</v>
      </c>
      <c r="J5288" s="832">
        <v>0</v>
      </c>
      <c r="K5288" s="832">
        <v>0</v>
      </c>
      <c r="L5288" s="832">
        <v>0</v>
      </c>
      <c r="M5288" s="832">
        <v>0</v>
      </c>
      <c r="N5288" s="832">
        <v>0</v>
      </c>
      <c r="O5288" s="832">
        <v>0</v>
      </c>
      <c r="P5288" s="832">
        <v>0</v>
      </c>
      <c r="Q5288" s="832">
        <v>0</v>
      </c>
      <c r="R5288" s="832">
        <v>0</v>
      </c>
      <c r="S5288" s="832">
        <v>0</v>
      </c>
      <c r="T5288" s="832">
        <v>0</v>
      </c>
      <c r="U5288" s="832">
        <v>0</v>
      </c>
      <c r="V5288" s="832">
        <v>0</v>
      </c>
      <c r="W5288" s="832">
        <v>0</v>
      </c>
      <c r="X5288" s="832">
        <v>0</v>
      </c>
      <c r="Y5288" s="832">
        <v>0</v>
      </c>
      <c r="Z5288" s="832">
        <v>0</v>
      </c>
      <c r="AA5288" s="832">
        <v>0</v>
      </c>
      <c r="AB5288" s="832">
        <v>0</v>
      </c>
      <c r="AC5288" s="832">
        <v>0</v>
      </c>
      <c r="AD5288" s="832">
        <v>0</v>
      </c>
      <c r="AE5288" s="832">
        <v>0</v>
      </c>
      <c r="AF5288" s="832">
        <v>0</v>
      </c>
      <c r="AG5288" s="832">
        <v>0</v>
      </c>
      <c r="AH5288" s="832">
        <v>0</v>
      </c>
      <c r="AI5288" s="832">
        <v>0</v>
      </c>
    </row>
    <row r="5289" spans="1:35" ht="15" customHeight="1">
      <c r="A5289" s="832" t="s">
        <v>1150</v>
      </c>
      <c r="B5289" s="832">
        <v>2026</v>
      </c>
      <c r="C5289" s="832" t="s">
        <v>1466</v>
      </c>
      <c r="D5289" s="832" t="s">
        <v>1467</v>
      </c>
      <c r="E5289" s="832" t="s">
        <v>333</v>
      </c>
      <c r="F5289" s="832" t="s">
        <v>1119</v>
      </c>
      <c r="G5289" s="832">
        <v>0</v>
      </c>
      <c r="H5289" s="832">
        <v>0</v>
      </c>
      <c r="I5289" s="832">
        <v>0</v>
      </c>
      <c r="J5289" s="832">
        <v>0</v>
      </c>
      <c r="K5289" s="832">
        <v>0</v>
      </c>
      <c r="L5289" s="832">
        <v>0</v>
      </c>
      <c r="M5289" s="832">
        <v>0</v>
      </c>
      <c r="N5289" s="832">
        <v>0</v>
      </c>
      <c r="O5289" s="832">
        <v>0</v>
      </c>
      <c r="P5289" s="832">
        <v>0</v>
      </c>
      <c r="Q5289" s="832">
        <v>0</v>
      </c>
      <c r="R5289" s="832">
        <v>0</v>
      </c>
      <c r="S5289" s="832">
        <v>0</v>
      </c>
      <c r="T5289" s="832">
        <v>0</v>
      </c>
      <c r="U5289" s="832">
        <v>0</v>
      </c>
      <c r="V5289" s="832">
        <v>0</v>
      </c>
      <c r="W5289" s="832">
        <v>0</v>
      </c>
      <c r="X5289" s="832">
        <v>0</v>
      </c>
      <c r="Y5289" s="832">
        <v>0</v>
      </c>
      <c r="Z5289" s="832">
        <v>0</v>
      </c>
      <c r="AA5289" s="832">
        <v>0</v>
      </c>
      <c r="AB5289" s="832">
        <v>0</v>
      </c>
      <c r="AC5289" s="832">
        <v>0</v>
      </c>
      <c r="AD5289" s="832">
        <v>0</v>
      </c>
      <c r="AE5289" s="832">
        <v>0</v>
      </c>
      <c r="AF5289" s="832">
        <v>0</v>
      </c>
      <c r="AG5289" s="832">
        <v>0</v>
      </c>
      <c r="AH5289" s="832">
        <v>0</v>
      </c>
      <c r="AI5289" s="832">
        <v>0</v>
      </c>
    </row>
    <row r="5290" spans="1:35" ht="15" customHeight="1">
      <c r="A5290" s="832" t="s">
        <v>1150</v>
      </c>
      <c r="B5290" s="832">
        <v>2026</v>
      </c>
      <c r="C5290" s="832" t="s">
        <v>1468</v>
      </c>
      <c r="D5290" s="832" t="s">
        <v>1469</v>
      </c>
      <c r="E5290" s="832" t="s">
        <v>333</v>
      </c>
      <c r="F5290" s="832" t="s">
        <v>1119</v>
      </c>
      <c r="G5290" s="832">
        <v>1835.32</v>
      </c>
      <c r="H5290" s="832">
        <v>3689.7</v>
      </c>
      <c r="I5290" s="832">
        <v>7476.55</v>
      </c>
      <c r="J5290" s="832">
        <v>11683.44</v>
      </c>
      <c r="K5290" s="832">
        <v>13824.41</v>
      </c>
      <c r="L5290" s="832">
        <v>15494.57</v>
      </c>
      <c r="M5290" s="832">
        <v>18012.88</v>
      </c>
      <c r="N5290" s="832">
        <v>18580.32</v>
      </c>
      <c r="O5290" s="832">
        <v>18802.080000000002</v>
      </c>
      <c r="P5290" s="832">
        <v>0</v>
      </c>
      <c r="Q5290" s="832">
        <v>0</v>
      </c>
      <c r="R5290" s="832">
        <v>0</v>
      </c>
      <c r="S5290" s="832">
        <v>2322.54</v>
      </c>
      <c r="T5290" s="832">
        <v>2322.54</v>
      </c>
      <c r="U5290" s="832">
        <v>0</v>
      </c>
      <c r="V5290" s="832">
        <v>0</v>
      </c>
      <c r="W5290" s="832">
        <v>0</v>
      </c>
      <c r="X5290" s="832">
        <v>0</v>
      </c>
      <c r="Y5290" s="832">
        <v>0</v>
      </c>
      <c r="Z5290" s="832">
        <v>0</v>
      </c>
      <c r="AA5290" s="832">
        <v>0</v>
      </c>
      <c r="AB5290" s="832">
        <v>0</v>
      </c>
      <c r="AC5290" s="832">
        <v>0</v>
      </c>
      <c r="AD5290" s="832">
        <v>0</v>
      </c>
      <c r="AE5290" s="832">
        <v>0</v>
      </c>
      <c r="AF5290" s="832">
        <v>0</v>
      </c>
      <c r="AG5290" s="832">
        <v>0</v>
      </c>
      <c r="AH5290" s="832">
        <v>0</v>
      </c>
      <c r="AI5290" s="832">
        <v>0</v>
      </c>
    </row>
    <row r="5291" spans="1:35" ht="15" customHeight="1">
      <c r="A5291" s="832" t="s">
        <v>1150</v>
      </c>
      <c r="B5291" s="832">
        <v>2026</v>
      </c>
      <c r="C5291" s="832" t="s">
        <v>1470</v>
      </c>
      <c r="D5291" s="832" t="s">
        <v>1471</v>
      </c>
      <c r="E5291" s="832" t="s">
        <v>333</v>
      </c>
      <c r="F5291" s="832" t="s">
        <v>1119</v>
      </c>
      <c r="G5291" s="832">
        <v>546.71</v>
      </c>
      <c r="H5291" s="832">
        <v>1031.25</v>
      </c>
      <c r="I5291" s="832">
        <v>2101.61</v>
      </c>
      <c r="J5291" s="832">
        <v>2476.61</v>
      </c>
      <c r="K5291" s="832">
        <v>3176.23</v>
      </c>
      <c r="L5291" s="832">
        <v>3955.84</v>
      </c>
      <c r="M5291" s="832">
        <v>4618.13</v>
      </c>
      <c r="N5291" s="832">
        <v>5543.36</v>
      </c>
      <c r="O5291" s="832">
        <v>5805.62</v>
      </c>
      <c r="P5291" s="832">
        <v>0</v>
      </c>
      <c r="Q5291" s="832">
        <v>0</v>
      </c>
      <c r="R5291" s="832">
        <v>0</v>
      </c>
      <c r="S5291" s="832">
        <v>692.92</v>
      </c>
      <c r="T5291" s="832">
        <v>692.92</v>
      </c>
      <c r="U5291" s="832">
        <v>0</v>
      </c>
      <c r="V5291" s="832">
        <v>0</v>
      </c>
      <c r="W5291" s="832">
        <v>0</v>
      </c>
      <c r="X5291" s="832">
        <v>0</v>
      </c>
      <c r="Y5291" s="832">
        <v>0</v>
      </c>
      <c r="Z5291" s="832">
        <v>0</v>
      </c>
      <c r="AA5291" s="832">
        <v>0</v>
      </c>
      <c r="AB5291" s="832">
        <v>0</v>
      </c>
      <c r="AC5291" s="832">
        <v>0</v>
      </c>
      <c r="AD5291" s="832">
        <v>0</v>
      </c>
      <c r="AE5291" s="832">
        <v>0</v>
      </c>
      <c r="AF5291" s="832">
        <v>0</v>
      </c>
      <c r="AG5291" s="832">
        <v>0</v>
      </c>
      <c r="AH5291" s="832">
        <v>0</v>
      </c>
      <c r="AI5291" s="832">
        <v>0</v>
      </c>
    </row>
    <row r="5292" spans="1:35" ht="15" customHeight="1">
      <c r="A5292" s="832" t="s">
        <v>1150</v>
      </c>
      <c r="B5292" s="832">
        <v>2026</v>
      </c>
      <c r="C5292" s="832" t="s">
        <v>1472</v>
      </c>
      <c r="D5292" s="832" t="s">
        <v>1473</v>
      </c>
      <c r="E5292" s="832" t="s">
        <v>333</v>
      </c>
      <c r="F5292" s="832" t="s">
        <v>1119</v>
      </c>
      <c r="G5292" s="832">
        <v>5922</v>
      </c>
      <c r="H5292" s="832">
        <v>0</v>
      </c>
      <c r="I5292" s="832">
        <v>0</v>
      </c>
      <c r="J5292" s="832">
        <v>0</v>
      </c>
      <c r="K5292" s="832">
        <v>0</v>
      </c>
      <c r="L5292" s="832">
        <v>0</v>
      </c>
      <c r="M5292" s="832">
        <v>11.66</v>
      </c>
      <c r="N5292" s="832">
        <v>1504.16</v>
      </c>
      <c r="O5292" s="832">
        <v>1504.16</v>
      </c>
      <c r="P5292" s="832">
        <v>0</v>
      </c>
      <c r="Q5292" s="832">
        <v>0</v>
      </c>
      <c r="R5292" s="832">
        <v>0</v>
      </c>
      <c r="S5292" s="832">
        <v>188.02</v>
      </c>
      <c r="T5292" s="832">
        <v>188.02</v>
      </c>
      <c r="U5292" s="832">
        <v>0</v>
      </c>
      <c r="V5292" s="832">
        <v>0</v>
      </c>
      <c r="W5292" s="832">
        <v>0</v>
      </c>
      <c r="X5292" s="832">
        <v>0</v>
      </c>
      <c r="Y5292" s="832">
        <v>0</v>
      </c>
      <c r="Z5292" s="832">
        <v>0</v>
      </c>
      <c r="AA5292" s="832">
        <v>0</v>
      </c>
      <c r="AB5292" s="832">
        <v>0</v>
      </c>
      <c r="AC5292" s="832">
        <v>0</v>
      </c>
      <c r="AD5292" s="832">
        <v>0</v>
      </c>
      <c r="AE5292" s="832">
        <v>0</v>
      </c>
      <c r="AF5292" s="832">
        <v>0</v>
      </c>
      <c r="AG5292" s="832">
        <v>0</v>
      </c>
      <c r="AH5292" s="832">
        <v>0</v>
      </c>
      <c r="AI5292" s="832">
        <v>0</v>
      </c>
    </row>
    <row r="5293" spans="1:35" ht="15" customHeight="1">
      <c r="A5293" s="832" t="s">
        <v>1150</v>
      </c>
      <c r="B5293" s="832">
        <v>2026</v>
      </c>
      <c r="C5293" s="832" t="s">
        <v>1474</v>
      </c>
      <c r="D5293" s="832" t="s">
        <v>1475</v>
      </c>
      <c r="E5293" s="832" t="s">
        <v>333</v>
      </c>
      <c r="F5293" s="832" t="s">
        <v>1119</v>
      </c>
      <c r="G5293" s="832">
        <v>98.55</v>
      </c>
      <c r="H5293" s="832">
        <v>181.16</v>
      </c>
      <c r="I5293" s="832">
        <v>238.57</v>
      </c>
      <c r="J5293" s="832">
        <v>351.97</v>
      </c>
      <c r="K5293" s="832">
        <v>915.12</v>
      </c>
      <c r="L5293" s="832">
        <v>1177.93</v>
      </c>
      <c r="M5293" s="832">
        <v>1704.56</v>
      </c>
      <c r="N5293" s="832">
        <v>1759.23</v>
      </c>
      <c r="O5293" s="832">
        <v>2014.23</v>
      </c>
      <c r="P5293" s="832">
        <v>0</v>
      </c>
      <c r="Q5293" s="832">
        <v>0</v>
      </c>
      <c r="R5293" s="832">
        <v>0</v>
      </c>
      <c r="S5293" s="832">
        <v>219.9</v>
      </c>
      <c r="T5293" s="832">
        <v>219.9</v>
      </c>
      <c r="U5293" s="832">
        <v>0</v>
      </c>
      <c r="V5293" s="832">
        <v>0</v>
      </c>
      <c r="W5293" s="832">
        <v>0</v>
      </c>
      <c r="X5293" s="832">
        <v>0</v>
      </c>
      <c r="Y5293" s="832">
        <v>0</v>
      </c>
      <c r="Z5293" s="832">
        <v>0</v>
      </c>
      <c r="AA5293" s="832">
        <v>0</v>
      </c>
      <c r="AB5293" s="832">
        <v>0</v>
      </c>
      <c r="AC5293" s="832">
        <v>0</v>
      </c>
      <c r="AD5293" s="832">
        <v>0</v>
      </c>
      <c r="AE5293" s="832">
        <v>0</v>
      </c>
      <c r="AF5293" s="832">
        <v>0</v>
      </c>
      <c r="AG5293" s="832">
        <v>0</v>
      </c>
      <c r="AH5293" s="832">
        <v>0</v>
      </c>
      <c r="AI5293" s="832">
        <v>0</v>
      </c>
    </row>
    <row r="5294" spans="1:35" ht="15" customHeight="1">
      <c r="A5294" s="832" t="s">
        <v>1150</v>
      </c>
      <c r="B5294" s="832">
        <v>2026</v>
      </c>
      <c r="C5294" s="832" t="s">
        <v>1476</v>
      </c>
      <c r="D5294" s="832" t="s">
        <v>1477</v>
      </c>
      <c r="E5294" s="832" t="s">
        <v>333</v>
      </c>
      <c r="F5294" s="832" t="s">
        <v>1119</v>
      </c>
      <c r="G5294" s="832">
        <v>0</v>
      </c>
      <c r="H5294" s="832">
        <v>0</v>
      </c>
      <c r="I5294" s="832">
        <v>0</v>
      </c>
      <c r="J5294" s="832">
        <v>0</v>
      </c>
      <c r="K5294" s="832">
        <v>0</v>
      </c>
      <c r="L5294" s="832">
        <v>0</v>
      </c>
      <c r="M5294" s="832">
        <v>0</v>
      </c>
      <c r="N5294" s="832">
        <v>0</v>
      </c>
      <c r="O5294" s="832">
        <v>0</v>
      </c>
      <c r="P5294" s="832">
        <v>0</v>
      </c>
      <c r="Q5294" s="832">
        <v>0</v>
      </c>
      <c r="R5294" s="832">
        <v>0</v>
      </c>
      <c r="S5294" s="832">
        <v>0</v>
      </c>
      <c r="T5294" s="832">
        <v>0</v>
      </c>
      <c r="U5294" s="832">
        <v>0</v>
      </c>
      <c r="V5294" s="832">
        <v>0</v>
      </c>
      <c r="W5294" s="832">
        <v>0</v>
      </c>
      <c r="X5294" s="832">
        <v>0</v>
      </c>
      <c r="Y5294" s="832">
        <v>0</v>
      </c>
      <c r="Z5294" s="832">
        <v>0</v>
      </c>
      <c r="AA5294" s="832">
        <v>0</v>
      </c>
      <c r="AB5294" s="832">
        <v>0</v>
      </c>
      <c r="AC5294" s="832">
        <v>0</v>
      </c>
      <c r="AD5294" s="832">
        <v>0</v>
      </c>
      <c r="AE5294" s="832">
        <v>0</v>
      </c>
      <c r="AF5294" s="832">
        <v>0</v>
      </c>
      <c r="AG5294" s="832">
        <v>0</v>
      </c>
      <c r="AH5294" s="832">
        <v>0</v>
      </c>
      <c r="AI5294" s="832">
        <v>0</v>
      </c>
    </row>
    <row r="5295" spans="1:35" ht="15" customHeight="1">
      <c r="A5295" s="832" t="s">
        <v>1150</v>
      </c>
      <c r="B5295" s="832">
        <v>2026</v>
      </c>
      <c r="C5295" s="832" t="s">
        <v>1478</v>
      </c>
      <c r="D5295" s="832" t="s">
        <v>1479</v>
      </c>
      <c r="E5295" s="832" t="s">
        <v>333</v>
      </c>
      <c r="F5295" s="832" t="s">
        <v>1119</v>
      </c>
      <c r="G5295" s="832">
        <v>30</v>
      </c>
      <c r="H5295" s="832">
        <v>30</v>
      </c>
      <c r="I5295" s="832">
        <v>30</v>
      </c>
      <c r="J5295" s="832">
        <v>30</v>
      </c>
      <c r="K5295" s="832">
        <v>30</v>
      </c>
      <c r="L5295" s="832">
        <v>30</v>
      </c>
      <c r="M5295" s="832">
        <v>180</v>
      </c>
      <c r="N5295" s="832">
        <v>180</v>
      </c>
      <c r="O5295" s="832">
        <v>180</v>
      </c>
      <c r="P5295" s="832">
        <v>0</v>
      </c>
      <c r="Q5295" s="832">
        <v>0</v>
      </c>
      <c r="R5295" s="832">
        <v>0</v>
      </c>
      <c r="S5295" s="832">
        <v>22.5</v>
      </c>
      <c r="T5295" s="832">
        <v>22.5</v>
      </c>
      <c r="U5295" s="832">
        <v>0</v>
      </c>
      <c r="V5295" s="832">
        <v>0</v>
      </c>
      <c r="W5295" s="832">
        <v>0</v>
      </c>
      <c r="X5295" s="832">
        <v>0</v>
      </c>
      <c r="Y5295" s="832">
        <v>0</v>
      </c>
      <c r="Z5295" s="832">
        <v>0</v>
      </c>
      <c r="AA5295" s="832">
        <v>0</v>
      </c>
      <c r="AB5295" s="832">
        <v>0</v>
      </c>
      <c r="AC5295" s="832">
        <v>0</v>
      </c>
      <c r="AD5295" s="832">
        <v>0</v>
      </c>
      <c r="AE5295" s="832">
        <v>0</v>
      </c>
      <c r="AF5295" s="832">
        <v>0</v>
      </c>
      <c r="AG5295" s="832">
        <v>0</v>
      </c>
      <c r="AH5295" s="832">
        <v>0</v>
      </c>
      <c r="AI5295" s="832">
        <v>0</v>
      </c>
    </row>
    <row r="5296" spans="1:35" ht="15" customHeight="1">
      <c r="A5296" s="832" t="s">
        <v>1150</v>
      </c>
      <c r="B5296" s="832">
        <v>2026</v>
      </c>
      <c r="C5296" s="832" t="s">
        <v>1480</v>
      </c>
      <c r="D5296" s="832" t="s">
        <v>1481</v>
      </c>
      <c r="E5296" s="832" t="s">
        <v>333</v>
      </c>
      <c r="F5296" s="832" t="s">
        <v>1119</v>
      </c>
      <c r="G5296" s="832">
        <v>0</v>
      </c>
      <c r="H5296" s="832">
        <v>0</v>
      </c>
      <c r="I5296" s="832">
        <v>0</v>
      </c>
      <c r="J5296" s="832">
        <v>0</v>
      </c>
      <c r="K5296" s="832">
        <v>0</v>
      </c>
      <c r="L5296" s="832">
        <v>0</v>
      </c>
      <c r="M5296" s="832">
        <v>200</v>
      </c>
      <c r="N5296" s="832">
        <v>391</v>
      </c>
      <c r="O5296" s="832">
        <v>391</v>
      </c>
      <c r="P5296" s="832">
        <v>0</v>
      </c>
      <c r="Q5296" s="832">
        <v>0</v>
      </c>
      <c r="R5296" s="832">
        <v>0</v>
      </c>
      <c r="S5296" s="832">
        <v>48.88</v>
      </c>
      <c r="T5296" s="832">
        <v>48.88</v>
      </c>
      <c r="U5296" s="832">
        <v>0</v>
      </c>
      <c r="V5296" s="832">
        <v>0</v>
      </c>
      <c r="W5296" s="832">
        <v>0</v>
      </c>
      <c r="X5296" s="832">
        <v>0</v>
      </c>
      <c r="Y5296" s="832">
        <v>0</v>
      </c>
      <c r="Z5296" s="832">
        <v>0</v>
      </c>
      <c r="AA5296" s="832">
        <v>0</v>
      </c>
      <c r="AB5296" s="832">
        <v>0</v>
      </c>
      <c r="AC5296" s="832">
        <v>0</v>
      </c>
      <c r="AD5296" s="832">
        <v>0</v>
      </c>
      <c r="AE5296" s="832">
        <v>0</v>
      </c>
      <c r="AF5296" s="832">
        <v>0</v>
      </c>
      <c r="AG5296" s="832">
        <v>0</v>
      </c>
      <c r="AH5296" s="832">
        <v>0</v>
      </c>
      <c r="AI5296" s="832">
        <v>0</v>
      </c>
    </row>
    <row r="5297" spans="1:35" ht="15" customHeight="1">
      <c r="A5297" s="832" t="s">
        <v>1150</v>
      </c>
      <c r="B5297" s="832">
        <v>2026</v>
      </c>
      <c r="C5297" s="832" t="s">
        <v>1482</v>
      </c>
      <c r="D5297" s="832" t="s">
        <v>1483</v>
      </c>
      <c r="E5297" s="832" t="s">
        <v>333</v>
      </c>
      <c r="F5297" s="832" t="s">
        <v>1119</v>
      </c>
      <c r="G5297" s="832">
        <v>500</v>
      </c>
      <c r="H5297" s="832">
        <v>1000</v>
      </c>
      <c r="I5297" s="832">
        <v>1500</v>
      </c>
      <c r="J5297" s="832">
        <v>2000</v>
      </c>
      <c r="K5297" s="832">
        <v>2000</v>
      </c>
      <c r="L5297" s="832">
        <v>3000</v>
      </c>
      <c r="M5297" s="832">
        <v>5000</v>
      </c>
      <c r="N5297" s="832">
        <v>6000</v>
      </c>
      <c r="O5297" s="832">
        <v>6000</v>
      </c>
      <c r="P5297" s="832">
        <v>0</v>
      </c>
      <c r="Q5297" s="832">
        <v>0</v>
      </c>
      <c r="R5297" s="832">
        <v>0</v>
      </c>
      <c r="S5297" s="832">
        <v>750</v>
      </c>
      <c r="T5297" s="832">
        <v>750</v>
      </c>
      <c r="U5297" s="832">
        <v>0</v>
      </c>
      <c r="V5297" s="832">
        <v>0</v>
      </c>
      <c r="W5297" s="832">
        <v>0</v>
      </c>
      <c r="X5297" s="832">
        <v>0</v>
      </c>
      <c r="Y5297" s="832">
        <v>0</v>
      </c>
      <c r="Z5297" s="832">
        <v>0</v>
      </c>
      <c r="AA5297" s="832">
        <v>0</v>
      </c>
      <c r="AB5297" s="832">
        <v>0</v>
      </c>
      <c r="AC5297" s="832">
        <v>0</v>
      </c>
      <c r="AD5297" s="832">
        <v>0</v>
      </c>
      <c r="AE5297" s="832">
        <v>0</v>
      </c>
      <c r="AF5297" s="832">
        <v>0</v>
      </c>
      <c r="AG5297" s="832">
        <v>0</v>
      </c>
      <c r="AH5297" s="832">
        <v>0</v>
      </c>
      <c r="AI5297" s="832">
        <v>0</v>
      </c>
    </row>
    <row r="5298" spans="1:35" ht="15" customHeight="1">
      <c r="A5298" s="832" t="s">
        <v>1150</v>
      </c>
      <c r="B5298" s="832">
        <v>2026</v>
      </c>
      <c r="C5298" s="832" t="s">
        <v>1484</v>
      </c>
      <c r="D5298" s="832" t="s">
        <v>1485</v>
      </c>
      <c r="E5298" s="832" t="s">
        <v>333</v>
      </c>
      <c r="F5298" s="832" t="s">
        <v>1119</v>
      </c>
      <c r="G5298" s="832">
        <v>24456.25</v>
      </c>
      <c r="H5298" s="832">
        <v>48912.5</v>
      </c>
      <c r="I5298" s="832">
        <v>73368.75</v>
      </c>
      <c r="J5298" s="832">
        <v>97825</v>
      </c>
      <c r="K5298" s="832">
        <v>122281.25</v>
      </c>
      <c r="L5298" s="832">
        <v>149338.5</v>
      </c>
      <c r="M5298" s="832">
        <v>176395.75</v>
      </c>
      <c r="N5298" s="832">
        <v>200852</v>
      </c>
      <c r="O5298" s="832">
        <v>225308.25</v>
      </c>
      <c r="P5298" s="832">
        <v>0</v>
      </c>
      <c r="Q5298" s="832">
        <v>0</v>
      </c>
      <c r="R5298" s="832">
        <v>0</v>
      </c>
      <c r="S5298" s="832">
        <v>25106.5</v>
      </c>
      <c r="T5298" s="832">
        <v>25106.5</v>
      </c>
      <c r="U5298" s="832">
        <v>0</v>
      </c>
      <c r="V5298" s="832">
        <v>0</v>
      </c>
      <c r="W5298" s="832">
        <v>0</v>
      </c>
      <c r="X5298" s="832">
        <v>0</v>
      </c>
      <c r="Y5298" s="832">
        <v>0</v>
      </c>
      <c r="Z5298" s="832">
        <v>0</v>
      </c>
      <c r="AA5298" s="832">
        <v>0</v>
      </c>
      <c r="AB5298" s="832">
        <v>0</v>
      </c>
      <c r="AC5298" s="832">
        <v>0</v>
      </c>
      <c r="AD5298" s="832">
        <v>0</v>
      </c>
      <c r="AE5298" s="832">
        <v>0</v>
      </c>
      <c r="AF5298" s="832">
        <v>0</v>
      </c>
      <c r="AG5298" s="832">
        <v>0</v>
      </c>
      <c r="AH5298" s="832">
        <v>0</v>
      </c>
      <c r="AI5298" s="832">
        <v>0</v>
      </c>
    </row>
    <row r="5299" spans="1:35" ht="15" customHeight="1">
      <c r="A5299" s="832" t="s">
        <v>1150</v>
      </c>
      <c r="B5299" s="832">
        <v>2026</v>
      </c>
      <c r="C5299" s="832" t="s">
        <v>1486</v>
      </c>
      <c r="D5299" s="832" t="s">
        <v>1487</v>
      </c>
      <c r="E5299" s="832" t="s">
        <v>333</v>
      </c>
      <c r="F5299" s="832" t="s">
        <v>1119</v>
      </c>
      <c r="G5299" s="832">
        <v>120.88</v>
      </c>
      <c r="H5299" s="832">
        <v>239.73</v>
      </c>
      <c r="I5299" s="832">
        <v>356.62</v>
      </c>
      <c r="J5299" s="832">
        <v>475.47</v>
      </c>
      <c r="K5299" s="832">
        <v>594.32000000000005</v>
      </c>
      <c r="L5299" s="832">
        <v>713.17</v>
      </c>
      <c r="M5299" s="832">
        <v>832.02</v>
      </c>
      <c r="N5299" s="832">
        <v>950.87</v>
      </c>
      <c r="O5299" s="832">
        <v>950.87</v>
      </c>
      <c r="P5299" s="832">
        <v>0</v>
      </c>
      <c r="Q5299" s="832">
        <v>0</v>
      </c>
      <c r="R5299" s="832">
        <v>0</v>
      </c>
      <c r="S5299" s="832">
        <v>118.86</v>
      </c>
      <c r="T5299" s="832">
        <v>118.86</v>
      </c>
      <c r="U5299" s="832">
        <v>0</v>
      </c>
      <c r="V5299" s="832">
        <v>0</v>
      </c>
      <c r="W5299" s="832">
        <v>0</v>
      </c>
      <c r="X5299" s="832">
        <v>0</v>
      </c>
      <c r="Y5299" s="832">
        <v>0</v>
      </c>
      <c r="Z5299" s="832">
        <v>0</v>
      </c>
      <c r="AA5299" s="832">
        <v>0</v>
      </c>
      <c r="AB5299" s="832">
        <v>0</v>
      </c>
      <c r="AC5299" s="832">
        <v>0</v>
      </c>
      <c r="AD5299" s="832">
        <v>0</v>
      </c>
      <c r="AE5299" s="832">
        <v>0</v>
      </c>
      <c r="AF5299" s="832">
        <v>0</v>
      </c>
      <c r="AG5299" s="832">
        <v>0</v>
      </c>
      <c r="AH5299" s="832">
        <v>0</v>
      </c>
      <c r="AI5299" s="832">
        <v>0</v>
      </c>
    </row>
    <row r="5300" spans="1:35" ht="15" customHeight="1">
      <c r="A5300" s="832" t="s">
        <v>1150</v>
      </c>
      <c r="B5300" s="832">
        <v>2026</v>
      </c>
      <c r="C5300" s="832" t="s">
        <v>1488</v>
      </c>
      <c r="D5300" s="832" t="s">
        <v>1489</v>
      </c>
      <c r="E5300" s="832" t="s">
        <v>333</v>
      </c>
      <c r="F5300" s="832" t="s">
        <v>1119</v>
      </c>
      <c r="G5300" s="832">
        <v>544.52</v>
      </c>
      <c r="H5300" s="832">
        <v>1056.1500000000001</v>
      </c>
      <c r="I5300" s="832">
        <v>1430.57</v>
      </c>
      <c r="J5300" s="832">
        <v>2323.29</v>
      </c>
      <c r="K5300" s="832">
        <v>3494.13</v>
      </c>
      <c r="L5300" s="832">
        <v>5876.17</v>
      </c>
      <c r="M5300" s="832">
        <v>7820</v>
      </c>
      <c r="N5300" s="832">
        <v>8136.84</v>
      </c>
      <c r="O5300" s="832">
        <v>9411.84</v>
      </c>
      <c r="P5300" s="832">
        <v>0</v>
      </c>
      <c r="Q5300" s="832">
        <v>0</v>
      </c>
      <c r="R5300" s="832">
        <v>0</v>
      </c>
      <c r="S5300" s="832">
        <v>1017.11</v>
      </c>
      <c r="T5300" s="832">
        <v>1017.11</v>
      </c>
      <c r="U5300" s="832">
        <v>0</v>
      </c>
      <c r="V5300" s="832">
        <v>0</v>
      </c>
      <c r="W5300" s="832">
        <v>0</v>
      </c>
      <c r="X5300" s="832">
        <v>0</v>
      </c>
      <c r="Y5300" s="832">
        <v>0</v>
      </c>
      <c r="Z5300" s="832">
        <v>0</v>
      </c>
      <c r="AA5300" s="832">
        <v>0</v>
      </c>
      <c r="AB5300" s="832">
        <v>0</v>
      </c>
      <c r="AC5300" s="832">
        <v>0</v>
      </c>
      <c r="AD5300" s="832">
        <v>0</v>
      </c>
      <c r="AE5300" s="832">
        <v>0</v>
      </c>
      <c r="AF5300" s="832">
        <v>0</v>
      </c>
      <c r="AG5300" s="832">
        <v>0</v>
      </c>
      <c r="AH5300" s="832">
        <v>0</v>
      </c>
      <c r="AI5300" s="832">
        <v>0</v>
      </c>
    </row>
    <row r="5301" spans="1:35" ht="15" customHeight="1">
      <c r="A5301" s="832" t="s">
        <v>1150</v>
      </c>
      <c r="B5301" s="832">
        <v>2026</v>
      </c>
      <c r="C5301" s="832" t="s">
        <v>1490</v>
      </c>
      <c r="D5301" s="832" t="s">
        <v>1491</v>
      </c>
      <c r="E5301" s="832" t="s">
        <v>333</v>
      </c>
      <c r="F5301" s="832" t="s">
        <v>1119</v>
      </c>
      <c r="G5301" s="832">
        <v>5857.18</v>
      </c>
      <c r="H5301" s="832">
        <v>11733.89</v>
      </c>
      <c r="I5301" s="832">
        <v>17610.599999999999</v>
      </c>
      <c r="J5301" s="832">
        <v>23487.31</v>
      </c>
      <c r="K5301" s="832">
        <v>29364.02</v>
      </c>
      <c r="L5301" s="832">
        <v>35240.730000000003</v>
      </c>
      <c r="M5301" s="832">
        <v>41117.440000000002</v>
      </c>
      <c r="N5301" s="832">
        <v>46994.15</v>
      </c>
      <c r="O5301" s="832">
        <v>46994.15</v>
      </c>
      <c r="P5301" s="832">
        <v>0</v>
      </c>
      <c r="Q5301" s="832">
        <v>0</v>
      </c>
      <c r="R5301" s="832">
        <v>0</v>
      </c>
      <c r="S5301" s="832">
        <v>5874.27</v>
      </c>
      <c r="T5301" s="832">
        <v>5874.27</v>
      </c>
      <c r="U5301" s="832">
        <v>0</v>
      </c>
      <c r="V5301" s="832">
        <v>0</v>
      </c>
      <c r="W5301" s="832">
        <v>0</v>
      </c>
      <c r="X5301" s="832">
        <v>0</v>
      </c>
      <c r="Y5301" s="832">
        <v>0</v>
      </c>
      <c r="Z5301" s="832">
        <v>0</v>
      </c>
      <c r="AA5301" s="832">
        <v>0</v>
      </c>
      <c r="AB5301" s="832">
        <v>0</v>
      </c>
      <c r="AC5301" s="832">
        <v>0</v>
      </c>
      <c r="AD5301" s="832">
        <v>0</v>
      </c>
      <c r="AE5301" s="832">
        <v>0</v>
      </c>
      <c r="AF5301" s="832">
        <v>0</v>
      </c>
      <c r="AG5301" s="832">
        <v>0</v>
      </c>
      <c r="AH5301" s="832">
        <v>0</v>
      </c>
      <c r="AI5301" s="832">
        <v>0</v>
      </c>
    </row>
    <row r="5302" spans="1:35" ht="15" customHeight="1">
      <c r="A5302" s="832" t="s">
        <v>1150</v>
      </c>
      <c r="B5302" s="832">
        <v>2026</v>
      </c>
      <c r="C5302" s="832" t="s">
        <v>1492</v>
      </c>
      <c r="D5302" s="832" t="s">
        <v>1493</v>
      </c>
      <c r="E5302" s="832" t="s">
        <v>333</v>
      </c>
      <c r="F5302" s="832" t="s">
        <v>1119</v>
      </c>
      <c r="G5302" s="832">
        <v>834.75</v>
      </c>
      <c r="H5302" s="832">
        <v>1669.5</v>
      </c>
      <c r="I5302" s="832">
        <v>2504.25</v>
      </c>
      <c r="J5302" s="832">
        <v>3339</v>
      </c>
      <c r="K5302" s="832">
        <v>4173.75</v>
      </c>
      <c r="L5302" s="832">
        <v>5008.5</v>
      </c>
      <c r="M5302" s="832">
        <v>5843.25</v>
      </c>
      <c r="N5302" s="832">
        <v>6678</v>
      </c>
      <c r="O5302" s="832">
        <v>6678</v>
      </c>
      <c r="P5302" s="832">
        <v>0</v>
      </c>
      <c r="Q5302" s="832">
        <v>0</v>
      </c>
      <c r="R5302" s="832">
        <v>0</v>
      </c>
      <c r="S5302" s="832">
        <v>834.75</v>
      </c>
      <c r="T5302" s="832">
        <v>834.75</v>
      </c>
      <c r="U5302" s="832">
        <v>0</v>
      </c>
      <c r="V5302" s="832">
        <v>0</v>
      </c>
      <c r="W5302" s="832">
        <v>0</v>
      </c>
      <c r="X5302" s="832">
        <v>0</v>
      </c>
      <c r="Y5302" s="832">
        <v>0</v>
      </c>
      <c r="Z5302" s="832">
        <v>0</v>
      </c>
      <c r="AA5302" s="832">
        <v>0</v>
      </c>
      <c r="AB5302" s="832">
        <v>0</v>
      </c>
      <c r="AC5302" s="832">
        <v>0</v>
      </c>
      <c r="AD5302" s="832">
        <v>0</v>
      </c>
      <c r="AE5302" s="832">
        <v>0</v>
      </c>
      <c r="AF5302" s="832">
        <v>0</v>
      </c>
      <c r="AG5302" s="832">
        <v>0</v>
      </c>
      <c r="AH5302" s="832">
        <v>0</v>
      </c>
      <c r="AI5302" s="832">
        <v>0</v>
      </c>
    </row>
    <row r="5303" spans="1:35" ht="15" customHeight="1">
      <c r="A5303" s="832" t="s">
        <v>1150</v>
      </c>
      <c r="B5303" s="832">
        <v>2026</v>
      </c>
      <c r="C5303" s="832" t="s">
        <v>1494</v>
      </c>
      <c r="D5303" s="832" t="s">
        <v>1495</v>
      </c>
      <c r="E5303" s="832" t="s">
        <v>333</v>
      </c>
      <c r="F5303" s="832" t="s">
        <v>1119</v>
      </c>
      <c r="G5303" s="832">
        <v>0</v>
      </c>
      <c r="H5303" s="832">
        <v>0</v>
      </c>
      <c r="I5303" s="832">
        <v>0</v>
      </c>
      <c r="J5303" s="832">
        <v>0</v>
      </c>
      <c r="K5303" s="832">
        <v>0</v>
      </c>
      <c r="L5303" s="832">
        <v>0</v>
      </c>
      <c r="M5303" s="832">
        <v>0</v>
      </c>
      <c r="N5303" s="832">
        <v>0</v>
      </c>
      <c r="O5303" s="832">
        <v>0</v>
      </c>
      <c r="P5303" s="832">
        <v>0</v>
      </c>
      <c r="Q5303" s="832">
        <v>0</v>
      </c>
      <c r="R5303" s="832">
        <v>0</v>
      </c>
      <c r="S5303" s="832">
        <v>0</v>
      </c>
      <c r="T5303" s="832">
        <v>0</v>
      </c>
      <c r="U5303" s="832">
        <v>0</v>
      </c>
      <c r="V5303" s="832">
        <v>0</v>
      </c>
      <c r="W5303" s="832">
        <v>0</v>
      </c>
      <c r="X5303" s="832">
        <v>0</v>
      </c>
      <c r="Y5303" s="832">
        <v>0</v>
      </c>
      <c r="Z5303" s="832">
        <v>0</v>
      </c>
      <c r="AA5303" s="832">
        <v>0</v>
      </c>
      <c r="AB5303" s="832">
        <v>0</v>
      </c>
      <c r="AC5303" s="832">
        <v>0</v>
      </c>
      <c r="AD5303" s="832">
        <v>0</v>
      </c>
      <c r="AE5303" s="832">
        <v>0</v>
      </c>
      <c r="AF5303" s="832">
        <v>0</v>
      </c>
      <c r="AG5303" s="832">
        <v>0</v>
      </c>
      <c r="AH5303" s="832">
        <v>0</v>
      </c>
      <c r="AI5303" s="832">
        <v>0</v>
      </c>
    </row>
    <row r="5304" spans="1:35" ht="15" customHeight="1">
      <c r="A5304" s="832" t="s">
        <v>1150</v>
      </c>
      <c r="B5304" s="832">
        <v>2026</v>
      </c>
      <c r="C5304" s="832" t="s">
        <v>1496</v>
      </c>
      <c r="D5304" s="832" t="s">
        <v>1497</v>
      </c>
      <c r="E5304" s="832" t="s">
        <v>333</v>
      </c>
      <c r="F5304" s="832" t="s">
        <v>1119</v>
      </c>
      <c r="G5304" s="832">
        <v>0</v>
      </c>
      <c r="H5304" s="832">
        <v>0</v>
      </c>
      <c r="I5304" s="832">
        <v>0</v>
      </c>
      <c r="J5304" s="832">
        <v>0</v>
      </c>
      <c r="K5304" s="832">
        <v>0</v>
      </c>
      <c r="L5304" s="832">
        <v>0</v>
      </c>
      <c r="M5304" s="832">
        <v>0</v>
      </c>
      <c r="N5304" s="832">
        <v>0</v>
      </c>
      <c r="O5304" s="832">
        <v>0</v>
      </c>
      <c r="P5304" s="832">
        <v>0</v>
      </c>
      <c r="Q5304" s="832">
        <v>0</v>
      </c>
      <c r="R5304" s="832">
        <v>0</v>
      </c>
      <c r="S5304" s="832">
        <v>0</v>
      </c>
      <c r="T5304" s="832">
        <v>0</v>
      </c>
      <c r="U5304" s="832">
        <v>0</v>
      </c>
      <c r="V5304" s="832">
        <v>0</v>
      </c>
      <c r="W5304" s="832">
        <v>0</v>
      </c>
      <c r="X5304" s="832">
        <v>0</v>
      </c>
      <c r="Y5304" s="832">
        <v>0</v>
      </c>
      <c r="Z5304" s="832">
        <v>0</v>
      </c>
      <c r="AA5304" s="832">
        <v>0</v>
      </c>
      <c r="AB5304" s="832">
        <v>0</v>
      </c>
      <c r="AC5304" s="832">
        <v>0</v>
      </c>
      <c r="AD5304" s="832">
        <v>0</v>
      </c>
      <c r="AE5304" s="832">
        <v>0</v>
      </c>
      <c r="AF5304" s="832">
        <v>0</v>
      </c>
      <c r="AG5304" s="832">
        <v>0</v>
      </c>
      <c r="AH5304" s="832">
        <v>0</v>
      </c>
      <c r="AI5304" s="832">
        <v>0</v>
      </c>
    </row>
    <row r="5305" spans="1:35" ht="15" customHeight="1">
      <c r="A5305" s="832" t="s">
        <v>1150</v>
      </c>
      <c r="B5305" s="832">
        <v>2026</v>
      </c>
      <c r="C5305" s="832" t="s">
        <v>1498</v>
      </c>
      <c r="D5305" s="832" t="s">
        <v>1499</v>
      </c>
      <c r="E5305" s="832" t="s">
        <v>333</v>
      </c>
      <c r="F5305" s="832" t="s">
        <v>1119</v>
      </c>
      <c r="G5305" s="832">
        <v>802.54</v>
      </c>
      <c r="H5305" s="832">
        <v>1591.24</v>
      </c>
      <c r="I5305" s="832">
        <v>2366.38</v>
      </c>
      <c r="J5305" s="832">
        <v>3155.08</v>
      </c>
      <c r="K5305" s="832">
        <v>3943.78</v>
      </c>
      <c r="L5305" s="832">
        <v>4732.4799999999996</v>
      </c>
      <c r="M5305" s="832">
        <v>5521.18</v>
      </c>
      <c r="N5305" s="832">
        <v>6309.88</v>
      </c>
      <c r="O5305" s="832">
        <v>6309.88</v>
      </c>
      <c r="P5305" s="832">
        <v>0</v>
      </c>
      <c r="Q5305" s="832">
        <v>0</v>
      </c>
      <c r="R5305" s="832">
        <v>0</v>
      </c>
      <c r="S5305" s="832">
        <v>788.74</v>
      </c>
      <c r="T5305" s="832">
        <v>788.74</v>
      </c>
      <c r="U5305" s="832">
        <v>0</v>
      </c>
      <c r="V5305" s="832">
        <v>0</v>
      </c>
      <c r="W5305" s="832">
        <v>0</v>
      </c>
      <c r="X5305" s="832">
        <v>0</v>
      </c>
      <c r="Y5305" s="832">
        <v>0</v>
      </c>
      <c r="Z5305" s="832">
        <v>0</v>
      </c>
      <c r="AA5305" s="832">
        <v>0</v>
      </c>
      <c r="AB5305" s="832">
        <v>0</v>
      </c>
      <c r="AC5305" s="832">
        <v>0</v>
      </c>
      <c r="AD5305" s="832">
        <v>0</v>
      </c>
      <c r="AE5305" s="832">
        <v>0</v>
      </c>
      <c r="AF5305" s="832">
        <v>0</v>
      </c>
      <c r="AG5305" s="832">
        <v>0</v>
      </c>
      <c r="AH5305" s="832">
        <v>0</v>
      </c>
      <c r="AI5305" s="832">
        <v>0</v>
      </c>
    </row>
    <row r="5306" spans="1:35" ht="15" customHeight="1">
      <c r="A5306" s="832" t="s">
        <v>1150</v>
      </c>
      <c r="B5306" s="832">
        <v>2026</v>
      </c>
      <c r="C5306" s="832" t="s">
        <v>1500</v>
      </c>
      <c r="D5306" s="832" t="s">
        <v>1501</v>
      </c>
      <c r="E5306" s="832" t="s">
        <v>333</v>
      </c>
      <c r="F5306" s="832" t="s">
        <v>1119</v>
      </c>
      <c r="G5306" s="832">
        <v>0</v>
      </c>
      <c r="H5306" s="832">
        <v>0</v>
      </c>
      <c r="I5306" s="832">
        <v>0</v>
      </c>
      <c r="J5306" s="832">
        <v>0</v>
      </c>
      <c r="K5306" s="832">
        <v>0</v>
      </c>
      <c r="L5306" s="832">
        <v>0</v>
      </c>
      <c r="M5306" s="832">
        <v>0</v>
      </c>
      <c r="N5306" s="832">
        <v>0</v>
      </c>
      <c r="O5306" s="832">
        <v>0</v>
      </c>
      <c r="P5306" s="832">
        <v>0</v>
      </c>
      <c r="Q5306" s="832">
        <v>0</v>
      </c>
      <c r="R5306" s="832">
        <v>0</v>
      </c>
      <c r="S5306" s="832">
        <v>0</v>
      </c>
      <c r="T5306" s="832">
        <v>0</v>
      </c>
      <c r="U5306" s="832">
        <v>0</v>
      </c>
      <c r="V5306" s="832">
        <v>0</v>
      </c>
      <c r="W5306" s="832">
        <v>0</v>
      </c>
      <c r="X5306" s="832">
        <v>0</v>
      </c>
      <c r="Y5306" s="832">
        <v>0</v>
      </c>
      <c r="Z5306" s="832">
        <v>0</v>
      </c>
      <c r="AA5306" s="832">
        <v>0</v>
      </c>
      <c r="AB5306" s="832">
        <v>0</v>
      </c>
      <c r="AC5306" s="832">
        <v>0</v>
      </c>
      <c r="AD5306" s="832">
        <v>0</v>
      </c>
      <c r="AE5306" s="832">
        <v>0</v>
      </c>
      <c r="AF5306" s="832">
        <v>0</v>
      </c>
      <c r="AG5306" s="832">
        <v>0</v>
      </c>
      <c r="AH5306" s="832">
        <v>0</v>
      </c>
      <c r="AI5306" s="832">
        <v>0</v>
      </c>
    </row>
    <row r="5307" spans="1:35" ht="15" customHeight="1">
      <c r="A5307" s="832" t="s">
        <v>1150</v>
      </c>
      <c r="B5307" s="832">
        <v>2026</v>
      </c>
      <c r="C5307" s="832" t="s">
        <v>1502</v>
      </c>
      <c r="D5307" s="832" t="s">
        <v>1503</v>
      </c>
      <c r="E5307" s="832" t="s">
        <v>333</v>
      </c>
      <c r="F5307" s="832" t="s">
        <v>1119</v>
      </c>
      <c r="G5307" s="832">
        <v>2853.41</v>
      </c>
      <c r="H5307" s="832">
        <v>5632.6</v>
      </c>
      <c r="I5307" s="832">
        <v>7774.32</v>
      </c>
      <c r="J5307" s="832">
        <v>7774.32</v>
      </c>
      <c r="K5307" s="832">
        <v>11312.21</v>
      </c>
      <c r="L5307" s="832">
        <v>12931.57</v>
      </c>
      <c r="M5307" s="832">
        <v>14506.41</v>
      </c>
      <c r="N5307" s="832">
        <v>16065.69</v>
      </c>
      <c r="O5307" s="832">
        <v>16065.69</v>
      </c>
      <c r="P5307" s="832">
        <v>0</v>
      </c>
      <c r="Q5307" s="832">
        <v>0</v>
      </c>
      <c r="R5307" s="832">
        <v>0</v>
      </c>
      <c r="S5307" s="832">
        <v>2008.21</v>
      </c>
      <c r="T5307" s="832">
        <v>2008.21</v>
      </c>
      <c r="U5307" s="832">
        <v>0</v>
      </c>
      <c r="V5307" s="832">
        <v>0</v>
      </c>
      <c r="W5307" s="832">
        <v>0</v>
      </c>
      <c r="X5307" s="832">
        <v>0</v>
      </c>
      <c r="Y5307" s="832">
        <v>0</v>
      </c>
      <c r="Z5307" s="832">
        <v>0</v>
      </c>
      <c r="AA5307" s="832">
        <v>0</v>
      </c>
      <c r="AB5307" s="832">
        <v>0</v>
      </c>
      <c r="AC5307" s="832">
        <v>0</v>
      </c>
      <c r="AD5307" s="832">
        <v>0</v>
      </c>
      <c r="AE5307" s="832">
        <v>0</v>
      </c>
      <c r="AF5307" s="832">
        <v>0</v>
      </c>
      <c r="AG5307" s="832">
        <v>0</v>
      </c>
      <c r="AH5307" s="832">
        <v>0</v>
      </c>
      <c r="AI5307" s="832">
        <v>0</v>
      </c>
    </row>
    <row r="5308" spans="1:35" ht="15" customHeight="1">
      <c r="A5308" s="832" t="s">
        <v>1150</v>
      </c>
      <c r="B5308" s="832">
        <v>2026</v>
      </c>
      <c r="C5308" s="832" t="s">
        <v>1504</v>
      </c>
      <c r="D5308" s="832" t="s">
        <v>1505</v>
      </c>
      <c r="E5308" s="832" t="s">
        <v>333</v>
      </c>
      <c r="F5308" s="832" t="s">
        <v>1119</v>
      </c>
      <c r="G5308" s="832">
        <v>250</v>
      </c>
      <c r="H5308" s="832">
        <v>500</v>
      </c>
      <c r="I5308" s="832">
        <v>1010</v>
      </c>
      <c r="J5308" s="832">
        <v>1260</v>
      </c>
      <c r="K5308" s="832">
        <v>1543.8</v>
      </c>
      <c r="L5308" s="832">
        <v>1793.8</v>
      </c>
      <c r="M5308" s="832">
        <v>2043.8</v>
      </c>
      <c r="N5308" s="832">
        <v>2293.8000000000002</v>
      </c>
      <c r="O5308" s="832">
        <v>2293.8000000000002</v>
      </c>
      <c r="P5308" s="832">
        <v>0</v>
      </c>
      <c r="Q5308" s="832">
        <v>0</v>
      </c>
      <c r="R5308" s="832">
        <v>0</v>
      </c>
      <c r="S5308" s="832">
        <v>286.73</v>
      </c>
      <c r="T5308" s="832">
        <v>286.73</v>
      </c>
      <c r="U5308" s="832">
        <v>0</v>
      </c>
      <c r="V5308" s="832">
        <v>0</v>
      </c>
      <c r="W5308" s="832">
        <v>0</v>
      </c>
      <c r="X5308" s="832">
        <v>0</v>
      </c>
      <c r="Y5308" s="832">
        <v>0</v>
      </c>
      <c r="Z5308" s="832">
        <v>0</v>
      </c>
      <c r="AA5308" s="832">
        <v>0</v>
      </c>
      <c r="AB5308" s="832">
        <v>0</v>
      </c>
      <c r="AC5308" s="832">
        <v>0</v>
      </c>
      <c r="AD5308" s="832">
        <v>0</v>
      </c>
      <c r="AE5308" s="832">
        <v>0</v>
      </c>
      <c r="AF5308" s="832">
        <v>0</v>
      </c>
      <c r="AG5308" s="832">
        <v>0</v>
      </c>
      <c r="AH5308" s="832">
        <v>0</v>
      </c>
      <c r="AI5308" s="832">
        <v>0</v>
      </c>
    </row>
    <row r="5309" spans="1:35" ht="15" customHeight="1">
      <c r="A5309" s="832" t="s">
        <v>1150</v>
      </c>
      <c r="B5309" s="832">
        <v>2026</v>
      </c>
      <c r="C5309" s="832" t="s">
        <v>1506</v>
      </c>
      <c r="D5309" s="832" t="s">
        <v>1507</v>
      </c>
      <c r="E5309" s="832" t="s">
        <v>333</v>
      </c>
      <c r="F5309" s="832" t="s">
        <v>1119</v>
      </c>
      <c r="G5309" s="832">
        <v>-20.79</v>
      </c>
      <c r="H5309" s="832">
        <v>-12.04</v>
      </c>
      <c r="I5309" s="832">
        <v>152.96</v>
      </c>
      <c r="J5309" s="832">
        <v>152.96</v>
      </c>
      <c r="K5309" s="832">
        <v>170.46</v>
      </c>
      <c r="L5309" s="832">
        <v>170.46</v>
      </c>
      <c r="M5309" s="832">
        <v>704.3</v>
      </c>
      <c r="N5309" s="832">
        <v>616.48</v>
      </c>
      <c r="O5309" s="832">
        <v>616.48</v>
      </c>
      <c r="P5309" s="832">
        <v>0</v>
      </c>
      <c r="Q5309" s="832">
        <v>0</v>
      </c>
      <c r="R5309" s="832">
        <v>0</v>
      </c>
      <c r="S5309" s="832">
        <v>77.06</v>
      </c>
      <c r="T5309" s="832">
        <v>77.06</v>
      </c>
      <c r="U5309" s="832">
        <v>0</v>
      </c>
      <c r="V5309" s="832">
        <v>0</v>
      </c>
      <c r="W5309" s="832">
        <v>0</v>
      </c>
      <c r="X5309" s="832">
        <v>0</v>
      </c>
      <c r="Y5309" s="832">
        <v>0</v>
      </c>
      <c r="Z5309" s="832">
        <v>0</v>
      </c>
      <c r="AA5309" s="832">
        <v>0</v>
      </c>
      <c r="AB5309" s="832">
        <v>0</v>
      </c>
      <c r="AC5309" s="832">
        <v>0</v>
      </c>
      <c r="AD5309" s="832">
        <v>0</v>
      </c>
      <c r="AE5309" s="832">
        <v>0</v>
      </c>
      <c r="AF5309" s="832">
        <v>0</v>
      </c>
      <c r="AG5309" s="832">
        <v>0</v>
      </c>
      <c r="AH5309" s="832">
        <v>0</v>
      </c>
      <c r="AI5309" s="832">
        <v>0</v>
      </c>
    </row>
    <row r="5310" spans="1:35" ht="15" customHeight="1">
      <c r="A5310" s="832" t="s">
        <v>1150</v>
      </c>
      <c r="B5310" s="832">
        <v>2026</v>
      </c>
      <c r="C5310" s="832" t="s">
        <v>1508</v>
      </c>
      <c r="D5310" s="832" t="s">
        <v>1509</v>
      </c>
      <c r="E5310" s="832" t="s">
        <v>333</v>
      </c>
      <c r="F5310" s="832" t="s">
        <v>1119</v>
      </c>
      <c r="G5310" s="832">
        <v>0</v>
      </c>
      <c r="H5310" s="832">
        <v>0</v>
      </c>
      <c r="I5310" s="832">
        <v>0</v>
      </c>
      <c r="J5310" s="832">
        <v>0</v>
      </c>
      <c r="K5310" s="832">
        <v>0</v>
      </c>
      <c r="L5310" s="832">
        <v>0</v>
      </c>
      <c r="M5310" s="832">
        <v>0</v>
      </c>
      <c r="N5310" s="832">
        <v>0</v>
      </c>
      <c r="O5310" s="832">
        <v>0</v>
      </c>
      <c r="P5310" s="832">
        <v>0</v>
      </c>
      <c r="Q5310" s="832">
        <v>0</v>
      </c>
      <c r="R5310" s="832">
        <v>0</v>
      </c>
      <c r="S5310" s="832">
        <v>0</v>
      </c>
      <c r="T5310" s="832">
        <v>0</v>
      </c>
      <c r="U5310" s="832">
        <v>0</v>
      </c>
      <c r="V5310" s="832">
        <v>0</v>
      </c>
      <c r="W5310" s="832">
        <v>0</v>
      </c>
      <c r="X5310" s="832">
        <v>0</v>
      </c>
      <c r="Y5310" s="832">
        <v>0</v>
      </c>
      <c r="Z5310" s="832">
        <v>0</v>
      </c>
      <c r="AA5310" s="832">
        <v>0</v>
      </c>
      <c r="AB5310" s="832">
        <v>0</v>
      </c>
      <c r="AC5310" s="832">
        <v>0</v>
      </c>
      <c r="AD5310" s="832">
        <v>0</v>
      </c>
      <c r="AE5310" s="832">
        <v>0</v>
      </c>
      <c r="AF5310" s="832">
        <v>0</v>
      </c>
      <c r="AG5310" s="832">
        <v>0</v>
      </c>
      <c r="AH5310" s="832">
        <v>0</v>
      </c>
      <c r="AI5310" s="832">
        <v>0</v>
      </c>
    </row>
    <row r="5311" spans="1:35" ht="15" customHeight="1">
      <c r="A5311" s="832" t="s">
        <v>1150</v>
      </c>
      <c r="B5311" s="832">
        <v>2026</v>
      </c>
      <c r="C5311" s="832" t="s">
        <v>1510</v>
      </c>
      <c r="D5311" s="832" t="s">
        <v>1511</v>
      </c>
      <c r="E5311" s="832" t="s">
        <v>333</v>
      </c>
      <c r="F5311" s="832" t="s">
        <v>1119</v>
      </c>
      <c r="G5311" s="832">
        <v>517.75</v>
      </c>
      <c r="H5311" s="832">
        <v>1046.68</v>
      </c>
      <c r="I5311" s="832">
        <v>1585.63</v>
      </c>
      <c r="J5311" s="832">
        <v>2118.35</v>
      </c>
      <c r="K5311" s="832">
        <v>2651.07</v>
      </c>
      <c r="L5311" s="832">
        <v>3183.79</v>
      </c>
      <c r="M5311" s="832">
        <v>3716.51</v>
      </c>
      <c r="N5311" s="832">
        <v>4249.2299999999996</v>
      </c>
      <c r="O5311" s="832">
        <v>4249.2299999999996</v>
      </c>
      <c r="P5311" s="832">
        <v>0</v>
      </c>
      <c r="Q5311" s="832">
        <v>0</v>
      </c>
      <c r="R5311" s="832">
        <v>0</v>
      </c>
      <c r="S5311" s="832">
        <v>531.15</v>
      </c>
      <c r="T5311" s="832">
        <v>531.15</v>
      </c>
      <c r="U5311" s="832">
        <v>0</v>
      </c>
      <c r="V5311" s="832">
        <v>0</v>
      </c>
      <c r="W5311" s="832">
        <v>0</v>
      </c>
      <c r="X5311" s="832">
        <v>0</v>
      </c>
      <c r="Y5311" s="832">
        <v>0</v>
      </c>
      <c r="Z5311" s="832">
        <v>0</v>
      </c>
      <c r="AA5311" s="832">
        <v>0</v>
      </c>
      <c r="AB5311" s="832">
        <v>0</v>
      </c>
      <c r="AC5311" s="832">
        <v>0</v>
      </c>
      <c r="AD5311" s="832">
        <v>0</v>
      </c>
      <c r="AE5311" s="832">
        <v>0</v>
      </c>
      <c r="AF5311" s="832">
        <v>0</v>
      </c>
      <c r="AG5311" s="832">
        <v>0</v>
      </c>
      <c r="AH5311" s="832">
        <v>0</v>
      </c>
      <c r="AI5311" s="832">
        <v>0</v>
      </c>
    </row>
    <row r="5312" spans="1:35" ht="15" customHeight="1">
      <c r="A5312" s="832" t="s">
        <v>1150</v>
      </c>
      <c r="B5312" s="832">
        <v>2026</v>
      </c>
      <c r="C5312" s="832" t="s">
        <v>1512</v>
      </c>
      <c r="D5312" s="832" t="s">
        <v>1513</v>
      </c>
      <c r="E5312" s="832" t="s">
        <v>333</v>
      </c>
      <c r="F5312" s="832" t="s">
        <v>1119</v>
      </c>
      <c r="G5312" s="832">
        <v>0</v>
      </c>
      <c r="H5312" s="832">
        <v>0</v>
      </c>
      <c r="I5312" s="832">
        <v>0</v>
      </c>
      <c r="J5312" s="832">
        <v>0</v>
      </c>
      <c r="K5312" s="832">
        <v>0</v>
      </c>
      <c r="L5312" s="832">
        <v>0</v>
      </c>
      <c r="M5312" s="832">
        <v>0</v>
      </c>
      <c r="N5312" s="832">
        <v>0</v>
      </c>
      <c r="O5312" s="832">
        <v>0</v>
      </c>
      <c r="P5312" s="832">
        <v>0</v>
      </c>
      <c r="Q5312" s="832">
        <v>0</v>
      </c>
      <c r="R5312" s="832">
        <v>0</v>
      </c>
      <c r="S5312" s="832">
        <v>0</v>
      </c>
      <c r="T5312" s="832">
        <v>0</v>
      </c>
      <c r="U5312" s="832">
        <v>0</v>
      </c>
      <c r="V5312" s="832">
        <v>0</v>
      </c>
      <c r="W5312" s="832">
        <v>0</v>
      </c>
      <c r="X5312" s="832">
        <v>0</v>
      </c>
      <c r="Y5312" s="832">
        <v>0</v>
      </c>
      <c r="Z5312" s="832">
        <v>0</v>
      </c>
      <c r="AA5312" s="832">
        <v>0</v>
      </c>
      <c r="AB5312" s="832">
        <v>0</v>
      </c>
      <c r="AC5312" s="832">
        <v>0</v>
      </c>
      <c r="AD5312" s="832">
        <v>0</v>
      </c>
      <c r="AE5312" s="832">
        <v>0</v>
      </c>
      <c r="AF5312" s="832">
        <v>0</v>
      </c>
      <c r="AG5312" s="832">
        <v>0</v>
      </c>
      <c r="AH5312" s="832">
        <v>0</v>
      </c>
      <c r="AI5312" s="832">
        <v>0</v>
      </c>
    </row>
    <row r="5313" spans="1:35" ht="15" customHeight="1">
      <c r="A5313" s="832" t="s">
        <v>1150</v>
      </c>
      <c r="B5313" s="832">
        <v>2026</v>
      </c>
      <c r="C5313" s="832" t="s">
        <v>1514</v>
      </c>
      <c r="D5313" s="832" t="s">
        <v>1515</v>
      </c>
      <c r="E5313" s="832" t="s">
        <v>333</v>
      </c>
      <c r="F5313" s="832" t="s">
        <v>1119</v>
      </c>
      <c r="G5313" s="832">
        <v>0</v>
      </c>
      <c r="H5313" s="832">
        <v>0</v>
      </c>
      <c r="I5313" s="832">
        <v>0</v>
      </c>
      <c r="J5313" s="832">
        <v>0</v>
      </c>
      <c r="K5313" s="832">
        <v>0</v>
      </c>
      <c r="L5313" s="832">
        <v>0</v>
      </c>
      <c r="M5313" s="832">
        <v>0</v>
      </c>
      <c r="N5313" s="832">
        <v>0</v>
      </c>
      <c r="O5313" s="832">
        <v>0</v>
      </c>
      <c r="P5313" s="832">
        <v>0</v>
      </c>
      <c r="Q5313" s="832">
        <v>0</v>
      </c>
      <c r="R5313" s="832">
        <v>0</v>
      </c>
      <c r="S5313" s="832">
        <v>0</v>
      </c>
      <c r="T5313" s="832">
        <v>0</v>
      </c>
      <c r="U5313" s="832">
        <v>0</v>
      </c>
      <c r="V5313" s="832">
        <v>0</v>
      </c>
      <c r="W5313" s="832">
        <v>0</v>
      </c>
      <c r="X5313" s="832">
        <v>0</v>
      </c>
      <c r="Y5313" s="832">
        <v>0</v>
      </c>
      <c r="Z5313" s="832">
        <v>0</v>
      </c>
      <c r="AA5313" s="832">
        <v>0</v>
      </c>
      <c r="AB5313" s="832">
        <v>0</v>
      </c>
      <c r="AC5313" s="832">
        <v>0</v>
      </c>
      <c r="AD5313" s="832">
        <v>0</v>
      </c>
      <c r="AE5313" s="832">
        <v>0</v>
      </c>
      <c r="AF5313" s="832">
        <v>0</v>
      </c>
      <c r="AG5313" s="832">
        <v>0</v>
      </c>
      <c r="AH5313" s="832">
        <v>0</v>
      </c>
      <c r="AI5313" s="832">
        <v>0</v>
      </c>
    </row>
    <row r="5314" spans="1:35" ht="15" customHeight="1">
      <c r="A5314" s="832" t="s">
        <v>1150</v>
      </c>
      <c r="B5314" s="832">
        <v>2026</v>
      </c>
      <c r="C5314" s="832" t="s">
        <v>1516</v>
      </c>
      <c r="D5314" s="832" t="s">
        <v>1517</v>
      </c>
      <c r="E5314" s="832" t="s">
        <v>333</v>
      </c>
      <c r="F5314" s="832" t="s">
        <v>1119</v>
      </c>
      <c r="G5314" s="832">
        <v>0</v>
      </c>
      <c r="H5314" s="832">
        <v>0</v>
      </c>
      <c r="I5314" s="832">
        <v>0</v>
      </c>
      <c r="J5314" s="832">
        <v>0</v>
      </c>
      <c r="K5314" s="832">
        <v>0</v>
      </c>
      <c r="L5314" s="832">
        <v>0</v>
      </c>
      <c r="M5314" s="832">
        <v>0</v>
      </c>
      <c r="N5314" s="832">
        <v>0</v>
      </c>
      <c r="O5314" s="832">
        <v>0</v>
      </c>
      <c r="P5314" s="832">
        <v>0</v>
      </c>
      <c r="Q5314" s="832">
        <v>0</v>
      </c>
      <c r="R5314" s="832">
        <v>0</v>
      </c>
      <c r="S5314" s="832">
        <v>0</v>
      </c>
      <c r="T5314" s="832">
        <v>0</v>
      </c>
      <c r="U5314" s="832">
        <v>0</v>
      </c>
      <c r="V5314" s="832">
        <v>0</v>
      </c>
      <c r="W5314" s="832">
        <v>0</v>
      </c>
      <c r="X5314" s="832">
        <v>0</v>
      </c>
      <c r="Y5314" s="832">
        <v>0</v>
      </c>
      <c r="Z5314" s="832">
        <v>0</v>
      </c>
      <c r="AA5314" s="832">
        <v>0</v>
      </c>
      <c r="AB5314" s="832">
        <v>0</v>
      </c>
      <c r="AC5314" s="832">
        <v>0</v>
      </c>
      <c r="AD5314" s="832">
        <v>0</v>
      </c>
      <c r="AE5314" s="832">
        <v>0</v>
      </c>
      <c r="AF5314" s="832">
        <v>0</v>
      </c>
      <c r="AG5314" s="832">
        <v>0</v>
      </c>
      <c r="AH5314" s="832">
        <v>0</v>
      </c>
      <c r="AI5314" s="832">
        <v>0</v>
      </c>
    </row>
    <row r="5315" spans="1:35" ht="15" customHeight="1">
      <c r="A5315" s="832" t="s">
        <v>1150</v>
      </c>
      <c r="B5315" s="832">
        <v>2026</v>
      </c>
      <c r="C5315" s="832" t="s">
        <v>1518</v>
      </c>
      <c r="D5315" s="832" t="s">
        <v>1519</v>
      </c>
      <c r="E5315" s="832" t="s">
        <v>333</v>
      </c>
      <c r="F5315" s="832" t="s">
        <v>1119</v>
      </c>
      <c r="G5315" s="832">
        <v>0</v>
      </c>
      <c r="H5315" s="832">
        <v>0</v>
      </c>
      <c r="I5315" s="832">
        <v>0</v>
      </c>
      <c r="J5315" s="832">
        <v>0</v>
      </c>
      <c r="K5315" s="832">
        <v>0</v>
      </c>
      <c r="L5315" s="832">
        <v>0</v>
      </c>
      <c r="M5315" s="832">
        <v>0</v>
      </c>
      <c r="N5315" s="832">
        <v>0</v>
      </c>
      <c r="O5315" s="832">
        <v>0</v>
      </c>
      <c r="P5315" s="832">
        <v>0</v>
      </c>
      <c r="Q5315" s="832">
        <v>0</v>
      </c>
      <c r="R5315" s="832">
        <v>0</v>
      </c>
      <c r="S5315" s="832">
        <v>0</v>
      </c>
      <c r="T5315" s="832">
        <v>0</v>
      </c>
      <c r="U5315" s="832">
        <v>0</v>
      </c>
      <c r="V5315" s="832">
        <v>0</v>
      </c>
      <c r="W5315" s="832">
        <v>0</v>
      </c>
      <c r="X5315" s="832">
        <v>0</v>
      </c>
      <c r="Y5315" s="832">
        <v>0</v>
      </c>
      <c r="Z5315" s="832">
        <v>0</v>
      </c>
      <c r="AA5315" s="832">
        <v>0</v>
      </c>
      <c r="AB5315" s="832">
        <v>0</v>
      </c>
      <c r="AC5315" s="832">
        <v>0</v>
      </c>
      <c r="AD5315" s="832">
        <v>0</v>
      </c>
      <c r="AE5315" s="832">
        <v>0</v>
      </c>
      <c r="AF5315" s="832">
        <v>0</v>
      </c>
      <c r="AG5315" s="832">
        <v>0</v>
      </c>
      <c r="AH5315" s="832">
        <v>0</v>
      </c>
      <c r="AI5315" s="832">
        <v>0</v>
      </c>
    </row>
    <row r="5316" spans="1:35" ht="15" customHeight="1">
      <c r="A5316" s="832" t="s">
        <v>1150</v>
      </c>
      <c r="B5316" s="832">
        <v>2026</v>
      </c>
      <c r="C5316" s="832" t="s">
        <v>1520</v>
      </c>
      <c r="D5316" s="832" t="s">
        <v>1521</v>
      </c>
      <c r="E5316" s="832" t="s">
        <v>333</v>
      </c>
      <c r="F5316" s="832" t="s">
        <v>1119</v>
      </c>
      <c r="G5316" s="832">
        <v>0</v>
      </c>
      <c r="H5316" s="832">
        <v>0</v>
      </c>
      <c r="I5316" s="832">
        <v>0</v>
      </c>
      <c r="J5316" s="832">
        <v>0</v>
      </c>
      <c r="K5316" s="832">
        <v>0</v>
      </c>
      <c r="L5316" s="832">
        <v>0</v>
      </c>
      <c r="M5316" s="832">
        <v>0</v>
      </c>
      <c r="N5316" s="832">
        <v>0</v>
      </c>
      <c r="O5316" s="832">
        <v>0</v>
      </c>
      <c r="P5316" s="832">
        <v>0</v>
      </c>
      <c r="Q5316" s="832">
        <v>0</v>
      </c>
      <c r="R5316" s="832">
        <v>0</v>
      </c>
      <c r="S5316" s="832">
        <v>0</v>
      </c>
      <c r="T5316" s="832">
        <v>0</v>
      </c>
      <c r="U5316" s="832">
        <v>0</v>
      </c>
      <c r="V5316" s="832">
        <v>0</v>
      </c>
      <c r="W5316" s="832">
        <v>0</v>
      </c>
      <c r="X5316" s="832">
        <v>0</v>
      </c>
      <c r="Y5316" s="832">
        <v>0</v>
      </c>
      <c r="Z5316" s="832">
        <v>0</v>
      </c>
      <c r="AA5316" s="832">
        <v>0</v>
      </c>
      <c r="AB5316" s="832">
        <v>0</v>
      </c>
      <c r="AC5316" s="832">
        <v>0</v>
      </c>
      <c r="AD5316" s="832">
        <v>0</v>
      </c>
      <c r="AE5316" s="832">
        <v>0</v>
      </c>
      <c r="AF5316" s="832">
        <v>0</v>
      </c>
      <c r="AG5316" s="832">
        <v>0</v>
      </c>
      <c r="AH5316" s="832">
        <v>0</v>
      </c>
      <c r="AI5316" s="832">
        <v>0</v>
      </c>
    </row>
    <row r="5317" spans="1:35" ht="15" customHeight="1">
      <c r="A5317" s="832" t="s">
        <v>1150</v>
      </c>
      <c r="B5317" s="832">
        <v>2026</v>
      </c>
      <c r="C5317" s="832" t="s">
        <v>1522</v>
      </c>
      <c r="D5317" s="832" t="s">
        <v>1523</v>
      </c>
      <c r="E5317" s="832" t="s">
        <v>333</v>
      </c>
      <c r="F5317" s="832" t="s">
        <v>1119</v>
      </c>
      <c r="G5317" s="832">
        <v>0</v>
      </c>
      <c r="H5317" s="832">
        <v>0</v>
      </c>
      <c r="I5317" s="832">
        <v>0</v>
      </c>
      <c r="J5317" s="832">
        <v>0</v>
      </c>
      <c r="K5317" s="832">
        <v>0</v>
      </c>
      <c r="L5317" s="832">
        <v>0</v>
      </c>
      <c r="M5317" s="832">
        <v>0</v>
      </c>
      <c r="N5317" s="832">
        <v>0</v>
      </c>
      <c r="O5317" s="832">
        <v>0</v>
      </c>
      <c r="P5317" s="832">
        <v>0</v>
      </c>
      <c r="Q5317" s="832">
        <v>0</v>
      </c>
      <c r="R5317" s="832">
        <v>0</v>
      </c>
      <c r="S5317" s="832">
        <v>0</v>
      </c>
      <c r="T5317" s="832">
        <v>0</v>
      </c>
      <c r="U5317" s="832">
        <v>0</v>
      </c>
      <c r="V5317" s="832">
        <v>0</v>
      </c>
      <c r="W5317" s="832">
        <v>0</v>
      </c>
      <c r="X5317" s="832">
        <v>0</v>
      </c>
      <c r="Y5317" s="832">
        <v>0</v>
      </c>
      <c r="Z5317" s="832">
        <v>0</v>
      </c>
      <c r="AA5317" s="832">
        <v>0</v>
      </c>
      <c r="AB5317" s="832">
        <v>0</v>
      </c>
      <c r="AC5317" s="832">
        <v>0</v>
      </c>
      <c r="AD5317" s="832">
        <v>0</v>
      </c>
      <c r="AE5317" s="832">
        <v>0</v>
      </c>
      <c r="AF5317" s="832">
        <v>0</v>
      </c>
      <c r="AG5317" s="832">
        <v>0</v>
      </c>
      <c r="AH5317" s="832">
        <v>0</v>
      </c>
      <c r="AI5317" s="832">
        <v>0</v>
      </c>
    </row>
    <row r="5318" spans="1:35" ht="15" customHeight="1">
      <c r="A5318" s="832" t="s">
        <v>1150</v>
      </c>
      <c r="B5318" s="832">
        <v>2026</v>
      </c>
      <c r="C5318" s="832" t="s">
        <v>1524</v>
      </c>
      <c r="D5318" s="832" t="s">
        <v>1525</v>
      </c>
      <c r="E5318" s="832" t="s">
        <v>333</v>
      </c>
      <c r="F5318" s="832" t="s">
        <v>1119</v>
      </c>
      <c r="G5318" s="832">
        <v>0</v>
      </c>
      <c r="H5318" s="832">
        <v>0</v>
      </c>
      <c r="I5318" s="832">
        <v>0</v>
      </c>
      <c r="J5318" s="832">
        <v>0</v>
      </c>
      <c r="K5318" s="832">
        <v>0</v>
      </c>
      <c r="L5318" s="832">
        <v>0</v>
      </c>
      <c r="M5318" s="832">
        <v>0</v>
      </c>
      <c r="N5318" s="832">
        <v>0</v>
      </c>
      <c r="O5318" s="832">
        <v>0</v>
      </c>
      <c r="P5318" s="832">
        <v>0</v>
      </c>
      <c r="Q5318" s="832">
        <v>0</v>
      </c>
      <c r="R5318" s="832">
        <v>0</v>
      </c>
      <c r="S5318" s="832">
        <v>0</v>
      </c>
      <c r="T5318" s="832">
        <v>0</v>
      </c>
      <c r="U5318" s="832">
        <v>0</v>
      </c>
      <c r="V5318" s="832">
        <v>0</v>
      </c>
      <c r="W5318" s="832">
        <v>0</v>
      </c>
      <c r="X5318" s="832">
        <v>0</v>
      </c>
      <c r="Y5318" s="832">
        <v>0</v>
      </c>
      <c r="Z5318" s="832">
        <v>0</v>
      </c>
      <c r="AA5318" s="832">
        <v>0</v>
      </c>
      <c r="AB5318" s="832">
        <v>0</v>
      </c>
      <c r="AC5318" s="832">
        <v>0</v>
      </c>
      <c r="AD5318" s="832">
        <v>0</v>
      </c>
      <c r="AE5318" s="832">
        <v>0</v>
      </c>
      <c r="AF5318" s="832">
        <v>0</v>
      </c>
      <c r="AG5318" s="832">
        <v>0</v>
      </c>
      <c r="AH5318" s="832">
        <v>0</v>
      </c>
      <c r="AI5318" s="832">
        <v>0</v>
      </c>
    </row>
    <row r="5319" spans="1:35" ht="15" customHeight="1">
      <c r="A5319" s="832" t="s">
        <v>1150</v>
      </c>
      <c r="B5319" s="832">
        <v>2026</v>
      </c>
      <c r="C5319" s="832" t="s">
        <v>1526</v>
      </c>
      <c r="D5319" s="832" t="s">
        <v>1527</v>
      </c>
      <c r="E5319" s="832" t="s">
        <v>333</v>
      </c>
      <c r="F5319" s="832" t="s">
        <v>1119</v>
      </c>
      <c r="G5319" s="832">
        <v>0</v>
      </c>
      <c r="H5319" s="832">
        <v>0</v>
      </c>
      <c r="I5319" s="832">
        <v>0</v>
      </c>
      <c r="J5319" s="832">
        <v>0</v>
      </c>
      <c r="K5319" s="832">
        <v>0</v>
      </c>
      <c r="L5319" s="832">
        <v>0</v>
      </c>
      <c r="M5319" s="832">
        <v>0</v>
      </c>
      <c r="N5319" s="832">
        <v>0</v>
      </c>
      <c r="O5319" s="832">
        <v>0</v>
      </c>
      <c r="P5319" s="832">
        <v>0</v>
      </c>
      <c r="Q5319" s="832">
        <v>0</v>
      </c>
      <c r="R5319" s="832">
        <v>0</v>
      </c>
      <c r="S5319" s="832">
        <v>0</v>
      </c>
      <c r="T5319" s="832">
        <v>0</v>
      </c>
      <c r="U5319" s="832">
        <v>0</v>
      </c>
      <c r="V5319" s="832">
        <v>0</v>
      </c>
      <c r="W5319" s="832">
        <v>0</v>
      </c>
      <c r="X5319" s="832">
        <v>0</v>
      </c>
      <c r="Y5319" s="832">
        <v>0</v>
      </c>
      <c r="Z5319" s="832">
        <v>0</v>
      </c>
      <c r="AA5319" s="832">
        <v>0</v>
      </c>
      <c r="AB5319" s="832">
        <v>0</v>
      </c>
      <c r="AC5319" s="832">
        <v>0</v>
      </c>
      <c r="AD5319" s="832">
        <v>0</v>
      </c>
      <c r="AE5319" s="832">
        <v>0</v>
      </c>
      <c r="AF5319" s="832">
        <v>0</v>
      </c>
      <c r="AG5319" s="832">
        <v>0</v>
      </c>
      <c r="AH5319" s="832">
        <v>0</v>
      </c>
      <c r="AI5319" s="832">
        <v>0</v>
      </c>
    </row>
    <row r="5320" spans="1:35" ht="15" customHeight="1">
      <c r="A5320" s="832" t="s">
        <v>1150</v>
      </c>
      <c r="B5320" s="832">
        <v>2026</v>
      </c>
      <c r="C5320" s="832" t="s">
        <v>1528</v>
      </c>
      <c r="D5320" s="832" t="s">
        <v>1529</v>
      </c>
      <c r="E5320" s="832" t="s">
        <v>333</v>
      </c>
      <c r="F5320" s="832" t="s">
        <v>1119</v>
      </c>
      <c r="G5320" s="832">
        <v>0</v>
      </c>
      <c r="H5320" s="832">
        <v>0</v>
      </c>
      <c r="I5320" s="832">
        <v>0</v>
      </c>
      <c r="J5320" s="832">
        <v>0</v>
      </c>
      <c r="K5320" s="832">
        <v>0</v>
      </c>
      <c r="L5320" s="832">
        <v>0</v>
      </c>
      <c r="M5320" s="832">
        <v>0</v>
      </c>
      <c r="N5320" s="832">
        <v>0</v>
      </c>
      <c r="O5320" s="832">
        <v>0</v>
      </c>
      <c r="P5320" s="832">
        <v>0</v>
      </c>
      <c r="Q5320" s="832">
        <v>0</v>
      </c>
      <c r="R5320" s="832">
        <v>0</v>
      </c>
      <c r="S5320" s="832">
        <v>0</v>
      </c>
      <c r="T5320" s="832">
        <v>0</v>
      </c>
      <c r="U5320" s="832">
        <v>0</v>
      </c>
      <c r="V5320" s="832">
        <v>0</v>
      </c>
      <c r="W5320" s="832">
        <v>0</v>
      </c>
      <c r="X5320" s="832">
        <v>0</v>
      </c>
      <c r="Y5320" s="832">
        <v>0</v>
      </c>
      <c r="Z5320" s="832">
        <v>0</v>
      </c>
      <c r="AA5320" s="832">
        <v>0</v>
      </c>
      <c r="AB5320" s="832">
        <v>0</v>
      </c>
      <c r="AC5320" s="832">
        <v>0</v>
      </c>
      <c r="AD5320" s="832">
        <v>0</v>
      </c>
      <c r="AE5320" s="832">
        <v>0</v>
      </c>
      <c r="AF5320" s="832">
        <v>0</v>
      </c>
      <c r="AG5320" s="832">
        <v>0</v>
      </c>
      <c r="AH5320" s="832">
        <v>0</v>
      </c>
      <c r="AI5320" s="832">
        <v>0</v>
      </c>
    </row>
    <row r="5321" spans="1:35" ht="15" customHeight="1">
      <c r="A5321" s="832" t="s">
        <v>1150</v>
      </c>
      <c r="B5321" s="832">
        <v>2026</v>
      </c>
      <c r="C5321" s="832" t="s">
        <v>1530</v>
      </c>
      <c r="D5321" s="832" t="s">
        <v>1531</v>
      </c>
      <c r="E5321" s="832" t="s">
        <v>333</v>
      </c>
      <c r="F5321" s="832" t="s">
        <v>1119</v>
      </c>
      <c r="G5321" s="832">
        <v>0</v>
      </c>
      <c r="H5321" s="832">
        <v>0</v>
      </c>
      <c r="I5321" s="832">
        <v>0</v>
      </c>
      <c r="J5321" s="832">
        <v>0</v>
      </c>
      <c r="K5321" s="832">
        <v>0</v>
      </c>
      <c r="L5321" s="832">
        <v>0</v>
      </c>
      <c r="M5321" s="832">
        <v>0</v>
      </c>
      <c r="N5321" s="832">
        <v>0</v>
      </c>
      <c r="O5321" s="832">
        <v>0</v>
      </c>
      <c r="P5321" s="832">
        <v>0</v>
      </c>
      <c r="Q5321" s="832">
        <v>0</v>
      </c>
      <c r="R5321" s="832">
        <v>0</v>
      </c>
      <c r="S5321" s="832">
        <v>0</v>
      </c>
      <c r="T5321" s="832">
        <v>0</v>
      </c>
      <c r="U5321" s="832">
        <v>0</v>
      </c>
      <c r="V5321" s="832">
        <v>0</v>
      </c>
      <c r="W5321" s="832">
        <v>0</v>
      </c>
      <c r="X5321" s="832">
        <v>0</v>
      </c>
      <c r="Y5321" s="832">
        <v>0</v>
      </c>
      <c r="Z5321" s="832">
        <v>0</v>
      </c>
      <c r="AA5321" s="832">
        <v>0</v>
      </c>
      <c r="AB5321" s="832">
        <v>0</v>
      </c>
      <c r="AC5321" s="832">
        <v>0</v>
      </c>
      <c r="AD5321" s="832">
        <v>0</v>
      </c>
      <c r="AE5321" s="832">
        <v>0</v>
      </c>
      <c r="AF5321" s="832">
        <v>0</v>
      </c>
      <c r="AG5321" s="832">
        <v>0</v>
      </c>
      <c r="AH5321" s="832">
        <v>0</v>
      </c>
      <c r="AI5321" s="832">
        <v>0</v>
      </c>
    </row>
    <row r="5322" spans="1:35" ht="15" customHeight="1">
      <c r="A5322" s="832" t="s">
        <v>1150</v>
      </c>
      <c r="B5322" s="832">
        <v>2026</v>
      </c>
      <c r="C5322" s="832" t="s">
        <v>1532</v>
      </c>
      <c r="D5322" s="832" t="s">
        <v>1533</v>
      </c>
      <c r="E5322" s="832" t="s">
        <v>333</v>
      </c>
      <c r="F5322" s="832" t="s">
        <v>1119</v>
      </c>
      <c r="G5322" s="832">
        <v>0</v>
      </c>
      <c r="H5322" s="832">
        <v>0</v>
      </c>
      <c r="I5322" s="832">
        <v>0</v>
      </c>
      <c r="J5322" s="832">
        <v>0</v>
      </c>
      <c r="K5322" s="832">
        <v>0</v>
      </c>
      <c r="L5322" s="832">
        <v>0</v>
      </c>
      <c r="M5322" s="832">
        <v>0</v>
      </c>
      <c r="N5322" s="832">
        <v>0</v>
      </c>
      <c r="O5322" s="832">
        <v>0</v>
      </c>
      <c r="P5322" s="832">
        <v>0</v>
      </c>
      <c r="Q5322" s="832">
        <v>0</v>
      </c>
      <c r="R5322" s="832">
        <v>0</v>
      </c>
      <c r="S5322" s="832">
        <v>0</v>
      </c>
      <c r="T5322" s="832">
        <v>0</v>
      </c>
      <c r="U5322" s="832">
        <v>0</v>
      </c>
      <c r="V5322" s="832">
        <v>0</v>
      </c>
      <c r="W5322" s="832">
        <v>0</v>
      </c>
      <c r="X5322" s="832">
        <v>0</v>
      </c>
      <c r="Y5322" s="832">
        <v>0</v>
      </c>
      <c r="Z5322" s="832">
        <v>0</v>
      </c>
      <c r="AA5322" s="832">
        <v>0</v>
      </c>
      <c r="AB5322" s="832">
        <v>0</v>
      </c>
      <c r="AC5322" s="832">
        <v>0</v>
      </c>
      <c r="AD5322" s="832">
        <v>0</v>
      </c>
      <c r="AE5322" s="832">
        <v>0</v>
      </c>
      <c r="AF5322" s="832">
        <v>0</v>
      </c>
      <c r="AG5322" s="832">
        <v>0</v>
      </c>
      <c r="AH5322" s="832">
        <v>0</v>
      </c>
      <c r="AI5322" s="832">
        <v>0</v>
      </c>
    </row>
    <row r="5323" spans="1:35" ht="15" customHeight="1">
      <c r="A5323" s="832" t="s">
        <v>1150</v>
      </c>
      <c r="B5323" s="832">
        <v>2026</v>
      </c>
      <c r="C5323" s="832" t="s">
        <v>1534</v>
      </c>
      <c r="D5323" s="832" t="s">
        <v>1535</v>
      </c>
      <c r="E5323" s="832" t="s">
        <v>333</v>
      </c>
      <c r="F5323" s="832" t="s">
        <v>1119</v>
      </c>
      <c r="G5323" s="832">
        <v>0</v>
      </c>
      <c r="H5323" s="832">
        <v>0</v>
      </c>
      <c r="I5323" s="832">
        <v>0</v>
      </c>
      <c r="J5323" s="832">
        <v>0</v>
      </c>
      <c r="K5323" s="832">
        <v>0</v>
      </c>
      <c r="L5323" s="832">
        <v>0</v>
      </c>
      <c r="M5323" s="832">
        <v>0</v>
      </c>
      <c r="N5323" s="832">
        <v>0</v>
      </c>
      <c r="O5323" s="832">
        <v>0</v>
      </c>
      <c r="P5323" s="832">
        <v>0</v>
      </c>
      <c r="Q5323" s="832">
        <v>0</v>
      </c>
      <c r="R5323" s="832">
        <v>0</v>
      </c>
      <c r="S5323" s="832">
        <v>0</v>
      </c>
      <c r="T5323" s="832">
        <v>0</v>
      </c>
      <c r="U5323" s="832">
        <v>0</v>
      </c>
      <c r="V5323" s="832">
        <v>0</v>
      </c>
      <c r="W5323" s="832">
        <v>0</v>
      </c>
      <c r="X5323" s="832">
        <v>0</v>
      </c>
      <c r="Y5323" s="832">
        <v>0</v>
      </c>
      <c r="Z5323" s="832">
        <v>0</v>
      </c>
      <c r="AA5323" s="832">
        <v>0</v>
      </c>
      <c r="AB5323" s="832">
        <v>0</v>
      </c>
      <c r="AC5323" s="832">
        <v>0</v>
      </c>
      <c r="AD5323" s="832">
        <v>0</v>
      </c>
      <c r="AE5323" s="832">
        <v>0</v>
      </c>
      <c r="AF5323" s="832">
        <v>0</v>
      </c>
      <c r="AG5323" s="832">
        <v>0</v>
      </c>
      <c r="AH5323" s="832">
        <v>0</v>
      </c>
      <c r="AI5323" s="832">
        <v>0</v>
      </c>
    </row>
    <row r="5324" spans="1:35" ht="15" customHeight="1">
      <c r="A5324" s="832" t="s">
        <v>1150</v>
      </c>
      <c r="B5324" s="832">
        <v>2026</v>
      </c>
      <c r="C5324" s="832" t="s">
        <v>1536</v>
      </c>
      <c r="D5324" s="832" t="s">
        <v>1537</v>
      </c>
      <c r="E5324" s="832" t="s">
        <v>333</v>
      </c>
      <c r="F5324" s="832" t="s">
        <v>1119</v>
      </c>
      <c r="G5324" s="832">
        <v>0</v>
      </c>
      <c r="H5324" s="832">
        <v>0</v>
      </c>
      <c r="I5324" s="832">
        <v>0</v>
      </c>
      <c r="J5324" s="832">
        <v>0</v>
      </c>
      <c r="K5324" s="832">
        <v>0</v>
      </c>
      <c r="L5324" s="832">
        <v>0</v>
      </c>
      <c r="M5324" s="832">
        <v>0</v>
      </c>
      <c r="N5324" s="832">
        <v>0</v>
      </c>
      <c r="O5324" s="832">
        <v>0</v>
      </c>
      <c r="P5324" s="832">
        <v>0</v>
      </c>
      <c r="Q5324" s="832">
        <v>0</v>
      </c>
      <c r="R5324" s="832">
        <v>0</v>
      </c>
      <c r="S5324" s="832">
        <v>0</v>
      </c>
      <c r="T5324" s="832">
        <v>0</v>
      </c>
      <c r="U5324" s="832">
        <v>0</v>
      </c>
      <c r="V5324" s="832">
        <v>0</v>
      </c>
      <c r="W5324" s="832">
        <v>0</v>
      </c>
      <c r="X5324" s="832">
        <v>0</v>
      </c>
      <c r="Y5324" s="832">
        <v>0</v>
      </c>
      <c r="Z5324" s="832">
        <v>0</v>
      </c>
      <c r="AA5324" s="832">
        <v>0</v>
      </c>
      <c r="AB5324" s="832">
        <v>0</v>
      </c>
      <c r="AC5324" s="832">
        <v>0</v>
      </c>
      <c r="AD5324" s="832">
        <v>0</v>
      </c>
      <c r="AE5324" s="832">
        <v>0</v>
      </c>
      <c r="AF5324" s="832">
        <v>0</v>
      </c>
      <c r="AG5324" s="832">
        <v>0</v>
      </c>
      <c r="AH5324" s="832">
        <v>0</v>
      </c>
      <c r="AI5324" s="832">
        <v>0</v>
      </c>
    </row>
    <row r="5325" spans="1:35" ht="15" customHeight="1">
      <c r="A5325" s="832" t="s">
        <v>1150</v>
      </c>
      <c r="B5325" s="832">
        <v>2026</v>
      </c>
      <c r="C5325" s="832" t="s">
        <v>1538</v>
      </c>
      <c r="D5325" s="832" t="s">
        <v>1539</v>
      </c>
      <c r="E5325" s="832" t="s">
        <v>333</v>
      </c>
      <c r="F5325" s="832" t="s">
        <v>1119</v>
      </c>
      <c r="G5325" s="832">
        <v>0</v>
      </c>
      <c r="H5325" s="832">
        <v>0</v>
      </c>
      <c r="I5325" s="832">
        <v>0</v>
      </c>
      <c r="J5325" s="832">
        <v>0</v>
      </c>
      <c r="K5325" s="832">
        <v>0</v>
      </c>
      <c r="L5325" s="832">
        <v>0</v>
      </c>
      <c r="M5325" s="832">
        <v>0</v>
      </c>
      <c r="N5325" s="832">
        <v>0</v>
      </c>
      <c r="O5325" s="832">
        <v>0</v>
      </c>
      <c r="P5325" s="832">
        <v>0</v>
      </c>
      <c r="Q5325" s="832">
        <v>0</v>
      </c>
      <c r="R5325" s="832">
        <v>0</v>
      </c>
      <c r="S5325" s="832">
        <v>0</v>
      </c>
      <c r="T5325" s="832">
        <v>0</v>
      </c>
      <c r="U5325" s="832">
        <v>0</v>
      </c>
      <c r="V5325" s="832">
        <v>0</v>
      </c>
      <c r="W5325" s="832">
        <v>0</v>
      </c>
      <c r="X5325" s="832">
        <v>0</v>
      </c>
      <c r="Y5325" s="832">
        <v>0</v>
      </c>
      <c r="Z5325" s="832">
        <v>0</v>
      </c>
      <c r="AA5325" s="832">
        <v>0</v>
      </c>
      <c r="AB5325" s="832">
        <v>0</v>
      </c>
      <c r="AC5325" s="832">
        <v>0</v>
      </c>
      <c r="AD5325" s="832">
        <v>0</v>
      </c>
      <c r="AE5325" s="832">
        <v>0</v>
      </c>
      <c r="AF5325" s="832">
        <v>0</v>
      </c>
      <c r="AG5325" s="832">
        <v>0</v>
      </c>
      <c r="AH5325" s="832">
        <v>0</v>
      </c>
      <c r="AI5325" s="832">
        <v>0</v>
      </c>
    </row>
    <row r="5326" spans="1:35" ht="15" customHeight="1">
      <c r="A5326" s="832" t="s">
        <v>1150</v>
      </c>
      <c r="B5326" s="832">
        <v>2026</v>
      </c>
      <c r="C5326" s="832" t="s">
        <v>1540</v>
      </c>
      <c r="D5326" s="832" t="s">
        <v>1541</v>
      </c>
      <c r="E5326" s="832" t="s">
        <v>333</v>
      </c>
      <c r="F5326" s="832" t="s">
        <v>1119</v>
      </c>
      <c r="G5326" s="832">
        <v>0</v>
      </c>
      <c r="H5326" s="832">
        <v>0</v>
      </c>
      <c r="I5326" s="832">
        <v>0</v>
      </c>
      <c r="J5326" s="832">
        <v>0</v>
      </c>
      <c r="K5326" s="832">
        <v>0</v>
      </c>
      <c r="L5326" s="832">
        <v>0</v>
      </c>
      <c r="M5326" s="832">
        <v>0</v>
      </c>
      <c r="N5326" s="832">
        <v>0</v>
      </c>
      <c r="O5326" s="832">
        <v>0</v>
      </c>
      <c r="P5326" s="832">
        <v>0</v>
      </c>
      <c r="Q5326" s="832">
        <v>0</v>
      </c>
      <c r="R5326" s="832">
        <v>0</v>
      </c>
      <c r="S5326" s="832">
        <v>0</v>
      </c>
      <c r="T5326" s="832">
        <v>0</v>
      </c>
      <c r="U5326" s="832">
        <v>0</v>
      </c>
      <c r="V5326" s="832">
        <v>0</v>
      </c>
      <c r="W5326" s="832">
        <v>0</v>
      </c>
      <c r="X5326" s="832">
        <v>0</v>
      </c>
      <c r="Y5326" s="832">
        <v>0</v>
      </c>
      <c r="Z5326" s="832">
        <v>0</v>
      </c>
      <c r="AA5326" s="832">
        <v>0</v>
      </c>
      <c r="AB5326" s="832">
        <v>0</v>
      </c>
      <c r="AC5326" s="832">
        <v>0</v>
      </c>
      <c r="AD5326" s="832">
        <v>0</v>
      </c>
      <c r="AE5326" s="832">
        <v>0</v>
      </c>
      <c r="AF5326" s="832">
        <v>0</v>
      </c>
      <c r="AG5326" s="832">
        <v>0</v>
      </c>
      <c r="AH5326" s="832">
        <v>0</v>
      </c>
      <c r="AI5326" s="832">
        <v>0</v>
      </c>
    </row>
    <row r="5327" spans="1:35" ht="15" customHeight="1">
      <c r="A5327" s="832" t="s">
        <v>1150</v>
      </c>
      <c r="B5327" s="832">
        <v>2026</v>
      </c>
      <c r="C5327" s="832" t="s">
        <v>1542</v>
      </c>
      <c r="D5327" s="832" t="s">
        <v>1543</v>
      </c>
      <c r="E5327" s="832" t="s">
        <v>333</v>
      </c>
      <c r="F5327" s="832" t="s">
        <v>1119</v>
      </c>
      <c r="G5327" s="832">
        <v>0</v>
      </c>
      <c r="H5327" s="832">
        <v>0</v>
      </c>
      <c r="I5327" s="832">
        <v>0</v>
      </c>
      <c r="J5327" s="832">
        <v>0</v>
      </c>
      <c r="K5327" s="832">
        <v>0</v>
      </c>
      <c r="L5327" s="832">
        <v>0</v>
      </c>
      <c r="M5327" s="832">
        <v>0</v>
      </c>
      <c r="N5327" s="832">
        <v>0</v>
      </c>
      <c r="O5327" s="832">
        <v>0</v>
      </c>
      <c r="P5327" s="832">
        <v>0</v>
      </c>
      <c r="Q5327" s="832">
        <v>0</v>
      </c>
      <c r="R5327" s="832">
        <v>0</v>
      </c>
      <c r="S5327" s="832">
        <v>0</v>
      </c>
      <c r="T5327" s="832">
        <v>0</v>
      </c>
      <c r="U5327" s="832">
        <v>0</v>
      </c>
      <c r="V5327" s="832">
        <v>0</v>
      </c>
      <c r="W5327" s="832">
        <v>0</v>
      </c>
      <c r="X5327" s="832">
        <v>0</v>
      </c>
      <c r="Y5327" s="832">
        <v>0</v>
      </c>
      <c r="Z5327" s="832">
        <v>0</v>
      </c>
      <c r="AA5327" s="832">
        <v>0</v>
      </c>
      <c r="AB5327" s="832">
        <v>0</v>
      </c>
      <c r="AC5327" s="832">
        <v>0</v>
      </c>
      <c r="AD5327" s="832">
        <v>0</v>
      </c>
      <c r="AE5327" s="832">
        <v>0</v>
      </c>
      <c r="AF5327" s="832">
        <v>0</v>
      </c>
      <c r="AG5327" s="832">
        <v>0</v>
      </c>
      <c r="AH5327" s="832">
        <v>0</v>
      </c>
      <c r="AI5327" s="832">
        <v>0</v>
      </c>
    </row>
    <row r="5328" spans="1:35" ht="15" customHeight="1">
      <c r="A5328" s="832" t="s">
        <v>1150</v>
      </c>
      <c r="B5328" s="832">
        <v>2026</v>
      </c>
      <c r="C5328" s="832" t="s">
        <v>1544</v>
      </c>
      <c r="D5328" s="832" t="s">
        <v>1545</v>
      </c>
      <c r="E5328" s="832" t="s">
        <v>333</v>
      </c>
      <c r="F5328" s="832" t="s">
        <v>1119</v>
      </c>
      <c r="G5328" s="832">
        <v>0</v>
      </c>
      <c r="H5328" s="832">
        <v>0</v>
      </c>
      <c r="I5328" s="832">
        <v>0</v>
      </c>
      <c r="J5328" s="832">
        <v>0</v>
      </c>
      <c r="K5328" s="832">
        <v>0</v>
      </c>
      <c r="L5328" s="832">
        <v>0</v>
      </c>
      <c r="M5328" s="832">
        <v>0</v>
      </c>
      <c r="N5328" s="832">
        <v>0</v>
      </c>
      <c r="O5328" s="832">
        <v>0</v>
      </c>
      <c r="P5328" s="832">
        <v>0</v>
      </c>
      <c r="Q5328" s="832">
        <v>0</v>
      </c>
      <c r="R5328" s="832">
        <v>0</v>
      </c>
      <c r="S5328" s="832">
        <v>0</v>
      </c>
      <c r="T5328" s="832">
        <v>0</v>
      </c>
      <c r="U5328" s="832">
        <v>0</v>
      </c>
      <c r="V5328" s="832">
        <v>0</v>
      </c>
      <c r="W5328" s="832">
        <v>0</v>
      </c>
      <c r="X5328" s="832">
        <v>0</v>
      </c>
      <c r="Y5328" s="832">
        <v>0</v>
      </c>
      <c r="Z5328" s="832">
        <v>0</v>
      </c>
      <c r="AA5328" s="832">
        <v>0</v>
      </c>
      <c r="AB5328" s="832">
        <v>0</v>
      </c>
      <c r="AC5328" s="832">
        <v>0</v>
      </c>
      <c r="AD5328" s="832">
        <v>0</v>
      </c>
      <c r="AE5328" s="832">
        <v>0</v>
      </c>
      <c r="AF5328" s="832">
        <v>0</v>
      </c>
      <c r="AG5328" s="832">
        <v>0</v>
      </c>
      <c r="AH5328" s="832">
        <v>0</v>
      </c>
      <c r="AI5328" s="832">
        <v>0</v>
      </c>
    </row>
    <row r="5329" spans="1:35" ht="15" customHeight="1">
      <c r="A5329" s="832" t="s">
        <v>1150</v>
      </c>
      <c r="B5329" s="832">
        <v>2026</v>
      </c>
      <c r="C5329" s="832" t="s">
        <v>1546</v>
      </c>
      <c r="D5329" s="832" t="s">
        <v>1547</v>
      </c>
      <c r="E5329" s="832" t="s">
        <v>333</v>
      </c>
      <c r="F5329" s="832" t="s">
        <v>1119</v>
      </c>
      <c r="G5329" s="832">
        <v>0</v>
      </c>
      <c r="H5329" s="832">
        <v>0</v>
      </c>
      <c r="I5329" s="832">
        <v>0</v>
      </c>
      <c r="J5329" s="832">
        <v>0</v>
      </c>
      <c r="K5329" s="832">
        <v>0</v>
      </c>
      <c r="L5329" s="832">
        <v>0</v>
      </c>
      <c r="M5329" s="832">
        <v>0</v>
      </c>
      <c r="N5329" s="832">
        <v>0</v>
      </c>
      <c r="O5329" s="832">
        <v>0</v>
      </c>
      <c r="P5329" s="832">
        <v>0</v>
      </c>
      <c r="Q5329" s="832">
        <v>0</v>
      </c>
      <c r="R5329" s="832">
        <v>0</v>
      </c>
      <c r="S5329" s="832">
        <v>0</v>
      </c>
      <c r="T5329" s="832">
        <v>0</v>
      </c>
      <c r="U5329" s="832">
        <v>0</v>
      </c>
      <c r="V5329" s="832">
        <v>0</v>
      </c>
      <c r="W5329" s="832">
        <v>0</v>
      </c>
      <c r="X5329" s="832">
        <v>0</v>
      </c>
      <c r="Y5329" s="832">
        <v>0</v>
      </c>
      <c r="Z5329" s="832">
        <v>0</v>
      </c>
      <c r="AA5329" s="832">
        <v>0</v>
      </c>
      <c r="AB5329" s="832">
        <v>0</v>
      </c>
      <c r="AC5329" s="832">
        <v>0</v>
      </c>
      <c r="AD5329" s="832">
        <v>0</v>
      </c>
      <c r="AE5329" s="832">
        <v>0</v>
      </c>
      <c r="AF5329" s="832">
        <v>0</v>
      </c>
      <c r="AG5329" s="832">
        <v>0</v>
      </c>
      <c r="AH5329" s="832">
        <v>0</v>
      </c>
      <c r="AI5329" s="832">
        <v>0</v>
      </c>
    </row>
    <row r="5330" spans="1:35" ht="15" customHeight="1">
      <c r="A5330" s="832" t="s">
        <v>1150</v>
      </c>
      <c r="B5330" s="832">
        <v>2026</v>
      </c>
      <c r="C5330" s="832" t="s">
        <v>1548</v>
      </c>
      <c r="D5330" s="832" t="s">
        <v>1549</v>
      </c>
      <c r="E5330" s="832" t="s">
        <v>333</v>
      </c>
      <c r="F5330" s="832" t="s">
        <v>1119</v>
      </c>
      <c r="G5330" s="832">
        <v>0</v>
      </c>
      <c r="H5330" s="832">
        <v>0</v>
      </c>
      <c r="I5330" s="832">
        <v>0</v>
      </c>
      <c r="J5330" s="832">
        <v>0</v>
      </c>
      <c r="K5330" s="832">
        <v>0</v>
      </c>
      <c r="L5330" s="832">
        <v>0</v>
      </c>
      <c r="M5330" s="832">
        <v>0</v>
      </c>
      <c r="N5330" s="832">
        <v>0</v>
      </c>
      <c r="O5330" s="832">
        <v>0</v>
      </c>
      <c r="P5330" s="832">
        <v>0</v>
      </c>
      <c r="Q5330" s="832">
        <v>0</v>
      </c>
      <c r="R5330" s="832">
        <v>0</v>
      </c>
      <c r="S5330" s="832">
        <v>0</v>
      </c>
      <c r="T5330" s="832">
        <v>0</v>
      </c>
      <c r="U5330" s="832">
        <v>0</v>
      </c>
      <c r="V5330" s="832">
        <v>0</v>
      </c>
      <c r="W5330" s="832">
        <v>0</v>
      </c>
      <c r="X5330" s="832">
        <v>0</v>
      </c>
      <c r="Y5330" s="832">
        <v>0</v>
      </c>
      <c r="Z5330" s="832">
        <v>0</v>
      </c>
      <c r="AA5330" s="832">
        <v>0</v>
      </c>
      <c r="AB5330" s="832">
        <v>0</v>
      </c>
      <c r="AC5330" s="832">
        <v>0</v>
      </c>
      <c r="AD5330" s="832">
        <v>0</v>
      </c>
      <c r="AE5330" s="832">
        <v>0</v>
      </c>
      <c r="AF5330" s="832">
        <v>0</v>
      </c>
      <c r="AG5330" s="832">
        <v>0</v>
      </c>
      <c r="AH5330" s="832">
        <v>0</v>
      </c>
      <c r="AI5330" s="832">
        <v>0</v>
      </c>
    </row>
    <row r="5331" spans="1:35" ht="15" customHeight="1">
      <c r="A5331" s="832" t="s">
        <v>1150</v>
      </c>
      <c r="B5331" s="832">
        <v>2026</v>
      </c>
      <c r="C5331" s="832" t="s">
        <v>1550</v>
      </c>
      <c r="D5331" s="832" t="s">
        <v>1551</v>
      </c>
      <c r="E5331" s="832" t="s">
        <v>333</v>
      </c>
      <c r="F5331" s="832" t="s">
        <v>1119</v>
      </c>
      <c r="G5331" s="832">
        <v>0</v>
      </c>
      <c r="H5331" s="832">
        <v>0</v>
      </c>
      <c r="I5331" s="832">
        <v>0</v>
      </c>
      <c r="J5331" s="832">
        <v>0</v>
      </c>
      <c r="K5331" s="832">
        <v>0</v>
      </c>
      <c r="L5331" s="832">
        <v>0</v>
      </c>
      <c r="M5331" s="832">
        <v>0</v>
      </c>
      <c r="N5331" s="832">
        <v>0</v>
      </c>
      <c r="O5331" s="832">
        <v>0</v>
      </c>
      <c r="P5331" s="832">
        <v>0</v>
      </c>
      <c r="Q5331" s="832">
        <v>0</v>
      </c>
      <c r="R5331" s="832">
        <v>0</v>
      </c>
      <c r="S5331" s="832">
        <v>0</v>
      </c>
      <c r="T5331" s="832">
        <v>0</v>
      </c>
      <c r="U5331" s="832">
        <v>0</v>
      </c>
      <c r="V5331" s="832">
        <v>0</v>
      </c>
      <c r="W5331" s="832">
        <v>0</v>
      </c>
      <c r="X5331" s="832">
        <v>0</v>
      </c>
      <c r="Y5331" s="832">
        <v>0</v>
      </c>
      <c r="Z5331" s="832">
        <v>0</v>
      </c>
      <c r="AA5331" s="832">
        <v>0</v>
      </c>
      <c r="AB5331" s="832">
        <v>0</v>
      </c>
      <c r="AC5331" s="832">
        <v>0</v>
      </c>
      <c r="AD5331" s="832">
        <v>0</v>
      </c>
      <c r="AE5331" s="832">
        <v>0</v>
      </c>
      <c r="AF5331" s="832">
        <v>0</v>
      </c>
      <c r="AG5331" s="832">
        <v>0</v>
      </c>
      <c r="AH5331" s="832">
        <v>0</v>
      </c>
      <c r="AI5331" s="832">
        <v>0</v>
      </c>
    </row>
    <row r="5332" spans="1:35" ht="15" customHeight="1">
      <c r="A5332" s="832" t="s">
        <v>1150</v>
      </c>
      <c r="B5332" s="832">
        <v>2026</v>
      </c>
      <c r="C5332" s="832" t="s">
        <v>1552</v>
      </c>
      <c r="D5332" s="832" t="s">
        <v>1553</v>
      </c>
      <c r="E5332" s="832" t="s">
        <v>333</v>
      </c>
      <c r="F5332" s="832" t="s">
        <v>1119</v>
      </c>
      <c r="G5332" s="832">
        <v>0</v>
      </c>
      <c r="H5332" s="832">
        <v>0</v>
      </c>
      <c r="I5332" s="832">
        <v>0</v>
      </c>
      <c r="J5332" s="832">
        <v>0</v>
      </c>
      <c r="K5332" s="832">
        <v>0</v>
      </c>
      <c r="L5332" s="832">
        <v>0</v>
      </c>
      <c r="M5332" s="832">
        <v>0</v>
      </c>
      <c r="N5332" s="832">
        <v>0</v>
      </c>
      <c r="O5332" s="832">
        <v>0</v>
      </c>
      <c r="P5332" s="832">
        <v>0</v>
      </c>
      <c r="Q5332" s="832">
        <v>0</v>
      </c>
      <c r="R5332" s="832">
        <v>0</v>
      </c>
      <c r="S5332" s="832">
        <v>0</v>
      </c>
      <c r="T5332" s="832">
        <v>0</v>
      </c>
      <c r="U5332" s="832">
        <v>0</v>
      </c>
      <c r="V5332" s="832">
        <v>0</v>
      </c>
      <c r="W5332" s="832">
        <v>0</v>
      </c>
      <c r="X5332" s="832">
        <v>0</v>
      </c>
      <c r="Y5332" s="832">
        <v>0</v>
      </c>
      <c r="Z5332" s="832">
        <v>0</v>
      </c>
      <c r="AA5332" s="832">
        <v>0</v>
      </c>
      <c r="AB5332" s="832">
        <v>0</v>
      </c>
      <c r="AC5332" s="832">
        <v>0</v>
      </c>
      <c r="AD5332" s="832">
        <v>0</v>
      </c>
      <c r="AE5332" s="832">
        <v>0</v>
      </c>
      <c r="AF5332" s="832">
        <v>0</v>
      </c>
      <c r="AG5332" s="832">
        <v>0</v>
      </c>
      <c r="AH5332" s="832">
        <v>0</v>
      </c>
      <c r="AI5332" s="832">
        <v>0</v>
      </c>
    </row>
    <row r="5333" spans="1:35" ht="15" customHeight="1">
      <c r="A5333" s="832" t="s">
        <v>1150</v>
      </c>
      <c r="B5333" s="832">
        <v>2026</v>
      </c>
      <c r="C5333" s="832" t="s">
        <v>1554</v>
      </c>
      <c r="D5333" s="832" t="s">
        <v>1555</v>
      </c>
      <c r="E5333" s="832" t="s">
        <v>333</v>
      </c>
      <c r="F5333" s="832" t="s">
        <v>1119</v>
      </c>
      <c r="G5333" s="832">
        <v>0</v>
      </c>
      <c r="H5333" s="832">
        <v>0</v>
      </c>
      <c r="I5333" s="832">
        <v>0</v>
      </c>
      <c r="J5333" s="832">
        <v>0</v>
      </c>
      <c r="K5333" s="832">
        <v>0</v>
      </c>
      <c r="L5333" s="832">
        <v>0</v>
      </c>
      <c r="M5333" s="832">
        <v>0</v>
      </c>
      <c r="N5333" s="832">
        <v>0</v>
      </c>
      <c r="O5333" s="832">
        <v>0</v>
      </c>
      <c r="P5333" s="832">
        <v>0</v>
      </c>
      <c r="Q5333" s="832">
        <v>0</v>
      </c>
      <c r="R5333" s="832">
        <v>0</v>
      </c>
      <c r="S5333" s="832">
        <v>0</v>
      </c>
      <c r="T5333" s="832">
        <v>0</v>
      </c>
      <c r="U5333" s="832">
        <v>0</v>
      </c>
      <c r="V5333" s="832">
        <v>0</v>
      </c>
      <c r="W5333" s="832">
        <v>0</v>
      </c>
      <c r="X5333" s="832">
        <v>0</v>
      </c>
      <c r="Y5333" s="832">
        <v>0</v>
      </c>
      <c r="Z5333" s="832">
        <v>0</v>
      </c>
      <c r="AA5333" s="832">
        <v>0</v>
      </c>
      <c r="AB5333" s="832">
        <v>0</v>
      </c>
      <c r="AC5333" s="832">
        <v>0</v>
      </c>
      <c r="AD5333" s="832">
        <v>0</v>
      </c>
      <c r="AE5333" s="832">
        <v>0</v>
      </c>
      <c r="AF5333" s="832">
        <v>0</v>
      </c>
      <c r="AG5333" s="832">
        <v>0</v>
      </c>
      <c r="AH5333" s="832">
        <v>0</v>
      </c>
      <c r="AI5333" s="832">
        <v>0</v>
      </c>
    </row>
    <row r="5334" spans="1:35" ht="15" customHeight="1">
      <c r="A5334" s="832" t="s">
        <v>1150</v>
      </c>
      <c r="B5334" s="832">
        <v>2026</v>
      </c>
      <c r="C5334" s="832" t="s">
        <v>1556</v>
      </c>
      <c r="D5334" s="832" t="s">
        <v>1557</v>
      </c>
      <c r="E5334" s="832" t="s">
        <v>333</v>
      </c>
      <c r="F5334" s="832" t="s">
        <v>1119</v>
      </c>
      <c r="G5334" s="832">
        <v>0</v>
      </c>
      <c r="H5334" s="832">
        <v>0</v>
      </c>
      <c r="I5334" s="832">
        <v>0</v>
      </c>
      <c r="J5334" s="832">
        <v>0</v>
      </c>
      <c r="K5334" s="832">
        <v>0</v>
      </c>
      <c r="L5334" s="832">
        <v>0</v>
      </c>
      <c r="M5334" s="832">
        <v>0</v>
      </c>
      <c r="N5334" s="832">
        <v>0</v>
      </c>
      <c r="O5334" s="832">
        <v>0</v>
      </c>
      <c r="P5334" s="832">
        <v>0</v>
      </c>
      <c r="Q5334" s="832">
        <v>0</v>
      </c>
      <c r="R5334" s="832">
        <v>0</v>
      </c>
      <c r="S5334" s="832">
        <v>0</v>
      </c>
      <c r="T5334" s="832">
        <v>0</v>
      </c>
      <c r="U5334" s="832">
        <v>0</v>
      </c>
      <c r="V5334" s="832">
        <v>0</v>
      </c>
      <c r="W5334" s="832">
        <v>0</v>
      </c>
      <c r="X5334" s="832">
        <v>0</v>
      </c>
      <c r="Y5334" s="832">
        <v>0</v>
      </c>
      <c r="Z5334" s="832">
        <v>0</v>
      </c>
      <c r="AA5334" s="832">
        <v>0</v>
      </c>
      <c r="AB5334" s="832">
        <v>0</v>
      </c>
      <c r="AC5334" s="832">
        <v>0</v>
      </c>
      <c r="AD5334" s="832">
        <v>0</v>
      </c>
      <c r="AE5334" s="832">
        <v>0</v>
      </c>
      <c r="AF5334" s="832">
        <v>0</v>
      </c>
      <c r="AG5334" s="832">
        <v>0</v>
      </c>
      <c r="AH5334" s="832">
        <v>0</v>
      </c>
      <c r="AI5334" s="832">
        <v>0</v>
      </c>
    </row>
    <row r="5335" spans="1:35" ht="15" customHeight="1">
      <c r="A5335" s="832" t="s">
        <v>1150</v>
      </c>
      <c r="B5335" s="832">
        <v>2026</v>
      </c>
      <c r="C5335" s="832" t="s">
        <v>1558</v>
      </c>
      <c r="D5335" s="832" t="s">
        <v>1559</v>
      </c>
      <c r="E5335" s="832" t="s">
        <v>333</v>
      </c>
      <c r="F5335" s="832" t="s">
        <v>1119</v>
      </c>
      <c r="G5335" s="832">
        <v>0</v>
      </c>
      <c r="H5335" s="832">
        <v>0</v>
      </c>
      <c r="I5335" s="832">
        <v>0</v>
      </c>
      <c r="J5335" s="832">
        <v>0</v>
      </c>
      <c r="K5335" s="832">
        <v>0</v>
      </c>
      <c r="L5335" s="832">
        <v>0</v>
      </c>
      <c r="M5335" s="832">
        <v>0</v>
      </c>
      <c r="N5335" s="832">
        <v>0</v>
      </c>
      <c r="O5335" s="832">
        <v>0</v>
      </c>
      <c r="P5335" s="832">
        <v>0</v>
      </c>
      <c r="Q5335" s="832">
        <v>0</v>
      </c>
      <c r="R5335" s="832">
        <v>0</v>
      </c>
      <c r="S5335" s="832">
        <v>0</v>
      </c>
      <c r="T5335" s="832">
        <v>0</v>
      </c>
      <c r="U5335" s="832">
        <v>0</v>
      </c>
      <c r="V5335" s="832">
        <v>0</v>
      </c>
      <c r="W5335" s="832">
        <v>0</v>
      </c>
      <c r="X5335" s="832">
        <v>0</v>
      </c>
      <c r="Y5335" s="832">
        <v>0</v>
      </c>
      <c r="Z5335" s="832">
        <v>0</v>
      </c>
      <c r="AA5335" s="832">
        <v>0</v>
      </c>
      <c r="AB5335" s="832">
        <v>0</v>
      </c>
      <c r="AC5335" s="832">
        <v>0</v>
      </c>
      <c r="AD5335" s="832">
        <v>0</v>
      </c>
      <c r="AE5335" s="832">
        <v>0</v>
      </c>
      <c r="AF5335" s="832">
        <v>0</v>
      </c>
      <c r="AG5335" s="832">
        <v>0</v>
      </c>
      <c r="AH5335" s="832">
        <v>0</v>
      </c>
      <c r="AI5335" s="832">
        <v>0</v>
      </c>
    </row>
    <row r="5336" spans="1:35" ht="15" customHeight="1">
      <c r="A5336" s="832" t="s">
        <v>1150</v>
      </c>
      <c r="B5336" s="832">
        <v>2026</v>
      </c>
      <c r="C5336" s="832" t="s">
        <v>1560</v>
      </c>
      <c r="D5336" s="832" t="s">
        <v>1561</v>
      </c>
      <c r="E5336" s="832" t="s">
        <v>333</v>
      </c>
      <c r="F5336" s="832" t="s">
        <v>1119</v>
      </c>
      <c r="G5336" s="832">
        <v>0</v>
      </c>
      <c r="H5336" s="832">
        <v>0</v>
      </c>
      <c r="I5336" s="832">
        <v>0</v>
      </c>
      <c r="J5336" s="832">
        <v>0</v>
      </c>
      <c r="K5336" s="832">
        <v>0</v>
      </c>
      <c r="L5336" s="832">
        <v>0</v>
      </c>
      <c r="M5336" s="832">
        <v>0</v>
      </c>
      <c r="N5336" s="832">
        <v>0</v>
      </c>
      <c r="O5336" s="832">
        <v>0</v>
      </c>
      <c r="P5336" s="832">
        <v>0</v>
      </c>
      <c r="Q5336" s="832">
        <v>0</v>
      </c>
      <c r="R5336" s="832">
        <v>0</v>
      </c>
      <c r="S5336" s="832">
        <v>0</v>
      </c>
      <c r="T5336" s="832">
        <v>0</v>
      </c>
      <c r="U5336" s="832">
        <v>0</v>
      </c>
      <c r="V5336" s="832">
        <v>0</v>
      </c>
      <c r="W5336" s="832">
        <v>0</v>
      </c>
      <c r="X5336" s="832">
        <v>0</v>
      </c>
      <c r="Y5336" s="832">
        <v>0</v>
      </c>
      <c r="Z5336" s="832">
        <v>0</v>
      </c>
      <c r="AA5336" s="832">
        <v>0</v>
      </c>
      <c r="AB5336" s="832">
        <v>0</v>
      </c>
      <c r="AC5336" s="832">
        <v>0</v>
      </c>
      <c r="AD5336" s="832">
        <v>0</v>
      </c>
      <c r="AE5336" s="832">
        <v>0</v>
      </c>
      <c r="AF5336" s="832">
        <v>0</v>
      </c>
      <c r="AG5336" s="832">
        <v>0</v>
      </c>
      <c r="AH5336" s="832">
        <v>0</v>
      </c>
      <c r="AI5336" s="832">
        <v>0</v>
      </c>
    </row>
    <row r="5337" spans="1:35" ht="15" customHeight="1">
      <c r="A5337" s="832" t="s">
        <v>1150</v>
      </c>
      <c r="B5337" s="832">
        <v>2026</v>
      </c>
      <c r="C5337" s="832" t="s">
        <v>1562</v>
      </c>
      <c r="D5337" s="832" t="s">
        <v>1563</v>
      </c>
      <c r="E5337" s="832" t="s">
        <v>333</v>
      </c>
      <c r="F5337" s="832" t="s">
        <v>1119</v>
      </c>
      <c r="G5337" s="832">
        <v>0</v>
      </c>
      <c r="H5337" s="832">
        <v>0</v>
      </c>
      <c r="I5337" s="832">
        <v>0</v>
      </c>
      <c r="J5337" s="832">
        <v>0</v>
      </c>
      <c r="K5337" s="832">
        <v>0</v>
      </c>
      <c r="L5337" s="832">
        <v>0</v>
      </c>
      <c r="M5337" s="832">
        <v>0</v>
      </c>
      <c r="N5337" s="832">
        <v>0</v>
      </c>
      <c r="O5337" s="832">
        <v>0</v>
      </c>
      <c r="P5337" s="832">
        <v>0</v>
      </c>
      <c r="Q5337" s="832">
        <v>0</v>
      </c>
      <c r="R5337" s="832">
        <v>0</v>
      </c>
      <c r="S5337" s="832">
        <v>0</v>
      </c>
      <c r="T5337" s="832">
        <v>0</v>
      </c>
      <c r="U5337" s="832">
        <v>0</v>
      </c>
      <c r="V5337" s="832">
        <v>0</v>
      </c>
      <c r="W5337" s="832">
        <v>0</v>
      </c>
      <c r="X5337" s="832">
        <v>0</v>
      </c>
      <c r="Y5337" s="832">
        <v>0</v>
      </c>
      <c r="Z5337" s="832">
        <v>0</v>
      </c>
      <c r="AA5337" s="832">
        <v>0</v>
      </c>
      <c r="AB5337" s="832">
        <v>0</v>
      </c>
      <c r="AC5337" s="832">
        <v>0</v>
      </c>
      <c r="AD5337" s="832">
        <v>0</v>
      </c>
      <c r="AE5337" s="832">
        <v>0</v>
      </c>
      <c r="AF5337" s="832">
        <v>0</v>
      </c>
      <c r="AG5337" s="832">
        <v>0</v>
      </c>
      <c r="AH5337" s="832">
        <v>0</v>
      </c>
      <c r="AI5337" s="832">
        <v>0</v>
      </c>
    </row>
    <row r="5338" spans="1:35" ht="15" customHeight="1">
      <c r="A5338" s="832" t="s">
        <v>1150</v>
      </c>
      <c r="B5338" s="832">
        <v>2026</v>
      </c>
      <c r="C5338" s="832" t="s">
        <v>1564</v>
      </c>
      <c r="D5338" s="832" t="s">
        <v>1565</v>
      </c>
      <c r="E5338" s="832" t="s">
        <v>333</v>
      </c>
      <c r="F5338" s="832" t="s">
        <v>1119</v>
      </c>
      <c r="G5338" s="832">
        <v>0</v>
      </c>
      <c r="H5338" s="832">
        <v>0</v>
      </c>
      <c r="I5338" s="832">
        <v>0</v>
      </c>
      <c r="J5338" s="832">
        <v>0</v>
      </c>
      <c r="K5338" s="832">
        <v>0</v>
      </c>
      <c r="L5338" s="832">
        <v>0</v>
      </c>
      <c r="M5338" s="832">
        <v>0</v>
      </c>
      <c r="N5338" s="832">
        <v>0</v>
      </c>
      <c r="O5338" s="832">
        <v>0</v>
      </c>
      <c r="P5338" s="832">
        <v>0</v>
      </c>
      <c r="Q5338" s="832">
        <v>0</v>
      </c>
      <c r="R5338" s="832">
        <v>0</v>
      </c>
      <c r="S5338" s="832">
        <v>0</v>
      </c>
      <c r="T5338" s="832">
        <v>0</v>
      </c>
      <c r="U5338" s="832">
        <v>0</v>
      </c>
      <c r="V5338" s="832">
        <v>0</v>
      </c>
      <c r="W5338" s="832">
        <v>0</v>
      </c>
      <c r="X5338" s="832">
        <v>0</v>
      </c>
      <c r="Y5338" s="832">
        <v>0</v>
      </c>
      <c r="Z5338" s="832">
        <v>0</v>
      </c>
      <c r="AA5338" s="832">
        <v>0</v>
      </c>
      <c r="AB5338" s="832">
        <v>0</v>
      </c>
      <c r="AC5338" s="832">
        <v>0</v>
      </c>
      <c r="AD5338" s="832">
        <v>0</v>
      </c>
      <c r="AE5338" s="832">
        <v>0</v>
      </c>
      <c r="AF5338" s="832">
        <v>0</v>
      </c>
      <c r="AG5338" s="832">
        <v>0</v>
      </c>
      <c r="AH5338" s="832">
        <v>0</v>
      </c>
      <c r="AI5338" s="832">
        <v>0</v>
      </c>
    </row>
    <row r="5339" spans="1:35" ht="15" customHeight="1">
      <c r="A5339" s="832" t="s">
        <v>1150</v>
      </c>
      <c r="B5339" s="832">
        <v>2026</v>
      </c>
      <c r="C5339" s="832" t="s">
        <v>1566</v>
      </c>
      <c r="D5339" s="832" t="s">
        <v>1567</v>
      </c>
      <c r="E5339" s="832" t="s">
        <v>333</v>
      </c>
      <c r="F5339" s="832" t="s">
        <v>1119</v>
      </c>
      <c r="G5339" s="832">
        <v>0</v>
      </c>
      <c r="H5339" s="832">
        <v>0</v>
      </c>
      <c r="I5339" s="832">
        <v>0</v>
      </c>
      <c r="J5339" s="832">
        <v>0</v>
      </c>
      <c r="K5339" s="832">
        <v>0</v>
      </c>
      <c r="L5339" s="832">
        <v>0</v>
      </c>
      <c r="M5339" s="832">
        <v>0</v>
      </c>
      <c r="N5339" s="832">
        <v>0</v>
      </c>
      <c r="O5339" s="832">
        <v>0</v>
      </c>
      <c r="P5339" s="832">
        <v>0</v>
      </c>
      <c r="Q5339" s="832">
        <v>0</v>
      </c>
      <c r="R5339" s="832">
        <v>0</v>
      </c>
      <c r="S5339" s="832">
        <v>0</v>
      </c>
      <c r="T5339" s="832">
        <v>0</v>
      </c>
      <c r="U5339" s="832">
        <v>0</v>
      </c>
      <c r="V5339" s="832">
        <v>0</v>
      </c>
      <c r="W5339" s="832">
        <v>0</v>
      </c>
      <c r="X5339" s="832">
        <v>0</v>
      </c>
      <c r="Y5339" s="832">
        <v>0</v>
      </c>
      <c r="Z5339" s="832">
        <v>0</v>
      </c>
      <c r="AA5339" s="832">
        <v>0</v>
      </c>
      <c r="AB5339" s="832">
        <v>0</v>
      </c>
      <c r="AC5339" s="832">
        <v>0</v>
      </c>
      <c r="AD5339" s="832">
        <v>0</v>
      </c>
      <c r="AE5339" s="832">
        <v>0</v>
      </c>
      <c r="AF5339" s="832">
        <v>0</v>
      </c>
      <c r="AG5339" s="832">
        <v>0</v>
      </c>
      <c r="AH5339" s="832">
        <v>0</v>
      </c>
      <c r="AI5339" s="832">
        <v>0</v>
      </c>
    </row>
    <row r="5340" spans="1:35" ht="15" customHeight="1">
      <c r="A5340" s="832" t="s">
        <v>1150</v>
      </c>
      <c r="B5340" s="832">
        <v>2026</v>
      </c>
      <c r="C5340" s="832" t="s">
        <v>1568</v>
      </c>
      <c r="D5340" s="832" t="s">
        <v>1569</v>
      </c>
      <c r="E5340" s="832" t="s">
        <v>333</v>
      </c>
      <c r="F5340" s="832" t="s">
        <v>1119</v>
      </c>
      <c r="G5340" s="832">
        <v>0</v>
      </c>
      <c r="H5340" s="832">
        <v>0</v>
      </c>
      <c r="I5340" s="832">
        <v>0</v>
      </c>
      <c r="J5340" s="832">
        <v>0</v>
      </c>
      <c r="K5340" s="832">
        <v>0</v>
      </c>
      <c r="L5340" s="832">
        <v>0</v>
      </c>
      <c r="M5340" s="832">
        <v>0</v>
      </c>
      <c r="N5340" s="832">
        <v>0</v>
      </c>
      <c r="O5340" s="832">
        <v>0</v>
      </c>
      <c r="P5340" s="832">
        <v>0</v>
      </c>
      <c r="Q5340" s="832">
        <v>0</v>
      </c>
      <c r="R5340" s="832">
        <v>0</v>
      </c>
      <c r="S5340" s="832">
        <v>0</v>
      </c>
      <c r="T5340" s="832">
        <v>0</v>
      </c>
      <c r="U5340" s="832">
        <v>0</v>
      </c>
      <c r="V5340" s="832">
        <v>0</v>
      </c>
      <c r="W5340" s="832">
        <v>0</v>
      </c>
      <c r="X5340" s="832">
        <v>0</v>
      </c>
      <c r="Y5340" s="832">
        <v>0</v>
      </c>
      <c r="Z5340" s="832">
        <v>0</v>
      </c>
      <c r="AA5340" s="832">
        <v>0</v>
      </c>
      <c r="AB5340" s="832">
        <v>0</v>
      </c>
      <c r="AC5340" s="832">
        <v>0</v>
      </c>
      <c r="AD5340" s="832">
        <v>0</v>
      </c>
      <c r="AE5340" s="832">
        <v>0</v>
      </c>
      <c r="AF5340" s="832">
        <v>0</v>
      </c>
      <c r="AG5340" s="832">
        <v>0</v>
      </c>
      <c r="AH5340" s="832">
        <v>0</v>
      </c>
      <c r="AI5340" s="832">
        <v>0</v>
      </c>
    </row>
    <row r="5341" spans="1:35" ht="15" customHeight="1">
      <c r="A5341" s="832" t="s">
        <v>1150</v>
      </c>
      <c r="B5341" s="832">
        <v>2026</v>
      </c>
      <c r="C5341" s="832" t="s">
        <v>1570</v>
      </c>
      <c r="D5341" s="832" t="s">
        <v>1571</v>
      </c>
      <c r="E5341" s="832" t="s">
        <v>333</v>
      </c>
      <c r="F5341" s="832" t="s">
        <v>1119</v>
      </c>
      <c r="G5341" s="832">
        <v>0</v>
      </c>
      <c r="H5341" s="832">
        <v>0</v>
      </c>
      <c r="I5341" s="832">
        <v>0</v>
      </c>
      <c r="J5341" s="832">
        <v>0</v>
      </c>
      <c r="K5341" s="832">
        <v>0</v>
      </c>
      <c r="L5341" s="832">
        <v>0</v>
      </c>
      <c r="M5341" s="832">
        <v>0</v>
      </c>
      <c r="N5341" s="832">
        <v>0</v>
      </c>
      <c r="O5341" s="832">
        <v>0</v>
      </c>
      <c r="P5341" s="832">
        <v>0</v>
      </c>
      <c r="Q5341" s="832">
        <v>0</v>
      </c>
      <c r="R5341" s="832">
        <v>0</v>
      </c>
      <c r="S5341" s="832">
        <v>0</v>
      </c>
      <c r="T5341" s="832">
        <v>0</v>
      </c>
      <c r="U5341" s="832">
        <v>0</v>
      </c>
      <c r="V5341" s="832">
        <v>0</v>
      </c>
      <c r="W5341" s="832">
        <v>0</v>
      </c>
      <c r="X5341" s="832">
        <v>0</v>
      </c>
      <c r="Y5341" s="832">
        <v>0</v>
      </c>
      <c r="Z5341" s="832">
        <v>0</v>
      </c>
      <c r="AA5341" s="832">
        <v>0</v>
      </c>
      <c r="AB5341" s="832">
        <v>0</v>
      </c>
      <c r="AC5341" s="832">
        <v>0</v>
      </c>
      <c r="AD5341" s="832">
        <v>0</v>
      </c>
      <c r="AE5341" s="832">
        <v>0</v>
      </c>
      <c r="AF5341" s="832">
        <v>0</v>
      </c>
      <c r="AG5341" s="832">
        <v>0</v>
      </c>
      <c r="AH5341" s="832">
        <v>0</v>
      </c>
      <c r="AI5341" s="832">
        <v>0</v>
      </c>
    </row>
    <row r="5342" spans="1:35" ht="15" customHeight="1">
      <c r="A5342" s="832" t="s">
        <v>1150</v>
      </c>
      <c r="B5342" s="832">
        <v>2026</v>
      </c>
      <c r="C5342" s="832" t="s">
        <v>1572</v>
      </c>
      <c r="D5342" s="832" t="s">
        <v>1573</v>
      </c>
      <c r="E5342" s="832" t="s">
        <v>333</v>
      </c>
      <c r="F5342" s="832" t="s">
        <v>1119</v>
      </c>
      <c r="G5342" s="832">
        <v>0</v>
      </c>
      <c r="H5342" s="832">
        <v>0</v>
      </c>
      <c r="I5342" s="832">
        <v>0</v>
      </c>
      <c r="J5342" s="832">
        <v>0</v>
      </c>
      <c r="K5342" s="832">
        <v>0</v>
      </c>
      <c r="L5342" s="832">
        <v>0</v>
      </c>
      <c r="M5342" s="832">
        <v>0</v>
      </c>
      <c r="N5342" s="832">
        <v>0</v>
      </c>
      <c r="O5342" s="832">
        <v>0</v>
      </c>
      <c r="P5342" s="832">
        <v>0</v>
      </c>
      <c r="Q5342" s="832">
        <v>0</v>
      </c>
      <c r="R5342" s="832">
        <v>0</v>
      </c>
      <c r="S5342" s="832">
        <v>0</v>
      </c>
      <c r="T5342" s="832">
        <v>0</v>
      </c>
      <c r="U5342" s="832">
        <v>0</v>
      </c>
      <c r="V5342" s="832">
        <v>0</v>
      </c>
      <c r="W5342" s="832">
        <v>0</v>
      </c>
      <c r="X5342" s="832">
        <v>0</v>
      </c>
      <c r="Y5342" s="832">
        <v>0</v>
      </c>
      <c r="Z5342" s="832">
        <v>0</v>
      </c>
      <c r="AA5342" s="832">
        <v>0</v>
      </c>
      <c r="AB5342" s="832">
        <v>0</v>
      </c>
      <c r="AC5342" s="832">
        <v>0</v>
      </c>
      <c r="AD5342" s="832">
        <v>0</v>
      </c>
      <c r="AE5342" s="832">
        <v>0</v>
      </c>
      <c r="AF5342" s="832">
        <v>0</v>
      </c>
      <c r="AG5342" s="832">
        <v>0</v>
      </c>
      <c r="AH5342" s="832">
        <v>0</v>
      </c>
      <c r="AI5342" s="832">
        <v>0</v>
      </c>
    </row>
    <row r="5343" spans="1:35" ht="15" customHeight="1">
      <c r="A5343" s="832" t="s">
        <v>1150</v>
      </c>
      <c r="B5343" s="832">
        <v>2026</v>
      </c>
      <c r="C5343" s="832" t="s">
        <v>1574</v>
      </c>
      <c r="D5343" s="832" t="s">
        <v>1575</v>
      </c>
      <c r="E5343" s="832" t="s">
        <v>333</v>
      </c>
      <c r="F5343" s="832" t="s">
        <v>1119</v>
      </c>
      <c r="G5343" s="832">
        <v>0</v>
      </c>
      <c r="H5343" s="832">
        <v>0</v>
      </c>
      <c r="I5343" s="832">
        <v>0</v>
      </c>
      <c r="J5343" s="832">
        <v>0</v>
      </c>
      <c r="K5343" s="832">
        <v>0</v>
      </c>
      <c r="L5343" s="832">
        <v>0</v>
      </c>
      <c r="M5343" s="832">
        <v>0</v>
      </c>
      <c r="N5343" s="832">
        <v>0</v>
      </c>
      <c r="O5343" s="832">
        <v>0</v>
      </c>
      <c r="P5343" s="832">
        <v>0</v>
      </c>
      <c r="Q5343" s="832">
        <v>0</v>
      </c>
      <c r="R5343" s="832">
        <v>0</v>
      </c>
      <c r="S5343" s="832">
        <v>0</v>
      </c>
      <c r="T5343" s="832">
        <v>0</v>
      </c>
      <c r="U5343" s="832">
        <v>0</v>
      </c>
      <c r="V5343" s="832">
        <v>0</v>
      </c>
      <c r="W5343" s="832">
        <v>0</v>
      </c>
      <c r="X5343" s="832">
        <v>0</v>
      </c>
      <c r="Y5343" s="832">
        <v>0</v>
      </c>
      <c r="Z5343" s="832">
        <v>0</v>
      </c>
      <c r="AA5343" s="832">
        <v>0</v>
      </c>
      <c r="AB5343" s="832">
        <v>0</v>
      </c>
      <c r="AC5343" s="832">
        <v>0</v>
      </c>
      <c r="AD5343" s="832">
        <v>0</v>
      </c>
      <c r="AE5343" s="832">
        <v>0</v>
      </c>
      <c r="AF5343" s="832">
        <v>0</v>
      </c>
      <c r="AG5343" s="832">
        <v>0</v>
      </c>
      <c r="AH5343" s="832">
        <v>0</v>
      </c>
      <c r="AI5343" s="832">
        <v>0</v>
      </c>
    </row>
    <row r="5344" spans="1:35" ht="15" customHeight="1">
      <c r="A5344" s="832" t="s">
        <v>1150</v>
      </c>
      <c r="B5344" s="832">
        <v>2026</v>
      </c>
      <c r="C5344" s="832" t="s">
        <v>1576</v>
      </c>
      <c r="D5344" s="832" t="s">
        <v>1577</v>
      </c>
      <c r="E5344" s="832" t="s">
        <v>333</v>
      </c>
      <c r="F5344" s="832" t="s">
        <v>1119</v>
      </c>
      <c r="G5344" s="832">
        <v>0</v>
      </c>
      <c r="H5344" s="832">
        <v>0</v>
      </c>
      <c r="I5344" s="832">
        <v>0</v>
      </c>
      <c r="J5344" s="832">
        <v>0</v>
      </c>
      <c r="K5344" s="832">
        <v>0</v>
      </c>
      <c r="L5344" s="832">
        <v>0</v>
      </c>
      <c r="M5344" s="832">
        <v>0</v>
      </c>
      <c r="N5344" s="832">
        <v>0</v>
      </c>
      <c r="O5344" s="832">
        <v>0</v>
      </c>
      <c r="P5344" s="832">
        <v>0</v>
      </c>
      <c r="Q5344" s="832">
        <v>0</v>
      </c>
      <c r="R5344" s="832">
        <v>0</v>
      </c>
      <c r="S5344" s="832">
        <v>0</v>
      </c>
      <c r="T5344" s="832">
        <v>0</v>
      </c>
      <c r="U5344" s="832">
        <v>0</v>
      </c>
      <c r="V5344" s="832">
        <v>0</v>
      </c>
      <c r="W5344" s="832">
        <v>0</v>
      </c>
      <c r="X5344" s="832">
        <v>0</v>
      </c>
      <c r="Y5344" s="832">
        <v>0</v>
      </c>
      <c r="Z5344" s="832">
        <v>0</v>
      </c>
      <c r="AA5344" s="832">
        <v>0</v>
      </c>
      <c r="AB5344" s="832">
        <v>0</v>
      </c>
      <c r="AC5344" s="832">
        <v>0</v>
      </c>
      <c r="AD5344" s="832">
        <v>0</v>
      </c>
      <c r="AE5344" s="832">
        <v>0</v>
      </c>
      <c r="AF5344" s="832">
        <v>0</v>
      </c>
      <c r="AG5344" s="832">
        <v>0</v>
      </c>
      <c r="AH5344" s="832">
        <v>0</v>
      </c>
      <c r="AI5344" s="832">
        <v>0</v>
      </c>
    </row>
    <row r="5345" spans="1:35" ht="15" customHeight="1">
      <c r="A5345" s="832" t="s">
        <v>1150</v>
      </c>
      <c r="B5345" s="832">
        <v>2026</v>
      </c>
      <c r="C5345" s="832" t="s">
        <v>1578</v>
      </c>
      <c r="D5345" s="832" t="s">
        <v>1579</v>
      </c>
      <c r="E5345" s="832" t="s">
        <v>333</v>
      </c>
      <c r="F5345" s="832" t="s">
        <v>1119</v>
      </c>
      <c r="G5345" s="832">
        <v>0</v>
      </c>
      <c r="H5345" s="832">
        <v>0</v>
      </c>
      <c r="I5345" s="832">
        <v>0</v>
      </c>
      <c r="J5345" s="832">
        <v>0</v>
      </c>
      <c r="K5345" s="832">
        <v>0</v>
      </c>
      <c r="L5345" s="832">
        <v>0</v>
      </c>
      <c r="M5345" s="832">
        <v>0</v>
      </c>
      <c r="N5345" s="832">
        <v>0</v>
      </c>
      <c r="O5345" s="832">
        <v>0</v>
      </c>
      <c r="P5345" s="832">
        <v>0</v>
      </c>
      <c r="Q5345" s="832">
        <v>0</v>
      </c>
      <c r="R5345" s="832">
        <v>0</v>
      </c>
      <c r="S5345" s="832">
        <v>0</v>
      </c>
      <c r="T5345" s="832">
        <v>0</v>
      </c>
      <c r="U5345" s="832">
        <v>0</v>
      </c>
      <c r="V5345" s="832">
        <v>0</v>
      </c>
      <c r="W5345" s="832">
        <v>0</v>
      </c>
      <c r="X5345" s="832">
        <v>0</v>
      </c>
      <c r="Y5345" s="832">
        <v>0</v>
      </c>
      <c r="Z5345" s="832">
        <v>0</v>
      </c>
      <c r="AA5345" s="832">
        <v>0</v>
      </c>
      <c r="AB5345" s="832">
        <v>0</v>
      </c>
      <c r="AC5345" s="832">
        <v>0</v>
      </c>
      <c r="AD5345" s="832">
        <v>0</v>
      </c>
      <c r="AE5345" s="832">
        <v>0</v>
      </c>
      <c r="AF5345" s="832">
        <v>0</v>
      </c>
      <c r="AG5345" s="832">
        <v>0</v>
      </c>
      <c r="AH5345" s="832">
        <v>0</v>
      </c>
      <c r="AI5345" s="832">
        <v>0</v>
      </c>
    </row>
    <row r="5346" spans="1:35" ht="15" customHeight="1">
      <c r="A5346" s="832" t="s">
        <v>1150</v>
      </c>
      <c r="B5346" s="832">
        <v>2026</v>
      </c>
      <c r="C5346" s="832" t="s">
        <v>1580</v>
      </c>
      <c r="D5346" s="832" t="s">
        <v>1581</v>
      </c>
      <c r="E5346" s="832" t="s">
        <v>333</v>
      </c>
      <c r="F5346" s="832" t="s">
        <v>1119</v>
      </c>
      <c r="G5346" s="832">
        <v>0</v>
      </c>
      <c r="H5346" s="832">
        <v>0</v>
      </c>
      <c r="I5346" s="832">
        <v>0</v>
      </c>
      <c r="J5346" s="832">
        <v>0</v>
      </c>
      <c r="K5346" s="832">
        <v>0</v>
      </c>
      <c r="L5346" s="832">
        <v>0</v>
      </c>
      <c r="M5346" s="832">
        <v>0</v>
      </c>
      <c r="N5346" s="832">
        <v>0</v>
      </c>
      <c r="O5346" s="832">
        <v>0</v>
      </c>
      <c r="P5346" s="832">
        <v>0</v>
      </c>
      <c r="Q5346" s="832">
        <v>0</v>
      </c>
      <c r="R5346" s="832">
        <v>0</v>
      </c>
      <c r="S5346" s="832">
        <v>0</v>
      </c>
      <c r="T5346" s="832">
        <v>0</v>
      </c>
      <c r="U5346" s="832">
        <v>0</v>
      </c>
      <c r="V5346" s="832">
        <v>0</v>
      </c>
      <c r="W5346" s="832">
        <v>0</v>
      </c>
      <c r="X5346" s="832">
        <v>0</v>
      </c>
      <c r="Y5346" s="832">
        <v>0</v>
      </c>
      <c r="Z5346" s="832">
        <v>0</v>
      </c>
      <c r="AA5346" s="832">
        <v>0</v>
      </c>
      <c r="AB5346" s="832">
        <v>0</v>
      </c>
      <c r="AC5346" s="832">
        <v>0</v>
      </c>
      <c r="AD5346" s="832">
        <v>0</v>
      </c>
      <c r="AE5346" s="832">
        <v>0</v>
      </c>
      <c r="AF5346" s="832">
        <v>0</v>
      </c>
      <c r="AG5346" s="832">
        <v>0</v>
      </c>
      <c r="AH5346" s="832">
        <v>0</v>
      </c>
      <c r="AI5346" s="832">
        <v>0</v>
      </c>
    </row>
    <row r="5347" spans="1:35" ht="15" customHeight="1">
      <c r="A5347" s="832" t="s">
        <v>1150</v>
      </c>
      <c r="B5347" s="832">
        <v>2026</v>
      </c>
      <c r="C5347" s="832" t="s">
        <v>1582</v>
      </c>
      <c r="D5347" s="832" t="s">
        <v>1583</v>
      </c>
      <c r="E5347" s="832" t="s">
        <v>333</v>
      </c>
      <c r="F5347" s="832" t="s">
        <v>1119</v>
      </c>
      <c r="G5347" s="832">
        <v>0</v>
      </c>
      <c r="H5347" s="832">
        <v>0</v>
      </c>
      <c r="I5347" s="832">
        <v>0</v>
      </c>
      <c r="J5347" s="832">
        <v>0</v>
      </c>
      <c r="K5347" s="832">
        <v>0</v>
      </c>
      <c r="L5347" s="832">
        <v>0</v>
      </c>
      <c r="M5347" s="832">
        <v>0</v>
      </c>
      <c r="N5347" s="832">
        <v>0</v>
      </c>
      <c r="O5347" s="832">
        <v>0</v>
      </c>
      <c r="P5347" s="832">
        <v>0</v>
      </c>
      <c r="Q5347" s="832">
        <v>0</v>
      </c>
      <c r="R5347" s="832">
        <v>0</v>
      </c>
      <c r="S5347" s="832">
        <v>0</v>
      </c>
      <c r="T5347" s="832">
        <v>0</v>
      </c>
      <c r="U5347" s="832">
        <v>0</v>
      </c>
      <c r="V5347" s="832">
        <v>0</v>
      </c>
      <c r="W5347" s="832">
        <v>0</v>
      </c>
      <c r="X5347" s="832">
        <v>0</v>
      </c>
      <c r="Y5347" s="832">
        <v>0</v>
      </c>
      <c r="Z5347" s="832">
        <v>0</v>
      </c>
      <c r="AA5347" s="832">
        <v>0</v>
      </c>
      <c r="AB5347" s="832">
        <v>0</v>
      </c>
      <c r="AC5347" s="832">
        <v>0</v>
      </c>
      <c r="AD5347" s="832">
        <v>0</v>
      </c>
      <c r="AE5347" s="832">
        <v>0</v>
      </c>
      <c r="AF5347" s="832">
        <v>0</v>
      </c>
      <c r="AG5347" s="832">
        <v>0</v>
      </c>
      <c r="AH5347" s="832">
        <v>0</v>
      </c>
      <c r="AI5347" s="832">
        <v>0</v>
      </c>
    </row>
    <row r="5348" spans="1:35" ht="15" customHeight="1">
      <c r="A5348" s="832" t="s">
        <v>1150</v>
      </c>
      <c r="B5348" s="832">
        <v>2026</v>
      </c>
      <c r="C5348" s="832" t="s">
        <v>1584</v>
      </c>
      <c r="D5348" s="832" t="s">
        <v>1585</v>
      </c>
      <c r="E5348" s="832" t="s">
        <v>333</v>
      </c>
      <c r="F5348" s="832" t="s">
        <v>1119</v>
      </c>
      <c r="G5348" s="832">
        <v>0</v>
      </c>
      <c r="H5348" s="832">
        <v>0</v>
      </c>
      <c r="I5348" s="832">
        <v>0</v>
      </c>
      <c r="J5348" s="832">
        <v>0</v>
      </c>
      <c r="K5348" s="832">
        <v>0</v>
      </c>
      <c r="L5348" s="832">
        <v>0</v>
      </c>
      <c r="M5348" s="832">
        <v>0</v>
      </c>
      <c r="N5348" s="832">
        <v>0</v>
      </c>
      <c r="O5348" s="832">
        <v>0</v>
      </c>
      <c r="P5348" s="832">
        <v>0</v>
      </c>
      <c r="Q5348" s="832">
        <v>0</v>
      </c>
      <c r="R5348" s="832">
        <v>0</v>
      </c>
      <c r="S5348" s="832">
        <v>0</v>
      </c>
      <c r="T5348" s="832">
        <v>0</v>
      </c>
      <c r="U5348" s="832">
        <v>0</v>
      </c>
      <c r="V5348" s="832">
        <v>0</v>
      </c>
      <c r="W5348" s="832">
        <v>0</v>
      </c>
      <c r="X5348" s="832">
        <v>0</v>
      </c>
      <c r="Y5348" s="832">
        <v>0</v>
      </c>
      <c r="Z5348" s="832">
        <v>0</v>
      </c>
      <c r="AA5348" s="832">
        <v>0</v>
      </c>
      <c r="AB5348" s="832">
        <v>0</v>
      </c>
      <c r="AC5348" s="832">
        <v>0</v>
      </c>
      <c r="AD5348" s="832">
        <v>0</v>
      </c>
      <c r="AE5348" s="832">
        <v>0</v>
      </c>
      <c r="AF5348" s="832">
        <v>0</v>
      </c>
      <c r="AG5348" s="832">
        <v>0</v>
      </c>
      <c r="AH5348" s="832">
        <v>0</v>
      </c>
      <c r="AI5348" s="832">
        <v>0</v>
      </c>
    </row>
    <row r="5349" spans="1:35" ht="15" customHeight="1">
      <c r="A5349" s="832" t="s">
        <v>1150</v>
      </c>
      <c r="B5349" s="832">
        <v>2026</v>
      </c>
      <c r="C5349" s="832" t="s">
        <v>1586</v>
      </c>
      <c r="D5349" s="832" t="s">
        <v>1587</v>
      </c>
      <c r="E5349" s="832" t="s">
        <v>333</v>
      </c>
      <c r="F5349" s="832" t="s">
        <v>1119</v>
      </c>
      <c r="G5349" s="832">
        <v>0</v>
      </c>
      <c r="H5349" s="832">
        <v>0</v>
      </c>
      <c r="I5349" s="832">
        <v>0</v>
      </c>
      <c r="J5349" s="832">
        <v>0</v>
      </c>
      <c r="K5349" s="832">
        <v>0</v>
      </c>
      <c r="L5349" s="832">
        <v>0</v>
      </c>
      <c r="M5349" s="832">
        <v>0</v>
      </c>
      <c r="N5349" s="832">
        <v>0</v>
      </c>
      <c r="O5349" s="832">
        <v>0</v>
      </c>
      <c r="P5349" s="832">
        <v>0</v>
      </c>
      <c r="Q5349" s="832">
        <v>0</v>
      </c>
      <c r="R5349" s="832">
        <v>0</v>
      </c>
      <c r="S5349" s="832">
        <v>0</v>
      </c>
      <c r="T5349" s="832">
        <v>0</v>
      </c>
      <c r="U5349" s="832">
        <v>0</v>
      </c>
      <c r="V5349" s="832">
        <v>0</v>
      </c>
      <c r="W5349" s="832">
        <v>0</v>
      </c>
      <c r="X5349" s="832">
        <v>0</v>
      </c>
      <c r="Y5349" s="832">
        <v>0</v>
      </c>
      <c r="Z5349" s="832">
        <v>0</v>
      </c>
      <c r="AA5349" s="832">
        <v>0</v>
      </c>
      <c r="AB5349" s="832">
        <v>0</v>
      </c>
      <c r="AC5349" s="832">
        <v>0</v>
      </c>
      <c r="AD5349" s="832">
        <v>0</v>
      </c>
      <c r="AE5349" s="832">
        <v>0</v>
      </c>
      <c r="AF5349" s="832">
        <v>0</v>
      </c>
      <c r="AG5349" s="832">
        <v>0</v>
      </c>
      <c r="AH5349" s="832">
        <v>0</v>
      </c>
      <c r="AI5349" s="832">
        <v>0</v>
      </c>
    </row>
    <row r="5350" spans="1:35" ht="15" customHeight="1">
      <c r="A5350" s="832" t="s">
        <v>1150</v>
      </c>
      <c r="B5350" s="832">
        <v>2026</v>
      </c>
      <c r="C5350" s="832" t="s">
        <v>1588</v>
      </c>
      <c r="D5350" s="832" t="s">
        <v>1589</v>
      </c>
      <c r="E5350" s="832" t="s">
        <v>333</v>
      </c>
      <c r="F5350" s="832" t="s">
        <v>1119</v>
      </c>
      <c r="G5350" s="832">
        <v>0</v>
      </c>
      <c r="H5350" s="832">
        <v>0</v>
      </c>
      <c r="I5350" s="832">
        <v>0</v>
      </c>
      <c r="J5350" s="832">
        <v>0</v>
      </c>
      <c r="K5350" s="832">
        <v>0</v>
      </c>
      <c r="L5350" s="832">
        <v>0</v>
      </c>
      <c r="M5350" s="832">
        <v>0</v>
      </c>
      <c r="N5350" s="832">
        <v>0</v>
      </c>
      <c r="O5350" s="832">
        <v>0</v>
      </c>
      <c r="P5350" s="832">
        <v>0</v>
      </c>
      <c r="Q5350" s="832">
        <v>0</v>
      </c>
      <c r="R5350" s="832">
        <v>0</v>
      </c>
      <c r="S5350" s="832">
        <v>0</v>
      </c>
      <c r="T5350" s="832">
        <v>0</v>
      </c>
      <c r="U5350" s="832">
        <v>0</v>
      </c>
      <c r="V5350" s="832">
        <v>0</v>
      </c>
      <c r="W5350" s="832">
        <v>0</v>
      </c>
      <c r="X5350" s="832">
        <v>0</v>
      </c>
      <c r="Y5350" s="832">
        <v>0</v>
      </c>
      <c r="Z5350" s="832">
        <v>0</v>
      </c>
      <c r="AA5350" s="832">
        <v>0</v>
      </c>
      <c r="AB5350" s="832">
        <v>0</v>
      </c>
      <c r="AC5350" s="832">
        <v>0</v>
      </c>
      <c r="AD5350" s="832">
        <v>0</v>
      </c>
      <c r="AE5350" s="832">
        <v>0</v>
      </c>
      <c r="AF5350" s="832">
        <v>0</v>
      </c>
      <c r="AG5350" s="832">
        <v>0</v>
      </c>
      <c r="AH5350" s="832">
        <v>0</v>
      </c>
      <c r="AI5350" s="832">
        <v>0</v>
      </c>
    </row>
    <row r="5351" spans="1:35" ht="15" customHeight="1">
      <c r="A5351" s="832" t="s">
        <v>1150</v>
      </c>
      <c r="B5351" s="832">
        <v>2026</v>
      </c>
      <c r="C5351" s="832" t="s">
        <v>1590</v>
      </c>
      <c r="D5351" s="832" t="s">
        <v>1591</v>
      </c>
      <c r="E5351" s="832" t="s">
        <v>333</v>
      </c>
      <c r="F5351" s="832" t="s">
        <v>1119</v>
      </c>
      <c r="G5351" s="832">
        <v>0</v>
      </c>
      <c r="H5351" s="832">
        <v>0</v>
      </c>
      <c r="I5351" s="832">
        <v>0</v>
      </c>
      <c r="J5351" s="832">
        <v>0</v>
      </c>
      <c r="K5351" s="832">
        <v>0</v>
      </c>
      <c r="L5351" s="832">
        <v>0</v>
      </c>
      <c r="M5351" s="832">
        <v>0</v>
      </c>
      <c r="N5351" s="832">
        <v>0</v>
      </c>
      <c r="O5351" s="832">
        <v>0</v>
      </c>
      <c r="P5351" s="832">
        <v>0</v>
      </c>
      <c r="Q5351" s="832">
        <v>0</v>
      </c>
      <c r="R5351" s="832">
        <v>0</v>
      </c>
      <c r="S5351" s="832">
        <v>0</v>
      </c>
      <c r="T5351" s="832">
        <v>0</v>
      </c>
      <c r="U5351" s="832">
        <v>0</v>
      </c>
      <c r="V5351" s="832">
        <v>0</v>
      </c>
      <c r="W5351" s="832">
        <v>0</v>
      </c>
      <c r="X5351" s="832">
        <v>0</v>
      </c>
      <c r="Y5351" s="832">
        <v>0</v>
      </c>
      <c r="Z5351" s="832">
        <v>0</v>
      </c>
      <c r="AA5351" s="832">
        <v>0</v>
      </c>
      <c r="AB5351" s="832">
        <v>0</v>
      </c>
      <c r="AC5351" s="832">
        <v>0</v>
      </c>
      <c r="AD5351" s="832">
        <v>0</v>
      </c>
      <c r="AE5351" s="832">
        <v>0</v>
      </c>
      <c r="AF5351" s="832">
        <v>0</v>
      </c>
      <c r="AG5351" s="832">
        <v>0</v>
      </c>
      <c r="AH5351" s="832">
        <v>0</v>
      </c>
      <c r="AI5351" s="832">
        <v>0</v>
      </c>
    </row>
    <row r="5352" spans="1:35" ht="15" customHeight="1">
      <c r="A5352" s="832" t="s">
        <v>1150</v>
      </c>
      <c r="B5352" s="832">
        <v>2026</v>
      </c>
      <c r="C5352" s="832" t="s">
        <v>1592</v>
      </c>
      <c r="D5352" s="832" t="s">
        <v>1593</v>
      </c>
      <c r="E5352" s="832" t="s">
        <v>333</v>
      </c>
      <c r="F5352" s="832" t="s">
        <v>1119</v>
      </c>
      <c r="G5352" s="832">
        <v>0</v>
      </c>
      <c r="H5352" s="832">
        <v>0</v>
      </c>
      <c r="I5352" s="832">
        <v>0</v>
      </c>
      <c r="J5352" s="832">
        <v>0</v>
      </c>
      <c r="K5352" s="832">
        <v>0</v>
      </c>
      <c r="L5352" s="832">
        <v>0</v>
      </c>
      <c r="M5352" s="832">
        <v>0</v>
      </c>
      <c r="N5352" s="832">
        <v>0</v>
      </c>
      <c r="O5352" s="832">
        <v>0</v>
      </c>
      <c r="P5352" s="832">
        <v>0</v>
      </c>
      <c r="Q5352" s="832">
        <v>0</v>
      </c>
      <c r="R5352" s="832">
        <v>0</v>
      </c>
      <c r="S5352" s="832">
        <v>0</v>
      </c>
      <c r="T5352" s="832">
        <v>0</v>
      </c>
      <c r="U5352" s="832">
        <v>0</v>
      </c>
      <c r="V5352" s="832">
        <v>0</v>
      </c>
      <c r="W5352" s="832">
        <v>0</v>
      </c>
      <c r="X5352" s="832">
        <v>0</v>
      </c>
      <c r="Y5352" s="832">
        <v>0</v>
      </c>
      <c r="Z5352" s="832">
        <v>0</v>
      </c>
      <c r="AA5352" s="832">
        <v>0</v>
      </c>
      <c r="AB5352" s="832">
        <v>0</v>
      </c>
      <c r="AC5352" s="832">
        <v>0</v>
      </c>
      <c r="AD5352" s="832">
        <v>0</v>
      </c>
      <c r="AE5352" s="832">
        <v>0</v>
      </c>
      <c r="AF5352" s="832">
        <v>0</v>
      </c>
      <c r="AG5352" s="832">
        <v>0</v>
      </c>
      <c r="AH5352" s="832">
        <v>0</v>
      </c>
      <c r="AI5352" s="832">
        <v>0</v>
      </c>
    </row>
    <row r="5353" spans="1:35" ht="15" customHeight="1">
      <c r="A5353" s="832" t="s">
        <v>1150</v>
      </c>
      <c r="B5353" s="832">
        <v>2026</v>
      </c>
      <c r="C5353" s="832" t="s">
        <v>1594</v>
      </c>
      <c r="D5353" s="832" t="s">
        <v>1595</v>
      </c>
      <c r="E5353" s="832" t="s">
        <v>333</v>
      </c>
      <c r="F5353" s="832" t="s">
        <v>1119</v>
      </c>
      <c r="G5353" s="832">
        <v>0</v>
      </c>
      <c r="H5353" s="832">
        <v>0</v>
      </c>
      <c r="I5353" s="832">
        <v>0</v>
      </c>
      <c r="J5353" s="832">
        <v>0</v>
      </c>
      <c r="K5353" s="832">
        <v>0</v>
      </c>
      <c r="L5353" s="832">
        <v>0</v>
      </c>
      <c r="M5353" s="832">
        <v>0</v>
      </c>
      <c r="N5353" s="832">
        <v>0</v>
      </c>
      <c r="O5353" s="832">
        <v>0</v>
      </c>
      <c r="P5353" s="832">
        <v>0</v>
      </c>
      <c r="Q5353" s="832">
        <v>0</v>
      </c>
      <c r="R5353" s="832">
        <v>0</v>
      </c>
      <c r="S5353" s="832">
        <v>0</v>
      </c>
      <c r="T5353" s="832">
        <v>0</v>
      </c>
      <c r="U5353" s="832">
        <v>0</v>
      </c>
      <c r="V5353" s="832">
        <v>0</v>
      </c>
      <c r="W5353" s="832">
        <v>0</v>
      </c>
      <c r="X5353" s="832">
        <v>0</v>
      </c>
      <c r="Y5353" s="832">
        <v>0</v>
      </c>
      <c r="Z5353" s="832">
        <v>0</v>
      </c>
      <c r="AA5353" s="832">
        <v>0</v>
      </c>
      <c r="AB5353" s="832">
        <v>0</v>
      </c>
      <c r="AC5353" s="832">
        <v>0</v>
      </c>
      <c r="AD5353" s="832">
        <v>0</v>
      </c>
      <c r="AE5353" s="832">
        <v>0</v>
      </c>
      <c r="AF5353" s="832">
        <v>0</v>
      </c>
      <c r="AG5353" s="832">
        <v>0</v>
      </c>
      <c r="AH5353" s="832">
        <v>0</v>
      </c>
      <c r="AI5353" s="832">
        <v>0</v>
      </c>
    </row>
    <row r="5354" spans="1:35" ht="15" customHeight="1">
      <c r="A5354" s="832" t="s">
        <v>1150</v>
      </c>
      <c r="B5354" s="832">
        <v>2026</v>
      </c>
      <c r="C5354" s="832" t="s">
        <v>1596</v>
      </c>
      <c r="D5354" s="832" t="s">
        <v>1597</v>
      </c>
      <c r="E5354" s="832" t="s">
        <v>333</v>
      </c>
      <c r="F5354" s="832" t="s">
        <v>1119</v>
      </c>
      <c r="G5354" s="832">
        <v>0</v>
      </c>
      <c r="H5354" s="832">
        <v>0</v>
      </c>
      <c r="I5354" s="832">
        <v>0</v>
      </c>
      <c r="J5354" s="832">
        <v>0</v>
      </c>
      <c r="K5354" s="832">
        <v>0</v>
      </c>
      <c r="L5354" s="832">
        <v>0</v>
      </c>
      <c r="M5354" s="832">
        <v>0</v>
      </c>
      <c r="N5354" s="832">
        <v>0</v>
      </c>
      <c r="O5354" s="832">
        <v>0</v>
      </c>
      <c r="P5354" s="832">
        <v>0</v>
      </c>
      <c r="Q5354" s="832">
        <v>0</v>
      </c>
      <c r="R5354" s="832">
        <v>0</v>
      </c>
      <c r="S5354" s="832">
        <v>0</v>
      </c>
      <c r="T5354" s="832">
        <v>0</v>
      </c>
      <c r="U5354" s="832">
        <v>0</v>
      </c>
      <c r="V5354" s="832">
        <v>0</v>
      </c>
      <c r="W5354" s="832">
        <v>0</v>
      </c>
      <c r="X5354" s="832">
        <v>0</v>
      </c>
      <c r="Y5354" s="832">
        <v>0</v>
      </c>
      <c r="Z5354" s="832">
        <v>0</v>
      </c>
      <c r="AA5354" s="832">
        <v>0</v>
      </c>
      <c r="AB5354" s="832">
        <v>0</v>
      </c>
      <c r="AC5354" s="832">
        <v>0</v>
      </c>
      <c r="AD5354" s="832">
        <v>0</v>
      </c>
      <c r="AE5354" s="832">
        <v>0</v>
      </c>
      <c r="AF5354" s="832">
        <v>0</v>
      </c>
      <c r="AG5354" s="832">
        <v>0</v>
      </c>
      <c r="AH5354" s="832">
        <v>0</v>
      </c>
      <c r="AI5354" s="832">
        <v>0</v>
      </c>
    </row>
    <row r="5355" spans="1:35" ht="15" customHeight="1">
      <c r="A5355" s="832" t="s">
        <v>1150</v>
      </c>
      <c r="B5355" s="832">
        <v>2026</v>
      </c>
      <c r="C5355" s="832" t="s">
        <v>1598</v>
      </c>
      <c r="D5355" s="832" t="s">
        <v>1599</v>
      </c>
      <c r="E5355" s="832" t="s">
        <v>333</v>
      </c>
      <c r="F5355" s="832" t="s">
        <v>1119</v>
      </c>
      <c r="G5355" s="832">
        <v>0</v>
      </c>
      <c r="H5355" s="832">
        <v>0</v>
      </c>
      <c r="I5355" s="832">
        <v>0</v>
      </c>
      <c r="J5355" s="832">
        <v>0</v>
      </c>
      <c r="K5355" s="832">
        <v>0</v>
      </c>
      <c r="L5355" s="832">
        <v>0</v>
      </c>
      <c r="M5355" s="832">
        <v>0</v>
      </c>
      <c r="N5355" s="832">
        <v>0</v>
      </c>
      <c r="O5355" s="832">
        <v>0</v>
      </c>
      <c r="P5355" s="832">
        <v>0</v>
      </c>
      <c r="Q5355" s="832">
        <v>0</v>
      </c>
      <c r="R5355" s="832">
        <v>0</v>
      </c>
      <c r="S5355" s="832">
        <v>0</v>
      </c>
      <c r="T5355" s="832">
        <v>0</v>
      </c>
      <c r="U5355" s="832">
        <v>0</v>
      </c>
      <c r="V5355" s="832">
        <v>0</v>
      </c>
      <c r="W5355" s="832">
        <v>0</v>
      </c>
      <c r="X5355" s="832">
        <v>0</v>
      </c>
      <c r="Y5355" s="832">
        <v>0</v>
      </c>
      <c r="Z5355" s="832">
        <v>0</v>
      </c>
      <c r="AA5355" s="832">
        <v>0</v>
      </c>
      <c r="AB5355" s="832">
        <v>0</v>
      </c>
      <c r="AC5355" s="832">
        <v>0</v>
      </c>
      <c r="AD5355" s="832">
        <v>0</v>
      </c>
      <c r="AE5355" s="832">
        <v>0</v>
      </c>
      <c r="AF5355" s="832">
        <v>0</v>
      </c>
      <c r="AG5355" s="832">
        <v>0</v>
      </c>
      <c r="AH5355" s="832">
        <v>0</v>
      </c>
      <c r="AI5355" s="832">
        <v>0</v>
      </c>
    </row>
    <row r="5356" spans="1:35" ht="15" customHeight="1">
      <c r="A5356" s="832" t="s">
        <v>1150</v>
      </c>
      <c r="B5356" s="832">
        <v>2026</v>
      </c>
      <c r="C5356" s="832" t="s">
        <v>1600</v>
      </c>
      <c r="D5356" s="832" t="s">
        <v>1601</v>
      </c>
      <c r="E5356" s="832" t="s">
        <v>333</v>
      </c>
      <c r="F5356" s="832" t="s">
        <v>1119</v>
      </c>
      <c r="G5356" s="832">
        <v>0</v>
      </c>
      <c r="H5356" s="832">
        <v>0</v>
      </c>
      <c r="I5356" s="832">
        <v>0</v>
      </c>
      <c r="J5356" s="832">
        <v>0</v>
      </c>
      <c r="K5356" s="832">
        <v>0</v>
      </c>
      <c r="L5356" s="832">
        <v>0</v>
      </c>
      <c r="M5356" s="832">
        <v>0</v>
      </c>
      <c r="N5356" s="832">
        <v>0</v>
      </c>
      <c r="O5356" s="832">
        <v>0</v>
      </c>
      <c r="P5356" s="832">
        <v>0</v>
      </c>
      <c r="Q5356" s="832">
        <v>0</v>
      </c>
      <c r="R5356" s="832">
        <v>0</v>
      </c>
      <c r="S5356" s="832">
        <v>0</v>
      </c>
      <c r="T5356" s="832">
        <v>0</v>
      </c>
      <c r="U5356" s="832">
        <v>0</v>
      </c>
      <c r="V5356" s="832">
        <v>0</v>
      </c>
      <c r="W5356" s="832">
        <v>0</v>
      </c>
      <c r="X5356" s="832">
        <v>0</v>
      </c>
      <c r="Y5356" s="832">
        <v>0</v>
      </c>
      <c r="Z5356" s="832">
        <v>0</v>
      </c>
      <c r="AA5356" s="832">
        <v>0</v>
      </c>
      <c r="AB5356" s="832">
        <v>0</v>
      </c>
      <c r="AC5356" s="832">
        <v>0</v>
      </c>
      <c r="AD5356" s="832">
        <v>0</v>
      </c>
      <c r="AE5356" s="832">
        <v>0</v>
      </c>
      <c r="AF5356" s="832">
        <v>0</v>
      </c>
      <c r="AG5356" s="832">
        <v>0</v>
      </c>
      <c r="AH5356" s="832">
        <v>0</v>
      </c>
      <c r="AI5356" s="832">
        <v>0</v>
      </c>
    </row>
    <row r="5357" spans="1:35" ht="15" customHeight="1">
      <c r="A5357" s="832" t="s">
        <v>1150</v>
      </c>
      <c r="B5357" s="832">
        <v>2026</v>
      </c>
      <c r="C5357" s="832" t="s">
        <v>1602</v>
      </c>
      <c r="D5357" s="832" t="s">
        <v>1603</v>
      </c>
      <c r="E5357" s="832" t="s">
        <v>333</v>
      </c>
      <c r="F5357" s="832" t="s">
        <v>1119</v>
      </c>
      <c r="G5357" s="832">
        <v>0</v>
      </c>
      <c r="H5357" s="832">
        <v>0</v>
      </c>
      <c r="I5357" s="832">
        <v>0</v>
      </c>
      <c r="J5357" s="832">
        <v>0</v>
      </c>
      <c r="K5357" s="832">
        <v>0</v>
      </c>
      <c r="L5357" s="832">
        <v>0</v>
      </c>
      <c r="M5357" s="832">
        <v>0</v>
      </c>
      <c r="N5357" s="832">
        <v>0</v>
      </c>
      <c r="O5357" s="832">
        <v>0</v>
      </c>
      <c r="P5357" s="832">
        <v>0</v>
      </c>
      <c r="Q5357" s="832">
        <v>0</v>
      </c>
      <c r="R5357" s="832">
        <v>0</v>
      </c>
      <c r="S5357" s="832">
        <v>0</v>
      </c>
      <c r="T5357" s="832">
        <v>0</v>
      </c>
      <c r="U5357" s="832">
        <v>0</v>
      </c>
      <c r="V5357" s="832">
        <v>0</v>
      </c>
      <c r="W5357" s="832">
        <v>0</v>
      </c>
      <c r="X5357" s="832">
        <v>0</v>
      </c>
      <c r="Y5357" s="832">
        <v>0</v>
      </c>
      <c r="Z5357" s="832">
        <v>0</v>
      </c>
      <c r="AA5357" s="832">
        <v>0</v>
      </c>
      <c r="AB5357" s="832">
        <v>0</v>
      </c>
      <c r="AC5357" s="832">
        <v>0</v>
      </c>
      <c r="AD5357" s="832">
        <v>0</v>
      </c>
      <c r="AE5357" s="832">
        <v>0</v>
      </c>
      <c r="AF5357" s="832">
        <v>0</v>
      </c>
      <c r="AG5357" s="832">
        <v>0</v>
      </c>
      <c r="AH5357" s="832">
        <v>0</v>
      </c>
      <c r="AI5357" s="832">
        <v>0</v>
      </c>
    </row>
    <row r="5358" spans="1:35" ht="15" customHeight="1">
      <c r="A5358" s="832" t="s">
        <v>1150</v>
      </c>
      <c r="B5358" s="832">
        <v>2026</v>
      </c>
      <c r="C5358" s="832" t="s">
        <v>1604</v>
      </c>
      <c r="D5358" s="832" t="s">
        <v>1605</v>
      </c>
      <c r="E5358" s="832" t="s">
        <v>333</v>
      </c>
      <c r="F5358" s="832" t="s">
        <v>1119</v>
      </c>
      <c r="G5358" s="832">
        <v>0</v>
      </c>
      <c r="H5358" s="832">
        <v>0</v>
      </c>
      <c r="I5358" s="832">
        <v>0</v>
      </c>
      <c r="J5358" s="832">
        <v>0</v>
      </c>
      <c r="K5358" s="832">
        <v>0</v>
      </c>
      <c r="L5358" s="832">
        <v>0</v>
      </c>
      <c r="M5358" s="832">
        <v>0</v>
      </c>
      <c r="N5358" s="832">
        <v>0</v>
      </c>
      <c r="O5358" s="832">
        <v>0</v>
      </c>
      <c r="P5358" s="832">
        <v>0</v>
      </c>
      <c r="Q5358" s="832">
        <v>0</v>
      </c>
      <c r="R5358" s="832">
        <v>0</v>
      </c>
      <c r="S5358" s="832">
        <v>0</v>
      </c>
      <c r="T5358" s="832">
        <v>0</v>
      </c>
      <c r="U5358" s="832">
        <v>0</v>
      </c>
      <c r="V5358" s="832">
        <v>0</v>
      </c>
      <c r="W5358" s="832">
        <v>0</v>
      </c>
      <c r="X5358" s="832">
        <v>0</v>
      </c>
      <c r="Y5358" s="832">
        <v>0</v>
      </c>
      <c r="Z5358" s="832">
        <v>0</v>
      </c>
      <c r="AA5358" s="832">
        <v>0</v>
      </c>
      <c r="AB5358" s="832">
        <v>0</v>
      </c>
      <c r="AC5358" s="832">
        <v>0</v>
      </c>
      <c r="AD5358" s="832">
        <v>0</v>
      </c>
      <c r="AE5358" s="832">
        <v>0</v>
      </c>
      <c r="AF5358" s="832">
        <v>0</v>
      </c>
      <c r="AG5358" s="832">
        <v>0</v>
      </c>
      <c r="AH5358" s="832">
        <v>0</v>
      </c>
      <c r="AI5358" s="832">
        <v>0</v>
      </c>
    </row>
    <row r="5359" spans="1:35" ht="15" customHeight="1">
      <c r="A5359" s="832" t="s">
        <v>1150</v>
      </c>
      <c r="B5359" s="832">
        <v>2026</v>
      </c>
      <c r="C5359" s="832" t="s">
        <v>1606</v>
      </c>
      <c r="D5359" s="832" t="s">
        <v>1607</v>
      </c>
      <c r="E5359" s="832" t="s">
        <v>333</v>
      </c>
      <c r="F5359" s="832" t="s">
        <v>1119</v>
      </c>
      <c r="G5359" s="832">
        <v>0</v>
      </c>
      <c r="H5359" s="832">
        <v>0</v>
      </c>
      <c r="I5359" s="832">
        <v>0</v>
      </c>
      <c r="J5359" s="832">
        <v>0</v>
      </c>
      <c r="K5359" s="832">
        <v>0</v>
      </c>
      <c r="L5359" s="832">
        <v>0</v>
      </c>
      <c r="M5359" s="832">
        <v>0</v>
      </c>
      <c r="N5359" s="832">
        <v>0</v>
      </c>
      <c r="O5359" s="832">
        <v>0</v>
      </c>
      <c r="P5359" s="832">
        <v>0</v>
      </c>
      <c r="Q5359" s="832">
        <v>0</v>
      </c>
      <c r="R5359" s="832">
        <v>0</v>
      </c>
      <c r="S5359" s="832">
        <v>0</v>
      </c>
      <c r="T5359" s="832">
        <v>0</v>
      </c>
      <c r="U5359" s="832">
        <v>0</v>
      </c>
      <c r="V5359" s="832">
        <v>0</v>
      </c>
      <c r="W5359" s="832">
        <v>0</v>
      </c>
      <c r="X5359" s="832">
        <v>0</v>
      </c>
      <c r="Y5359" s="832">
        <v>0</v>
      </c>
      <c r="Z5359" s="832">
        <v>0</v>
      </c>
      <c r="AA5359" s="832">
        <v>0</v>
      </c>
      <c r="AB5359" s="832">
        <v>0</v>
      </c>
      <c r="AC5359" s="832">
        <v>0</v>
      </c>
      <c r="AD5359" s="832">
        <v>0</v>
      </c>
      <c r="AE5359" s="832">
        <v>0</v>
      </c>
      <c r="AF5359" s="832">
        <v>0</v>
      </c>
      <c r="AG5359" s="832">
        <v>0</v>
      </c>
      <c r="AH5359" s="832">
        <v>0</v>
      </c>
      <c r="AI5359" s="832">
        <v>0</v>
      </c>
    </row>
    <row r="5360" spans="1:35" ht="15" customHeight="1">
      <c r="A5360" s="832" t="s">
        <v>1150</v>
      </c>
      <c r="B5360" s="832">
        <v>2026</v>
      </c>
      <c r="C5360" s="832" t="s">
        <v>1608</v>
      </c>
      <c r="D5360" s="832" t="s">
        <v>1609</v>
      </c>
      <c r="E5360" s="832" t="s">
        <v>333</v>
      </c>
      <c r="F5360" s="832" t="s">
        <v>1119</v>
      </c>
      <c r="G5360" s="832">
        <v>0</v>
      </c>
      <c r="H5360" s="832">
        <v>0</v>
      </c>
      <c r="I5360" s="832">
        <v>0</v>
      </c>
      <c r="J5360" s="832">
        <v>0</v>
      </c>
      <c r="K5360" s="832">
        <v>0</v>
      </c>
      <c r="L5360" s="832">
        <v>0</v>
      </c>
      <c r="M5360" s="832">
        <v>0</v>
      </c>
      <c r="N5360" s="832">
        <v>0</v>
      </c>
      <c r="O5360" s="832">
        <v>0</v>
      </c>
      <c r="P5360" s="832">
        <v>0</v>
      </c>
      <c r="Q5360" s="832">
        <v>0</v>
      </c>
      <c r="R5360" s="832">
        <v>0</v>
      </c>
      <c r="S5360" s="832">
        <v>0</v>
      </c>
      <c r="T5360" s="832">
        <v>0</v>
      </c>
      <c r="U5360" s="832">
        <v>0</v>
      </c>
      <c r="V5360" s="832">
        <v>0</v>
      </c>
      <c r="W5360" s="832">
        <v>0</v>
      </c>
      <c r="X5360" s="832">
        <v>0</v>
      </c>
      <c r="Y5360" s="832">
        <v>0</v>
      </c>
      <c r="Z5360" s="832">
        <v>0</v>
      </c>
      <c r="AA5360" s="832">
        <v>0</v>
      </c>
      <c r="AB5360" s="832">
        <v>0</v>
      </c>
      <c r="AC5360" s="832">
        <v>0</v>
      </c>
      <c r="AD5360" s="832">
        <v>0</v>
      </c>
      <c r="AE5360" s="832">
        <v>0</v>
      </c>
      <c r="AF5360" s="832">
        <v>0</v>
      </c>
      <c r="AG5360" s="832">
        <v>0</v>
      </c>
      <c r="AH5360" s="832">
        <v>0</v>
      </c>
      <c r="AI5360" s="832">
        <v>0</v>
      </c>
    </row>
    <row r="5361" spans="1:35" ht="15" customHeight="1">
      <c r="A5361" s="832" t="s">
        <v>1150</v>
      </c>
      <c r="B5361" s="832">
        <v>2026</v>
      </c>
      <c r="C5361" s="832" t="s">
        <v>1610</v>
      </c>
      <c r="D5361" s="832" t="s">
        <v>1611</v>
      </c>
      <c r="E5361" s="832" t="s">
        <v>333</v>
      </c>
      <c r="F5361" s="832" t="s">
        <v>1119</v>
      </c>
      <c r="G5361" s="832">
        <v>0</v>
      </c>
      <c r="H5361" s="832">
        <v>0</v>
      </c>
      <c r="I5361" s="832">
        <v>0</v>
      </c>
      <c r="J5361" s="832">
        <v>0</v>
      </c>
      <c r="K5361" s="832">
        <v>0</v>
      </c>
      <c r="L5361" s="832">
        <v>0</v>
      </c>
      <c r="M5361" s="832">
        <v>0</v>
      </c>
      <c r="N5361" s="832">
        <v>0</v>
      </c>
      <c r="O5361" s="832">
        <v>0</v>
      </c>
      <c r="P5361" s="832">
        <v>0</v>
      </c>
      <c r="Q5361" s="832">
        <v>0</v>
      </c>
      <c r="R5361" s="832">
        <v>0</v>
      </c>
      <c r="S5361" s="832">
        <v>0</v>
      </c>
      <c r="T5361" s="832">
        <v>0</v>
      </c>
      <c r="U5361" s="832">
        <v>0</v>
      </c>
      <c r="V5361" s="832">
        <v>0</v>
      </c>
      <c r="W5361" s="832">
        <v>0</v>
      </c>
      <c r="X5361" s="832">
        <v>0</v>
      </c>
      <c r="Y5361" s="832">
        <v>0</v>
      </c>
      <c r="Z5361" s="832">
        <v>0</v>
      </c>
      <c r="AA5361" s="832">
        <v>0</v>
      </c>
      <c r="AB5361" s="832">
        <v>0</v>
      </c>
      <c r="AC5361" s="832">
        <v>0</v>
      </c>
      <c r="AD5361" s="832">
        <v>0</v>
      </c>
      <c r="AE5361" s="832">
        <v>0</v>
      </c>
      <c r="AF5361" s="832">
        <v>0</v>
      </c>
      <c r="AG5361" s="832">
        <v>0</v>
      </c>
      <c r="AH5361" s="832">
        <v>0</v>
      </c>
      <c r="AI5361" s="832">
        <v>0</v>
      </c>
    </row>
    <row r="5362" spans="1:35" ht="15" customHeight="1">
      <c r="A5362" s="832" t="s">
        <v>1150</v>
      </c>
      <c r="B5362" s="832">
        <v>2026</v>
      </c>
      <c r="C5362" s="832" t="s">
        <v>1612</v>
      </c>
      <c r="D5362" s="832" t="s">
        <v>1613</v>
      </c>
      <c r="E5362" s="832" t="s">
        <v>333</v>
      </c>
      <c r="F5362" s="832" t="s">
        <v>1119</v>
      </c>
      <c r="G5362" s="832">
        <v>0</v>
      </c>
      <c r="H5362" s="832">
        <v>0</v>
      </c>
      <c r="I5362" s="832">
        <v>0</v>
      </c>
      <c r="J5362" s="832">
        <v>0</v>
      </c>
      <c r="K5362" s="832">
        <v>0</v>
      </c>
      <c r="L5362" s="832">
        <v>0</v>
      </c>
      <c r="M5362" s="832">
        <v>0</v>
      </c>
      <c r="N5362" s="832">
        <v>0</v>
      </c>
      <c r="O5362" s="832">
        <v>0</v>
      </c>
      <c r="P5362" s="832">
        <v>0</v>
      </c>
      <c r="Q5362" s="832">
        <v>0</v>
      </c>
      <c r="R5362" s="832">
        <v>0</v>
      </c>
      <c r="S5362" s="832">
        <v>0</v>
      </c>
      <c r="T5362" s="832">
        <v>0</v>
      </c>
      <c r="U5362" s="832">
        <v>0</v>
      </c>
      <c r="V5362" s="832">
        <v>0</v>
      </c>
      <c r="W5362" s="832">
        <v>0</v>
      </c>
      <c r="X5362" s="832">
        <v>0</v>
      </c>
      <c r="Y5362" s="832">
        <v>0</v>
      </c>
      <c r="Z5362" s="832">
        <v>0</v>
      </c>
      <c r="AA5362" s="832">
        <v>0</v>
      </c>
      <c r="AB5362" s="832">
        <v>0</v>
      </c>
      <c r="AC5362" s="832">
        <v>0</v>
      </c>
      <c r="AD5362" s="832">
        <v>0</v>
      </c>
      <c r="AE5362" s="832">
        <v>0</v>
      </c>
      <c r="AF5362" s="832">
        <v>0</v>
      </c>
      <c r="AG5362" s="832">
        <v>0</v>
      </c>
      <c r="AH5362" s="832">
        <v>0</v>
      </c>
      <c r="AI5362" s="832">
        <v>0</v>
      </c>
    </row>
    <row r="5363" spans="1:35" ht="15" customHeight="1">
      <c r="A5363" s="832" t="s">
        <v>1150</v>
      </c>
      <c r="B5363" s="832">
        <v>2026</v>
      </c>
      <c r="C5363" s="832" t="s">
        <v>1614</v>
      </c>
      <c r="D5363" s="832" t="s">
        <v>1615</v>
      </c>
      <c r="E5363" s="832" t="s">
        <v>333</v>
      </c>
      <c r="F5363" s="832" t="s">
        <v>1119</v>
      </c>
      <c r="G5363" s="832">
        <v>0</v>
      </c>
      <c r="H5363" s="832">
        <v>0</v>
      </c>
      <c r="I5363" s="832">
        <v>0</v>
      </c>
      <c r="J5363" s="832">
        <v>0</v>
      </c>
      <c r="K5363" s="832">
        <v>0</v>
      </c>
      <c r="L5363" s="832">
        <v>0</v>
      </c>
      <c r="M5363" s="832">
        <v>0</v>
      </c>
      <c r="N5363" s="832">
        <v>0</v>
      </c>
      <c r="O5363" s="832">
        <v>0</v>
      </c>
      <c r="P5363" s="832">
        <v>0</v>
      </c>
      <c r="Q5363" s="832">
        <v>0</v>
      </c>
      <c r="R5363" s="832">
        <v>0</v>
      </c>
      <c r="S5363" s="832">
        <v>0</v>
      </c>
      <c r="T5363" s="832">
        <v>0</v>
      </c>
      <c r="U5363" s="832">
        <v>0</v>
      </c>
      <c r="V5363" s="832">
        <v>0</v>
      </c>
      <c r="W5363" s="832">
        <v>0</v>
      </c>
      <c r="X5363" s="832">
        <v>0</v>
      </c>
      <c r="Y5363" s="832">
        <v>0</v>
      </c>
      <c r="Z5363" s="832">
        <v>0</v>
      </c>
      <c r="AA5363" s="832">
        <v>0</v>
      </c>
      <c r="AB5363" s="832">
        <v>0</v>
      </c>
      <c r="AC5363" s="832">
        <v>0</v>
      </c>
      <c r="AD5363" s="832">
        <v>0</v>
      </c>
      <c r="AE5363" s="832">
        <v>0</v>
      </c>
      <c r="AF5363" s="832">
        <v>0</v>
      </c>
      <c r="AG5363" s="832">
        <v>0</v>
      </c>
      <c r="AH5363" s="832">
        <v>0</v>
      </c>
      <c r="AI5363" s="832">
        <v>0</v>
      </c>
    </row>
    <row r="5364" spans="1:35" ht="15" customHeight="1">
      <c r="A5364" s="832" t="s">
        <v>1150</v>
      </c>
      <c r="B5364" s="832">
        <v>2026</v>
      </c>
      <c r="C5364" s="832" t="s">
        <v>1616</v>
      </c>
      <c r="D5364" s="832" t="s">
        <v>1617</v>
      </c>
      <c r="E5364" s="832" t="s">
        <v>333</v>
      </c>
      <c r="F5364" s="832" t="s">
        <v>1119</v>
      </c>
      <c r="G5364" s="832">
        <v>0</v>
      </c>
      <c r="H5364" s="832">
        <v>0</v>
      </c>
      <c r="I5364" s="832">
        <v>0</v>
      </c>
      <c r="J5364" s="832">
        <v>0</v>
      </c>
      <c r="K5364" s="832">
        <v>0</v>
      </c>
      <c r="L5364" s="832">
        <v>0</v>
      </c>
      <c r="M5364" s="832">
        <v>0</v>
      </c>
      <c r="N5364" s="832">
        <v>0</v>
      </c>
      <c r="O5364" s="832">
        <v>0</v>
      </c>
      <c r="P5364" s="832">
        <v>0</v>
      </c>
      <c r="Q5364" s="832">
        <v>0</v>
      </c>
      <c r="R5364" s="832">
        <v>0</v>
      </c>
      <c r="S5364" s="832">
        <v>0</v>
      </c>
      <c r="T5364" s="832">
        <v>0</v>
      </c>
      <c r="U5364" s="832">
        <v>0</v>
      </c>
      <c r="V5364" s="832">
        <v>0</v>
      </c>
      <c r="W5364" s="832">
        <v>0</v>
      </c>
      <c r="X5364" s="832">
        <v>0</v>
      </c>
      <c r="Y5364" s="832">
        <v>0</v>
      </c>
      <c r="Z5364" s="832">
        <v>0</v>
      </c>
      <c r="AA5364" s="832">
        <v>0</v>
      </c>
      <c r="AB5364" s="832">
        <v>0</v>
      </c>
      <c r="AC5364" s="832">
        <v>0</v>
      </c>
      <c r="AD5364" s="832">
        <v>0</v>
      </c>
      <c r="AE5364" s="832">
        <v>0</v>
      </c>
      <c r="AF5364" s="832">
        <v>0</v>
      </c>
      <c r="AG5364" s="832">
        <v>0</v>
      </c>
      <c r="AH5364" s="832">
        <v>0</v>
      </c>
      <c r="AI5364" s="832">
        <v>0</v>
      </c>
    </row>
    <row r="5365" spans="1:35" ht="15" customHeight="1">
      <c r="A5365" s="832" t="s">
        <v>1150</v>
      </c>
      <c r="B5365" s="832">
        <v>2026</v>
      </c>
      <c r="C5365" s="832" t="s">
        <v>1618</v>
      </c>
      <c r="D5365" s="832" t="s">
        <v>1619</v>
      </c>
      <c r="E5365" s="832" t="s">
        <v>333</v>
      </c>
      <c r="F5365" s="832" t="s">
        <v>1119</v>
      </c>
      <c r="G5365" s="832">
        <v>0</v>
      </c>
      <c r="H5365" s="832">
        <v>0</v>
      </c>
      <c r="I5365" s="832">
        <v>0</v>
      </c>
      <c r="J5365" s="832">
        <v>0</v>
      </c>
      <c r="K5365" s="832">
        <v>0</v>
      </c>
      <c r="L5365" s="832">
        <v>0</v>
      </c>
      <c r="M5365" s="832">
        <v>0</v>
      </c>
      <c r="N5365" s="832">
        <v>0</v>
      </c>
      <c r="O5365" s="832">
        <v>0</v>
      </c>
      <c r="P5365" s="832">
        <v>0</v>
      </c>
      <c r="Q5365" s="832">
        <v>0</v>
      </c>
      <c r="R5365" s="832">
        <v>0</v>
      </c>
      <c r="S5365" s="832">
        <v>0</v>
      </c>
      <c r="T5365" s="832">
        <v>0</v>
      </c>
      <c r="U5365" s="832">
        <v>0</v>
      </c>
      <c r="V5365" s="832">
        <v>0</v>
      </c>
      <c r="W5365" s="832">
        <v>0</v>
      </c>
      <c r="X5365" s="832">
        <v>0</v>
      </c>
      <c r="Y5365" s="832">
        <v>0</v>
      </c>
      <c r="Z5365" s="832">
        <v>0</v>
      </c>
      <c r="AA5365" s="832">
        <v>0</v>
      </c>
      <c r="AB5365" s="832">
        <v>0</v>
      </c>
      <c r="AC5365" s="832">
        <v>0</v>
      </c>
      <c r="AD5365" s="832">
        <v>0</v>
      </c>
      <c r="AE5365" s="832">
        <v>0</v>
      </c>
      <c r="AF5365" s="832">
        <v>0</v>
      </c>
      <c r="AG5365" s="832">
        <v>0</v>
      </c>
      <c r="AH5365" s="832">
        <v>0</v>
      </c>
      <c r="AI5365" s="832">
        <v>0</v>
      </c>
    </row>
    <row r="5366" spans="1:35" ht="15" customHeight="1">
      <c r="A5366" s="832" t="s">
        <v>1150</v>
      </c>
      <c r="B5366" s="832">
        <v>2026</v>
      </c>
      <c r="C5366" s="832" t="s">
        <v>1620</v>
      </c>
      <c r="D5366" s="832" t="s">
        <v>1621</v>
      </c>
      <c r="E5366" s="832" t="s">
        <v>333</v>
      </c>
      <c r="F5366" s="832" t="s">
        <v>1119</v>
      </c>
      <c r="G5366" s="832">
        <v>0</v>
      </c>
      <c r="H5366" s="832">
        <v>0</v>
      </c>
      <c r="I5366" s="832">
        <v>0</v>
      </c>
      <c r="J5366" s="832">
        <v>0</v>
      </c>
      <c r="K5366" s="832">
        <v>0</v>
      </c>
      <c r="L5366" s="832">
        <v>0</v>
      </c>
      <c r="M5366" s="832">
        <v>0</v>
      </c>
      <c r="N5366" s="832">
        <v>0</v>
      </c>
      <c r="O5366" s="832">
        <v>0</v>
      </c>
      <c r="P5366" s="832">
        <v>0</v>
      </c>
      <c r="Q5366" s="832">
        <v>0</v>
      </c>
      <c r="R5366" s="832">
        <v>0</v>
      </c>
      <c r="S5366" s="832">
        <v>0</v>
      </c>
      <c r="T5366" s="832">
        <v>0</v>
      </c>
      <c r="U5366" s="832">
        <v>0</v>
      </c>
      <c r="V5366" s="832">
        <v>0</v>
      </c>
      <c r="W5366" s="832">
        <v>0</v>
      </c>
      <c r="X5366" s="832">
        <v>0</v>
      </c>
      <c r="Y5366" s="832">
        <v>0</v>
      </c>
      <c r="Z5366" s="832">
        <v>0</v>
      </c>
      <c r="AA5366" s="832">
        <v>0</v>
      </c>
      <c r="AB5366" s="832">
        <v>0</v>
      </c>
      <c r="AC5366" s="832">
        <v>0</v>
      </c>
      <c r="AD5366" s="832">
        <v>0</v>
      </c>
      <c r="AE5366" s="832">
        <v>0</v>
      </c>
      <c r="AF5366" s="832">
        <v>0</v>
      </c>
      <c r="AG5366" s="832">
        <v>0</v>
      </c>
      <c r="AH5366" s="832">
        <v>0</v>
      </c>
      <c r="AI5366" s="832">
        <v>0</v>
      </c>
    </row>
    <row r="5367" spans="1:35" ht="15" customHeight="1">
      <c r="A5367" s="832" t="s">
        <v>1150</v>
      </c>
      <c r="B5367" s="832">
        <v>2026</v>
      </c>
      <c r="C5367" s="832" t="s">
        <v>1622</v>
      </c>
      <c r="D5367" s="832" t="s">
        <v>1623</v>
      </c>
      <c r="E5367" s="832" t="s">
        <v>333</v>
      </c>
      <c r="F5367" s="832" t="s">
        <v>1119</v>
      </c>
      <c r="G5367" s="832">
        <v>0</v>
      </c>
      <c r="H5367" s="832">
        <v>0</v>
      </c>
      <c r="I5367" s="832">
        <v>0</v>
      </c>
      <c r="J5367" s="832">
        <v>0</v>
      </c>
      <c r="K5367" s="832">
        <v>0</v>
      </c>
      <c r="L5367" s="832">
        <v>0</v>
      </c>
      <c r="M5367" s="832">
        <v>0</v>
      </c>
      <c r="N5367" s="832">
        <v>0</v>
      </c>
      <c r="O5367" s="832">
        <v>0</v>
      </c>
      <c r="P5367" s="832">
        <v>0</v>
      </c>
      <c r="Q5367" s="832">
        <v>0</v>
      </c>
      <c r="R5367" s="832">
        <v>0</v>
      </c>
      <c r="S5367" s="832">
        <v>0</v>
      </c>
      <c r="T5367" s="832">
        <v>0</v>
      </c>
      <c r="U5367" s="832">
        <v>0</v>
      </c>
      <c r="V5367" s="832">
        <v>0</v>
      </c>
      <c r="W5367" s="832">
        <v>0</v>
      </c>
      <c r="X5367" s="832">
        <v>0</v>
      </c>
      <c r="Y5367" s="832">
        <v>0</v>
      </c>
      <c r="Z5367" s="832">
        <v>0</v>
      </c>
      <c r="AA5367" s="832">
        <v>0</v>
      </c>
      <c r="AB5367" s="832">
        <v>0</v>
      </c>
      <c r="AC5367" s="832">
        <v>0</v>
      </c>
      <c r="AD5367" s="832">
        <v>0</v>
      </c>
      <c r="AE5367" s="832">
        <v>0</v>
      </c>
      <c r="AF5367" s="832">
        <v>0</v>
      </c>
      <c r="AG5367" s="832">
        <v>0</v>
      </c>
      <c r="AH5367" s="832">
        <v>0</v>
      </c>
      <c r="AI5367" s="832">
        <v>0</v>
      </c>
    </row>
    <row r="5368" spans="1:35" ht="15" customHeight="1">
      <c r="A5368" s="832" t="s">
        <v>1150</v>
      </c>
      <c r="B5368" s="832">
        <v>2026</v>
      </c>
      <c r="C5368" s="832" t="s">
        <v>1624</v>
      </c>
      <c r="D5368" s="832" t="s">
        <v>1625</v>
      </c>
      <c r="E5368" s="832" t="s">
        <v>333</v>
      </c>
      <c r="F5368" s="832" t="s">
        <v>1119</v>
      </c>
      <c r="G5368" s="832">
        <v>0</v>
      </c>
      <c r="H5368" s="832">
        <v>0</v>
      </c>
      <c r="I5368" s="832">
        <v>0</v>
      </c>
      <c r="J5368" s="832">
        <v>0</v>
      </c>
      <c r="K5368" s="832">
        <v>0</v>
      </c>
      <c r="L5368" s="832">
        <v>0</v>
      </c>
      <c r="M5368" s="832">
        <v>0</v>
      </c>
      <c r="N5368" s="832">
        <v>0</v>
      </c>
      <c r="O5368" s="832">
        <v>0</v>
      </c>
      <c r="P5368" s="832">
        <v>0</v>
      </c>
      <c r="Q5368" s="832">
        <v>0</v>
      </c>
      <c r="R5368" s="832">
        <v>0</v>
      </c>
      <c r="S5368" s="832">
        <v>0</v>
      </c>
      <c r="T5368" s="832">
        <v>0</v>
      </c>
      <c r="U5368" s="832">
        <v>0</v>
      </c>
      <c r="V5368" s="832">
        <v>0</v>
      </c>
      <c r="W5368" s="832">
        <v>0</v>
      </c>
      <c r="X5368" s="832">
        <v>0</v>
      </c>
      <c r="Y5368" s="832">
        <v>0</v>
      </c>
      <c r="Z5368" s="832">
        <v>0</v>
      </c>
      <c r="AA5368" s="832">
        <v>0</v>
      </c>
      <c r="AB5368" s="832">
        <v>0</v>
      </c>
      <c r="AC5368" s="832">
        <v>0</v>
      </c>
      <c r="AD5368" s="832">
        <v>0</v>
      </c>
      <c r="AE5368" s="832">
        <v>0</v>
      </c>
      <c r="AF5368" s="832">
        <v>0</v>
      </c>
      <c r="AG5368" s="832">
        <v>0</v>
      </c>
      <c r="AH5368" s="832">
        <v>0</v>
      </c>
      <c r="AI5368" s="832">
        <v>0</v>
      </c>
    </row>
    <row r="5369" spans="1:35" ht="15" customHeight="1">
      <c r="A5369" s="832" t="s">
        <v>1150</v>
      </c>
      <c r="B5369" s="832">
        <v>2026</v>
      </c>
      <c r="C5369" s="832" t="s">
        <v>1626</v>
      </c>
      <c r="D5369" s="832" t="s">
        <v>1627</v>
      </c>
      <c r="E5369" s="832" t="s">
        <v>333</v>
      </c>
      <c r="F5369" s="832" t="s">
        <v>1119</v>
      </c>
      <c r="G5369" s="832">
        <v>0</v>
      </c>
      <c r="H5369" s="832">
        <v>0</v>
      </c>
      <c r="I5369" s="832">
        <v>0</v>
      </c>
      <c r="J5369" s="832">
        <v>0</v>
      </c>
      <c r="K5369" s="832">
        <v>0</v>
      </c>
      <c r="L5369" s="832">
        <v>0</v>
      </c>
      <c r="M5369" s="832">
        <v>0</v>
      </c>
      <c r="N5369" s="832">
        <v>0</v>
      </c>
      <c r="O5369" s="832">
        <v>0</v>
      </c>
      <c r="P5369" s="832">
        <v>0</v>
      </c>
      <c r="Q5369" s="832">
        <v>0</v>
      </c>
      <c r="R5369" s="832">
        <v>0</v>
      </c>
      <c r="S5369" s="832">
        <v>0</v>
      </c>
      <c r="T5369" s="832">
        <v>0</v>
      </c>
      <c r="U5369" s="832">
        <v>0</v>
      </c>
      <c r="V5369" s="832">
        <v>0</v>
      </c>
      <c r="W5369" s="832">
        <v>0</v>
      </c>
      <c r="X5369" s="832">
        <v>0</v>
      </c>
      <c r="Y5369" s="832">
        <v>0</v>
      </c>
      <c r="Z5369" s="832">
        <v>0</v>
      </c>
      <c r="AA5369" s="832">
        <v>0</v>
      </c>
      <c r="AB5369" s="832">
        <v>0</v>
      </c>
      <c r="AC5369" s="832">
        <v>0</v>
      </c>
      <c r="AD5369" s="832">
        <v>0</v>
      </c>
      <c r="AE5369" s="832">
        <v>0</v>
      </c>
      <c r="AF5369" s="832">
        <v>0</v>
      </c>
      <c r="AG5369" s="832">
        <v>0</v>
      </c>
      <c r="AH5369" s="832">
        <v>0</v>
      </c>
      <c r="AI5369" s="832">
        <v>0</v>
      </c>
    </row>
    <row r="5370" spans="1:35" ht="15" customHeight="1">
      <c r="A5370" s="832" t="s">
        <v>1150</v>
      </c>
      <c r="B5370" s="832">
        <v>2026</v>
      </c>
      <c r="C5370" s="832" t="s">
        <v>1628</v>
      </c>
      <c r="D5370" s="832" t="s">
        <v>1629</v>
      </c>
      <c r="E5370" s="832" t="s">
        <v>333</v>
      </c>
      <c r="F5370" s="832" t="s">
        <v>1119</v>
      </c>
      <c r="G5370" s="832">
        <v>0</v>
      </c>
      <c r="H5370" s="832">
        <v>0</v>
      </c>
      <c r="I5370" s="832">
        <v>0</v>
      </c>
      <c r="J5370" s="832">
        <v>0</v>
      </c>
      <c r="K5370" s="832">
        <v>0</v>
      </c>
      <c r="L5370" s="832">
        <v>0</v>
      </c>
      <c r="M5370" s="832">
        <v>0</v>
      </c>
      <c r="N5370" s="832">
        <v>0</v>
      </c>
      <c r="O5370" s="832">
        <v>0</v>
      </c>
      <c r="P5370" s="832">
        <v>0</v>
      </c>
      <c r="Q5370" s="832">
        <v>0</v>
      </c>
      <c r="R5370" s="832">
        <v>0</v>
      </c>
      <c r="S5370" s="832">
        <v>0</v>
      </c>
      <c r="T5370" s="832">
        <v>0</v>
      </c>
      <c r="U5370" s="832">
        <v>0</v>
      </c>
      <c r="V5370" s="832">
        <v>0</v>
      </c>
      <c r="W5370" s="832">
        <v>0</v>
      </c>
      <c r="X5370" s="832">
        <v>0</v>
      </c>
      <c r="Y5370" s="832">
        <v>0</v>
      </c>
      <c r="Z5370" s="832">
        <v>0</v>
      </c>
      <c r="AA5370" s="832">
        <v>0</v>
      </c>
      <c r="AB5370" s="832">
        <v>0</v>
      </c>
      <c r="AC5370" s="832">
        <v>0</v>
      </c>
      <c r="AD5370" s="832">
        <v>0</v>
      </c>
      <c r="AE5370" s="832">
        <v>0</v>
      </c>
      <c r="AF5370" s="832">
        <v>0</v>
      </c>
      <c r="AG5370" s="832">
        <v>0</v>
      </c>
      <c r="AH5370" s="832">
        <v>0</v>
      </c>
      <c r="AI5370" s="832">
        <v>0</v>
      </c>
    </row>
    <row r="5371" spans="1:35" ht="15" customHeight="1">
      <c r="A5371" s="832" t="s">
        <v>1150</v>
      </c>
      <c r="B5371" s="832">
        <v>2026</v>
      </c>
      <c r="C5371" s="832" t="s">
        <v>1630</v>
      </c>
      <c r="D5371" s="832" t="s">
        <v>1631</v>
      </c>
      <c r="E5371" s="832" t="s">
        <v>333</v>
      </c>
      <c r="F5371" s="832" t="s">
        <v>1119</v>
      </c>
      <c r="G5371" s="832">
        <v>0</v>
      </c>
      <c r="H5371" s="832">
        <v>0</v>
      </c>
      <c r="I5371" s="832">
        <v>0</v>
      </c>
      <c r="J5371" s="832">
        <v>0</v>
      </c>
      <c r="K5371" s="832">
        <v>0</v>
      </c>
      <c r="L5371" s="832">
        <v>0</v>
      </c>
      <c r="M5371" s="832">
        <v>0</v>
      </c>
      <c r="N5371" s="832">
        <v>0</v>
      </c>
      <c r="O5371" s="832">
        <v>0</v>
      </c>
      <c r="P5371" s="832">
        <v>0</v>
      </c>
      <c r="Q5371" s="832">
        <v>0</v>
      </c>
      <c r="R5371" s="832">
        <v>0</v>
      </c>
      <c r="S5371" s="832">
        <v>0</v>
      </c>
      <c r="T5371" s="832">
        <v>0</v>
      </c>
      <c r="U5371" s="832">
        <v>0</v>
      </c>
      <c r="V5371" s="832">
        <v>0</v>
      </c>
      <c r="W5371" s="832">
        <v>0</v>
      </c>
      <c r="X5371" s="832">
        <v>0</v>
      </c>
      <c r="Y5371" s="832">
        <v>0</v>
      </c>
      <c r="Z5371" s="832">
        <v>0</v>
      </c>
      <c r="AA5371" s="832">
        <v>0</v>
      </c>
      <c r="AB5371" s="832">
        <v>0</v>
      </c>
      <c r="AC5371" s="832">
        <v>0</v>
      </c>
      <c r="AD5371" s="832">
        <v>0</v>
      </c>
      <c r="AE5371" s="832">
        <v>0</v>
      </c>
      <c r="AF5371" s="832">
        <v>0</v>
      </c>
      <c r="AG5371" s="832">
        <v>0</v>
      </c>
      <c r="AH5371" s="832">
        <v>0</v>
      </c>
      <c r="AI5371" s="832">
        <v>0</v>
      </c>
    </row>
    <row r="5372" spans="1:35" ht="15" customHeight="1">
      <c r="A5372" s="832" t="s">
        <v>1150</v>
      </c>
      <c r="B5372" s="832">
        <v>2026</v>
      </c>
      <c r="C5372" s="832" t="s">
        <v>1632</v>
      </c>
      <c r="D5372" s="832" t="s">
        <v>1633</v>
      </c>
      <c r="E5372" s="832" t="s">
        <v>333</v>
      </c>
      <c r="F5372" s="832" t="s">
        <v>1119</v>
      </c>
      <c r="G5372" s="832">
        <v>0</v>
      </c>
      <c r="H5372" s="832">
        <v>0</v>
      </c>
      <c r="I5372" s="832">
        <v>0</v>
      </c>
      <c r="J5372" s="832">
        <v>0</v>
      </c>
      <c r="K5372" s="832">
        <v>0</v>
      </c>
      <c r="L5372" s="832">
        <v>0</v>
      </c>
      <c r="M5372" s="832">
        <v>0</v>
      </c>
      <c r="N5372" s="832">
        <v>0</v>
      </c>
      <c r="O5372" s="832">
        <v>0</v>
      </c>
      <c r="P5372" s="832">
        <v>0</v>
      </c>
      <c r="Q5372" s="832">
        <v>0</v>
      </c>
      <c r="R5372" s="832">
        <v>0</v>
      </c>
      <c r="S5372" s="832">
        <v>0</v>
      </c>
      <c r="T5372" s="832">
        <v>0</v>
      </c>
      <c r="U5372" s="832">
        <v>0</v>
      </c>
      <c r="V5372" s="832">
        <v>0</v>
      </c>
      <c r="W5372" s="832">
        <v>0</v>
      </c>
      <c r="X5372" s="832">
        <v>0</v>
      </c>
      <c r="Y5372" s="832">
        <v>0</v>
      </c>
      <c r="Z5372" s="832">
        <v>0</v>
      </c>
      <c r="AA5372" s="832">
        <v>0</v>
      </c>
      <c r="AB5372" s="832">
        <v>0</v>
      </c>
      <c r="AC5372" s="832">
        <v>0</v>
      </c>
      <c r="AD5372" s="832">
        <v>0</v>
      </c>
      <c r="AE5372" s="832">
        <v>0</v>
      </c>
      <c r="AF5372" s="832">
        <v>0</v>
      </c>
      <c r="AG5372" s="832">
        <v>0</v>
      </c>
      <c r="AH5372" s="832">
        <v>0</v>
      </c>
      <c r="AI5372" s="832">
        <v>0</v>
      </c>
    </row>
    <row r="5373" spans="1:35" ht="15" customHeight="1">
      <c r="A5373" s="832" t="s">
        <v>1150</v>
      </c>
      <c r="B5373" s="832">
        <v>2026</v>
      </c>
      <c r="C5373" s="832" t="s">
        <v>1634</v>
      </c>
      <c r="D5373" s="832" t="s">
        <v>1635</v>
      </c>
      <c r="E5373" s="832" t="s">
        <v>333</v>
      </c>
      <c r="F5373" s="832" t="s">
        <v>1119</v>
      </c>
      <c r="G5373" s="832">
        <v>0</v>
      </c>
      <c r="H5373" s="832">
        <v>0</v>
      </c>
      <c r="I5373" s="832">
        <v>0</v>
      </c>
      <c r="J5373" s="832">
        <v>0</v>
      </c>
      <c r="K5373" s="832">
        <v>0</v>
      </c>
      <c r="L5373" s="832">
        <v>0</v>
      </c>
      <c r="M5373" s="832">
        <v>0</v>
      </c>
      <c r="N5373" s="832">
        <v>0</v>
      </c>
      <c r="O5373" s="832">
        <v>0</v>
      </c>
      <c r="P5373" s="832">
        <v>0</v>
      </c>
      <c r="Q5373" s="832">
        <v>0</v>
      </c>
      <c r="R5373" s="832">
        <v>0</v>
      </c>
      <c r="S5373" s="832">
        <v>0</v>
      </c>
      <c r="T5373" s="832">
        <v>0</v>
      </c>
      <c r="U5373" s="832">
        <v>0</v>
      </c>
      <c r="V5373" s="832">
        <v>0</v>
      </c>
      <c r="W5373" s="832">
        <v>0</v>
      </c>
      <c r="X5373" s="832">
        <v>0</v>
      </c>
      <c r="Y5373" s="832">
        <v>0</v>
      </c>
      <c r="Z5373" s="832">
        <v>0</v>
      </c>
      <c r="AA5373" s="832">
        <v>0</v>
      </c>
      <c r="AB5373" s="832">
        <v>0</v>
      </c>
      <c r="AC5373" s="832">
        <v>0</v>
      </c>
      <c r="AD5373" s="832">
        <v>0</v>
      </c>
      <c r="AE5373" s="832">
        <v>0</v>
      </c>
      <c r="AF5373" s="832">
        <v>0</v>
      </c>
      <c r="AG5373" s="832">
        <v>0</v>
      </c>
      <c r="AH5373" s="832">
        <v>0</v>
      </c>
      <c r="AI5373" s="832">
        <v>0</v>
      </c>
    </row>
    <row r="5374" spans="1:35" ht="15" customHeight="1">
      <c r="A5374" s="832" t="s">
        <v>1150</v>
      </c>
      <c r="B5374" s="832">
        <v>2026</v>
      </c>
      <c r="C5374" s="832" t="s">
        <v>1636</v>
      </c>
      <c r="D5374" s="832" t="s">
        <v>1637</v>
      </c>
      <c r="E5374" s="832" t="s">
        <v>333</v>
      </c>
      <c r="F5374" s="832" t="s">
        <v>1119</v>
      </c>
      <c r="G5374" s="832">
        <v>0</v>
      </c>
      <c r="H5374" s="832">
        <v>0</v>
      </c>
      <c r="I5374" s="832">
        <v>0</v>
      </c>
      <c r="J5374" s="832">
        <v>0</v>
      </c>
      <c r="K5374" s="832">
        <v>0</v>
      </c>
      <c r="L5374" s="832">
        <v>0</v>
      </c>
      <c r="M5374" s="832">
        <v>0</v>
      </c>
      <c r="N5374" s="832">
        <v>0</v>
      </c>
      <c r="O5374" s="832">
        <v>0</v>
      </c>
      <c r="P5374" s="832">
        <v>0</v>
      </c>
      <c r="Q5374" s="832">
        <v>0</v>
      </c>
      <c r="R5374" s="832">
        <v>0</v>
      </c>
      <c r="S5374" s="832">
        <v>0</v>
      </c>
      <c r="T5374" s="832">
        <v>0</v>
      </c>
      <c r="U5374" s="832">
        <v>0</v>
      </c>
      <c r="V5374" s="832">
        <v>0</v>
      </c>
      <c r="W5374" s="832">
        <v>0</v>
      </c>
      <c r="X5374" s="832">
        <v>0</v>
      </c>
      <c r="Y5374" s="832">
        <v>0</v>
      </c>
      <c r="Z5374" s="832">
        <v>0</v>
      </c>
      <c r="AA5374" s="832">
        <v>0</v>
      </c>
      <c r="AB5374" s="832">
        <v>0</v>
      </c>
      <c r="AC5374" s="832">
        <v>0</v>
      </c>
      <c r="AD5374" s="832">
        <v>0</v>
      </c>
      <c r="AE5374" s="832">
        <v>0</v>
      </c>
      <c r="AF5374" s="832">
        <v>0</v>
      </c>
      <c r="AG5374" s="832">
        <v>0</v>
      </c>
      <c r="AH5374" s="832">
        <v>0</v>
      </c>
      <c r="AI5374" s="832">
        <v>0</v>
      </c>
    </row>
    <row r="5375" spans="1:35" ht="15" customHeight="1">
      <c r="A5375" s="832" t="s">
        <v>1150</v>
      </c>
      <c r="B5375" s="832">
        <v>2026</v>
      </c>
      <c r="C5375" s="832" t="s">
        <v>1638</v>
      </c>
      <c r="D5375" s="832" t="s">
        <v>1639</v>
      </c>
      <c r="E5375" s="832" t="s">
        <v>333</v>
      </c>
      <c r="F5375" s="832" t="s">
        <v>1119</v>
      </c>
      <c r="G5375" s="832">
        <v>0</v>
      </c>
      <c r="H5375" s="832">
        <v>0</v>
      </c>
      <c r="I5375" s="832">
        <v>0</v>
      </c>
      <c r="J5375" s="832">
        <v>0</v>
      </c>
      <c r="K5375" s="832">
        <v>0</v>
      </c>
      <c r="L5375" s="832">
        <v>0</v>
      </c>
      <c r="M5375" s="832">
        <v>0</v>
      </c>
      <c r="N5375" s="832">
        <v>0</v>
      </c>
      <c r="O5375" s="832">
        <v>0</v>
      </c>
      <c r="P5375" s="832">
        <v>0</v>
      </c>
      <c r="Q5375" s="832">
        <v>0</v>
      </c>
      <c r="R5375" s="832">
        <v>0</v>
      </c>
      <c r="S5375" s="832">
        <v>0</v>
      </c>
      <c r="T5375" s="832">
        <v>0</v>
      </c>
      <c r="U5375" s="832">
        <v>0</v>
      </c>
      <c r="V5375" s="832">
        <v>0</v>
      </c>
      <c r="W5375" s="832">
        <v>0</v>
      </c>
      <c r="X5375" s="832">
        <v>0</v>
      </c>
      <c r="Y5375" s="832">
        <v>0</v>
      </c>
      <c r="Z5375" s="832">
        <v>0</v>
      </c>
      <c r="AA5375" s="832">
        <v>0</v>
      </c>
      <c r="AB5375" s="832">
        <v>0</v>
      </c>
      <c r="AC5375" s="832">
        <v>0</v>
      </c>
      <c r="AD5375" s="832">
        <v>0</v>
      </c>
      <c r="AE5375" s="832">
        <v>0</v>
      </c>
      <c r="AF5375" s="832">
        <v>0</v>
      </c>
      <c r="AG5375" s="832">
        <v>0</v>
      </c>
      <c r="AH5375" s="832">
        <v>0</v>
      </c>
      <c r="AI5375" s="832">
        <v>0</v>
      </c>
    </row>
    <row r="5376" spans="1:35" ht="15" customHeight="1">
      <c r="A5376" s="832" t="s">
        <v>1150</v>
      </c>
      <c r="B5376" s="832">
        <v>2026</v>
      </c>
      <c r="C5376" s="832" t="s">
        <v>1640</v>
      </c>
      <c r="D5376" s="832" t="s">
        <v>1641</v>
      </c>
      <c r="E5376" s="832" t="s">
        <v>333</v>
      </c>
      <c r="F5376" s="832" t="s">
        <v>1119</v>
      </c>
      <c r="G5376" s="832">
        <v>0</v>
      </c>
      <c r="H5376" s="832">
        <v>0</v>
      </c>
      <c r="I5376" s="832">
        <v>0</v>
      </c>
      <c r="J5376" s="832">
        <v>0</v>
      </c>
      <c r="K5376" s="832">
        <v>0</v>
      </c>
      <c r="L5376" s="832">
        <v>0</v>
      </c>
      <c r="M5376" s="832">
        <v>0</v>
      </c>
      <c r="N5376" s="832">
        <v>0</v>
      </c>
      <c r="O5376" s="832">
        <v>0</v>
      </c>
      <c r="P5376" s="832">
        <v>0</v>
      </c>
      <c r="Q5376" s="832">
        <v>0</v>
      </c>
      <c r="R5376" s="832">
        <v>0</v>
      </c>
      <c r="S5376" s="832">
        <v>0</v>
      </c>
      <c r="T5376" s="832">
        <v>0</v>
      </c>
      <c r="U5376" s="832">
        <v>0</v>
      </c>
      <c r="V5376" s="832">
        <v>0</v>
      </c>
      <c r="W5376" s="832">
        <v>0</v>
      </c>
      <c r="X5376" s="832">
        <v>0</v>
      </c>
      <c r="Y5376" s="832">
        <v>0</v>
      </c>
      <c r="Z5376" s="832">
        <v>0</v>
      </c>
      <c r="AA5376" s="832">
        <v>0</v>
      </c>
      <c r="AB5376" s="832">
        <v>0</v>
      </c>
      <c r="AC5376" s="832">
        <v>0</v>
      </c>
      <c r="AD5376" s="832">
        <v>0</v>
      </c>
      <c r="AE5376" s="832">
        <v>0</v>
      </c>
      <c r="AF5376" s="832">
        <v>0</v>
      </c>
      <c r="AG5376" s="832">
        <v>0</v>
      </c>
      <c r="AH5376" s="832">
        <v>0</v>
      </c>
      <c r="AI5376" s="832">
        <v>0</v>
      </c>
    </row>
    <row r="5377" spans="1:35" ht="15" customHeight="1">
      <c r="A5377" s="832" t="s">
        <v>1150</v>
      </c>
      <c r="B5377" s="832">
        <v>2026</v>
      </c>
      <c r="C5377" s="832" t="s">
        <v>1642</v>
      </c>
      <c r="D5377" s="832" t="s">
        <v>1643</v>
      </c>
      <c r="E5377" s="832" t="s">
        <v>333</v>
      </c>
      <c r="F5377" s="832" t="s">
        <v>1119</v>
      </c>
      <c r="G5377" s="832">
        <v>0</v>
      </c>
      <c r="H5377" s="832">
        <v>0</v>
      </c>
      <c r="I5377" s="832">
        <v>0</v>
      </c>
      <c r="J5377" s="832">
        <v>0</v>
      </c>
      <c r="K5377" s="832">
        <v>0</v>
      </c>
      <c r="L5377" s="832">
        <v>0</v>
      </c>
      <c r="M5377" s="832">
        <v>0</v>
      </c>
      <c r="N5377" s="832">
        <v>0</v>
      </c>
      <c r="O5377" s="832">
        <v>0</v>
      </c>
      <c r="P5377" s="832">
        <v>0</v>
      </c>
      <c r="Q5377" s="832">
        <v>0</v>
      </c>
      <c r="R5377" s="832">
        <v>0</v>
      </c>
      <c r="S5377" s="832">
        <v>0</v>
      </c>
      <c r="T5377" s="832">
        <v>0</v>
      </c>
      <c r="U5377" s="832">
        <v>0</v>
      </c>
      <c r="V5377" s="832">
        <v>0</v>
      </c>
      <c r="W5377" s="832">
        <v>0</v>
      </c>
      <c r="X5377" s="832">
        <v>0</v>
      </c>
      <c r="Y5377" s="832">
        <v>0</v>
      </c>
      <c r="Z5377" s="832">
        <v>0</v>
      </c>
      <c r="AA5377" s="832">
        <v>0</v>
      </c>
      <c r="AB5377" s="832">
        <v>0</v>
      </c>
      <c r="AC5377" s="832">
        <v>0</v>
      </c>
      <c r="AD5377" s="832">
        <v>0</v>
      </c>
      <c r="AE5377" s="832">
        <v>0</v>
      </c>
      <c r="AF5377" s="832">
        <v>0</v>
      </c>
      <c r="AG5377" s="832">
        <v>0</v>
      </c>
      <c r="AH5377" s="832">
        <v>0</v>
      </c>
      <c r="AI5377" s="832">
        <v>0</v>
      </c>
    </row>
    <row r="5378" spans="1:35" ht="15" customHeight="1">
      <c r="A5378" s="832" t="s">
        <v>1150</v>
      </c>
      <c r="B5378" s="832">
        <v>2026</v>
      </c>
      <c r="C5378" s="832" t="s">
        <v>1644</v>
      </c>
      <c r="D5378" s="832" t="s">
        <v>1645</v>
      </c>
      <c r="E5378" s="832" t="s">
        <v>333</v>
      </c>
      <c r="F5378" s="832" t="s">
        <v>1119</v>
      </c>
      <c r="G5378" s="832">
        <v>0</v>
      </c>
      <c r="H5378" s="832">
        <v>0</v>
      </c>
      <c r="I5378" s="832">
        <v>0</v>
      </c>
      <c r="J5378" s="832">
        <v>0</v>
      </c>
      <c r="K5378" s="832">
        <v>0</v>
      </c>
      <c r="L5378" s="832">
        <v>0</v>
      </c>
      <c r="M5378" s="832">
        <v>0</v>
      </c>
      <c r="N5378" s="832">
        <v>0</v>
      </c>
      <c r="O5378" s="832">
        <v>0</v>
      </c>
      <c r="P5378" s="832">
        <v>0</v>
      </c>
      <c r="Q5378" s="832">
        <v>0</v>
      </c>
      <c r="R5378" s="832">
        <v>0</v>
      </c>
      <c r="S5378" s="832">
        <v>0</v>
      </c>
      <c r="T5378" s="832">
        <v>0</v>
      </c>
      <c r="U5378" s="832">
        <v>0</v>
      </c>
      <c r="V5378" s="832">
        <v>0</v>
      </c>
      <c r="W5378" s="832">
        <v>0</v>
      </c>
      <c r="X5378" s="832">
        <v>0</v>
      </c>
      <c r="Y5378" s="832">
        <v>0</v>
      </c>
      <c r="Z5378" s="832">
        <v>0</v>
      </c>
      <c r="AA5378" s="832">
        <v>0</v>
      </c>
      <c r="AB5378" s="832">
        <v>0</v>
      </c>
      <c r="AC5378" s="832">
        <v>0</v>
      </c>
      <c r="AD5378" s="832">
        <v>0</v>
      </c>
      <c r="AE5378" s="832">
        <v>0</v>
      </c>
      <c r="AF5378" s="832">
        <v>0</v>
      </c>
      <c r="AG5378" s="832">
        <v>0</v>
      </c>
      <c r="AH5378" s="832">
        <v>0</v>
      </c>
      <c r="AI5378" s="832">
        <v>0</v>
      </c>
    </row>
    <row r="5379" spans="1:35" ht="15" customHeight="1">
      <c r="A5379" s="832" t="s">
        <v>1150</v>
      </c>
      <c r="B5379" s="832">
        <v>2026</v>
      </c>
      <c r="C5379" s="832" t="s">
        <v>1646</v>
      </c>
      <c r="D5379" s="832" t="s">
        <v>1647</v>
      </c>
      <c r="E5379" s="832" t="s">
        <v>333</v>
      </c>
      <c r="F5379" s="832" t="s">
        <v>1119</v>
      </c>
      <c r="G5379" s="832">
        <v>0</v>
      </c>
      <c r="H5379" s="832">
        <v>0</v>
      </c>
      <c r="I5379" s="832">
        <v>0</v>
      </c>
      <c r="J5379" s="832">
        <v>0</v>
      </c>
      <c r="K5379" s="832">
        <v>0</v>
      </c>
      <c r="L5379" s="832">
        <v>0</v>
      </c>
      <c r="M5379" s="832">
        <v>0</v>
      </c>
      <c r="N5379" s="832">
        <v>0</v>
      </c>
      <c r="O5379" s="832">
        <v>0</v>
      </c>
      <c r="P5379" s="832">
        <v>0</v>
      </c>
      <c r="Q5379" s="832">
        <v>0</v>
      </c>
      <c r="R5379" s="832">
        <v>0</v>
      </c>
      <c r="S5379" s="832">
        <v>0</v>
      </c>
      <c r="T5379" s="832">
        <v>0</v>
      </c>
      <c r="U5379" s="832">
        <v>0</v>
      </c>
      <c r="V5379" s="832">
        <v>0</v>
      </c>
      <c r="W5379" s="832">
        <v>0</v>
      </c>
      <c r="X5379" s="832">
        <v>0</v>
      </c>
      <c r="Y5379" s="832">
        <v>0</v>
      </c>
      <c r="Z5379" s="832">
        <v>0</v>
      </c>
      <c r="AA5379" s="832">
        <v>0</v>
      </c>
      <c r="AB5379" s="832">
        <v>0</v>
      </c>
      <c r="AC5379" s="832">
        <v>0</v>
      </c>
      <c r="AD5379" s="832">
        <v>0</v>
      </c>
      <c r="AE5379" s="832">
        <v>0</v>
      </c>
      <c r="AF5379" s="832">
        <v>0</v>
      </c>
      <c r="AG5379" s="832">
        <v>0</v>
      </c>
      <c r="AH5379" s="832">
        <v>0</v>
      </c>
      <c r="AI5379" s="832">
        <v>0</v>
      </c>
    </row>
    <row r="5380" spans="1:35" ht="15" customHeight="1">
      <c r="A5380" s="832" t="s">
        <v>1150</v>
      </c>
      <c r="B5380" s="832">
        <v>2026</v>
      </c>
      <c r="C5380" s="832" t="s">
        <v>1648</v>
      </c>
      <c r="D5380" s="832" t="s">
        <v>1649</v>
      </c>
      <c r="E5380" s="832" t="s">
        <v>333</v>
      </c>
      <c r="F5380" s="832" t="s">
        <v>1119</v>
      </c>
      <c r="G5380" s="832">
        <v>0</v>
      </c>
      <c r="H5380" s="832">
        <v>0</v>
      </c>
      <c r="I5380" s="832">
        <v>0</v>
      </c>
      <c r="J5380" s="832">
        <v>0</v>
      </c>
      <c r="K5380" s="832">
        <v>0</v>
      </c>
      <c r="L5380" s="832">
        <v>0</v>
      </c>
      <c r="M5380" s="832">
        <v>0</v>
      </c>
      <c r="N5380" s="832">
        <v>0</v>
      </c>
      <c r="O5380" s="832">
        <v>0</v>
      </c>
      <c r="P5380" s="832">
        <v>0</v>
      </c>
      <c r="Q5380" s="832">
        <v>0</v>
      </c>
      <c r="R5380" s="832">
        <v>0</v>
      </c>
      <c r="S5380" s="832">
        <v>0</v>
      </c>
      <c r="T5380" s="832">
        <v>0</v>
      </c>
      <c r="U5380" s="832">
        <v>0</v>
      </c>
      <c r="V5380" s="832">
        <v>0</v>
      </c>
      <c r="W5380" s="832">
        <v>0</v>
      </c>
      <c r="X5380" s="832">
        <v>0</v>
      </c>
      <c r="Y5380" s="832">
        <v>0</v>
      </c>
      <c r="Z5380" s="832">
        <v>0</v>
      </c>
      <c r="AA5380" s="832">
        <v>0</v>
      </c>
      <c r="AB5380" s="832">
        <v>0</v>
      </c>
      <c r="AC5380" s="832">
        <v>0</v>
      </c>
      <c r="AD5380" s="832">
        <v>0</v>
      </c>
      <c r="AE5380" s="832">
        <v>0</v>
      </c>
      <c r="AF5380" s="832">
        <v>0</v>
      </c>
      <c r="AG5380" s="832">
        <v>0</v>
      </c>
      <c r="AH5380" s="832">
        <v>0</v>
      </c>
      <c r="AI5380" s="832">
        <v>0</v>
      </c>
    </row>
    <row r="5381" spans="1:35" ht="15" customHeight="1">
      <c r="A5381" s="832" t="s">
        <v>1150</v>
      </c>
      <c r="B5381" s="832">
        <v>2026</v>
      </c>
      <c r="C5381" s="832" t="s">
        <v>1650</v>
      </c>
      <c r="D5381" s="832" t="s">
        <v>1651</v>
      </c>
      <c r="E5381" s="832" t="s">
        <v>333</v>
      </c>
      <c r="F5381" s="832" t="s">
        <v>1119</v>
      </c>
      <c r="G5381" s="832">
        <v>0</v>
      </c>
      <c r="H5381" s="832">
        <v>0</v>
      </c>
      <c r="I5381" s="832">
        <v>0</v>
      </c>
      <c r="J5381" s="832">
        <v>0</v>
      </c>
      <c r="K5381" s="832">
        <v>0</v>
      </c>
      <c r="L5381" s="832">
        <v>0</v>
      </c>
      <c r="M5381" s="832">
        <v>0</v>
      </c>
      <c r="N5381" s="832">
        <v>0</v>
      </c>
      <c r="O5381" s="832">
        <v>0</v>
      </c>
      <c r="P5381" s="832">
        <v>0</v>
      </c>
      <c r="Q5381" s="832">
        <v>0</v>
      </c>
      <c r="R5381" s="832">
        <v>0</v>
      </c>
      <c r="S5381" s="832">
        <v>0</v>
      </c>
      <c r="T5381" s="832">
        <v>0</v>
      </c>
      <c r="U5381" s="832">
        <v>0</v>
      </c>
      <c r="V5381" s="832">
        <v>0</v>
      </c>
      <c r="W5381" s="832">
        <v>0</v>
      </c>
      <c r="X5381" s="832">
        <v>0</v>
      </c>
      <c r="Y5381" s="832">
        <v>0</v>
      </c>
      <c r="Z5381" s="832">
        <v>0</v>
      </c>
      <c r="AA5381" s="832">
        <v>0</v>
      </c>
      <c r="AB5381" s="832">
        <v>0</v>
      </c>
      <c r="AC5381" s="832">
        <v>0</v>
      </c>
      <c r="AD5381" s="832">
        <v>0</v>
      </c>
      <c r="AE5381" s="832">
        <v>0</v>
      </c>
      <c r="AF5381" s="832">
        <v>0</v>
      </c>
      <c r="AG5381" s="832">
        <v>0</v>
      </c>
      <c r="AH5381" s="832">
        <v>0</v>
      </c>
      <c r="AI5381" s="832">
        <v>0</v>
      </c>
    </row>
    <row r="5382" spans="1:35" ht="15" customHeight="1">
      <c r="A5382" s="832" t="s">
        <v>1150</v>
      </c>
      <c r="B5382" s="832">
        <v>2026</v>
      </c>
      <c r="C5382" s="832" t="s">
        <v>1652</v>
      </c>
      <c r="D5382" s="832" t="s">
        <v>1653</v>
      </c>
      <c r="E5382" s="832" t="s">
        <v>333</v>
      </c>
      <c r="F5382" s="832" t="s">
        <v>1119</v>
      </c>
      <c r="G5382" s="832">
        <v>0</v>
      </c>
      <c r="H5382" s="832">
        <v>0</v>
      </c>
      <c r="I5382" s="832">
        <v>0</v>
      </c>
      <c r="J5382" s="832">
        <v>0</v>
      </c>
      <c r="K5382" s="832">
        <v>0</v>
      </c>
      <c r="L5382" s="832">
        <v>0</v>
      </c>
      <c r="M5382" s="832">
        <v>0</v>
      </c>
      <c r="N5382" s="832">
        <v>0</v>
      </c>
      <c r="O5382" s="832">
        <v>0</v>
      </c>
      <c r="P5382" s="832">
        <v>0</v>
      </c>
      <c r="Q5382" s="832">
        <v>0</v>
      </c>
      <c r="R5382" s="832">
        <v>0</v>
      </c>
      <c r="S5382" s="832">
        <v>0</v>
      </c>
      <c r="T5382" s="832">
        <v>0</v>
      </c>
      <c r="U5382" s="832">
        <v>0</v>
      </c>
      <c r="V5382" s="832">
        <v>0</v>
      </c>
      <c r="W5382" s="832">
        <v>0</v>
      </c>
      <c r="X5382" s="832">
        <v>0</v>
      </c>
      <c r="Y5382" s="832">
        <v>0</v>
      </c>
      <c r="Z5382" s="832">
        <v>0</v>
      </c>
      <c r="AA5382" s="832">
        <v>0</v>
      </c>
      <c r="AB5382" s="832">
        <v>0</v>
      </c>
      <c r="AC5382" s="832">
        <v>0</v>
      </c>
      <c r="AD5382" s="832">
        <v>0</v>
      </c>
      <c r="AE5382" s="832">
        <v>0</v>
      </c>
      <c r="AF5382" s="832">
        <v>0</v>
      </c>
      <c r="AG5382" s="832">
        <v>0</v>
      </c>
      <c r="AH5382" s="832">
        <v>0</v>
      </c>
      <c r="AI5382" s="832">
        <v>0</v>
      </c>
    </row>
    <row r="5383" spans="1:35" ht="15" customHeight="1">
      <c r="A5383" s="832" t="s">
        <v>1150</v>
      </c>
      <c r="B5383" s="832">
        <v>2026</v>
      </c>
      <c r="C5383" s="832" t="s">
        <v>1654</v>
      </c>
      <c r="D5383" s="832" t="s">
        <v>1655</v>
      </c>
      <c r="E5383" s="832" t="s">
        <v>333</v>
      </c>
      <c r="F5383" s="832" t="s">
        <v>1119</v>
      </c>
      <c r="G5383" s="832">
        <v>0</v>
      </c>
      <c r="H5383" s="832">
        <v>0</v>
      </c>
      <c r="I5383" s="832">
        <v>0</v>
      </c>
      <c r="J5383" s="832">
        <v>0</v>
      </c>
      <c r="K5383" s="832">
        <v>0</v>
      </c>
      <c r="L5383" s="832">
        <v>0</v>
      </c>
      <c r="M5383" s="832">
        <v>0</v>
      </c>
      <c r="N5383" s="832">
        <v>0</v>
      </c>
      <c r="O5383" s="832">
        <v>0</v>
      </c>
      <c r="P5383" s="832">
        <v>0</v>
      </c>
      <c r="Q5383" s="832">
        <v>0</v>
      </c>
      <c r="R5383" s="832">
        <v>0</v>
      </c>
      <c r="S5383" s="832">
        <v>0</v>
      </c>
      <c r="T5383" s="832">
        <v>0</v>
      </c>
      <c r="U5383" s="832">
        <v>0</v>
      </c>
      <c r="V5383" s="832">
        <v>0</v>
      </c>
      <c r="W5383" s="832">
        <v>0</v>
      </c>
      <c r="X5383" s="832">
        <v>0</v>
      </c>
      <c r="Y5383" s="832">
        <v>0</v>
      </c>
      <c r="Z5383" s="832">
        <v>0</v>
      </c>
      <c r="AA5383" s="832">
        <v>0</v>
      </c>
      <c r="AB5383" s="832">
        <v>0</v>
      </c>
      <c r="AC5383" s="832">
        <v>0</v>
      </c>
      <c r="AD5383" s="832">
        <v>0</v>
      </c>
      <c r="AE5383" s="832">
        <v>0</v>
      </c>
      <c r="AF5383" s="832">
        <v>0</v>
      </c>
      <c r="AG5383" s="832">
        <v>0</v>
      </c>
      <c r="AH5383" s="832">
        <v>0</v>
      </c>
      <c r="AI5383" s="832">
        <v>0</v>
      </c>
    </row>
    <row r="5384" spans="1:35" ht="15" customHeight="1">
      <c r="A5384" s="832" t="s">
        <v>1150</v>
      </c>
      <c r="B5384" s="832">
        <v>2026</v>
      </c>
      <c r="C5384" s="832" t="s">
        <v>1656</v>
      </c>
      <c r="D5384" s="832" t="s">
        <v>1657</v>
      </c>
      <c r="E5384" s="832" t="s">
        <v>333</v>
      </c>
      <c r="F5384" s="832" t="s">
        <v>1119</v>
      </c>
      <c r="G5384" s="832">
        <v>0</v>
      </c>
      <c r="H5384" s="832">
        <v>0</v>
      </c>
      <c r="I5384" s="832">
        <v>0</v>
      </c>
      <c r="J5384" s="832">
        <v>0</v>
      </c>
      <c r="K5384" s="832">
        <v>0</v>
      </c>
      <c r="L5384" s="832">
        <v>0</v>
      </c>
      <c r="M5384" s="832">
        <v>0</v>
      </c>
      <c r="N5384" s="832">
        <v>0</v>
      </c>
      <c r="O5384" s="832">
        <v>0</v>
      </c>
      <c r="P5384" s="832">
        <v>0</v>
      </c>
      <c r="Q5384" s="832">
        <v>0</v>
      </c>
      <c r="R5384" s="832">
        <v>0</v>
      </c>
      <c r="S5384" s="832">
        <v>0</v>
      </c>
      <c r="T5384" s="832">
        <v>0</v>
      </c>
      <c r="U5384" s="832">
        <v>0</v>
      </c>
      <c r="V5384" s="832">
        <v>0</v>
      </c>
      <c r="W5384" s="832">
        <v>0</v>
      </c>
      <c r="X5384" s="832">
        <v>0</v>
      </c>
      <c r="Y5384" s="832">
        <v>0</v>
      </c>
      <c r="Z5384" s="832">
        <v>0</v>
      </c>
      <c r="AA5384" s="832">
        <v>0</v>
      </c>
      <c r="AB5384" s="832">
        <v>0</v>
      </c>
      <c r="AC5384" s="832">
        <v>0</v>
      </c>
      <c r="AD5384" s="832">
        <v>0</v>
      </c>
      <c r="AE5384" s="832">
        <v>0</v>
      </c>
      <c r="AF5384" s="832">
        <v>0</v>
      </c>
      <c r="AG5384" s="832">
        <v>0</v>
      </c>
      <c r="AH5384" s="832">
        <v>0</v>
      </c>
      <c r="AI5384" s="832">
        <v>0</v>
      </c>
    </row>
    <row r="5385" spans="1:35" ht="15" customHeight="1">
      <c r="A5385" s="832" t="s">
        <v>1150</v>
      </c>
      <c r="B5385" s="832">
        <v>2026</v>
      </c>
      <c r="C5385" s="832" t="s">
        <v>1658</v>
      </c>
      <c r="D5385" s="832" t="s">
        <v>1659</v>
      </c>
      <c r="E5385" s="832" t="s">
        <v>333</v>
      </c>
      <c r="F5385" s="832" t="s">
        <v>1119</v>
      </c>
      <c r="G5385" s="832">
        <v>0</v>
      </c>
      <c r="H5385" s="832">
        <v>0</v>
      </c>
      <c r="I5385" s="832">
        <v>0</v>
      </c>
      <c r="J5385" s="832">
        <v>0</v>
      </c>
      <c r="K5385" s="832">
        <v>0</v>
      </c>
      <c r="L5385" s="832">
        <v>0</v>
      </c>
      <c r="M5385" s="832">
        <v>0</v>
      </c>
      <c r="N5385" s="832">
        <v>0</v>
      </c>
      <c r="O5385" s="832">
        <v>0</v>
      </c>
      <c r="P5385" s="832">
        <v>0</v>
      </c>
      <c r="Q5385" s="832">
        <v>0</v>
      </c>
      <c r="R5385" s="832">
        <v>0</v>
      </c>
      <c r="S5385" s="832">
        <v>0</v>
      </c>
      <c r="T5385" s="832">
        <v>0</v>
      </c>
      <c r="U5385" s="832">
        <v>0</v>
      </c>
      <c r="V5385" s="832">
        <v>0</v>
      </c>
      <c r="W5385" s="832">
        <v>0</v>
      </c>
      <c r="X5385" s="832">
        <v>0</v>
      </c>
      <c r="Y5385" s="832">
        <v>0</v>
      </c>
      <c r="Z5385" s="832">
        <v>0</v>
      </c>
      <c r="AA5385" s="832">
        <v>0</v>
      </c>
      <c r="AB5385" s="832">
        <v>0</v>
      </c>
      <c r="AC5385" s="832">
        <v>0</v>
      </c>
      <c r="AD5385" s="832">
        <v>0</v>
      </c>
      <c r="AE5385" s="832">
        <v>0</v>
      </c>
      <c r="AF5385" s="832">
        <v>0</v>
      </c>
      <c r="AG5385" s="832">
        <v>0</v>
      </c>
      <c r="AH5385" s="832">
        <v>0</v>
      </c>
      <c r="AI5385" s="832">
        <v>0</v>
      </c>
    </row>
    <row r="5386" spans="1:35" ht="15" customHeight="1">
      <c r="A5386" s="832" t="s">
        <v>1150</v>
      </c>
      <c r="B5386" s="832">
        <v>2026</v>
      </c>
      <c r="C5386" s="832" t="s">
        <v>1660</v>
      </c>
      <c r="D5386" s="832" t="s">
        <v>1661</v>
      </c>
      <c r="E5386" s="832" t="s">
        <v>333</v>
      </c>
      <c r="F5386" s="832" t="s">
        <v>1119</v>
      </c>
      <c r="G5386" s="832">
        <v>0</v>
      </c>
      <c r="H5386" s="832">
        <v>0</v>
      </c>
      <c r="I5386" s="832">
        <v>0</v>
      </c>
      <c r="J5386" s="832">
        <v>0</v>
      </c>
      <c r="K5386" s="832">
        <v>0</v>
      </c>
      <c r="L5386" s="832">
        <v>0</v>
      </c>
      <c r="M5386" s="832">
        <v>0</v>
      </c>
      <c r="N5386" s="832">
        <v>0</v>
      </c>
      <c r="O5386" s="832">
        <v>0</v>
      </c>
      <c r="P5386" s="832">
        <v>0</v>
      </c>
      <c r="Q5386" s="832">
        <v>0</v>
      </c>
      <c r="R5386" s="832">
        <v>0</v>
      </c>
      <c r="S5386" s="832">
        <v>0</v>
      </c>
      <c r="T5386" s="832">
        <v>0</v>
      </c>
      <c r="U5386" s="832">
        <v>0</v>
      </c>
      <c r="V5386" s="832">
        <v>0</v>
      </c>
      <c r="W5386" s="832">
        <v>0</v>
      </c>
      <c r="X5386" s="832">
        <v>0</v>
      </c>
      <c r="Y5386" s="832">
        <v>0</v>
      </c>
      <c r="Z5386" s="832">
        <v>0</v>
      </c>
      <c r="AA5386" s="832">
        <v>0</v>
      </c>
      <c r="AB5386" s="832">
        <v>0</v>
      </c>
      <c r="AC5386" s="832">
        <v>0</v>
      </c>
      <c r="AD5386" s="832">
        <v>0</v>
      </c>
      <c r="AE5386" s="832">
        <v>0</v>
      </c>
      <c r="AF5386" s="832">
        <v>0</v>
      </c>
      <c r="AG5386" s="832">
        <v>0</v>
      </c>
      <c r="AH5386" s="832">
        <v>0</v>
      </c>
      <c r="AI5386" s="832">
        <v>0</v>
      </c>
    </row>
    <row r="5387" spans="1:35" ht="15" customHeight="1">
      <c r="A5387" s="832" t="s">
        <v>1150</v>
      </c>
      <c r="B5387" s="832">
        <v>2026</v>
      </c>
      <c r="C5387" s="832" t="s">
        <v>1662</v>
      </c>
      <c r="D5387" s="832" t="s">
        <v>1663</v>
      </c>
      <c r="E5387" s="832" t="s">
        <v>333</v>
      </c>
      <c r="F5387" s="832" t="s">
        <v>1119</v>
      </c>
      <c r="G5387" s="832">
        <v>0</v>
      </c>
      <c r="H5387" s="832">
        <v>0</v>
      </c>
      <c r="I5387" s="832">
        <v>0</v>
      </c>
      <c r="J5387" s="832">
        <v>0</v>
      </c>
      <c r="K5387" s="832">
        <v>0</v>
      </c>
      <c r="L5387" s="832">
        <v>0</v>
      </c>
      <c r="M5387" s="832">
        <v>0</v>
      </c>
      <c r="N5387" s="832">
        <v>0</v>
      </c>
      <c r="O5387" s="832">
        <v>0</v>
      </c>
      <c r="P5387" s="832">
        <v>0</v>
      </c>
      <c r="Q5387" s="832">
        <v>0</v>
      </c>
      <c r="R5387" s="832">
        <v>0</v>
      </c>
      <c r="S5387" s="832">
        <v>0</v>
      </c>
      <c r="T5387" s="832">
        <v>0</v>
      </c>
      <c r="U5387" s="832">
        <v>0</v>
      </c>
      <c r="V5387" s="832">
        <v>0</v>
      </c>
      <c r="W5387" s="832">
        <v>0</v>
      </c>
      <c r="X5387" s="832">
        <v>0</v>
      </c>
      <c r="Y5387" s="832">
        <v>0</v>
      </c>
      <c r="Z5387" s="832">
        <v>0</v>
      </c>
      <c r="AA5387" s="832">
        <v>0</v>
      </c>
      <c r="AB5387" s="832">
        <v>0</v>
      </c>
      <c r="AC5387" s="832">
        <v>0</v>
      </c>
      <c r="AD5387" s="832">
        <v>0</v>
      </c>
      <c r="AE5387" s="832">
        <v>0</v>
      </c>
      <c r="AF5387" s="832">
        <v>0</v>
      </c>
      <c r="AG5387" s="832">
        <v>0</v>
      </c>
      <c r="AH5387" s="832">
        <v>0</v>
      </c>
      <c r="AI5387" s="832">
        <v>0</v>
      </c>
    </row>
    <row r="5388" spans="1:35" ht="15" customHeight="1">
      <c r="A5388" s="832" t="s">
        <v>1150</v>
      </c>
      <c r="B5388" s="832">
        <v>2026</v>
      </c>
      <c r="C5388" s="832" t="s">
        <v>1664</v>
      </c>
      <c r="D5388" s="832" t="s">
        <v>1665</v>
      </c>
      <c r="E5388" s="832" t="s">
        <v>333</v>
      </c>
      <c r="F5388" s="832" t="s">
        <v>1119</v>
      </c>
      <c r="G5388" s="832">
        <v>0</v>
      </c>
      <c r="H5388" s="832">
        <v>0</v>
      </c>
      <c r="I5388" s="832">
        <v>0</v>
      </c>
      <c r="J5388" s="832">
        <v>2135.39</v>
      </c>
      <c r="K5388" s="832">
        <v>2135.39</v>
      </c>
      <c r="L5388" s="832">
        <v>2486.64</v>
      </c>
      <c r="M5388" s="832">
        <v>2486.64</v>
      </c>
      <c r="N5388" s="832">
        <v>2486.64</v>
      </c>
      <c r="O5388" s="832">
        <v>2486.64</v>
      </c>
      <c r="P5388" s="832">
        <v>0</v>
      </c>
      <c r="Q5388" s="832">
        <v>0</v>
      </c>
      <c r="R5388" s="832">
        <v>0</v>
      </c>
      <c r="S5388" s="832">
        <v>310.83</v>
      </c>
      <c r="T5388" s="832">
        <v>310.83</v>
      </c>
      <c r="U5388" s="832">
        <v>0</v>
      </c>
      <c r="V5388" s="832">
        <v>0</v>
      </c>
      <c r="W5388" s="832">
        <v>0</v>
      </c>
      <c r="X5388" s="832">
        <v>0</v>
      </c>
      <c r="Y5388" s="832">
        <v>0</v>
      </c>
      <c r="Z5388" s="832">
        <v>0</v>
      </c>
      <c r="AA5388" s="832">
        <v>0</v>
      </c>
      <c r="AB5388" s="832">
        <v>0</v>
      </c>
      <c r="AC5388" s="832">
        <v>0</v>
      </c>
      <c r="AD5388" s="832">
        <v>0</v>
      </c>
      <c r="AE5388" s="832">
        <v>0</v>
      </c>
      <c r="AF5388" s="832">
        <v>0</v>
      </c>
      <c r="AG5388" s="832">
        <v>0</v>
      </c>
      <c r="AH5388" s="832">
        <v>0</v>
      </c>
      <c r="AI5388" s="832">
        <v>0</v>
      </c>
    </row>
    <row r="5389" spans="1:35" ht="15" customHeight="1">
      <c r="A5389" s="832" t="s">
        <v>1150</v>
      </c>
      <c r="B5389" s="832">
        <v>2026</v>
      </c>
      <c r="C5389" s="832" t="s">
        <v>1666</v>
      </c>
      <c r="D5389" s="832" t="s">
        <v>1667</v>
      </c>
      <c r="E5389" s="832" t="s">
        <v>333</v>
      </c>
      <c r="F5389" s="832" t="s">
        <v>1119</v>
      </c>
      <c r="G5389" s="832">
        <v>0</v>
      </c>
      <c r="H5389" s="832">
        <v>0</v>
      </c>
      <c r="I5389" s="832">
        <v>0</v>
      </c>
      <c r="J5389" s="832">
        <v>0</v>
      </c>
      <c r="K5389" s="832">
        <v>0</v>
      </c>
      <c r="L5389" s="832">
        <v>0</v>
      </c>
      <c r="M5389" s="832">
        <v>0</v>
      </c>
      <c r="N5389" s="832">
        <v>0</v>
      </c>
      <c r="O5389" s="832">
        <v>0</v>
      </c>
      <c r="P5389" s="832">
        <v>0</v>
      </c>
      <c r="Q5389" s="832">
        <v>0</v>
      </c>
      <c r="R5389" s="832">
        <v>0</v>
      </c>
      <c r="S5389" s="832">
        <v>0</v>
      </c>
      <c r="T5389" s="832">
        <v>0</v>
      </c>
      <c r="U5389" s="832">
        <v>0</v>
      </c>
      <c r="V5389" s="832">
        <v>0</v>
      </c>
      <c r="W5389" s="832">
        <v>0</v>
      </c>
      <c r="X5389" s="832">
        <v>0</v>
      </c>
      <c r="Y5389" s="832">
        <v>0</v>
      </c>
      <c r="Z5389" s="832">
        <v>0</v>
      </c>
      <c r="AA5389" s="832">
        <v>0</v>
      </c>
      <c r="AB5389" s="832">
        <v>0</v>
      </c>
      <c r="AC5389" s="832">
        <v>0</v>
      </c>
      <c r="AD5389" s="832">
        <v>0</v>
      </c>
      <c r="AE5389" s="832">
        <v>0</v>
      </c>
      <c r="AF5389" s="832">
        <v>0</v>
      </c>
      <c r="AG5389" s="832">
        <v>0</v>
      </c>
      <c r="AH5389" s="832">
        <v>0</v>
      </c>
      <c r="AI5389" s="832">
        <v>0</v>
      </c>
    </row>
    <row r="5390" spans="1:35" ht="15" customHeight="1">
      <c r="A5390" s="832" t="s">
        <v>1150</v>
      </c>
      <c r="B5390" s="832">
        <v>2026</v>
      </c>
      <c r="C5390" s="832" t="s">
        <v>1668</v>
      </c>
      <c r="D5390" s="832" t="s">
        <v>1669</v>
      </c>
      <c r="E5390" s="832" t="s">
        <v>333</v>
      </c>
      <c r="F5390" s="832" t="s">
        <v>1119</v>
      </c>
      <c r="G5390" s="832">
        <v>0</v>
      </c>
      <c r="H5390" s="832">
        <v>0</v>
      </c>
      <c r="I5390" s="832">
        <v>0</v>
      </c>
      <c r="J5390" s="832">
        <v>0</v>
      </c>
      <c r="K5390" s="832">
        <v>0</v>
      </c>
      <c r="L5390" s="832">
        <v>0</v>
      </c>
      <c r="M5390" s="832">
        <v>0</v>
      </c>
      <c r="N5390" s="832">
        <v>0</v>
      </c>
      <c r="O5390" s="832">
        <v>0</v>
      </c>
      <c r="P5390" s="832">
        <v>0</v>
      </c>
      <c r="Q5390" s="832">
        <v>0</v>
      </c>
      <c r="R5390" s="832">
        <v>0</v>
      </c>
      <c r="S5390" s="832">
        <v>0</v>
      </c>
      <c r="T5390" s="832">
        <v>0</v>
      </c>
      <c r="U5390" s="832">
        <v>0</v>
      </c>
      <c r="V5390" s="832">
        <v>0</v>
      </c>
      <c r="W5390" s="832">
        <v>0</v>
      </c>
      <c r="X5390" s="832">
        <v>0</v>
      </c>
      <c r="Y5390" s="832">
        <v>0</v>
      </c>
      <c r="Z5390" s="832">
        <v>0</v>
      </c>
      <c r="AA5390" s="832">
        <v>0</v>
      </c>
      <c r="AB5390" s="832">
        <v>0</v>
      </c>
      <c r="AC5390" s="832">
        <v>0</v>
      </c>
      <c r="AD5390" s="832">
        <v>0</v>
      </c>
      <c r="AE5390" s="832">
        <v>0</v>
      </c>
      <c r="AF5390" s="832">
        <v>0</v>
      </c>
      <c r="AG5390" s="832">
        <v>0</v>
      </c>
      <c r="AH5390" s="832">
        <v>0</v>
      </c>
      <c r="AI5390" s="832">
        <v>0</v>
      </c>
    </row>
    <row r="5391" spans="1:35" ht="15" customHeight="1">
      <c r="A5391" s="832" t="s">
        <v>1150</v>
      </c>
      <c r="B5391" s="832">
        <v>2026</v>
      </c>
      <c r="C5391" s="832" t="s">
        <v>1670</v>
      </c>
      <c r="D5391" s="832" t="s">
        <v>1671</v>
      </c>
      <c r="E5391" s="832" t="s">
        <v>333</v>
      </c>
      <c r="F5391" s="832" t="s">
        <v>1119</v>
      </c>
      <c r="G5391" s="832">
        <v>0</v>
      </c>
      <c r="H5391" s="832">
        <v>0</v>
      </c>
      <c r="I5391" s="832">
        <v>0</v>
      </c>
      <c r="J5391" s="832">
        <v>0</v>
      </c>
      <c r="K5391" s="832">
        <v>0</v>
      </c>
      <c r="L5391" s="832">
        <v>0</v>
      </c>
      <c r="M5391" s="832">
        <v>0</v>
      </c>
      <c r="N5391" s="832">
        <v>0</v>
      </c>
      <c r="O5391" s="832">
        <v>0</v>
      </c>
      <c r="P5391" s="832">
        <v>0</v>
      </c>
      <c r="Q5391" s="832">
        <v>0</v>
      </c>
      <c r="R5391" s="832">
        <v>0</v>
      </c>
      <c r="S5391" s="832">
        <v>0</v>
      </c>
      <c r="T5391" s="832">
        <v>0</v>
      </c>
      <c r="U5391" s="832">
        <v>0</v>
      </c>
      <c r="V5391" s="832">
        <v>0</v>
      </c>
      <c r="W5391" s="832">
        <v>0</v>
      </c>
      <c r="X5391" s="832">
        <v>0</v>
      </c>
      <c r="Y5391" s="832">
        <v>0</v>
      </c>
      <c r="Z5391" s="832">
        <v>0</v>
      </c>
      <c r="AA5391" s="832">
        <v>0</v>
      </c>
      <c r="AB5391" s="832">
        <v>0</v>
      </c>
      <c r="AC5391" s="832">
        <v>0</v>
      </c>
      <c r="AD5391" s="832">
        <v>0</v>
      </c>
      <c r="AE5391" s="832">
        <v>0</v>
      </c>
      <c r="AF5391" s="832">
        <v>0</v>
      </c>
      <c r="AG5391" s="832">
        <v>0</v>
      </c>
      <c r="AH5391" s="832">
        <v>0</v>
      </c>
      <c r="AI5391" s="832">
        <v>0</v>
      </c>
    </row>
    <row r="5392" spans="1:35" ht="15" customHeight="1">
      <c r="A5392" s="832" t="s">
        <v>1150</v>
      </c>
      <c r="B5392" s="832">
        <v>2026</v>
      </c>
      <c r="C5392" s="832" t="s">
        <v>1672</v>
      </c>
      <c r="D5392" s="832" t="s">
        <v>1673</v>
      </c>
      <c r="E5392" s="832" t="s">
        <v>333</v>
      </c>
      <c r="F5392" s="832" t="s">
        <v>1119</v>
      </c>
      <c r="G5392" s="832">
        <v>0</v>
      </c>
      <c r="H5392" s="832">
        <v>0</v>
      </c>
      <c r="I5392" s="832">
        <v>0</v>
      </c>
      <c r="J5392" s="832">
        <v>0</v>
      </c>
      <c r="K5392" s="832">
        <v>0</v>
      </c>
      <c r="L5392" s="832">
        <v>0</v>
      </c>
      <c r="M5392" s="832">
        <v>0</v>
      </c>
      <c r="N5392" s="832">
        <v>0</v>
      </c>
      <c r="O5392" s="832">
        <v>0</v>
      </c>
      <c r="P5392" s="832">
        <v>0</v>
      </c>
      <c r="Q5392" s="832">
        <v>0</v>
      </c>
      <c r="R5392" s="832">
        <v>0</v>
      </c>
      <c r="S5392" s="832">
        <v>0</v>
      </c>
      <c r="T5392" s="832">
        <v>0</v>
      </c>
      <c r="U5392" s="832">
        <v>0</v>
      </c>
      <c r="V5392" s="832">
        <v>0</v>
      </c>
      <c r="W5392" s="832">
        <v>0</v>
      </c>
      <c r="X5392" s="832">
        <v>0</v>
      </c>
      <c r="Y5392" s="832">
        <v>0</v>
      </c>
      <c r="Z5392" s="832">
        <v>0</v>
      </c>
      <c r="AA5392" s="832">
        <v>0</v>
      </c>
      <c r="AB5392" s="832">
        <v>0</v>
      </c>
      <c r="AC5392" s="832">
        <v>0</v>
      </c>
      <c r="AD5392" s="832">
        <v>0</v>
      </c>
      <c r="AE5392" s="832">
        <v>0</v>
      </c>
      <c r="AF5392" s="832">
        <v>0</v>
      </c>
      <c r="AG5392" s="832">
        <v>0</v>
      </c>
      <c r="AH5392" s="832">
        <v>0</v>
      </c>
      <c r="AI5392" s="832">
        <v>0</v>
      </c>
    </row>
    <row r="5393" spans="1:35" ht="15" customHeight="1">
      <c r="A5393" s="832" t="s">
        <v>1150</v>
      </c>
      <c r="B5393" s="832">
        <v>2026</v>
      </c>
      <c r="C5393" s="832" t="s">
        <v>1674</v>
      </c>
      <c r="D5393" s="832" t="s">
        <v>1675</v>
      </c>
      <c r="E5393" s="832" t="s">
        <v>333</v>
      </c>
      <c r="F5393" s="832" t="s">
        <v>1119</v>
      </c>
      <c r="G5393" s="832">
        <v>0</v>
      </c>
      <c r="H5393" s="832">
        <v>0</v>
      </c>
      <c r="I5393" s="832">
        <v>0</v>
      </c>
      <c r="J5393" s="832">
        <v>0</v>
      </c>
      <c r="K5393" s="832">
        <v>0</v>
      </c>
      <c r="L5393" s="832">
        <v>0</v>
      </c>
      <c r="M5393" s="832">
        <v>0</v>
      </c>
      <c r="N5393" s="832">
        <v>0</v>
      </c>
      <c r="O5393" s="832">
        <v>0</v>
      </c>
      <c r="P5393" s="832">
        <v>0</v>
      </c>
      <c r="Q5393" s="832">
        <v>0</v>
      </c>
      <c r="R5393" s="832">
        <v>0</v>
      </c>
      <c r="S5393" s="832">
        <v>0</v>
      </c>
      <c r="T5393" s="832">
        <v>0</v>
      </c>
      <c r="U5393" s="832">
        <v>0</v>
      </c>
      <c r="V5393" s="832">
        <v>0</v>
      </c>
      <c r="W5393" s="832">
        <v>0</v>
      </c>
      <c r="X5393" s="832">
        <v>0</v>
      </c>
      <c r="Y5393" s="832">
        <v>0</v>
      </c>
      <c r="Z5393" s="832">
        <v>0</v>
      </c>
      <c r="AA5393" s="832">
        <v>0</v>
      </c>
      <c r="AB5393" s="832">
        <v>0</v>
      </c>
      <c r="AC5393" s="832">
        <v>0</v>
      </c>
      <c r="AD5393" s="832">
        <v>0</v>
      </c>
      <c r="AE5393" s="832">
        <v>0</v>
      </c>
      <c r="AF5393" s="832">
        <v>0</v>
      </c>
      <c r="AG5393" s="832">
        <v>0</v>
      </c>
      <c r="AH5393" s="832">
        <v>0</v>
      </c>
      <c r="AI5393" s="832">
        <v>0</v>
      </c>
    </row>
    <row r="5394" spans="1:35" ht="15" customHeight="1">
      <c r="A5394" s="832" t="s">
        <v>1150</v>
      </c>
      <c r="B5394" s="832">
        <v>2026</v>
      </c>
      <c r="C5394" s="832" t="s">
        <v>1676</v>
      </c>
      <c r="D5394" s="832" t="s">
        <v>1677</v>
      </c>
      <c r="E5394" s="832" t="s">
        <v>333</v>
      </c>
      <c r="F5394" s="832" t="s">
        <v>1119</v>
      </c>
      <c r="G5394" s="832">
        <v>0</v>
      </c>
      <c r="H5394" s="832">
        <v>0</v>
      </c>
      <c r="I5394" s="832">
        <v>0</v>
      </c>
      <c r="J5394" s="832">
        <v>0</v>
      </c>
      <c r="K5394" s="832">
        <v>0</v>
      </c>
      <c r="L5394" s="832">
        <v>0</v>
      </c>
      <c r="M5394" s="832">
        <v>0</v>
      </c>
      <c r="N5394" s="832">
        <v>0</v>
      </c>
      <c r="O5394" s="832">
        <v>0</v>
      </c>
      <c r="P5394" s="832">
        <v>0</v>
      </c>
      <c r="Q5394" s="832">
        <v>0</v>
      </c>
      <c r="R5394" s="832">
        <v>0</v>
      </c>
      <c r="S5394" s="832">
        <v>0</v>
      </c>
      <c r="T5394" s="832">
        <v>0</v>
      </c>
      <c r="U5394" s="832">
        <v>0</v>
      </c>
      <c r="V5394" s="832">
        <v>0</v>
      </c>
      <c r="W5394" s="832">
        <v>0</v>
      </c>
      <c r="X5394" s="832">
        <v>0</v>
      </c>
      <c r="Y5394" s="832">
        <v>0</v>
      </c>
      <c r="Z5394" s="832">
        <v>0</v>
      </c>
      <c r="AA5394" s="832">
        <v>0</v>
      </c>
      <c r="AB5394" s="832">
        <v>0</v>
      </c>
      <c r="AC5394" s="832">
        <v>0</v>
      </c>
      <c r="AD5394" s="832">
        <v>0</v>
      </c>
      <c r="AE5394" s="832">
        <v>0</v>
      </c>
      <c r="AF5394" s="832">
        <v>0</v>
      </c>
      <c r="AG5394" s="832">
        <v>0</v>
      </c>
      <c r="AH5394" s="832">
        <v>0</v>
      </c>
      <c r="AI5394" s="832">
        <v>0</v>
      </c>
    </row>
    <row r="5395" spans="1:35" ht="15" customHeight="1">
      <c r="A5395" s="832" t="s">
        <v>1150</v>
      </c>
      <c r="B5395" s="832">
        <v>2026</v>
      </c>
      <c r="C5395" s="832" t="s">
        <v>1678</v>
      </c>
      <c r="D5395" s="832" t="s">
        <v>1679</v>
      </c>
      <c r="E5395" s="832" t="s">
        <v>333</v>
      </c>
      <c r="F5395" s="832" t="s">
        <v>1119</v>
      </c>
      <c r="G5395" s="832">
        <v>0</v>
      </c>
      <c r="H5395" s="832">
        <v>0</v>
      </c>
      <c r="I5395" s="832">
        <v>0</v>
      </c>
      <c r="J5395" s="832">
        <v>0</v>
      </c>
      <c r="K5395" s="832">
        <v>0</v>
      </c>
      <c r="L5395" s="832">
        <v>0</v>
      </c>
      <c r="M5395" s="832">
        <v>0</v>
      </c>
      <c r="N5395" s="832">
        <v>0</v>
      </c>
      <c r="O5395" s="832">
        <v>0</v>
      </c>
      <c r="P5395" s="832">
        <v>0</v>
      </c>
      <c r="Q5395" s="832">
        <v>0</v>
      </c>
      <c r="R5395" s="832">
        <v>0</v>
      </c>
      <c r="S5395" s="832">
        <v>0</v>
      </c>
      <c r="T5395" s="832">
        <v>0</v>
      </c>
      <c r="U5395" s="832">
        <v>0</v>
      </c>
      <c r="V5395" s="832">
        <v>0</v>
      </c>
      <c r="W5395" s="832">
        <v>0</v>
      </c>
      <c r="X5395" s="832">
        <v>0</v>
      </c>
      <c r="Y5395" s="832">
        <v>0</v>
      </c>
      <c r="Z5395" s="832">
        <v>0</v>
      </c>
      <c r="AA5395" s="832">
        <v>0</v>
      </c>
      <c r="AB5395" s="832">
        <v>0</v>
      </c>
      <c r="AC5395" s="832">
        <v>0</v>
      </c>
      <c r="AD5395" s="832">
        <v>0</v>
      </c>
      <c r="AE5395" s="832">
        <v>0</v>
      </c>
      <c r="AF5395" s="832">
        <v>0</v>
      </c>
      <c r="AG5395" s="832">
        <v>0</v>
      </c>
      <c r="AH5395" s="832">
        <v>0</v>
      </c>
      <c r="AI5395" s="832">
        <v>0</v>
      </c>
    </row>
    <row r="5396" spans="1:35" ht="15" customHeight="1">
      <c r="A5396" s="832" t="s">
        <v>1150</v>
      </c>
      <c r="B5396" s="832">
        <v>2026</v>
      </c>
      <c r="C5396" s="832" t="s">
        <v>1680</v>
      </c>
      <c r="D5396" s="832" t="s">
        <v>1681</v>
      </c>
      <c r="E5396" s="832" t="s">
        <v>333</v>
      </c>
      <c r="F5396" s="832" t="s">
        <v>1119</v>
      </c>
      <c r="G5396" s="832">
        <v>0</v>
      </c>
      <c r="H5396" s="832">
        <v>0</v>
      </c>
      <c r="I5396" s="832">
        <v>0</v>
      </c>
      <c r="J5396" s="832">
        <v>0</v>
      </c>
      <c r="K5396" s="832">
        <v>0</v>
      </c>
      <c r="L5396" s="832">
        <v>0</v>
      </c>
      <c r="M5396" s="832">
        <v>0</v>
      </c>
      <c r="N5396" s="832">
        <v>0</v>
      </c>
      <c r="O5396" s="832">
        <v>0</v>
      </c>
      <c r="P5396" s="832">
        <v>0</v>
      </c>
      <c r="Q5396" s="832">
        <v>0</v>
      </c>
      <c r="R5396" s="832">
        <v>0</v>
      </c>
      <c r="S5396" s="832">
        <v>0</v>
      </c>
      <c r="T5396" s="832">
        <v>0</v>
      </c>
      <c r="U5396" s="832">
        <v>0</v>
      </c>
      <c r="V5396" s="832">
        <v>0</v>
      </c>
      <c r="W5396" s="832">
        <v>0</v>
      </c>
      <c r="X5396" s="832">
        <v>0</v>
      </c>
      <c r="Y5396" s="832">
        <v>0</v>
      </c>
      <c r="Z5396" s="832">
        <v>0</v>
      </c>
      <c r="AA5396" s="832">
        <v>0</v>
      </c>
      <c r="AB5396" s="832">
        <v>0</v>
      </c>
      <c r="AC5396" s="832">
        <v>0</v>
      </c>
      <c r="AD5396" s="832">
        <v>0</v>
      </c>
      <c r="AE5396" s="832">
        <v>0</v>
      </c>
      <c r="AF5396" s="832">
        <v>0</v>
      </c>
      <c r="AG5396" s="832">
        <v>0</v>
      </c>
      <c r="AH5396" s="832">
        <v>0</v>
      </c>
      <c r="AI5396" s="832">
        <v>0</v>
      </c>
    </row>
    <row r="5397" spans="1:35" ht="15" customHeight="1">
      <c r="A5397" s="832" t="s">
        <v>1150</v>
      </c>
      <c r="B5397" s="832">
        <v>2026</v>
      </c>
      <c r="C5397" s="832" t="s">
        <v>1682</v>
      </c>
      <c r="D5397" s="832" t="s">
        <v>1683</v>
      </c>
      <c r="E5397" s="832" t="s">
        <v>333</v>
      </c>
      <c r="F5397" s="832" t="s">
        <v>1119</v>
      </c>
      <c r="G5397" s="832">
        <v>0</v>
      </c>
      <c r="H5397" s="832">
        <v>0</v>
      </c>
      <c r="I5397" s="832">
        <v>0</v>
      </c>
      <c r="J5397" s="832">
        <v>0</v>
      </c>
      <c r="K5397" s="832">
        <v>0</v>
      </c>
      <c r="L5397" s="832">
        <v>0</v>
      </c>
      <c r="M5397" s="832">
        <v>0</v>
      </c>
      <c r="N5397" s="832">
        <v>0</v>
      </c>
      <c r="O5397" s="832">
        <v>0</v>
      </c>
      <c r="P5397" s="832">
        <v>0</v>
      </c>
      <c r="Q5397" s="832">
        <v>0</v>
      </c>
      <c r="R5397" s="832">
        <v>0</v>
      </c>
      <c r="S5397" s="832">
        <v>0</v>
      </c>
      <c r="T5397" s="832">
        <v>0</v>
      </c>
      <c r="U5397" s="832">
        <v>0</v>
      </c>
      <c r="V5397" s="832">
        <v>0</v>
      </c>
      <c r="W5397" s="832">
        <v>0</v>
      </c>
      <c r="X5397" s="832">
        <v>0</v>
      </c>
      <c r="Y5397" s="832">
        <v>0</v>
      </c>
      <c r="Z5397" s="832">
        <v>0</v>
      </c>
      <c r="AA5397" s="832">
        <v>0</v>
      </c>
      <c r="AB5397" s="832">
        <v>0</v>
      </c>
      <c r="AC5397" s="832">
        <v>0</v>
      </c>
      <c r="AD5397" s="832">
        <v>0</v>
      </c>
      <c r="AE5397" s="832">
        <v>0</v>
      </c>
      <c r="AF5397" s="832">
        <v>0</v>
      </c>
      <c r="AG5397" s="832">
        <v>0</v>
      </c>
      <c r="AH5397" s="832">
        <v>0</v>
      </c>
      <c r="AI5397" s="832">
        <v>0</v>
      </c>
    </row>
    <row r="5398" spans="1:35" ht="15" customHeight="1">
      <c r="A5398" s="832" t="s">
        <v>1150</v>
      </c>
      <c r="B5398" s="832">
        <v>2026</v>
      </c>
      <c r="C5398" s="832" t="s">
        <v>1684</v>
      </c>
      <c r="D5398" s="832" t="s">
        <v>1685</v>
      </c>
      <c r="E5398" s="832" t="s">
        <v>333</v>
      </c>
      <c r="F5398" s="832" t="s">
        <v>1119</v>
      </c>
      <c r="G5398" s="832">
        <v>0</v>
      </c>
      <c r="H5398" s="832">
        <v>0</v>
      </c>
      <c r="I5398" s="832">
        <v>0</v>
      </c>
      <c r="J5398" s="832">
        <v>0</v>
      </c>
      <c r="K5398" s="832">
        <v>0</v>
      </c>
      <c r="L5398" s="832">
        <v>0</v>
      </c>
      <c r="M5398" s="832">
        <v>0</v>
      </c>
      <c r="N5398" s="832">
        <v>0</v>
      </c>
      <c r="O5398" s="832">
        <v>0</v>
      </c>
      <c r="P5398" s="832">
        <v>0</v>
      </c>
      <c r="Q5398" s="832">
        <v>0</v>
      </c>
      <c r="R5398" s="832">
        <v>0</v>
      </c>
      <c r="S5398" s="832">
        <v>0</v>
      </c>
      <c r="T5398" s="832">
        <v>0</v>
      </c>
      <c r="U5398" s="832">
        <v>0</v>
      </c>
      <c r="V5398" s="832">
        <v>0</v>
      </c>
      <c r="W5398" s="832">
        <v>0</v>
      </c>
      <c r="X5398" s="832">
        <v>0</v>
      </c>
      <c r="Y5398" s="832">
        <v>0</v>
      </c>
      <c r="Z5398" s="832">
        <v>0</v>
      </c>
      <c r="AA5398" s="832">
        <v>0</v>
      </c>
      <c r="AB5398" s="832">
        <v>0</v>
      </c>
      <c r="AC5398" s="832">
        <v>0</v>
      </c>
      <c r="AD5398" s="832">
        <v>0</v>
      </c>
      <c r="AE5398" s="832">
        <v>0</v>
      </c>
      <c r="AF5398" s="832">
        <v>0</v>
      </c>
      <c r="AG5398" s="832">
        <v>0</v>
      </c>
      <c r="AH5398" s="832">
        <v>0</v>
      </c>
      <c r="AI5398" s="832">
        <v>0</v>
      </c>
    </row>
    <row r="5399" spans="1:35" ht="15" customHeight="1">
      <c r="A5399" s="832" t="s">
        <v>1150</v>
      </c>
      <c r="B5399" s="832">
        <v>2026</v>
      </c>
      <c r="C5399" s="832" t="s">
        <v>1686</v>
      </c>
      <c r="D5399" s="832" t="s">
        <v>1687</v>
      </c>
      <c r="E5399" s="832" t="s">
        <v>333</v>
      </c>
      <c r="F5399" s="832" t="s">
        <v>1119</v>
      </c>
      <c r="G5399" s="832">
        <v>0</v>
      </c>
      <c r="H5399" s="832">
        <v>0</v>
      </c>
      <c r="I5399" s="832">
        <v>0</v>
      </c>
      <c r="J5399" s="832">
        <v>0</v>
      </c>
      <c r="K5399" s="832">
        <v>0</v>
      </c>
      <c r="L5399" s="832">
        <v>0</v>
      </c>
      <c r="M5399" s="832">
        <v>0</v>
      </c>
      <c r="N5399" s="832">
        <v>0</v>
      </c>
      <c r="O5399" s="832">
        <v>0</v>
      </c>
      <c r="P5399" s="832">
        <v>0</v>
      </c>
      <c r="Q5399" s="832">
        <v>0</v>
      </c>
      <c r="R5399" s="832">
        <v>0</v>
      </c>
      <c r="S5399" s="832">
        <v>0</v>
      </c>
      <c r="T5399" s="832">
        <v>0</v>
      </c>
      <c r="U5399" s="832">
        <v>0</v>
      </c>
      <c r="V5399" s="832">
        <v>0</v>
      </c>
      <c r="W5399" s="832">
        <v>0</v>
      </c>
      <c r="X5399" s="832">
        <v>0</v>
      </c>
      <c r="Y5399" s="832">
        <v>0</v>
      </c>
      <c r="Z5399" s="832">
        <v>0</v>
      </c>
      <c r="AA5399" s="832">
        <v>0</v>
      </c>
      <c r="AB5399" s="832">
        <v>0</v>
      </c>
      <c r="AC5399" s="832">
        <v>0</v>
      </c>
      <c r="AD5399" s="832">
        <v>0</v>
      </c>
      <c r="AE5399" s="832">
        <v>0</v>
      </c>
      <c r="AF5399" s="832">
        <v>0</v>
      </c>
      <c r="AG5399" s="832">
        <v>0</v>
      </c>
      <c r="AH5399" s="832">
        <v>0</v>
      </c>
      <c r="AI5399" s="832">
        <v>0</v>
      </c>
    </row>
    <row r="5400" spans="1:35" ht="15" customHeight="1">
      <c r="A5400" s="832" t="s">
        <v>1150</v>
      </c>
      <c r="B5400" s="832">
        <v>2026</v>
      </c>
      <c r="C5400" s="832" t="s">
        <v>1688</v>
      </c>
      <c r="D5400" s="832" t="s">
        <v>1689</v>
      </c>
      <c r="E5400" s="832" t="s">
        <v>333</v>
      </c>
      <c r="F5400" s="832" t="s">
        <v>1119</v>
      </c>
      <c r="G5400" s="832">
        <v>0</v>
      </c>
      <c r="H5400" s="832">
        <v>0</v>
      </c>
      <c r="I5400" s="832">
        <v>0</v>
      </c>
      <c r="J5400" s="832">
        <v>0</v>
      </c>
      <c r="K5400" s="832">
        <v>0</v>
      </c>
      <c r="L5400" s="832">
        <v>0</v>
      </c>
      <c r="M5400" s="832">
        <v>0</v>
      </c>
      <c r="N5400" s="832">
        <v>0</v>
      </c>
      <c r="O5400" s="832">
        <v>0</v>
      </c>
      <c r="P5400" s="832">
        <v>0</v>
      </c>
      <c r="Q5400" s="832">
        <v>0</v>
      </c>
      <c r="R5400" s="832">
        <v>0</v>
      </c>
      <c r="S5400" s="832">
        <v>0</v>
      </c>
      <c r="T5400" s="832">
        <v>0</v>
      </c>
      <c r="U5400" s="832">
        <v>0</v>
      </c>
      <c r="V5400" s="832">
        <v>0</v>
      </c>
      <c r="W5400" s="832">
        <v>0</v>
      </c>
      <c r="X5400" s="832">
        <v>0</v>
      </c>
      <c r="Y5400" s="832">
        <v>0</v>
      </c>
      <c r="Z5400" s="832">
        <v>0</v>
      </c>
      <c r="AA5400" s="832">
        <v>0</v>
      </c>
      <c r="AB5400" s="832">
        <v>0</v>
      </c>
      <c r="AC5400" s="832">
        <v>0</v>
      </c>
      <c r="AD5400" s="832">
        <v>0</v>
      </c>
      <c r="AE5400" s="832">
        <v>0</v>
      </c>
      <c r="AF5400" s="832">
        <v>0</v>
      </c>
      <c r="AG5400" s="832">
        <v>0</v>
      </c>
      <c r="AH5400" s="832">
        <v>0</v>
      </c>
      <c r="AI5400" s="832">
        <v>0</v>
      </c>
    </row>
    <row r="5401" spans="1:35" ht="15" customHeight="1">
      <c r="A5401" s="832" t="s">
        <v>1150</v>
      </c>
      <c r="B5401" s="832">
        <v>2026</v>
      </c>
      <c r="C5401" s="832" t="s">
        <v>1690</v>
      </c>
      <c r="D5401" s="832" t="s">
        <v>1691</v>
      </c>
      <c r="E5401" s="832" t="s">
        <v>333</v>
      </c>
      <c r="F5401" s="832" t="s">
        <v>1119</v>
      </c>
      <c r="G5401" s="832">
        <v>0</v>
      </c>
      <c r="H5401" s="832">
        <v>0</v>
      </c>
      <c r="I5401" s="832">
        <v>0</v>
      </c>
      <c r="J5401" s="832">
        <v>0</v>
      </c>
      <c r="K5401" s="832">
        <v>0</v>
      </c>
      <c r="L5401" s="832">
        <v>0</v>
      </c>
      <c r="M5401" s="832">
        <v>0</v>
      </c>
      <c r="N5401" s="832">
        <v>0</v>
      </c>
      <c r="O5401" s="832">
        <v>0</v>
      </c>
      <c r="P5401" s="832">
        <v>0</v>
      </c>
      <c r="Q5401" s="832">
        <v>0</v>
      </c>
      <c r="R5401" s="832">
        <v>0</v>
      </c>
      <c r="S5401" s="832">
        <v>0</v>
      </c>
      <c r="T5401" s="832">
        <v>0</v>
      </c>
      <c r="U5401" s="832">
        <v>0</v>
      </c>
      <c r="V5401" s="832">
        <v>0</v>
      </c>
      <c r="W5401" s="832">
        <v>0</v>
      </c>
      <c r="X5401" s="832">
        <v>0</v>
      </c>
      <c r="Y5401" s="832">
        <v>0</v>
      </c>
      <c r="Z5401" s="832">
        <v>0</v>
      </c>
      <c r="AA5401" s="832">
        <v>0</v>
      </c>
      <c r="AB5401" s="832">
        <v>0</v>
      </c>
      <c r="AC5401" s="832">
        <v>0</v>
      </c>
      <c r="AD5401" s="832">
        <v>0</v>
      </c>
      <c r="AE5401" s="832">
        <v>0</v>
      </c>
      <c r="AF5401" s="832">
        <v>0</v>
      </c>
      <c r="AG5401" s="832">
        <v>0</v>
      </c>
      <c r="AH5401" s="832">
        <v>0</v>
      </c>
      <c r="AI5401" s="832">
        <v>0</v>
      </c>
    </row>
    <row r="5402" spans="1:35" ht="15" customHeight="1">
      <c r="A5402" s="832" t="s">
        <v>1150</v>
      </c>
      <c r="B5402" s="832">
        <v>2026</v>
      </c>
      <c r="C5402" s="832" t="s">
        <v>1692</v>
      </c>
      <c r="D5402" s="832" t="s">
        <v>1693</v>
      </c>
      <c r="E5402" s="832" t="s">
        <v>333</v>
      </c>
      <c r="F5402" s="832" t="s">
        <v>1119</v>
      </c>
      <c r="G5402" s="832">
        <v>0</v>
      </c>
      <c r="H5402" s="832">
        <v>0</v>
      </c>
      <c r="I5402" s="832">
        <v>0</v>
      </c>
      <c r="J5402" s="832">
        <v>0</v>
      </c>
      <c r="K5402" s="832">
        <v>0</v>
      </c>
      <c r="L5402" s="832">
        <v>0</v>
      </c>
      <c r="M5402" s="832">
        <v>0</v>
      </c>
      <c r="N5402" s="832">
        <v>0</v>
      </c>
      <c r="O5402" s="832">
        <v>0</v>
      </c>
      <c r="P5402" s="832">
        <v>0</v>
      </c>
      <c r="Q5402" s="832">
        <v>0</v>
      </c>
      <c r="R5402" s="832">
        <v>0</v>
      </c>
      <c r="S5402" s="832">
        <v>0</v>
      </c>
      <c r="T5402" s="832">
        <v>0</v>
      </c>
      <c r="U5402" s="832">
        <v>0</v>
      </c>
      <c r="V5402" s="832">
        <v>0</v>
      </c>
      <c r="W5402" s="832">
        <v>0</v>
      </c>
      <c r="X5402" s="832">
        <v>0</v>
      </c>
      <c r="Y5402" s="832">
        <v>0</v>
      </c>
      <c r="Z5402" s="832">
        <v>0</v>
      </c>
      <c r="AA5402" s="832">
        <v>0</v>
      </c>
      <c r="AB5402" s="832">
        <v>0</v>
      </c>
      <c r="AC5402" s="832">
        <v>0</v>
      </c>
      <c r="AD5402" s="832">
        <v>0</v>
      </c>
      <c r="AE5402" s="832">
        <v>0</v>
      </c>
      <c r="AF5402" s="832">
        <v>0</v>
      </c>
      <c r="AG5402" s="832">
        <v>0</v>
      </c>
      <c r="AH5402" s="832">
        <v>0</v>
      </c>
      <c r="AI5402" s="832">
        <v>0</v>
      </c>
    </row>
    <row r="5403" spans="1:35" ht="15" customHeight="1">
      <c r="A5403" s="832" t="s">
        <v>1150</v>
      </c>
      <c r="B5403" s="832">
        <v>2026</v>
      </c>
      <c r="C5403" s="832" t="s">
        <v>1694</v>
      </c>
      <c r="D5403" s="832" t="s">
        <v>1695</v>
      </c>
      <c r="E5403" s="832" t="s">
        <v>333</v>
      </c>
      <c r="F5403" s="832" t="s">
        <v>1119</v>
      </c>
      <c r="G5403" s="832">
        <v>0</v>
      </c>
      <c r="H5403" s="832">
        <v>0</v>
      </c>
      <c r="I5403" s="832">
        <v>0</v>
      </c>
      <c r="J5403" s="832">
        <v>0</v>
      </c>
      <c r="K5403" s="832">
        <v>0</v>
      </c>
      <c r="L5403" s="832">
        <v>0</v>
      </c>
      <c r="M5403" s="832">
        <v>0</v>
      </c>
      <c r="N5403" s="832">
        <v>0</v>
      </c>
      <c r="O5403" s="832">
        <v>0</v>
      </c>
      <c r="P5403" s="832">
        <v>0</v>
      </c>
      <c r="Q5403" s="832">
        <v>0</v>
      </c>
      <c r="R5403" s="832">
        <v>0</v>
      </c>
      <c r="S5403" s="832">
        <v>0</v>
      </c>
      <c r="T5403" s="832">
        <v>0</v>
      </c>
      <c r="U5403" s="832">
        <v>0</v>
      </c>
      <c r="V5403" s="832">
        <v>0</v>
      </c>
      <c r="W5403" s="832">
        <v>0</v>
      </c>
      <c r="X5403" s="832">
        <v>0</v>
      </c>
      <c r="Y5403" s="832">
        <v>0</v>
      </c>
      <c r="Z5403" s="832">
        <v>0</v>
      </c>
      <c r="AA5403" s="832">
        <v>0</v>
      </c>
      <c r="AB5403" s="832">
        <v>0</v>
      </c>
      <c r="AC5403" s="832">
        <v>0</v>
      </c>
      <c r="AD5403" s="832">
        <v>0</v>
      </c>
      <c r="AE5403" s="832">
        <v>0</v>
      </c>
      <c r="AF5403" s="832">
        <v>0</v>
      </c>
      <c r="AG5403" s="832">
        <v>0</v>
      </c>
      <c r="AH5403" s="832">
        <v>0</v>
      </c>
      <c r="AI5403" s="832">
        <v>0</v>
      </c>
    </row>
    <row r="5404" spans="1:35" ht="15" customHeight="1">
      <c r="A5404" s="832" t="s">
        <v>1150</v>
      </c>
      <c r="B5404" s="832">
        <v>2026</v>
      </c>
      <c r="C5404" s="832" t="s">
        <v>1696</v>
      </c>
      <c r="D5404" s="832" t="s">
        <v>1697</v>
      </c>
      <c r="E5404" s="832" t="s">
        <v>333</v>
      </c>
      <c r="F5404" s="832" t="s">
        <v>1119</v>
      </c>
      <c r="G5404" s="832">
        <v>0</v>
      </c>
      <c r="H5404" s="832">
        <v>0</v>
      </c>
      <c r="I5404" s="832">
        <v>0</v>
      </c>
      <c r="J5404" s="832">
        <v>0</v>
      </c>
      <c r="K5404" s="832">
        <v>0</v>
      </c>
      <c r="L5404" s="832">
        <v>0</v>
      </c>
      <c r="M5404" s="832">
        <v>0</v>
      </c>
      <c r="N5404" s="832">
        <v>0</v>
      </c>
      <c r="O5404" s="832">
        <v>0</v>
      </c>
      <c r="P5404" s="832">
        <v>0</v>
      </c>
      <c r="Q5404" s="832">
        <v>0</v>
      </c>
      <c r="R5404" s="832">
        <v>0</v>
      </c>
      <c r="S5404" s="832">
        <v>0</v>
      </c>
      <c r="T5404" s="832">
        <v>0</v>
      </c>
      <c r="U5404" s="832">
        <v>0</v>
      </c>
      <c r="V5404" s="832">
        <v>0</v>
      </c>
      <c r="W5404" s="832">
        <v>0</v>
      </c>
      <c r="X5404" s="832">
        <v>0</v>
      </c>
      <c r="Y5404" s="832">
        <v>0</v>
      </c>
      <c r="Z5404" s="832">
        <v>0</v>
      </c>
      <c r="AA5404" s="832">
        <v>0</v>
      </c>
      <c r="AB5404" s="832">
        <v>0</v>
      </c>
      <c r="AC5404" s="832">
        <v>0</v>
      </c>
      <c r="AD5404" s="832">
        <v>0</v>
      </c>
      <c r="AE5404" s="832">
        <v>0</v>
      </c>
      <c r="AF5404" s="832">
        <v>0</v>
      </c>
      <c r="AG5404" s="832">
        <v>0</v>
      </c>
      <c r="AH5404" s="832">
        <v>0</v>
      </c>
      <c r="AI5404" s="832">
        <v>0</v>
      </c>
    </row>
    <row r="5405" spans="1:35" ht="15" customHeight="1">
      <c r="A5405" s="832" t="s">
        <v>1150</v>
      </c>
      <c r="B5405" s="832">
        <v>2026</v>
      </c>
      <c r="C5405" s="832" t="s">
        <v>1698</v>
      </c>
      <c r="D5405" s="832" t="s">
        <v>1699</v>
      </c>
      <c r="E5405" s="832" t="s">
        <v>333</v>
      </c>
      <c r="F5405" s="832" t="s">
        <v>1119</v>
      </c>
      <c r="G5405" s="832">
        <v>0</v>
      </c>
      <c r="H5405" s="832">
        <v>0</v>
      </c>
      <c r="I5405" s="832">
        <v>0</v>
      </c>
      <c r="J5405" s="832">
        <v>0</v>
      </c>
      <c r="K5405" s="832">
        <v>0</v>
      </c>
      <c r="L5405" s="832">
        <v>0</v>
      </c>
      <c r="M5405" s="832">
        <v>0</v>
      </c>
      <c r="N5405" s="832">
        <v>0</v>
      </c>
      <c r="O5405" s="832">
        <v>0</v>
      </c>
      <c r="P5405" s="832">
        <v>0</v>
      </c>
      <c r="Q5405" s="832">
        <v>0</v>
      </c>
      <c r="R5405" s="832">
        <v>0</v>
      </c>
      <c r="S5405" s="832">
        <v>0</v>
      </c>
      <c r="T5405" s="832">
        <v>0</v>
      </c>
      <c r="U5405" s="832">
        <v>0</v>
      </c>
      <c r="V5405" s="832">
        <v>0</v>
      </c>
      <c r="W5405" s="832">
        <v>0</v>
      </c>
      <c r="X5405" s="832">
        <v>0</v>
      </c>
      <c r="Y5405" s="832">
        <v>0</v>
      </c>
      <c r="Z5405" s="832">
        <v>0</v>
      </c>
      <c r="AA5405" s="832">
        <v>0</v>
      </c>
      <c r="AB5405" s="832">
        <v>0</v>
      </c>
      <c r="AC5405" s="832">
        <v>0</v>
      </c>
      <c r="AD5405" s="832">
        <v>0</v>
      </c>
      <c r="AE5405" s="832">
        <v>0</v>
      </c>
      <c r="AF5405" s="832">
        <v>0</v>
      </c>
      <c r="AG5405" s="832">
        <v>0</v>
      </c>
      <c r="AH5405" s="832">
        <v>0</v>
      </c>
      <c r="AI5405" s="832">
        <v>0</v>
      </c>
    </row>
    <row r="5406" spans="1:35" ht="15" customHeight="1">
      <c r="A5406" s="832" t="s">
        <v>1150</v>
      </c>
      <c r="B5406" s="832">
        <v>2026</v>
      </c>
      <c r="C5406" s="832" t="s">
        <v>1700</v>
      </c>
      <c r="D5406" s="832" t="s">
        <v>1701</v>
      </c>
      <c r="E5406" s="832" t="s">
        <v>333</v>
      </c>
      <c r="F5406" s="832" t="s">
        <v>1119</v>
      </c>
      <c r="G5406" s="832">
        <v>0</v>
      </c>
      <c r="H5406" s="832">
        <v>0</v>
      </c>
      <c r="I5406" s="832">
        <v>0</v>
      </c>
      <c r="J5406" s="832">
        <v>0</v>
      </c>
      <c r="K5406" s="832">
        <v>0</v>
      </c>
      <c r="L5406" s="832">
        <v>0</v>
      </c>
      <c r="M5406" s="832">
        <v>0</v>
      </c>
      <c r="N5406" s="832">
        <v>0</v>
      </c>
      <c r="O5406" s="832">
        <v>0</v>
      </c>
      <c r="P5406" s="832">
        <v>0</v>
      </c>
      <c r="Q5406" s="832">
        <v>0</v>
      </c>
      <c r="R5406" s="832">
        <v>0</v>
      </c>
      <c r="S5406" s="832">
        <v>0</v>
      </c>
      <c r="T5406" s="832">
        <v>0</v>
      </c>
      <c r="U5406" s="832">
        <v>0</v>
      </c>
      <c r="V5406" s="832">
        <v>0</v>
      </c>
      <c r="W5406" s="832">
        <v>0</v>
      </c>
      <c r="X5406" s="832">
        <v>0</v>
      </c>
      <c r="Y5406" s="832">
        <v>0</v>
      </c>
      <c r="Z5406" s="832">
        <v>0</v>
      </c>
      <c r="AA5406" s="832">
        <v>0</v>
      </c>
      <c r="AB5406" s="832">
        <v>0</v>
      </c>
      <c r="AC5406" s="832">
        <v>0</v>
      </c>
      <c r="AD5406" s="832">
        <v>0</v>
      </c>
      <c r="AE5406" s="832">
        <v>0</v>
      </c>
      <c r="AF5406" s="832">
        <v>0</v>
      </c>
      <c r="AG5406" s="832">
        <v>0</v>
      </c>
      <c r="AH5406" s="832">
        <v>0</v>
      </c>
      <c r="AI5406" s="832">
        <v>0</v>
      </c>
    </row>
    <row r="5407" spans="1:35" ht="15" customHeight="1">
      <c r="A5407" s="832" t="s">
        <v>1150</v>
      </c>
      <c r="B5407" s="832">
        <v>2026</v>
      </c>
      <c r="C5407" s="832" t="s">
        <v>1702</v>
      </c>
      <c r="D5407" s="832" t="s">
        <v>1703</v>
      </c>
      <c r="E5407" s="832" t="s">
        <v>333</v>
      </c>
      <c r="F5407" s="832" t="s">
        <v>1119</v>
      </c>
      <c r="G5407" s="832">
        <v>0</v>
      </c>
      <c r="H5407" s="832">
        <v>0</v>
      </c>
      <c r="I5407" s="832">
        <v>0</v>
      </c>
      <c r="J5407" s="832">
        <v>0</v>
      </c>
      <c r="K5407" s="832">
        <v>0</v>
      </c>
      <c r="L5407" s="832">
        <v>0</v>
      </c>
      <c r="M5407" s="832">
        <v>0</v>
      </c>
      <c r="N5407" s="832">
        <v>0</v>
      </c>
      <c r="O5407" s="832">
        <v>0</v>
      </c>
      <c r="P5407" s="832">
        <v>0</v>
      </c>
      <c r="Q5407" s="832">
        <v>0</v>
      </c>
      <c r="R5407" s="832">
        <v>0</v>
      </c>
      <c r="S5407" s="832">
        <v>0</v>
      </c>
      <c r="T5407" s="832">
        <v>0</v>
      </c>
      <c r="U5407" s="832">
        <v>0</v>
      </c>
      <c r="V5407" s="832">
        <v>0</v>
      </c>
      <c r="W5407" s="832">
        <v>0</v>
      </c>
      <c r="X5407" s="832">
        <v>0</v>
      </c>
      <c r="Y5407" s="832">
        <v>0</v>
      </c>
      <c r="Z5407" s="832">
        <v>0</v>
      </c>
      <c r="AA5407" s="832">
        <v>0</v>
      </c>
      <c r="AB5407" s="832">
        <v>0</v>
      </c>
      <c r="AC5407" s="832">
        <v>0</v>
      </c>
      <c r="AD5407" s="832">
        <v>0</v>
      </c>
      <c r="AE5407" s="832">
        <v>0</v>
      </c>
      <c r="AF5407" s="832">
        <v>0</v>
      </c>
      <c r="AG5407" s="832">
        <v>0</v>
      </c>
      <c r="AH5407" s="832">
        <v>0</v>
      </c>
      <c r="AI5407" s="832">
        <v>0</v>
      </c>
    </row>
    <row r="5408" spans="1:35" ht="15" customHeight="1">
      <c r="A5408" s="832" t="s">
        <v>1150</v>
      </c>
      <c r="B5408" s="832">
        <v>2026</v>
      </c>
      <c r="C5408" s="832" t="s">
        <v>1704</v>
      </c>
      <c r="D5408" s="832" t="s">
        <v>1705</v>
      </c>
      <c r="E5408" s="832" t="s">
        <v>333</v>
      </c>
      <c r="F5408" s="832" t="s">
        <v>1119</v>
      </c>
      <c r="G5408" s="832">
        <v>0</v>
      </c>
      <c r="H5408" s="832">
        <v>0</v>
      </c>
      <c r="I5408" s="832">
        <v>0</v>
      </c>
      <c r="J5408" s="832">
        <v>0</v>
      </c>
      <c r="K5408" s="832">
        <v>0</v>
      </c>
      <c r="L5408" s="832">
        <v>0</v>
      </c>
      <c r="M5408" s="832">
        <v>0</v>
      </c>
      <c r="N5408" s="832">
        <v>0</v>
      </c>
      <c r="O5408" s="832">
        <v>0</v>
      </c>
      <c r="P5408" s="832">
        <v>0</v>
      </c>
      <c r="Q5408" s="832">
        <v>0</v>
      </c>
      <c r="R5408" s="832">
        <v>0</v>
      </c>
      <c r="S5408" s="832">
        <v>0</v>
      </c>
      <c r="T5408" s="832">
        <v>0</v>
      </c>
      <c r="U5408" s="832">
        <v>0</v>
      </c>
      <c r="V5408" s="832">
        <v>0</v>
      </c>
      <c r="W5408" s="832">
        <v>0</v>
      </c>
      <c r="X5408" s="832">
        <v>0</v>
      </c>
      <c r="Y5408" s="832">
        <v>0</v>
      </c>
      <c r="Z5408" s="832">
        <v>0</v>
      </c>
      <c r="AA5408" s="832">
        <v>0</v>
      </c>
      <c r="AB5408" s="832">
        <v>0</v>
      </c>
      <c r="AC5408" s="832">
        <v>0</v>
      </c>
      <c r="AD5408" s="832">
        <v>0</v>
      </c>
      <c r="AE5408" s="832">
        <v>0</v>
      </c>
      <c r="AF5408" s="832">
        <v>0</v>
      </c>
      <c r="AG5408" s="832">
        <v>0</v>
      </c>
      <c r="AH5408" s="832">
        <v>0</v>
      </c>
      <c r="AI5408" s="832">
        <v>0</v>
      </c>
    </row>
    <row r="5409" spans="1:35" ht="15" customHeight="1">
      <c r="A5409" s="832" t="s">
        <v>1150</v>
      </c>
      <c r="B5409" s="832">
        <v>2026</v>
      </c>
      <c r="C5409" s="832" t="s">
        <v>1706</v>
      </c>
      <c r="D5409" s="832" t="s">
        <v>1707</v>
      </c>
      <c r="E5409" s="832" t="s">
        <v>333</v>
      </c>
      <c r="F5409" s="832" t="s">
        <v>1119</v>
      </c>
      <c r="G5409" s="832">
        <v>0</v>
      </c>
      <c r="H5409" s="832">
        <v>0</v>
      </c>
      <c r="I5409" s="832">
        <v>0</v>
      </c>
      <c r="J5409" s="832">
        <v>0</v>
      </c>
      <c r="K5409" s="832">
        <v>0</v>
      </c>
      <c r="L5409" s="832">
        <v>0</v>
      </c>
      <c r="M5409" s="832">
        <v>0</v>
      </c>
      <c r="N5409" s="832">
        <v>0</v>
      </c>
      <c r="O5409" s="832">
        <v>0</v>
      </c>
      <c r="P5409" s="832">
        <v>0</v>
      </c>
      <c r="Q5409" s="832">
        <v>0</v>
      </c>
      <c r="R5409" s="832">
        <v>0</v>
      </c>
      <c r="S5409" s="832">
        <v>0</v>
      </c>
      <c r="T5409" s="832">
        <v>0</v>
      </c>
      <c r="U5409" s="832">
        <v>0</v>
      </c>
      <c r="V5409" s="832">
        <v>0</v>
      </c>
      <c r="W5409" s="832">
        <v>0</v>
      </c>
      <c r="X5409" s="832">
        <v>0</v>
      </c>
      <c r="Y5409" s="832">
        <v>0</v>
      </c>
      <c r="Z5409" s="832">
        <v>0</v>
      </c>
      <c r="AA5409" s="832">
        <v>0</v>
      </c>
      <c r="AB5409" s="832">
        <v>0</v>
      </c>
      <c r="AC5409" s="832">
        <v>0</v>
      </c>
      <c r="AD5409" s="832">
        <v>0</v>
      </c>
      <c r="AE5409" s="832">
        <v>0</v>
      </c>
      <c r="AF5409" s="832">
        <v>0</v>
      </c>
      <c r="AG5409" s="832">
        <v>0</v>
      </c>
      <c r="AH5409" s="832">
        <v>0</v>
      </c>
      <c r="AI5409" s="832">
        <v>0</v>
      </c>
    </row>
    <row r="5410" spans="1:35" ht="15" customHeight="1">
      <c r="A5410" s="832" t="s">
        <v>1150</v>
      </c>
      <c r="B5410" s="832">
        <v>2026</v>
      </c>
      <c r="C5410" s="832" t="s">
        <v>1708</v>
      </c>
      <c r="D5410" s="832" t="s">
        <v>1709</v>
      </c>
      <c r="E5410" s="832" t="s">
        <v>333</v>
      </c>
      <c r="F5410" s="832" t="s">
        <v>1119</v>
      </c>
      <c r="G5410" s="832">
        <v>0</v>
      </c>
      <c r="H5410" s="832">
        <v>0</v>
      </c>
      <c r="I5410" s="832">
        <v>0</v>
      </c>
      <c r="J5410" s="832">
        <v>0</v>
      </c>
      <c r="K5410" s="832">
        <v>0</v>
      </c>
      <c r="L5410" s="832">
        <v>0</v>
      </c>
      <c r="M5410" s="832">
        <v>0</v>
      </c>
      <c r="N5410" s="832">
        <v>0</v>
      </c>
      <c r="O5410" s="832">
        <v>0</v>
      </c>
      <c r="P5410" s="832">
        <v>0</v>
      </c>
      <c r="Q5410" s="832">
        <v>0</v>
      </c>
      <c r="R5410" s="832">
        <v>0</v>
      </c>
      <c r="S5410" s="832">
        <v>0</v>
      </c>
      <c r="T5410" s="832">
        <v>0</v>
      </c>
      <c r="U5410" s="832">
        <v>0</v>
      </c>
      <c r="V5410" s="832">
        <v>0</v>
      </c>
      <c r="W5410" s="832">
        <v>0</v>
      </c>
      <c r="X5410" s="832">
        <v>0</v>
      </c>
      <c r="Y5410" s="832">
        <v>0</v>
      </c>
      <c r="Z5410" s="832">
        <v>0</v>
      </c>
      <c r="AA5410" s="832">
        <v>0</v>
      </c>
      <c r="AB5410" s="832">
        <v>0</v>
      </c>
      <c r="AC5410" s="832">
        <v>0</v>
      </c>
      <c r="AD5410" s="832">
        <v>0</v>
      </c>
      <c r="AE5410" s="832">
        <v>0</v>
      </c>
      <c r="AF5410" s="832">
        <v>0</v>
      </c>
      <c r="AG5410" s="832">
        <v>0</v>
      </c>
      <c r="AH5410" s="832">
        <v>0</v>
      </c>
      <c r="AI5410" s="832">
        <v>0</v>
      </c>
    </row>
    <row r="5411" spans="1:35" ht="15" customHeight="1">
      <c r="A5411" s="832" t="s">
        <v>1150</v>
      </c>
      <c r="B5411" s="832">
        <v>2026</v>
      </c>
      <c r="C5411" s="832" t="s">
        <v>1710</v>
      </c>
      <c r="D5411" s="832" t="s">
        <v>1711</v>
      </c>
      <c r="E5411" s="832" t="s">
        <v>333</v>
      </c>
      <c r="F5411" s="832" t="s">
        <v>1119</v>
      </c>
      <c r="G5411" s="832">
        <v>0</v>
      </c>
      <c r="H5411" s="832">
        <v>0</v>
      </c>
      <c r="I5411" s="832">
        <v>0</v>
      </c>
      <c r="J5411" s="832">
        <v>0</v>
      </c>
      <c r="K5411" s="832">
        <v>0</v>
      </c>
      <c r="L5411" s="832">
        <v>0</v>
      </c>
      <c r="M5411" s="832">
        <v>0</v>
      </c>
      <c r="N5411" s="832">
        <v>0</v>
      </c>
      <c r="O5411" s="832">
        <v>0</v>
      </c>
      <c r="P5411" s="832">
        <v>0</v>
      </c>
      <c r="Q5411" s="832">
        <v>0</v>
      </c>
      <c r="R5411" s="832">
        <v>0</v>
      </c>
      <c r="S5411" s="832">
        <v>0</v>
      </c>
      <c r="T5411" s="832">
        <v>0</v>
      </c>
      <c r="U5411" s="832">
        <v>0</v>
      </c>
      <c r="V5411" s="832">
        <v>0</v>
      </c>
      <c r="W5411" s="832">
        <v>0</v>
      </c>
      <c r="X5411" s="832">
        <v>0</v>
      </c>
      <c r="Y5411" s="832">
        <v>0</v>
      </c>
      <c r="Z5411" s="832">
        <v>0</v>
      </c>
      <c r="AA5411" s="832">
        <v>0</v>
      </c>
      <c r="AB5411" s="832">
        <v>0</v>
      </c>
      <c r="AC5411" s="832">
        <v>0</v>
      </c>
      <c r="AD5411" s="832">
        <v>0</v>
      </c>
      <c r="AE5411" s="832">
        <v>0</v>
      </c>
      <c r="AF5411" s="832">
        <v>0</v>
      </c>
      <c r="AG5411" s="832">
        <v>0</v>
      </c>
      <c r="AH5411" s="832">
        <v>0</v>
      </c>
      <c r="AI5411" s="832">
        <v>0</v>
      </c>
    </row>
    <row r="5412" spans="1:35" ht="15" customHeight="1">
      <c r="A5412" s="832" t="s">
        <v>1150</v>
      </c>
      <c r="B5412" s="832">
        <v>2026</v>
      </c>
      <c r="C5412" s="832" t="s">
        <v>1712</v>
      </c>
      <c r="D5412" s="832" t="s">
        <v>1713</v>
      </c>
      <c r="E5412" s="832" t="s">
        <v>333</v>
      </c>
      <c r="F5412" s="832" t="s">
        <v>1119</v>
      </c>
      <c r="G5412" s="832">
        <v>0</v>
      </c>
      <c r="H5412" s="832">
        <v>0</v>
      </c>
      <c r="I5412" s="832">
        <v>0</v>
      </c>
      <c r="J5412" s="832">
        <v>0</v>
      </c>
      <c r="K5412" s="832">
        <v>0</v>
      </c>
      <c r="L5412" s="832">
        <v>0</v>
      </c>
      <c r="M5412" s="832">
        <v>0</v>
      </c>
      <c r="N5412" s="832">
        <v>0</v>
      </c>
      <c r="O5412" s="832">
        <v>0</v>
      </c>
      <c r="P5412" s="832">
        <v>0</v>
      </c>
      <c r="Q5412" s="832">
        <v>0</v>
      </c>
      <c r="R5412" s="832">
        <v>0</v>
      </c>
      <c r="S5412" s="832">
        <v>0</v>
      </c>
      <c r="T5412" s="832">
        <v>0</v>
      </c>
      <c r="U5412" s="832">
        <v>0</v>
      </c>
      <c r="V5412" s="832">
        <v>0</v>
      </c>
      <c r="W5412" s="832">
        <v>0</v>
      </c>
      <c r="X5412" s="832">
        <v>0</v>
      </c>
      <c r="Y5412" s="832">
        <v>0</v>
      </c>
      <c r="Z5412" s="832">
        <v>0</v>
      </c>
      <c r="AA5412" s="832">
        <v>0</v>
      </c>
      <c r="AB5412" s="832">
        <v>0</v>
      </c>
      <c r="AC5412" s="832">
        <v>0</v>
      </c>
      <c r="AD5412" s="832">
        <v>0</v>
      </c>
      <c r="AE5412" s="832">
        <v>0</v>
      </c>
      <c r="AF5412" s="832">
        <v>0</v>
      </c>
      <c r="AG5412" s="832">
        <v>0</v>
      </c>
      <c r="AH5412" s="832">
        <v>0</v>
      </c>
      <c r="AI5412" s="832">
        <v>0</v>
      </c>
    </row>
    <row r="5413" spans="1:35" ht="15" customHeight="1">
      <c r="A5413" s="832" t="s">
        <v>1150</v>
      </c>
      <c r="B5413" s="832">
        <v>2026</v>
      </c>
      <c r="C5413" s="832" t="s">
        <v>1714</v>
      </c>
      <c r="D5413" s="832" t="s">
        <v>1715</v>
      </c>
      <c r="E5413" s="832" t="s">
        <v>333</v>
      </c>
      <c r="F5413" s="832" t="s">
        <v>1119</v>
      </c>
      <c r="G5413" s="832">
        <v>0</v>
      </c>
      <c r="H5413" s="832">
        <v>0</v>
      </c>
      <c r="I5413" s="832">
        <v>0</v>
      </c>
      <c r="J5413" s="832">
        <v>0</v>
      </c>
      <c r="K5413" s="832">
        <v>0</v>
      </c>
      <c r="L5413" s="832">
        <v>0</v>
      </c>
      <c r="M5413" s="832">
        <v>0</v>
      </c>
      <c r="N5413" s="832">
        <v>0</v>
      </c>
      <c r="O5413" s="832">
        <v>0</v>
      </c>
      <c r="P5413" s="832">
        <v>0</v>
      </c>
      <c r="Q5413" s="832">
        <v>0</v>
      </c>
      <c r="R5413" s="832">
        <v>0</v>
      </c>
      <c r="S5413" s="832">
        <v>0</v>
      </c>
      <c r="T5413" s="832">
        <v>0</v>
      </c>
      <c r="U5413" s="832">
        <v>0</v>
      </c>
      <c r="V5413" s="832">
        <v>0</v>
      </c>
      <c r="W5413" s="832">
        <v>0</v>
      </c>
      <c r="X5413" s="832">
        <v>0</v>
      </c>
      <c r="Y5413" s="832">
        <v>0</v>
      </c>
      <c r="Z5413" s="832">
        <v>0</v>
      </c>
      <c r="AA5413" s="832">
        <v>0</v>
      </c>
      <c r="AB5413" s="832">
        <v>0</v>
      </c>
      <c r="AC5413" s="832">
        <v>0</v>
      </c>
      <c r="AD5413" s="832">
        <v>0</v>
      </c>
      <c r="AE5413" s="832">
        <v>0</v>
      </c>
      <c r="AF5413" s="832">
        <v>0</v>
      </c>
      <c r="AG5413" s="832">
        <v>0</v>
      </c>
      <c r="AH5413" s="832">
        <v>0</v>
      </c>
      <c r="AI5413" s="832">
        <v>0</v>
      </c>
    </row>
    <row r="5414" spans="1:35" ht="15" customHeight="1">
      <c r="A5414" s="832" t="s">
        <v>1150</v>
      </c>
      <c r="B5414" s="832">
        <v>2026</v>
      </c>
      <c r="C5414" s="832" t="s">
        <v>1716</v>
      </c>
      <c r="D5414" s="832" t="s">
        <v>1717</v>
      </c>
      <c r="E5414" s="832" t="s">
        <v>333</v>
      </c>
      <c r="F5414" s="832" t="s">
        <v>1119</v>
      </c>
      <c r="G5414" s="832">
        <v>0</v>
      </c>
      <c r="H5414" s="832">
        <v>0</v>
      </c>
      <c r="I5414" s="832">
        <v>0</v>
      </c>
      <c r="J5414" s="832">
        <v>0</v>
      </c>
      <c r="K5414" s="832">
        <v>0</v>
      </c>
      <c r="L5414" s="832">
        <v>0</v>
      </c>
      <c r="M5414" s="832">
        <v>0</v>
      </c>
      <c r="N5414" s="832">
        <v>0</v>
      </c>
      <c r="O5414" s="832">
        <v>0</v>
      </c>
      <c r="P5414" s="832">
        <v>0</v>
      </c>
      <c r="Q5414" s="832">
        <v>0</v>
      </c>
      <c r="R5414" s="832">
        <v>0</v>
      </c>
      <c r="S5414" s="832">
        <v>0</v>
      </c>
      <c r="T5414" s="832">
        <v>0</v>
      </c>
      <c r="U5414" s="832">
        <v>0</v>
      </c>
      <c r="V5414" s="832">
        <v>0</v>
      </c>
      <c r="W5414" s="832">
        <v>0</v>
      </c>
      <c r="X5414" s="832">
        <v>0</v>
      </c>
      <c r="Y5414" s="832">
        <v>0</v>
      </c>
      <c r="Z5414" s="832">
        <v>0</v>
      </c>
      <c r="AA5414" s="832">
        <v>0</v>
      </c>
      <c r="AB5414" s="832">
        <v>0</v>
      </c>
      <c r="AC5414" s="832">
        <v>0</v>
      </c>
      <c r="AD5414" s="832">
        <v>0</v>
      </c>
      <c r="AE5414" s="832">
        <v>0</v>
      </c>
      <c r="AF5414" s="832">
        <v>0</v>
      </c>
      <c r="AG5414" s="832">
        <v>0</v>
      </c>
      <c r="AH5414" s="832">
        <v>0</v>
      </c>
      <c r="AI5414" s="832">
        <v>0</v>
      </c>
    </row>
    <row r="5415" spans="1:35" ht="15" customHeight="1">
      <c r="A5415" s="832" t="s">
        <v>1150</v>
      </c>
      <c r="B5415" s="832">
        <v>2026</v>
      </c>
      <c r="C5415" s="832" t="s">
        <v>1718</v>
      </c>
      <c r="D5415" s="832" t="s">
        <v>1719</v>
      </c>
      <c r="E5415" s="832" t="s">
        <v>333</v>
      </c>
      <c r="F5415" s="832" t="s">
        <v>1119</v>
      </c>
      <c r="G5415" s="832">
        <v>0</v>
      </c>
      <c r="H5415" s="832">
        <v>0</v>
      </c>
      <c r="I5415" s="832">
        <v>0</v>
      </c>
      <c r="J5415" s="832">
        <v>0</v>
      </c>
      <c r="K5415" s="832">
        <v>0</v>
      </c>
      <c r="L5415" s="832">
        <v>0</v>
      </c>
      <c r="M5415" s="832">
        <v>0</v>
      </c>
      <c r="N5415" s="832">
        <v>0</v>
      </c>
      <c r="O5415" s="832">
        <v>0</v>
      </c>
      <c r="P5415" s="832">
        <v>0</v>
      </c>
      <c r="Q5415" s="832">
        <v>0</v>
      </c>
      <c r="R5415" s="832">
        <v>0</v>
      </c>
      <c r="S5415" s="832">
        <v>0</v>
      </c>
      <c r="T5415" s="832">
        <v>0</v>
      </c>
      <c r="U5415" s="832">
        <v>0</v>
      </c>
      <c r="V5415" s="832">
        <v>0</v>
      </c>
      <c r="W5415" s="832">
        <v>0</v>
      </c>
      <c r="X5415" s="832">
        <v>0</v>
      </c>
      <c r="Y5415" s="832">
        <v>0</v>
      </c>
      <c r="Z5415" s="832">
        <v>0</v>
      </c>
      <c r="AA5415" s="832">
        <v>0</v>
      </c>
      <c r="AB5415" s="832">
        <v>0</v>
      </c>
      <c r="AC5415" s="832">
        <v>0</v>
      </c>
      <c r="AD5415" s="832">
        <v>0</v>
      </c>
      <c r="AE5415" s="832">
        <v>0</v>
      </c>
      <c r="AF5415" s="832">
        <v>0</v>
      </c>
      <c r="AG5415" s="832">
        <v>0</v>
      </c>
      <c r="AH5415" s="832">
        <v>0</v>
      </c>
      <c r="AI5415" s="832">
        <v>0</v>
      </c>
    </row>
    <row r="5416" spans="1:35" ht="15" customHeight="1">
      <c r="A5416" s="832" t="s">
        <v>1150</v>
      </c>
      <c r="B5416" s="832">
        <v>2026</v>
      </c>
      <c r="C5416" s="832" t="s">
        <v>1720</v>
      </c>
      <c r="D5416" s="832" t="s">
        <v>1721</v>
      </c>
      <c r="E5416" s="832" t="s">
        <v>333</v>
      </c>
      <c r="F5416" s="832" t="s">
        <v>1119</v>
      </c>
      <c r="G5416" s="832">
        <v>0</v>
      </c>
      <c r="H5416" s="832">
        <v>0</v>
      </c>
      <c r="I5416" s="832">
        <v>0</v>
      </c>
      <c r="J5416" s="832">
        <v>0</v>
      </c>
      <c r="K5416" s="832">
        <v>0</v>
      </c>
      <c r="L5416" s="832">
        <v>0</v>
      </c>
      <c r="M5416" s="832">
        <v>0</v>
      </c>
      <c r="N5416" s="832">
        <v>0</v>
      </c>
      <c r="O5416" s="832">
        <v>0</v>
      </c>
      <c r="P5416" s="832">
        <v>0</v>
      </c>
      <c r="Q5416" s="832">
        <v>0</v>
      </c>
      <c r="R5416" s="832">
        <v>0</v>
      </c>
      <c r="S5416" s="832">
        <v>0</v>
      </c>
      <c r="T5416" s="832">
        <v>0</v>
      </c>
      <c r="U5416" s="832">
        <v>0</v>
      </c>
      <c r="V5416" s="832">
        <v>0</v>
      </c>
      <c r="W5416" s="832">
        <v>0</v>
      </c>
      <c r="X5416" s="832">
        <v>0</v>
      </c>
      <c r="Y5416" s="832">
        <v>0</v>
      </c>
      <c r="Z5416" s="832">
        <v>0</v>
      </c>
      <c r="AA5416" s="832">
        <v>0</v>
      </c>
      <c r="AB5416" s="832">
        <v>0</v>
      </c>
      <c r="AC5416" s="832">
        <v>0</v>
      </c>
      <c r="AD5416" s="832">
        <v>0</v>
      </c>
      <c r="AE5416" s="832">
        <v>0</v>
      </c>
      <c r="AF5416" s="832">
        <v>0</v>
      </c>
      <c r="AG5416" s="832">
        <v>0</v>
      </c>
      <c r="AH5416" s="832">
        <v>0</v>
      </c>
      <c r="AI5416" s="832">
        <v>0</v>
      </c>
    </row>
    <row r="5417" spans="1:35" ht="15" customHeight="1">
      <c r="A5417" s="832" t="s">
        <v>1150</v>
      </c>
      <c r="B5417" s="832">
        <v>2026</v>
      </c>
      <c r="C5417" s="832" t="s">
        <v>1722</v>
      </c>
      <c r="D5417" s="832" t="s">
        <v>1723</v>
      </c>
      <c r="E5417" s="832" t="s">
        <v>333</v>
      </c>
      <c r="F5417" s="832" t="s">
        <v>1119</v>
      </c>
      <c r="G5417" s="832">
        <v>0</v>
      </c>
      <c r="H5417" s="832">
        <v>0</v>
      </c>
      <c r="I5417" s="832">
        <v>0</v>
      </c>
      <c r="J5417" s="832">
        <v>0</v>
      </c>
      <c r="K5417" s="832">
        <v>0</v>
      </c>
      <c r="L5417" s="832">
        <v>0</v>
      </c>
      <c r="M5417" s="832">
        <v>0</v>
      </c>
      <c r="N5417" s="832">
        <v>0</v>
      </c>
      <c r="O5417" s="832">
        <v>0</v>
      </c>
      <c r="P5417" s="832">
        <v>0</v>
      </c>
      <c r="Q5417" s="832">
        <v>0</v>
      </c>
      <c r="R5417" s="832">
        <v>0</v>
      </c>
      <c r="S5417" s="832">
        <v>0</v>
      </c>
      <c r="T5417" s="832">
        <v>0</v>
      </c>
      <c r="U5417" s="832">
        <v>0</v>
      </c>
      <c r="V5417" s="832">
        <v>0</v>
      </c>
      <c r="W5417" s="832">
        <v>0</v>
      </c>
      <c r="X5417" s="832">
        <v>0</v>
      </c>
      <c r="Y5417" s="832">
        <v>0</v>
      </c>
      <c r="Z5417" s="832">
        <v>0</v>
      </c>
      <c r="AA5417" s="832">
        <v>0</v>
      </c>
      <c r="AB5417" s="832">
        <v>0</v>
      </c>
      <c r="AC5417" s="832">
        <v>0</v>
      </c>
      <c r="AD5417" s="832">
        <v>0</v>
      </c>
      <c r="AE5417" s="832">
        <v>0</v>
      </c>
      <c r="AF5417" s="832">
        <v>0</v>
      </c>
      <c r="AG5417" s="832">
        <v>0</v>
      </c>
      <c r="AH5417" s="832">
        <v>0</v>
      </c>
      <c r="AI5417" s="832">
        <v>0</v>
      </c>
    </row>
    <row r="5418" spans="1:35" ht="15" customHeight="1">
      <c r="A5418" s="832" t="s">
        <v>1150</v>
      </c>
      <c r="B5418" s="832">
        <v>2026</v>
      </c>
      <c r="C5418" s="832" t="s">
        <v>1724</v>
      </c>
      <c r="D5418" s="832" t="s">
        <v>1725</v>
      </c>
      <c r="E5418" s="832" t="s">
        <v>333</v>
      </c>
      <c r="F5418" s="832" t="s">
        <v>1119</v>
      </c>
      <c r="G5418" s="832">
        <v>0</v>
      </c>
      <c r="H5418" s="832">
        <v>0</v>
      </c>
      <c r="I5418" s="832">
        <v>0</v>
      </c>
      <c r="J5418" s="832">
        <v>0</v>
      </c>
      <c r="K5418" s="832">
        <v>0</v>
      </c>
      <c r="L5418" s="832">
        <v>0</v>
      </c>
      <c r="M5418" s="832">
        <v>0</v>
      </c>
      <c r="N5418" s="832">
        <v>0</v>
      </c>
      <c r="O5418" s="832">
        <v>0</v>
      </c>
      <c r="P5418" s="832">
        <v>0</v>
      </c>
      <c r="Q5418" s="832">
        <v>0</v>
      </c>
      <c r="R5418" s="832">
        <v>0</v>
      </c>
      <c r="S5418" s="832">
        <v>0</v>
      </c>
      <c r="T5418" s="832">
        <v>0</v>
      </c>
      <c r="U5418" s="832">
        <v>0</v>
      </c>
      <c r="V5418" s="832">
        <v>0</v>
      </c>
      <c r="W5418" s="832">
        <v>0</v>
      </c>
      <c r="X5418" s="832">
        <v>0</v>
      </c>
      <c r="Y5418" s="832">
        <v>0</v>
      </c>
      <c r="Z5418" s="832">
        <v>0</v>
      </c>
      <c r="AA5418" s="832">
        <v>0</v>
      </c>
      <c r="AB5418" s="832">
        <v>0</v>
      </c>
      <c r="AC5418" s="832">
        <v>0</v>
      </c>
      <c r="AD5418" s="832">
        <v>0</v>
      </c>
      <c r="AE5418" s="832">
        <v>0</v>
      </c>
      <c r="AF5418" s="832">
        <v>0</v>
      </c>
      <c r="AG5418" s="832">
        <v>0</v>
      </c>
      <c r="AH5418" s="832">
        <v>0</v>
      </c>
      <c r="AI5418" s="832">
        <v>0</v>
      </c>
    </row>
    <row r="5419" spans="1:35" ht="15" customHeight="1">
      <c r="A5419" s="832" t="s">
        <v>1150</v>
      </c>
      <c r="B5419" s="832">
        <v>2026</v>
      </c>
      <c r="C5419" s="832" t="s">
        <v>1726</v>
      </c>
      <c r="D5419" s="832" t="s">
        <v>1727</v>
      </c>
      <c r="E5419" s="832" t="s">
        <v>333</v>
      </c>
      <c r="F5419" s="832" t="s">
        <v>1119</v>
      </c>
      <c r="G5419" s="832">
        <v>0</v>
      </c>
      <c r="H5419" s="832">
        <v>0</v>
      </c>
      <c r="I5419" s="832">
        <v>0</v>
      </c>
      <c r="J5419" s="832">
        <v>0</v>
      </c>
      <c r="K5419" s="832">
        <v>0</v>
      </c>
      <c r="L5419" s="832">
        <v>0</v>
      </c>
      <c r="M5419" s="832">
        <v>0</v>
      </c>
      <c r="N5419" s="832">
        <v>0</v>
      </c>
      <c r="O5419" s="832">
        <v>0</v>
      </c>
      <c r="P5419" s="832">
        <v>0</v>
      </c>
      <c r="Q5419" s="832">
        <v>0</v>
      </c>
      <c r="R5419" s="832">
        <v>0</v>
      </c>
      <c r="S5419" s="832">
        <v>0</v>
      </c>
      <c r="T5419" s="832">
        <v>0</v>
      </c>
      <c r="U5419" s="832">
        <v>0</v>
      </c>
      <c r="V5419" s="832">
        <v>0</v>
      </c>
      <c r="W5419" s="832">
        <v>0</v>
      </c>
      <c r="X5419" s="832">
        <v>0</v>
      </c>
      <c r="Y5419" s="832">
        <v>0</v>
      </c>
      <c r="Z5419" s="832">
        <v>0</v>
      </c>
      <c r="AA5419" s="832">
        <v>0</v>
      </c>
      <c r="AB5419" s="832">
        <v>0</v>
      </c>
      <c r="AC5419" s="832">
        <v>0</v>
      </c>
      <c r="AD5419" s="832">
        <v>0</v>
      </c>
      <c r="AE5419" s="832">
        <v>0</v>
      </c>
      <c r="AF5419" s="832">
        <v>0</v>
      </c>
      <c r="AG5419" s="832">
        <v>0</v>
      </c>
      <c r="AH5419" s="832">
        <v>0</v>
      </c>
      <c r="AI5419" s="832">
        <v>0</v>
      </c>
    </row>
    <row r="5420" spans="1:35" ht="15" customHeight="1">
      <c r="A5420" s="832" t="s">
        <v>1150</v>
      </c>
      <c r="B5420" s="832">
        <v>2026</v>
      </c>
      <c r="C5420" s="832" t="s">
        <v>1728</v>
      </c>
      <c r="D5420" s="832" t="s">
        <v>1729</v>
      </c>
      <c r="E5420" s="832" t="s">
        <v>333</v>
      </c>
      <c r="F5420" s="832" t="s">
        <v>1119</v>
      </c>
      <c r="G5420" s="832">
        <v>0</v>
      </c>
      <c r="H5420" s="832">
        <v>0</v>
      </c>
      <c r="I5420" s="832">
        <v>0</v>
      </c>
      <c r="J5420" s="832">
        <v>0</v>
      </c>
      <c r="K5420" s="832">
        <v>0</v>
      </c>
      <c r="L5420" s="832">
        <v>0</v>
      </c>
      <c r="M5420" s="832">
        <v>0</v>
      </c>
      <c r="N5420" s="832">
        <v>0</v>
      </c>
      <c r="O5420" s="832">
        <v>0</v>
      </c>
      <c r="P5420" s="832">
        <v>0</v>
      </c>
      <c r="Q5420" s="832">
        <v>0</v>
      </c>
      <c r="R5420" s="832">
        <v>0</v>
      </c>
      <c r="S5420" s="832">
        <v>0</v>
      </c>
      <c r="T5420" s="832">
        <v>0</v>
      </c>
      <c r="U5420" s="832">
        <v>0</v>
      </c>
      <c r="V5420" s="832">
        <v>0</v>
      </c>
      <c r="W5420" s="832">
        <v>0</v>
      </c>
      <c r="X5420" s="832">
        <v>0</v>
      </c>
      <c r="Y5420" s="832">
        <v>0</v>
      </c>
      <c r="Z5420" s="832">
        <v>0</v>
      </c>
      <c r="AA5420" s="832">
        <v>0</v>
      </c>
      <c r="AB5420" s="832">
        <v>0</v>
      </c>
      <c r="AC5420" s="832">
        <v>0</v>
      </c>
      <c r="AD5420" s="832">
        <v>0</v>
      </c>
      <c r="AE5420" s="832">
        <v>0</v>
      </c>
      <c r="AF5420" s="832">
        <v>0</v>
      </c>
      <c r="AG5420" s="832">
        <v>0</v>
      </c>
      <c r="AH5420" s="832">
        <v>0</v>
      </c>
      <c r="AI5420" s="832">
        <v>0</v>
      </c>
    </row>
    <row r="5421" spans="1:35" ht="15" customHeight="1">
      <c r="A5421" s="832" t="s">
        <v>1150</v>
      </c>
      <c r="B5421" s="832">
        <v>2026</v>
      </c>
      <c r="C5421" s="832" t="s">
        <v>1730</v>
      </c>
      <c r="D5421" s="832" t="s">
        <v>1731</v>
      </c>
      <c r="E5421" s="832" t="s">
        <v>333</v>
      </c>
      <c r="F5421" s="832" t="s">
        <v>1119</v>
      </c>
      <c r="G5421" s="832">
        <v>0</v>
      </c>
      <c r="H5421" s="832">
        <v>0</v>
      </c>
      <c r="I5421" s="832">
        <v>0</v>
      </c>
      <c r="J5421" s="832">
        <v>0</v>
      </c>
      <c r="K5421" s="832">
        <v>0</v>
      </c>
      <c r="L5421" s="832">
        <v>0</v>
      </c>
      <c r="M5421" s="832">
        <v>0</v>
      </c>
      <c r="N5421" s="832">
        <v>0</v>
      </c>
      <c r="O5421" s="832">
        <v>0</v>
      </c>
      <c r="P5421" s="832">
        <v>0</v>
      </c>
      <c r="Q5421" s="832">
        <v>0</v>
      </c>
      <c r="R5421" s="832">
        <v>0</v>
      </c>
      <c r="S5421" s="832">
        <v>0</v>
      </c>
      <c r="T5421" s="832">
        <v>0</v>
      </c>
      <c r="U5421" s="832">
        <v>0</v>
      </c>
      <c r="V5421" s="832">
        <v>0</v>
      </c>
      <c r="W5421" s="832">
        <v>0</v>
      </c>
      <c r="X5421" s="832">
        <v>0</v>
      </c>
      <c r="Y5421" s="832">
        <v>0</v>
      </c>
      <c r="Z5421" s="832">
        <v>0</v>
      </c>
      <c r="AA5421" s="832">
        <v>0</v>
      </c>
      <c r="AB5421" s="832">
        <v>0</v>
      </c>
      <c r="AC5421" s="832">
        <v>0</v>
      </c>
      <c r="AD5421" s="832">
        <v>0</v>
      </c>
      <c r="AE5421" s="832">
        <v>0</v>
      </c>
      <c r="AF5421" s="832">
        <v>0</v>
      </c>
      <c r="AG5421" s="832">
        <v>0</v>
      </c>
      <c r="AH5421" s="832">
        <v>0</v>
      </c>
      <c r="AI5421" s="832">
        <v>0</v>
      </c>
    </row>
    <row r="5422" spans="1:35" ht="15" customHeight="1">
      <c r="A5422" s="832" t="s">
        <v>1150</v>
      </c>
      <c r="B5422" s="832">
        <v>2026</v>
      </c>
      <c r="C5422" s="832" t="s">
        <v>1732</v>
      </c>
      <c r="D5422" s="832" t="s">
        <v>1733</v>
      </c>
      <c r="E5422" s="832" t="s">
        <v>333</v>
      </c>
      <c r="F5422" s="832" t="s">
        <v>1119</v>
      </c>
      <c r="G5422" s="832">
        <v>0</v>
      </c>
      <c r="H5422" s="832">
        <v>0</v>
      </c>
      <c r="I5422" s="832">
        <v>0</v>
      </c>
      <c r="J5422" s="832">
        <v>0</v>
      </c>
      <c r="K5422" s="832">
        <v>0</v>
      </c>
      <c r="L5422" s="832">
        <v>0</v>
      </c>
      <c r="M5422" s="832">
        <v>0</v>
      </c>
      <c r="N5422" s="832">
        <v>0</v>
      </c>
      <c r="O5422" s="832">
        <v>0</v>
      </c>
      <c r="P5422" s="832">
        <v>0</v>
      </c>
      <c r="Q5422" s="832">
        <v>0</v>
      </c>
      <c r="R5422" s="832">
        <v>0</v>
      </c>
      <c r="S5422" s="832">
        <v>0</v>
      </c>
      <c r="T5422" s="832">
        <v>0</v>
      </c>
      <c r="U5422" s="832">
        <v>0</v>
      </c>
      <c r="V5422" s="832">
        <v>0</v>
      </c>
      <c r="W5422" s="832">
        <v>0</v>
      </c>
      <c r="X5422" s="832">
        <v>0</v>
      </c>
      <c r="Y5422" s="832">
        <v>0</v>
      </c>
      <c r="Z5422" s="832">
        <v>0</v>
      </c>
      <c r="AA5422" s="832">
        <v>0</v>
      </c>
      <c r="AB5422" s="832">
        <v>0</v>
      </c>
      <c r="AC5422" s="832">
        <v>0</v>
      </c>
      <c r="AD5422" s="832">
        <v>0</v>
      </c>
      <c r="AE5422" s="832">
        <v>0</v>
      </c>
      <c r="AF5422" s="832">
        <v>0</v>
      </c>
      <c r="AG5422" s="832">
        <v>0</v>
      </c>
      <c r="AH5422" s="832">
        <v>0</v>
      </c>
      <c r="AI5422" s="832">
        <v>0</v>
      </c>
    </row>
    <row r="5423" spans="1:35" ht="15" customHeight="1">
      <c r="A5423" s="832" t="s">
        <v>1150</v>
      </c>
      <c r="B5423" s="832">
        <v>2026</v>
      </c>
      <c r="C5423" s="832" t="s">
        <v>1734</v>
      </c>
      <c r="D5423" s="832" t="s">
        <v>1735</v>
      </c>
      <c r="E5423" s="832" t="s">
        <v>333</v>
      </c>
      <c r="F5423" s="832" t="s">
        <v>1119</v>
      </c>
      <c r="G5423" s="832">
        <v>0</v>
      </c>
      <c r="H5423" s="832">
        <v>0</v>
      </c>
      <c r="I5423" s="832">
        <v>0</v>
      </c>
      <c r="J5423" s="832">
        <v>0</v>
      </c>
      <c r="K5423" s="832">
        <v>0</v>
      </c>
      <c r="L5423" s="832">
        <v>0</v>
      </c>
      <c r="M5423" s="832">
        <v>0</v>
      </c>
      <c r="N5423" s="832">
        <v>0</v>
      </c>
      <c r="O5423" s="832">
        <v>0</v>
      </c>
      <c r="P5423" s="832">
        <v>0</v>
      </c>
      <c r="Q5423" s="832">
        <v>0</v>
      </c>
      <c r="R5423" s="832">
        <v>0</v>
      </c>
      <c r="S5423" s="832">
        <v>0</v>
      </c>
      <c r="T5423" s="832">
        <v>0</v>
      </c>
      <c r="U5423" s="832">
        <v>0</v>
      </c>
      <c r="V5423" s="832">
        <v>0</v>
      </c>
      <c r="W5423" s="832">
        <v>0</v>
      </c>
      <c r="X5423" s="832">
        <v>0</v>
      </c>
      <c r="Y5423" s="832">
        <v>0</v>
      </c>
      <c r="Z5423" s="832">
        <v>0</v>
      </c>
      <c r="AA5423" s="832">
        <v>0</v>
      </c>
      <c r="AB5423" s="832">
        <v>0</v>
      </c>
      <c r="AC5423" s="832">
        <v>0</v>
      </c>
      <c r="AD5423" s="832">
        <v>0</v>
      </c>
      <c r="AE5423" s="832">
        <v>0</v>
      </c>
      <c r="AF5423" s="832">
        <v>0</v>
      </c>
      <c r="AG5423" s="832">
        <v>0</v>
      </c>
      <c r="AH5423" s="832">
        <v>0</v>
      </c>
      <c r="AI5423" s="832">
        <v>0</v>
      </c>
    </row>
    <row r="5424" spans="1:35" ht="15" customHeight="1">
      <c r="A5424" s="832" t="s">
        <v>1150</v>
      </c>
      <c r="B5424" s="832">
        <v>2026</v>
      </c>
      <c r="C5424" s="832" t="s">
        <v>1736</v>
      </c>
      <c r="D5424" s="832" t="s">
        <v>1737</v>
      </c>
      <c r="E5424" s="832" t="s">
        <v>333</v>
      </c>
      <c r="F5424" s="832" t="s">
        <v>1119</v>
      </c>
      <c r="G5424" s="832">
        <v>0</v>
      </c>
      <c r="H5424" s="832">
        <v>0</v>
      </c>
      <c r="I5424" s="832">
        <v>0</v>
      </c>
      <c r="J5424" s="832">
        <v>0</v>
      </c>
      <c r="K5424" s="832">
        <v>0</v>
      </c>
      <c r="L5424" s="832">
        <v>0</v>
      </c>
      <c r="M5424" s="832">
        <v>0</v>
      </c>
      <c r="N5424" s="832">
        <v>0</v>
      </c>
      <c r="O5424" s="832">
        <v>0</v>
      </c>
      <c r="P5424" s="832">
        <v>0</v>
      </c>
      <c r="Q5424" s="832">
        <v>0</v>
      </c>
      <c r="R5424" s="832">
        <v>0</v>
      </c>
      <c r="S5424" s="832">
        <v>0</v>
      </c>
      <c r="T5424" s="832">
        <v>0</v>
      </c>
      <c r="U5424" s="832">
        <v>0</v>
      </c>
      <c r="V5424" s="832">
        <v>0</v>
      </c>
      <c r="W5424" s="832">
        <v>0</v>
      </c>
      <c r="X5424" s="832">
        <v>0</v>
      </c>
      <c r="Y5424" s="832">
        <v>0</v>
      </c>
      <c r="Z5424" s="832">
        <v>0</v>
      </c>
      <c r="AA5424" s="832">
        <v>0</v>
      </c>
      <c r="AB5424" s="832">
        <v>0</v>
      </c>
      <c r="AC5424" s="832">
        <v>0</v>
      </c>
      <c r="AD5424" s="832">
        <v>0</v>
      </c>
      <c r="AE5424" s="832">
        <v>0</v>
      </c>
      <c r="AF5424" s="832">
        <v>0</v>
      </c>
      <c r="AG5424" s="832">
        <v>0</v>
      </c>
      <c r="AH5424" s="832">
        <v>0</v>
      </c>
      <c r="AI5424" s="832">
        <v>0</v>
      </c>
    </row>
    <row r="5425" spans="1:35" ht="15" customHeight="1">
      <c r="A5425" s="832" t="s">
        <v>1150</v>
      </c>
      <c r="B5425" s="832">
        <v>2026</v>
      </c>
      <c r="C5425" s="832" t="s">
        <v>1738</v>
      </c>
      <c r="D5425" s="832" t="s">
        <v>1739</v>
      </c>
      <c r="E5425" s="832" t="s">
        <v>333</v>
      </c>
      <c r="F5425" s="832" t="s">
        <v>1119</v>
      </c>
      <c r="G5425" s="832">
        <v>0</v>
      </c>
      <c r="H5425" s="832">
        <v>0</v>
      </c>
      <c r="I5425" s="832">
        <v>0</v>
      </c>
      <c r="J5425" s="832">
        <v>0</v>
      </c>
      <c r="K5425" s="832">
        <v>0</v>
      </c>
      <c r="L5425" s="832">
        <v>0</v>
      </c>
      <c r="M5425" s="832">
        <v>0</v>
      </c>
      <c r="N5425" s="832">
        <v>0</v>
      </c>
      <c r="O5425" s="832">
        <v>0</v>
      </c>
      <c r="P5425" s="832">
        <v>0</v>
      </c>
      <c r="Q5425" s="832">
        <v>0</v>
      </c>
      <c r="R5425" s="832">
        <v>0</v>
      </c>
      <c r="S5425" s="832">
        <v>0</v>
      </c>
      <c r="T5425" s="832">
        <v>0</v>
      </c>
      <c r="U5425" s="832">
        <v>0</v>
      </c>
      <c r="V5425" s="832">
        <v>0</v>
      </c>
      <c r="W5425" s="832">
        <v>0</v>
      </c>
      <c r="X5425" s="832">
        <v>0</v>
      </c>
      <c r="Y5425" s="832">
        <v>0</v>
      </c>
      <c r="Z5425" s="832">
        <v>0</v>
      </c>
      <c r="AA5425" s="832">
        <v>0</v>
      </c>
      <c r="AB5425" s="832">
        <v>0</v>
      </c>
      <c r="AC5425" s="832">
        <v>0</v>
      </c>
      <c r="AD5425" s="832">
        <v>0</v>
      </c>
      <c r="AE5425" s="832">
        <v>0</v>
      </c>
      <c r="AF5425" s="832">
        <v>0</v>
      </c>
      <c r="AG5425" s="832">
        <v>0</v>
      </c>
      <c r="AH5425" s="832">
        <v>0</v>
      </c>
      <c r="AI5425" s="832">
        <v>0</v>
      </c>
    </row>
    <row r="5426" spans="1:35" ht="15" customHeight="1">
      <c r="A5426" s="832" t="s">
        <v>1150</v>
      </c>
      <c r="B5426" s="832">
        <v>2026</v>
      </c>
      <c r="C5426" s="832" t="s">
        <v>1740</v>
      </c>
      <c r="D5426" s="832" t="s">
        <v>1741</v>
      </c>
      <c r="E5426" s="832" t="s">
        <v>333</v>
      </c>
      <c r="F5426" s="832" t="s">
        <v>1119</v>
      </c>
      <c r="G5426" s="832">
        <v>0</v>
      </c>
      <c r="H5426" s="832">
        <v>0</v>
      </c>
      <c r="I5426" s="832">
        <v>0</v>
      </c>
      <c r="J5426" s="832">
        <v>0</v>
      </c>
      <c r="K5426" s="832">
        <v>0</v>
      </c>
      <c r="L5426" s="832">
        <v>0</v>
      </c>
      <c r="M5426" s="832">
        <v>0</v>
      </c>
      <c r="N5426" s="832">
        <v>0</v>
      </c>
      <c r="O5426" s="832">
        <v>0</v>
      </c>
      <c r="P5426" s="832">
        <v>0</v>
      </c>
      <c r="Q5426" s="832">
        <v>0</v>
      </c>
      <c r="R5426" s="832">
        <v>0</v>
      </c>
      <c r="S5426" s="832">
        <v>0</v>
      </c>
      <c r="T5426" s="832">
        <v>0</v>
      </c>
      <c r="U5426" s="832">
        <v>0</v>
      </c>
      <c r="V5426" s="832">
        <v>0</v>
      </c>
      <c r="W5426" s="832">
        <v>0</v>
      </c>
      <c r="X5426" s="832">
        <v>0</v>
      </c>
      <c r="Y5426" s="832">
        <v>0</v>
      </c>
      <c r="Z5426" s="832">
        <v>0</v>
      </c>
      <c r="AA5426" s="832">
        <v>0</v>
      </c>
      <c r="AB5426" s="832">
        <v>0</v>
      </c>
      <c r="AC5426" s="832">
        <v>0</v>
      </c>
      <c r="AD5426" s="832">
        <v>0</v>
      </c>
      <c r="AE5426" s="832">
        <v>0</v>
      </c>
      <c r="AF5426" s="832">
        <v>0</v>
      </c>
      <c r="AG5426" s="832">
        <v>0</v>
      </c>
      <c r="AH5426" s="832">
        <v>0</v>
      </c>
      <c r="AI5426" s="832">
        <v>0</v>
      </c>
    </row>
    <row r="5427" spans="1:35" ht="15" customHeight="1">
      <c r="A5427" s="832" t="s">
        <v>1150</v>
      </c>
      <c r="B5427" s="832">
        <v>2026</v>
      </c>
      <c r="C5427" s="832" t="s">
        <v>1742</v>
      </c>
      <c r="D5427" s="832" t="s">
        <v>1743</v>
      </c>
      <c r="E5427" s="832" t="s">
        <v>333</v>
      </c>
      <c r="F5427" s="832" t="s">
        <v>1119</v>
      </c>
      <c r="G5427" s="832">
        <v>0</v>
      </c>
      <c r="H5427" s="832">
        <v>0</v>
      </c>
      <c r="I5427" s="832">
        <v>0</v>
      </c>
      <c r="J5427" s="832">
        <v>0</v>
      </c>
      <c r="K5427" s="832">
        <v>0</v>
      </c>
      <c r="L5427" s="832">
        <v>0</v>
      </c>
      <c r="M5427" s="832">
        <v>0</v>
      </c>
      <c r="N5427" s="832">
        <v>0</v>
      </c>
      <c r="O5427" s="832">
        <v>0</v>
      </c>
      <c r="P5427" s="832">
        <v>0</v>
      </c>
      <c r="Q5427" s="832">
        <v>0</v>
      </c>
      <c r="R5427" s="832">
        <v>0</v>
      </c>
      <c r="S5427" s="832">
        <v>0</v>
      </c>
      <c r="T5427" s="832">
        <v>0</v>
      </c>
      <c r="U5427" s="832">
        <v>0</v>
      </c>
      <c r="V5427" s="832">
        <v>0</v>
      </c>
      <c r="W5427" s="832">
        <v>0</v>
      </c>
      <c r="X5427" s="832">
        <v>0</v>
      </c>
      <c r="Y5427" s="832">
        <v>0</v>
      </c>
      <c r="Z5427" s="832">
        <v>0</v>
      </c>
      <c r="AA5427" s="832">
        <v>0</v>
      </c>
      <c r="AB5427" s="832">
        <v>0</v>
      </c>
      <c r="AC5427" s="832">
        <v>0</v>
      </c>
      <c r="AD5427" s="832">
        <v>0</v>
      </c>
      <c r="AE5427" s="832">
        <v>0</v>
      </c>
      <c r="AF5427" s="832">
        <v>0</v>
      </c>
      <c r="AG5427" s="832">
        <v>0</v>
      </c>
      <c r="AH5427" s="832">
        <v>0</v>
      </c>
      <c r="AI5427" s="832">
        <v>0</v>
      </c>
    </row>
    <row r="5428" spans="1:35" ht="15" customHeight="1">
      <c r="A5428" s="832" t="s">
        <v>1150</v>
      </c>
      <c r="B5428" s="832">
        <v>2026</v>
      </c>
      <c r="C5428" s="832" t="s">
        <v>1744</v>
      </c>
      <c r="D5428" s="832" t="s">
        <v>1745</v>
      </c>
      <c r="E5428" s="832" t="s">
        <v>333</v>
      </c>
      <c r="F5428" s="832" t="s">
        <v>1119</v>
      </c>
      <c r="G5428" s="832">
        <v>0</v>
      </c>
      <c r="H5428" s="832">
        <v>0</v>
      </c>
      <c r="I5428" s="832">
        <v>0</v>
      </c>
      <c r="J5428" s="832">
        <v>0</v>
      </c>
      <c r="K5428" s="832">
        <v>0</v>
      </c>
      <c r="L5428" s="832">
        <v>0</v>
      </c>
      <c r="M5428" s="832">
        <v>0</v>
      </c>
      <c r="N5428" s="832">
        <v>0</v>
      </c>
      <c r="O5428" s="832">
        <v>0</v>
      </c>
      <c r="P5428" s="832">
        <v>0</v>
      </c>
      <c r="Q5428" s="832">
        <v>0</v>
      </c>
      <c r="R5428" s="832">
        <v>0</v>
      </c>
      <c r="S5428" s="832">
        <v>0</v>
      </c>
      <c r="T5428" s="832">
        <v>0</v>
      </c>
      <c r="U5428" s="832">
        <v>0</v>
      </c>
      <c r="V5428" s="832">
        <v>0</v>
      </c>
      <c r="W5428" s="832">
        <v>0</v>
      </c>
      <c r="X5428" s="832">
        <v>0</v>
      </c>
      <c r="Y5428" s="832">
        <v>0</v>
      </c>
      <c r="Z5428" s="832">
        <v>0</v>
      </c>
      <c r="AA5428" s="832">
        <v>0</v>
      </c>
      <c r="AB5428" s="832">
        <v>0</v>
      </c>
      <c r="AC5428" s="832">
        <v>0</v>
      </c>
      <c r="AD5428" s="832">
        <v>0</v>
      </c>
      <c r="AE5428" s="832">
        <v>0</v>
      </c>
      <c r="AF5428" s="832">
        <v>0</v>
      </c>
      <c r="AG5428" s="832">
        <v>0</v>
      </c>
      <c r="AH5428" s="832">
        <v>0</v>
      </c>
      <c r="AI5428" s="832">
        <v>0</v>
      </c>
    </row>
    <row r="5429" spans="1:35" ht="15" customHeight="1">
      <c r="A5429" s="832" t="s">
        <v>1150</v>
      </c>
      <c r="B5429" s="832">
        <v>2026</v>
      </c>
      <c r="C5429" s="832" t="s">
        <v>1746</v>
      </c>
      <c r="D5429" s="832" t="s">
        <v>1747</v>
      </c>
      <c r="E5429" s="832" t="s">
        <v>333</v>
      </c>
      <c r="F5429" s="832" t="s">
        <v>1119</v>
      </c>
      <c r="G5429" s="832">
        <v>0</v>
      </c>
      <c r="H5429" s="832">
        <v>0</v>
      </c>
      <c r="I5429" s="832">
        <v>0</v>
      </c>
      <c r="J5429" s="832">
        <v>0</v>
      </c>
      <c r="K5429" s="832">
        <v>0</v>
      </c>
      <c r="L5429" s="832">
        <v>0</v>
      </c>
      <c r="M5429" s="832">
        <v>0</v>
      </c>
      <c r="N5429" s="832">
        <v>0</v>
      </c>
      <c r="O5429" s="832">
        <v>0</v>
      </c>
      <c r="P5429" s="832">
        <v>0</v>
      </c>
      <c r="Q5429" s="832">
        <v>0</v>
      </c>
      <c r="R5429" s="832">
        <v>0</v>
      </c>
      <c r="S5429" s="832">
        <v>0</v>
      </c>
      <c r="T5429" s="832">
        <v>0</v>
      </c>
      <c r="U5429" s="832">
        <v>0</v>
      </c>
      <c r="V5429" s="832">
        <v>0</v>
      </c>
      <c r="W5429" s="832">
        <v>0</v>
      </c>
      <c r="X5429" s="832">
        <v>0</v>
      </c>
      <c r="Y5429" s="832">
        <v>0</v>
      </c>
      <c r="Z5429" s="832">
        <v>0</v>
      </c>
      <c r="AA5429" s="832">
        <v>0</v>
      </c>
      <c r="AB5429" s="832">
        <v>0</v>
      </c>
      <c r="AC5429" s="832">
        <v>0</v>
      </c>
      <c r="AD5429" s="832">
        <v>0</v>
      </c>
      <c r="AE5429" s="832">
        <v>0</v>
      </c>
      <c r="AF5429" s="832">
        <v>0</v>
      </c>
      <c r="AG5429" s="832">
        <v>0</v>
      </c>
      <c r="AH5429" s="832">
        <v>0</v>
      </c>
      <c r="AI5429" s="832">
        <v>0</v>
      </c>
    </row>
    <row r="5430" spans="1:35" ht="15" customHeight="1">
      <c r="A5430" s="832" t="s">
        <v>1150</v>
      </c>
      <c r="B5430" s="832">
        <v>2026</v>
      </c>
      <c r="C5430" s="832" t="s">
        <v>1748</v>
      </c>
      <c r="D5430" s="832" t="s">
        <v>1152</v>
      </c>
      <c r="E5430" s="832" t="s">
        <v>333</v>
      </c>
      <c r="F5430" s="832" t="s">
        <v>1119</v>
      </c>
      <c r="G5430" s="832">
        <v>0</v>
      </c>
      <c r="H5430" s="832">
        <v>0</v>
      </c>
      <c r="I5430" s="832">
        <v>0</v>
      </c>
      <c r="J5430" s="832">
        <v>0</v>
      </c>
      <c r="K5430" s="832">
        <v>0</v>
      </c>
      <c r="L5430" s="832">
        <v>0</v>
      </c>
      <c r="M5430" s="832">
        <v>0</v>
      </c>
      <c r="N5430" s="832">
        <v>0</v>
      </c>
      <c r="O5430" s="832">
        <v>0</v>
      </c>
      <c r="P5430" s="832">
        <v>0</v>
      </c>
      <c r="Q5430" s="832">
        <v>0</v>
      </c>
      <c r="R5430" s="832">
        <v>0</v>
      </c>
      <c r="S5430" s="832">
        <v>0</v>
      </c>
      <c r="T5430" s="832">
        <v>0</v>
      </c>
      <c r="U5430" s="832">
        <v>0</v>
      </c>
      <c r="V5430" s="832">
        <v>0</v>
      </c>
      <c r="W5430" s="832">
        <v>0</v>
      </c>
      <c r="X5430" s="832">
        <v>0</v>
      </c>
      <c r="Y5430" s="832">
        <v>0</v>
      </c>
      <c r="Z5430" s="832">
        <v>0</v>
      </c>
      <c r="AA5430" s="832">
        <v>0</v>
      </c>
      <c r="AB5430" s="832">
        <v>0</v>
      </c>
      <c r="AC5430" s="832">
        <v>0</v>
      </c>
      <c r="AD5430" s="832">
        <v>0</v>
      </c>
      <c r="AE5430" s="832">
        <v>0</v>
      </c>
      <c r="AF5430" s="832">
        <v>0</v>
      </c>
      <c r="AG5430" s="832">
        <v>0</v>
      </c>
      <c r="AH5430" s="832">
        <v>0</v>
      </c>
      <c r="AI5430" s="832">
        <v>0</v>
      </c>
    </row>
    <row r="5431" spans="1:35" ht="15" customHeight="1">
      <c r="A5431" s="832" t="s">
        <v>1150</v>
      </c>
      <c r="B5431" s="832">
        <v>2026</v>
      </c>
      <c r="C5431" s="832" t="s">
        <v>1749</v>
      </c>
      <c r="D5431" s="832" t="s">
        <v>1750</v>
      </c>
      <c r="E5431" s="832" t="s">
        <v>333</v>
      </c>
      <c r="F5431" s="832" t="s">
        <v>1119</v>
      </c>
      <c r="G5431" s="832">
        <v>0</v>
      </c>
      <c r="H5431" s="832">
        <v>0</v>
      </c>
      <c r="I5431" s="832">
        <v>0</v>
      </c>
      <c r="J5431" s="832">
        <v>0</v>
      </c>
      <c r="K5431" s="832">
        <v>0</v>
      </c>
      <c r="L5431" s="832">
        <v>0</v>
      </c>
      <c r="M5431" s="832">
        <v>0</v>
      </c>
      <c r="N5431" s="832">
        <v>0</v>
      </c>
      <c r="O5431" s="832">
        <v>0</v>
      </c>
      <c r="P5431" s="832">
        <v>0</v>
      </c>
      <c r="Q5431" s="832">
        <v>0</v>
      </c>
      <c r="R5431" s="832">
        <v>0</v>
      </c>
      <c r="S5431" s="832">
        <v>0</v>
      </c>
      <c r="T5431" s="832">
        <v>0</v>
      </c>
      <c r="U5431" s="832">
        <v>0</v>
      </c>
      <c r="V5431" s="832">
        <v>0</v>
      </c>
      <c r="W5431" s="832">
        <v>0</v>
      </c>
      <c r="X5431" s="832">
        <v>0</v>
      </c>
      <c r="Y5431" s="832">
        <v>0</v>
      </c>
      <c r="Z5431" s="832">
        <v>0</v>
      </c>
      <c r="AA5431" s="832">
        <v>0</v>
      </c>
      <c r="AB5431" s="832">
        <v>0</v>
      </c>
      <c r="AC5431" s="832">
        <v>0</v>
      </c>
      <c r="AD5431" s="832">
        <v>0</v>
      </c>
      <c r="AE5431" s="832">
        <v>0</v>
      </c>
      <c r="AF5431" s="832">
        <v>0</v>
      </c>
      <c r="AG5431" s="832">
        <v>0</v>
      </c>
      <c r="AH5431" s="832">
        <v>0</v>
      </c>
      <c r="AI5431" s="832">
        <v>0</v>
      </c>
    </row>
    <row r="5432" spans="1:35" ht="15" customHeight="1">
      <c r="A5432" s="832" t="s">
        <v>1150</v>
      </c>
      <c r="B5432" s="832">
        <v>2026</v>
      </c>
      <c r="C5432" s="832" t="s">
        <v>1751</v>
      </c>
      <c r="D5432" s="832" t="s">
        <v>1752</v>
      </c>
      <c r="E5432" s="832" t="s">
        <v>333</v>
      </c>
      <c r="F5432" s="832" t="s">
        <v>1119</v>
      </c>
      <c r="G5432" s="832">
        <v>0</v>
      </c>
      <c r="H5432" s="832">
        <v>0</v>
      </c>
      <c r="I5432" s="832">
        <v>0</v>
      </c>
      <c r="J5432" s="832">
        <v>0</v>
      </c>
      <c r="K5432" s="832">
        <v>0</v>
      </c>
      <c r="L5432" s="832">
        <v>0</v>
      </c>
      <c r="M5432" s="832">
        <v>0</v>
      </c>
      <c r="N5432" s="832">
        <v>0</v>
      </c>
      <c r="O5432" s="832">
        <v>0</v>
      </c>
      <c r="P5432" s="832">
        <v>0</v>
      </c>
      <c r="Q5432" s="832">
        <v>0</v>
      </c>
      <c r="R5432" s="832">
        <v>0</v>
      </c>
      <c r="S5432" s="832">
        <v>0</v>
      </c>
      <c r="T5432" s="832">
        <v>0</v>
      </c>
      <c r="U5432" s="832">
        <v>0</v>
      </c>
      <c r="V5432" s="832">
        <v>0</v>
      </c>
      <c r="W5432" s="832">
        <v>0</v>
      </c>
      <c r="X5432" s="832">
        <v>0</v>
      </c>
      <c r="Y5432" s="832">
        <v>0</v>
      </c>
      <c r="Z5432" s="832">
        <v>0</v>
      </c>
      <c r="AA5432" s="832">
        <v>0</v>
      </c>
      <c r="AB5432" s="832">
        <v>0</v>
      </c>
      <c r="AC5432" s="832">
        <v>0</v>
      </c>
      <c r="AD5432" s="832">
        <v>0</v>
      </c>
      <c r="AE5432" s="832">
        <v>0</v>
      </c>
      <c r="AF5432" s="832">
        <v>0</v>
      </c>
      <c r="AG5432" s="832">
        <v>0</v>
      </c>
      <c r="AH5432" s="832">
        <v>0</v>
      </c>
      <c r="AI5432" s="832">
        <v>0</v>
      </c>
    </row>
    <row r="5433" spans="1:35" ht="15" customHeight="1">
      <c r="A5433" s="832" t="s">
        <v>1150</v>
      </c>
      <c r="B5433" s="832">
        <v>2026</v>
      </c>
      <c r="C5433" s="832" t="s">
        <v>1753</v>
      </c>
      <c r="D5433" s="832" t="s">
        <v>1754</v>
      </c>
      <c r="E5433" s="832" t="s">
        <v>333</v>
      </c>
      <c r="F5433" s="832" t="s">
        <v>1119</v>
      </c>
      <c r="G5433" s="832">
        <v>0</v>
      </c>
      <c r="H5433" s="832">
        <v>0</v>
      </c>
      <c r="I5433" s="832">
        <v>0</v>
      </c>
      <c r="J5433" s="832">
        <v>0</v>
      </c>
      <c r="K5433" s="832">
        <v>0</v>
      </c>
      <c r="L5433" s="832">
        <v>0</v>
      </c>
      <c r="M5433" s="832">
        <v>0</v>
      </c>
      <c r="N5433" s="832">
        <v>0</v>
      </c>
      <c r="O5433" s="832">
        <v>0</v>
      </c>
      <c r="P5433" s="832">
        <v>0</v>
      </c>
      <c r="Q5433" s="832">
        <v>0</v>
      </c>
      <c r="R5433" s="832">
        <v>0</v>
      </c>
      <c r="S5433" s="832">
        <v>0</v>
      </c>
      <c r="T5433" s="832">
        <v>0</v>
      </c>
      <c r="U5433" s="832">
        <v>0</v>
      </c>
      <c r="V5433" s="832">
        <v>0</v>
      </c>
      <c r="W5433" s="832">
        <v>0</v>
      </c>
      <c r="X5433" s="832">
        <v>0</v>
      </c>
      <c r="Y5433" s="832">
        <v>0</v>
      </c>
      <c r="Z5433" s="832">
        <v>0</v>
      </c>
      <c r="AA5433" s="832">
        <v>0</v>
      </c>
      <c r="AB5433" s="832">
        <v>0</v>
      </c>
      <c r="AC5433" s="832">
        <v>0</v>
      </c>
      <c r="AD5433" s="832">
        <v>0</v>
      </c>
      <c r="AE5433" s="832">
        <v>0</v>
      </c>
      <c r="AF5433" s="832">
        <v>0</v>
      </c>
      <c r="AG5433" s="832">
        <v>0</v>
      </c>
      <c r="AH5433" s="832">
        <v>0</v>
      </c>
      <c r="AI5433" s="832">
        <v>0</v>
      </c>
    </row>
    <row r="5434" spans="1:35" ht="15" customHeight="1">
      <c r="A5434" s="832" t="s">
        <v>1150</v>
      </c>
      <c r="B5434" s="832">
        <v>2026</v>
      </c>
      <c r="C5434" s="832" t="s">
        <v>1755</v>
      </c>
      <c r="D5434" s="832" t="s">
        <v>1756</v>
      </c>
      <c r="E5434" s="832" t="s">
        <v>333</v>
      </c>
      <c r="F5434" s="832" t="s">
        <v>1119</v>
      </c>
      <c r="G5434" s="832">
        <v>0</v>
      </c>
      <c r="H5434" s="832">
        <v>0</v>
      </c>
      <c r="I5434" s="832">
        <v>0</v>
      </c>
      <c r="J5434" s="832">
        <v>0</v>
      </c>
      <c r="K5434" s="832">
        <v>0</v>
      </c>
      <c r="L5434" s="832">
        <v>0</v>
      </c>
      <c r="M5434" s="832">
        <v>0</v>
      </c>
      <c r="N5434" s="832">
        <v>0</v>
      </c>
      <c r="O5434" s="832">
        <v>0</v>
      </c>
      <c r="P5434" s="832">
        <v>0</v>
      </c>
      <c r="Q5434" s="832">
        <v>0</v>
      </c>
      <c r="R5434" s="832">
        <v>0</v>
      </c>
      <c r="S5434" s="832">
        <v>0</v>
      </c>
      <c r="T5434" s="832">
        <v>0</v>
      </c>
      <c r="U5434" s="832">
        <v>0</v>
      </c>
      <c r="V5434" s="832">
        <v>0</v>
      </c>
      <c r="W5434" s="832">
        <v>0</v>
      </c>
      <c r="X5434" s="832">
        <v>0</v>
      </c>
      <c r="Y5434" s="832">
        <v>0</v>
      </c>
      <c r="Z5434" s="832">
        <v>0</v>
      </c>
      <c r="AA5434" s="832">
        <v>0</v>
      </c>
      <c r="AB5434" s="832">
        <v>0</v>
      </c>
      <c r="AC5434" s="832">
        <v>0</v>
      </c>
      <c r="AD5434" s="832">
        <v>0</v>
      </c>
      <c r="AE5434" s="832">
        <v>0</v>
      </c>
      <c r="AF5434" s="832">
        <v>0</v>
      </c>
      <c r="AG5434" s="832">
        <v>0</v>
      </c>
      <c r="AH5434" s="832">
        <v>0</v>
      </c>
      <c r="AI5434" s="832">
        <v>0</v>
      </c>
    </row>
    <row r="5435" spans="1:35" ht="15" customHeight="1">
      <c r="A5435" s="832" t="s">
        <v>1150</v>
      </c>
      <c r="B5435" s="832">
        <v>2026</v>
      </c>
      <c r="C5435" s="832" t="s">
        <v>1757</v>
      </c>
      <c r="D5435" s="832" t="s">
        <v>1758</v>
      </c>
      <c r="E5435" s="832" t="s">
        <v>333</v>
      </c>
      <c r="F5435" s="832" t="s">
        <v>1119</v>
      </c>
      <c r="G5435" s="832">
        <v>0</v>
      </c>
      <c r="H5435" s="832">
        <v>0</v>
      </c>
      <c r="I5435" s="832">
        <v>0</v>
      </c>
      <c r="J5435" s="832">
        <v>0</v>
      </c>
      <c r="K5435" s="832">
        <v>0</v>
      </c>
      <c r="L5435" s="832">
        <v>0</v>
      </c>
      <c r="M5435" s="832">
        <v>0</v>
      </c>
      <c r="N5435" s="832">
        <v>0</v>
      </c>
      <c r="O5435" s="832">
        <v>0</v>
      </c>
      <c r="P5435" s="832">
        <v>0</v>
      </c>
      <c r="Q5435" s="832">
        <v>0</v>
      </c>
      <c r="R5435" s="832">
        <v>0</v>
      </c>
      <c r="S5435" s="832">
        <v>0</v>
      </c>
      <c r="T5435" s="832">
        <v>0</v>
      </c>
      <c r="U5435" s="832">
        <v>0</v>
      </c>
      <c r="V5435" s="832">
        <v>0</v>
      </c>
      <c r="W5435" s="832">
        <v>0</v>
      </c>
      <c r="X5435" s="832">
        <v>0</v>
      </c>
      <c r="Y5435" s="832">
        <v>0</v>
      </c>
      <c r="Z5435" s="832">
        <v>0</v>
      </c>
      <c r="AA5435" s="832">
        <v>0</v>
      </c>
      <c r="AB5435" s="832">
        <v>0</v>
      </c>
      <c r="AC5435" s="832">
        <v>0</v>
      </c>
      <c r="AD5435" s="832">
        <v>0</v>
      </c>
      <c r="AE5435" s="832">
        <v>0</v>
      </c>
      <c r="AF5435" s="832">
        <v>0</v>
      </c>
      <c r="AG5435" s="832">
        <v>0</v>
      </c>
      <c r="AH5435" s="832">
        <v>0</v>
      </c>
      <c r="AI5435" s="832">
        <v>0</v>
      </c>
    </row>
    <row r="5436" spans="1:35" ht="15" customHeight="1">
      <c r="A5436" s="832" t="s">
        <v>1150</v>
      </c>
      <c r="B5436" s="832">
        <v>2026</v>
      </c>
      <c r="C5436" s="832" t="s">
        <v>1759</v>
      </c>
      <c r="D5436" s="832" t="s">
        <v>1760</v>
      </c>
      <c r="E5436" s="832" t="s">
        <v>333</v>
      </c>
      <c r="F5436" s="832" t="s">
        <v>1119</v>
      </c>
      <c r="G5436" s="832">
        <v>0</v>
      </c>
      <c r="H5436" s="832">
        <v>0</v>
      </c>
      <c r="I5436" s="832">
        <v>0</v>
      </c>
      <c r="J5436" s="832">
        <v>0</v>
      </c>
      <c r="K5436" s="832">
        <v>0</v>
      </c>
      <c r="L5436" s="832">
        <v>0</v>
      </c>
      <c r="M5436" s="832">
        <v>0</v>
      </c>
      <c r="N5436" s="832">
        <v>0</v>
      </c>
      <c r="O5436" s="832">
        <v>0</v>
      </c>
      <c r="P5436" s="832">
        <v>0</v>
      </c>
      <c r="Q5436" s="832">
        <v>0</v>
      </c>
      <c r="R5436" s="832">
        <v>0</v>
      </c>
      <c r="S5436" s="832">
        <v>0</v>
      </c>
      <c r="T5436" s="832">
        <v>0</v>
      </c>
      <c r="U5436" s="832">
        <v>0</v>
      </c>
      <c r="V5436" s="832">
        <v>0</v>
      </c>
      <c r="W5436" s="832">
        <v>0</v>
      </c>
      <c r="X5436" s="832">
        <v>0</v>
      </c>
      <c r="Y5436" s="832">
        <v>0</v>
      </c>
      <c r="Z5436" s="832">
        <v>0</v>
      </c>
      <c r="AA5436" s="832">
        <v>0</v>
      </c>
      <c r="AB5436" s="832">
        <v>0</v>
      </c>
      <c r="AC5436" s="832">
        <v>0</v>
      </c>
      <c r="AD5436" s="832">
        <v>0</v>
      </c>
      <c r="AE5436" s="832">
        <v>0</v>
      </c>
      <c r="AF5436" s="832">
        <v>0</v>
      </c>
      <c r="AG5436" s="832">
        <v>0</v>
      </c>
      <c r="AH5436" s="832">
        <v>0</v>
      </c>
      <c r="AI5436" s="832">
        <v>0</v>
      </c>
    </row>
    <row r="5437" spans="1:35" ht="15" customHeight="1">
      <c r="A5437" s="832" t="s">
        <v>1150</v>
      </c>
      <c r="B5437" s="832">
        <v>2026</v>
      </c>
      <c r="C5437" s="832" t="s">
        <v>1761</v>
      </c>
      <c r="D5437" s="832" t="s">
        <v>1762</v>
      </c>
      <c r="E5437" s="832" t="s">
        <v>333</v>
      </c>
      <c r="F5437" s="832" t="s">
        <v>1119</v>
      </c>
      <c r="G5437" s="832">
        <v>0</v>
      </c>
      <c r="H5437" s="832">
        <v>0</v>
      </c>
      <c r="I5437" s="832">
        <v>0</v>
      </c>
      <c r="J5437" s="832">
        <v>0</v>
      </c>
      <c r="K5437" s="832">
        <v>0</v>
      </c>
      <c r="L5437" s="832">
        <v>0</v>
      </c>
      <c r="M5437" s="832">
        <v>0</v>
      </c>
      <c r="N5437" s="832">
        <v>0</v>
      </c>
      <c r="O5437" s="832">
        <v>0</v>
      </c>
      <c r="P5437" s="832">
        <v>0</v>
      </c>
      <c r="Q5437" s="832">
        <v>0</v>
      </c>
      <c r="R5437" s="832">
        <v>0</v>
      </c>
      <c r="S5437" s="832">
        <v>0</v>
      </c>
      <c r="T5437" s="832">
        <v>0</v>
      </c>
      <c r="U5437" s="832">
        <v>0</v>
      </c>
      <c r="V5437" s="832">
        <v>0</v>
      </c>
      <c r="W5437" s="832">
        <v>0</v>
      </c>
      <c r="X5437" s="832">
        <v>0</v>
      </c>
      <c r="Y5437" s="832">
        <v>0</v>
      </c>
      <c r="Z5437" s="832">
        <v>0</v>
      </c>
      <c r="AA5437" s="832">
        <v>0</v>
      </c>
      <c r="AB5437" s="832">
        <v>0</v>
      </c>
      <c r="AC5437" s="832">
        <v>0</v>
      </c>
      <c r="AD5437" s="832">
        <v>0</v>
      </c>
      <c r="AE5437" s="832">
        <v>0</v>
      </c>
      <c r="AF5437" s="832">
        <v>0</v>
      </c>
      <c r="AG5437" s="832">
        <v>0</v>
      </c>
      <c r="AH5437" s="832">
        <v>0</v>
      </c>
      <c r="AI5437" s="832">
        <v>0</v>
      </c>
    </row>
    <row r="5438" spans="1:35" ht="15" customHeight="1">
      <c r="A5438" s="832" t="s">
        <v>1150</v>
      </c>
      <c r="B5438" s="832">
        <v>2026</v>
      </c>
      <c r="C5438" s="832" t="s">
        <v>1763</v>
      </c>
      <c r="D5438" s="832" t="s">
        <v>1764</v>
      </c>
      <c r="E5438" s="832" t="s">
        <v>333</v>
      </c>
      <c r="F5438" s="832" t="s">
        <v>1119</v>
      </c>
      <c r="G5438" s="832">
        <v>0</v>
      </c>
      <c r="H5438" s="832">
        <v>0</v>
      </c>
      <c r="I5438" s="832">
        <v>0</v>
      </c>
      <c r="J5438" s="832">
        <v>0</v>
      </c>
      <c r="K5438" s="832">
        <v>0</v>
      </c>
      <c r="L5438" s="832">
        <v>0</v>
      </c>
      <c r="M5438" s="832">
        <v>0</v>
      </c>
      <c r="N5438" s="832">
        <v>0</v>
      </c>
      <c r="O5438" s="832">
        <v>0</v>
      </c>
      <c r="P5438" s="832">
        <v>0</v>
      </c>
      <c r="Q5438" s="832">
        <v>0</v>
      </c>
      <c r="R5438" s="832">
        <v>0</v>
      </c>
      <c r="S5438" s="832">
        <v>0</v>
      </c>
      <c r="T5438" s="832">
        <v>0</v>
      </c>
      <c r="U5438" s="832">
        <v>0</v>
      </c>
      <c r="V5438" s="832">
        <v>0</v>
      </c>
      <c r="W5438" s="832">
        <v>0</v>
      </c>
      <c r="X5438" s="832">
        <v>0</v>
      </c>
      <c r="Y5438" s="832">
        <v>0</v>
      </c>
      <c r="Z5438" s="832">
        <v>0</v>
      </c>
      <c r="AA5438" s="832">
        <v>0</v>
      </c>
      <c r="AB5438" s="832">
        <v>0</v>
      </c>
      <c r="AC5438" s="832">
        <v>0</v>
      </c>
      <c r="AD5438" s="832">
        <v>0</v>
      </c>
      <c r="AE5438" s="832">
        <v>0</v>
      </c>
      <c r="AF5438" s="832">
        <v>0</v>
      </c>
      <c r="AG5438" s="832">
        <v>0</v>
      </c>
      <c r="AH5438" s="832">
        <v>0</v>
      </c>
      <c r="AI5438" s="832">
        <v>0</v>
      </c>
    </row>
    <row r="5439" spans="1:35" ht="15" customHeight="1">
      <c r="A5439" s="832" t="s">
        <v>1150</v>
      </c>
      <c r="B5439" s="832">
        <v>2026</v>
      </c>
      <c r="C5439" s="832" t="s">
        <v>1765</v>
      </c>
      <c r="D5439" s="832" t="s">
        <v>1766</v>
      </c>
      <c r="E5439" s="832" t="s">
        <v>333</v>
      </c>
      <c r="F5439" s="832" t="s">
        <v>1119</v>
      </c>
      <c r="G5439" s="832">
        <v>0</v>
      </c>
      <c r="H5439" s="832">
        <v>0</v>
      </c>
      <c r="I5439" s="832">
        <v>0</v>
      </c>
      <c r="J5439" s="832">
        <v>0</v>
      </c>
      <c r="K5439" s="832">
        <v>0</v>
      </c>
      <c r="L5439" s="832">
        <v>0</v>
      </c>
      <c r="M5439" s="832">
        <v>0</v>
      </c>
      <c r="N5439" s="832">
        <v>0</v>
      </c>
      <c r="O5439" s="832">
        <v>0</v>
      </c>
      <c r="P5439" s="832">
        <v>0</v>
      </c>
      <c r="Q5439" s="832">
        <v>0</v>
      </c>
      <c r="R5439" s="832">
        <v>0</v>
      </c>
      <c r="S5439" s="832">
        <v>0</v>
      </c>
      <c r="T5439" s="832">
        <v>0</v>
      </c>
      <c r="U5439" s="832">
        <v>0</v>
      </c>
      <c r="V5439" s="832">
        <v>0</v>
      </c>
      <c r="W5439" s="832">
        <v>0</v>
      </c>
      <c r="X5439" s="832">
        <v>0</v>
      </c>
      <c r="Y5439" s="832">
        <v>0</v>
      </c>
      <c r="Z5439" s="832">
        <v>0</v>
      </c>
      <c r="AA5439" s="832">
        <v>0</v>
      </c>
      <c r="AB5439" s="832">
        <v>0</v>
      </c>
      <c r="AC5439" s="832">
        <v>0</v>
      </c>
      <c r="AD5439" s="832">
        <v>0</v>
      </c>
      <c r="AE5439" s="832">
        <v>0</v>
      </c>
      <c r="AF5439" s="832">
        <v>0</v>
      </c>
      <c r="AG5439" s="832">
        <v>0</v>
      </c>
      <c r="AH5439" s="832">
        <v>0</v>
      </c>
      <c r="AI5439" s="832">
        <v>0</v>
      </c>
    </row>
    <row r="5440" spans="1:35" ht="15" customHeight="1">
      <c r="A5440" s="832" t="s">
        <v>1150</v>
      </c>
      <c r="B5440" s="832">
        <v>2026</v>
      </c>
      <c r="C5440" s="832" t="s">
        <v>1767</v>
      </c>
      <c r="D5440" s="832" t="s">
        <v>1768</v>
      </c>
      <c r="E5440" s="832" t="s">
        <v>333</v>
      </c>
      <c r="F5440" s="832" t="s">
        <v>1119</v>
      </c>
      <c r="G5440" s="832">
        <v>0</v>
      </c>
      <c r="H5440" s="832">
        <v>0</v>
      </c>
      <c r="I5440" s="832">
        <v>0</v>
      </c>
      <c r="J5440" s="832">
        <v>0</v>
      </c>
      <c r="K5440" s="832">
        <v>0</v>
      </c>
      <c r="L5440" s="832">
        <v>0</v>
      </c>
      <c r="M5440" s="832">
        <v>0</v>
      </c>
      <c r="N5440" s="832">
        <v>0</v>
      </c>
      <c r="O5440" s="832">
        <v>0</v>
      </c>
      <c r="P5440" s="832">
        <v>0</v>
      </c>
      <c r="Q5440" s="832">
        <v>0</v>
      </c>
      <c r="R5440" s="832">
        <v>0</v>
      </c>
      <c r="S5440" s="832">
        <v>0</v>
      </c>
      <c r="T5440" s="832">
        <v>0</v>
      </c>
      <c r="U5440" s="832">
        <v>0</v>
      </c>
      <c r="V5440" s="832">
        <v>0</v>
      </c>
      <c r="W5440" s="832">
        <v>0</v>
      </c>
      <c r="X5440" s="832">
        <v>0</v>
      </c>
      <c r="Y5440" s="832">
        <v>0</v>
      </c>
      <c r="Z5440" s="832">
        <v>0</v>
      </c>
      <c r="AA5440" s="832">
        <v>0</v>
      </c>
      <c r="AB5440" s="832">
        <v>0</v>
      </c>
      <c r="AC5440" s="832">
        <v>0</v>
      </c>
      <c r="AD5440" s="832">
        <v>0</v>
      </c>
      <c r="AE5440" s="832">
        <v>0</v>
      </c>
      <c r="AF5440" s="832">
        <v>0</v>
      </c>
      <c r="AG5440" s="832">
        <v>0</v>
      </c>
      <c r="AH5440" s="832">
        <v>0</v>
      </c>
      <c r="AI5440" s="832">
        <v>0</v>
      </c>
    </row>
    <row r="5441" spans="1:35" ht="15" customHeight="1">
      <c r="A5441" s="832" t="s">
        <v>1150</v>
      </c>
      <c r="B5441" s="832">
        <v>2026</v>
      </c>
      <c r="C5441" s="832" t="s">
        <v>1769</v>
      </c>
      <c r="D5441" s="832" t="s">
        <v>1770</v>
      </c>
      <c r="E5441" s="832" t="s">
        <v>333</v>
      </c>
      <c r="F5441" s="832" t="s">
        <v>1119</v>
      </c>
      <c r="G5441" s="832">
        <v>0</v>
      </c>
      <c r="H5441" s="832">
        <v>0</v>
      </c>
      <c r="I5441" s="832">
        <v>0</v>
      </c>
      <c r="J5441" s="832">
        <v>0</v>
      </c>
      <c r="K5441" s="832">
        <v>0</v>
      </c>
      <c r="L5441" s="832">
        <v>0</v>
      </c>
      <c r="M5441" s="832">
        <v>0</v>
      </c>
      <c r="N5441" s="832">
        <v>0</v>
      </c>
      <c r="O5441" s="832">
        <v>0</v>
      </c>
      <c r="P5441" s="832">
        <v>0</v>
      </c>
      <c r="Q5441" s="832">
        <v>0</v>
      </c>
      <c r="R5441" s="832">
        <v>0</v>
      </c>
      <c r="S5441" s="832">
        <v>0</v>
      </c>
      <c r="T5441" s="832">
        <v>0</v>
      </c>
      <c r="U5441" s="832">
        <v>0</v>
      </c>
      <c r="V5441" s="832">
        <v>0</v>
      </c>
      <c r="W5441" s="832">
        <v>0</v>
      </c>
      <c r="X5441" s="832">
        <v>0</v>
      </c>
      <c r="Y5441" s="832">
        <v>0</v>
      </c>
      <c r="Z5441" s="832">
        <v>0</v>
      </c>
      <c r="AA5441" s="832">
        <v>0</v>
      </c>
      <c r="AB5441" s="832">
        <v>0</v>
      </c>
      <c r="AC5441" s="832">
        <v>0</v>
      </c>
      <c r="AD5441" s="832">
        <v>0</v>
      </c>
      <c r="AE5441" s="832">
        <v>0</v>
      </c>
      <c r="AF5441" s="832">
        <v>0</v>
      </c>
      <c r="AG5441" s="832">
        <v>0</v>
      </c>
      <c r="AH5441" s="832">
        <v>0</v>
      </c>
      <c r="AI5441" s="832">
        <v>0</v>
      </c>
    </row>
    <row r="5442" spans="1:35" ht="15" customHeight="1">
      <c r="A5442" s="832" t="s">
        <v>1150</v>
      </c>
      <c r="B5442" s="832">
        <v>2026</v>
      </c>
      <c r="C5442" s="832" t="s">
        <v>1771</v>
      </c>
      <c r="D5442" s="832" t="s">
        <v>1772</v>
      </c>
      <c r="E5442" s="832" t="s">
        <v>333</v>
      </c>
      <c r="F5442" s="832" t="s">
        <v>1119</v>
      </c>
      <c r="G5442" s="832">
        <v>0</v>
      </c>
      <c r="H5442" s="832">
        <v>0</v>
      </c>
      <c r="I5442" s="832">
        <v>0</v>
      </c>
      <c r="J5442" s="832">
        <v>0</v>
      </c>
      <c r="K5442" s="832">
        <v>0</v>
      </c>
      <c r="L5442" s="832">
        <v>0</v>
      </c>
      <c r="M5442" s="832">
        <v>0</v>
      </c>
      <c r="N5442" s="832">
        <v>0</v>
      </c>
      <c r="O5442" s="832">
        <v>0</v>
      </c>
      <c r="P5442" s="832">
        <v>0</v>
      </c>
      <c r="Q5442" s="832">
        <v>0</v>
      </c>
      <c r="R5442" s="832">
        <v>0</v>
      </c>
      <c r="S5442" s="832">
        <v>0</v>
      </c>
      <c r="T5442" s="832">
        <v>0</v>
      </c>
      <c r="U5442" s="832">
        <v>0</v>
      </c>
      <c r="V5442" s="832">
        <v>0</v>
      </c>
      <c r="W5442" s="832">
        <v>0</v>
      </c>
      <c r="X5442" s="832">
        <v>0</v>
      </c>
      <c r="Y5442" s="832">
        <v>0</v>
      </c>
      <c r="Z5442" s="832">
        <v>0</v>
      </c>
      <c r="AA5442" s="832">
        <v>0</v>
      </c>
      <c r="AB5442" s="832">
        <v>0</v>
      </c>
      <c r="AC5442" s="832">
        <v>0</v>
      </c>
      <c r="AD5442" s="832">
        <v>0</v>
      </c>
      <c r="AE5442" s="832">
        <v>0</v>
      </c>
      <c r="AF5442" s="832">
        <v>0</v>
      </c>
      <c r="AG5442" s="832">
        <v>0</v>
      </c>
      <c r="AH5442" s="832">
        <v>0</v>
      </c>
      <c r="AI5442" s="832">
        <v>0</v>
      </c>
    </row>
    <row r="5443" spans="1:35" ht="15" customHeight="1">
      <c r="A5443" s="832" t="s">
        <v>1150</v>
      </c>
      <c r="B5443" s="832">
        <v>2026</v>
      </c>
      <c r="C5443" s="832" t="s">
        <v>1773</v>
      </c>
      <c r="D5443" s="832" t="s">
        <v>1774</v>
      </c>
      <c r="E5443" s="832" t="s">
        <v>333</v>
      </c>
      <c r="F5443" s="832" t="s">
        <v>1119</v>
      </c>
      <c r="G5443" s="832">
        <v>0</v>
      </c>
      <c r="H5443" s="832">
        <v>0</v>
      </c>
      <c r="I5443" s="832">
        <v>0</v>
      </c>
      <c r="J5443" s="832">
        <v>0</v>
      </c>
      <c r="K5443" s="832">
        <v>0</v>
      </c>
      <c r="L5443" s="832">
        <v>0</v>
      </c>
      <c r="M5443" s="832">
        <v>0</v>
      </c>
      <c r="N5443" s="832">
        <v>0</v>
      </c>
      <c r="O5443" s="832">
        <v>0</v>
      </c>
      <c r="P5443" s="832">
        <v>0</v>
      </c>
      <c r="Q5443" s="832">
        <v>0</v>
      </c>
      <c r="R5443" s="832">
        <v>0</v>
      </c>
      <c r="S5443" s="832">
        <v>0</v>
      </c>
      <c r="T5443" s="832">
        <v>0</v>
      </c>
      <c r="U5443" s="832">
        <v>0</v>
      </c>
      <c r="V5443" s="832">
        <v>0</v>
      </c>
      <c r="W5443" s="832">
        <v>0</v>
      </c>
      <c r="X5443" s="832">
        <v>0</v>
      </c>
      <c r="Y5443" s="832">
        <v>0</v>
      </c>
      <c r="Z5443" s="832">
        <v>0</v>
      </c>
      <c r="AA5443" s="832">
        <v>0</v>
      </c>
      <c r="AB5443" s="832">
        <v>0</v>
      </c>
      <c r="AC5443" s="832">
        <v>0</v>
      </c>
      <c r="AD5443" s="832">
        <v>0</v>
      </c>
      <c r="AE5443" s="832">
        <v>0</v>
      </c>
      <c r="AF5443" s="832">
        <v>0</v>
      </c>
      <c r="AG5443" s="832">
        <v>0</v>
      </c>
      <c r="AH5443" s="832">
        <v>0</v>
      </c>
      <c r="AI5443" s="832">
        <v>0</v>
      </c>
    </row>
    <row r="5444" spans="1:35" ht="15" customHeight="1">
      <c r="A5444" s="832" t="s">
        <v>1150</v>
      </c>
      <c r="B5444" s="832">
        <v>2026</v>
      </c>
      <c r="C5444" s="832" t="s">
        <v>1775</v>
      </c>
      <c r="D5444" s="832" t="s">
        <v>1776</v>
      </c>
      <c r="E5444" s="832" t="s">
        <v>333</v>
      </c>
      <c r="F5444" s="832" t="s">
        <v>1119</v>
      </c>
      <c r="G5444" s="832">
        <v>0</v>
      </c>
      <c r="H5444" s="832">
        <v>0</v>
      </c>
      <c r="I5444" s="832">
        <v>0</v>
      </c>
      <c r="J5444" s="832">
        <v>0</v>
      </c>
      <c r="K5444" s="832">
        <v>0</v>
      </c>
      <c r="L5444" s="832">
        <v>0</v>
      </c>
      <c r="M5444" s="832">
        <v>0</v>
      </c>
      <c r="N5444" s="832">
        <v>0</v>
      </c>
      <c r="O5444" s="832">
        <v>0</v>
      </c>
      <c r="P5444" s="832">
        <v>0</v>
      </c>
      <c r="Q5444" s="832">
        <v>0</v>
      </c>
      <c r="R5444" s="832">
        <v>0</v>
      </c>
      <c r="S5444" s="832">
        <v>0</v>
      </c>
      <c r="T5444" s="832">
        <v>0</v>
      </c>
      <c r="U5444" s="832">
        <v>0</v>
      </c>
      <c r="V5444" s="832">
        <v>0</v>
      </c>
      <c r="W5444" s="832">
        <v>0</v>
      </c>
      <c r="X5444" s="832">
        <v>0</v>
      </c>
      <c r="Y5444" s="832">
        <v>0</v>
      </c>
      <c r="Z5444" s="832">
        <v>0</v>
      </c>
      <c r="AA5444" s="832">
        <v>0</v>
      </c>
      <c r="AB5444" s="832">
        <v>0</v>
      </c>
      <c r="AC5444" s="832">
        <v>0</v>
      </c>
      <c r="AD5444" s="832">
        <v>0</v>
      </c>
      <c r="AE5444" s="832">
        <v>0</v>
      </c>
      <c r="AF5444" s="832">
        <v>0</v>
      </c>
      <c r="AG5444" s="832">
        <v>0</v>
      </c>
      <c r="AH5444" s="832">
        <v>0</v>
      </c>
      <c r="AI5444" s="832">
        <v>0</v>
      </c>
    </row>
    <row r="5445" spans="1:35" ht="15" customHeight="1">
      <c r="A5445" s="832" t="s">
        <v>1150</v>
      </c>
      <c r="B5445" s="832">
        <v>2026</v>
      </c>
      <c r="C5445" s="832" t="s">
        <v>1777</v>
      </c>
      <c r="D5445" s="832" t="s">
        <v>1778</v>
      </c>
      <c r="E5445" s="832" t="s">
        <v>333</v>
      </c>
      <c r="F5445" s="832" t="s">
        <v>1119</v>
      </c>
      <c r="G5445" s="832">
        <v>0</v>
      </c>
      <c r="H5445" s="832">
        <v>0</v>
      </c>
      <c r="I5445" s="832">
        <v>0</v>
      </c>
      <c r="J5445" s="832">
        <v>0</v>
      </c>
      <c r="K5445" s="832">
        <v>0</v>
      </c>
      <c r="L5445" s="832">
        <v>0</v>
      </c>
      <c r="M5445" s="832">
        <v>0</v>
      </c>
      <c r="N5445" s="832">
        <v>0</v>
      </c>
      <c r="O5445" s="832">
        <v>0</v>
      </c>
      <c r="P5445" s="832">
        <v>0</v>
      </c>
      <c r="Q5445" s="832">
        <v>0</v>
      </c>
      <c r="R5445" s="832">
        <v>0</v>
      </c>
      <c r="S5445" s="832">
        <v>0</v>
      </c>
      <c r="T5445" s="832">
        <v>0</v>
      </c>
      <c r="U5445" s="832">
        <v>0</v>
      </c>
      <c r="V5445" s="832">
        <v>0</v>
      </c>
      <c r="W5445" s="832">
        <v>0</v>
      </c>
      <c r="X5445" s="832">
        <v>0</v>
      </c>
      <c r="Y5445" s="832">
        <v>0</v>
      </c>
      <c r="Z5445" s="832">
        <v>0</v>
      </c>
      <c r="AA5445" s="832">
        <v>0</v>
      </c>
      <c r="AB5445" s="832">
        <v>0</v>
      </c>
      <c r="AC5445" s="832">
        <v>0</v>
      </c>
      <c r="AD5445" s="832">
        <v>0</v>
      </c>
      <c r="AE5445" s="832">
        <v>0</v>
      </c>
      <c r="AF5445" s="832">
        <v>0</v>
      </c>
      <c r="AG5445" s="832">
        <v>0</v>
      </c>
      <c r="AH5445" s="832">
        <v>0</v>
      </c>
      <c r="AI5445" s="832">
        <v>0</v>
      </c>
    </row>
    <row r="5446" spans="1:35" ht="15" customHeight="1">
      <c r="A5446" s="832" t="s">
        <v>1150</v>
      </c>
      <c r="B5446" s="832">
        <v>2026</v>
      </c>
      <c r="C5446" s="832" t="s">
        <v>1779</v>
      </c>
      <c r="D5446" s="832" t="s">
        <v>1780</v>
      </c>
      <c r="E5446" s="832" t="s">
        <v>333</v>
      </c>
      <c r="F5446" s="832" t="s">
        <v>1119</v>
      </c>
      <c r="G5446" s="832">
        <v>0</v>
      </c>
      <c r="H5446" s="832">
        <v>0</v>
      </c>
      <c r="I5446" s="832">
        <v>0</v>
      </c>
      <c r="J5446" s="832">
        <v>0</v>
      </c>
      <c r="K5446" s="832">
        <v>0</v>
      </c>
      <c r="L5446" s="832">
        <v>0</v>
      </c>
      <c r="M5446" s="832">
        <v>0</v>
      </c>
      <c r="N5446" s="832">
        <v>0</v>
      </c>
      <c r="O5446" s="832">
        <v>0</v>
      </c>
      <c r="P5446" s="832">
        <v>0</v>
      </c>
      <c r="Q5446" s="832">
        <v>0</v>
      </c>
      <c r="R5446" s="832">
        <v>0</v>
      </c>
      <c r="S5446" s="832">
        <v>0</v>
      </c>
      <c r="T5446" s="832">
        <v>0</v>
      </c>
      <c r="U5446" s="832">
        <v>0</v>
      </c>
      <c r="V5446" s="832">
        <v>0</v>
      </c>
      <c r="W5446" s="832">
        <v>0</v>
      </c>
      <c r="X5446" s="832">
        <v>0</v>
      </c>
      <c r="Y5446" s="832">
        <v>0</v>
      </c>
      <c r="Z5446" s="832">
        <v>0</v>
      </c>
      <c r="AA5446" s="832">
        <v>0</v>
      </c>
      <c r="AB5446" s="832">
        <v>0</v>
      </c>
      <c r="AC5446" s="832">
        <v>0</v>
      </c>
      <c r="AD5446" s="832">
        <v>0</v>
      </c>
      <c r="AE5446" s="832">
        <v>0</v>
      </c>
      <c r="AF5446" s="832">
        <v>0</v>
      </c>
      <c r="AG5446" s="832">
        <v>0</v>
      </c>
      <c r="AH5446" s="832">
        <v>0</v>
      </c>
      <c r="AI5446" s="832">
        <v>0</v>
      </c>
    </row>
    <row r="5447" spans="1:35" ht="15" customHeight="1">
      <c r="A5447" s="832" t="s">
        <v>1150</v>
      </c>
      <c r="B5447" s="832">
        <v>2026</v>
      </c>
      <c r="C5447" s="832" t="s">
        <v>1781</v>
      </c>
      <c r="D5447" s="832" t="s">
        <v>1782</v>
      </c>
      <c r="E5447" s="832" t="s">
        <v>333</v>
      </c>
      <c r="F5447" s="832" t="s">
        <v>1119</v>
      </c>
      <c r="G5447" s="832">
        <v>0</v>
      </c>
      <c r="H5447" s="832">
        <v>0</v>
      </c>
      <c r="I5447" s="832">
        <v>0</v>
      </c>
      <c r="J5447" s="832">
        <v>0</v>
      </c>
      <c r="K5447" s="832">
        <v>0</v>
      </c>
      <c r="L5447" s="832">
        <v>0</v>
      </c>
      <c r="M5447" s="832">
        <v>0</v>
      </c>
      <c r="N5447" s="832">
        <v>0</v>
      </c>
      <c r="O5447" s="832">
        <v>0</v>
      </c>
      <c r="P5447" s="832">
        <v>0</v>
      </c>
      <c r="Q5447" s="832">
        <v>0</v>
      </c>
      <c r="R5447" s="832">
        <v>0</v>
      </c>
      <c r="S5447" s="832">
        <v>0</v>
      </c>
      <c r="T5447" s="832">
        <v>0</v>
      </c>
      <c r="U5447" s="832">
        <v>0</v>
      </c>
      <c r="V5447" s="832">
        <v>0</v>
      </c>
      <c r="W5447" s="832">
        <v>0</v>
      </c>
      <c r="X5447" s="832">
        <v>0</v>
      </c>
      <c r="Y5447" s="832">
        <v>0</v>
      </c>
      <c r="Z5447" s="832">
        <v>0</v>
      </c>
      <c r="AA5447" s="832">
        <v>0</v>
      </c>
      <c r="AB5447" s="832">
        <v>0</v>
      </c>
      <c r="AC5447" s="832">
        <v>0</v>
      </c>
      <c r="AD5447" s="832">
        <v>0</v>
      </c>
      <c r="AE5447" s="832">
        <v>0</v>
      </c>
      <c r="AF5447" s="832">
        <v>0</v>
      </c>
      <c r="AG5447" s="832">
        <v>0</v>
      </c>
      <c r="AH5447" s="832">
        <v>0</v>
      </c>
      <c r="AI5447" s="832">
        <v>0</v>
      </c>
    </row>
    <row r="5448" spans="1:35" ht="15" customHeight="1">
      <c r="A5448" s="832" t="s">
        <v>1150</v>
      </c>
      <c r="B5448" s="832">
        <v>2026</v>
      </c>
      <c r="C5448" s="832" t="s">
        <v>1783</v>
      </c>
      <c r="D5448" s="832" t="s">
        <v>1784</v>
      </c>
      <c r="E5448" s="832" t="s">
        <v>333</v>
      </c>
      <c r="F5448" s="832" t="s">
        <v>1119</v>
      </c>
      <c r="G5448" s="832">
        <v>0</v>
      </c>
      <c r="H5448" s="832">
        <v>0</v>
      </c>
      <c r="I5448" s="832">
        <v>0</v>
      </c>
      <c r="J5448" s="832">
        <v>0</v>
      </c>
      <c r="K5448" s="832">
        <v>0</v>
      </c>
      <c r="L5448" s="832">
        <v>0</v>
      </c>
      <c r="M5448" s="832">
        <v>0</v>
      </c>
      <c r="N5448" s="832">
        <v>0</v>
      </c>
      <c r="O5448" s="832">
        <v>0</v>
      </c>
      <c r="P5448" s="832">
        <v>0</v>
      </c>
      <c r="Q5448" s="832">
        <v>0</v>
      </c>
      <c r="R5448" s="832">
        <v>0</v>
      </c>
      <c r="S5448" s="832">
        <v>0</v>
      </c>
      <c r="T5448" s="832">
        <v>0</v>
      </c>
      <c r="U5448" s="832">
        <v>0</v>
      </c>
      <c r="V5448" s="832">
        <v>0</v>
      </c>
      <c r="W5448" s="832">
        <v>0</v>
      </c>
      <c r="X5448" s="832">
        <v>0</v>
      </c>
      <c r="Y5448" s="832">
        <v>0</v>
      </c>
      <c r="Z5448" s="832">
        <v>0</v>
      </c>
      <c r="AA5448" s="832">
        <v>0</v>
      </c>
      <c r="AB5448" s="832">
        <v>0</v>
      </c>
      <c r="AC5448" s="832">
        <v>0</v>
      </c>
      <c r="AD5448" s="832">
        <v>0</v>
      </c>
      <c r="AE5448" s="832">
        <v>0</v>
      </c>
      <c r="AF5448" s="832">
        <v>0</v>
      </c>
      <c r="AG5448" s="832">
        <v>0</v>
      </c>
      <c r="AH5448" s="832">
        <v>0</v>
      </c>
      <c r="AI5448" s="832">
        <v>0</v>
      </c>
    </row>
    <row r="5449" spans="1:35" ht="15" customHeight="1">
      <c r="A5449" s="832" t="s">
        <v>1150</v>
      </c>
      <c r="B5449" s="832">
        <v>2026</v>
      </c>
      <c r="C5449" s="832" t="s">
        <v>1785</v>
      </c>
      <c r="D5449" s="832" t="s">
        <v>1786</v>
      </c>
      <c r="E5449" s="832" t="s">
        <v>333</v>
      </c>
      <c r="F5449" s="832" t="s">
        <v>1119</v>
      </c>
      <c r="G5449" s="832">
        <v>0</v>
      </c>
      <c r="H5449" s="832">
        <v>0</v>
      </c>
      <c r="I5449" s="832">
        <v>0</v>
      </c>
      <c r="J5449" s="832">
        <v>0</v>
      </c>
      <c r="K5449" s="832">
        <v>0</v>
      </c>
      <c r="L5449" s="832">
        <v>0</v>
      </c>
      <c r="M5449" s="832">
        <v>0</v>
      </c>
      <c r="N5449" s="832">
        <v>0</v>
      </c>
      <c r="O5449" s="832">
        <v>0</v>
      </c>
      <c r="P5449" s="832">
        <v>0</v>
      </c>
      <c r="Q5449" s="832">
        <v>0</v>
      </c>
      <c r="R5449" s="832">
        <v>0</v>
      </c>
      <c r="S5449" s="832">
        <v>0</v>
      </c>
      <c r="T5449" s="832">
        <v>0</v>
      </c>
      <c r="U5449" s="832">
        <v>0</v>
      </c>
      <c r="V5449" s="832">
        <v>0</v>
      </c>
      <c r="W5449" s="832">
        <v>0</v>
      </c>
      <c r="X5449" s="832">
        <v>0</v>
      </c>
      <c r="Y5449" s="832">
        <v>0</v>
      </c>
      <c r="Z5449" s="832">
        <v>0</v>
      </c>
      <c r="AA5449" s="832">
        <v>0</v>
      </c>
      <c r="AB5449" s="832">
        <v>0</v>
      </c>
      <c r="AC5449" s="832">
        <v>0</v>
      </c>
      <c r="AD5449" s="832">
        <v>0</v>
      </c>
      <c r="AE5449" s="832">
        <v>0</v>
      </c>
      <c r="AF5449" s="832">
        <v>0</v>
      </c>
      <c r="AG5449" s="832">
        <v>0</v>
      </c>
      <c r="AH5449" s="832">
        <v>0</v>
      </c>
      <c r="AI5449" s="832">
        <v>0</v>
      </c>
    </row>
    <row r="5450" spans="1:35" ht="15" customHeight="1">
      <c r="A5450" s="832" t="s">
        <v>1150</v>
      </c>
      <c r="B5450" s="832">
        <v>2026</v>
      </c>
      <c r="C5450" s="832" t="s">
        <v>1787</v>
      </c>
      <c r="D5450" s="832" t="s">
        <v>1788</v>
      </c>
      <c r="E5450" s="832" t="s">
        <v>333</v>
      </c>
      <c r="F5450" s="832" t="s">
        <v>1119</v>
      </c>
      <c r="G5450" s="832">
        <v>0</v>
      </c>
      <c r="H5450" s="832">
        <v>0</v>
      </c>
      <c r="I5450" s="832">
        <v>0</v>
      </c>
      <c r="J5450" s="832">
        <v>0</v>
      </c>
      <c r="K5450" s="832">
        <v>0</v>
      </c>
      <c r="L5450" s="832">
        <v>0</v>
      </c>
      <c r="M5450" s="832">
        <v>0</v>
      </c>
      <c r="N5450" s="832">
        <v>0</v>
      </c>
      <c r="O5450" s="832">
        <v>0</v>
      </c>
      <c r="P5450" s="832">
        <v>0</v>
      </c>
      <c r="Q5450" s="832">
        <v>0</v>
      </c>
      <c r="R5450" s="832">
        <v>0</v>
      </c>
      <c r="S5450" s="832">
        <v>0</v>
      </c>
      <c r="T5450" s="832">
        <v>0</v>
      </c>
      <c r="U5450" s="832">
        <v>0</v>
      </c>
      <c r="V5450" s="832">
        <v>0</v>
      </c>
      <c r="W5450" s="832">
        <v>0</v>
      </c>
      <c r="X5450" s="832">
        <v>0</v>
      </c>
      <c r="Y5450" s="832">
        <v>0</v>
      </c>
      <c r="Z5450" s="832">
        <v>0</v>
      </c>
      <c r="AA5450" s="832">
        <v>0</v>
      </c>
      <c r="AB5450" s="832">
        <v>0</v>
      </c>
      <c r="AC5450" s="832">
        <v>0</v>
      </c>
      <c r="AD5450" s="832">
        <v>0</v>
      </c>
      <c r="AE5450" s="832">
        <v>0</v>
      </c>
      <c r="AF5450" s="832">
        <v>0</v>
      </c>
      <c r="AG5450" s="832">
        <v>0</v>
      </c>
      <c r="AH5450" s="832">
        <v>0</v>
      </c>
      <c r="AI5450" s="832">
        <v>0</v>
      </c>
    </row>
    <row r="5451" spans="1:35" ht="15" customHeight="1">
      <c r="A5451" s="832" t="s">
        <v>1150</v>
      </c>
      <c r="B5451" s="832">
        <v>2026</v>
      </c>
      <c r="C5451" s="832" t="s">
        <v>1789</v>
      </c>
      <c r="D5451" s="832" t="s">
        <v>1790</v>
      </c>
      <c r="E5451" s="832" t="s">
        <v>333</v>
      </c>
      <c r="F5451" s="832" t="s">
        <v>1119</v>
      </c>
      <c r="G5451" s="832">
        <v>0</v>
      </c>
      <c r="H5451" s="832">
        <v>0</v>
      </c>
      <c r="I5451" s="832">
        <v>0</v>
      </c>
      <c r="J5451" s="832">
        <v>0</v>
      </c>
      <c r="K5451" s="832">
        <v>0</v>
      </c>
      <c r="L5451" s="832">
        <v>0</v>
      </c>
      <c r="M5451" s="832">
        <v>0</v>
      </c>
      <c r="N5451" s="832">
        <v>0</v>
      </c>
      <c r="O5451" s="832">
        <v>0</v>
      </c>
      <c r="P5451" s="832">
        <v>0</v>
      </c>
      <c r="Q5451" s="832">
        <v>0</v>
      </c>
      <c r="R5451" s="832">
        <v>0</v>
      </c>
      <c r="S5451" s="832">
        <v>0</v>
      </c>
      <c r="T5451" s="832">
        <v>0</v>
      </c>
      <c r="U5451" s="832">
        <v>0</v>
      </c>
      <c r="V5451" s="832">
        <v>0</v>
      </c>
      <c r="W5451" s="832">
        <v>0</v>
      </c>
      <c r="X5451" s="832">
        <v>0</v>
      </c>
      <c r="Y5451" s="832">
        <v>0</v>
      </c>
      <c r="Z5451" s="832">
        <v>0</v>
      </c>
      <c r="AA5451" s="832">
        <v>0</v>
      </c>
      <c r="AB5451" s="832">
        <v>0</v>
      </c>
      <c r="AC5451" s="832">
        <v>0</v>
      </c>
      <c r="AD5451" s="832">
        <v>0</v>
      </c>
      <c r="AE5451" s="832">
        <v>0</v>
      </c>
      <c r="AF5451" s="832">
        <v>0</v>
      </c>
      <c r="AG5451" s="832">
        <v>0</v>
      </c>
      <c r="AH5451" s="832">
        <v>0</v>
      </c>
      <c r="AI5451" s="832">
        <v>0</v>
      </c>
    </row>
    <row r="5452" spans="1:35" ht="15" customHeight="1">
      <c r="A5452" s="832" t="s">
        <v>1150</v>
      </c>
      <c r="B5452" s="832">
        <v>2026</v>
      </c>
      <c r="C5452" s="832" t="s">
        <v>1791</v>
      </c>
      <c r="D5452" s="832" t="s">
        <v>647</v>
      </c>
      <c r="E5452" s="832" t="s">
        <v>333</v>
      </c>
      <c r="F5452" s="832" t="s">
        <v>1792</v>
      </c>
      <c r="G5452" s="832">
        <v>1220</v>
      </c>
      <c r="H5452" s="832">
        <v>1220</v>
      </c>
      <c r="I5452" s="832">
        <v>1220</v>
      </c>
      <c r="J5452" s="832">
        <v>1220</v>
      </c>
      <c r="K5452" s="832">
        <v>1220</v>
      </c>
      <c r="L5452" s="832">
        <v>1220</v>
      </c>
      <c r="M5452" s="832">
        <v>1220</v>
      </c>
      <c r="N5452" s="832">
        <v>1220</v>
      </c>
      <c r="O5452" s="832">
        <v>1220</v>
      </c>
      <c r="P5452" s="832">
        <v>0</v>
      </c>
      <c r="Q5452" s="832">
        <v>0</v>
      </c>
      <c r="R5452" s="832">
        <v>0</v>
      </c>
      <c r="S5452" s="832">
        <v>0</v>
      </c>
      <c r="T5452" s="832">
        <v>0</v>
      </c>
      <c r="U5452" s="832">
        <v>0</v>
      </c>
      <c r="V5452" s="832">
        <v>0</v>
      </c>
      <c r="W5452" s="832">
        <v>0</v>
      </c>
      <c r="X5452" s="832">
        <v>0</v>
      </c>
      <c r="Y5452" s="832">
        <v>0</v>
      </c>
      <c r="Z5452" s="832">
        <v>0</v>
      </c>
      <c r="AA5452" s="832">
        <v>0</v>
      </c>
      <c r="AB5452" s="832">
        <v>0</v>
      </c>
      <c r="AC5452" s="832">
        <v>0</v>
      </c>
      <c r="AD5452" s="832">
        <v>0</v>
      </c>
      <c r="AE5452" s="832">
        <v>0</v>
      </c>
      <c r="AF5452" s="832">
        <v>0</v>
      </c>
      <c r="AG5452" s="832">
        <v>0</v>
      </c>
      <c r="AH5452" s="832">
        <v>0</v>
      </c>
      <c r="AI5452" s="832">
        <v>0</v>
      </c>
    </row>
    <row r="5453" spans="1:35" ht="15" customHeight="1">
      <c r="A5453" s="832" t="s">
        <v>1150</v>
      </c>
      <c r="B5453" s="832">
        <v>2026</v>
      </c>
      <c r="C5453" s="832" t="s">
        <v>1793</v>
      </c>
      <c r="D5453" s="832" t="s">
        <v>647</v>
      </c>
      <c r="E5453" s="832" t="s">
        <v>333</v>
      </c>
      <c r="F5453" s="832" t="s">
        <v>1792</v>
      </c>
      <c r="G5453" s="832">
        <v>0</v>
      </c>
      <c r="H5453" s="832">
        <v>0</v>
      </c>
      <c r="I5453" s="832">
        <v>0</v>
      </c>
      <c r="J5453" s="832">
        <v>0</v>
      </c>
      <c r="K5453" s="832">
        <v>0</v>
      </c>
      <c r="L5453" s="832">
        <v>0</v>
      </c>
      <c r="M5453" s="832">
        <v>0</v>
      </c>
      <c r="N5453" s="832">
        <v>0</v>
      </c>
      <c r="O5453" s="832">
        <v>0</v>
      </c>
      <c r="P5453" s="832">
        <v>0</v>
      </c>
      <c r="Q5453" s="832">
        <v>0</v>
      </c>
      <c r="R5453" s="832">
        <v>0</v>
      </c>
      <c r="S5453" s="832">
        <v>0</v>
      </c>
      <c r="T5453" s="832">
        <v>0</v>
      </c>
      <c r="U5453" s="832">
        <v>0</v>
      </c>
      <c r="V5453" s="832">
        <v>0</v>
      </c>
      <c r="W5453" s="832">
        <v>0</v>
      </c>
      <c r="X5453" s="832">
        <v>0</v>
      </c>
      <c r="Y5453" s="832">
        <v>0</v>
      </c>
      <c r="Z5453" s="832">
        <v>0</v>
      </c>
      <c r="AA5453" s="832">
        <v>0</v>
      </c>
      <c r="AB5453" s="832">
        <v>0</v>
      </c>
      <c r="AC5453" s="832">
        <v>0</v>
      </c>
      <c r="AD5453" s="832">
        <v>0</v>
      </c>
      <c r="AE5453" s="832">
        <v>0</v>
      </c>
      <c r="AF5453" s="832">
        <v>0</v>
      </c>
      <c r="AG5453" s="832">
        <v>0</v>
      </c>
      <c r="AH5453" s="832">
        <v>0</v>
      </c>
      <c r="AI5453" s="832">
        <v>0</v>
      </c>
    </row>
    <row r="5454" spans="1:35" ht="15" customHeight="1">
      <c r="A5454" s="832" t="s">
        <v>1150</v>
      </c>
      <c r="B5454" s="832">
        <v>2026</v>
      </c>
      <c r="C5454" s="832" t="s">
        <v>1794</v>
      </c>
      <c r="D5454" s="832" t="s">
        <v>1795</v>
      </c>
      <c r="E5454" s="832" t="s">
        <v>333</v>
      </c>
      <c r="F5454" s="832" t="s">
        <v>1792</v>
      </c>
      <c r="G5454" s="832">
        <v>0</v>
      </c>
      <c r="H5454" s="832">
        <v>0</v>
      </c>
      <c r="I5454" s="832">
        <v>0</v>
      </c>
      <c r="J5454" s="832">
        <v>0</v>
      </c>
      <c r="K5454" s="832">
        <v>0</v>
      </c>
      <c r="L5454" s="832">
        <v>0</v>
      </c>
      <c r="M5454" s="832">
        <v>0</v>
      </c>
      <c r="N5454" s="832">
        <v>0</v>
      </c>
      <c r="O5454" s="832">
        <v>0</v>
      </c>
      <c r="P5454" s="832">
        <v>0</v>
      </c>
      <c r="Q5454" s="832">
        <v>0</v>
      </c>
      <c r="R5454" s="832">
        <v>0</v>
      </c>
      <c r="S5454" s="832">
        <v>0</v>
      </c>
      <c r="T5454" s="832">
        <v>0</v>
      </c>
      <c r="U5454" s="832">
        <v>0</v>
      </c>
      <c r="V5454" s="832">
        <v>0</v>
      </c>
      <c r="W5454" s="832">
        <v>0</v>
      </c>
      <c r="X5454" s="832">
        <v>0</v>
      </c>
      <c r="Y5454" s="832">
        <v>0</v>
      </c>
      <c r="Z5454" s="832">
        <v>0</v>
      </c>
      <c r="AA5454" s="832">
        <v>0</v>
      </c>
      <c r="AB5454" s="832">
        <v>0</v>
      </c>
      <c r="AC5454" s="832">
        <v>0</v>
      </c>
      <c r="AD5454" s="832">
        <v>0</v>
      </c>
      <c r="AE5454" s="832">
        <v>0</v>
      </c>
      <c r="AF5454" s="832">
        <v>0</v>
      </c>
      <c r="AG5454" s="832">
        <v>0</v>
      </c>
      <c r="AH5454" s="832">
        <v>0</v>
      </c>
      <c r="AI5454" s="832">
        <v>0</v>
      </c>
    </row>
    <row r="5455" spans="1:35" ht="15" customHeight="1">
      <c r="A5455" s="832" t="s">
        <v>1150</v>
      </c>
      <c r="B5455" s="832">
        <v>2026</v>
      </c>
      <c r="C5455" s="832" t="s">
        <v>1796</v>
      </c>
      <c r="D5455" s="832" t="s">
        <v>1797</v>
      </c>
      <c r="E5455" s="832" t="s">
        <v>333</v>
      </c>
      <c r="F5455" s="832" t="s">
        <v>1792</v>
      </c>
      <c r="G5455" s="832">
        <v>0</v>
      </c>
      <c r="H5455" s="832">
        <v>0</v>
      </c>
      <c r="I5455" s="832">
        <v>0</v>
      </c>
      <c r="J5455" s="832">
        <v>0</v>
      </c>
      <c r="K5455" s="832">
        <v>0</v>
      </c>
      <c r="L5455" s="832">
        <v>0</v>
      </c>
      <c r="M5455" s="832">
        <v>0</v>
      </c>
      <c r="N5455" s="832">
        <v>0</v>
      </c>
      <c r="O5455" s="832">
        <v>0</v>
      </c>
      <c r="P5455" s="832">
        <v>0</v>
      </c>
      <c r="Q5455" s="832">
        <v>0</v>
      </c>
      <c r="R5455" s="832">
        <v>0</v>
      </c>
      <c r="S5455" s="832">
        <v>0</v>
      </c>
      <c r="T5455" s="832">
        <v>0</v>
      </c>
      <c r="U5455" s="832">
        <v>0</v>
      </c>
      <c r="V5455" s="832">
        <v>0</v>
      </c>
      <c r="W5455" s="832">
        <v>0</v>
      </c>
      <c r="X5455" s="832">
        <v>0</v>
      </c>
      <c r="Y5455" s="832">
        <v>0</v>
      </c>
      <c r="Z5455" s="832">
        <v>0</v>
      </c>
      <c r="AA5455" s="832">
        <v>0</v>
      </c>
      <c r="AB5455" s="832">
        <v>0</v>
      </c>
      <c r="AC5455" s="832">
        <v>0</v>
      </c>
      <c r="AD5455" s="832">
        <v>0</v>
      </c>
      <c r="AE5455" s="832">
        <v>0</v>
      </c>
      <c r="AF5455" s="832">
        <v>0</v>
      </c>
      <c r="AG5455" s="832">
        <v>0</v>
      </c>
      <c r="AH5455" s="832">
        <v>0</v>
      </c>
      <c r="AI5455" s="832">
        <v>0</v>
      </c>
    </row>
    <row r="5456" spans="1:35" ht="15" customHeight="1">
      <c r="A5456" s="832" t="s">
        <v>1150</v>
      </c>
      <c r="B5456" s="832">
        <v>2026</v>
      </c>
      <c r="C5456" s="832" t="s">
        <v>1798</v>
      </c>
      <c r="D5456" s="832" t="s">
        <v>1799</v>
      </c>
      <c r="E5456" s="832" t="s">
        <v>333</v>
      </c>
      <c r="F5456" s="832" t="s">
        <v>1792</v>
      </c>
      <c r="G5456" s="832">
        <v>0</v>
      </c>
      <c r="H5456" s="832">
        <v>0</v>
      </c>
      <c r="I5456" s="832">
        <v>0</v>
      </c>
      <c r="J5456" s="832">
        <v>0</v>
      </c>
      <c r="K5456" s="832">
        <v>0</v>
      </c>
      <c r="L5456" s="832">
        <v>0</v>
      </c>
      <c r="M5456" s="832">
        <v>0</v>
      </c>
      <c r="N5456" s="832">
        <v>0</v>
      </c>
      <c r="O5456" s="832">
        <v>0</v>
      </c>
      <c r="P5456" s="832">
        <v>0</v>
      </c>
      <c r="Q5456" s="832">
        <v>0</v>
      </c>
      <c r="R5456" s="832">
        <v>0</v>
      </c>
      <c r="S5456" s="832">
        <v>0</v>
      </c>
      <c r="T5456" s="832">
        <v>0</v>
      </c>
      <c r="U5456" s="832">
        <v>0</v>
      </c>
      <c r="V5456" s="832">
        <v>0</v>
      </c>
      <c r="W5456" s="832">
        <v>0</v>
      </c>
      <c r="X5456" s="832">
        <v>0</v>
      </c>
      <c r="Y5456" s="832">
        <v>0</v>
      </c>
      <c r="Z5456" s="832">
        <v>0</v>
      </c>
      <c r="AA5456" s="832">
        <v>0</v>
      </c>
      <c r="AB5456" s="832">
        <v>0</v>
      </c>
      <c r="AC5456" s="832">
        <v>0</v>
      </c>
      <c r="AD5456" s="832">
        <v>0</v>
      </c>
      <c r="AE5456" s="832">
        <v>0</v>
      </c>
      <c r="AF5456" s="832">
        <v>0</v>
      </c>
      <c r="AG5456" s="832">
        <v>0</v>
      </c>
      <c r="AH5456" s="832">
        <v>0</v>
      </c>
      <c r="AI5456" s="832">
        <v>0</v>
      </c>
    </row>
    <row r="5457" spans="1:35" ht="15" customHeight="1">
      <c r="A5457" s="832" t="s">
        <v>1150</v>
      </c>
      <c r="B5457" s="832">
        <v>2026</v>
      </c>
      <c r="C5457" s="832" t="s">
        <v>1800</v>
      </c>
      <c r="D5457" s="832" t="s">
        <v>1801</v>
      </c>
      <c r="E5457" s="832" t="s">
        <v>333</v>
      </c>
      <c r="F5457" s="832" t="s">
        <v>1792</v>
      </c>
      <c r="G5457" s="832">
        <v>0</v>
      </c>
      <c r="H5457" s="832">
        <v>0</v>
      </c>
      <c r="I5457" s="832">
        <v>0</v>
      </c>
      <c r="J5457" s="832">
        <v>0</v>
      </c>
      <c r="K5457" s="832">
        <v>0</v>
      </c>
      <c r="L5457" s="832">
        <v>0</v>
      </c>
      <c r="M5457" s="832">
        <v>0</v>
      </c>
      <c r="N5457" s="832">
        <v>0</v>
      </c>
      <c r="O5457" s="832">
        <v>0</v>
      </c>
      <c r="P5457" s="832">
        <v>0</v>
      </c>
      <c r="Q5457" s="832">
        <v>0</v>
      </c>
      <c r="R5457" s="832">
        <v>0</v>
      </c>
      <c r="S5457" s="832">
        <v>0</v>
      </c>
      <c r="T5457" s="832">
        <v>0</v>
      </c>
      <c r="U5457" s="832">
        <v>0</v>
      </c>
      <c r="V5457" s="832">
        <v>0</v>
      </c>
      <c r="W5457" s="832">
        <v>0</v>
      </c>
      <c r="X5457" s="832">
        <v>0</v>
      </c>
      <c r="Y5457" s="832">
        <v>0</v>
      </c>
      <c r="Z5457" s="832">
        <v>0</v>
      </c>
      <c r="AA5457" s="832">
        <v>0</v>
      </c>
      <c r="AB5457" s="832">
        <v>0</v>
      </c>
      <c r="AC5457" s="832">
        <v>0</v>
      </c>
      <c r="AD5457" s="832">
        <v>0</v>
      </c>
      <c r="AE5457" s="832">
        <v>0</v>
      </c>
      <c r="AF5457" s="832">
        <v>0</v>
      </c>
      <c r="AG5457" s="832">
        <v>0</v>
      </c>
      <c r="AH5457" s="832">
        <v>0</v>
      </c>
      <c r="AI5457" s="832">
        <v>0</v>
      </c>
    </row>
    <row r="5458" spans="1:35" ht="15" customHeight="1">
      <c r="A5458" s="832" t="s">
        <v>1150</v>
      </c>
      <c r="B5458" s="832">
        <v>2026</v>
      </c>
      <c r="C5458" s="832" t="s">
        <v>1802</v>
      </c>
      <c r="D5458" s="832" t="s">
        <v>1803</v>
      </c>
      <c r="E5458" s="832" t="s">
        <v>1804</v>
      </c>
      <c r="F5458" s="832" t="s">
        <v>1792</v>
      </c>
      <c r="G5458" s="832">
        <v>3500000</v>
      </c>
      <c r="H5458" s="832">
        <v>1000000</v>
      </c>
      <c r="I5458" s="832">
        <v>1000000</v>
      </c>
      <c r="J5458" s="832">
        <v>1000000</v>
      </c>
      <c r="K5458" s="832">
        <v>1000000</v>
      </c>
      <c r="L5458" s="832">
        <v>1000000</v>
      </c>
      <c r="M5458" s="832">
        <v>1000000</v>
      </c>
      <c r="N5458" s="832">
        <v>1000000</v>
      </c>
      <c r="O5458" s="832">
        <v>1000000</v>
      </c>
      <c r="P5458" s="832">
        <v>0</v>
      </c>
      <c r="Q5458" s="832">
        <v>0</v>
      </c>
      <c r="R5458" s="832">
        <v>0</v>
      </c>
      <c r="S5458" s="832">
        <v>0</v>
      </c>
      <c r="T5458" s="832">
        <v>0</v>
      </c>
      <c r="U5458" s="832">
        <v>0</v>
      </c>
      <c r="V5458" s="832">
        <v>0</v>
      </c>
      <c r="W5458" s="832">
        <v>0</v>
      </c>
      <c r="X5458" s="832">
        <v>0</v>
      </c>
      <c r="Y5458" s="832">
        <v>0</v>
      </c>
      <c r="Z5458" s="832">
        <v>0</v>
      </c>
      <c r="AA5458" s="832">
        <v>0</v>
      </c>
      <c r="AB5458" s="832">
        <v>0</v>
      </c>
      <c r="AC5458" s="832">
        <v>0</v>
      </c>
      <c r="AD5458" s="832">
        <v>0</v>
      </c>
      <c r="AE5458" s="832">
        <v>0</v>
      </c>
      <c r="AF5458" s="832">
        <v>0</v>
      </c>
      <c r="AG5458" s="832">
        <v>0</v>
      </c>
      <c r="AH5458" s="832">
        <v>0</v>
      </c>
      <c r="AI5458" s="832">
        <v>0</v>
      </c>
    </row>
    <row r="5459" spans="1:35" ht="15" customHeight="1">
      <c r="A5459" s="832" t="s">
        <v>1150</v>
      </c>
      <c r="B5459" s="832">
        <v>2026</v>
      </c>
      <c r="C5459" s="832" t="s">
        <v>1805</v>
      </c>
      <c r="D5459" s="832" t="s">
        <v>1806</v>
      </c>
      <c r="E5459" s="832" t="s">
        <v>1804</v>
      </c>
      <c r="F5459" s="832" t="s">
        <v>1792</v>
      </c>
      <c r="G5459" s="832">
        <v>3334666.43</v>
      </c>
      <c r="H5459" s="832">
        <v>396526.86</v>
      </c>
      <c r="I5459" s="832">
        <v>1015371.03</v>
      </c>
      <c r="J5459" s="832">
        <v>963859.33</v>
      </c>
      <c r="K5459" s="832">
        <v>2256120.46</v>
      </c>
      <c r="L5459" s="832">
        <v>2129922.17</v>
      </c>
      <c r="M5459" s="832">
        <v>1161590.8600000001</v>
      </c>
      <c r="N5459" s="832">
        <v>450727.99</v>
      </c>
      <c r="O5459" s="832">
        <v>373810.79</v>
      </c>
      <c r="P5459" s="832">
        <v>0</v>
      </c>
      <c r="Q5459" s="832">
        <v>0</v>
      </c>
      <c r="R5459" s="832">
        <v>0</v>
      </c>
      <c r="S5459" s="832">
        <v>0</v>
      </c>
      <c r="T5459" s="832">
        <v>0</v>
      </c>
      <c r="U5459" s="832">
        <v>0</v>
      </c>
      <c r="V5459" s="832">
        <v>0</v>
      </c>
      <c r="W5459" s="832">
        <v>0</v>
      </c>
      <c r="X5459" s="832">
        <v>0</v>
      </c>
      <c r="Y5459" s="832">
        <v>0</v>
      </c>
      <c r="Z5459" s="832">
        <v>0</v>
      </c>
      <c r="AA5459" s="832">
        <v>0</v>
      </c>
      <c r="AB5459" s="832">
        <v>0</v>
      </c>
      <c r="AC5459" s="832">
        <v>0</v>
      </c>
      <c r="AD5459" s="832">
        <v>0</v>
      </c>
      <c r="AE5459" s="832">
        <v>0</v>
      </c>
      <c r="AF5459" s="832">
        <v>0</v>
      </c>
      <c r="AG5459" s="832">
        <v>0</v>
      </c>
      <c r="AH5459" s="832">
        <v>0</v>
      </c>
      <c r="AI5459" s="832">
        <v>0</v>
      </c>
    </row>
    <row r="5460" spans="1:35" ht="15" customHeight="1">
      <c r="A5460" s="832" t="s">
        <v>1150</v>
      </c>
      <c r="B5460" s="832">
        <v>2026</v>
      </c>
      <c r="C5460" s="832" t="s">
        <v>2722</v>
      </c>
      <c r="D5460" s="832" t="s">
        <v>2723</v>
      </c>
      <c r="E5460" s="832" t="s">
        <v>1804</v>
      </c>
      <c r="F5460" s="832" t="s">
        <v>1792</v>
      </c>
      <c r="G5460" s="832">
        <v>0</v>
      </c>
      <c r="H5460" s="832">
        <v>0</v>
      </c>
      <c r="I5460" s="832">
        <v>0</v>
      </c>
      <c r="J5460" s="832">
        <v>0</v>
      </c>
      <c r="K5460" s="832">
        <v>0</v>
      </c>
      <c r="L5460" s="832">
        <v>0</v>
      </c>
      <c r="M5460" s="832">
        <v>0</v>
      </c>
      <c r="N5460" s="832">
        <v>0</v>
      </c>
      <c r="O5460" s="832">
        <v>0</v>
      </c>
      <c r="P5460" s="832">
        <v>0</v>
      </c>
      <c r="Q5460" s="832">
        <v>0</v>
      </c>
      <c r="R5460" s="832">
        <v>0</v>
      </c>
      <c r="S5460" s="832">
        <v>0</v>
      </c>
      <c r="T5460" s="832">
        <v>0</v>
      </c>
      <c r="U5460" s="832">
        <v>0</v>
      </c>
      <c r="V5460" s="832">
        <v>0</v>
      </c>
      <c r="W5460" s="832">
        <v>0</v>
      </c>
      <c r="X5460" s="832">
        <v>0</v>
      </c>
      <c r="Y5460" s="832">
        <v>0</v>
      </c>
      <c r="Z5460" s="832">
        <v>0</v>
      </c>
      <c r="AA5460" s="832">
        <v>0</v>
      </c>
      <c r="AB5460" s="832">
        <v>0</v>
      </c>
      <c r="AC5460" s="832">
        <v>0</v>
      </c>
      <c r="AD5460" s="832">
        <v>0</v>
      </c>
      <c r="AE5460" s="832">
        <v>0</v>
      </c>
      <c r="AF5460" s="832">
        <v>0</v>
      </c>
      <c r="AG5460" s="832">
        <v>0</v>
      </c>
      <c r="AH5460" s="832">
        <v>0</v>
      </c>
      <c r="AI5460" s="832">
        <v>0</v>
      </c>
    </row>
    <row r="5461" spans="1:35" ht="15" customHeight="1">
      <c r="A5461" s="832" t="s">
        <v>1150</v>
      </c>
      <c r="B5461" s="832">
        <v>2026</v>
      </c>
      <c r="C5461" s="832" t="s">
        <v>1807</v>
      </c>
      <c r="D5461" s="832" t="s">
        <v>1808</v>
      </c>
      <c r="E5461" s="832" t="s">
        <v>1804</v>
      </c>
      <c r="F5461" s="832" t="s">
        <v>1792</v>
      </c>
      <c r="G5461" s="832">
        <v>0</v>
      </c>
      <c r="H5461" s="832">
        <v>0</v>
      </c>
      <c r="I5461" s="832">
        <v>0</v>
      </c>
      <c r="J5461" s="832">
        <v>0</v>
      </c>
      <c r="K5461" s="832">
        <v>0</v>
      </c>
      <c r="L5461" s="832">
        <v>0</v>
      </c>
      <c r="M5461" s="832">
        <v>0</v>
      </c>
      <c r="N5461" s="832">
        <v>0</v>
      </c>
      <c r="O5461" s="832">
        <v>0</v>
      </c>
      <c r="P5461" s="832">
        <v>0</v>
      </c>
      <c r="Q5461" s="832">
        <v>0</v>
      </c>
      <c r="R5461" s="832">
        <v>0</v>
      </c>
      <c r="S5461" s="832">
        <v>0</v>
      </c>
      <c r="T5461" s="832">
        <v>0</v>
      </c>
      <c r="U5461" s="832">
        <v>0</v>
      </c>
      <c r="V5461" s="832">
        <v>0</v>
      </c>
      <c r="W5461" s="832">
        <v>0</v>
      </c>
      <c r="X5461" s="832">
        <v>0</v>
      </c>
      <c r="Y5461" s="832">
        <v>0</v>
      </c>
      <c r="Z5461" s="832">
        <v>0</v>
      </c>
      <c r="AA5461" s="832">
        <v>0</v>
      </c>
      <c r="AB5461" s="832">
        <v>0</v>
      </c>
      <c r="AC5461" s="832">
        <v>0</v>
      </c>
      <c r="AD5461" s="832">
        <v>0</v>
      </c>
      <c r="AE5461" s="832">
        <v>0</v>
      </c>
      <c r="AF5461" s="832">
        <v>0</v>
      </c>
      <c r="AG5461" s="832">
        <v>0</v>
      </c>
      <c r="AH5461" s="832">
        <v>0</v>
      </c>
      <c r="AI5461" s="832">
        <v>0</v>
      </c>
    </row>
    <row r="5462" spans="1:35" ht="15" customHeight="1">
      <c r="A5462" s="832" t="s">
        <v>1150</v>
      </c>
      <c r="B5462" s="832">
        <v>2026</v>
      </c>
      <c r="C5462" s="832" t="s">
        <v>1809</v>
      </c>
      <c r="D5462" s="832" t="s">
        <v>1810</v>
      </c>
      <c r="E5462" s="832" t="s">
        <v>1804</v>
      </c>
      <c r="F5462" s="832" t="s">
        <v>1792</v>
      </c>
      <c r="G5462" s="832">
        <v>0</v>
      </c>
      <c r="H5462" s="832">
        <v>0</v>
      </c>
      <c r="I5462" s="832">
        <v>0</v>
      </c>
      <c r="J5462" s="832">
        <v>0</v>
      </c>
      <c r="K5462" s="832">
        <v>0</v>
      </c>
      <c r="L5462" s="832">
        <v>0</v>
      </c>
      <c r="M5462" s="832">
        <v>0</v>
      </c>
      <c r="N5462" s="832">
        <v>0</v>
      </c>
      <c r="O5462" s="832">
        <v>0</v>
      </c>
      <c r="P5462" s="832">
        <v>0</v>
      </c>
      <c r="Q5462" s="832">
        <v>0</v>
      </c>
      <c r="R5462" s="832">
        <v>0</v>
      </c>
      <c r="S5462" s="832">
        <v>0</v>
      </c>
      <c r="T5462" s="832">
        <v>0</v>
      </c>
      <c r="U5462" s="832">
        <v>0</v>
      </c>
      <c r="V5462" s="832">
        <v>0</v>
      </c>
      <c r="W5462" s="832">
        <v>0</v>
      </c>
      <c r="X5462" s="832">
        <v>0</v>
      </c>
      <c r="Y5462" s="832">
        <v>0</v>
      </c>
      <c r="Z5462" s="832">
        <v>0</v>
      </c>
      <c r="AA5462" s="832">
        <v>0</v>
      </c>
      <c r="AB5462" s="832">
        <v>0</v>
      </c>
      <c r="AC5462" s="832">
        <v>0</v>
      </c>
      <c r="AD5462" s="832">
        <v>0</v>
      </c>
      <c r="AE5462" s="832">
        <v>0</v>
      </c>
      <c r="AF5462" s="832">
        <v>0</v>
      </c>
      <c r="AG5462" s="832">
        <v>0</v>
      </c>
      <c r="AH5462" s="832">
        <v>0</v>
      </c>
      <c r="AI5462" s="832">
        <v>0</v>
      </c>
    </row>
    <row r="5463" spans="1:35" ht="15" customHeight="1">
      <c r="A5463" s="832" t="s">
        <v>1150</v>
      </c>
      <c r="B5463" s="832">
        <v>2026</v>
      </c>
      <c r="C5463" s="832" t="s">
        <v>1811</v>
      </c>
      <c r="D5463" s="832" t="s">
        <v>1812</v>
      </c>
      <c r="E5463" s="832" t="s">
        <v>1813</v>
      </c>
      <c r="F5463" s="832" t="s">
        <v>1792</v>
      </c>
      <c r="G5463" s="832">
        <v>0</v>
      </c>
      <c r="H5463" s="832">
        <v>245485.96</v>
      </c>
      <c r="I5463" s="832">
        <v>135688.51999999999</v>
      </c>
      <c r="J5463" s="832">
        <v>467936.05</v>
      </c>
      <c r="K5463" s="832">
        <v>301390.84999999998</v>
      </c>
      <c r="L5463" s="832">
        <v>812240.56</v>
      </c>
      <c r="M5463" s="832">
        <v>875824.69</v>
      </c>
      <c r="N5463" s="832">
        <v>679415.15</v>
      </c>
      <c r="O5463" s="832">
        <v>81610.75</v>
      </c>
      <c r="P5463" s="832">
        <v>0</v>
      </c>
      <c r="Q5463" s="832">
        <v>0</v>
      </c>
      <c r="R5463" s="832">
        <v>0</v>
      </c>
      <c r="S5463" s="832">
        <v>0</v>
      </c>
      <c r="T5463" s="832">
        <v>0</v>
      </c>
      <c r="U5463" s="832">
        <v>0</v>
      </c>
      <c r="V5463" s="832">
        <v>0</v>
      </c>
      <c r="W5463" s="832">
        <v>0</v>
      </c>
      <c r="X5463" s="832">
        <v>0</v>
      </c>
      <c r="Y5463" s="832">
        <v>0</v>
      </c>
      <c r="Z5463" s="832">
        <v>0</v>
      </c>
      <c r="AA5463" s="832">
        <v>0</v>
      </c>
      <c r="AB5463" s="832">
        <v>0</v>
      </c>
      <c r="AC5463" s="832">
        <v>0</v>
      </c>
      <c r="AD5463" s="832">
        <v>0</v>
      </c>
      <c r="AE5463" s="832">
        <v>0</v>
      </c>
      <c r="AF5463" s="832">
        <v>0</v>
      </c>
      <c r="AG5463" s="832">
        <v>0</v>
      </c>
      <c r="AH5463" s="832">
        <v>0</v>
      </c>
      <c r="AI5463" s="832">
        <v>0</v>
      </c>
    </row>
    <row r="5464" spans="1:35" ht="15" customHeight="1">
      <c r="A5464" s="832" t="s">
        <v>1150</v>
      </c>
      <c r="B5464" s="832">
        <v>2026</v>
      </c>
      <c r="C5464" s="832" t="s">
        <v>1814</v>
      </c>
      <c r="D5464" s="832" t="s">
        <v>1815</v>
      </c>
      <c r="E5464" s="832" t="s">
        <v>333</v>
      </c>
      <c r="F5464" s="832" t="s">
        <v>1792</v>
      </c>
      <c r="G5464" s="832">
        <v>0</v>
      </c>
      <c r="H5464" s="832">
        <v>0</v>
      </c>
      <c r="I5464" s="832">
        <v>0</v>
      </c>
      <c r="J5464" s="832">
        <v>0</v>
      </c>
      <c r="K5464" s="832">
        <v>0</v>
      </c>
      <c r="L5464" s="832">
        <v>0</v>
      </c>
      <c r="M5464" s="832">
        <v>0</v>
      </c>
      <c r="N5464" s="832">
        <v>0</v>
      </c>
      <c r="O5464" s="832">
        <v>0</v>
      </c>
      <c r="P5464" s="832">
        <v>0</v>
      </c>
      <c r="Q5464" s="832">
        <v>0</v>
      </c>
      <c r="R5464" s="832">
        <v>0</v>
      </c>
      <c r="S5464" s="832">
        <v>0</v>
      </c>
      <c r="T5464" s="832">
        <v>0</v>
      </c>
      <c r="U5464" s="832">
        <v>0</v>
      </c>
      <c r="V5464" s="832">
        <v>0</v>
      </c>
      <c r="W5464" s="832">
        <v>0</v>
      </c>
      <c r="X5464" s="832">
        <v>0</v>
      </c>
      <c r="Y5464" s="832">
        <v>0</v>
      </c>
      <c r="Z5464" s="832">
        <v>0</v>
      </c>
      <c r="AA5464" s="832">
        <v>0</v>
      </c>
      <c r="AB5464" s="832">
        <v>0</v>
      </c>
      <c r="AC5464" s="832">
        <v>0</v>
      </c>
      <c r="AD5464" s="832">
        <v>0</v>
      </c>
      <c r="AE5464" s="832">
        <v>0</v>
      </c>
      <c r="AF5464" s="832">
        <v>0</v>
      </c>
      <c r="AG5464" s="832">
        <v>0</v>
      </c>
      <c r="AH5464" s="832">
        <v>0</v>
      </c>
      <c r="AI5464" s="832">
        <v>0</v>
      </c>
    </row>
    <row r="5465" spans="1:35" ht="15" customHeight="1">
      <c r="A5465" s="832" t="s">
        <v>1150</v>
      </c>
      <c r="B5465" s="832">
        <v>2026</v>
      </c>
      <c r="C5465" s="832" t="s">
        <v>1816</v>
      </c>
      <c r="D5465" s="832" t="s">
        <v>1817</v>
      </c>
      <c r="E5465" s="832" t="s">
        <v>1792</v>
      </c>
      <c r="F5465" s="832" t="s">
        <v>1792</v>
      </c>
      <c r="G5465" s="832">
        <v>-1023.85</v>
      </c>
      <c r="H5465" s="832">
        <v>3688.84</v>
      </c>
      <c r="I5465" s="832">
        <v>-666.71</v>
      </c>
      <c r="J5465" s="832">
        <v>1453.36</v>
      </c>
      <c r="K5465" s="832">
        <v>-2217.88</v>
      </c>
      <c r="L5465" s="832">
        <v>-463.84</v>
      </c>
      <c r="M5465" s="832">
        <v>-2491.4499999999998</v>
      </c>
      <c r="N5465" s="832">
        <v>-3008.39</v>
      </c>
      <c r="O5465" s="832">
        <v>4778.0200000000004</v>
      </c>
      <c r="P5465" s="832">
        <v>0</v>
      </c>
      <c r="Q5465" s="832">
        <v>0</v>
      </c>
      <c r="R5465" s="832">
        <v>0</v>
      </c>
      <c r="S5465" s="832">
        <v>0</v>
      </c>
      <c r="T5465" s="832">
        <v>0</v>
      </c>
      <c r="U5465" s="832">
        <v>0</v>
      </c>
      <c r="V5465" s="832">
        <v>0</v>
      </c>
      <c r="W5465" s="832">
        <v>0</v>
      </c>
      <c r="X5465" s="832">
        <v>0</v>
      </c>
      <c r="Y5465" s="832">
        <v>0</v>
      </c>
      <c r="Z5465" s="832">
        <v>0</v>
      </c>
      <c r="AA5465" s="832">
        <v>0</v>
      </c>
      <c r="AB5465" s="832">
        <v>0</v>
      </c>
      <c r="AC5465" s="832">
        <v>0</v>
      </c>
      <c r="AD5465" s="832">
        <v>0</v>
      </c>
      <c r="AE5465" s="832">
        <v>0</v>
      </c>
      <c r="AF5465" s="832">
        <v>0</v>
      </c>
      <c r="AG5465" s="832">
        <v>0</v>
      </c>
      <c r="AH5465" s="832">
        <v>0</v>
      </c>
      <c r="AI5465" s="832">
        <v>0</v>
      </c>
    </row>
    <row r="5466" spans="1:35" ht="15" customHeight="1">
      <c r="A5466" s="832" t="s">
        <v>1150</v>
      </c>
      <c r="B5466" s="832">
        <v>2026</v>
      </c>
      <c r="C5466" s="832" t="s">
        <v>1818</v>
      </c>
      <c r="D5466" s="832" t="s">
        <v>1819</v>
      </c>
      <c r="E5466" s="832" t="s">
        <v>333</v>
      </c>
      <c r="F5466" s="832" t="s">
        <v>1792</v>
      </c>
      <c r="G5466" s="832">
        <v>257.58999999999997</v>
      </c>
      <c r="H5466" s="832">
        <v>257.58999999999997</v>
      </c>
      <c r="I5466" s="832">
        <v>257.58999999999997</v>
      </c>
      <c r="J5466" s="832">
        <v>257.58999999999997</v>
      </c>
      <c r="K5466" s="832">
        <v>257.58999999999997</v>
      </c>
      <c r="L5466" s="832">
        <v>257.58999999999997</v>
      </c>
      <c r="M5466" s="832">
        <v>257.58999999999997</v>
      </c>
      <c r="N5466" s="832">
        <v>257.58999999999997</v>
      </c>
      <c r="O5466" s="832">
        <v>257.58999999999997</v>
      </c>
      <c r="P5466" s="832">
        <v>0</v>
      </c>
      <c r="Q5466" s="832">
        <v>0</v>
      </c>
      <c r="R5466" s="832">
        <v>0</v>
      </c>
      <c r="S5466" s="832">
        <v>0</v>
      </c>
      <c r="T5466" s="832">
        <v>0</v>
      </c>
      <c r="U5466" s="832">
        <v>0</v>
      </c>
      <c r="V5466" s="832">
        <v>0</v>
      </c>
      <c r="W5466" s="832">
        <v>0</v>
      </c>
      <c r="X5466" s="832">
        <v>0</v>
      </c>
      <c r="Y5466" s="832">
        <v>0</v>
      </c>
      <c r="Z5466" s="832">
        <v>0</v>
      </c>
      <c r="AA5466" s="832">
        <v>0</v>
      </c>
      <c r="AB5466" s="832">
        <v>0</v>
      </c>
      <c r="AC5466" s="832">
        <v>0</v>
      </c>
      <c r="AD5466" s="832">
        <v>0</v>
      </c>
      <c r="AE5466" s="832">
        <v>0</v>
      </c>
      <c r="AF5466" s="832">
        <v>0</v>
      </c>
      <c r="AG5466" s="832">
        <v>0</v>
      </c>
      <c r="AH5466" s="832">
        <v>0</v>
      </c>
      <c r="AI5466" s="832">
        <v>0</v>
      </c>
    </row>
    <row r="5467" spans="1:35" ht="15" customHeight="1">
      <c r="A5467" s="832" t="s">
        <v>1150</v>
      </c>
      <c r="B5467" s="832">
        <v>2026</v>
      </c>
      <c r="C5467" s="832" t="s">
        <v>1820</v>
      </c>
      <c r="D5467" s="832" t="s">
        <v>1821</v>
      </c>
      <c r="E5467" s="832" t="s">
        <v>333</v>
      </c>
      <c r="F5467" s="832" t="s">
        <v>1792</v>
      </c>
      <c r="G5467" s="832">
        <v>0</v>
      </c>
      <c r="H5467" s="832">
        <v>0</v>
      </c>
      <c r="I5467" s="832">
        <v>0</v>
      </c>
      <c r="J5467" s="832">
        <v>0</v>
      </c>
      <c r="K5467" s="832">
        <v>0</v>
      </c>
      <c r="L5467" s="832">
        <v>0</v>
      </c>
      <c r="M5467" s="832">
        <v>0</v>
      </c>
      <c r="N5467" s="832">
        <v>0</v>
      </c>
      <c r="O5467" s="832">
        <v>0</v>
      </c>
      <c r="P5467" s="832">
        <v>0</v>
      </c>
      <c r="Q5467" s="832">
        <v>0</v>
      </c>
      <c r="R5467" s="832">
        <v>0</v>
      </c>
      <c r="S5467" s="832">
        <v>0</v>
      </c>
      <c r="T5467" s="832">
        <v>0</v>
      </c>
      <c r="U5467" s="832">
        <v>0</v>
      </c>
      <c r="V5467" s="832">
        <v>0</v>
      </c>
      <c r="W5467" s="832">
        <v>0</v>
      </c>
      <c r="X5467" s="832">
        <v>0</v>
      </c>
      <c r="Y5467" s="832">
        <v>0</v>
      </c>
      <c r="Z5467" s="832">
        <v>0</v>
      </c>
      <c r="AA5467" s="832">
        <v>0</v>
      </c>
      <c r="AB5467" s="832">
        <v>0</v>
      </c>
      <c r="AC5467" s="832">
        <v>0</v>
      </c>
      <c r="AD5467" s="832">
        <v>0</v>
      </c>
      <c r="AE5467" s="832">
        <v>0</v>
      </c>
      <c r="AF5467" s="832">
        <v>0</v>
      </c>
      <c r="AG5467" s="832">
        <v>0</v>
      </c>
      <c r="AH5467" s="832">
        <v>0</v>
      </c>
      <c r="AI5467" s="832">
        <v>0</v>
      </c>
    </row>
    <row r="5468" spans="1:35" ht="15" customHeight="1">
      <c r="A5468" s="832" t="s">
        <v>1150</v>
      </c>
      <c r="B5468" s="832">
        <v>2026</v>
      </c>
      <c r="C5468" s="832" t="s">
        <v>1822</v>
      </c>
      <c r="D5468" s="832" t="s">
        <v>1823</v>
      </c>
      <c r="E5468" s="832" t="s">
        <v>336</v>
      </c>
      <c r="F5468" s="832" t="s">
        <v>1792</v>
      </c>
      <c r="G5468" s="832">
        <v>0</v>
      </c>
      <c r="H5468" s="832">
        <v>0</v>
      </c>
      <c r="I5468" s="832">
        <v>0</v>
      </c>
      <c r="J5468" s="832">
        <v>0</v>
      </c>
      <c r="K5468" s="832">
        <v>0</v>
      </c>
      <c r="L5468" s="832">
        <v>0</v>
      </c>
      <c r="M5468" s="832">
        <v>0</v>
      </c>
      <c r="N5468" s="832">
        <v>0</v>
      </c>
      <c r="O5468" s="832">
        <v>0</v>
      </c>
      <c r="P5468" s="832">
        <v>0</v>
      </c>
      <c r="Q5468" s="832">
        <v>0</v>
      </c>
      <c r="R5468" s="832">
        <v>0</v>
      </c>
      <c r="S5468" s="832">
        <v>0</v>
      </c>
      <c r="T5468" s="832">
        <v>0</v>
      </c>
      <c r="U5468" s="832">
        <v>0</v>
      </c>
      <c r="V5468" s="832">
        <v>0</v>
      </c>
      <c r="W5468" s="832">
        <v>0</v>
      </c>
      <c r="X5468" s="832">
        <v>0</v>
      </c>
      <c r="Y5468" s="832">
        <v>0</v>
      </c>
      <c r="Z5468" s="832">
        <v>0</v>
      </c>
      <c r="AA5468" s="832">
        <v>0</v>
      </c>
      <c r="AB5468" s="832">
        <v>0</v>
      </c>
      <c r="AC5468" s="832">
        <v>0</v>
      </c>
      <c r="AD5468" s="832">
        <v>0</v>
      </c>
      <c r="AE5468" s="832">
        <v>0</v>
      </c>
      <c r="AF5468" s="832">
        <v>0</v>
      </c>
      <c r="AG5468" s="832">
        <v>0</v>
      </c>
      <c r="AH5468" s="832">
        <v>0</v>
      </c>
      <c r="AI5468" s="832">
        <v>0</v>
      </c>
    </row>
    <row r="5469" spans="1:35" ht="15" customHeight="1">
      <c r="A5469" s="832" t="s">
        <v>1150</v>
      </c>
      <c r="B5469" s="832">
        <v>2026</v>
      </c>
      <c r="C5469" s="832" t="s">
        <v>1824</v>
      </c>
      <c r="D5469" s="832" t="s">
        <v>1825</v>
      </c>
      <c r="E5469" s="832" t="s">
        <v>333</v>
      </c>
      <c r="F5469" s="832" t="s">
        <v>1792</v>
      </c>
      <c r="G5469" s="832">
        <v>0</v>
      </c>
      <c r="H5469" s="832">
        <v>0</v>
      </c>
      <c r="I5469" s="832">
        <v>0</v>
      </c>
      <c r="J5469" s="832">
        <v>0</v>
      </c>
      <c r="K5469" s="832">
        <v>0</v>
      </c>
      <c r="L5469" s="832">
        <v>0</v>
      </c>
      <c r="M5469" s="832">
        <v>0</v>
      </c>
      <c r="N5469" s="832">
        <v>0</v>
      </c>
      <c r="O5469" s="832">
        <v>0</v>
      </c>
      <c r="P5469" s="832">
        <v>0</v>
      </c>
      <c r="Q5469" s="832">
        <v>0</v>
      </c>
      <c r="R5469" s="832">
        <v>0</v>
      </c>
      <c r="S5469" s="832">
        <v>0</v>
      </c>
      <c r="T5469" s="832">
        <v>0</v>
      </c>
      <c r="U5469" s="832">
        <v>0</v>
      </c>
      <c r="V5469" s="832">
        <v>0</v>
      </c>
      <c r="W5469" s="832">
        <v>0</v>
      </c>
      <c r="X5469" s="832">
        <v>0</v>
      </c>
      <c r="Y5469" s="832">
        <v>0</v>
      </c>
      <c r="Z5469" s="832">
        <v>0</v>
      </c>
      <c r="AA5469" s="832">
        <v>0</v>
      </c>
      <c r="AB5469" s="832">
        <v>0</v>
      </c>
      <c r="AC5469" s="832">
        <v>0</v>
      </c>
      <c r="AD5469" s="832">
        <v>0</v>
      </c>
      <c r="AE5469" s="832">
        <v>0</v>
      </c>
      <c r="AF5469" s="832">
        <v>0</v>
      </c>
      <c r="AG5469" s="832">
        <v>0</v>
      </c>
      <c r="AH5469" s="832">
        <v>0</v>
      </c>
      <c r="AI5469" s="832">
        <v>0</v>
      </c>
    </row>
    <row r="5470" spans="1:35" ht="15" customHeight="1">
      <c r="A5470" s="832" t="s">
        <v>1150</v>
      </c>
      <c r="B5470" s="832">
        <v>2026</v>
      </c>
      <c r="C5470" s="832" t="s">
        <v>1826</v>
      </c>
      <c r="D5470" s="832" t="s">
        <v>1827</v>
      </c>
      <c r="E5470" s="832" t="s">
        <v>1792</v>
      </c>
      <c r="F5470" s="832" t="s">
        <v>1792</v>
      </c>
      <c r="G5470" s="832">
        <v>572314.31999999995</v>
      </c>
      <c r="H5470" s="832">
        <v>523711.52</v>
      </c>
      <c r="I5470" s="832">
        <v>587090.16</v>
      </c>
      <c r="J5470" s="832">
        <v>706411.47</v>
      </c>
      <c r="K5470" s="832">
        <v>555763.4</v>
      </c>
      <c r="L5470" s="832">
        <v>598845.11</v>
      </c>
      <c r="M5470" s="832">
        <v>494657.85</v>
      </c>
      <c r="N5470" s="832">
        <v>511040.41</v>
      </c>
      <c r="O5470" s="832">
        <v>620834.06000000006</v>
      </c>
      <c r="P5470" s="832">
        <v>0</v>
      </c>
      <c r="Q5470" s="832">
        <v>0</v>
      </c>
      <c r="R5470" s="832">
        <v>0</v>
      </c>
      <c r="S5470" s="832">
        <v>0</v>
      </c>
      <c r="T5470" s="832">
        <v>0</v>
      </c>
      <c r="U5470" s="832">
        <v>0</v>
      </c>
      <c r="V5470" s="832">
        <v>0</v>
      </c>
      <c r="W5470" s="832">
        <v>0</v>
      </c>
      <c r="X5470" s="832">
        <v>0</v>
      </c>
      <c r="Y5470" s="832">
        <v>0</v>
      </c>
      <c r="Z5470" s="832">
        <v>0</v>
      </c>
      <c r="AA5470" s="832">
        <v>0</v>
      </c>
      <c r="AB5470" s="832">
        <v>0</v>
      </c>
      <c r="AC5470" s="832">
        <v>0</v>
      </c>
      <c r="AD5470" s="832">
        <v>0</v>
      </c>
      <c r="AE5470" s="832">
        <v>0</v>
      </c>
      <c r="AF5470" s="832">
        <v>0</v>
      </c>
      <c r="AG5470" s="832">
        <v>0</v>
      </c>
      <c r="AH5470" s="832">
        <v>0</v>
      </c>
      <c r="AI5470" s="832">
        <v>0</v>
      </c>
    </row>
    <row r="5471" spans="1:35" ht="15" customHeight="1">
      <c r="A5471" s="832" t="s">
        <v>1150</v>
      </c>
      <c r="B5471" s="832">
        <v>2026</v>
      </c>
      <c r="C5471" s="832" t="s">
        <v>1828</v>
      </c>
      <c r="D5471" s="832" t="s">
        <v>1829</v>
      </c>
      <c r="E5471" s="832" t="s">
        <v>1792</v>
      </c>
      <c r="F5471" s="832" t="s">
        <v>1792</v>
      </c>
      <c r="G5471" s="832">
        <v>0</v>
      </c>
      <c r="H5471" s="832">
        <v>0</v>
      </c>
      <c r="I5471" s="832">
        <v>0</v>
      </c>
      <c r="J5471" s="832">
        <v>0</v>
      </c>
      <c r="K5471" s="832">
        <v>0</v>
      </c>
      <c r="L5471" s="832">
        <v>0</v>
      </c>
      <c r="M5471" s="832">
        <v>0</v>
      </c>
      <c r="N5471" s="832">
        <v>0</v>
      </c>
      <c r="O5471" s="832">
        <v>0</v>
      </c>
      <c r="P5471" s="832">
        <v>0</v>
      </c>
      <c r="Q5471" s="832">
        <v>0</v>
      </c>
      <c r="R5471" s="832">
        <v>0</v>
      </c>
      <c r="S5471" s="832">
        <v>0</v>
      </c>
      <c r="T5471" s="832">
        <v>0</v>
      </c>
      <c r="U5471" s="832">
        <v>0</v>
      </c>
      <c r="V5471" s="832">
        <v>0</v>
      </c>
      <c r="W5471" s="832">
        <v>0</v>
      </c>
      <c r="X5471" s="832">
        <v>0</v>
      </c>
      <c r="Y5471" s="832">
        <v>0</v>
      </c>
      <c r="Z5471" s="832">
        <v>0</v>
      </c>
      <c r="AA5471" s="832">
        <v>0</v>
      </c>
      <c r="AB5471" s="832">
        <v>0</v>
      </c>
      <c r="AC5471" s="832">
        <v>0</v>
      </c>
      <c r="AD5471" s="832">
        <v>0</v>
      </c>
      <c r="AE5471" s="832">
        <v>0</v>
      </c>
      <c r="AF5471" s="832">
        <v>0</v>
      </c>
      <c r="AG5471" s="832">
        <v>0</v>
      </c>
      <c r="AH5471" s="832">
        <v>0</v>
      </c>
      <c r="AI5471" s="832">
        <v>0</v>
      </c>
    </row>
    <row r="5472" spans="1:35" ht="15" customHeight="1">
      <c r="A5472" s="832" t="s">
        <v>1150</v>
      </c>
      <c r="B5472" s="832">
        <v>2026</v>
      </c>
      <c r="C5472" s="832" t="s">
        <v>1830</v>
      </c>
      <c r="D5472" s="832" t="s">
        <v>1831</v>
      </c>
      <c r="E5472" s="832" t="s">
        <v>1792</v>
      </c>
      <c r="F5472" s="832" t="s">
        <v>1792</v>
      </c>
      <c r="G5472" s="832">
        <v>-8578.42</v>
      </c>
      <c r="H5472" s="832">
        <v>-8142.01</v>
      </c>
      <c r="I5472" s="832">
        <v>-7927.59</v>
      </c>
      <c r="J5472" s="832">
        <v>-7199.98</v>
      </c>
      <c r="K5472" s="832">
        <v>-6357.18</v>
      </c>
      <c r="L5472" s="832">
        <v>-5954.92</v>
      </c>
      <c r="M5472" s="832">
        <v>-5482.51</v>
      </c>
      <c r="N5472" s="832">
        <v>-7027.43</v>
      </c>
      <c r="O5472" s="832">
        <v>-6997.52</v>
      </c>
      <c r="P5472" s="832">
        <v>0</v>
      </c>
      <c r="Q5472" s="832">
        <v>0</v>
      </c>
      <c r="R5472" s="832">
        <v>0</v>
      </c>
      <c r="S5472" s="832">
        <v>0</v>
      </c>
      <c r="T5472" s="832">
        <v>0</v>
      </c>
      <c r="U5472" s="832">
        <v>0</v>
      </c>
      <c r="V5472" s="832">
        <v>0</v>
      </c>
      <c r="W5472" s="832">
        <v>0</v>
      </c>
      <c r="X5472" s="832">
        <v>0</v>
      </c>
      <c r="Y5472" s="832">
        <v>0</v>
      </c>
      <c r="Z5472" s="832">
        <v>0</v>
      </c>
      <c r="AA5472" s="832">
        <v>0</v>
      </c>
      <c r="AB5472" s="832">
        <v>0</v>
      </c>
      <c r="AC5472" s="832">
        <v>0</v>
      </c>
      <c r="AD5472" s="832">
        <v>0</v>
      </c>
      <c r="AE5472" s="832">
        <v>0</v>
      </c>
      <c r="AF5472" s="832">
        <v>0</v>
      </c>
      <c r="AG5472" s="832">
        <v>0</v>
      </c>
      <c r="AH5472" s="832">
        <v>0</v>
      </c>
      <c r="AI5472" s="832">
        <v>0</v>
      </c>
    </row>
    <row r="5473" spans="1:35" ht="15" customHeight="1">
      <c r="A5473" s="832" t="s">
        <v>1150</v>
      </c>
      <c r="B5473" s="832">
        <v>2026</v>
      </c>
      <c r="C5473" s="832" t="s">
        <v>1832</v>
      </c>
      <c r="D5473" s="832" t="s">
        <v>1833</v>
      </c>
      <c r="E5473" s="832" t="s">
        <v>1792</v>
      </c>
      <c r="F5473" s="832" t="s">
        <v>1792</v>
      </c>
      <c r="G5473" s="832">
        <v>0</v>
      </c>
      <c r="H5473" s="832">
        <v>0</v>
      </c>
      <c r="I5473" s="832">
        <v>0</v>
      </c>
      <c r="J5473" s="832">
        <v>0</v>
      </c>
      <c r="K5473" s="832">
        <v>0</v>
      </c>
      <c r="L5473" s="832">
        <v>0</v>
      </c>
      <c r="M5473" s="832">
        <v>0</v>
      </c>
      <c r="N5473" s="832">
        <v>0</v>
      </c>
      <c r="O5473" s="832">
        <v>0</v>
      </c>
      <c r="P5473" s="832">
        <v>0</v>
      </c>
      <c r="Q5473" s="832">
        <v>0</v>
      </c>
      <c r="R5473" s="832">
        <v>0</v>
      </c>
      <c r="S5473" s="832">
        <v>0</v>
      </c>
      <c r="T5473" s="832">
        <v>0</v>
      </c>
      <c r="U5473" s="832">
        <v>0</v>
      </c>
      <c r="V5473" s="832">
        <v>0</v>
      </c>
      <c r="W5473" s="832">
        <v>0</v>
      </c>
      <c r="X5473" s="832">
        <v>0</v>
      </c>
      <c r="Y5473" s="832">
        <v>0</v>
      </c>
      <c r="Z5473" s="832">
        <v>0</v>
      </c>
      <c r="AA5473" s="832">
        <v>0</v>
      </c>
      <c r="AB5473" s="832">
        <v>0</v>
      </c>
      <c r="AC5473" s="832">
        <v>0</v>
      </c>
      <c r="AD5473" s="832">
        <v>0</v>
      </c>
      <c r="AE5473" s="832">
        <v>0</v>
      </c>
      <c r="AF5473" s="832">
        <v>0</v>
      </c>
      <c r="AG5473" s="832">
        <v>0</v>
      </c>
      <c r="AH5473" s="832">
        <v>0</v>
      </c>
      <c r="AI5473" s="832">
        <v>0</v>
      </c>
    </row>
    <row r="5474" spans="1:35" ht="15" customHeight="1">
      <c r="A5474" s="832" t="s">
        <v>1150</v>
      </c>
      <c r="B5474" s="832">
        <v>2026</v>
      </c>
      <c r="C5474" s="832" t="s">
        <v>1834</v>
      </c>
      <c r="D5474" s="832" t="s">
        <v>1835</v>
      </c>
      <c r="E5474" s="832" t="s">
        <v>1792</v>
      </c>
      <c r="F5474" s="832" t="s">
        <v>1792</v>
      </c>
      <c r="G5474" s="832">
        <v>-958.42</v>
      </c>
      <c r="H5474" s="832">
        <v>-958.42</v>
      </c>
      <c r="I5474" s="832">
        <v>-958.42</v>
      </c>
      <c r="J5474" s="832">
        <v>-958.42</v>
      </c>
      <c r="K5474" s="832">
        <v>-958.42</v>
      </c>
      <c r="L5474" s="832">
        <v>-958.42</v>
      </c>
      <c r="M5474" s="832">
        <v>-808.42</v>
      </c>
      <c r="N5474" s="832">
        <v>-808.42</v>
      </c>
      <c r="O5474" s="832">
        <v>-808.42</v>
      </c>
      <c r="P5474" s="832">
        <v>0</v>
      </c>
      <c r="Q5474" s="832">
        <v>0</v>
      </c>
      <c r="R5474" s="832">
        <v>0</v>
      </c>
      <c r="S5474" s="832">
        <v>0</v>
      </c>
      <c r="T5474" s="832">
        <v>0</v>
      </c>
      <c r="U5474" s="832">
        <v>0</v>
      </c>
      <c r="V5474" s="832">
        <v>0</v>
      </c>
      <c r="W5474" s="832">
        <v>0</v>
      </c>
      <c r="X5474" s="832">
        <v>0</v>
      </c>
      <c r="Y5474" s="832">
        <v>0</v>
      </c>
      <c r="Z5474" s="832">
        <v>0</v>
      </c>
      <c r="AA5474" s="832">
        <v>0</v>
      </c>
      <c r="AB5474" s="832">
        <v>0</v>
      </c>
      <c r="AC5474" s="832">
        <v>0</v>
      </c>
      <c r="AD5474" s="832">
        <v>0</v>
      </c>
      <c r="AE5474" s="832">
        <v>0</v>
      </c>
      <c r="AF5474" s="832">
        <v>0</v>
      </c>
      <c r="AG5474" s="832">
        <v>0</v>
      </c>
      <c r="AH5474" s="832">
        <v>0</v>
      </c>
      <c r="AI5474" s="832">
        <v>0</v>
      </c>
    </row>
    <row r="5475" spans="1:35" ht="15" customHeight="1">
      <c r="A5475" s="832" t="s">
        <v>1150</v>
      </c>
      <c r="B5475" s="832">
        <v>2026</v>
      </c>
      <c r="C5475" s="832" t="s">
        <v>1836</v>
      </c>
      <c r="D5475" s="832" t="s">
        <v>1837</v>
      </c>
      <c r="E5475" s="832" t="s">
        <v>1792</v>
      </c>
      <c r="F5475" s="832" t="s">
        <v>1792</v>
      </c>
      <c r="G5475" s="832">
        <v>0</v>
      </c>
      <c r="H5475" s="832">
        <v>0</v>
      </c>
      <c r="I5475" s="832">
        <v>0</v>
      </c>
      <c r="J5475" s="832">
        <v>0</v>
      </c>
      <c r="K5475" s="832">
        <v>0</v>
      </c>
      <c r="L5475" s="832">
        <v>0</v>
      </c>
      <c r="M5475" s="832">
        <v>0</v>
      </c>
      <c r="N5475" s="832">
        <v>0</v>
      </c>
      <c r="O5475" s="832">
        <v>0</v>
      </c>
      <c r="P5475" s="832">
        <v>0</v>
      </c>
      <c r="Q5475" s="832">
        <v>0</v>
      </c>
      <c r="R5475" s="832">
        <v>0</v>
      </c>
      <c r="S5475" s="832">
        <v>0</v>
      </c>
      <c r="T5475" s="832">
        <v>0</v>
      </c>
      <c r="U5475" s="832">
        <v>0</v>
      </c>
      <c r="V5475" s="832">
        <v>0</v>
      </c>
      <c r="W5475" s="832">
        <v>0</v>
      </c>
      <c r="X5475" s="832">
        <v>0</v>
      </c>
      <c r="Y5475" s="832">
        <v>0</v>
      </c>
      <c r="Z5475" s="832">
        <v>0</v>
      </c>
      <c r="AA5475" s="832">
        <v>0</v>
      </c>
      <c r="AB5475" s="832">
        <v>0</v>
      </c>
      <c r="AC5475" s="832">
        <v>0</v>
      </c>
      <c r="AD5475" s="832">
        <v>0</v>
      </c>
      <c r="AE5475" s="832">
        <v>0</v>
      </c>
      <c r="AF5475" s="832">
        <v>0</v>
      </c>
      <c r="AG5475" s="832">
        <v>0</v>
      </c>
      <c r="AH5475" s="832">
        <v>0</v>
      </c>
      <c r="AI5475" s="832">
        <v>0</v>
      </c>
    </row>
    <row r="5476" spans="1:35" ht="15" customHeight="1">
      <c r="A5476" s="832" t="s">
        <v>1150</v>
      </c>
      <c r="B5476" s="832">
        <v>2026</v>
      </c>
      <c r="C5476" s="832" t="s">
        <v>1838</v>
      </c>
      <c r="D5476" s="832" t="s">
        <v>1839</v>
      </c>
      <c r="E5476" s="832" t="s">
        <v>1813</v>
      </c>
      <c r="F5476" s="832" t="s">
        <v>1792</v>
      </c>
      <c r="G5476" s="832">
        <v>277134.2</v>
      </c>
      <c r="H5476" s="832">
        <v>271185.36</v>
      </c>
      <c r="I5476" s="832">
        <v>-4440.67</v>
      </c>
      <c r="J5476" s="832">
        <v>319982.95</v>
      </c>
      <c r="K5476" s="832">
        <v>-300274.88</v>
      </c>
      <c r="L5476" s="832">
        <v>46075.47</v>
      </c>
      <c r="M5476" s="832">
        <v>441232.07</v>
      </c>
      <c r="N5476" s="832">
        <v>500978.41</v>
      </c>
      <c r="O5476" s="832">
        <v>57689.36</v>
      </c>
      <c r="P5476" s="832">
        <v>0</v>
      </c>
      <c r="Q5476" s="832">
        <v>0</v>
      </c>
      <c r="R5476" s="832">
        <v>0</v>
      </c>
      <c r="S5476" s="832">
        <v>0</v>
      </c>
      <c r="T5476" s="832">
        <v>0</v>
      </c>
      <c r="U5476" s="832">
        <v>0</v>
      </c>
      <c r="V5476" s="832">
        <v>0</v>
      </c>
      <c r="W5476" s="832">
        <v>0</v>
      </c>
      <c r="X5476" s="832">
        <v>0</v>
      </c>
      <c r="Y5476" s="832">
        <v>0</v>
      </c>
      <c r="Z5476" s="832">
        <v>0</v>
      </c>
      <c r="AA5476" s="832">
        <v>0</v>
      </c>
      <c r="AB5476" s="832">
        <v>0</v>
      </c>
      <c r="AC5476" s="832">
        <v>0</v>
      </c>
      <c r="AD5476" s="832">
        <v>0</v>
      </c>
      <c r="AE5476" s="832">
        <v>0</v>
      </c>
      <c r="AF5476" s="832">
        <v>0</v>
      </c>
      <c r="AG5476" s="832">
        <v>0</v>
      </c>
      <c r="AH5476" s="832">
        <v>0</v>
      </c>
      <c r="AI5476" s="832">
        <v>0</v>
      </c>
    </row>
    <row r="5477" spans="1:35" ht="15" customHeight="1">
      <c r="A5477" s="832" t="s">
        <v>1150</v>
      </c>
      <c r="B5477" s="832">
        <v>2026</v>
      </c>
      <c r="C5477" s="832" t="s">
        <v>1840</v>
      </c>
      <c r="D5477" s="832" t="s">
        <v>1841</v>
      </c>
      <c r="E5477" s="832" t="s">
        <v>1842</v>
      </c>
      <c r="F5477" s="832" t="s">
        <v>1792</v>
      </c>
      <c r="G5477" s="832">
        <v>26857.38</v>
      </c>
      <c r="H5477" s="832">
        <v>26857.38</v>
      </c>
      <c r="I5477" s="832">
        <v>26857.38</v>
      </c>
      <c r="J5477" s="832">
        <v>26857.38</v>
      </c>
      <c r="K5477" s="832">
        <v>26857.38</v>
      </c>
      <c r="L5477" s="832">
        <v>26857.38</v>
      </c>
      <c r="M5477" s="832">
        <v>26857.38</v>
      </c>
      <c r="N5477" s="832">
        <v>26857.38</v>
      </c>
      <c r="O5477" s="832">
        <v>26857.38</v>
      </c>
      <c r="P5477" s="832">
        <v>0</v>
      </c>
      <c r="Q5477" s="832">
        <v>0</v>
      </c>
      <c r="R5477" s="832">
        <v>0</v>
      </c>
      <c r="S5477" s="832">
        <v>0</v>
      </c>
      <c r="T5477" s="832">
        <v>0</v>
      </c>
      <c r="U5477" s="832">
        <v>0</v>
      </c>
      <c r="V5477" s="832">
        <v>0</v>
      </c>
      <c r="W5477" s="832">
        <v>0</v>
      </c>
      <c r="X5477" s="832">
        <v>0</v>
      </c>
      <c r="Y5477" s="832">
        <v>0</v>
      </c>
      <c r="Z5477" s="832">
        <v>0</v>
      </c>
      <c r="AA5477" s="832">
        <v>0</v>
      </c>
      <c r="AB5477" s="832">
        <v>0</v>
      </c>
      <c r="AC5477" s="832">
        <v>0</v>
      </c>
      <c r="AD5477" s="832">
        <v>0</v>
      </c>
      <c r="AE5477" s="832">
        <v>0</v>
      </c>
      <c r="AF5477" s="832">
        <v>0</v>
      </c>
      <c r="AG5477" s="832">
        <v>0</v>
      </c>
      <c r="AH5477" s="832">
        <v>0</v>
      </c>
      <c r="AI5477" s="832">
        <v>0</v>
      </c>
    </row>
    <row r="5478" spans="1:35" ht="15" customHeight="1">
      <c r="A5478" s="832" t="s">
        <v>1150</v>
      </c>
      <c r="B5478" s="832">
        <v>2026</v>
      </c>
      <c r="C5478" s="832" t="s">
        <v>1843</v>
      </c>
      <c r="D5478" s="832" t="s">
        <v>1839</v>
      </c>
      <c r="E5478" s="832" t="s">
        <v>1813</v>
      </c>
      <c r="F5478" s="832" t="s">
        <v>1792</v>
      </c>
      <c r="G5478" s="832">
        <v>0</v>
      </c>
      <c r="H5478" s="832">
        <v>0</v>
      </c>
      <c r="I5478" s="832">
        <v>0</v>
      </c>
      <c r="J5478" s="832">
        <v>0</v>
      </c>
      <c r="K5478" s="832">
        <v>0</v>
      </c>
      <c r="L5478" s="832">
        <v>0</v>
      </c>
      <c r="M5478" s="832">
        <v>0</v>
      </c>
      <c r="N5478" s="832">
        <v>0</v>
      </c>
      <c r="O5478" s="832">
        <v>0</v>
      </c>
      <c r="P5478" s="832">
        <v>0</v>
      </c>
      <c r="Q5478" s="832">
        <v>0</v>
      </c>
      <c r="R5478" s="832">
        <v>0</v>
      </c>
      <c r="S5478" s="832">
        <v>0</v>
      </c>
      <c r="T5478" s="832">
        <v>0</v>
      </c>
      <c r="U5478" s="832">
        <v>0</v>
      </c>
      <c r="V5478" s="832">
        <v>0</v>
      </c>
      <c r="W5478" s="832">
        <v>0</v>
      </c>
      <c r="X5478" s="832">
        <v>0</v>
      </c>
      <c r="Y5478" s="832">
        <v>0</v>
      </c>
      <c r="Z5478" s="832">
        <v>0</v>
      </c>
      <c r="AA5478" s="832">
        <v>0</v>
      </c>
      <c r="AB5478" s="832">
        <v>0</v>
      </c>
      <c r="AC5478" s="832">
        <v>0</v>
      </c>
      <c r="AD5478" s="832">
        <v>0</v>
      </c>
      <c r="AE5478" s="832">
        <v>0</v>
      </c>
      <c r="AF5478" s="832">
        <v>0</v>
      </c>
      <c r="AG5478" s="832">
        <v>0</v>
      </c>
      <c r="AH5478" s="832">
        <v>0</v>
      </c>
      <c r="AI5478" s="832">
        <v>0</v>
      </c>
    </row>
    <row r="5479" spans="1:35" ht="15" customHeight="1">
      <c r="A5479" s="832" t="s">
        <v>1150</v>
      </c>
      <c r="B5479" s="832">
        <v>2026</v>
      </c>
      <c r="C5479" s="832" t="s">
        <v>1844</v>
      </c>
      <c r="D5479" s="832" t="s">
        <v>1845</v>
      </c>
      <c r="E5479" s="832" t="s">
        <v>1813</v>
      </c>
      <c r="F5479" s="832" t="s">
        <v>1792</v>
      </c>
      <c r="G5479" s="832">
        <v>44446.11</v>
      </c>
      <c r="H5479" s="832">
        <v>20552.8</v>
      </c>
      <c r="I5479" s="832">
        <v>212301.22</v>
      </c>
      <c r="J5479" s="832">
        <v>400159.38</v>
      </c>
      <c r="K5479" s="832">
        <v>604362.31999999995</v>
      </c>
      <c r="L5479" s="832">
        <v>914839.22</v>
      </c>
      <c r="M5479" s="832">
        <v>493759.9</v>
      </c>
      <c r="N5479" s="832">
        <v>437700.38</v>
      </c>
      <c r="O5479" s="832">
        <v>349200.38</v>
      </c>
      <c r="P5479" s="832">
        <v>0</v>
      </c>
      <c r="Q5479" s="832">
        <v>0</v>
      </c>
      <c r="R5479" s="832">
        <v>0</v>
      </c>
      <c r="S5479" s="832">
        <v>0</v>
      </c>
      <c r="T5479" s="832">
        <v>0</v>
      </c>
      <c r="U5479" s="832">
        <v>0</v>
      </c>
      <c r="V5479" s="832">
        <v>0</v>
      </c>
      <c r="W5479" s="832">
        <v>0</v>
      </c>
      <c r="X5479" s="832">
        <v>0</v>
      </c>
      <c r="Y5479" s="832">
        <v>0</v>
      </c>
      <c r="Z5479" s="832">
        <v>0</v>
      </c>
      <c r="AA5479" s="832">
        <v>0</v>
      </c>
      <c r="AB5479" s="832">
        <v>0</v>
      </c>
      <c r="AC5479" s="832">
        <v>0</v>
      </c>
      <c r="AD5479" s="832">
        <v>0</v>
      </c>
      <c r="AE5479" s="832">
        <v>0</v>
      </c>
      <c r="AF5479" s="832">
        <v>0</v>
      </c>
      <c r="AG5479" s="832">
        <v>0</v>
      </c>
      <c r="AH5479" s="832">
        <v>0</v>
      </c>
      <c r="AI5479" s="832">
        <v>0</v>
      </c>
    </row>
    <row r="5480" spans="1:35" ht="15" customHeight="1">
      <c r="A5480" s="832" t="s">
        <v>1150</v>
      </c>
      <c r="B5480" s="832">
        <v>2026</v>
      </c>
      <c r="C5480" s="832" t="s">
        <v>1846</v>
      </c>
      <c r="D5480" s="832" t="s">
        <v>1847</v>
      </c>
      <c r="E5480" s="832" t="s">
        <v>1813</v>
      </c>
      <c r="F5480" s="832" t="s">
        <v>1792</v>
      </c>
      <c r="G5480" s="832">
        <v>-13360</v>
      </c>
      <c r="H5480" s="832">
        <v>-16199</v>
      </c>
      <c r="I5480" s="832">
        <v>-6680</v>
      </c>
      <c r="J5480" s="832">
        <v>-6680</v>
      </c>
      <c r="K5480" s="832">
        <v>-6680</v>
      </c>
      <c r="L5480" s="832">
        <v>-6680</v>
      </c>
      <c r="M5480" s="832">
        <v>7713</v>
      </c>
      <c r="N5480" s="832">
        <v>-11121</v>
      </c>
      <c r="O5480" s="832">
        <v>-12624</v>
      </c>
      <c r="P5480" s="832">
        <v>0</v>
      </c>
      <c r="Q5480" s="832">
        <v>0</v>
      </c>
      <c r="R5480" s="832">
        <v>0</v>
      </c>
      <c r="S5480" s="832">
        <v>0</v>
      </c>
      <c r="T5480" s="832">
        <v>0</v>
      </c>
      <c r="U5480" s="832">
        <v>0</v>
      </c>
      <c r="V5480" s="832">
        <v>0</v>
      </c>
      <c r="W5480" s="832">
        <v>0</v>
      </c>
      <c r="X5480" s="832">
        <v>0</v>
      </c>
      <c r="Y5480" s="832">
        <v>0</v>
      </c>
      <c r="Z5480" s="832">
        <v>0</v>
      </c>
      <c r="AA5480" s="832">
        <v>0</v>
      </c>
      <c r="AB5480" s="832">
        <v>0</v>
      </c>
      <c r="AC5480" s="832">
        <v>0</v>
      </c>
      <c r="AD5480" s="832">
        <v>0</v>
      </c>
      <c r="AE5480" s="832">
        <v>0</v>
      </c>
      <c r="AF5480" s="832">
        <v>0</v>
      </c>
      <c r="AG5480" s="832">
        <v>0</v>
      </c>
      <c r="AH5480" s="832">
        <v>0</v>
      </c>
      <c r="AI5480" s="832">
        <v>0</v>
      </c>
    </row>
    <row r="5481" spans="1:35" ht="15" customHeight="1">
      <c r="A5481" s="832" t="s">
        <v>1150</v>
      </c>
      <c r="B5481" s="832">
        <v>2026</v>
      </c>
      <c r="C5481" s="832" t="s">
        <v>1848</v>
      </c>
      <c r="D5481" s="832" t="s">
        <v>1849</v>
      </c>
      <c r="E5481" s="832" t="s">
        <v>1813</v>
      </c>
      <c r="F5481" s="832" t="s">
        <v>1792</v>
      </c>
      <c r="G5481" s="832">
        <v>-83619</v>
      </c>
      <c r="H5481" s="832">
        <v>-82609.649999999994</v>
      </c>
      <c r="I5481" s="832">
        <v>-89046.65</v>
      </c>
      <c r="J5481" s="832">
        <v>-18677.64</v>
      </c>
      <c r="K5481" s="832">
        <v>38563.410000000003</v>
      </c>
      <c r="L5481" s="832">
        <v>88910.38</v>
      </c>
      <c r="M5481" s="832">
        <v>-93730.62</v>
      </c>
      <c r="N5481" s="832">
        <v>-90087.63</v>
      </c>
      <c r="O5481" s="832">
        <v>-90087.63</v>
      </c>
      <c r="P5481" s="832">
        <v>0</v>
      </c>
      <c r="Q5481" s="832">
        <v>0</v>
      </c>
      <c r="R5481" s="832">
        <v>0</v>
      </c>
      <c r="S5481" s="832">
        <v>0</v>
      </c>
      <c r="T5481" s="832">
        <v>0</v>
      </c>
      <c r="U5481" s="832">
        <v>0</v>
      </c>
      <c r="V5481" s="832">
        <v>0</v>
      </c>
      <c r="W5481" s="832">
        <v>0</v>
      </c>
      <c r="X5481" s="832">
        <v>0</v>
      </c>
      <c r="Y5481" s="832">
        <v>0</v>
      </c>
      <c r="Z5481" s="832">
        <v>0</v>
      </c>
      <c r="AA5481" s="832">
        <v>0</v>
      </c>
      <c r="AB5481" s="832">
        <v>0</v>
      </c>
      <c r="AC5481" s="832">
        <v>0</v>
      </c>
      <c r="AD5481" s="832">
        <v>0</v>
      </c>
      <c r="AE5481" s="832">
        <v>0</v>
      </c>
      <c r="AF5481" s="832">
        <v>0</v>
      </c>
      <c r="AG5481" s="832">
        <v>0</v>
      </c>
      <c r="AH5481" s="832">
        <v>0</v>
      </c>
      <c r="AI5481" s="832">
        <v>0</v>
      </c>
    </row>
    <row r="5482" spans="1:35" ht="15" customHeight="1">
      <c r="A5482" s="832" t="s">
        <v>1150</v>
      </c>
      <c r="B5482" s="832">
        <v>2026</v>
      </c>
      <c r="C5482" s="832" t="s">
        <v>1850</v>
      </c>
      <c r="D5482" s="832" t="s">
        <v>1851</v>
      </c>
      <c r="E5482" s="832" t="s">
        <v>1813</v>
      </c>
      <c r="F5482" s="832" t="s">
        <v>1792</v>
      </c>
      <c r="G5482" s="832">
        <v>-6547.08</v>
      </c>
      <c r="H5482" s="832">
        <v>-5735.32</v>
      </c>
      <c r="I5482" s="832">
        <v>-2206.9499999999998</v>
      </c>
      <c r="J5482" s="832">
        <v>21311.56</v>
      </c>
      <c r="K5482" s="832">
        <v>42930.51</v>
      </c>
      <c r="L5482" s="832">
        <v>73013</v>
      </c>
      <c r="M5482" s="832">
        <v>-1770.88</v>
      </c>
      <c r="N5482" s="832">
        <v>-1467.31</v>
      </c>
      <c r="O5482" s="832">
        <v>11150.63</v>
      </c>
      <c r="P5482" s="832">
        <v>0</v>
      </c>
      <c r="Q5482" s="832">
        <v>0</v>
      </c>
      <c r="R5482" s="832">
        <v>0</v>
      </c>
      <c r="S5482" s="832">
        <v>0</v>
      </c>
      <c r="T5482" s="832">
        <v>0</v>
      </c>
      <c r="U5482" s="832">
        <v>0</v>
      </c>
      <c r="V5482" s="832">
        <v>0</v>
      </c>
      <c r="W5482" s="832">
        <v>0</v>
      </c>
      <c r="X5482" s="832">
        <v>0</v>
      </c>
      <c r="Y5482" s="832">
        <v>0</v>
      </c>
      <c r="Z5482" s="832">
        <v>0</v>
      </c>
      <c r="AA5482" s="832">
        <v>0</v>
      </c>
      <c r="AB5482" s="832">
        <v>0</v>
      </c>
      <c r="AC5482" s="832">
        <v>0</v>
      </c>
      <c r="AD5482" s="832">
        <v>0</v>
      </c>
      <c r="AE5482" s="832">
        <v>0</v>
      </c>
      <c r="AF5482" s="832">
        <v>0</v>
      </c>
      <c r="AG5482" s="832">
        <v>0</v>
      </c>
      <c r="AH5482" s="832">
        <v>0</v>
      </c>
      <c r="AI5482" s="832">
        <v>0</v>
      </c>
    </row>
    <row r="5483" spans="1:35" ht="15" customHeight="1">
      <c r="A5483" s="832" t="s">
        <v>1150</v>
      </c>
      <c r="B5483" s="832">
        <v>2026</v>
      </c>
      <c r="C5483" s="832" t="s">
        <v>1852</v>
      </c>
      <c r="D5483" s="832" t="s">
        <v>1853</v>
      </c>
      <c r="E5483" s="832" t="s">
        <v>1854</v>
      </c>
      <c r="F5483" s="832" t="s">
        <v>1792</v>
      </c>
      <c r="G5483" s="832">
        <v>0</v>
      </c>
      <c r="H5483" s="832">
        <v>0</v>
      </c>
      <c r="I5483" s="832">
        <v>0</v>
      </c>
      <c r="J5483" s="832">
        <v>0</v>
      </c>
      <c r="K5483" s="832">
        <v>0</v>
      </c>
      <c r="L5483" s="832">
        <v>0</v>
      </c>
      <c r="M5483" s="832">
        <v>0</v>
      </c>
      <c r="N5483" s="832">
        <v>0</v>
      </c>
      <c r="O5483" s="832">
        <v>0</v>
      </c>
      <c r="P5483" s="832">
        <v>0</v>
      </c>
      <c r="Q5483" s="832">
        <v>0</v>
      </c>
      <c r="R5483" s="832">
        <v>0</v>
      </c>
      <c r="S5483" s="832">
        <v>0</v>
      </c>
      <c r="T5483" s="832">
        <v>0</v>
      </c>
      <c r="U5483" s="832">
        <v>0</v>
      </c>
      <c r="V5483" s="832">
        <v>0</v>
      </c>
      <c r="W5483" s="832">
        <v>0</v>
      </c>
      <c r="X5483" s="832">
        <v>0</v>
      </c>
      <c r="Y5483" s="832">
        <v>0</v>
      </c>
      <c r="Z5483" s="832">
        <v>0</v>
      </c>
      <c r="AA5483" s="832">
        <v>0</v>
      </c>
      <c r="AB5483" s="832">
        <v>0</v>
      </c>
      <c r="AC5483" s="832">
        <v>0</v>
      </c>
      <c r="AD5483" s="832">
        <v>0</v>
      </c>
      <c r="AE5483" s="832">
        <v>0</v>
      </c>
      <c r="AF5483" s="832">
        <v>0</v>
      </c>
      <c r="AG5483" s="832">
        <v>0</v>
      </c>
      <c r="AH5483" s="832">
        <v>0</v>
      </c>
      <c r="AI5483" s="832">
        <v>0</v>
      </c>
    </row>
    <row r="5484" spans="1:35" ht="15" customHeight="1">
      <c r="A5484" s="832" t="s">
        <v>1150</v>
      </c>
      <c r="B5484" s="832">
        <v>2026</v>
      </c>
      <c r="C5484" s="832" t="s">
        <v>1855</v>
      </c>
      <c r="D5484" s="832" t="s">
        <v>1856</v>
      </c>
      <c r="E5484" s="832" t="s">
        <v>1854</v>
      </c>
      <c r="F5484" s="832" t="s">
        <v>1792</v>
      </c>
      <c r="G5484" s="832">
        <v>-3440016.62</v>
      </c>
      <c r="H5484" s="832">
        <v>-3376480.93</v>
      </c>
      <c r="I5484" s="832">
        <v>-3311933.17</v>
      </c>
      <c r="J5484" s="832">
        <v>-3247335.25</v>
      </c>
      <c r="K5484" s="832">
        <v>-3182311.9</v>
      </c>
      <c r="L5484" s="832">
        <v>-3182311.9</v>
      </c>
      <c r="M5484" s="832">
        <v>-3117216.76</v>
      </c>
      <c r="N5484" s="832">
        <v>-3051152.28</v>
      </c>
      <c r="O5484" s="832">
        <v>-2987312.73</v>
      </c>
      <c r="P5484" s="832">
        <v>0</v>
      </c>
      <c r="Q5484" s="832">
        <v>0</v>
      </c>
      <c r="R5484" s="832">
        <v>0</v>
      </c>
      <c r="S5484" s="832">
        <v>0</v>
      </c>
      <c r="T5484" s="832">
        <v>0</v>
      </c>
      <c r="U5484" s="832">
        <v>0</v>
      </c>
      <c r="V5484" s="832">
        <v>0</v>
      </c>
      <c r="W5484" s="832">
        <v>0</v>
      </c>
      <c r="X5484" s="832">
        <v>0</v>
      </c>
      <c r="Y5484" s="832">
        <v>0</v>
      </c>
      <c r="Z5484" s="832">
        <v>0</v>
      </c>
      <c r="AA5484" s="832">
        <v>0</v>
      </c>
      <c r="AB5484" s="832">
        <v>0</v>
      </c>
      <c r="AC5484" s="832">
        <v>0</v>
      </c>
      <c r="AD5484" s="832">
        <v>0</v>
      </c>
      <c r="AE5484" s="832">
        <v>0</v>
      </c>
      <c r="AF5484" s="832">
        <v>0</v>
      </c>
      <c r="AG5484" s="832">
        <v>0</v>
      </c>
      <c r="AH5484" s="832">
        <v>0</v>
      </c>
      <c r="AI5484" s="832">
        <v>0</v>
      </c>
    </row>
    <row r="5485" spans="1:35" ht="15" customHeight="1">
      <c r="A5485" s="832" t="s">
        <v>1150</v>
      </c>
      <c r="B5485" s="832">
        <v>2026</v>
      </c>
      <c r="C5485" s="832" t="s">
        <v>1857</v>
      </c>
      <c r="D5485" s="832" t="s">
        <v>1858</v>
      </c>
      <c r="E5485" s="832" t="s">
        <v>1854</v>
      </c>
      <c r="F5485" s="832" t="s">
        <v>1792</v>
      </c>
      <c r="G5485" s="832">
        <v>142595.93</v>
      </c>
      <c r="H5485" s="832">
        <v>142595.93</v>
      </c>
      <c r="I5485" s="832">
        <v>142595.93</v>
      </c>
      <c r="J5485" s="832">
        <v>142595.93</v>
      </c>
      <c r="K5485" s="832">
        <v>142595.93</v>
      </c>
      <c r="L5485" s="832">
        <v>142595.93</v>
      </c>
      <c r="M5485" s="832">
        <v>142595.93</v>
      </c>
      <c r="N5485" s="832">
        <v>142595.93</v>
      </c>
      <c r="O5485" s="832">
        <v>142595.93</v>
      </c>
      <c r="P5485" s="832">
        <v>0</v>
      </c>
      <c r="Q5485" s="832">
        <v>0</v>
      </c>
      <c r="R5485" s="832">
        <v>0</v>
      </c>
      <c r="S5485" s="832">
        <v>0</v>
      </c>
      <c r="T5485" s="832">
        <v>0</v>
      </c>
      <c r="U5485" s="832">
        <v>0</v>
      </c>
      <c r="V5485" s="832">
        <v>0</v>
      </c>
      <c r="W5485" s="832">
        <v>0</v>
      </c>
      <c r="X5485" s="832">
        <v>0</v>
      </c>
      <c r="Y5485" s="832">
        <v>0</v>
      </c>
      <c r="Z5485" s="832">
        <v>0</v>
      </c>
      <c r="AA5485" s="832">
        <v>0</v>
      </c>
      <c r="AB5485" s="832">
        <v>0</v>
      </c>
      <c r="AC5485" s="832">
        <v>0</v>
      </c>
      <c r="AD5485" s="832">
        <v>0</v>
      </c>
      <c r="AE5485" s="832">
        <v>0</v>
      </c>
      <c r="AF5485" s="832">
        <v>0</v>
      </c>
      <c r="AG5485" s="832">
        <v>0</v>
      </c>
      <c r="AH5485" s="832">
        <v>0</v>
      </c>
      <c r="AI5485" s="832">
        <v>0</v>
      </c>
    </row>
    <row r="5486" spans="1:35" ht="15" customHeight="1">
      <c r="A5486" s="832" t="s">
        <v>1150</v>
      </c>
      <c r="B5486" s="832">
        <v>2026</v>
      </c>
      <c r="C5486" s="832" t="s">
        <v>1859</v>
      </c>
      <c r="D5486" s="832" t="s">
        <v>1860</v>
      </c>
      <c r="E5486" s="832" t="s">
        <v>1854</v>
      </c>
      <c r="F5486" s="832" t="s">
        <v>1792</v>
      </c>
      <c r="G5486" s="832">
        <v>-189931.82</v>
      </c>
      <c r="H5486" s="832">
        <v>-242524.23</v>
      </c>
      <c r="I5486" s="832">
        <v>-242595.93</v>
      </c>
      <c r="J5486" s="832">
        <v>-242595.93</v>
      </c>
      <c r="K5486" s="832">
        <v>-142595.93</v>
      </c>
      <c r="L5486" s="832">
        <v>-142595.93</v>
      </c>
      <c r="M5486" s="832">
        <v>-142595.93</v>
      </c>
      <c r="N5486" s="832">
        <v>-142595.93</v>
      </c>
      <c r="O5486" s="832">
        <v>-142595.93</v>
      </c>
      <c r="P5486" s="832">
        <v>0</v>
      </c>
      <c r="Q5486" s="832">
        <v>0</v>
      </c>
      <c r="R5486" s="832">
        <v>0</v>
      </c>
      <c r="S5486" s="832">
        <v>0</v>
      </c>
      <c r="T5486" s="832">
        <v>0</v>
      </c>
      <c r="U5486" s="832">
        <v>0</v>
      </c>
      <c r="V5486" s="832">
        <v>0</v>
      </c>
      <c r="W5486" s="832">
        <v>0</v>
      </c>
      <c r="X5486" s="832">
        <v>0</v>
      </c>
      <c r="Y5486" s="832">
        <v>0</v>
      </c>
      <c r="Z5486" s="832">
        <v>0</v>
      </c>
      <c r="AA5486" s="832">
        <v>0</v>
      </c>
      <c r="AB5486" s="832">
        <v>0</v>
      </c>
      <c r="AC5486" s="832">
        <v>0</v>
      </c>
      <c r="AD5486" s="832">
        <v>0</v>
      </c>
      <c r="AE5486" s="832">
        <v>0</v>
      </c>
      <c r="AF5486" s="832">
        <v>0</v>
      </c>
      <c r="AG5486" s="832">
        <v>0</v>
      </c>
      <c r="AH5486" s="832">
        <v>0</v>
      </c>
      <c r="AI5486" s="832">
        <v>0</v>
      </c>
    </row>
    <row r="5487" spans="1:35" ht="15" customHeight="1">
      <c r="A5487" s="832" t="s">
        <v>1150</v>
      </c>
      <c r="B5487" s="832">
        <v>2026</v>
      </c>
      <c r="C5487" s="832" t="s">
        <v>1861</v>
      </c>
      <c r="D5487" s="832" t="s">
        <v>1862</v>
      </c>
      <c r="E5487" s="832" t="s">
        <v>1854</v>
      </c>
      <c r="F5487" s="832" t="s">
        <v>1792</v>
      </c>
      <c r="G5487" s="832">
        <v>-3640000</v>
      </c>
      <c r="H5487" s="832">
        <v>-3640000</v>
      </c>
      <c r="I5487" s="832">
        <v>-3640000</v>
      </c>
      <c r="J5487" s="832">
        <v>-3640000</v>
      </c>
      <c r="K5487" s="832">
        <v>-3640000</v>
      </c>
      <c r="L5487" s="832">
        <v>-3640000</v>
      </c>
      <c r="M5487" s="832">
        <v>-3640000</v>
      </c>
      <c r="N5487" s="832">
        <v>-3640000</v>
      </c>
      <c r="O5487" s="832">
        <v>-3640000</v>
      </c>
      <c r="P5487" s="832">
        <v>0</v>
      </c>
      <c r="Q5487" s="832">
        <v>0</v>
      </c>
      <c r="R5487" s="832">
        <v>0</v>
      </c>
      <c r="S5487" s="832">
        <v>0</v>
      </c>
      <c r="T5487" s="832">
        <v>0</v>
      </c>
      <c r="U5487" s="832">
        <v>0</v>
      </c>
      <c r="V5487" s="832">
        <v>0</v>
      </c>
      <c r="W5487" s="832">
        <v>0</v>
      </c>
      <c r="X5487" s="832">
        <v>0</v>
      </c>
      <c r="Y5487" s="832">
        <v>0</v>
      </c>
      <c r="Z5487" s="832">
        <v>0</v>
      </c>
      <c r="AA5487" s="832">
        <v>0</v>
      </c>
      <c r="AB5487" s="832">
        <v>0</v>
      </c>
      <c r="AC5487" s="832">
        <v>0</v>
      </c>
      <c r="AD5487" s="832">
        <v>0</v>
      </c>
      <c r="AE5487" s="832">
        <v>0</v>
      </c>
      <c r="AF5487" s="832">
        <v>0</v>
      </c>
      <c r="AG5487" s="832">
        <v>0</v>
      </c>
      <c r="AH5487" s="832">
        <v>0</v>
      </c>
      <c r="AI5487" s="832">
        <v>0</v>
      </c>
    </row>
    <row r="5488" spans="1:35" ht="15" customHeight="1">
      <c r="A5488" s="832" t="s">
        <v>1150</v>
      </c>
      <c r="B5488" s="832">
        <v>2026</v>
      </c>
      <c r="C5488" s="832" t="s">
        <v>1863</v>
      </c>
      <c r="D5488" s="832" t="s">
        <v>1864</v>
      </c>
      <c r="E5488" s="832" t="s">
        <v>1842</v>
      </c>
      <c r="F5488" s="832" t="s">
        <v>1792</v>
      </c>
      <c r="G5488" s="832">
        <v>3546617.48</v>
      </c>
      <c r="H5488" s="832">
        <v>3547729.08</v>
      </c>
      <c r="I5488" s="832">
        <v>3547729.08</v>
      </c>
      <c r="J5488" s="832">
        <v>3548350.78</v>
      </c>
      <c r="K5488" s="832">
        <v>3548350.78</v>
      </c>
      <c r="L5488" s="832">
        <v>3548350.78</v>
      </c>
      <c r="M5488" s="832">
        <v>3548350.78</v>
      </c>
      <c r="N5488" s="832">
        <v>3548350.78</v>
      </c>
      <c r="O5488" s="832">
        <v>3548350.78</v>
      </c>
      <c r="P5488" s="832">
        <v>0</v>
      </c>
      <c r="Q5488" s="832">
        <v>0</v>
      </c>
      <c r="R5488" s="832">
        <v>0</v>
      </c>
      <c r="S5488" s="832">
        <v>0</v>
      </c>
      <c r="T5488" s="832">
        <v>0</v>
      </c>
      <c r="U5488" s="832">
        <v>0</v>
      </c>
      <c r="V5488" s="832">
        <v>0</v>
      </c>
      <c r="W5488" s="832">
        <v>0</v>
      </c>
      <c r="X5488" s="832">
        <v>0</v>
      </c>
      <c r="Y5488" s="832">
        <v>0</v>
      </c>
      <c r="Z5488" s="832">
        <v>0</v>
      </c>
      <c r="AA5488" s="832">
        <v>0</v>
      </c>
      <c r="AB5488" s="832">
        <v>0</v>
      </c>
      <c r="AC5488" s="832">
        <v>0</v>
      </c>
      <c r="AD5488" s="832">
        <v>0</v>
      </c>
      <c r="AE5488" s="832">
        <v>0</v>
      </c>
      <c r="AF5488" s="832">
        <v>0</v>
      </c>
      <c r="AG5488" s="832">
        <v>0</v>
      </c>
      <c r="AH5488" s="832">
        <v>0</v>
      </c>
      <c r="AI5488" s="832">
        <v>0</v>
      </c>
    </row>
    <row r="5489" spans="1:35" ht="15" customHeight="1">
      <c r="A5489" s="832" t="s">
        <v>1150</v>
      </c>
      <c r="B5489" s="832">
        <v>2026</v>
      </c>
      <c r="C5489" s="832" t="s">
        <v>1865</v>
      </c>
      <c r="D5489" s="832" t="s">
        <v>1866</v>
      </c>
      <c r="E5489" s="832" t="s">
        <v>1842</v>
      </c>
      <c r="F5489" s="832" t="s">
        <v>1792</v>
      </c>
      <c r="G5489" s="832">
        <v>-5785742.0599999996</v>
      </c>
      <c r="H5489" s="832">
        <v>-5785742.0599999996</v>
      </c>
      <c r="I5489" s="832">
        <v>-5785742.0599999996</v>
      </c>
      <c r="J5489" s="832">
        <v>-5785742.0599999996</v>
      </c>
      <c r="K5489" s="832">
        <v>-5785742.0599999996</v>
      </c>
      <c r="L5489" s="832">
        <v>-5785742.0599999996</v>
      </c>
      <c r="M5489" s="832">
        <v>-5785742.0599999996</v>
      </c>
      <c r="N5489" s="832">
        <v>-5785742.0599999996</v>
      </c>
      <c r="O5489" s="832">
        <v>-5785742.0599999996</v>
      </c>
      <c r="P5489" s="832">
        <v>0</v>
      </c>
      <c r="Q5489" s="832">
        <v>0</v>
      </c>
      <c r="R5489" s="832">
        <v>0</v>
      </c>
      <c r="S5489" s="832">
        <v>0</v>
      </c>
      <c r="T5489" s="832">
        <v>0</v>
      </c>
      <c r="U5489" s="832">
        <v>0</v>
      </c>
      <c r="V5489" s="832">
        <v>0</v>
      </c>
      <c r="W5489" s="832">
        <v>0</v>
      </c>
      <c r="X5489" s="832">
        <v>0</v>
      </c>
      <c r="Y5489" s="832">
        <v>0</v>
      </c>
      <c r="Z5489" s="832">
        <v>0</v>
      </c>
      <c r="AA5489" s="832">
        <v>0</v>
      </c>
      <c r="AB5489" s="832">
        <v>0</v>
      </c>
      <c r="AC5489" s="832">
        <v>0</v>
      </c>
      <c r="AD5489" s="832">
        <v>0</v>
      </c>
      <c r="AE5489" s="832">
        <v>0</v>
      </c>
      <c r="AF5489" s="832">
        <v>0</v>
      </c>
      <c r="AG5489" s="832">
        <v>0</v>
      </c>
      <c r="AH5489" s="832">
        <v>0</v>
      </c>
      <c r="AI5489" s="832">
        <v>0</v>
      </c>
    </row>
    <row r="5490" spans="1:35" ht="15" customHeight="1">
      <c r="A5490" s="832" t="s">
        <v>1150</v>
      </c>
      <c r="B5490" s="832">
        <v>2026</v>
      </c>
      <c r="C5490" s="832" t="s">
        <v>1867</v>
      </c>
      <c r="D5490" s="832" t="s">
        <v>1868</v>
      </c>
      <c r="E5490" s="832" t="s">
        <v>1842</v>
      </c>
      <c r="F5490" s="832" t="s">
        <v>1792</v>
      </c>
      <c r="G5490" s="832">
        <v>500000</v>
      </c>
      <c r="H5490" s="832">
        <v>5500000</v>
      </c>
      <c r="I5490" s="832">
        <v>5500000</v>
      </c>
      <c r="J5490" s="832">
        <v>5500000</v>
      </c>
      <c r="K5490" s="832">
        <v>5500000</v>
      </c>
      <c r="L5490" s="832">
        <v>5500000</v>
      </c>
      <c r="M5490" s="832">
        <v>5500000</v>
      </c>
      <c r="N5490" s="832">
        <v>5500000</v>
      </c>
      <c r="O5490" s="832">
        <v>5500000</v>
      </c>
      <c r="P5490" s="832">
        <v>0</v>
      </c>
      <c r="Q5490" s="832">
        <v>0</v>
      </c>
      <c r="R5490" s="832">
        <v>0</v>
      </c>
      <c r="S5490" s="832">
        <v>0</v>
      </c>
      <c r="T5490" s="832">
        <v>0</v>
      </c>
      <c r="U5490" s="832">
        <v>0</v>
      </c>
      <c r="V5490" s="832">
        <v>0</v>
      </c>
      <c r="W5490" s="832">
        <v>0</v>
      </c>
      <c r="X5490" s="832">
        <v>0</v>
      </c>
      <c r="Y5490" s="832">
        <v>0</v>
      </c>
      <c r="Z5490" s="832">
        <v>0</v>
      </c>
      <c r="AA5490" s="832">
        <v>0</v>
      </c>
      <c r="AB5490" s="832">
        <v>0</v>
      </c>
      <c r="AC5490" s="832">
        <v>0</v>
      </c>
      <c r="AD5490" s="832">
        <v>0</v>
      </c>
      <c r="AE5490" s="832">
        <v>0</v>
      </c>
      <c r="AF5490" s="832">
        <v>0</v>
      </c>
      <c r="AG5490" s="832">
        <v>0</v>
      </c>
      <c r="AH5490" s="832">
        <v>0</v>
      </c>
      <c r="AI5490" s="832">
        <v>0</v>
      </c>
    </row>
    <row r="5491" spans="1:35" ht="15" customHeight="1">
      <c r="A5491" s="832" t="s">
        <v>1150</v>
      </c>
      <c r="B5491" s="832">
        <v>2026</v>
      </c>
      <c r="C5491" s="832" t="s">
        <v>1869</v>
      </c>
      <c r="D5491" s="832" t="s">
        <v>1870</v>
      </c>
      <c r="E5491" s="832" t="s">
        <v>1854</v>
      </c>
      <c r="F5491" s="832" t="s">
        <v>1792</v>
      </c>
      <c r="G5491" s="832">
        <v>-1000000</v>
      </c>
      <c r="H5491" s="832">
        <v>-831567.54</v>
      </c>
      <c r="I5491" s="832">
        <v>-1000000</v>
      </c>
      <c r="J5491" s="832">
        <v>-1000000</v>
      </c>
      <c r="K5491" s="832">
        <v>-1000000</v>
      </c>
      <c r="L5491" s="832">
        <v>-1000000</v>
      </c>
      <c r="M5491" s="832">
        <v>-1000000</v>
      </c>
      <c r="N5491" s="832">
        <v>-1000000</v>
      </c>
      <c r="O5491" s="832">
        <v>-1000000</v>
      </c>
      <c r="P5491" s="832">
        <v>0</v>
      </c>
      <c r="Q5491" s="832">
        <v>0</v>
      </c>
      <c r="R5491" s="832">
        <v>0</v>
      </c>
      <c r="S5491" s="832">
        <v>0</v>
      </c>
      <c r="T5491" s="832">
        <v>0</v>
      </c>
      <c r="U5491" s="832">
        <v>0</v>
      </c>
      <c r="V5491" s="832">
        <v>0</v>
      </c>
      <c r="W5491" s="832">
        <v>0</v>
      </c>
      <c r="X5491" s="832">
        <v>0</v>
      </c>
      <c r="Y5491" s="832">
        <v>0</v>
      </c>
      <c r="Z5491" s="832">
        <v>0</v>
      </c>
      <c r="AA5491" s="832">
        <v>0</v>
      </c>
      <c r="AB5491" s="832">
        <v>0</v>
      </c>
      <c r="AC5491" s="832">
        <v>0</v>
      </c>
      <c r="AD5491" s="832">
        <v>0</v>
      </c>
      <c r="AE5491" s="832">
        <v>0</v>
      </c>
      <c r="AF5491" s="832">
        <v>0</v>
      </c>
      <c r="AG5491" s="832">
        <v>0</v>
      </c>
      <c r="AH5491" s="832">
        <v>0</v>
      </c>
      <c r="AI5491" s="832">
        <v>0</v>
      </c>
    </row>
    <row r="5492" spans="1:35" ht="15" customHeight="1">
      <c r="A5492" s="832" t="s">
        <v>1150</v>
      </c>
      <c r="B5492" s="832">
        <v>2026</v>
      </c>
      <c r="C5492" s="832" t="s">
        <v>1871</v>
      </c>
      <c r="D5492" s="832" t="s">
        <v>1872</v>
      </c>
      <c r="E5492" s="832" t="s">
        <v>1854</v>
      </c>
      <c r="F5492" s="832" t="s">
        <v>1792</v>
      </c>
      <c r="G5492" s="832">
        <v>0</v>
      </c>
      <c r="H5492" s="832">
        <v>0</v>
      </c>
      <c r="I5492" s="832">
        <v>0</v>
      </c>
      <c r="J5492" s="832">
        <v>0</v>
      </c>
      <c r="K5492" s="832">
        <v>0</v>
      </c>
      <c r="L5492" s="832">
        <v>0</v>
      </c>
      <c r="M5492" s="832">
        <v>0</v>
      </c>
      <c r="N5492" s="832">
        <v>0</v>
      </c>
      <c r="O5492" s="832">
        <v>0</v>
      </c>
      <c r="P5492" s="832">
        <v>0</v>
      </c>
      <c r="Q5492" s="832">
        <v>0</v>
      </c>
      <c r="R5492" s="832">
        <v>0</v>
      </c>
      <c r="S5492" s="832">
        <v>0</v>
      </c>
      <c r="T5492" s="832">
        <v>0</v>
      </c>
      <c r="U5492" s="832">
        <v>0</v>
      </c>
      <c r="V5492" s="832">
        <v>0</v>
      </c>
      <c r="W5492" s="832">
        <v>0</v>
      </c>
      <c r="X5492" s="832">
        <v>0</v>
      </c>
      <c r="Y5492" s="832">
        <v>0</v>
      </c>
      <c r="Z5492" s="832">
        <v>0</v>
      </c>
      <c r="AA5492" s="832">
        <v>0</v>
      </c>
      <c r="AB5492" s="832">
        <v>0</v>
      </c>
      <c r="AC5492" s="832">
        <v>0</v>
      </c>
      <c r="AD5492" s="832">
        <v>0</v>
      </c>
      <c r="AE5492" s="832">
        <v>0</v>
      </c>
      <c r="AF5492" s="832">
        <v>0</v>
      </c>
      <c r="AG5492" s="832">
        <v>0</v>
      </c>
      <c r="AH5492" s="832">
        <v>0</v>
      </c>
      <c r="AI5492" s="832">
        <v>0</v>
      </c>
    </row>
    <row r="5493" spans="1:35" ht="15" customHeight="1">
      <c r="A5493" s="832" t="s">
        <v>1150</v>
      </c>
      <c r="B5493" s="832">
        <v>2026</v>
      </c>
      <c r="C5493" s="832" t="s">
        <v>1873</v>
      </c>
      <c r="D5493" s="832" t="s">
        <v>1874</v>
      </c>
      <c r="E5493" s="832" t="s">
        <v>1792</v>
      </c>
      <c r="F5493" s="832" t="s">
        <v>1792</v>
      </c>
      <c r="G5493" s="832">
        <v>1334.25</v>
      </c>
      <c r="H5493" s="832">
        <v>-5156.8999999999996</v>
      </c>
      <c r="I5493" s="832">
        <v>10180.91</v>
      </c>
      <c r="J5493" s="832">
        <v>96080.77</v>
      </c>
      <c r="K5493" s="832">
        <v>205607.22</v>
      </c>
      <c r="L5493" s="832">
        <v>347325.77</v>
      </c>
      <c r="M5493" s="832">
        <v>70864.929999999993</v>
      </c>
      <c r="N5493" s="832">
        <v>-29466.51</v>
      </c>
      <c r="O5493" s="832">
        <v>129530.7</v>
      </c>
      <c r="P5493" s="832">
        <v>0</v>
      </c>
      <c r="Q5493" s="832">
        <v>0</v>
      </c>
      <c r="R5493" s="832">
        <v>0</v>
      </c>
      <c r="S5493" s="832">
        <v>0</v>
      </c>
      <c r="T5493" s="832">
        <v>0</v>
      </c>
      <c r="U5493" s="832">
        <v>0</v>
      </c>
      <c r="V5493" s="832">
        <v>0</v>
      </c>
      <c r="W5493" s="832">
        <v>0</v>
      </c>
      <c r="X5493" s="832">
        <v>0</v>
      </c>
      <c r="Y5493" s="832">
        <v>0</v>
      </c>
      <c r="Z5493" s="832">
        <v>0</v>
      </c>
      <c r="AA5493" s="832">
        <v>0</v>
      </c>
      <c r="AB5493" s="832">
        <v>0</v>
      </c>
      <c r="AC5493" s="832">
        <v>0</v>
      </c>
      <c r="AD5493" s="832">
        <v>0</v>
      </c>
      <c r="AE5493" s="832">
        <v>0</v>
      </c>
      <c r="AF5493" s="832">
        <v>0</v>
      </c>
      <c r="AG5493" s="832">
        <v>0</v>
      </c>
      <c r="AH5493" s="832">
        <v>0</v>
      </c>
      <c r="AI5493" s="832">
        <v>0</v>
      </c>
    </row>
    <row r="5494" spans="1:35" ht="15" customHeight="1">
      <c r="A5494" s="832" t="s">
        <v>1150</v>
      </c>
      <c r="B5494" s="832">
        <v>2026</v>
      </c>
      <c r="C5494" s="832" t="s">
        <v>1875</v>
      </c>
      <c r="D5494" s="832" t="s">
        <v>1876</v>
      </c>
      <c r="E5494" s="832" t="s">
        <v>1153</v>
      </c>
      <c r="F5494" s="832" t="s">
        <v>1792</v>
      </c>
      <c r="G5494" s="832">
        <v>0</v>
      </c>
      <c r="H5494" s="832">
        <v>0</v>
      </c>
      <c r="I5494" s="832">
        <v>0</v>
      </c>
      <c r="J5494" s="832">
        <v>0</v>
      </c>
      <c r="K5494" s="832">
        <v>0</v>
      </c>
      <c r="L5494" s="832">
        <v>0</v>
      </c>
      <c r="M5494" s="832">
        <v>0</v>
      </c>
      <c r="N5494" s="832">
        <v>0</v>
      </c>
      <c r="O5494" s="832">
        <v>0</v>
      </c>
      <c r="P5494" s="832">
        <v>0</v>
      </c>
      <c r="Q5494" s="832">
        <v>0</v>
      </c>
      <c r="R5494" s="832">
        <v>0</v>
      </c>
      <c r="S5494" s="832">
        <v>0</v>
      </c>
      <c r="T5494" s="832">
        <v>0</v>
      </c>
      <c r="U5494" s="832">
        <v>0</v>
      </c>
      <c r="V5494" s="832">
        <v>0</v>
      </c>
      <c r="W5494" s="832">
        <v>0</v>
      </c>
      <c r="X5494" s="832">
        <v>0</v>
      </c>
      <c r="Y5494" s="832">
        <v>0</v>
      </c>
      <c r="Z5494" s="832">
        <v>0</v>
      </c>
      <c r="AA5494" s="832">
        <v>0</v>
      </c>
      <c r="AB5494" s="832">
        <v>0</v>
      </c>
      <c r="AC5494" s="832">
        <v>0</v>
      </c>
      <c r="AD5494" s="832">
        <v>0</v>
      </c>
      <c r="AE5494" s="832">
        <v>0</v>
      </c>
      <c r="AF5494" s="832">
        <v>0</v>
      </c>
      <c r="AG5494" s="832">
        <v>0</v>
      </c>
      <c r="AH5494" s="832">
        <v>0</v>
      </c>
      <c r="AI5494" s="832">
        <v>0</v>
      </c>
    </row>
    <row r="5495" spans="1:35" ht="15" customHeight="1">
      <c r="A5495" s="832" t="s">
        <v>1150</v>
      </c>
      <c r="B5495" s="832">
        <v>2026</v>
      </c>
      <c r="C5495" s="832" t="s">
        <v>1877</v>
      </c>
      <c r="D5495" s="832" t="s">
        <v>1878</v>
      </c>
      <c r="E5495" s="832" t="s">
        <v>333</v>
      </c>
      <c r="F5495" s="832" t="s">
        <v>1792</v>
      </c>
      <c r="G5495" s="832">
        <v>0</v>
      </c>
      <c r="H5495" s="832">
        <v>0</v>
      </c>
      <c r="I5495" s="832">
        <v>0</v>
      </c>
      <c r="J5495" s="832">
        <v>0</v>
      </c>
      <c r="K5495" s="832">
        <v>0</v>
      </c>
      <c r="L5495" s="832">
        <v>0</v>
      </c>
      <c r="M5495" s="832">
        <v>0</v>
      </c>
      <c r="N5495" s="832">
        <v>0</v>
      </c>
      <c r="O5495" s="832">
        <v>0</v>
      </c>
      <c r="P5495" s="832">
        <v>0</v>
      </c>
      <c r="Q5495" s="832">
        <v>0</v>
      </c>
      <c r="R5495" s="832">
        <v>0</v>
      </c>
      <c r="S5495" s="832">
        <v>0</v>
      </c>
      <c r="T5495" s="832">
        <v>0</v>
      </c>
      <c r="U5495" s="832">
        <v>0</v>
      </c>
      <c r="V5495" s="832">
        <v>0</v>
      </c>
      <c r="W5495" s="832">
        <v>0</v>
      </c>
      <c r="X5495" s="832">
        <v>0</v>
      </c>
      <c r="Y5495" s="832">
        <v>0</v>
      </c>
      <c r="Z5495" s="832">
        <v>0</v>
      </c>
      <c r="AA5495" s="832">
        <v>0</v>
      </c>
      <c r="AB5495" s="832">
        <v>0</v>
      </c>
      <c r="AC5495" s="832">
        <v>0</v>
      </c>
      <c r="AD5495" s="832">
        <v>0</v>
      </c>
      <c r="AE5495" s="832">
        <v>0</v>
      </c>
      <c r="AF5495" s="832">
        <v>0</v>
      </c>
      <c r="AG5495" s="832">
        <v>0</v>
      </c>
      <c r="AH5495" s="832">
        <v>0</v>
      </c>
      <c r="AI5495" s="832">
        <v>0</v>
      </c>
    </row>
    <row r="5496" spans="1:35" ht="15" customHeight="1">
      <c r="A5496" s="832" t="s">
        <v>1150</v>
      </c>
      <c r="B5496" s="832">
        <v>2026</v>
      </c>
      <c r="C5496" s="832" t="s">
        <v>1879</v>
      </c>
      <c r="D5496" s="832" t="s">
        <v>1880</v>
      </c>
      <c r="E5496" s="832" t="s">
        <v>1792</v>
      </c>
      <c r="F5496" s="832" t="s">
        <v>1792</v>
      </c>
      <c r="G5496" s="832">
        <v>0</v>
      </c>
      <c r="H5496" s="832">
        <v>0</v>
      </c>
      <c r="I5496" s="832">
        <v>0</v>
      </c>
      <c r="J5496" s="832">
        <v>0</v>
      </c>
      <c r="K5496" s="832">
        <v>0</v>
      </c>
      <c r="L5496" s="832">
        <v>0</v>
      </c>
      <c r="M5496" s="832">
        <v>0</v>
      </c>
      <c r="N5496" s="832">
        <v>0</v>
      </c>
      <c r="O5496" s="832">
        <v>0</v>
      </c>
      <c r="P5496" s="832">
        <v>0</v>
      </c>
      <c r="Q5496" s="832">
        <v>0</v>
      </c>
      <c r="R5496" s="832">
        <v>0</v>
      </c>
      <c r="S5496" s="832">
        <v>0</v>
      </c>
      <c r="T5496" s="832">
        <v>0</v>
      </c>
      <c r="U5496" s="832">
        <v>0</v>
      </c>
      <c r="V5496" s="832">
        <v>0</v>
      </c>
      <c r="W5496" s="832">
        <v>0</v>
      </c>
      <c r="X5496" s="832">
        <v>0</v>
      </c>
      <c r="Y5496" s="832">
        <v>0</v>
      </c>
      <c r="Z5496" s="832">
        <v>0</v>
      </c>
      <c r="AA5496" s="832">
        <v>0</v>
      </c>
      <c r="AB5496" s="832">
        <v>0</v>
      </c>
      <c r="AC5496" s="832">
        <v>0</v>
      </c>
      <c r="AD5496" s="832">
        <v>0</v>
      </c>
      <c r="AE5496" s="832">
        <v>0</v>
      </c>
      <c r="AF5496" s="832">
        <v>0</v>
      </c>
      <c r="AG5496" s="832">
        <v>0</v>
      </c>
      <c r="AH5496" s="832">
        <v>0</v>
      </c>
      <c r="AI5496" s="832">
        <v>0</v>
      </c>
    </row>
    <row r="5497" spans="1:35" ht="15" customHeight="1">
      <c r="A5497" s="832" t="s">
        <v>1150</v>
      </c>
      <c r="B5497" s="832">
        <v>2026</v>
      </c>
      <c r="C5497" s="832" t="s">
        <v>1881</v>
      </c>
      <c r="D5497" s="832" t="s">
        <v>1882</v>
      </c>
      <c r="E5497" s="832" t="s">
        <v>333</v>
      </c>
      <c r="F5497" s="832" t="s">
        <v>1792</v>
      </c>
      <c r="G5497" s="832">
        <v>0</v>
      </c>
      <c r="H5497" s="832">
        <v>0</v>
      </c>
      <c r="I5497" s="832">
        <v>0</v>
      </c>
      <c r="J5497" s="832">
        <v>0</v>
      </c>
      <c r="K5497" s="832">
        <v>0</v>
      </c>
      <c r="L5497" s="832">
        <v>0</v>
      </c>
      <c r="M5497" s="832">
        <v>0</v>
      </c>
      <c r="N5497" s="832">
        <v>0</v>
      </c>
      <c r="O5497" s="832">
        <v>0</v>
      </c>
      <c r="P5497" s="832">
        <v>0</v>
      </c>
      <c r="Q5497" s="832">
        <v>0</v>
      </c>
      <c r="R5497" s="832">
        <v>0</v>
      </c>
      <c r="S5497" s="832">
        <v>0</v>
      </c>
      <c r="T5497" s="832">
        <v>0</v>
      </c>
      <c r="U5497" s="832">
        <v>0</v>
      </c>
      <c r="V5497" s="832">
        <v>0</v>
      </c>
      <c r="W5497" s="832">
        <v>0</v>
      </c>
      <c r="X5497" s="832">
        <v>0</v>
      </c>
      <c r="Y5497" s="832">
        <v>0</v>
      </c>
      <c r="Z5497" s="832">
        <v>0</v>
      </c>
      <c r="AA5497" s="832">
        <v>0</v>
      </c>
      <c r="AB5497" s="832">
        <v>0</v>
      </c>
      <c r="AC5497" s="832">
        <v>0</v>
      </c>
      <c r="AD5497" s="832">
        <v>0</v>
      </c>
      <c r="AE5497" s="832">
        <v>0</v>
      </c>
      <c r="AF5497" s="832">
        <v>0</v>
      </c>
      <c r="AG5497" s="832">
        <v>0</v>
      </c>
      <c r="AH5497" s="832">
        <v>0</v>
      </c>
      <c r="AI5497" s="832">
        <v>0</v>
      </c>
    </row>
    <row r="5498" spans="1:35" ht="15" customHeight="1">
      <c r="A5498" s="832" t="s">
        <v>1150</v>
      </c>
      <c r="B5498" s="832">
        <v>2026</v>
      </c>
      <c r="C5498" s="832" t="s">
        <v>1883</v>
      </c>
      <c r="D5498" s="832" t="s">
        <v>1884</v>
      </c>
      <c r="E5498" s="832" t="s">
        <v>336</v>
      </c>
      <c r="F5498" s="832" t="s">
        <v>1792</v>
      </c>
      <c r="G5498" s="832">
        <v>0</v>
      </c>
      <c r="H5498" s="832">
        <v>0</v>
      </c>
      <c r="I5498" s="832">
        <v>0</v>
      </c>
      <c r="J5498" s="832">
        <v>0</v>
      </c>
      <c r="K5498" s="832">
        <v>0</v>
      </c>
      <c r="L5498" s="832">
        <v>0</v>
      </c>
      <c r="M5498" s="832">
        <v>0</v>
      </c>
      <c r="N5498" s="832">
        <v>0</v>
      </c>
      <c r="O5498" s="832">
        <v>0</v>
      </c>
      <c r="P5498" s="832">
        <v>0</v>
      </c>
      <c r="Q5498" s="832">
        <v>0</v>
      </c>
      <c r="R5498" s="832">
        <v>0</v>
      </c>
      <c r="S5498" s="832">
        <v>0</v>
      </c>
      <c r="T5498" s="832">
        <v>0</v>
      </c>
      <c r="U5498" s="832">
        <v>0</v>
      </c>
      <c r="V5498" s="832">
        <v>0</v>
      </c>
      <c r="W5498" s="832">
        <v>0</v>
      </c>
      <c r="X5498" s="832">
        <v>0</v>
      </c>
      <c r="Y5498" s="832">
        <v>0</v>
      </c>
      <c r="Z5498" s="832">
        <v>0</v>
      </c>
      <c r="AA5498" s="832">
        <v>0</v>
      </c>
      <c r="AB5498" s="832">
        <v>0</v>
      </c>
      <c r="AC5498" s="832">
        <v>0</v>
      </c>
      <c r="AD5498" s="832">
        <v>0</v>
      </c>
      <c r="AE5498" s="832">
        <v>0</v>
      </c>
      <c r="AF5498" s="832">
        <v>0</v>
      </c>
      <c r="AG5498" s="832">
        <v>0</v>
      </c>
      <c r="AH5498" s="832">
        <v>0</v>
      </c>
      <c r="AI5498" s="832">
        <v>0</v>
      </c>
    </row>
    <row r="5499" spans="1:35" ht="15" customHeight="1">
      <c r="A5499" s="832" t="s">
        <v>1150</v>
      </c>
      <c r="B5499" s="832">
        <v>2026</v>
      </c>
      <c r="C5499" s="832" t="s">
        <v>1885</v>
      </c>
      <c r="D5499" s="832" t="s">
        <v>1886</v>
      </c>
      <c r="E5499" s="832" t="s">
        <v>333</v>
      </c>
      <c r="F5499" s="832" t="s">
        <v>1792</v>
      </c>
      <c r="G5499" s="832">
        <v>0</v>
      </c>
      <c r="H5499" s="832">
        <v>0</v>
      </c>
      <c r="I5499" s="832">
        <v>0</v>
      </c>
      <c r="J5499" s="832">
        <v>0</v>
      </c>
      <c r="K5499" s="832">
        <v>0</v>
      </c>
      <c r="L5499" s="832">
        <v>0</v>
      </c>
      <c r="M5499" s="832">
        <v>0</v>
      </c>
      <c r="N5499" s="832">
        <v>0</v>
      </c>
      <c r="O5499" s="832">
        <v>0</v>
      </c>
      <c r="P5499" s="832">
        <v>0</v>
      </c>
      <c r="Q5499" s="832">
        <v>0</v>
      </c>
      <c r="R5499" s="832">
        <v>0</v>
      </c>
      <c r="S5499" s="832">
        <v>0</v>
      </c>
      <c r="T5499" s="832">
        <v>0</v>
      </c>
      <c r="U5499" s="832">
        <v>0</v>
      </c>
      <c r="V5499" s="832">
        <v>0</v>
      </c>
      <c r="W5499" s="832">
        <v>0</v>
      </c>
      <c r="X5499" s="832">
        <v>0</v>
      </c>
      <c r="Y5499" s="832">
        <v>0</v>
      </c>
      <c r="Z5499" s="832">
        <v>0</v>
      </c>
      <c r="AA5499" s="832">
        <v>0</v>
      </c>
      <c r="AB5499" s="832">
        <v>0</v>
      </c>
      <c r="AC5499" s="832">
        <v>0</v>
      </c>
      <c r="AD5499" s="832">
        <v>0</v>
      </c>
      <c r="AE5499" s="832">
        <v>0</v>
      </c>
      <c r="AF5499" s="832">
        <v>0</v>
      </c>
      <c r="AG5499" s="832">
        <v>0</v>
      </c>
      <c r="AH5499" s="832">
        <v>0</v>
      </c>
      <c r="AI5499" s="832">
        <v>0</v>
      </c>
    </row>
    <row r="5500" spans="1:35" ht="15" customHeight="1">
      <c r="A5500" s="832" t="s">
        <v>1150</v>
      </c>
      <c r="B5500" s="832">
        <v>2026</v>
      </c>
      <c r="C5500" s="832" t="s">
        <v>1887</v>
      </c>
      <c r="D5500" s="832" t="s">
        <v>1888</v>
      </c>
      <c r="E5500" s="832" t="s">
        <v>336</v>
      </c>
      <c r="F5500" s="832" t="s">
        <v>1792</v>
      </c>
      <c r="G5500" s="832">
        <v>0</v>
      </c>
      <c r="H5500" s="832">
        <v>0</v>
      </c>
      <c r="I5500" s="832">
        <v>0</v>
      </c>
      <c r="J5500" s="832">
        <v>0</v>
      </c>
      <c r="K5500" s="832">
        <v>0</v>
      </c>
      <c r="L5500" s="832">
        <v>0</v>
      </c>
      <c r="M5500" s="832">
        <v>-10723.36</v>
      </c>
      <c r="N5500" s="832">
        <v>-796.81</v>
      </c>
      <c r="O5500" s="832">
        <v>-796.81</v>
      </c>
      <c r="P5500" s="832">
        <v>0</v>
      </c>
      <c r="Q5500" s="832">
        <v>0</v>
      </c>
      <c r="R5500" s="832">
        <v>0</v>
      </c>
      <c r="S5500" s="832">
        <v>0</v>
      </c>
      <c r="T5500" s="832">
        <v>0</v>
      </c>
      <c r="U5500" s="832">
        <v>0</v>
      </c>
      <c r="V5500" s="832">
        <v>0</v>
      </c>
      <c r="W5500" s="832">
        <v>0</v>
      </c>
      <c r="X5500" s="832">
        <v>0</v>
      </c>
      <c r="Y5500" s="832">
        <v>0</v>
      </c>
      <c r="Z5500" s="832">
        <v>0</v>
      </c>
      <c r="AA5500" s="832">
        <v>0</v>
      </c>
      <c r="AB5500" s="832">
        <v>0</v>
      </c>
      <c r="AC5500" s="832">
        <v>0</v>
      </c>
      <c r="AD5500" s="832">
        <v>0</v>
      </c>
      <c r="AE5500" s="832">
        <v>0</v>
      </c>
      <c r="AF5500" s="832">
        <v>0</v>
      </c>
      <c r="AG5500" s="832">
        <v>0</v>
      </c>
      <c r="AH5500" s="832">
        <v>0</v>
      </c>
      <c r="AI5500" s="832">
        <v>0</v>
      </c>
    </row>
    <row r="5501" spans="1:35" ht="15" customHeight="1">
      <c r="A5501" s="832" t="s">
        <v>1150</v>
      </c>
      <c r="B5501" s="832">
        <v>2026</v>
      </c>
      <c r="C5501" s="832" t="s">
        <v>1889</v>
      </c>
      <c r="D5501" s="832" t="s">
        <v>1890</v>
      </c>
      <c r="E5501" s="832" t="s">
        <v>1891</v>
      </c>
      <c r="F5501" s="832" t="s">
        <v>1792</v>
      </c>
      <c r="G5501" s="832">
        <v>775858.33</v>
      </c>
      <c r="H5501" s="832">
        <v>655125.16</v>
      </c>
      <c r="I5501" s="832">
        <v>647965.1</v>
      </c>
      <c r="J5501" s="832">
        <v>446576.35</v>
      </c>
      <c r="K5501" s="832">
        <v>804740.44</v>
      </c>
      <c r="L5501" s="832">
        <v>539279.81999999995</v>
      </c>
      <c r="M5501" s="832">
        <v>780698.62</v>
      </c>
      <c r="N5501" s="832">
        <v>589981.75</v>
      </c>
      <c r="O5501" s="832">
        <v>562121.75</v>
      </c>
      <c r="P5501" s="832">
        <v>0</v>
      </c>
      <c r="Q5501" s="832">
        <v>0</v>
      </c>
      <c r="R5501" s="832">
        <v>0</v>
      </c>
      <c r="S5501" s="832">
        <v>0</v>
      </c>
      <c r="T5501" s="832">
        <v>0</v>
      </c>
      <c r="U5501" s="832">
        <v>0</v>
      </c>
      <c r="V5501" s="832">
        <v>0</v>
      </c>
      <c r="W5501" s="832">
        <v>0</v>
      </c>
      <c r="X5501" s="832">
        <v>0</v>
      </c>
      <c r="Y5501" s="832">
        <v>0</v>
      </c>
      <c r="Z5501" s="832">
        <v>0</v>
      </c>
      <c r="AA5501" s="832">
        <v>0</v>
      </c>
      <c r="AB5501" s="832">
        <v>0</v>
      </c>
      <c r="AC5501" s="832">
        <v>0</v>
      </c>
      <c r="AD5501" s="832">
        <v>0</v>
      </c>
      <c r="AE5501" s="832">
        <v>0</v>
      </c>
      <c r="AF5501" s="832">
        <v>0</v>
      </c>
      <c r="AG5501" s="832">
        <v>0</v>
      </c>
      <c r="AH5501" s="832">
        <v>0</v>
      </c>
      <c r="AI5501" s="832">
        <v>0</v>
      </c>
    </row>
    <row r="5502" spans="1:35" ht="15" customHeight="1">
      <c r="A5502" s="832" t="s">
        <v>1150</v>
      </c>
      <c r="B5502" s="832">
        <v>2026</v>
      </c>
      <c r="C5502" s="832" t="s">
        <v>1892</v>
      </c>
      <c r="D5502" s="832" t="s">
        <v>1893</v>
      </c>
      <c r="E5502" s="832" t="s">
        <v>1891</v>
      </c>
      <c r="F5502" s="832" t="s">
        <v>1792</v>
      </c>
      <c r="G5502" s="832">
        <v>4724863.8899999997</v>
      </c>
      <c r="H5502" s="832">
        <v>5563744.4800000004</v>
      </c>
      <c r="I5502" s="832">
        <v>4643819.5199999996</v>
      </c>
      <c r="J5502" s="832">
        <v>4440334.4800000004</v>
      </c>
      <c r="K5502" s="832">
        <v>4593394.12</v>
      </c>
      <c r="L5502" s="832">
        <v>4318602.4400000004</v>
      </c>
      <c r="M5502" s="832">
        <v>4996879.71</v>
      </c>
      <c r="N5502" s="832">
        <v>4903279.4800000004</v>
      </c>
      <c r="O5502" s="832">
        <v>4363209.47</v>
      </c>
      <c r="P5502" s="832">
        <v>0</v>
      </c>
      <c r="Q5502" s="832">
        <v>0</v>
      </c>
      <c r="R5502" s="832">
        <v>0</v>
      </c>
      <c r="S5502" s="832">
        <v>0</v>
      </c>
      <c r="T5502" s="832">
        <v>0</v>
      </c>
      <c r="U5502" s="832">
        <v>0</v>
      </c>
      <c r="V5502" s="832">
        <v>0</v>
      </c>
      <c r="W5502" s="832">
        <v>0</v>
      </c>
      <c r="X5502" s="832">
        <v>0</v>
      </c>
      <c r="Y5502" s="832">
        <v>0</v>
      </c>
      <c r="Z5502" s="832">
        <v>0</v>
      </c>
      <c r="AA5502" s="832">
        <v>0</v>
      </c>
      <c r="AB5502" s="832">
        <v>0</v>
      </c>
      <c r="AC5502" s="832">
        <v>0</v>
      </c>
      <c r="AD5502" s="832">
        <v>0</v>
      </c>
      <c r="AE5502" s="832">
        <v>0</v>
      </c>
      <c r="AF5502" s="832">
        <v>0</v>
      </c>
      <c r="AG5502" s="832">
        <v>0</v>
      </c>
      <c r="AH5502" s="832">
        <v>0</v>
      </c>
      <c r="AI5502" s="832">
        <v>0</v>
      </c>
    </row>
    <row r="5503" spans="1:35" ht="15" customHeight="1">
      <c r="A5503" s="832" t="s">
        <v>1150</v>
      </c>
      <c r="B5503" s="832">
        <v>2026</v>
      </c>
      <c r="C5503" s="832" t="s">
        <v>1894</v>
      </c>
      <c r="D5503" s="832" t="s">
        <v>1895</v>
      </c>
      <c r="E5503" s="832" t="s">
        <v>1891</v>
      </c>
      <c r="F5503" s="832" t="s">
        <v>1792</v>
      </c>
      <c r="G5503" s="832">
        <v>1795970.9</v>
      </c>
      <c r="H5503" s="832">
        <v>2538311.2799999998</v>
      </c>
      <c r="I5503" s="832">
        <v>4347443.79</v>
      </c>
      <c r="J5503" s="832">
        <v>4051398.59</v>
      </c>
      <c r="K5503" s="832">
        <v>2967762.41</v>
      </c>
      <c r="L5503" s="832">
        <v>1395018.68</v>
      </c>
      <c r="M5503" s="832">
        <v>897992.5</v>
      </c>
      <c r="N5503" s="832">
        <v>853795.25</v>
      </c>
      <c r="O5503" s="832">
        <v>1132591.23</v>
      </c>
      <c r="P5503" s="832">
        <v>0</v>
      </c>
      <c r="Q5503" s="832">
        <v>0</v>
      </c>
      <c r="R5503" s="832">
        <v>0</v>
      </c>
      <c r="S5503" s="832">
        <v>0</v>
      </c>
      <c r="T5503" s="832">
        <v>0</v>
      </c>
      <c r="U5503" s="832">
        <v>0</v>
      </c>
      <c r="V5503" s="832">
        <v>0</v>
      </c>
      <c r="W5503" s="832">
        <v>0</v>
      </c>
      <c r="X5503" s="832">
        <v>0</v>
      </c>
      <c r="Y5503" s="832">
        <v>0</v>
      </c>
      <c r="Z5503" s="832">
        <v>0</v>
      </c>
      <c r="AA5503" s="832">
        <v>0</v>
      </c>
      <c r="AB5503" s="832">
        <v>0</v>
      </c>
      <c r="AC5503" s="832">
        <v>0</v>
      </c>
      <c r="AD5503" s="832">
        <v>0</v>
      </c>
      <c r="AE5503" s="832">
        <v>0</v>
      </c>
      <c r="AF5503" s="832">
        <v>0</v>
      </c>
      <c r="AG5503" s="832">
        <v>0</v>
      </c>
      <c r="AH5503" s="832">
        <v>0</v>
      </c>
      <c r="AI5503" s="832">
        <v>0</v>
      </c>
    </row>
    <row r="5504" spans="1:35" ht="15" customHeight="1">
      <c r="A5504" s="832" t="s">
        <v>1150</v>
      </c>
      <c r="B5504" s="832">
        <v>2026</v>
      </c>
      <c r="C5504" s="832" t="s">
        <v>1896</v>
      </c>
      <c r="D5504" s="832" t="s">
        <v>1897</v>
      </c>
      <c r="E5504" s="832" t="s">
        <v>1891</v>
      </c>
      <c r="F5504" s="832" t="s">
        <v>1792</v>
      </c>
      <c r="G5504" s="832">
        <v>0</v>
      </c>
      <c r="H5504" s="832">
        <v>0</v>
      </c>
      <c r="I5504" s="832">
        <v>0</v>
      </c>
      <c r="J5504" s="832">
        <v>24980.57</v>
      </c>
      <c r="K5504" s="832">
        <v>13601</v>
      </c>
      <c r="L5504" s="832">
        <v>0</v>
      </c>
      <c r="M5504" s="832">
        <v>0</v>
      </c>
      <c r="N5504" s="832">
        <v>0</v>
      </c>
      <c r="O5504" s="832">
        <v>0</v>
      </c>
      <c r="P5504" s="832">
        <v>0</v>
      </c>
      <c r="Q5504" s="832">
        <v>0</v>
      </c>
      <c r="R5504" s="832">
        <v>0</v>
      </c>
      <c r="S5504" s="832">
        <v>0</v>
      </c>
      <c r="T5504" s="832">
        <v>0</v>
      </c>
      <c r="U5504" s="832">
        <v>0</v>
      </c>
      <c r="V5504" s="832">
        <v>0</v>
      </c>
      <c r="W5504" s="832">
        <v>0</v>
      </c>
      <c r="X5504" s="832">
        <v>0</v>
      </c>
      <c r="Y5504" s="832">
        <v>0</v>
      </c>
      <c r="Z5504" s="832">
        <v>0</v>
      </c>
      <c r="AA5504" s="832">
        <v>0</v>
      </c>
      <c r="AB5504" s="832">
        <v>0</v>
      </c>
      <c r="AC5504" s="832">
        <v>0</v>
      </c>
      <c r="AD5504" s="832">
        <v>0</v>
      </c>
      <c r="AE5504" s="832">
        <v>0</v>
      </c>
      <c r="AF5504" s="832">
        <v>0</v>
      </c>
      <c r="AG5504" s="832">
        <v>0</v>
      </c>
      <c r="AH5504" s="832">
        <v>0</v>
      </c>
      <c r="AI5504" s="832">
        <v>0</v>
      </c>
    </row>
    <row r="5505" spans="1:35" ht="15" customHeight="1">
      <c r="A5505" s="832" t="s">
        <v>1150</v>
      </c>
      <c r="B5505" s="832">
        <v>2026</v>
      </c>
      <c r="C5505" s="832" t="s">
        <v>1898</v>
      </c>
      <c r="D5505" s="832" t="s">
        <v>1899</v>
      </c>
      <c r="E5505" s="832" t="s">
        <v>1891</v>
      </c>
      <c r="F5505" s="832" t="s">
        <v>1792</v>
      </c>
      <c r="G5505" s="832">
        <v>148707.63</v>
      </c>
      <c r="H5505" s="832">
        <v>148368.89000000001</v>
      </c>
      <c r="I5505" s="832">
        <v>147305.10999999999</v>
      </c>
      <c r="J5505" s="832">
        <v>302027.14</v>
      </c>
      <c r="K5505" s="832">
        <v>330751.59999999998</v>
      </c>
      <c r="L5505" s="832">
        <v>414781.53</v>
      </c>
      <c r="M5505" s="832">
        <v>601155.78</v>
      </c>
      <c r="N5505" s="832">
        <v>566726.78</v>
      </c>
      <c r="O5505" s="832">
        <v>566770.27</v>
      </c>
      <c r="P5505" s="832">
        <v>0</v>
      </c>
      <c r="Q5505" s="832">
        <v>0</v>
      </c>
      <c r="R5505" s="832">
        <v>0</v>
      </c>
      <c r="S5505" s="832">
        <v>0</v>
      </c>
      <c r="T5505" s="832">
        <v>0</v>
      </c>
      <c r="U5505" s="832">
        <v>0</v>
      </c>
      <c r="V5505" s="832">
        <v>0</v>
      </c>
      <c r="W5505" s="832">
        <v>0</v>
      </c>
      <c r="X5505" s="832">
        <v>0</v>
      </c>
      <c r="Y5505" s="832">
        <v>0</v>
      </c>
      <c r="Z5505" s="832">
        <v>0</v>
      </c>
      <c r="AA5505" s="832">
        <v>0</v>
      </c>
      <c r="AB5505" s="832">
        <v>0</v>
      </c>
      <c r="AC5505" s="832">
        <v>0</v>
      </c>
      <c r="AD5505" s="832">
        <v>0</v>
      </c>
      <c r="AE5505" s="832">
        <v>0</v>
      </c>
      <c r="AF5505" s="832">
        <v>0</v>
      </c>
      <c r="AG5505" s="832">
        <v>0</v>
      </c>
      <c r="AH5505" s="832">
        <v>0</v>
      </c>
      <c r="AI5505" s="832">
        <v>0</v>
      </c>
    </row>
    <row r="5506" spans="1:35" ht="15" customHeight="1">
      <c r="A5506" s="832" t="s">
        <v>1150</v>
      </c>
      <c r="B5506" s="832">
        <v>2026</v>
      </c>
      <c r="C5506" s="832" t="s">
        <v>1900</v>
      </c>
      <c r="D5506" s="832" t="s">
        <v>1901</v>
      </c>
      <c r="E5506" s="832" t="s">
        <v>1891</v>
      </c>
      <c r="F5506" s="832" t="s">
        <v>1792</v>
      </c>
      <c r="G5506" s="832">
        <v>0</v>
      </c>
      <c r="H5506" s="832">
        <v>0</v>
      </c>
      <c r="I5506" s="832">
        <v>0</v>
      </c>
      <c r="J5506" s="832">
        <v>0</v>
      </c>
      <c r="K5506" s="832">
        <v>0</v>
      </c>
      <c r="L5506" s="832">
        <v>0</v>
      </c>
      <c r="M5506" s="832">
        <v>0</v>
      </c>
      <c r="N5506" s="832">
        <v>0</v>
      </c>
      <c r="O5506" s="832">
        <v>0</v>
      </c>
      <c r="P5506" s="832">
        <v>0</v>
      </c>
      <c r="Q5506" s="832">
        <v>0</v>
      </c>
      <c r="R5506" s="832">
        <v>0</v>
      </c>
      <c r="S5506" s="832">
        <v>0</v>
      </c>
      <c r="T5506" s="832">
        <v>0</v>
      </c>
      <c r="U5506" s="832">
        <v>0</v>
      </c>
      <c r="V5506" s="832">
        <v>0</v>
      </c>
      <c r="W5506" s="832">
        <v>0</v>
      </c>
      <c r="X5506" s="832">
        <v>0</v>
      </c>
      <c r="Y5506" s="832">
        <v>0</v>
      </c>
      <c r="Z5506" s="832">
        <v>0</v>
      </c>
      <c r="AA5506" s="832">
        <v>0</v>
      </c>
      <c r="AB5506" s="832">
        <v>0</v>
      </c>
      <c r="AC5506" s="832">
        <v>0</v>
      </c>
      <c r="AD5506" s="832">
        <v>0</v>
      </c>
      <c r="AE5506" s="832">
        <v>0</v>
      </c>
      <c r="AF5506" s="832">
        <v>0</v>
      </c>
      <c r="AG5506" s="832">
        <v>0</v>
      </c>
      <c r="AH5506" s="832">
        <v>0</v>
      </c>
      <c r="AI5506" s="832">
        <v>0</v>
      </c>
    </row>
    <row r="5507" spans="1:35" ht="15" customHeight="1">
      <c r="A5507" s="832" t="s">
        <v>1150</v>
      </c>
      <c r="B5507" s="832">
        <v>2026</v>
      </c>
      <c r="C5507" s="832" t="s">
        <v>1902</v>
      </c>
      <c r="D5507" s="832" t="s">
        <v>1903</v>
      </c>
      <c r="E5507" s="832" t="s">
        <v>1891</v>
      </c>
      <c r="F5507" s="832" t="s">
        <v>1792</v>
      </c>
      <c r="G5507" s="832">
        <v>626336.15</v>
      </c>
      <c r="H5507" s="832">
        <v>640005.69999999995</v>
      </c>
      <c r="I5507" s="832">
        <v>993257.95</v>
      </c>
      <c r="J5507" s="832">
        <v>775731.01</v>
      </c>
      <c r="K5507" s="832">
        <v>343149.76</v>
      </c>
      <c r="L5507" s="832">
        <v>647104.68999999994</v>
      </c>
      <c r="M5507" s="832">
        <v>489226.78</v>
      </c>
      <c r="N5507" s="832">
        <v>620487.89</v>
      </c>
      <c r="O5507" s="832">
        <v>569279.19999999995</v>
      </c>
      <c r="P5507" s="832">
        <v>0</v>
      </c>
      <c r="Q5507" s="832">
        <v>0</v>
      </c>
      <c r="R5507" s="832">
        <v>0</v>
      </c>
      <c r="S5507" s="832">
        <v>0</v>
      </c>
      <c r="T5507" s="832">
        <v>0</v>
      </c>
      <c r="U5507" s="832">
        <v>0</v>
      </c>
      <c r="V5507" s="832">
        <v>0</v>
      </c>
      <c r="W5507" s="832">
        <v>0</v>
      </c>
      <c r="X5507" s="832">
        <v>0</v>
      </c>
      <c r="Y5507" s="832">
        <v>0</v>
      </c>
      <c r="Z5507" s="832">
        <v>0</v>
      </c>
      <c r="AA5507" s="832">
        <v>0</v>
      </c>
      <c r="AB5507" s="832">
        <v>0</v>
      </c>
      <c r="AC5507" s="832">
        <v>0</v>
      </c>
      <c r="AD5507" s="832">
        <v>0</v>
      </c>
      <c r="AE5507" s="832">
        <v>0</v>
      </c>
      <c r="AF5507" s="832">
        <v>0</v>
      </c>
      <c r="AG5507" s="832">
        <v>0</v>
      </c>
      <c r="AH5507" s="832">
        <v>0</v>
      </c>
      <c r="AI5507" s="832">
        <v>0</v>
      </c>
    </row>
    <row r="5508" spans="1:35" ht="15" customHeight="1">
      <c r="A5508" s="832" t="s">
        <v>1150</v>
      </c>
      <c r="B5508" s="832">
        <v>2026</v>
      </c>
      <c r="C5508" s="832" t="s">
        <v>1904</v>
      </c>
      <c r="D5508" s="832" t="s">
        <v>1905</v>
      </c>
      <c r="E5508" s="832" t="s">
        <v>1891</v>
      </c>
      <c r="F5508" s="832" t="s">
        <v>1792</v>
      </c>
      <c r="G5508" s="832">
        <v>65457.47</v>
      </c>
      <c r="H5508" s="832">
        <v>75856.490000000005</v>
      </c>
      <c r="I5508" s="832">
        <v>60317</v>
      </c>
      <c r="J5508" s="832">
        <v>105999.21</v>
      </c>
      <c r="K5508" s="832">
        <v>238841.44</v>
      </c>
      <c r="L5508" s="832">
        <v>61227.39</v>
      </c>
      <c r="M5508" s="832">
        <v>55500</v>
      </c>
      <c r="N5508" s="832">
        <v>22000</v>
      </c>
      <c r="O5508" s="832">
        <v>81573.81</v>
      </c>
      <c r="P5508" s="832">
        <v>0</v>
      </c>
      <c r="Q5508" s="832">
        <v>0</v>
      </c>
      <c r="R5508" s="832">
        <v>0</v>
      </c>
      <c r="S5508" s="832">
        <v>0</v>
      </c>
      <c r="T5508" s="832">
        <v>0</v>
      </c>
      <c r="U5508" s="832">
        <v>0</v>
      </c>
      <c r="V5508" s="832">
        <v>0</v>
      </c>
      <c r="W5508" s="832">
        <v>0</v>
      </c>
      <c r="X5508" s="832">
        <v>0</v>
      </c>
      <c r="Y5508" s="832">
        <v>0</v>
      </c>
      <c r="Z5508" s="832">
        <v>0</v>
      </c>
      <c r="AA5508" s="832">
        <v>0</v>
      </c>
      <c r="AB5508" s="832">
        <v>0</v>
      </c>
      <c r="AC5508" s="832">
        <v>0</v>
      </c>
      <c r="AD5508" s="832">
        <v>0</v>
      </c>
      <c r="AE5508" s="832">
        <v>0</v>
      </c>
      <c r="AF5508" s="832">
        <v>0</v>
      </c>
      <c r="AG5508" s="832">
        <v>0</v>
      </c>
      <c r="AH5508" s="832">
        <v>0</v>
      </c>
      <c r="AI5508" s="832">
        <v>0</v>
      </c>
    </row>
    <row r="5509" spans="1:35" ht="15" customHeight="1">
      <c r="A5509" s="832" t="s">
        <v>1150</v>
      </c>
      <c r="B5509" s="832">
        <v>2026</v>
      </c>
      <c r="C5509" s="832" t="s">
        <v>1906</v>
      </c>
      <c r="D5509" s="832" t="s">
        <v>1907</v>
      </c>
      <c r="E5509" s="832" t="s">
        <v>1891</v>
      </c>
      <c r="F5509" s="832" t="s">
        <v>1792</v>
      </c>
      <c r="G5509" s="832">
        <v>0</v>
      </c>
      <c r="H5509" s="832">
        <v>0</v>
      </c>
      <c r="I5509" s="832">
        <v>0</v>
      </c>
      <c r="J5509" s="832">
        <v>0</v>
      </c>
      <c r="K5509" s="832">
        <v>0</v>
      </c>
      <c r="L5509" s="832">
        <v>0</v>
      </c>
      <c r="M5509" s="832">
        <v>0</v>
      </c>
      <c r="N5509" s="832">
        <v>0</v>
      </c>
      <c r="O5509" s="832">
        <v>0</v>
      </c>
      <c r="P5509" s="832">
        <v>0</v>
      </c>
      <c r="Q5509" s="832">
        <v>0</v>
      </c>
      <c r="R5509" s="832">
        <v>0</v>
      </c>
      <c r="S5509" s="832">
        <v>0</v>
      </c>
      <c r="T5509" s="832">
        <v>0</v>
      </c>
      <c r="U5509" s="832">
        <v>0</v>
      </c>
      <c r="V5509" s="832">
        <v>0</v>
      </c>
      <c r="W5509" s="832">
        <v>0</v>
      </c>
      <c r="X5509" s="832">
        <v>0</v>
      </c>
      <c r="Y5509" s="832">
        <v>0</v>
      </c>
      <c r="Z5509" s="832">
        <v>0</v>
      </c>
      <c r="AA5509" s="832">
        <v>0</v>
      </c>
      <c r="AB5509" s="832">
        <v>0</v>
      </c>
      <c r="AC5509" s="832">
        <v>0</v>
      </c>
      <c r="AD5509" s="832">
        <v>0</v>
      </c>
      <c r="AE5509" s="832">
        <v>0</v>
      </c>
      <c r="AF5509" s="832">
        <v>0</v>
      </c>
      <c r="AG5509" s="832">
        <v>0</v>
      </c>
      <c r="AH5509" s="832">
        <v>0</v>
      </c>
      <c r="AI5509" s="832">
        <v>0</v>
      </c>
    </row>
    <row r="5510" spans="1:35" ht="15" customHeight="1">
      <c r="A5510" s="832" t="s">
        <v>1150</v>
      </c>
      <c r="B5510" s="832">
        <v>2026</v>
      </c>
      <c r="C5510" s="832" t="s">
        <v>1908</v>
      </c>
      <c r="D5510" s="832" t="s">
        <v>1909</v>
      </c>
      <c r="E5510" s="832" t="s">
        <v>1891</v>
      </c>
      <c r="F5510" s="832" t="s">
        <v>1792</v>
      </c>
      <c r="G5510" s="832">
        <v>648619.4</v>
      </c>
      <c r="H5510" s="832">
        <v>634907.68000000005</v>
      </c>
      <c r="I5510" s="832">
        <v>618462.68999999994</v>
      </c>
      <c r="J5510" s="832">
        <v>570071.69999999995</v>
      </c>
      <c r="K5510" s="832">
        <v>595931.68000000005</v>
      </c>
      <c r="L5510" s="832">
        <v>527165.99</v>
      </c>
      <c r="M5510" s="832">
        <v>424709</v>
      </c>
      <c r="N5510" s="832">
        <v>363467.19</v>
      </c>
      <c r="O5510" s="832">
        <v>302323.89</v>
      </c>
      <c r="P5510" s="832">
        <v>0</v>
      </c>
      <c r="Q5510" s="832">
        <v>0</v>
      </c>
      <c r="R5510" s="832">
        <v>0</v>
      </c>
      <c r="S5510" s="832">
        <v>0</v>
      </c>
      <c r="T5510" s="832">
        <v>0</v>
      </c>
      <c r="U5510" s="832">
        <v>0</v>
      </c>
      <c r="V5510" s="832">
        <v>0</v>
      </c>
      <c r="W5510" s="832">
        <v>0</v>
      </c>
      <c r="X5510" s="832">
        <v>0</v>
      </c>
      <c r="Y5510" s="832">
        <v>0</v>
      </c>
      <c r="Z5510" s="832">
        <v>0</v>
      </c>
      <c r="AA5510" s="832">
        <v>0</v>
      </c>
      <c r="AB5510" s="832">
        <v>0</v>
      </c>
      <c r="AC5510" s="832">
        <v>0</v>
      </c>
      <c r="AD5510" s="832">
        <v>0</v>
      </c>
      <c r="AE5510" s="832">
        <v>0</v>
      </c>
      <c r="AF5510" s="832">
        <v>0</v>
      </c>
      <c r="AG5510" s="832">
        <v>0</v>
      </c>
      <c r="AH5510" s="832">
        <v>0</v>
      </c>
      <c r="AI5510" s="832">
        <v>0</v>
      </c>
    </row>
    <row r="5511" spans="1:35" ht="15" customHeight="1">
      <c r="A5511" s="832" t="s">
        <v>1150</v>
      </c>
      <c r="B5511" s="832">
        <v>2026</v>
      </c>
      <c r="C5511" s="832" t="s">
        <v>1910</v>
      </c>
      <c r="D5511" s="832" t="s">
        <v>1911</v>
      </c>
      <c r="E5511" s="832" t="s">
        <v>333</v>
      </c>
      <c r="F5511" s="832" t="s">
        <v>1792</v>
      </c>
      <c r="G5511" s="832">
        <v>20041.419999999998</v>
      </c>
      <c r="H5511" s="832">
        <v>23343.05</v>
      </c>
      <c r="I5511" s="832">
        <v>24757.19</v>
      </c>
      <c r="J5511" s="832">
        <v>21422.41</v>
      </c>
      <c r="K5511" s="832">
        <v>20465.740000000002</v>
      </c>
      <c r="L5511" s="832">
        <v>20465.740000000002</v>
      </c>
      <c r="M5511" s="832">
        <v>20465.740000000002</v>
      </c>
      <c r="N5511" s="832">
        <v>27489.89</v>
      </c>
      <c r="O5511" s="832">
        <v>27430.75</v>
      </c>
      <c r="P5511" s="832">
        <v>0</v>
      </c>
      <c r="Q5511" s="832">
        <v>0</v>
      </c>
      <c r="R5511" s="832">
        <v>0</v>
      </c>
      <c r="S5511" s="832">
        <v>0</v>
      </c>
      <c r="T5511" s="832">
        <v>0</v>
      </c>
      <c r="U5511" s="832">
        <v>0</v>
      </c>
      <c r="V5511" s="832">
        <v>0</v>
      </c>
      <c r="W5511" s="832">
        <v>0</v>
      </c>
      <c r="X5511" s="832">
        <v>0</v>
      </c>
      <c r="Y5511" s="832">
        <v>0</v>
      </c>
      <c r="Z5511" s="832">
        <v>0</v>
      </c>
      <c r="AA5511" s="832">
        <v>0</v>
      </c>
      <c r="AB5511" s="832">
        <v>0</v>
      </c>
      <c r="AC5511" s="832">
        <v>0</v>
      </c>
      <c r="AD5511" s="832">
        <v>0</v>
      </c>
      <c r="AE5511" s="832">
        <v>0</v>
      </c>
      <c r="AF5511" s="832">
        <v>0</v>
      </c>
      <c r="AG5511" s="832">
        <v>0</v>
      </c>
      <c r="AH5511" s="832">
        <v>0</v>
      </c>
      <c r="AI5511" s="832">
        <v>0</v>
      </c>
    </row>
    <row r="5512" spans="1:35" ht="15" customHeight="1">
      <c r="A5512" s="832" t="s">
        <v>1150</v>
      </c>
      <c r="B5512" s="832">
        <v>2026</v>
      </c>
      <c r="C5512" s="832" t="s">
        <v>1912</v>
      </c>
      <c r="D5512" s="832" t="s">
        <v>1913</v>
      </c>
      <c r="E5512" s="832" t="s">
        <v>333</v>
      </c>
      <c r="F5512" s="832" t="s">
        <v>1792</v>
      </c>
      <c r="G5512" s="832">
        <v>208422.31</v>
      </c>
      <c r="H5512" s="832">
        <v>203214.7</v>
      </c>
      <c r="I5512" s="832">
        <v>163638.93</v>
      </c>
      <c r="J5512" s="832">
        <v>194522.48</v>
      </c>
      <c r="K5512" s="832">
        <v>209604.63</v>
      </c>
      <c r="L5512" s="832">
        <v>204886.98</v>
      </c>
      <c r="M5512" s="832">
        <v>225487.43</v>
      </c>
      <c r="N5512" s="832">
        <v>248694.9</v>
      </c>
      <c r="O5512" s="832">
        <v>8855.99</v>
      </c>
      <c r="P5512" s="832">
        <v>0</v>
      </c>
      <c r="Q5512" s="832">
        <v>0</v>
      </c>
      <c r="R5512" s="832">
        <v>0</v>
      </c>
      <c r="S5512" s="832">
        <v>0</v>
      </c>
      <c r="T5512" s="832">
        <v>0</v>
      </c>
      <c r="U5512" s="832">
        <v>0</v>
      </c>
      <c r="V5512" s="832">
        <v>0</v>
      </c>
      <c r="W5512" s="832">
        <v>0</v>
      </c>
      <c r="X5512" s="832">
        <v>0</v>
      </c>
      <c r="Y5512" s="832">
        <v>0</v>
      </c>
      <c r="Z5512" s="832">
        <v>0</v>
      </c>
      <c r="AA5512" s="832">
        <v>0</v>
      </c>
      <c r="AB5512" s="832">
        <v>0</v>
      </c>
      <c r="AC5512" s="832">
        <v>0</v>
      </c>
      <c r="AD5512" s="832">
        <v>0</v>
      </c>
      <c r="AE5512" s="832">
        <v>0</v>
      </c>
      <c r="AF5512" s="832">
        <v>0</v>
      </c>
      <c r="AG5512" s="832">
        <v>0</v>
      </c>
      <c r="AH5512" s="832">
        <v>0</v>
      </c>
      <c r="AI5512" s="832">
        <v>0</v>
      </c>
    </row>
    <row r="5513" spans="1:35" ht="15" customHeight="1">
      <c r="A5513" s="832" t="s">
        <v>1150</v>
      </c>
      <c r="B5513" s="832">
        <v>2026</v>
      </c>
      <c r="C5513" s="832" t="s">
        <v>1914</v>
      </c>
      <c r="D5513" s="832" t="s">
        <v>1915</v>
      </c>
      <c r="E5513" s="832" t="s">
        <v>333</v>
      </c>
      <c r="F5513" s="832" t="s">
        <v>1792</v>
      </c>
      <c r="G5513" s="832">
        <v>10739.73</v>
      </c>
      <c r="H5513" s="832">
        <v>10922.33</v>
      </c>
      <c r="I5513" s="832">
        <v>9721.82</v>
      </c>
      <c r="J5513" s="832">
        <v>10180.81</v>
      </c>
      <c r="K5513" s="832">
        <v>17518.240000000002</v>
      </c>
      <c r="L5513" s="832">
        <v>17786.79</v>
      </c>
      <c r="M5513" s="832">
        <v>32758.92</v>
      </c>
      <c r="N5513" s="832">
        <v>33954.43</v>
      </c>
      <c r="O5513" s="832">
        <v>30204.87</v>
      </c>
      <c r="P5513" s="832">
        <v>0</v>
      </c>
      <c r="Q5513" s="832">
        <v>0</v>
      </c>
      <c r="R5513" s="832">
        <v>0</v>
      </c>
      <c r="S5513" s="832">
        <v>0</v>
      </c>
      <c r="T5513" s="832">
        <v>0</v>
      </c>
      <c r="U5513" s="832">
        <v>0</v>
      </c>
      <c r="V5513" s="832">
        <v>0</v>
      </c>
      <c r="W5513" s="832">
        <v>0</v>
      </c>
      <c r="X5513" s="832">
        <v>0</v>
      </c>
      <c r="Y5513" s="832">
        <v>0</v>
      </c>
      <c r="Z5513" s="832">
        <v>0</v>
      </c>
      <c r="AA5513" s="832">
        <v>0</v>
      </c>
      <c r="AB5513" s="832">
        <v>0</v>
      </c>
      <c r="AC5513" s="832">
        <v>0</v>
      </c>
      <c r="AD5513" s="832">
        <v>0</v>
      </c>
      <c r="AE5513" s="832">
        <v>0</v>
      </c>
      <c r="AF5513" s="832">
        <v>0</v>
      </c>
      <c r="AG5513" s="832">
        <v>0</v>
      </c>
      <c r="AH5513" s="832">
        <v>0</v>
      </c>
      <c r="AI5513" s="832">
        <v>0</v>
      </c>
    </row>
    <row r="5514" spans="1:35" ht="15" customHeight="1">
      <c r="A5514" s="832" t="s">
        <v>1150</v>
      </c>
      <c r="B5514" s="832">
        <v>2026</v>
      </c>
      <c r="C5514" s="832" t="s">
        <v>1916</v>
      </c>
      <c r="D5514" s="832" t="s">
        <v>1917</v>
      </c>
      <c r="E5514" s="832" t="s">
        <v>336</v>
      </c>
      <c r="F5514" s="832" t="s">
        <v>1792</v>
      </c>
      <c r="G5514" s="832">
        <v>0</v>
      </c>
      <c r="H5514" s="832">
        <v>0</v>
      </c>
      <c r="I5514" s="832">
        <v>0</v>
      </c>
      <c r="J5514" s="832">
        <v>0</v>
      </c>
      <c r="K5514" s="832">
        <v>0</v>
      </c>
      <c r="L5514" s="832">
        <v>0</v>
      </c>
      <c r="M5514" s="832">
        <v>0</v>
      </c>
      <c r="N5514" s="832">
        <v>0</v>
      </c>
      <c r="O5514" s="832">
        <v>0</v>
      </c>
      <c r="P5514" s="832">
        <v>0</v>
      </c>
      <c r="Q5514" s="832">
        <v>0</v>
      </c>
      <c r="R5514" s="832">
        <v>0</v>
      </c>
      <c r="S5514" s="832">
        <v>0</v>
      </c>
      <c r="T5514" s="832">
        <v>0</v>
      </c>
      <c r="U5514" s="832">
        <v>0</v>
      </c>
      <c r="V5514" s="832">
        <v>0</v>
      </c>
      <c r="W5514" s="832">
        <v>0</v>
      </c>
      <c r="X5514" s="832">
        <v>0</v>
      </c>
      <c r="Y5514" s="832">
        <v>0</v>
      </c>
      <c r="Z5514" s="832">
        <v>0</v>
      </c>
      <c r="AA5514" s="832">
        <v>0</v>
      </c>
      <c r="AB5514" s="832">
        <v>0</v>
      </c>
      <c r="AC5514" s="832">
        <v>0</v>
      </c>
      <c r="AD5514" s="832">
        <v>0</v>
      </c>
      <c r="AE5514" s="832">
        <v>0</v>
      </c>
      <c r="AF5514" s="832">
        <v>0</v>
      </c>
      <c r="AG5514" s="832">
        <v>0</v>
      </c>
      <c r="AH5514" s="832">
        <v>0</v>
      </c>
      <c r="AI5514" s="832">
        <v>0</v>
      </c>
    </row>
    <row r="5515" spans="1:35" ht="15" customHeight="1">
      <c r="A5515" s="832" t="s">
        <v>1150</v>
      </c>
      <c r="B5515" s="832">
        <v>2026</v>
      </c>
      <c r="C5515" s="832" t="s">
        <v>1918</v>
      </c>
      <c r="D5515" s="832" t="s">
        <v>1919</v>
      </c>
      <c r="E5515" s="832" t="s">
        <v>333</v>
      </c>
      <c r="F5515" s="832" t="s">
        <v>1792</v>
      </c>
      <c r="G5515" s="832">
        <v>0</v>
      </c>
      <c r="H5515" s="832">
        <v>0</v>
      </c>
      <c r="I5515" s="832">
        <v>0</v>
      </c>
      <c r="J5515" s="832">
        <v>0</v>
      </c>
      <c r="K5515" s="832">
        <v>0</v>
      </c>
      <c r="L5515" s="832">
        <v>0</v>
      </c>
      <c r="M5515" s="832">
        <v>0</v>
      </c>
      <c r="N5515" s="832">
        <v>0</v>
      </c>
      <c r="O5515" s="832">
        <v>0</v>
      </c>
      <c r="P5515" s="832">
        <v>0</v>
      </c>
      <c r="Q5515" s="832">
        <v>0</v>
      </c>
      <c r="R5515" s="832">
        <v>0</v>
      </c>
      <c r="S5515" s="832">
        <v>0</v>
      </c>
      <c r="T5515" s="832">
        <v>0</v>
      </c>
      <c r="U5515" s="832">
        <v>0</v>
      </c>
      <c r="V5515" s="832">
        <v>0</v>
      </c>
      <c r="W5515" s="832">
        <v>0</v>
      </c>
      <c r="X5515" s="832">
        <v>0</v>
      </c>
      <c r="Y5515" s="832">
        <v>0</v>
      </c>
      <c r="Z5515" s="832">
        <v>0</v>
      </c>
      <c r="AA5515" s="832">
        <v>0</v>
      </c>
      <c r="AB5515" s="832">
        <v>0</v>
      </c>
      <c r="AC5515" s="832">
        <v>0</v>
      </c>
      <c r="AD5515" s="832">
        <v>0</v>
      </c>
      <c r="AE5515" s="832">
        <v>0</v>
      </c>
      <c r="AF5515" s="832">
        <v>0</v>
      </c>
      <c r="AG5515" s="832">
        <v>0</v>
      </c>
      <c r="AH5515" s="832">
        <v>0</v>
      </c>
      <c r="AI5515" s="832">
        <v>0</v>
      </c>
    </row>
    <row r="5516" spans="1:35" ht="15" customHeight="1">
      <c r="A5516" s="832" t="s">
        <v>1150</v>
      </c>
      <c r="B5516" s="832">
        <v>2026</v>
      </c>
      <c r="C5516" s="832" t="s">
        <v>1920</v>
      </c>
      <c r="D5516" s="832" t="s">
        <v>650</v>
      </c>
      <c r="E5516" s="832" t="s">
        <v>333</v>
      </c>
      <c r="F5516" s="832" t="s">
        <v>1792</v>
      </c>
      <c r="G5516" s="832">
        <v>31936.17</v>
      </c>
      <c r="H5516" s="832">
        <v>21557.200000000001</v>
      </c>
      <c r="I5516" s="832">
        <v>13027.01</v>
      </c>
      <c r="J5516" s="832">
        <v>13362.43</v>
      </c>
      <c r="K5516" s="832">
        <v>7015.24</v>
      </c>
      <c r="L5516" s="832">
        <v>8263.33</v>
      </c>
      <c r="M5516" s="832">
        <v>10193.219999999999</v>
      </c>
      <c r="N5516" s="832">
        <v>11460.45</v>
      </c>
      <c r="O5516" s="832">
        <v>1732.09</v>
      </c>
      <c r="P5516" s="832">
        <v>0</v>
      </c>
      <c r="Q5516" s="832">
        <v>0</v>
      </c>
      <c r="R5516" s="832">
        <v>0</v>
      </c>
      <c r="S5516" s="832">
        <v>0</v>
      </c>
      <c r="T5516" s="832">
        <v>0</v>
      </c>
      <c r="U5516" s="832">
        <v>0</v>
      </c>
      <c r="V5516" s="832">
        <v>0</v>
      </c>
      <c r="W5516" s="832">
        <v>0</v>
      </c>
      <c r="X5516" s="832">
        <v>0</v>
      </c>
      <c r="Y5516" s="832">
        <v>0</v>
      </c>
      <c r="Z5516" s="832">
        <v>0</v>
      </c>
      <c r="AA5516" s="832">
        <v>0</v>
      </c>
      <c r="AB5516" s="832">
        <v>0</v>
      </c>
      <c r="AC5516" s="832">
        <v>0</v>
      </c>
      <c r="AD5516" s="832">
        <v>0</v>
      </c>
      <c r="AE5516" s="832">
        <v>0</v>
      </c>
      <c r="AF5516" s="832">
        <v>0</v>
      </c>
      <c r="AG5516" s="832">
        <v>0</v>
      </c>
      <c r="AH5516" s="832">
        <v>0</v>
      </c>
      <c r="AI5516" s="832">
        <v>0</v>
      </c>
    </row>
    <row r="5517" spans="1:35" ht="15" customHeight="1">
      <c r="A5517" s="832" t="s">
        <v>1150</v>
      </c>
      <c r="B5517" s="832">
        <v>2026</v>
      </c>
      <c r="C5517" s="832" t="s">
        <v>1921</v>
      </c>
      <c r="D5517" s="832" t="s">
        <v>1922</v>
      </c>
      <c r="E5517" s="832" t="s">
        <v>1842</v>
      </c>
      <c r="F5517" s="832" t="s">
        <v>1792</v>
      </c>
      <c r="G5517" s="832">
        <v>-2385.98</v>
      </c>
      <c r="H5517" s="832">
        <v>-3341.69</v>
      </c>
      <c r="I5517" s="832">
        <v>-3706.02</v>
      </c>
      <c r="J5517" s="832">
        <v>-4578.45</v>
      </c>
      <c r="K5517" s="832">
        <v>-3305.58</v>
      </c>
      <c r="L5517" s="832">
        <v>11164.39</v>
      </c>
      <c r="M5517" s="832">
        <v>11401.38</v>
      </c>
      <c r="N5517" s="832">
        <v>11876.37</v>
      </c>
      <c r="O5517" s="832">
        <v>-4342.9799999999996</v>
      </c>
      <c r="P5517" s="832">
        <v>0</v>
      </c>
      <c r="Q5517" s="832">
        <v>0</v>
      </c>
      <c r="R5517" s="832">
        <v>0</v>
      </c>
      <c r="S5517" s="832">
        <v>0</v>
      </c>
      <c r="T5517" s="832">
        <v>0</v>
      </c>
      <c r="U5517" s="832">
        <v>0</v>
      </c>
      <c r="V5517" s="832">
        <v>0</v>
      </c>
      <c r="W5517" s="832">
        <v>0</v>
      </c>
      <c r="X5517" s="832">
        <v>0</v>
      </c>
      <c r="Y5517" s="832">
        <v>0</v>
      </c>
      <c r="Z5517" s="832">
        <v>0</v>
      </c>
      <c r="AA5517" s="832">
        <v>0</v>
      </c>
      <c r="AB5517" s="832">
        <v>0</v>
      </c>
      <c r="AC5517" s="832">
        <v>0</v>
      </c>
      <c r="AD5517" s="832">
        <v>0</v>
      </c>
      <c r="AE5517" s="832">
        <v>0</v>
      </c>
      <c r="AF5517" s="832">
        <v>0</v>
      </c>
      <c r="AG5517" s="832">
        <v>0</v>
      </c>
      <c r="AH5517" s="832">
        <v>0</v>
      </c>
      <c r="AI5517" s="832">
        <v>0</v>
      </c>
    </row>
    <row r="5518" spans="1:35" ht="15" customHeight="1">
      <c r="A5518" s="832" t="s">
        <v>1150</v>
      </c>
      <c r="B5518" s="832">
        <v>2026</v>
      </c>
      <c r="C5518" s="832" t="s">
        <v>1923</v>
      </c>
      <c r="D5518" s="832" t="s">
        <v>1924</v>
      </c>
      <c r="E5518" s="832" t="s">
        <v>333</v>
      </c>
      <c r="F5518" s="832" t="s">
        <v>1792</v>
      </c>
      <c r="G5518" s="832">
        <v>9041.77</v>
      </c>
      <c r="H5518" s="832">
        <v>8003.58</v>
      </c>
      <c r="I5518" s="832">
        <v>15874.07</v>
      </c>
      <c r="J5518" s="832">
        <v>21118.799999999999</v>
      </c>
      <c r="K5518" s="832">
        <v>27296.48</v>
      </c>
      <c r="L5518" s="832">
        <v>28666.66</v>
      </c>
      <c r="M5518" s="832">
        <v>27211.68</v>
      </c>
      <c r="N5518" s="832">
        <v>32851.129999999997</v>
      </c>
      <c r="O5518" s="832">
        <v>10113.08</v>
      </c>
      <c r="P5518" s="832">
        <v>0</v>
      </c>
      <c r="Q5518" s="832">
        <v>0</v>
      </c>
      <c r="R5518" s="832">
        <v>0</v>
      </c>
      <c r="S5518" s="832">
        <v>0</v>
      </c>
      <c r="T5518" s="832">
        <v>0</v>
      </c>
      <c r="U5518" s="832">
        <v>0</v>
      </c>
      <c r="V5518" s="832">
        <v>0</v>
      </c>
      <c r="W5518" s="832">
        <v>0</v>
      </c>
      <c r="X5518" s="832">
        <v>0</v>
      </c>
      <c r="Y5518" s="832">
        <v>0</v>
      </c>
      <c r="Z5518" s="832">
        <v>0</v>
      </c>
      <c r="AA5518" s="832">
        <v>0</v>
      </c>
      <c r="AB5518" s="832">
        <v>0</v>
      </c>
      <c r="AC5518" s="832">
        <v>0</v>
      </c>
      <c r="AD5518" s="832">
        <v>0</v>
      </c>
      <c r="AE5518" s="832">
        <v>0</v>
      </c>
      <c r="AF5518" s="832">
        <v>0</v>
      </c>
      <c r="AG5518" s="832">
        <v>0</v>
      </c>
      <c r="AH5518" s="832">
        <v>0</v>
      </c>
      <c r="AI5518" s="832">
        <v>0</v>
      </c>
    </row>
    <row r="5519" spans="1:35" ht="15" customHeight="1">
      <c r="A5519" s="832" t="s">
        <v>1150</v>
      </c>
      <c r="B5519" s="832">
        <v>2026</v>
      </c>
      <c r="C5519" s="832" t="s">
        <v>1925</v>
      </c>
      <c r="D5519" s="832" t="s">
        <v>1926</v>
      </c>
      <c r="E5519" s="832" t="s">
        <v>333</v>
      </c>
      <c r="F5519" s="832" t="s">
        <v>1792</v>
      </c>
      <c r="G5519" s="832">
        <v>-29915.71</v>
      </c>
      <c r="H5519" s="832">
        <v>-28988.400000000001</v>
      </c>
      <c r="I5519" s="832">
        <v>-29681.69</v>
      </c>
      <c r="J5519" s="832">
        <v>-34429.15</v>
      </c>
      <c r="K5519" s="832">
        <v>-32813.599999999999</v>
      </c>
      <c r="L5519" s="832">
        <v>-29208.55</v>
      </c>
      <c r="M5519" s="832">
        <v>-30071.78</v>
      </c>
      <c r="N5519" s="832">
        <v>-23972.37</v>
      </c>
      <c r="O5519" s="832">
        <v>-28685.5</v>
      </c>
      <c r="P5519" s="832">
        <v>0</v>
      </c>
      <c r="Q5519" s="832">
        <v>0</v>
      </c>
      <c r="R5519" s="832">
        <v>0</v>
      </c>
      <c r="S5519" s="832">
        <v>0</v>
      </c>
      <c r="T5519" s="832">
        <v>0</v>
      </c>
      <c r="U5519" s="832">
        <v>0</v>
      </c>
      <c r="V5519" s="832">
        <v>0</v>
      </c>
      <c r="W5519" s="832">
        <v>0</v>
      </c>
      <c r="X5519" s="832">
        <v>0</v>
      </c>
      <c r="Y5519" s="832">
        <v>0</v>
      </c>
      <c r="Z5519" s="832">
        <v>0</v>
      </c>
      <c r="AA5519" s="832">
        <v>0</v>
      </c>
      <c r="AB5519" s="832">
        <v>0</v>
      </c>
      <c r="AC5519" s="832">
        <v>0</v>
      </c>
      <c r="AD5519" s="832">
        <v>0</v>
      </c>
      <c r="AE5519" s="832">
        <v>0</v>
      </c>
      <c r="AF5519" s="832">
        <v>0</v>
      </c>
      <c r="AG5519" s="832">
        <v>0</v>
      </c>
      <c r="AH5519" s="832">
        <v>0</v>
      </c>
      <c r="AI5519" s="832">
        <v>0</v>
      </c>
    </row>
    <row r="5520" spans="1:35" ht="15" customHeight="1">
      <c r="A5520" s="832" t="s">
        <v>1150</v>
      </c>
      <c r="B5520" s="832">
        <v>2026</v>
      </c>
      <c r="C5520" s="832" t="s">
        <v>1927</v>
      </c>
      <c r="D5520" s="832" t="s">
        <v>1928</v>
      </c>
      <c r="E5520" s="832" t="s">
        <v>333</v>
      </c>
      <c r="F5520" s="832" t="s">
        <v>1792</v>
      </c>
      <c r="G5520" s="832">
        <v>0</v>
      </c>
      <c r="H5520" s="832">
        <v>0</v>
      </c>
      <c r="I5520" s="832">
        <v>0</v>
      </c>
      <c r="J5520" s="832">
        <v>0</v>
      </c>
      <c r="K5520" s="832">
        <v>0</v>
      </c>
      <c r="L5520" s="832">
        <v>0</v>
      </c>
      <c r="M5520" s="832">
        <v>0</v>
      </c>
      <c r="N5520" s="832">
        <v>0</v>
      </c>
      <c r="O5520" s="832">
        <v>0</v>
      </c>
      <c r="P5520" s="832">
        <v>0</v>
      </c>
      <c r="Q5520" s="832">
        <v>0</v>
      </c>
      <c r="R5520" s="832">
        <v>0</v>
      </c>
      <c r="S5520" s="832">
        <v>0</v>
      </c>
      <c r="T5520" s="832">
        <v>0</v>
      </c>
      <c r="U5520" s="832">
        <v>0</v>
      </c>
      <c r="V5520" s="832">
        <v>0</v>
      </c>
      <c r="W5520" s="832">
        <v>0</v>
      </c>
      <c r="X5520" s="832">
        <v>0</v>
      </c>
      <c r="Y5520" s="832">
        <v>0</v>
      </c>
      <c r="Z5520" s="832">
        <v>0</v>
      </c>
      <c r="AA5520" s="832">
        <v>0</v>
      </c>
      <c r="AB5520" s="832">
        <v>0</v>
      </c>
      <c r="AC5520" s="832">
        <v>0</v>
      </c>
      <c r="AD5520" s="832">
        <v>0</v>
      </c>
      <c r="AE5520" s="832">
        <v>0</v>
      </c>
      <c r="AF5520" s="832">
        <v>0</v>
      </c>
      <c r="AG5520" s="832">
        <v>0</v>
      </c>
      <c r="AH5520" s="832">
        <v>0</v>
      </c>
      <c r="AI5520" s="832">
        <v>0</v>
      </c>
    </row>
    <row r="5521" spans="1:35" ht="15" customHeight="1">
      <c r="A5521" s="832" t="s">
        <v>1150</v>
      </c>
      <c r="B5521" s="832">
        <v>2026</v>
      </c>
      <c r="C5521" s="832" t="s">
        <v>1929</v>
      </c>
      <c r="D5521" s="832" t="s">
        <v>1930</v>
      </c>
      <c r="E5521" s="832" t="s">
        <v>333</v>
      </c>
      <c r="F5521" s="832" t="s">
        <v>1792</v>
      </c>
      <c r="G5521" s="832">
        <v>0</v>
      </c>
      <c r="H5521" s="832">
        <v>0</v>
      </c>
      <c r="I5521" s="832">
        <v>0</v>
      </c>
      <c r="J5521" s="832">
        <v>0</v>
      </c>
      <c r="K5521" s="832">
        <v>0</v>
      </c>
      <c r="L5521" s="832">
        <v>0</v>
      </c>
      <c r="M5521" s="832">
        <v>0</v>
      </c>
      <c r="N5521" s="832">
        <v>96425</v>
      </c>
      <c r="O5521" s="832">
        <v>0</v>
      </c>
      <c r="P5521" s="832">
        <v>0</v>
      </c>
      <c r="Q5521" s="832">
        <v>0</v>
      </c>
      <c r="R5521" s="832">
        <v>0</v>
      </c>
      <c r="S5521" s="832">
        <v>0</v>
      </c>
      <c r="T5521" s="832">
        <v>0</v>
      </c>
      <c r="U5521" s="832">
        <v>0</v>
      </c>
      <c r="V5521" s="832">
        <v>0</v>
      </c>
      <c r="W5521" s="832">
        <v>0</v>
      </c>
      <c r="X5521" s="832">
        <v>0</v>
      </c>
      <c r="Y5521" s="832">
        <v>0</v>
      </c>
      <c r="Z5521" s="832">
        <v>0</v>
      </c>
      <c r="AA5521" s="832">
        <v>0</v>
      </c>
      <c r="AB5521" s="832">
        <v>0</v>
      </c>
      <c r="AC5521" s="832">
        <v>0</v>
      </c>
      <c r="AD5521" s="832">
        <v>0</v>
      </c>
      <c r="AE5521" s="832">
        <v>0</v>
      </c>
      <c r="AF5521" s="832">
        <v>0</v>
      </c>
      <c r="AG5521" s="832">
        <v>0</v>
      </c>
      <c r="AH5521" s="832">
        <v>0</v>
      </c>
      <c r="AI5521" s="832">
        <v>0</v>
      </c>
    </row>
    <row r="5522" spans="1:35" ht="15" customHeight="1">
      <c r="A5522" s="832" t="s">
        <v>1150</v>
      </c>
      <c r="B5522" s="832">
        <v>2026</v>
      </c>
      <c r="C5522" s="832" t="s">
        <v>1931</v>
      </c>
      <c r="D5522" s="832" t="s">
        <v>1932</v>
      </c>
      <c r="E5522" s="832" t="s">
        <v>333</v>
      </c>
      <c r="F5522" s="832" t="s">
        <v>1792</v>
      </c>
      <c r="G5522" s="832">
        <v>-95272.77</v>
      </c>
      <c r="H5522" s="832">
        <v>-95272.77</v>
      </c>
      <c r="I5522" s="832">
        <v>-95272.77</v>
      </c>
      <c r="J5522" s="832">
        <v>-95272.77</v>
      </c>
      <c r="K5522" s="832">
        <v>-95272.77</v>
      </c>
      <c r="L5522" s="832">
        <v>-95272.77</v>
      </c>
      <c r="M5522" s="832">
        <v>-95272.77</v>
      </c>
      <c r="N5522" s="832">
        <v>-95272.77</v>
      </c>
      <c r="O5522" s="832">
        <v>-95272.77</v>
      </c>
      <c r="P5522" s="832">
        <v>0</v>
      </c>
      <c r="Q5522" s="832">
        <v>0</v>
      </c>
      <c r="R5522" s="832">
        <v>0</v>
      </c>
      <c r="S5522" s="832">
        <v>0</v>
      </c>
      <c r="T5522" s="832">
        <v>0</v>
      </c>
      <c r="U5522" s="832">
        <v>0</v>
      </c>
      <c r="V5522" s="832">
        <v>0</v>
      </c>
      <c r="W5522" s="832">
        <v>0</v>
      </c>
      <c r="X5522" s="832">
        <v>0</v>
      </c>
      <c r="Y5522" s="832">
        <v>0</v>
      </c>
      <c r="Z5522" s="832">
        <v>0</v>
      </c>
      <c r="AA5522" s="832">
        <v>0</v>
      </c>
      <c r="AB5522" s="832">
        <v>0</v>
      </c>
      <c r="AC5522" s="832">
        <v>0</v>
      </c>
      <c r="AD5522" s="832">
        <v>0</v>
      </c>
      <c r="AE5522" s="832">
        <v>0</v>
      </c>
      <c r="AF5522" s="832">
        <v>0</v>
      </c>
      <c r="AG5522" s="832">
        <v>0</v>
      </c>
      <c r="AH5522" s="832">
        <v>0</v>
      </c>
      <c r="AI5522" s="832">
        <v>0</v>
      </c>
    </row>
    <row r="5523" spans="1:35" ht="15" customHeight="1">
      <c r="A5523" s="832" t="s">
        <v>1150</v>
      </c>
      <c r="B5523" s="832">
        <v>2026</v>
      </c>
      <c r="C5523" s="832" t="s">
        <v>1933</v>
      </c>
      <c r="D5523" s="832" t="s">
        <v>1934</v>
      </c>
      <c r="E5523" s="832" t="s">
        <v>333</v>
      </c>
      <c r="F5523" s="832" t="s">
        <v>1153</v>
      </c>
      <c r="G5523" s="832">
        <v>-332569.05</v>
      </c>
      <c r="H5523" s="832">
        <v>-308440.51</v>
      </c>
      <c r="I5523" s="832">
        <v>-284933.67</v>
      </c>
      <c r="J5523" s="832">
        <v>-260805.13</v>
      </c>
      <c r="K5523" s="832">
        <v>-237298.29</v>
      </c>
      <c r="L5523" s="832">
        <v>-213791.45</v>
      </c>
      <c r="M5523" s="832">
        <v>-197960.71</v>
      </c>
      <c r="N5523" s="832">
        <v>-174453.87</v>
      </c>
      <c r="O5523" s="832">
        <v>-174453.87</v>
      </c>
      <c r="P5523" s="832">
        <v>0</v>
      </c>
      <c r="Q5523" s="832">
        <v>0</v>
      </c>
      <c r="R5523" s="832">
        <v>0</v>
      </c>
      <c r="S5523" s="832">
        <v>0</v>
      </c>
      <c r="T5523" s="832">
        <v>0</v>
      </c>
      <c r="U5523" s="832">
        <v>0</v>
      </c>
      <c r="V5523" s="832">
        <v>0</v>
      </c>
      <c r="W5523" s="832">
        <v>0</v>
      </c>
      <c r="X5523" s="832">
        <v>0</v>
      </c>
      <c r="Y5523" s="832">
        <v>0</v>
      </c>
      <c r="Z5523" s="832">
        <v>0</v>
      </c>
      <c r="AA5523" s="832">
        <v>0</v>
      </c>
      <c r="AB5523" s="832">
        <v>0</v>
      </c>
      <c r="AC5523" s="832">
        <v>0</v>
      </c>
      <c r="AD5523" s="832">
        <v>0</v>
      </c>
      <c r="AE5523" s="832">
        <v>0</v>
      </c>
      <c r="AF5523" s="832">
        <v>0</v>
      </c>
      <c r="AG5523" s="832">
        <v>0</v>
      </c>
      <c r="AH5523" s="832">
        <v>0</v>
      </c>
      <c r="AI5523" s="832">
        <v>0</v>
      </c>
    </row>
    <row r="5524" spans="1:35" ht="15" customHeight="1">
      <c r="A5524" s="832" t="s">
        <v>1150</v>
      </c>
      <c r="B5524" s="832">
        <v>2026</v>
      </c>
      <c r="C5524" s="832" t="s">
        <v>1935</v>
      </c>
      <c r="D5524" s="832" t="s">
        <v>1936</v>
      </c>
      <c r="E5524" s="832" t="s">
        <v>333</v>
      </c>
      <c r="F5524" s="832" t="s">
        <v>1792</v>
      </c>
      <c r="G5524" s="832">
        <v>20033.810000000001</v>
      </c>
      <c r="H5524" s="832">
        <v>16694.84</v>
      </c>
      <c r="I5524" s="832">
        <v>13355.87</v>
      </c>
      <c r="J5524" s="832">
        <v>10016.9</v>
      </c>
      <c r="K5524" s="832">
        <v>6677.93</v>
      </c>
      <c r="L5524" s="832">
        <v>3338.96</v>
      </c>
      <c r="M5524" s="832">
        <v>37882.410000000003</v>
      </c>
      <c r="N5524" s="832">
        <v>34543.440000000002</v>
      </c>
      <c r="O5524" s="832">
        <v>34543.440000000002</v>
      </c>
      <c r="P5524" s="832">
        <v>0</v>
      </c>
      <c r="Q5524" s="832">
        <v>0</v>
      </c>
      <c r="R5524" s="832">
        <v>0</v>
      </c>
      <c r="S5524" s="832">
        <v>0</v>
      </c>
      <c r="T5524" s="832">
        <v>0</v>
      </c>
      <c r="U5524" s="832">
        <v>0</v>
      </c>
      <c r="V5524" s="832">
        <v>0</v>
      </c>
      <c r="W5524" s="832">
        <v>0</v>
      </c>
      <c r="X5524" s="832">
        <v>0</v>
      </c>
      <c r="Y5524" s="832">
        <v>0</v>
      </c>
      <c r="Z5524" s="832">
        <v>0</v>
      </c>
      <c r="AA5524" s="832">
        <v>0</v>
      </c>
      <c r="AB5524" s="832">
        <v>0</v>
      </c>
      <c r="AC5524" s="832">
        <v>0</v>
      </c>
      <c r="AD5524" s="832">
        <v>0</v>
      </c>
      <c r="AE5524" s="832">
        <v>0</v>
      </c>
      <c r="AF5524" s="832">
        <v>0</v>
      </c>
      <c r="AG5524" s="832">
        <v>0</v>
      </c>
      <c r="AH5524" s="832">
        <v>0</v>
      </c>
      <c r="AI5524" s="832">
        <v>0</v>
      </c>
    </row>
    <row r="5525" spans="1:35" ht="15" customHeight="1">
      <c r="A5525" s="832" t="s">
        <v>1150</v>
      </c>
      <c r="B5525" s="832">
        <v>2026</v>
      </c>
      <c r="C5525" s="832" t="s">
        <v>1937</v>
      </c>
      <c r="D5525" s="832" t="s">
        <v>1938</v>
      </c>
      <c r="E5525" s="832" t="s">
        <v>333</v>
      </c>
      <c r="F5525" s="832" t="s">
        <v>1153</v>
      </c>
      <c r="G5525" s="832">
        <v>0</v>
      </c>
      <c r="H5525" s="832">
        <v>0</v>
      </c>
      <c r="I5525" s="832">
        <v>0</v>
      </c>
      <c r="J5525" s="832">
        <v>0</v>
      </c>
      <c r="K5525" s="832">
        <v>0</v>
      </c>
      <c r="L5525" s="832">
        <v>0</v>
      </c>
      <c r="M5525" s="832">
        <v>0</v>
      </c>
      <c r="N5525" s="832">
        <v>0</v>
      </c>
      <c r="O5525" s="832">
        <v>0</v>
      </c>
      <c r="P5525" s="832">
        <v>0</v>
      </c>
      <c r="Q5525" s="832">
        <v>0</v>
      </c>
      <c r="R5525" s="832">
        <v>0</v>
      </c>
      <c r="S5525" s="832">
        <v>0</v>
      </c>
      <c r="T5525" s="832">
        <v>0</v>
      </c>
      <c r="U5525" s="832">
        <v>0</v>
      </c>
      <c r="V5525" s="832">
        <v>0</v>
      </c>
      <c r="W5525" s="832">
        <v>0</v>
      </c>
      <c r="X5525" s="832">
        <v>0</v>
      </c>
      <c r="Y5525" s="832">
        <v>0</v>
      </c>
      <c r="Z5525" s="832">
        <v>0</v>
      </c>
      <c r="AA5525" s="832">
        <v>0</v>
      </c>
      <c r="AB5525" s="832">
        <v>0</v>
      </c>
      <c r="AC5525" s="832">
        <v>0</v>
      </c>
      <c r="AD5525" s="832">
        <v>0</v>
      </c>
      <c r="AE5525" s="832">
        <v>0</v>
      </c>
      <c r="AF5525" s="832">
        <v>0</v>
      </c>
      <c r="AG5525" s="832">
        <v>0</v>
      </c>
      <c r="AH5525" s="832">
        <v>0</v>
      </c>
      <c r="AI5525" s="832">
        <v>0</v>
      </c>
    </row>
    <row r="5526" spans="1:35" ht="15" customHeight="1">
      <c r="A5526" s="832" t="s">
        <v>1150</v>
      </c>
      <c r="B5526" s="832">
        <v>2026</v>
      </c>
      <c r="C5526" s="832" t="s">
        <v>1939</v>
      </c>
      <c r="D5526" s="832" t="s">
        <v>1940</v>
      </c>
      <c r="E5526" s="832" t="s">
        <v>333</v>
      </c>
      <c r="F5526" s="832" t="s">
        <v>1792</v>
      </c>
      <c r="G5526" s="832">
        <v>0</v>
      </c>
      <c r="H5526" s="832">
        <v>0</v>
      </c>
      <c r="I5526" s="832">
        <v>0</v>
      </c>
      <c r="J5526" s="832">
        <v>0</v>
      </c>
      <c r="K5526" s="832">
        <v>0</v>
      </c>
      <c r="L5526" s="832">
        <v>0</v>
      </c>
      <c r="M5526" s="832">
        <v>0</v>
      </c>
      <c r="N5526" s="832">
        <v>0</v>
      </c>
      <c r="O5526" s="832">
        <v>0</v>
      </c>
      <c r="P5526" s="832">
        <v>0</v>
      </c>
      <c r="Q5526" s="832">
        <v>0</v>
      </c>
      <c r="R5526" s="832">
        <v>0</v>
      </c>
      <c r="S5526" s="832">
        <v>0</v>
      </c>
      <c r="T5526" s="832">
        <v>0</v>
      </c>
      <c r="U5526" s="832">
        <v>0</v>
      </c>
      <c r="V5526" s="832">
        <v>0</v>
      </c>
      <c r="W5526" s="832">
        <v>0</v>
      </c>
      <c r="X5526" s="832">
        <v>0</v>
      </c>
      <c r="Y5526" s="832">
        <v>0</v>
      </c>
      <c r="Z5526" s="832">
        <v>0</v>
      </c>
      <c r="AA5526" s="832">
        <v>0</v>
      </c>
      <c r="AB5526" s="832">
        <v>0</v>
      </c>
      <c r="AC5526" s="832">
        <v>0</v>
      </c>
      <c r="AD5526" s="832">
        <v>0</v>
      </c>
      <c r="AE5526" s="832">
        <v>0</v>
      </c>
      <c r="AF5526" s="832">
        <v>0</v>
      </c>
      <c r="AG5526" s="832">
        <v>0</v>
      </c>
      <c r="AH5526" s="832">
        <v>0</v>
      </c>
      <c r="AI5526" s="832">
        <v>0</v>
      </c>
    </row>
    <row r="5527" spans="1:35" ht="15" customHeight="1">
      <c r="A5527" s="832" t="s">
        <v>1150</v>
      </c>
      <c r="B5527" s="832">
        <v>2026</v>
      </c>
      <c r="C5527" s="832" t="s">
        <v>1941</v>
      </c>
      <c r="D5527" s="832" t="s">
        <v>1942</v>
      </c>
      <c r="E5527" s="832" t="s">
        <v>333</v>
      </c>
      <c r="F5527" s="832" t="s">
        <v>1792</v>
      </c>
      <c r="G5527" s="832">
        <v>61166.67</v>
      </c>
      <c r="H5527" s="832">
        <v>58833.34</v>
      </c>
      <c r="I5527" s="832">
        <v>63500.01</v>
      </c>
      <c r="J5527" s="832">
        <v>61166.68</v>
      </c>
      <c r="K5527" s="832">
        <v>-35266.65</v>
      </c>
      <c r="L5527" s="832">
        <v>-10359.98</v>
      </c>
      <c r="M5527" s="832">
        <v>78600.72</v>
      </c>
      <c r="N5527" s="832">
        <v>59050.66</v>
      </c>
      <c r="O5527" s="832">
        <v>59050.66</v>
      </c>
      <c r="P5527" s="832">
        <v>0</v>
      </c>
      <c r="Q5527" s="832">
        <v>0</v>
      </c>
      <c r="R5527" s="832">
        <v>0</v>
      </c>
      <c r="S5527" s="832">
        <v>0</v>
      </c>
      <c r="T5527" s="832">
        <v>0</v>
      </c>
      <c r="U5527" s="832">
        <v>0</v>
      </c>
      <c r="V5527" s="832">
        <v>0</v>
      </c>
      <c r="W5527" s="832">
        <v>0</v>
      </c>
      <c r="X5527" s="832">
        <v>0</v>
      </c>
      <c r="Y5527" s="832">
        <v>0</v>
      </c>
      <c r="Z5527" s="832">
        <v>0</v>
      </c>
      <c r="AA5527" s="832">
        <v>0</v>
      </c>
      <c r="AB5527" s="832">
        <v>0</v>
      </c>
      <c r="AC5527" s="832">
        <v>0</v>
      </c>
      <c r="AD5527" s="832">
        <v>0</v>
      </c>
      <c r="AE5527" s="832">
        <v>0</v>
      </c>
      <c r="AF5527" s="832">
        <v>0</v>
      </c>
      <c r="AG5527" s="832">
        <v>0</v>
      </c>
      <c r="AH5527" s="832">
        <v>0</v>
      </c>
      <c r="AI5527" s="832">
        <v>0</v>
      </c>
    </row>
    <row r="5528" spans="1:35" ht="15" customHeight="1">
      <c r="A5528" s="832" t="s">
        <v>1150</v>
      </c>
      <c r="B5528" s="832">
        <v>2026</v>
      </c>
      <c r="C5528" s="832" t="s">
        <v>1943</v>
      </c>
      <c r="D5528" s="832" t="s">
        <v>1944</v>
      </c>
      <c r="E5528" s="832" t="s">
        <v>1813</v>
      </c>
      <c r="F5528" s="832" t="s">
        <v>1792</v>
      </c>
      <c r="G5528" s="832">
        <v>1601.38</v>
      </c>
      <c r="H5528" s="832">
        <v>800.14</v>
      </c>
      <c r="I5528" s="832">
        <v>10313.549999999999</v>
      </c>
      <c r="J5528" s="832">
        <v>9484.7900000000009</v>
      </c>
      <c r="K5528" s="832">
        <v>8656.0300000000007</v>
      </c>
      <c r="L5528" s="832">
        <v>7827.27</v>
      </c>
      <c r="M5528" s="832">
        <v>6998.51</v>
      </c>
      <c r="N5528" s="832">
        <v>6169.75</v>
      </c>
      <c r="O5528" s="832">
        <v>6169.75</v>
      </c>
      <c r="P5528" s="832">
        <v>0</v>
      </c>
      <c r="Q5528" s="832">
        <v>0</v>
      </c>
      <c r="R5528" s="832">
        <v>0</v>
      </c>
      <c r="S5528" s="832">
        <v>0</v>
      </c>
      <c r="T5528" s="832">
        <v>0</v>
      </c>
      <c r="U5528" s="832">
        <v>0</v>
      </c>
      <c r="V5528" s="832">
        <v>0</v>
      </c>
      <c r="W5528" s="832">
        <v>0</v>
      </c>
      <c r="X5528" s="832">
        <v>0</v>
      </c>
      <c r="Y5528" s="832">
        <v>0</v>
      </c>
      <c r="Z5528" s="832">
        <v>0</v>
      </c>
      <c r="AA5528" s="832">
        <v>0</v>
      </c>
      <c r="AB5528" s="832">
        <v>0</v>
      </c>
      <c r="AC5528" s="832">
        <v>0</v>
      </c>
      <c r="AD5528" s="832">
        <v>0</v>
      </c>
      <c r="AE5528" s="832">
        <v>0</v>
      </c>
      <c r="AF5528" s="832">
        <v>0</v>
      </c>
      <c r="AG5528" s="832">
        <v>0</v>
      </c>
      <c r="AH5528" s="832">
        <v>0</v>
      </c>
      <c r="AI5528" s="832">
        <v>0</v>
      </c>
    </row>
    <row r="5529" spans="1:35" ht="15" customHeight="1">
      <c r="A5529" s="832" t="s">
        <v>1150</v>
      </c>
      <c r="B5529" s="832">
        <v>2026</v>
      </c>
      <c r="C5529" s="832" t="s">
        <v>1945</v>
      </c>
      <c r="D5529" s="832" t="s">
        <v>1946</v>
      </c>
      <c r="E5529" s="832" t="s">
        <v>333</v>
      </c>
      <c r="F5529" s="832" t="s">
        <v>1792</v>
      </c>
      <c r="G5529" s="832">
        <v>0</v>
      </c>
      <c r="H5529" s="832">
        <v>0</v>
      </c>
      <c r="I5529" s="832">
        <v>0</v>
      </c>
      <c r="J5529" s="832">
        <v>0</v>
      </c>
      <c r="K5529" s="832">
        <v>0</v>
      </c>
      <c r="L5529" s="832">
        <v>0</v>
      </c>
      <c r="M5529" s="832">
        <v>0</v>
      </c>
      <c r="N5529" s="832">
        <v>0</v>
      </c>
      <c r="O5529" s="832">
        <v>0</v>
      </c>
      <c r="P5529" s="832">
        <v>0</v>
      </c>
      <c r="Q5529" s="832">
        <v>0</v>
      </c>
      <c r="R5529" s="832">
        <v>0</v>
      </c>
      <c r="S5529" s="832">
        <v>0</v>
      </c>
      <c r="T5529" s="832">
        <v>0</v>
      </c>
      <c r="U5529" s="832">
        <v>0</v>
      </c>
      <c r="V5529" s="832">
        <v>0</v>
      </c>
      <c r="W5529" s="832">
        <v>0</v>
      </c>
      <c r="X5529" s="832">
        <v>0</v>
      </c>
      <c r="Y5529" s="832">
        <v>0</v>
      </c>
      <c r="Z5529" s="832">
        <v>0</v>
      </c>
      <c r="AA5529" s="832">
        <v>0</v>
      </c>
      <c r="AB5529" s="832">
        <v>0</v>
      </c>
      <c r="AC5529" s="832">
        <v>0</v>
      </c>
      <c r="AD5529" s="832">
        <v>0</v>
      </c>
      <c r="AE5529" s="832">
        <v>0</v>
      </c>
      <c r="AF5529" s="832">
        <v>0</v>
      </c>
      <c r="AG5529" s="832">
        <v>0</v>
      </c>
      <c r="AH5529" s="832">
        <v>0</v>
      </c>
      <c r="AI5529" s="832">
        <v>0</v>
      </c>
    </row>
    <row r="5530" spans="1:35" ht="15" customHeight="1">
      <c r="A5530" s="832" t="s">
        <v>1150</v>
      </c>
      <c r="B5530" s="832">
        <v>2026</v>
      </c>
      <c r="C5530" s="832" t="s">
        <v>1947</v>
      </c>
      <c r="D5530" s="832" t="s">
        <v>1948</v>
      </c>
      <c r="E5530" s="832" t="s">
        <v>333</v>
      </c>
      <c r="F5530" s="832" t="s">
        <v>1792</v>
      </c>
      <c r="G5530" s="832">
        <v>-19000</v>
      </c>
      <c r="H5530" s="832">
        <v>-20000</v>
      </c>
      <c r="I5530" s="832">
        <v>-11000</v>
      </c>
      <c r="J5530" s="832">
        <v>-12000</v>
      </c>
      <c r="K5530" s="832">
        <v>-13000</v>
      </c>
      <c r="L5530" s="832">
        <v>1400</v>
      </c>
      <c r="M5530" s="832">
        <v>400</v>
      </c>
      <c r="N5530" s="832">
        <v>-600</v>
      </c>
      <c r="O5530" s="832">
        <v>-600</v>
      </c>
      <c r="P5530" s="832">
        <v>0</v>
      </c>
      <c r="Q5530" s="832">
        <v>0</v>
      </c>
      <c r="R5530" s="832">
        <v>0</v>
      </c>
      <c r="S5530" s="832">
        <v>0</v>
      </c>
      <c r="T5530" s="832">
        <v>0</v>
      </c>
      <c r="U5530" s="832">
        <v>0</v>
      </c>
      <c r="V5530" s="832">
        <v>0</v>
      </c>
      <c r="W5530" s="832">
        <v>0</v>
      </c>
      <c r="X5530" s="832">
        <v>0</v>
      </c>
      <c r="Y5530" s="832">
        <v>0</v>
      </c>
      <c r="Z5530" s="832">
        <v>0</v>
      </c>
      <c r="AA5530" s="832">
        <v>0</v>
      </c>
      <c r="AB5530" s="832">
        <v>0</v>
      </c>
      <c r="AC5530" s="832">
        <v>0</v>
      </c>
      <c r="AD5530" s="832">
        <v>0</v>
      </c>
      <c r="AE5530" s="832">
        <v>0</v>
      </c>
      <c r="AF5530" s="832">
        <v>0</v>
      </c>
      <c r="AG5530" s="832">
        <v>0</v>
      </c>
      <c r="AH5530" s="832">
        <v>0</v>
      </c>
      <c r="AI5530" s="832">
        <v>0</v>
      </c>
    </row>
    <row r="5531" spans="1:35" ht="15" customHeight="1">
      <c r="A5531" s="832" t="s">
        <v>1150</v>
      </c>
      <c r="B5531" s="832">
        <v>2026</v>
      </c>
      <c r="C5531" s="832" t="s">
        <v>1949</v>
      </c>
      <c r="D5531" s="832" t="s">
        <v>1950</v>
      </c>
      <c r="E5531" s="832" t="s">
        <v>333</v>
      </c>
      <c r="F5531" s="832" t="s">
        <v>1792</v>
      </c>
      <c r="G5531" s="832">
        <v>0</v>
      </c>
      <c r="H5531" s="832">
        <v>0</v>
      </c>
      <c r="I5531" s="832">
        <v>0</v>
      </c>
      <c r="J5531" s="832">
        <v>0</v>
      </c>
      <c r="K5531" s="832">
        <v>0</v>
      </c>
      <c r="L5531" s="832">
        <v>0</v>
      </c>
      <c r="M5531" s="832">
        <v>0</v>
      </c>
      <c r="N5531" s="832">
        <v>0</v>
      </c>
      <c r="O5531" s="832">
        <v>0</v>
      </c>
      <c r="P5531" s="832">
        <v>0</v>
      </c>
      <c r="Q5531" s="832">
        <v>0</v>
      </c>
      <c r="R5531" s="832">
        <v>0</v>
      </c>
      <c r="S5531" s="832">
        <v>0</v>
      </c>
      <c r="T5531" s="832">
        <v>0</v>
      </c>
      <c r="U5531" s="832">
        <v>0</v>
      </c>
      <c r="V5531" s="832">
        <v>0</v>
      </c>
      <c r="W5531" s="832">
        <v>0</v>
      </c>
      <c r="X5531" s="832">
        <v>0</v>
      </c>
      <c r="Y5531" s="832">
        <v>0</v>
      </c>
      <c r="Z5531" s="832">
        <v>0</v>
      </c>
      <c r="AA5531" s="832">
        <v>0</v>
      </c>
      <c r="AB5531" s="832">
        <v>0</v>
      </c>
      <c r="AC5531" s="832">
        <v>0</v>
      </c>
      <c r="AD5531" s="832">
        <v>0</v>
      </c>
      <c r="AE5531" s="832">
        <v>0</v>
      </c>
      <c r="AF5531" s="832">
        <v>0</v>
      </c>
      <c r="AG5531" s="832">
        <v>0</v>
      </c>
      <c r="AH5531" s="832">
        <v>0</v>
      </c>
      <c r="AI5531" s="832">
        <v>0</v>
      </c>
    </row>
    <row r="5532" spans="1:35" ht="15" customHeight="1">
      <c r="A5532" s="832" t="s">
        <v>1150</v>
      </c>
      <c r="B5532" s="832">
        <v>2026</v>
      </c>
      <c r="C5532" s="832" t="s">
        <v>1951</v>
      </c>
      <c r="D5532" s="832" t="s">
        <v>1952</v>
      </c>
      <c r="E5532" s="832" t="s">
        <v>333</v>
      </c>
      <c r="F5532" s="832" t="s">
        <v>1792</v>
      </c>
      <c r="G5532" s="832">
        <v>0</v>
      </c>
      <c r="H5532" s="832">
        <v>0</v>
      </c>
      <c r="I5532" s="832">
        <v>0</v>
      </c>
      <c r="J5532" s="832">
        <v>0</v>
      </c>
      <c r="K5532" s="832">
        <v>0</v>
      </c>
      <c r="L5532" s="832">
        <v>0</v>
      </c>
      <c r="M5532" s="832">
        <v>0</v>
      </c>
      <c r="N5532" s="832">
        <v>0</v>
      </c>
      <c r="O5532" s="832">
        <v>0</v>
      </c>
      <c r="P5532" s="832">
        <v>0</v>
      </c>
      <c r="Q5532" s="832">
        <v>0</v>
      </c>
      <c r="R5532" s="832">
        <v>0</v>
      </c>
      <c r="S5532" s="832">
        <v>0</v>
      </c>
      <c r="T5532" s="832">
        <v>0</v>
      </c>
      <c r="U5532" s="832">
        <v>0</v>
      </c>
      <c r="V5532" s="832">
        <v>0</v>
      </c>
      <c r="W5532" s="832">
        <v>0</v>
      </c>
      <c r="X5532" s="832">
        <v>0</v>
      </c>
      <c r="Y5532" s="832">
        <v>0</v>
      </c>
      <c r="Z5532" s="832">
        <v>0</v>
      </c>
      <c r="AA5532" s="832">
        <v>0</v>
      </c>
      <c r="AB5532" s="832">
        <v>0</v>
      </c>
      <c r="AC5532" s="832">
        <v>0</v>
      </c>
      <c r="AD5532" s="832">
        <v>0</v>
      </c>
      <c r="AE5532" s="832">
        <v>0</v>
      </c>
      <c r="AF5532" s="832">
        <v>0</v>
      </c>
      <c r="AG5532" s="832">
        <v>0</v>
      </c>
      <c r="AH5532" s="832">
        <v>0</v>
      </c>
      <c r="AI5532" s="832">
        <v>0</v>
      </c>
    </row>
    <row r="5533" spans="1:35" ht="15" customHeight="1">
      <c r="A5533" s="832" t="s">
        <v>1150</v>
      </c>
      <c r="B5533" s="832">
        <v>2026</v>
      </c>
      <c r="C5533" s="832" t="s">
        <v>1953</v>
      </c>
      <c r="D5533" s="832" t="s">
        <v>1954</v>
      </c>
      <c r="E5533" s="832" t="s">
        <v>333</v>
      </c>
      <c r="F5533" s="832" t="s">
        <v>1792</v>
      </c>
      <c r="G5533" s="832">
        <v>0</v>
      </c>
      <c r="H5533" s="832">
        <v>0</v>
      </c>
      <c r="I5533" s="832">
        <v>0</v>
      </c>
      <c r="J5533" s="832">
        <v>0</v>
      </c>
      <c r="K5533" s="832">
        <v>0</v>
      </c>
      <c r="L5533" s="832">
        <v>0</v>
      </c>
      <c r="M5533" s="832">
        <v>0</v>
      </c>
      <c r="N5533" s="832">
        <v>0</v>
      </c>
      <c r="O5533" s="832">
        <v>0</v>
      </c>
      <c r="P5533" s="832">
        <v>0</v>
      </c>
      <c r="Q5533" s="832">
        <v>0</v>
      </c>
      <c r="R5533" s="832">
        <v>0</v>
      </c>
      <c r="S5533" s="832">
        <v>0</v>
      </c>
      <c r="T5533" s="832">
        <v>0</v>
      </c>
      <c r="U5533" s="832">
        <v>0</v>
      </c>
      <c r="V5533" s="832">
        <v>0</v>
      </c>
      <c r="W5533" s="832">
        <v>0</v>
      </c>
      <c r="X5533" s="832">
        <v>0</v>
      </c>
      <c r="Y5533" s="832">
        <v>0</v>
      </c>
      <c r="Z5533" s="832">
        <v>0</v>
      </c>
      <c r="AA5533" s="832">
        <v>0</v>
      </c>
      <c r="AB5533" s="832">
        <v>0</v>
      </c>
      <c r="AC5533" s="832">
        <v>0</v>
      </c>
      <c r="AD5533" s="832">
        <v>0</v>
      </c>
      <c r="AE5533" s="832">
        <v>0</v>
      </c>
      <c r="AF5533" s="832">
        <v>0</v>
      </c>
      <c r="AG5533" s="832">
        <v>0</v>
      </c>
      <c r="AH5533" s="832">
        <v>0</v>
      </c>
      <c r="AI5533" s="832">
        <v>0</v>
      </c>
    </row>
    <row r="5534" spans="1:35" ht="15" customHeight="1">
      <c r="A5534" s="832" t="s">
        <v>1150</v>
      </c>
      <c r="B5534" s="832">
        <v>2026</v>
      </c>
      <c r="C5534" s="832" t="s">
        <v>1955</v>
      </c>
      <c r="D5534" s="832" t="s">
        <v>1956</v>
      </c>
      <c r="E5534" s="832" t="s">
        <v>333</v>
      </c>
      <c r="F5534" s="832" t="s">
        <v>1792</v>
      </c>
      <c r="G5534" s="832">
        <v>0</v>
      </c>
      <c r="H5534" s="832">
        <v>0</v>
      </c>
      <c r="I5534" s="832">
        <v>0</v>
      </c>
      <c r="J5534" s="832">
        <v>0</v>
      </c>
      <c r="K5534" s="832">
        <v>0</v>
      </c>
      <c r="L5534" s="832">
        <v>0</v>
      </c>
      <c r="M5534" s="832">
        <v>0</v>
      </c>
      <c r="N5534" s="832">
        <v>0</v>
      </c>
      <c r="O5534" s="832">
        <v>0</v>
      </c>
      <c r="P5534" s="832">
        <v>0</v>
      </c>
      <c r="Q5534" s="832">
        <v>0</v>
      </c>
      <c r="R5534" s="832">
        <v>0</v>
      </c>
      <c r="S5534" s="832">
        <v>0</v>
      </c>
      <c r="T5534" s="832">
        <v>0</v>
      </c>
      <c r="U5534" s="832">
        <v>0</v>
      </c>
      <c r="V5534" s="832">
        <v>0</v>
      </c>
      <c r="W5534" s="832">
        <v>0</v>
      </c>
      <c r="X5534" s="832">
        <v>0</v>
      </c>
      <c r="Y5534" s="832">
        <v>0</v>
      </c>
      <c r="Z5534" s="832">
        <v>0</v>
      </c>
      <c r="AA5534" s="832">
        <v>0</v>
      </c>
      <c r="AB5534" s="832">
        <v>0</v>
      </c>
      <c r="AC5534" s="832">
        <v>0</v>
      </c>
      <c r="AD5534" s="832">
        <v>0</v>
      </c>
      <c r="AE5534" s="832">
        <v>0</v>
      </c>
      <c r="AF5534" s="832">
        <v>0</v>
      </c>
      <c r="AG5534" s="832">
        <v>0</v>
      </c>
      <c r="AH5534" s="832">
        <v>0</v>
      </c>
      <c r="AI5534" s="832">
        <v>0</v>
      </c>
    </row>
    <row r="5535" spans="1:35" ht="15" customHeight="1">
      <c r="A5535" s="832" t="s">
        <v>1150</v>
      </c>
      <c r="B5535" s="832">
        <v>2026</v>
      </c>
      <c r="C5535" s="832" t="s">
        <v>1957</v>
      </c>
      <c r="D5535" s="832" t="s">
        <v>1958</v>
      </c>
      <c r="E5535" s="832" t="s">
        <v>333</v>
      </c>
      <c r="F5535" s="832" t="s">
        <v>1792</v>
      </c>
      <c r="G5535" s="832">
        <v>0</v>
      </c>
      <c r="H5535" s="832">
        <v>0</v>
      </c>
      <c r="I5535" s="832">
        <v>0</v>
      </c>
      <c r="J5535" s="832">
        <v>0</v>
      </c>
      <c r="K5535" s="832">
        <v>0</v>
      </c>
      <c r="L5535" s="832">
        <v>0</v>
      </c>
      <c r="M5535" s="832">
        <v>0</v>
      </c>
      <c r="N5535" s="832">
        <v>0</v>
      </c>
      <c r="O5535" s="832">
        <v>0</v>
      </c>
      <c r="P5535" s="832">
        <v>0</v>
      </c>
      <c r="Q5535" s="832">
        <v>0</v>
      </c>
      <c r="R5535" s="832">
        <v>0</v>
      </c>
      <c r="S5535" s="832">
        <v>0</v>
      </c>
      <c r="T5535" s="832">
        <v>0</v>
      </c>
      <c r="U5535" s="832">
        <v>0</v>
      </c>
      <c r="V5535" s="832">
        <v>0</v>
      </c>
      <c r="W5535" s="832">
        <v>0</v>
      </c>
      <c r="X5535" s="832">
        <v>0</v>
      </c>
      <c r="Y5535" s="832">
        <v>0</v>
      </c>
      <c r="Z5535" s="832">
        <v>0</v>
      </c>
      <c r="AA5535" s="832">
        <v>0</v>
      </c>
      <c r="AB5535" s="832">
        <v>0</v>
      </c>
      <c r="AC5535" s="832">
        <v>0</v>
      </c>
      <c r="AD5535" s="832">
        <v>0</v>
      </c>
      <c r="AE5535" s="832">
        <v>0</v>
      </c>
      <c r="AF5535" s="832">
        <v>0</v>
      </c>
      <c r="AG5535" s="832">
        <v>0</v>
      </c>
      <c r="AH5535" s="832">
        <v>0</v>
      </c>
      <c r="AI5535" s="832">
        <v>0</v>
      </c>
    </row>
    <row r="5536" spans="1:35" ht="15" customHeight="1">
      <c r="A5536" s="832" t="s">
        <v>1150</v>
      </c>
      <c r="B5536" s="832">
        <v>2026</v>
      </c>
      <c r="C5536" s="832" t="s">
        <v>1959</v>
      </c>
      <c r="D5536" s="832" t="s">
        <v>1960</v>
      </c>
      <c r="E5536" s="832" t="s">
        <v>333</v>
      </c>
      <c r="F5536" s="832" t="s">
        <v>1792</v>
      </c>
      <c r="G5536" s="832">
        <v>0</v>
      </c>
      <c r="H5536" s="832">
        <v>0</v>
      </c>
      <c r="I5536" s="832">
        <v>0</v>
      </c>
      <c r="J5536" s="832">
        <v>0</v>
      </c>
      <c r="K5536" s="832">
        <v>0</v>
      </c>
      <c r="L5536" s="832">
        <v>0</v>
      </c>
      <c r="M5536" s="832">
        <v>0</v>
      </c>
      <c r="N5536" s="832">
        <v>0</v>
      </c>
      <c r="O5536" s="832">
        <v>0</v>
      </c>
      <c r="P5536" s="832">
        <v>0</v>
      </c>
      <c r="Q5536" s="832">
        <v>0</v>
      </c>
      <c r="R5536" s="832">
        <v>0</v>
      </c>
      <c r="S5536" s="832">
        <v>0</v>
      </c>
      <c r="T5536" s="832">
        <v>0</v>
      </c>
      <c r="U5536" s="832">
        <v>0</v>
      </c>
      <c r="V5536" s="832">
        <v>0</v>
      </c>
      <c r="W5536" s="832">
        <v>0</v>
      </c>
      <c r="X5536" s="832">
        <v>0</v>
      </c>
      <c r="Y5536" s="832">
        <v>0</v>
      </c>
      <c r="Z5536" s="832">
        <v>0</v>
      </c>
      <c r="AA5536" s="832">
        <v>0</v>
      </c>
      <c r="AB5536" s="832">
        <v>0</v>
      </c>
      <c r="AC5536" s="832">
        <v>0</v>
      </c>
      <c r="AD5536" s="832">
        <v>0</v>
      </c>
      <c r="AE5536" s="832">
        <v>0</v>
      </c>
      <c r="AF5536" s="832">
        <v>0</v>
      </c>
      <c r="AG5536" s="832">
        <v>0</v>
      </c>
      <c r="AH5536" s="832">
        <v>0</v>
      </c>
      <c r="AI5536" s="832">
        <v>0</v>
      </c>
    </row>
    <row r="5537" spans="1:35" ht="15" customHeight="1">
      <c r="A5537" s="832" t="s">
        <v>1150</v>
      </c>
      <c r="B5537" s="832">
        <v>2026</v>
      </c>
      <c r="C5537" s="832" t="s">
        <v>1961</v>
      </c>
      <c r="D5537" s="832" t="s">
        <v>1962</v>
      </c>
      <c r="E5537" s="832" t="s">
        <v>333</v>
      </c>
      <c r="F5537" s="832" t="s">
        <v>1792</v>
      </c>
      <c r="G5537" s="832">
        <v>150909.49</v>
      </c>
      <c r="H5537" s="832">
        <v>150909.49</v>
      </c>
      <c r="I5537" s="832">
        <v>150909.49</v>
      </c>
      <c r="J5537" s="832">
        <v>150909.49</v>
      </c>
      <c r="K5537" s="832">
        <v>150909.49</v>
      </c>
      <c r="L5537" s="832">
        <v>150909.49</v>
      </c>
      <c r="M5537" s="832">
        <v>150909.49</v>
      </c>
      <c r="N5537" s="832">
        <v>150909.49</v>
      </c>
      <c r="O5537" s="832">
        <v>150909.49</v>
      </c>
      <c r="P5537" s="832">
        <v>0</v>
      </c>
      <c r="Q5537" s="832">
        <v>0</v>
      </c>
      <c r="R5537" s="832">
        <v>0</v>
      </c>
      <c r="S5537" s="832">
        <v>0</v>
      </c>
      <c r="T5537" s="832">
        <v>0</v>
      </c>
      <c r="U5537" s="832">
        <v>0</v>
      </c>
      <c r="V5537" s="832">
        <v>0</v>
      </c>
      <c r="W5537" s="832">
        <v>0</v>
      </c>
      <c r="X5537" s="832">
        <v>0</v>
      </c>
      <c r="Y5537" s="832">
        <v>0</v>
      </c>
      <c r="Z5537" s="832">
        <v>0</v>
      </c>
      <c r="AA5537" s="832">
        <v>0</v>
      </c>
      <c r="AB5537" s="832">
        <v>0</v>
      </c>
      <c r="AC5537" s="832">
        <v>0</v>
      </c>
      <c r="AD5537" s="832">
        <v>0</v>
      </c>
      <c r="AE5537" s="832">
        <v>0</v>
      </c>
      <c r="AF5537" s="832">
        <v>0</v>
      </c>
      <c r="AG5537" s="832">
        <v>0</v>
      </c>
      <c r="AH5537" s="832">
        <v>0</v>
      </c>
      <c r="AI5537" s="832">
        <v>0</v>
      </c>
    </row>
    <row r="5538" spans="1:35" ht="15" customHeight="1">
      <c r="A5538" s="832" t="s">
        <v>1150</v>
      </c>
      <c r="B5538" s="832">
        <v>2026</v>
      </c>
      <c r="C5538" s="832" t="s">
        <v>1963</v>
      </c>
      <c r="D5538" s="832" t="s">
        <v>1964</v>
      </c>
      <c r="E5538" s="832" t="s">
        <v>333</v>
      </c>
      <c r="F5538" s="832" t="s">
        <v>1792</v>
      </c>
      <c r="G5538" s="832">
        <v>-122382.1</v>
      </c>
      <c r="H5538" s="832">
        <v>-122857.56</v>
      </c>
      <c r="I5538" s="832">
        <v>-123325.09</v>
      </c>
      <c r="J5538" s="832">
        <v>-123800.55</v>
      </c>
      <c r="K5538" s="832">
        <v>-124276.01</v>
      </c>
      <c r="L5538" s="832">
        <v>-124751.47</v>
      </c>
      <c r="M5538" s="832">
        <v>-125226.93</v>
      </c>
      <c r="N5538" s="832">
        <v>-125702.39</v>
      </c>
      <c r="O5538" s="832">
        <v>-125702.39</v>
      </c>
      <c r="P5538" s="832">
        <v>0</v>
      </c>
      <c r="Q5538" s="832">
        <v>0</v>
      </c>
      <c r="R5538" s="832">
        <v>0</v>
      </c>
      <c r="S5538" s="832">
        <v>0</v>
      </c>
      <c r="T5538" s="832">
        <v>0</v>
      </c>
      <c r="U5538" s="832">
        <v>0</v>
      </c>
      <c r="V5538" s="832">
        <v>0</v>
      </c>
      <c r="W5538" s="832">
        <v>0</v>
      </c>
      <c r="X5538" s="832">
        <v>0</v>
      </c>
      <c r="Y5538" s="832">
        <v>0</v>
      </c>
      <c r="Z5538" s="832">
        <v>0</v>
      </c>
      <c r="AA5538" s="832">
        <v>0</v>
      </c>
      <c r="AB5538" s="832">
        <v>0</v>
      </c>
      <c r="AC5538" s="832">
        <v>0</v>
      </c>
      <c r="AD5538" s="832">
        <v>0</v>
      </c>
      <c r="AE5538" s="832">
        <v>0</v>
      </c>
      <c r="AF5538" s="832">
        <v>0</v>
      </c>
      <c r="AG5538" s="832">
        <v>0</v>
      </c>
      <c r="AH5538" s="832">
        <v>0</v>
      </c>
      <c r="AI5538" s="832">
        <v>0</v>
      </c>
    </row>
    <row r="5539" spans="1:35" ht="15" customHeight="1">
      <c r="A5539" s="832" t="s">
        <v>1150</v>
      </c>
      <c r="B5539" s="832">
        <v>2026</v>
      </c>
      <c r="C5539" s="832" t="s">
        <v>1965</v>
      </c>
      <c r="D5539" s="832" t="s">
        <v>1966</v>
      </c>
      <c r="E5539" s="832" t="s">
        <v>333</v>
      </c>
      <c r="F5539" s="832" t="s">
        <v>1792</v>
      </c>
      <c r="G5539" s="832">
        <v>320310.05</v>
      </c>
      <c r="H5539" s="832">
        <v>320310.05</v>
      </c>
      <c r="I5539" s="832">
        <v>320310.05</v>
      </c>
      <c r="J5539" s="832">
        <v>320310.05</v>
      </c>
      <c r="K5539" s="832">
        <v>320310.05</v>
      </c>
      <c r="L5539" s="832">
        <v>320310.05</v>
      </c>
      <c r="M5539" s="832">
        <v>320310.05</v>
      </c>
      <c r="N5539" s="832">
        <v>320310.05</v>
      </c>
      <c r="O5539" s="832">
        <v>320310.05</v>
      </c>
      <c r="P5539" s="832">
        <v>0</v>
      </c>
      <c r="Q5539" s="832">
        <v>0</v>
      </c>
      <c r="R5539" s="832">
        <v>0</v>
      </c>
      <c r="S5539" s="832">
        <v>0</v>
      </c>
      <c r="T5539" s="832">
        <v>0</v>
      </c>
      <c r="U5539" s="832">
        <v>0</v>
      </c>
      <c r="V5539" s="832">
        <v>0</v>
      </c>
      <c r="W5539" s="832">
        <v>0</v>
      </c>
      <c r="X5539" s="832">
        <v>0</v>
      </c>
      <c r="Y5539" s="832">
        <v>0</v>
      </c>
      <c r="Z5539" s="832">
        <v>0</v>
      </c>
      <c r="AA5539" s="832">
        <v>0</v>
      </c>
      <c r="AB5539" s="832">
        <v>0</v>
      </c>
      <c r="AC5539" s="832">
        <v>0</v>
      </c>
      <c r="AD5539" s="832">
        <v>0</v>
      </c>
      <c r="AE5539" s="832">
        <v>0</v>
      </c>
      <c r="AF5539" s="832">
        <v>0</v>
      </c>
      <c r="AG5539" s="832">
        <v>0</v>
      </c>
      <c r="AH5539" s="832">
        <v>0</v>
      </c>
      <c r="AI5539" s="832">
        <v>0</v>
      </c>
    </row>
    <row r="5540" spans="1:35" ht="15" customHeight="1">
      <c r="A5540" s="832" t="s">
        <v>1150</v>
      </c>
      <c r="B5540" s="832">
        <v>2026</v>
      </c>
      <c r="C5540" s="832" t="s">
        <v>1967</v>
      </c>
      <c r="D5540" s="832" t="s">
        <v>1968</v>
      </c>
      <c r="E5540" s="832" t="s">
        <v>333</v>
      </c>
      <c r="F5540" s="832" t="s">
        <v>1792</v>
      </c>
      <c r="G5540" s="832">
        <v>-265045.59999999998</v>
      </c>
      <c r="H5540" s="832">
        <v>-265910.21999999997</v>
      </c>
      <c r="I5540" s="832">
        <v>-266760.43</v>
      </c>
      <c r="J5540" s="832">
        <v>-267625.05</v>
      </c>
      <c r="K5540" s="832">
        <v>-268489.67</v>
      </c>
      <c r="L5540" s="832">
        <v>-269354.28999999998</v>
      </c>
      <c r="M5540" s="832">
        <v>-270218.90999999997</v>
      </c>
      <c r="N5540" s="832">
        <v>-271083.53000000003</v>
      </c>
      <c r="O5540" s="832">
        <v>-271083.53000000003</v>
      </c>
      <c r="P5540" s="832">
        <v>0</v>
      </c>
      <c r="Q5540" s="832">
        <v>0</v>
      </c>
      <c r="R5540" s="832">
        <v>0</v>
      </c>
      <c r="S5540" s="832">
        <v>0</v>
      </c>
      <c r="T5540" s="832">
        <v>0</v>
      </c>
      <c r="U5540" s="832">
        <v>0</v>
      </c>
      <c r="V5540" s="832">
        <v>0</v>
      </c>
      <c r="W5540" s="832">
        <v>0</v>
      </c>
      <c r="X5540" s="832">
        <v>0</v>
      </c>
      <c r="Y5540" s="832">
        <v>0</v>
      </c>
      <c r="Z5540" s="832">
        <v>0</v>
      </c>
      <c r="AA5540" s="832">
        <v>0</v>
      </c>
      <c r="AB5540" s="832">
        <v>0</v>
      </c>
      <c r="AC5540" s="832">
        <v>0</v>
      </c>
      <c r="AD5540" s="832">
        <v>0</v>
      </c>
      <c r="AE5540" s="832">
        <v>0</v>
      </c>
      <c r="AF5540" s="832">
        <v>0</v>
      </c>
      <c r="AG5540" s="832">
        <v>0</v>
      </c>
      <c r="AH5540" s="832">
        <v>0</v>
      </c>
      <c r="AI5540" s="832">
        <v>0</v>
      </c>
    </row>
    <row r="5541" spans="1:35" ht="15" customHeight="1">
      <c r="A5541" s="832" t="s">
        <v>1150</v>
      </c>
      <c r="B5541" s="832">
        <v>2026</v>
      </c>
      <c r="C5541" s="832" t="s">
        <v>1969</v>
      </c>
      <c r="D5541" s="832" t="s">
        <v>1970</v>
      </c>
      <c r="E5541" s="832" t="s">
        <v>333</v>
      </c>
      <c r="F5541" s="832" t="s">
        <v>1792</v>
      </c>
      <c r="G5541" s="832">
        <v>12656.55</v>
      </c>
      <c r="H5541" s="832">
        <v>12656.55</v>
      </c>
      <c r="I5541" s="832">
        <v>12656.55</v>
      </c>
      <c r="J5541" s="832">
        <v>12656.55</v>
      </c>
      <c r="K5541" s="832">
        <v>12656.55</v>
      </c>
      <c r="L5541" s="832">
        <v>12656.55</v>
      </c>
      <c r="M5541" s="832">
        <v>12656.55</v>
      </c>
      <c r="N5541" s="832">
        <v>12656.55</v>
      </c>
      <c r="O5541" s="832">
        <v>12656.55</v>
      </c>
      <c r="P5541" s="832">
        <v>0</v>
      </c>
      <c r="Q5541" s="832">
        <v>0</v>
      </c>
      <c r="R5541" s="832">
        <v>0</v>
      </c>
      <c r="S5541" s="832">
        <v>0</v>
      </c>
      <c r="T5541" s="832">
        <v>0</v>
      </c>
      <c r="U5541" s="832">
        <v>0</v>
      </c>
      <c r="V5541" s="832">
        <v>0</v>
      </c>
      <c r="W5541" s="832">
        <v>0</v>
      </c>
      <c r="X5541" s="832">
        <v>0</v>
      </c>
      <c r="Y5541" s="832">
        <v>0</v>
      </c>
      <c r="Z5541" s="832">
        <v>0</v>
      </c>
      <c r="AA5541" s="832">
        <v>0</v>
      </c>
      <c r="AB5541" s="832">
        <v>0</v>
      </c>
      <c r="AC5541" s="832">
        <v>0</v>
      </c>
      <c r="AD5541" s="832">
        <v>0</v>
      </c>
      <c r="AE5541" s="832">
        <v>0</v>
      </c>
      <c r="AF5541" s="832">
        <v>0</v>
      </c>
      <c r="AG5541" s="832">
        <v>0</v>
      </c>
      <c r="AH5541" s="832">
        <v>0</v>
      </c>
      <c r="AI5541" s="832">
        <v>0</v>
      </c>
    </row>
    <row r="5542" spans="1:35" ht="15" customHeight="1">
      <c r="A5542" s="832" t="s">
        <v>1150</v>
      </c>
      <c r="B5542" s="832">
        <v>2026</v>
      </c>
      <c r="C5542" s="832" t="s">
        <v>1971</v>
      </c>
      <c r="D5542" s="832" t="s">
        <v>1972</v>
      </c>
      <c r="E5542" s="832" t="s">
        <v>333</v>
      </c>
      <c r="F5542" s="832" t="s">
        <v>1792</v>
      </c>
      <c r="G5542" s="832">
        <v>-12641.37</v>
      </c>
      <c r="H5542" s="832">
        <v>-12641.62</v>
      </c>
      <c r="I5542" s="832">
        <v>-12641.87</v>
      </c>
      <c r="J5542" s="832">
        <v>-12642.12</v>
      </c>
      <c r="K5542" s="832">
        <v>-12642.37</v>
      </c>
      <c r="L5542" s="832">
        <v>-12642.62</v>
      </c>
      <c r="M5542" s="832">
        <v>-12642.87</v>
      </c>
      <c r="N5542" s="832">
        <v>-12643.12</v>
      </c>
      <c r="O5542" s="832">
        <v>-12643.12</v>
      </c>
      <c r="P5542" s="832">
        <v>0</v>
      </c>
      <c r="Q5542" s="832">
        <v>0</v>
      </c>
      <c r="R5542" s="832">
        <v>0</v>
      </c>
      <c r="S5542" s="832">
        <v>0</v>
      </c>
      <c r="T5542" s="832">
        <v>0</v>
      </c>
      <c r="U5542" s="832">
        <v>0</v>
      </c>
      <c r="V5542" s="832">
        <v>0</v>
      </c>
      <c r="W5542" s="832">
        <v>0</v>
      </c>
      <c r="X5542" s="832">
        <v>0</v>
      </c>
      <c r="Y5542" s="832">
        <v>0</v>
      </c>
      <c r="Z5542" s="832">
        <v>0</v>
      </c>
      <c r="AA5542" s="832">
        <v>0</v>
      </c>
      <c r="AB5542" s="832">
        <v>0</v>
      </c>
      <c r="AC5542" s="832">
        <v>0</v>
      </c>
      <c r="AD5542" s="832">
        <v>0</v>
      </c>
      <c r="AE5542" s="832">
        <v>0</v>
      </c>
      <c r="AF5542" s="832">
        <v>0</v>
      </c>
      <c r="AG5542" s="832">
        <v>0</v>
      </c>
      <c r="AH5542" s="832">
        <v>0</v>
      </c>
      <c r="AI5542" s="832">
        <v>0</v>
      </c>
    </row>
    <row r="5543" spans="1:35" ht="15" customHeight="1">
      <c r="A5543" s="832" t="s">
        <v>1150</v>
      </c>
      <c r="B5543" s="832">
        <v>2026</v>
      </c>
      <c r="C5543" s="832" t="s">
        <v>1973</v>
      </c>
      <c r="D5543" s="832" t="s">
        <v>1974</v>
      </c>
      <c r="E5543" s="832" t="s">
        <v>333</v>
      </c>
      <c r="F5543" s="832" t="s">
        <v>1792</v>
      </c>
      <c r="G5543" s="832">
        <v>768463.33</v>
      </c>
      <c r="H5543" s="832">
        <v>768463.33</v>
      </c>
      <c r="I5543" s="832">
        <v>768463.33</v>
      </c>
      <c r="J5543" s="832">
        <v>768463.33</v>
      </c>
      <c r="K5543" s="832">
        <v>768463.33</v>
      </c>
      <c r="L5543" s="832">
        <v>768463.33</v>
      </c>
      <c r="M5543" s="832">
        <v>787970.88</v>
      </c>
      <c r="N5543" s="832">
        <v>787970.88</v>
      </c>
      <c r="O5543" s="832">
        <v>787970.88</v>
      </c>
      <c r="P5543" s="832">
        <v>0</v>
      </c>
      <c r="Q5543" s="832">
        <v>0</v>
      </c>
      <c r="R5543" s="832">
        <v>0</v>
      </c>
      <c r="S5543" s="832">
        <v>0</v>
      </c>
      <c r="T5543" s="832">
        <v>0</v>
      </c>
      <c r="U5543" s="832">
        <v>0</v>
      </c>
      <c r="V5543" s="832">
        <v>0</v>
      </c>
      <c r="W5543" s="832">
        <v>0</v>
      </c>
      <c r="X5543" s="832">
        <v>0</v>
      </c>
      <c r="Y5543" s="832">
        <v>0</v>
      </c>
      <c r="Z5543" s="832">
        <v>0</v>
      </c>
      <c r="AA5543" s="832">
        <v>0</v>
      </c>
      <c r="AB5543" s="832">
        <v>0</v>
      </c>
      <c r="AC5543" s="832">
        <v>0</v>
      </c>
      <c r="AD5543" s="832">
        <v>0</v>
      </c>
      <c r="AE5543" s="832">
        <v>0</v>
      </c>
      <c r="AF5543" s="832">
        <v>0</v>
      </c>
      <c r="AG5543" s="832">
        <v>0</v>
      </c>
      <c r="AH5543" s="832">
        <v>0</v>
      </c>
      <c r="AI5543" s="832">
        <v>0</v>
      </c>
    </row>
    <row r="5544" spans="1:35" ht="15" customHeight="1">
      <c r="A5544" s="832" t="s">
        <v>1150</v>
      </c>
      <c r="B5544" s="832">
        <v>2026</v>
      </c>
      <c r="C5544" s="832" t="s">
        <v>1975</v>
      </c>
      <c r="D5544" s="832" t="s">
        <v>1976</v>
      </c>
      <c r="E5544" s="832" t="s">
        <v>333</v>
      </c>
      <c r="F5544" s="832" t="s">
        <v>1792</v>
      </c>
      <c r="G5544" s="832">
        <v>-652280.71</v>
      </c>
      <c r="H5544" s="832">
        <v>-654217.09</v>
      </c>
      <c r="I5544" s="832">
        <v>-656121.18999999994</v>
      </c>
      <c r="J5544" s="832">
        <v>-658057.56999999995</v>
      </c>
      <c r="K5544" s="832">
        <v>-659993.94999999995</v>
      </c>
      <c r="L5544" s="832">
        <v>-661930.32999999996</v>
      </c>
      <c r="M5544" s="832">
        <v>-663866.71</v>
      </c>
      <c r="N5544" s="832">
        <v>-665803.09</v>
      </c>
      <c r="O5544" s="832">
        <v>-665803.09</v>
      </c>
      <c r="P5544" s="832">
        <v>0</v>
      </c>
      <c r="Q5544" s="832">
        <v>0</v>
      </c>
      <c r="R5544" s="832">
        <v>0</v>
      </c>
      <c r="S5544" s="832">
        <v>0</v>
      </c>
      <c r="T5544" s="832">
        <v>0</v>
      </c>
      <c r="U5544" s="832">
        <v>0</v>
      </c>
      <c r="V5544" s="832">
        <v>0</v>
      </c>
      <c r="W5544" s="832">
        <v>0</v>
      </c>
      <c r="X5544" s="832">
        <v>0</v>
      </c>
      <c r="Y5544" s="832">
        <v>0</v>
      </c>
      <c r="Z5544" s="832">
        <v>0</v>
      </c>
      <c r="AA5544" s="832">
        <v>0</v>
      </c>
      <c r="AB5544" s="832">
        <v>0</v>
      </c>
      <c r="AC5544" s="832">
        <v>0</v>
      </c>
      <c r="AD5544" s="832">
        <v>0</v>
      </c>
      <c r="AE5544" s="832">
        <v>0</v>
      </c>
      <c r="AF5544" s="832">
        <v>0</v>
      </c>
      <c r="AG5544" s="832">
        <v>0</v>
      </c>
      <c r="AH5544" s="832">
        <v>0</v>
      </c>
      <c r="AI5544" s="832">
        <v>0</v>
      </c>
    </row>
    <row r="5545" spans="1:35" ht="15" customHeight="1">
      <c r="A5545" s="832" t="s">
        <v>1150</v>
      </c>
      <c r="B5545" s="832">
        <v>2026</v>
      </c>
      <c r="C5545" s="832" t="s">
        <v>1977</v>
      </c>
      <c r="D5545" s="832" t="s">
        <v>652</v>
      </c>
      <c r="E5545" s="832" t="s">
        <v>333</v>
      </c>
      <c r="F5545" s="832" t="s">
        <v>1792</v>
      </c>
      <c r="G5545" s="832">
        <v>77476.800000000003</v>
      </c>
      <c r="H5545" s="832">
        <v>77476.800000000003</v>
      </c>
      <c r="I5545" s="832">
        <v>77476.800000000003</v>
      </c>
      <c r="J5545" s="832">
        <v>77476.800000000003</v>
      </c>
      <c r="K5545" s="832">
        <v>77476.800000000003</v>
      </c>
      <c r="L5545" s="832">
        <v>77476.800000000003</v>
      </c>
      <c r="M5545" s="832">
        <v>77476.800000000003</v>
      </c>
      <c r="N5545" s="832">
        <v>77476.800000000003</v>
      </c>
      <c r="O5545" s="832">
        <v>77476.800000000003</v>
      </c>
      <c r="P5545" s="832">
        <v>0</v>
      </c>
      <c r="Q5545" s="832">
        <v>0</v>
      </c>
      <c r="R5545" s="832">
        <v>0</v>
      </c>
      <c r="S5545" s="832">
        <v>0</v>
      </c>
      <c r="T5545" s="832">
        <v>0</v>
      </c>
      <c r="U5545" s="832">
        <v>0</v>
      </c>
      <c r="V5545" s="832">
        <v>0</v>
      </c>
      <c r="W5545" s="832">
        <v>0</v>
      </c>
      <c r="X5545" s="832">
        <v>0</v>
      </c>
      <c r="Y5545" s="832">
        <v>0</v>
      </c>
      <c r="Z5545" s="832">
        <v>0</v>
      </c>
      <c r="AA5545" s="832">
        <v>0</v>
      </c>
      <c r="AB5545" s="832">
        <v>0</v>
      </c>
      <c r="AC5545" s="832">
        <v>0</v>
      </c>
      <c r="AD5545" s="832">
        <v>0</v>
      </c>
      <c r="AE5545" s="832">
        <v>0</v>
      </c>
      <c r="AF5545" s="832">
        <v>0</v>
      </c>
      <c r="AG5545" s="832">
        <v>0</v>
      </c>
      <c r="AH5545" s="832">
        <v>0</v>
      </c>
      <c r="AI5545" s="832">
        <v>0</v>
      </c>
    </row>
    <row r="5546" spans="1:35" ht="15" customHeight="1">
      <c r="A5546" s="832" t="s">
        <v>1150</v>
      </c>
      <c r="B5546" s="832">
        <v>2026</v>
      </c>
      <c r="C5546" s="832" t="s">
        <v>1978</v>
      </c>
      <c r="D5546" s="832" t="s">
        <v>1979</v>
      </c>
      <c r="E5546" s="832" t="s">
        <v>333</v>
      </c>
      <c r="F5546" s="832" t="s">
        <v>1792</v>
      </c>
      <c r="G5546" s="832">
        <v>-68784.28</v>
      </c>
      <c r="H5546" s="832">
        <v>-68929.16</v>
      </c>
      <c r="I5546" s="832">
        <v>-69071.62</v>
      </c>
      <c r="J5546" s="832">
        <v>-69216.5</v>
      </c>
      <c r="K5546" s="832">
        <v>-69361.38</v>
      </c>
      <c r="L5546" s="832">
        <v>-69506.259999999995</v>
      </c>
      <c r="M5546" s="832">
        <v>-69651.14</v>
      </c>
      <c r="N5546" s="832">
        <v>-69796.02</v>
      </c>
      <c r="O5546" s="832">
        <v>-69796.02</v>
      </c>
      <c r="P5546" s="832">
        <v>0</v>
      </c>
      <c r="Q5546" s="832">
        <v>0</v>
      </c>
      <c r="R5546" s="832">
        <v>0</v>
      </c>
      <c r="S5546" s="832">
        <v>0</v>
      </c>
      <c r="T5546" s="832">
        <v>0</v>
      </c>
      <c r="U5546" s="832">
        <v>0</v>
      </c>
      <c r="V5546" s="832">
        <v>0</v>
      </c>
      <c r="W5546" s="832">
        <v>0</v>
      </c>
      <c r="X5546" s="832">
        <v>0</v>
      </c>
      <c r="Y5546" s="832">
        <v>0</v>
      </c>
      <c r="Z5546" s="832">
        <v>0</v>
      </c>
      <c r="AA5546" s="832">
        <v>0</v>
      </c>
      <c r="AB5546" s="832">
        <v>0</v>
      </c>
      <c r="AC5546" s="832">
        <v>0</v>
      </c>
      <c r="AD5546" s="832">
        <v>0</v>
      </c>
      <c r="AE5546" s="832">
        <v>0</v>
      </c>
      <c r="AF5546" s="832">
        <v>0</v>
      </c>
      <c r="AG5546" s="832">
        <v>0</v>
      </c>
      <c r="AH5546" s="832">
        <v>0</v>
      </c>
      <c r="AI5546" s="832">
        <v>0</v>
      </c>
    </row>
    <row r="5547" spans="1:35" ht="15" customHeight="1">
      <c r="A5547" s="832" t="s">
        <v>1150</v>
      </c>
      <c r="B5547" s="832">
        <v>2026</v>
      </c>
      <c r="C5547" s="832" t="s">
        <v>1980</v>
      </c>
      <c r="D5547" s="832" t="s">
        <v>1981</v>
      </c>
      <c r="E5547" s="832" t="s">
        <v>333</v>
      </c>
      <c r="F5547" s="832" t="s">
        <v>1792</v>
      </c>
      <c r="G5547" s="832">
        <v>0</v>
      </c>
      <c r="H5547" s="832">
        <v>0</v>
      </c>
      <c r="I5547" s="832">
        <v>0</v>
      </c>
      <c r="J5547" s="832">
        <v>0</v>
      </c>
      <c r="K5547" s="832">
        <v>0</v>
      </c>
      <c r="L5547" s="832">
        <v>0</v>
      </c>
      <c r="M5547" s="832">
        <v>0</v>
      </c>
      <c r="N5547" s="832">
        <v>0</v>
      </c>
      <c r="O5547" s="832">
        <v>0</v>
      </c>
      <c r="P5547" s="832">
        <v>0</v>
      </c>
      <c r="Q5547" s="832">
        <v>0</v>
      </c>
      <c r="R5547" s="832">
        <v>0</v>
      </c>
      <c r="S5547" s="832">
        <v>0</v>
      </c>
      <c r="T5547" s="832">
        <v>0</v>
      </c>
      <c r="U5547" s="832">
        <v>0</v>
      </c>
      <c r="V5547" s="832">
        <v>0</v>
      </c>
      <c r="W5547" s="832">
        <v>0</v>
      </c>
      <c r="X5547" s="832">
        <v>0</v>
      </c>
      <c r="Y5547" s="832">
        <v>0</v>
      </c>
      <c r="Z5547" s="832">
        <v>0</v>
      </c>
      <c r="AA5547" s="832">
        <v>0</v>
      </c>
      <c r="AB5547" s="832">
        <v>0</v>
      </c>
      <c r="AC5547" s="832">
        <v>0</v>
      </c>
      <c r="AD5547" s="832">
        <v>0</v>
      </c>
      <c r="AE5547" s="832">
        <v>0</v>
      </c>
      <c r="AF5547" s="832">
        <v>0</v>
      </c>
      <c r="AG5547" s="832">
        <v>0</v>
      </c>
      <c r="AH5547" s="832">
        <v>0</v>
      </c>
      <c r="AI5547" s="832">
        <v>0</v>
      </c>
    </row>
    <row r="5548" spans="1:35" ht="15" customHeight="1">
      <c r="A5548" s="832" t="s">
        <v>1150</v>
      </c>
      <c r="B5548" s="832">
        <v>2026</v>
      </c>
      <c r="C5548" s="832" t="s">
        <v>1982</v>
      </c>
      <c r="D5548" s="832" t="s">
        <v>1983</v>
      </c>
      <c r="E5548" s="832" t="s">
        <v>333</v>
      </c>
      <c r="F5548" s="832" t="s">
        <v>1792</v>
      </c>
      <c r="G5548" s="832">
        <v>0</v>
      </c>
      <c r="H5548" s="832">
        <v>0</v>
      </c>
      <c r="I5548" s="832">
        <v>0</v>
      </c>
      <c r="J5548" s="832">
        <v>0</v>
      </c>
      <c r="K5548" s="832">
        <v>0</v>
      </c>
      <c r="L5548" s="832">
        <v>0</v>
      </c>
      <c r="M5548" s="832">
        <v>0</v>
      </c>
      <c r="N5548" s="832">
        <v>0</v>
      </c>
      <c r="O5548" s="832">
        <v>0</v>
      </c>
      <c r="P5548" s="832">
        <v>0</v>
      </c>
      <c r="Q5548" s="832">
        <v>0</v>
      </c>
      <c r="R5548" s="832">
        <v>0</v>
      </c>
      <c r="S5548" s="832">
        <v>0</v>
      </c>
      <c r="T5548" s="832">
        <v>0</v>
      </c>
      <c r="U5548" s="832">
        <v>0</v>
      </c>
      <c r="V5548" s="832">
        <v>0</v>
      </c>
      <c r="W5548" s="832">
        <v>0</v>
      </c>
      <c r="X5548" s="832">
        <v>0</v>
      </c>
      <c r="Y5548" s="832">
        <v>0</v>
      </c>
      <c r="Z5548" s="832">
        <v>0</v>
      </c>
      <c r="AA5548" s="832">
        <v>0</v>
      </c>
      <c r="AB5548" s="832">
        <v>0</v>
      </c>
      <c r="AC5548" s="832">
        <v>0</v>
      </c>
      <c r="AD5548" s="832">
        <v>0</v>
      </c>
      <c r="AE5548" s="832">
        <v>0</v>
      </c>
      <c r="AF5548" s="832">
        <v>0</v>
      </c>
      <c r="AG5548" s="832">
        <v>0</v>
      </c>
      <c r="AH5548" s="832">
        <v>0</v>
      </c>
      <c r="AI5548" s="832">
        <v>0</v>
      </c>
    </row>
    <row r="5549" spans="1:35" ht="15" customHeight="1">
      <c r="A5549" s="832" t="s">
        <v>1150</v>
      </c>
      <c r="B5549" s="832">
        <v>2026</v>
      </c>
      <c r="C5549" s="832" t="s">
        <v>1984</v>
      </c>
      <c r="D5549" s="832" t="s">
        <v>651</v>
      </c>
      <c r="E5549" s="832" t="s">
        <v>333</v>
      </c>
      <c r="F5549" s="832" t="s">
        <v>1792</v>
      </c>
      <c r="G5549" s="832">
        <v>209715.93</v>
      </c>
      <c r="H5549" s="832">
        <v>209715.93</v>
      </c>
      <c r="I5549" s="832">
        <v>209715.93</v>
      </c>
      <c r="J5549" s="832">
        <v>218985.88</v>
      </c>
      <c r="K5549" s="832">
        <v>218985.88</v>
      </c>
      <c r="L5549" s="832">
        <v>219373.46</v>
      </c>
      <c r="M5549" s="832">
        <v>220546.46</v>
      </c>
      <c r="N5549" s="832">
        <v>220546.46</v>
      </c>
      <c r="O5549" s="832">
        <v>220546.46</v>
      </c>
      <c r="P5549" s="832">
        <v>0</v>
      </c>
      <c r="Q5549" s="832">
        <v>0</v>
      </c>
      <c r="R5549" s="832">
        <v>0</v>
      </c>
      <c r="S5549" s="832">
        <v>0</v>
      </c>
      <c r="T5549" s="832">
        <v>0</v>
      </c>
      <c r="U5549" s="832">
        <v>0</v>
      </c>
      <c r="V5549" s="832">
        <v>0</v>
      </c>
      <c r="W5549" s="832">
        <v>0</v>
      </c>
      <c r="X5549" s="832">
        <v>0</v>
      </c>
      <c r="Y5549" s="832">
        <v>0</v>
      </c>
      <c r="Z5549" s="832">
        <v>0</v>
      </c>
      <c r="AA5549" s="832">
        <v>0</v>
      </c>
      <c r="AB5549" s="832">
        <v>0</v>
      </c>
      <c r="AC5549" s="832">
        <v>0</v>
      </c>
      <c r="AD5549" s="832">
        <v>0</v>
      </c>
      <c r="AE5549" s="832">
        <v>0</v>
      </c>
      <c r="AF5549" s="832">
        <v>0</v>
      </c>
      <c r="AG5549" s="832">
        <v>0</v>
      </c>
      <c r="AH5549" s="832">
        <v>0</v>
      </c>
      <c r="AI5549" s="832">
        <v>0</v>
      </c>
    </row>
    <row r="5550" spans="1:35" ht="15" customHeight="1">
      <c r="A5550" s="832" t="s">
        <v>1150</v>
      </c>
      <c r="B5550" s="832">
        <v>2026</v>
      </c>
      <c r="C5550" s="832" t="s">
        <v>1985</v>
      </c>
      <c r="D5550" s="832" t="s">
        <v>1986</v>
      </c>
      <c r="E5550" s="832" t="s">
        <v>333</v>
      </c>
      <c r="F5550" s="832" t="s">
        <v>1792</v>
      </c>
      <c r="G5550" s="832">
        <v>-201364.28</v>
      </c>
      <c r="H5550" s="832">
        <v>-201573.07</v>
      </c>
      <c r="I5550" s="832">
        <v>-201776.64000000001</v>
      </c>
      <c r="J5550" s="832">
        <v>-201985.43</v>
      </c>
      <c r="K5550" s="832">
        <v>-202194.22</v>
      </c>
      <c r="L5550" s="832">
        <v>-202403.01</v>
      </c>
      <c r="M5550" s="832">
        <v>-202611.8</v>
      </c>
      <c r="N5550" s="832">
        <v>-202820.59</v>
      </c>
      <c r="O5550" s="832">
        <v>-202820.59</v>
      </c>
      <c r="P5550" s="832">
        <v>0</v>
      </c>
      <c r="Q5550" s="832">
        <v>0</v>
      </c>
      <c r="R5550" s="832">
        <v>0</v>
      </c>
      <c r="S5550" s="832">
        <v>0</v>
      </c>
      <c r="T5550" s="832">
        <v>0</v>
      </c>
      <c r="U5550" s="832">
        <v>0</v>
      </c>
      <c r="V5550" s="832">
        <v>0</v>
      </c>
      <c r="W5550" s="832">
        <v>0</v>
      </c>
      <c r="X5550" s="832">
        <v>0</v>
      </c>
      <c r="Y5550" s="832">
        <v>0</v>
      </c>
      <c r="Z5550" s="832">
        <v>0</v>
      </c>
      <c r="AA5550" s="832">
        <v>0</v>
      </c>
      <c r="AB5550" s="832">
        <v>0</v>
      </c>
      <c r="AC5550" s="832">
        <v>0</v>
      </c>
      <c r="AD5550" s="832">
        <v>0</v>
      </c>
      <c r="AE5550" s="832">
        <v>0</v>
      </c>
      <c r="AF5550" s="832">
        <v>0</v>
      </c>
      <c r="AG5550" s="832">
        <v>0</v>
      </c>
      <c r="AH5550" s="832">
        <v>0</v>
      </c>
      <c r="AI5550" s="832">
        <v>0</v>
      </c>
    </row>
    <row r="5551" spans="1:35" ht="15" customHeight="1">
      <c r="A5551" s="832" t="s">
        <v>1150</v>
      </c>
      <c r="B5551" s="832">
        <v>2026</v>
      </c>
      <c r="C5551" s="832" t="s">
        <v>1987</v>
      </c>
      <c r="D5551" s="832" t="s">
        <v>1988</v>
      </c>
      <c r="E5551" s="832" t="s">
        <v>333</v>
      </c>
      <c r="F5551" s="832" t="s">
        <v>1792</v>
      </c>
      <c r="G5551" s="832">
        <v>0</v>
      </c>
      <c r="H5551" s="832">
        <v>0</v>
      </c>
      <c r="I5551" s="832">
        <v>0</v>
      </c>
      <c r="J5551" s="832">
        <v>0</v>
      </c>
      <c r="K5551" s="832">
        <v>0</v>
      </c>
      <c r="L5551" s="832">
        <v>0</v>
      </c>
      <c r="M5551" s="832">
        <v>0</v>
      </c>
      <c r="N5551" s="832">
        <v>0</v>
      </c>
      <c r="O5551" s="832">
        <v>0</v>
      </c>
      <c r="P5551" s="832">
        <v>0</v>
      </c>
      <c r="Q5551" s="832">
        <v>0</v>
      </c>
      <c r="R5551" s="832">
        <v>0</v>
      </c>
      <c r="S5551" s="832">
        <v>0</v>
      </c>
      <c r="T5551" s="832">
        <v>0</v>
      </c>
      <c r="U5551" s="832">
        <v>0</v>
      </c>
      <c r="V5551" s="832">
        <v>0</v>
      </c>
      <c r="W5551" s="832">
        <v>0</v>
      </c>
      <c r="X5551" s="832">
        <v>0</v>
      </c>
      <c r="Y5551" s="832">
        <v>0</v>
      </c>
      <c r="Z5551" s="832">
        <v>0</v>
      </c>
      <c r="AA5551" s="832">
        <v>0</v>
      </c>
      <c r="AB5551" s="832">
        <v>0</v>
      </c>
      <c r="AC5551" s="832">
        <v>0</v>
      </c>
      <c r="AD5551" s="832">
        <v>0</v>
      </c>
      <c r="AE5551" s="832">
        <v>0</v>
      </c>
      <c r="AF5551" s="832">
        <v>0</v>
      </c>
      <c r="AG5551" s="832">
        <v>0</v>
      </c>
      <c r="AH5551" s="832">
        <v>0</v>
      </c>
      <c r="AI5551" s="832">
        <v>0</v>
      </c>
    </row>
    <row r="5552" spans="1:35" ht="15" customHeight="1">
      <c r="A5552" s="832" t="s">
        <v>1150</v>
      </c>
      <c r="B5552" s="832">
        <v>2026</v>
      </c>
      <c r="C5552" s="832" t="s">
        <v>1989</v>
      </c>
      <c r="D5552" s="832" t="s">
        <v>1990</v>
      </c>
      <c r="E5552" s="832" t="s">
        <v>333</v>
      </c>
      <c r="F5552" s="832" t="s">
        <v>1792</v>
      </c>
      <c r="G5552" s="832">
        <v>0</v>
      </c>
      <c r="H5552" s="832">
        <v>0</v>
      </c>
      <c r="I5552" s="832">
        <v>0</v>
      </c>
      <c r="J5552" s="832">
        <v>0</v>
      </c>
      <c r="K5552" s="832">
        <v>0</v>
      </c>
      <c r="L5552" s="832">
        <v>0</v>
      </c>
      <c r="M5552" s="832">
        <v>0</v>
      </c>
      <c r="N5552" s="832">
        <v>0</v>
      </c>
      <c r="O5552" s="832">
        <v>0</v>
      </c>
      <c r="P5552" s="832">
        <v>0</v>
      </c>
      <c r="Q5552" s="832">
        <v>0</v>
      </c>
      <c r="R5552" s="832">
        <v>0</v>
      </c>
      <c r="S5552" s="832">
        <v>0</v>
      </c>
      <c r="T5552" s="832">
        <v>0</v>
      </c>
      <c r="U5552" s="832">
        <v>0</v>
      </c>
      <c r="V5552" s="832">
        <v>0</v>
      </c>
      <c r="W5552" s="832">
        <v>0</v>
      </c>
      <c r="X5552" s="832">
        <v>0</v>
      </c>
      <c r="Y5552" s="832">
        <v>0</v>
      </c>
      <c r="Z5552" s="832">
        <v>0</v>
      </c>
      <c r="AA5552" s="832">
        <v>0</v>
      </c>
      <c r="AB5552" s="832">
        <v>0</v>
      </c>
      <c r="AC5552" s="832">
        <v>0</v>
      </c>
      <c r="AD5552" s="832">
        <v>0</v>
      </c>
      <c r="AE5552" s="832">
        <v>0</v>
      </c>
      <c r="AF5552" s="832">
        <v>0</v>
      </c>
      <c r="AG5552" s="832">
        <v>0</v>
      </c>
      <c r="AH5552" s="832">
        <v>0</v>
      </c>
      <c r="AI5552" s="832">
        <v>0</v>
      </c>
    </row>
    <row r="5553" spans="1:35" ht="15" customHeight="1">
      <c r="A5553" s="832" t="s">
        <v>1150</v>
      </c>
      <c r="B5553" s="832">
        <v>2026</v>
      </c>
      <c r="C5553" s="832" t="s">
        <v>1991</v>
      </c>
      <c r="D5553" s="832" t="s">
        <v>1992</v>
      </c>
      <c r="E5553" s="832" t="s">
        <v>333</v>
      </c>
      <c r="F5553" s="832" t="s">
        <v>1792</v>
      </c>
      <c r="G5553" s="832">
        <v>0</v>
      </c>
      <c r="H5553" s="832">
        <v>0</v>
      </c>
      <c r="I5553" s="832">
        <v>0</v>
      </c>
      <c r="J5553" s="832">
        <v>0</v>
      </c>
      <c r="K5553" s="832">
        <v>0</v>
      </c>
      <c r="L5553" s="832">
        <v>0</v>
      </c>
      <c r="M5553" s="832">
        <v>0</v>
      </c>
      <c r="N5553" s="832">
        <v>0</v>
      </c>
      <c r="O5553" s="832">
        <v>0</v>
      </c>
      <c r="P5553" s="832">
        <v>0</v>
      </c>
      <c r="Q5553" s="832">
        <v>0</v>
      </c>
      <c r="R5553" s="832">
        <v>0</v>
      </c>
      <c r="S5553" s="832">
        <v>0</v>
      </c>
      <c r="T5553" s="832">
        <v>0</v>
      </c>
      <c r="U5553" s="832">
        <v>0</v>
      </c>
      <c r="V5553" s="832">
        <v>0</v>
      </c>
      <c r="W5553" s="832">
        <v>0</v>
      </c>
      <c r="X5553" s="832">
        <v>0</v>
      </c>
      <c r="Y5553" s="832">
        <v>0</v>
      </c>
      <c r="Z5553" s="832">
        <v>0</v>
      </c>
      <c r="AA5553" s="832">
        <v>0</v>
      </c>
      <c r="AB5553" s="832">
        <v>0</v>
      </c>
      <c r="AC5553" s="832">
        <v>0</v>
      </c>
      <c r="AD5553" s="832">
        <v>0</v>
      </c>
      <c r="AE5553" s="832">
        <v>0</v>
      </c>
      <c r="AF5553" s="832">
        <v>0</v>
      </c>
      <c r="AG5553" s="832">
        <v>0</v>
      </c>
      <c r="AH5553" s="832">
        <v>0</v>
      </c>
      <c r="AI5553" s="832">
        <v>0</v>
      </c>
    </row>
    <row r="5554" spans="1:35" ht="15" customHeight="1">
      <c r="A5554" s="832" t="s">
        <v>1150</v>
      </c>
      <c r="B5554" s="832">
        <v>2026</v>
      </c>
      <c r="C5554" s="832" t="s">
        <v>1993</v>
      </c>
      <c r="D5554" s="832" t="s">
        <v>1994</v>
      </c>
      <c r="E5554" s="832" t="s">
        <v>333</v>
      </c>
      <c r="F5554" s="832" t="s">
        <v>1792</v>
      </c>
      <c r="G5554" s="832">
        <v>0</v>
      </c>
      <c r="H5554" s="832">
        <v>0</v>
      </c>
      <c r="I5554" s="832">
        <v>0</v>
      </c>
      <c r="J5554" s="832">
        <v>0</v>
      </c>
      <c r="K5554" s="832">
        <v>0</v>
      </c>
      <c r="L5554" s="832">
        <v>0</v>
      </c>
      <c r="M5554" s="832">
        <v>0</v>
      </c>
      <c r="N5554" s="832">
        <v>0</v>
      </c>
      <c r="O5554" s="832">
        <v>0</v>
      </c>
      <c r="P5554" s="832">
        <v>0</v>
      </c>
      <c r="Q5554" s="832">
        <v>0</v>
      </c>
      <c r="R5554" s="832">
        <v>0</v>
      </c>
      <c r="S5554" s="832">
        <v>0</v>
      </c>
      <c r="T5554" s="832">
        <v>0</v>
      </c>
      <c r="U5554" s="832">
        <v>0</v>
      </c>
      <c r="V5554" s="832">
        <v>0</v>
      </c>
      <c r="W5554" s="832">
        <v>0</v>
      </c>
      <c r="X5554" s="832">
        <v>0</v>
      </c>
      <c r="Y5554" s="832">
        <v>0</v>
      </c>
      <c r="Z5554" s="832">
        <v>0</v>
      </c>
      <c r="AA5554" s="832">
        <v>0</v>
      </c>
      <c r="AB5554" s="832">
        <v>0</v>
      </c>
      <c r="AC5554" s="832">
        <v>0</v>
      </c>
      <c r="AD5554" s="832">
        <v>0</v>
      </c>
      <c r="AE5554" s="832">
        <v>0</v>
      </c>
      <c r="AF5554" s="832">
        <v>0</v>
      </c>
      <c r="AG5554" s="832">
        <v>0</v>
      </c>
      <c r="AH5554" s="832">
        <v>0</v>
      </c>
      <c r="AI5554" s="832">
        <v>0</v>
      </c>
    </row>
    <row r="5555" spans="1:35" ht="15" customHeight="1">
      <c r="A5555" s="832" t="s">
        <v>1150</v>
      </c>
      <c r="B5555" s="832">
        <v>2026</v>
      </c>
      <c r="C5555" s="832" t="s">
        <v>1995</v>
      </c>
      <c r="D5555" s="832" t="s">
        <v>1996</v>
      </c>
      <c r="E5555" s="832" t="s">
        <v>333</v>
      </c>
      <c r="F5555" s="832" t="s">
        <v>1792</v>
      </c>
      <c r="G5555" s="832">
        <v>0</v>
      </c>
      <c r="H5555" s="832">
        <v>0</v>
      </c>
      <c r="I5555" s="832">
        <v>0</v>
      </c>
      <c r="J5555" s="832">
        <v>0</v>
      </c>
      <c r="K5555" s="832">
        <v>0</v>
      </c>
      <c r="L5555" s="832">
        <v>0</v>
      </c>
      <c r="M5555" s="832">
        <v>0</v>
      </c>
      <c r="N5555" s="832">
        <v>0</v>
      </c>
      <c r="O5555" s="832">
        <v>0</v>
      </c>
      <c r="P5555" s="832">
        <v>0</v>
      </c>
      <c r="Q5555" s="832">
        <v>0</v>
      </c>
      <c r="R5555" s="832">
        <v>0</v>
      </c>
      <c r="S5555" s="832">
        <v>0</v>
      </c>
      <c r="T5555" s="832">
        <v>0</v>
      </c>
      <c r="U5555" s="832">
        <v>0</v>
      </c>
      <c r="V5555" s="832">
        <v>0</v>
      </c>
      <c r="W5555" s="832">
        <v>0</v>
      </c>
      <c r="X5555" s="832">
        <v>0</v>
      </c>
      <c r="Y5555" s="832">
        <v>0</v>
      </c>
      <c r="Z5555" s="832">
        <v>0</v>
      </c>
      <c r="AA5555" s="832">
        <v>0</v>
      </c>
      <c r="AB5555" s="832">
        <v>0</v>
      </c>
      <c r="AC5555" s="832">
        <v>0</v>
      </c>
      <c r="AD5555" s="832">
        <v>0</v>
      </c>
      <c r="AE5555" s="832">
        <v>0</v>
      </c>
      <c r="AF5555" s="832">
        <v>0</v>
      </c>
      <c r="AG5555" s="832">
        <v>0</v>
      </c>
      <c r="AH5555" s="832">
        <v>0</v>
      </c>
      <c r="AI5555" s="832">
        <v>0</v>
      </c>
    </row>
    <row r="5556" spans="1:35" ht="15" customHeight="1">
      <c r="A5556" s="832" t="s">
        <v>1150</v>
      </c>
      <c r="B5556" s="832">
        <v>2026</v>
      </c>
      <c r="C5556" s="832" t="s">
        <v>1997</v>
      </c>
      <c r="D5556" s="832" t="s">
        <v>1998</v>
      </c>
      <c r="E5556" s="832" t="s">
        <v>333</v>
      </c>
      <c r="F5556" s="832" t="s">
        <v>1792</v>
      </c>
      <c r="G5556" s="832">
        <v>0</v>
      </c>
      <c r="H5556" s="832">
        <v>0</v>
      </c>
      <c r="I5556" s="832">
        <v>0</v>
      </c>
      <c r="J5556" s="832">
        <v>0</v>
      </c>
      <c r="K5556" s="832">
        <v>0</v>
      </c>
      <c r="L5556" s="832">
        <v>0</v>
      </c>
      <c r="M5556" s="832">
        <v>0</v>
      </c>
      <c r="N5556" s="832">
        <v>0</v>
      </c>
      <c r="O5556" s="832">
        <v>0</v>
      </c>
      <c r="P5556" s="832">
        <v>0</v>
      </c>
      <c r="Q5556" s="832">
        <v>0</v>
      </c>
      <c r="R5556" s="832">
        <v>0</v>
      </c>
      <c r="S5556" s="832">
        <v>0</v>
      </c>
      <c r="T5556" s="832">
        <v>0</v>
      </c>
      <c r="U5556" s="832">
        <v>0</v>
      </c>
      <c r="V5556" s="832">
        <v>0</v>
      </c>
      <c r="W5556" s="832">
        <v>0</v>
      </c>
      <c r="X5556" s="832">
        <v>0</v>
      </c>
      <c r="Y5556" s="832">
        <v>0</v>
      </c>
      <c r="Z5556" s="832">
        <v>0</v>
      </c>
      <c r="AA5556" s="832">
        <v>0</v>
      </c>
      <c r="AB5556" s="832">
        <v>0</v>
      </c>
      <c r="AC5556" s="832">
        <v>0</v>
      </c>
      <c r="AD5556" s="832">
        <v>0</v>
      </c>
      <c r="AE5556" s="832">
        <v>0</v>
      </c>
      <c r="AF5556" s="832">
        <v>0</v>
      </c>
      <c r="AG5556" s="832">
        <v>0</v>
      </c>
      <c r="AH5556" s="832">
        <v>0</v>
      </c>
      <c r="AI5556" s="832">
        <v>0</v>
      </c>
    </row>
    <row r="5557" spans="1:35" ht="15" customHeight="1">
      <c r="A5557" s="832" t="s">
        <v>1150</v>
      </c>
      <c r="B5557" s="832">
        <v>2026</v>
      </c>
      <c r="C5557" s="832" t="s">
        <v>1999</v>
      </c>
      <c r="D5557" s="832" t="s">
        <v>1115</v>
      </c>
      <c r="E5557" s="832" t="s">
        <v>333</v>
      </c>
      <c r="F5557" s="832" t="s">
        <v>1792</v>
      </c>
      <c r="G5557" s="832">
        <v>0</v>
      </c>
      <c r="H5557" s="832">
        <v>0</v>
      </c>
      <c r="I5557" s="832">
        <v>0</v>
      </c>
      <c r="J5557" s="832">
        <v>0</v>
      </c>
      <c r="K5557" s="832">
        <v>0</v>
      </c>
      <c r="L5557" s="832">
        <v>0</v>
      </c>
      <c r="M5557" s="832">
        <v>0</v>
      </c>
      <c r="N5557" s="832">
        <v>0</v>
      </c>
      <c r="O5557" s="832">
        <v>0</v>
      </c>
      <c r="P5557" s="832">
        <v>0</v>
      </c>
      <c r="Q5557" s="832">
        <v>0</v>
      </c>
      <c r="R5557" s="832">
        <v>0</v>
      </c>
      <c r="S5557" s="832">
        <v>0</v>
      </c>
      <c r="T5557" s="832">
        <v>0</v>
      </c>
      <c r="U5557" s="832">
        <v>0</v>
      </c>
      <c r="V5557" s="832">
        <v>0</v>
      </c>
      <c r="W5557" s="832">
        <v>0</v>
      </c>
      <c r="X5557" s="832">
        <v>0</v>
      </c>
      <c r="Y5557" s="832">
        <v>0</v>
      </c>
      <c r="Z5557" s="832">
        <v>0</v>
      </c>
      <c r="AA5557" s="832">
        <v>0</v>
      </c>
      <c r="AB5557" s="832">
        <v>0</v>
      </c>
      <c r="AC5557" s="832">
        <v>0</v>
      </c>
      <c r="AD5557" s="832">
        <v>0</v>
      </c>
      <c r="AE5557" s="832">
        <v>0</v>
      </c>
      <c r="AF5557" s="832">
        <v>0</v>
      </c>
      <c r="AG5557" s="832">
        <v>0</v>
      </c>
      <c r="AH5557" s="832">
        <v>0</v>
      </c>
      <c r="AI5557" s="832">
        <v>0</v>
      </c>
    </row>
    <row r="5558" spans="1:35" ht="15" customHeight="1">
      <c r="A5558" s="832" t="s">
        <v>1150</v>
      </c>
      <c r="B5558" s="832">
        <v>2026</v>
      </c>
      <c r="C5558" s="832" t="s">
        <v>2000</v>
      </c>
      <c r="D5558" s="832" t="s">
        <v>2001</v>
      </c>
      <c r="E5558" s="832" t="s">
        <v>333</v>
      </c>
      <c r="F5558" s="832" t="s">
        <v>1792</v>
      </c>
      <c r="G5558" s="832">
        <v>0</v>
      </c>
      <c r="H5558" s="832">
        <v>0</v>
      </c>
      <c r="I5558" s="832">
        <v>0</v>
      </c>
      <c r="J5558" s="832">
        <v>0</v>
      </c>
      <c r="K5558" s="832">
        <v>0</v>
      </c>
      <c r="L5558" s="832">
        <v>0</v>
      </c>
      <c r="M5558" s="832">
        <v>0</v>
      </c>
      <c r="N5558" s="832">
        <v>0</v>
      </c>
      <c r="O5558" s="832">
        <v>0</v>
      </c>
      <c r="P5558" s="832">
        <v>0</v>
      </c>
      <c r="Q5558" s="832">
        <v>0</v>
      </c>
      <c r="R5558" s="832">
        <v>0</v>
      </c>
      <c r="S5558" s="832">
        <v>0</v>
      </c>
      <c r="T5558" s="832">
        <v>0</v>
      </c>
      <c r="U5558" s="832">
        <v>0</v>
      </c>
      <c r="V5558" s="832">
        <v>0</v>
      </c>
      <c r="W5558" s="832">
        <v>0</v>
      </c>
      <c r="X5558" s="832">
        <v>0</v>
      </c>
      <c r="Y5558" s="832">
        <v>0</v>
      </c>
      <c r="Z5558" s="832">
        <v>0</v>
      </c>
      <c r="AA5558" s="832">
        <v>0</v>
      </c>
      <c r="AB5558" s="832">
        <v>0</v>
      </c>
      <c r="AC5558" s="832">
        <v>0</v>
      </c>
      <c r="AD5558" s="832">
        <v>0</v>
      </c>
      <c r="AE5558" s="832">
        <v>0</v>
      </c>
      <c r="AF5558" s="832">
        <v>0</v>
      </c>
      <c r="AG5558" s="832">
        <v>0</v>
      </c>
      <c r="AH5558" s="832">
        <v>0</v>
      </c>
      <c r="AI5558" s="832">
        <v>0</v>
      </c>
    </row>
    <row r="5559" spans="1:35" ht="15" customHeight="1">
      <c r="A5559" s="832" t="s">
        <v>1150</v>
      </c>
      <c r="B5559" s="832">
        <v>2026</v>
      </c>
      <c r="C5559" s="832" t="s">
        <v>2002</v>
      </c>
      <c r="D5559" s="832" t="s">
        <v>2003</v>
      </c>
      <c r="E5559" s="832" t="s">
        <v>333</v>
      </c>
      <c r="F5559" s="832" t="s">
        <v>1792</v>
      </c>
      <c r="G5559" s="832">
        <v>6950932</v>
      </c>
      <c r="H5559" s="832">
        <v>6950932</v>
      </c>
      <c r="I5559" s="832">
        <v>6950932</v>
      </c>
      <c r="J5559" s="832">
        <v>6950932</v>
      </c>
      <c r="K5559" s="832">
        <v>6950932</v>
      </c>
      <c r="L5559" s="832">
        <v>6950932</v>
      </c>
      <c r="M5559" s="832">
        <v>6950932</v>
      </c>
      <c r="N5559" s="832">
        <v>6950932</v>
      </c>
      <c r="O5559" s="832">
        <v>6950932</v>
      </c>
      <c r="P5559" s="832">
        <v>0</v>
      </c>
      <c r="Q5559" s="832">
        <v>0</v>
      </c>
      <c r="R5559" s="832">
        <v>0</v>
      </c>
      <c r="S5559" s="832">
        <v>0</v>
      </c>
      <c r="T5559" s="832">
        <v>0</v>
      </c>
      <c r="U5559" s="832">
        <v>0</v>
      </c>
      <c r="V5559" s="832">
        <v>0</v>
      </c>
      <c r="W5559" s="832">
        <v>0</v>
      </c>
      <c r="X5559" s="832">
        <v>0</v>
      </c>
      <c r="Y5559" s="832">
        <v>0</v>
      </c>
      <c r="Z5559" s="832">
        <v>0</v>
      </c>
      <c r="AA5559" s="832">
        <v>0</v>
      </c>
      <c r="AB5559" s="832">
        <v>0</v>
      </c>
      <c r="AC5559" s="832">
        <v>0</v>
      </c>
      <c r="AD5559" s="832">
        <v>0</v>
      </c>
      <c r="AE5559" s="832">
        <v>0</v>
      </c>
      <c r="AF5559" s="832">
        <v>0</v>
      </c>
      <c r="AG5559" s="832">
        <v>0</v>
      </c>
      <c r="AH5559" s="832">
        <v>0</v>
      </c>
      <c r="AI5559" s="832">
        <v>0</v>
      </c>
    </row>
    <row r="5560" spans="1:35" ht="15" customHeight="1">
      <c r="A5560" s="832" t="s">
        <v>1150</v>
      </c>
      <c r="B5560" s="832">
        <v>2026</v>
      </c>
      <c r="C5560" s="832" t="s">
        <v>2004</v>
      </c>
      <c r="D5560" s="832" t="s">
        <v>2005</v>
      </c>
      <c r="E5560" s="832" t="s">
        <v>333</v>
      </c>
      <c r="F5560" s="832" t="s">
        <v>1792</v>
      </c>
      <c r="G5560" s="832">
        <v>-232333</v>
      </c>
      <c r="H5560" s="832">
        <v>-232333</v>
      </c>
      <c r="I5560" s="832">
        <v>-232333</v>
      </c>
      <c r="J5560" s="832">
        <v>-232333</v>
      </c>
      <c r="K5560" s="832">
        <v>-232333</v>
      </c>
      <c r="L5560" s="832">
        <v>-232333</v>
      </c>
      <c r="M5560" s="832">
        <v>-232333</v>
      </c>
      <c r="N5560" s="832">
        <v>-232333</v>
      </c>
      <c r="O5560" s="832">
        <v>-232333</v>
      </c>
      <c r="P5560" s="832">
        <v>0</v>
      </c>
      <c r="Q5560" s="832">
        <v>0</v>
      </c>
      <c r="R5560" s="832">
        <v>0</v>
      </c>
      <c r="S5560" s="832">
        <v>0</v>
      </c>
      <c r="T5560" s="832">
        <v>0</v>
      </c>
      <c r="U5560" s="832">
        <v>0</v>
      </c>
      <c r="V5560" s="832">
        <v>0</v>
      </c>
      <c r="W5560" s="832">
        <v>0</v>
      </c>
      <c r="X5560" s="832">
        <v>0</v>
      </c>
      <c r="Y5560" s="832">
        <v>0</v>
      </c>
      <c r="Z5560" s="832">
        <v>0</v>
      </c>
      <c r="AA5560" s="832">
        <v>0</v>
      </c>
      <c r="AB5560" s="832">
        <v>0</v>
      </c>
      <c r="AC5560" s="832">
        <v>0</v>
      </c>
      <c r="AD5560" s="832">
        <v>0</v>
      </c>
      <c r="AE5560" s="832">
        <v>0</v>
      </c>
      <c r="AF5560" s="832">
        <v>0</v>
      </c>
      <c r="AG5560" s="832">
        <v>0</v>
      </c>
      <c r="AH5560" s="832">
        <v>0</v>
      </c>
      <c r="AI5560" s="832">
        <v>0</v>
      </c>
    </row>
    <row r="5561" spans="1:35" ht="15" customHeight="1">
      <c r="A5561" s="832" t="s">
        <v>1150</v>
      </c>
      <c r="B5561" s="832">
        <v>2026</v>
      </c>
      <c r="C5561" s="832" t="s">
        <v>2006</v>
      </c>
      <c r="D5561" s="832" t="s">
        <v>2007</v>
      </c>
      <c r="E5561" s="832" t="s">
        <v>333</v>
      </c>
      <c r="F5561" s="832" t="s">
        <v>1153</v>
      </c>
      <c r="G5561" s="832">
        <v>0</v>
      </c>
      <c r="H5561" s="832">
        <v>0</v>
      </c>
      <c r="I5561" s="832">
        <v>0</v>
      </c>
      <c r="J5561" s="832">
        <v>0</v>
      </c>
      <c r="K5561" s="832">
        <v>0</v>
      </c>
      <c r="L5561" s="832">
        <v>0</v>
      </c>
      <c r="M5561" s="832">
        <v>0</v>
      </c>
      <c r="N5561" s="832">
        <v>0</v>
      </c>
      <c r="O5561" s="832">
        <v>0</v>
      </c>
      <c r="P5561" s="832">
        <v>0</v>
      </c>
      <c r="Q5561" s="832">
        <v>0</v>
      </c>
      <c r="R5561" s="832">
        <v>0</v>
      </c>
      <c r="S5561" s="832">
        <v>0</v>
      </c>
      <c r="T5561" s="832">
        <v>0</v>
      </c>
      <c r="U5561" s="832">
        <v>0</v>
      </c>
      <c r="V5561" s="832">
        <v>0</v>
      </c>
      <c r="W5561" s="832">
        <v>0</v>
      </c>
      <c r="X5561" s="832">
        <v>0</v>
      </c>
      <c r="Y5561" s="832">
        <v>0</v>
      </c>
      <c r="Z5561" s="832">
        <v>0</v>
      </c>
      <c r="AA5561" s="832">
        <v>0</v>
      </c>
      <c r="AB5561" s="832">
        <v>0</v>
      </c>
      <c r="AC5561" s="832">
        <v>0</v>
      </c>
      <c r="AD5561" s="832">
        <v>0</v>
      </c>
      <c r="AE5561" s="832">
        <v>0</v>
      </c>
      <c r="AF5561" s="832">
        <v>0</v>
      </c>
      <c r="AG5561" s="832">
        <v>0</v>
      </c>
      <c r="AH5561" s="832">
        <v>0</v>
      </c>
      <c r="AI5561" s="832">
        <v>0</v>
      </c>
    </row>
    <row r="5562" spans="1:35" ht="15" customHeight="1">
      <c r="A5562" s="832" t="s">
        <v>1150</v>
      </c>
      <c r="B5562" s="832">
        <v>2026</v>
      </c>
      <c r="C5562" s="832" t="s">
        <v>2008</v>
      </c>
      <c r="D5562" s="832" t="s">
        <v>1803</v>
      </c>
      <c r="E5562" s="832" t="s">
        <v>333</v>
      </c>
      <c r="F5562" s="832" t="s">
        <v>1153</v>
      </c>
      <c r="G5562" s="832">
        <v>0</v>
      </c>
      <c r="H5562" s="832">
        <v>0</v>
      </c>
      <c r="I5562" s="832">
        <v>0</v>
      </c>
      <c r="J5562" s="832">
        <v>0</v>
      </c>
      <c r="K5562" s="832">
        <v>0</v>
      </c>
      <c r="L5562" s="832">
        <v>0</v>
      </c>
      <c r="M5562" s="832">
        <v>0</v>
      </c>
      <c r="N5562" s="832">
        <v>0</v>
      </c>
      <c r="O5562" s="832">
        <v>0</v>
      </c>
      <c r="P5562" s="832">
        <v>0</v>
      </c>
      <c r="Q5562" s="832">
        <v>0</v>
      </c>
      <c r="R5562" s="832">
        <v>0</v>
      </c>
      <c r="S5562" s="832">
        <v>0</v>
      </c>
      <c r="T5562" s="832">
        <v>0</v>
      </c>
      <c r="U5562" s="832">
        <v>0</v>
      </c>
      <c r="V5562" s="832">
        <v>0</v>
      </c>
      <c r="W5562" s="832">
        <v>0</v>
      </c>
      <c r="X5562" s="832">
        <v>0</v>
      </c>
      <c r="Y5562" s="832">
        <v>0</v>
      </c>
      <c r="Z5562" s="832">
        <v>0</v>
      </c>
      <c r="AA5562" s="832">
        <v>0</v>
      </c>
      <c r="AB5562" s="832">
        <v>0</v>
      </c>
      <c r="AC5562" s="832">
        <v>0</v>
      </c>
      <c r="AD5562" s="832">
        <v>0</v>
      </c>
      <c r="AE5562" s="832">
        <v>0</v>
      </c>
      <c r="AF5562" s="832">
        <v>0</v>
      </c>
      <c r="AG5562" s="832">
        <v>0</v>
      </c>
      <c r="AH5562" s="832">
        <v>0</v>
      </c>
      <c r="AI5562" s="832">
        <v>0</v>
      </c>
    </row>
    <row r="5563" spans="1:35" ht="15" customHeight="1">
      <c r="A5563" s="832" t="s">
        <v>1150</v>
      </c>
      <c r="B5563" s="832">
        <v>2026</v>
      </c>
      <c r="C5563" s="832" t="s">
        <v>2009</v>
      </c>
      <c r="D5563" s="832" t="s">
        <v>2010</v>
      </c>
      <c r="E5563" s="832" t="s">
        <v>333</v>
      </c>
      <c r="F5563" s="832" t="s">
        <v>1153</v>
      </c>
      <c r="G5563" s="832">
        <v>0</v>
      </c>
      <c r="H5563" s="832">
        <v>0</v>
      </c>
      <c r="I5563" s="832">
        <v>0</v>
      </c>
      <c r="J5563" s="832">
        <v>0</v>
      </c>
      <c r="K5563" s="832">
        <v>0</v>
      </c>
      <c r="L5563" s="832">
        <v>0</v>
      </c>
      <c r="M5563" s="832">
        <v>0</v>
      </c>
      <c r="N5563" s="832">
        <v>0</v>
      </c>
      <c r="O5563" s="832">
        <v>0</v>
      </c>
      <c r="P5563" s="832">
        <v>0</v>
      </c>
      <c r="Q5563" s="832">
        <v>0</v>
      </c>
      <c r="R5563" s="832">
        <v>0</v>
      </c>
      <c r="S5563" s="832">
        <v>0</v>
      </c>
      <c r="T5563" s="832">
        <v>0</v>
      </c>
      <c r="U5563" s="832">
        <v>0</v>
      </c>
      <c r="V5563" s="832">
        <v>0</v>
      </c>
      <c r="W5563" s="832">
        <v>0</v>
      </c>
      <c r="X5563" s="832">
        <v>0</v>
      </c>
      <c r="Y5563" s="832">
        <v>0</v>
      </c>
      <c r="Z5563" s="832">
        <v>0</v>
      </c>
      <c r="AA5563" s="832">
        <v>0</v>
      </c>
      <c r="AB5563" s="832">
        <v>0</v>
      </c>
      <c r="AC5563" s="832">
        <v>0</v>
      </c>
      <c r="AD5563" s="832">
        <v>0</v>
      </c>
      <c r="AE5563" s="832">
        <v>0</v>
      </c>
      <c r="AF5563" s="832">
        <v>0</v>
      </c>
      <c r="AG5563" s="832">
        <v>0</v>
      </c>
      <c r="AH5563" s="832">
        <v>0</v>
      </c>
      <c r="AI5563" s="832">
        <v>0</v>
      </c>
    </row>
    <row r="5564" spans="1:35" ht="15" customHeight="1">
      <c r="A5564" s="832" t="s">
        <v>1150</v>
      </c>
      <c r="B5564" s="832">
        <v>2026</v>
      </c>
      <c r="C5564" s="832" t="s">
        <v>2011</v>
      </c>
      <c r="D5564" s="832" t="s">
        <v>2012</v>
      </c>
      <c r="E5564" s="832" t="s">
        <v>2013</v>
      </c>
      <c r="F5564" s="832" t="s">
        <v>1153</v>
      </c>
      <c r="G5564" s="832">
        <v>8104123.2300000004</v>
      </c>
      <c r="H5564" s="832">
        <v>9598931.9299999997</v>
      </c>
      <c r="I5564" s="832">
        <v>10652588.35</v>
      </c>
      <c r="J5564" s="832">
        <v>10418691.5</v>
      </c>
      <c r="K5564" s="832">
        <v>10323721.869999999</v>
      </c>
      <c r="L5564" s="832">
        <v>9254066.8100000005</v>
      </c>
      <c r="M5564" s="832">
        <v>9255987.3200000003</v>
      </c>
      <c r="N5564" s="832">
        <v>7830652.2599999998</v>
      </c>
      <c r="O5564" s="832">
        <v>6452023.5300000003</v>
      </c>
      <c r="P5564" s="832">
        <v>0</v>
      </c>
      <c r="Q5564" s="832">
        <v>0</v>
      </c>
      <c r="R5564" s="832">
        <v>0</v>
      </c>
      <c r="S5564" s="832">
        <v>0</v>
      </c>
      <c r="T5564" s="832">
        <v>0</v>
      </c>
      <c r="U5564" s="832">
        <v>0</v>
      </c>
      <c r="V5564" s="832">
        <v>0</v>
      </c>
      <c r="W5564" s="832">
        <v>0</v>
      </c>
      <c r="X5564" s="832">
        <v>0</v>
      </c>
      <c r="Y5564" s="832">
        <v>0</v>
      </c>
      <c r="Z5564" s="832">
        <v>0</v>
      </c>
      <c r="AA5564" s="832">
        <v>0</v>
      </c>
      <c r="AB5564" s="832">
        <v>0</v>
      </c>
      <c r="AC5564" s="832">
        <v>0</v>
      </c>
      <c r="AD5564" s="832">
        <v>0</v>
      </c>
      <c r="AE5564" s="832">
        <v>0</v>
      </c>
      <c r="AF5564" s="832">
        <v>0</v>
      </c>
      <c r="AG5564" s="832">
        <v>0</v>
      </c>
      <c r="AH5564" s="832">
        <v>0</v>
      </c>
      <c r="AI5564" s="832">
        <v>0</v>
      </c>
    </row>
    <row r="5565" spans="1:35" ht="15" customHeight="1">
      <c r="A5565" s="832" t="s">
        <v>1150</v>
      </c>
      <c r="B5565" s="832">
        <v>2026</v>
      </c>
      <c r="C5565" s="832" t="s">
        <v>2014</v>
      </c>
      <c r="D5565" s="832" t="s">
        <v>2015</v>
      </c>
      <c r="E5565" s="832" t="s">
        <v>2013</v>
      </c>
      <c r="F5565" s="832" t="s">
        <v>1153</v>
      </c>
      <c r="G5565" s="832">
        <v>564098</v>
      </c>
      <c r="H5565" s="832">
        <v>520326</v>
      </c>
      <c r="I5565" s="832">
        <v>677080</v>
      </c>
      <c r="J5565" s="832">
        <v>617696</v>
      </c>
      <c r="K5565" s="832">
        <v>326021</v>
      </c>
      <c r="L5565" s="832">
        <v>113831</v>
      </c>
      <c r="M5565" s="832">
        <v>344723</v>
      </c>
      <c r="N5565" s="832">
        <v>381581.84</v>
      </c>
      <c r="O5565" s="832">
        <v>300556</v>
      </c>
      <c r="P5565" s="832">
        <v>0</v>
      </c>
      <c r="Q5565" s="832">
        <v>0</v>
      </c>
      <c r="R5565" s="832">
        <v>0</v>
      </c>
      <c r="S5565" s="832">
        <v>0</v>
      </c>
      <c r="T5565" s="832">
        <v>0</v>
      </c>
      <c r="U5565" s="832">
        <v>0</v>
      </c>
      <c r="V5565" s="832">
        <v>0</v>
      </c>
      <c r="W5565" s="832">
        <v>0</v>
      </c>
      <c r="X5565" s="832">
        <v>0</v>
      </c>
      <c r="Y5565" s="832">
        <v>0</v>
      </c>
      <c r="Z5565" s="832">
        <v>0</v>
      </c>
      <c r="AA5565" s="832">
        <v>0</v>
      </c>
      <c r="AB5565" s="832">
        <v>0</v>
      </c>
      <c r="AC5565" s="832">
        <v>0</v>
      </c>
      <c r="AD5565" s="832">
        <v>0</v>
      </c>
      <c r="AE5565" s="832">
        <v>0</v>
      </c>
      <c r="AF5565" s="832">
        <v>0</v>
      </c>
      <c r="AG5565" s="832">
        <v>0</v>
      </c>
      <c r="AH5565" s="832">
        <v>0</v>
      </c>
      <c r="AI5565" s="832">
        <v>0</v>
      </c>
    </row>
    <row r="5566" spans="1:35" ht="15" customHeight="1">
      <c r="A5566" s="832" t="s">
        <v>1150</v>
      </c>
      <c r="B5566" s="832">
        <v>2026</v>
      </c>
      <c r="C5566" s="832" t="s">
        <v>2016</v>
      </c>
      <c r="D5566" s="832" t="s">
        <v>2017</v>
      </c>
      <c r="E5566" s="832" t="s">
        <v>2013</v>
      </c>
      <c r="F5566" s="832" t="s">
        <v>1153</v>
      </c>
      <c r="G5566" s="832">
        <v>792610.46</v>
      </c>
      <c r="H5566" s="832">
        <v>709670.68</v>
      </c>
      <c r="I5566" s="832">
        <v>655512.79</v>
      </c>
      <c r="J5566" s="832">
        <v>600340.38</v>
      </c>
      <c r="K5566" s="832">
        <v>550978.62</v>
      </c>
      <c r="L5566" s="832">
        <v>407987.1</v>
      </c>
      <c r="M5566" s="832">
        <v>314874.59000000003</v>
      </c>
      <c r="N5566" s="832">
        <v>620319.28</v>
      </c>
      <c r="O5566" s="832">
        <v>537478.27</v>
      </c>
      <c r="P5566" s="832">
        <v>0</v>
      </c>
      <c r="Q5566" s="832">
        <v>0</v>
      </c>
      <c r="R5566" s="832">
        <v>0</v>
      </c>
      <c r="S5566" s="832">
        <v>0</v>
      </c>
      <c r="T5566" s="832">
        <v>0</v>
      </c>
      <c r="U5566" s="832">
        <v>0</v>
      </c>
      <c r="V5566" s="832">
        <v>0</v>
      </c>
      <c r="W5566" s="832">
        <v>0</v>
      </c>
      <c r="X5566" s="832">
        <v>0</v>
      </c>
      <c r="Y5566" s="832">
        <v>0</v>
      </c>
      <c r="Z5566" s="832">
        <v>0</v>
      </c>
      <c r="AA5566" s="832">
        <v>0</v>
      </c>
      <c r="AB5566" s="832">
        <v>0</v>
      </c>
      <c r="AC5566" s="832">
        <v>0</v>
      </c>
      <c r="AD5566" s="832">
        <v>0</v>
      </c>
      <c r="AE5566" s="832">
        <v>0</v>
      </c>
      <c r="AF5566" s="832">
        <v>0</v>
      </c>
      <c r="AG5566" s="832">
        <v>0</v>
      </c>
      <c r="AH5566" s="832">
        <v>0</v>
      </c>
      <c r="AI5566" s="832">
        <v>0</v>
      </c>
    </row>
    <row r="5567" spans="1:35" ht="15" customHeight="1">
      <c r="A5567" s="832" t="s">
        <v>1150</v>
      </c>
      <c r="B5567" s="832">
        <v>2026</v>
      </c>
      <c r="C5567" s="832" t="s">
        <v>2018</v>
      </c>
      <c r="D5567" s="832" t="s">
        <v>2019</v>
      </c>
      <c r="E5567" s="832" t="s">
        <v>2013</v>
      </c>
      <c r="F5567" s="832" t="s">
        <v>1153</v>
      </c>
      <c r="G5567" s="832">
        <v>0</v>
      </c>
      <c r="H5567" s="832">
        <v>0</v>
      </c>
      <c r="I5567" s="832">
        <v>0</v>
      </c>
      <c r="J5567" s="832">
        <v>0</v>
      </c>
      <c r="K5567" s="832">
        <v>0</v>
      </c>
      <c r="L5567" s="832">
        <v>0</v>
      </c>
      <c r="M5567" s="832">
        <v>0</v>
      </c>
      <c r="N5567" s="832">
        <v>0</v>
      </c>
      <c r="O5567" s="832">
        <v>0</v>
      </c>
      <c r="P5567" s="832">
        <v>0</v>
      </c>
      <c r="Q5567" s="832">
        <v>0</v>
      </c>
      <c r="R5567" s="832">
        <v>0</v>
      </c>
      <c r="S5567" s="832">
        <v>0</v>
      </c>
      <c r="T5567" s="832">
        <v>0</v>
      </c>
      <c r="U5567" s="832">
        <v>0</v>
      </c>
      <c r="V5567" s="832">
        <v>0</v>
      </c>
      <c r="W5567" s="832">
        <v>0</v>
      </c>
      <c r="X5567" s="832">
        <v>0</v>
      </c>
      <c r="Y5567" s="832">
        <v>0</v>
      </c>
      <c r="Z5567" s="832">
        <v>0</v>
      </c>
      <c r="AA5567" s="832">
        <v>0</v>
      </c>
      <c r="AB5567" s="832">
        <v>0</v>
      </c>
      <c r="AC5567" s="832">
        <v>0</v>
      </c>
      <c r="AD5567" s="832">
        <v>0</v>
      </c>
      <c r="AE5567" s="832">
        <v>0</v>
      </c>
      <c r="AF5567" s="832">
        <v>0</v>
      </c>
      <c r="AG5567" s="832">
        <v>0</v>
      </c>
      <c r="AH5567" s="832">
        <v>0</v>
      </c>
      <c r="AI5567" s="832">
        <v>0</v>
      </c>
    </row>
    <row r="5568" spans="1:35" ht="15" customHeight="1">
      <c r="A5568" s="832" t="s">
        <v>1150</v>
      </c>
      <c r="B5568" s="832">
        <v>2026</v>
      </c>
      <c r="C5568" s="832" t="s">
        <v>2020</v>
      </c>
      <c r="D5568" s="832" t="s">
        <v>2021</v>
      </c>
      <c r="E5568" s="832" t="s">
        <v>333</v>
      </c>
      <c r="F5568" s="832" t="s">
        <v>1153</v>
      </c>
      <c r="G5568" s="832">
        <v>0</v>
      </c>
      <c r="H5568" s="832">
        <v>0</v>
      </c>
      <c r="I5568" s="832">
        <v>0</v>
      </c>
      <c r="J5568" s="832">
        <v>0</v>
      </c>
      <c r="K5568" s="832">
        <v>0</v>
      </c>
      <c r="L5568" s="832">
        <v>0</v>
      </c>
      <c r="M5568" s="832">
        <v>0</v>
      </c>
      <c r="N5568" s="832">
        <v>0</v>
      </c>
      <c r="O5568" s="832">
        <v>0</v>
      </c>
      <c r="P5568" s="832">
        <v>0</v>
      </c>
      <c r="Q5568" s="832">
        <v>0</v>
      </c>
      <c r="R5568" s="832">
        <v>0</v>
      </c>
      <c r="S5568" s="832">
        <v>0</v>
      </c>
      <c r="T5568" s="832">
        <v>0</v>
      </c>
      <c r="U5568" s="832">
        <v>0</v>
      </c>
      <c r="V5568" s="832">
        <v>0</v>
      </c>
      <c r="W5568" s="832">
        <v>0</v>
      </c>
      <c r="X5568" s="832">
        <v>0</v>
      </c>
      <c r="Y5568" s="832">
        <v>0</v>
      </c>
      <c r="Z5568" s="832">
        <v>0</v>
      </c>
      <c r="AA5568" s="832">
        <v>0</v>
      </c>
      <c r="AB5568" s="832">
        <v>0</v>
      </c>
      <c r="AC5568" s="832">
        <v>0</v>
      </c>
      <c r="AD5568" s="832">
        <v>0</v>
      </c>
      <c r="AE5568" s="832">
        <v>0</v>
      </c>
      <c r="AF5568" s="832">
        <v>0</v>
      </c>
      <c r="AG5568" s="832">
        <v>0</v>
      </c>
      <c r="AH5568" s="832">
        <v>0</v>
      </c>
      <c r="AI5568" s="832">
        <v>0</v>
      </c>
    </row>
    <row r="5569" spans="1:35" ht="15" customHeight="1">
      <c r="A5569" s="832" t="s">
        <v>1150</v>
      </c>
      <c r="B5569" s="832">
        <v>2026</v>
      </c>
      <c r="C5569" s="832" t="s">
        <v>2022</v>
      </c>
      <c r="D5569" s="832" t="s">
        <v>2023</v>
      </c>
      <c r="E5569" s="832" t="s">
        <v>333</v>
      </c>
      <c r="F5569" s="832" t="s">
        <v>1153</v>
      </c>
      <c r="G5569" s="832">
        <v>0</v>
      </c>
      <c r="H5569" s="832">
        <v>0</v>
      </c>
      <c r="I5569" s="832">
        <v>0</v>
      </c>
      <c r="J5569" s="832">
        <v>0</v>
      </c>
      <c r="K5569" s="832">
        <v>0</v>
      </c>
      <c r="L5569" s="832">
        <v>0</v>
      </c>
      <c r="M5569" s="832">
        <v>0</v>
      </c>
      <c r="N5569" s="832">
        <v>0</v>
      </c>
      <c r="O5569" s="832">
        <v>0</v>
      </c>
      <c r="P5569" s="832">
        <v>0</v>
      </c>
      <c r="Q5569" s="832">
        <v>0</v>
      </c>
      <c r="R5569" s="832">
        <v>0</v>
      </c>
      <c r="S5569" s="832">
        <v>0</v>
      </c>
      <c r="T5569" s="832">
        <v>0</v>
      </c>
      <c r="U5569" s="832">
        <v>0</v>
      </c>
      <c r="V5569" s="832">
        <v>0</v>
      </c>
      <c r="W5569" s="832">
        <v>0</v>
      </c>
      <c r="X5569" s="832">
        <v>0</v>
      </c>
      <c r="Y5569" s="832">
        <v>0</v>
      </c>
      <c r="Z5569" s="832">
        <v>0</v>
      </c>
      <c r="AA5569" s="832">
        <v>0</v>
      </c>
      <c r="AB5569" s="832">
        <v>0</v>
      </c>
      <c r="AC5569" s="832">
        <v>0</v>
      </c>
      <c r="AD5569" s="832">
        <v>0</v>
      </c>
      <c r="AE5569" s="832">
        <v>0</v>
      </c>
      <c r="AF5569" s="832">
        <v>0</v>
      </c>
      <c r="AG5569" s="832">
        <v>0</v>
      </c>
      <c r="AH5569" s="832">
        <v>0</v>
      </c>
      <c r="AI5569" s="832">
        <v>0</v>
      </c>
    </row>
    <row r="5570" spans="1:35" ht="15" customHeight="1">
      <c r="A5570" s="832" t="s">
        <v>1150</v>
      </c>
      <c r="B5570" s="832">
        <v>2026</v>
      </c>
      <c r="C5570" s="832" t="s">
        <v>2024</v>
      </c>
      <c r="D5570" s="832" t="s">
        <v>2025</v>
      </c>
      <c r="E5570" s="832" t="s">
        <v>333</v>
      </c>
      <c r="F5570" s="832" t="s">
        <v>1153</v>
      </c>
      <c r="G5570" s="832">
        <v>0</v>
      </c>
      <c r="H5570" s="832">
        <v>0</v>
      </c>
      <c r="I5570" s="832">
        <v>0</v>
      </c>
      <c r="J5570" s="832">
        <v>0</v>
      </c>
      <c r="K5570" s="832">
        <v>0</v>
      </c>
      <c r="L5570" s="832">
        <v>0</v>
      </c>
      <c r="M5570" s="832">
        <v>0</v>
      </c>
      <c r="N5570" s="832">
        <v>0</v>
      </c>
      <c r="O5570" s="832">
        <v>0</v>
      </c>
      <c r="P5570" s="832">
        <v>0</v>
      </c>
      <c r="Q5570" s="832">
        <v>0</v>
      </c>
      <c r="R5570" s="832">
        <v>0</v>
      </c>
      <c r="S5570" s="832">
        <v>0</v>
      </c>
      <c r="T5570" s="832">
        <v>0</v>
      </c>
      <c r="U5570" s="832">
        <v>0</v>
      </c>
      <c r="V5570" s="832">
        <v>0</v>
      </c>
      <c r="W5570" s="832">
        <v>0</v>
      </c>
      <c r="X5570" s="832">
        <v>0</v>
      </c>
      <c r="Y5570" s="832">
        <v>0</v>
      </c>
      <c r="Z5570" s="832">
        <v>0</v>
      </c>
      <c r="AA5570" s="832">
        <v>0</v>
      </c>
      <c r="AB5570" s="832">
        <v>0</v>
      </c>
      <c r="AC5570" s="832">
        <v>0</v>
      </c>
      <c r="AD5570" s="832">
        <v>0</v>
      </c>
      <c r="AE5570" s="832">
        <v>0</v>
      </c>
      <c r="AF5570" s="832">
        <v>0</v>
      </c>
      <c r="AG5570" s="832">
        <v>0</v>
      </c>
      <c r="AH5570" s="832">
        <v>0</v>
      </c>
      <c r="AI5570" s="832">
        <v>0</v>
      </c>
    </row>
    <row r="5571" spans="1:35" ht="15" customHeight="1">
      <c r="A5571" s="832" t="s">
        <v>1150</v>
      </c>
      <c r="B5571" s="832">
        <v>2026</v>
      </c>
      <c r="C5571" s="832" t="s">
        <v>2026</v>
      </c>
      <c r="D5571" s="832" t="s">
        <v>2027</v>
      </c>
      <c r="E5571" s="832" t="s">
        <v>1813</v>
      </c>
      <c r="F5571" s="832" t="s">
        <v>1153</v>
      </c>
      <c r="G5571" s="832">
        <v>0</v>
      </c>
      <c r="H5571" s="832">
        <v>0</v>
      </c>
      <c r="I5571" s="832">
        <v>0</v>
      </c>
      <c r="J5571" s="832">
        <v>0</v>
      </c>
      <c r="K5571" s="832">
        <v>0</v>
      </c>
      <c r="L5571" s="832">
        <v>0</v>
      </c>
      <c r="M5571" s="832">
        <v>0</v>
      </c>
      <c r="N5571" s="832">
        <v>0</v>
      </c>
      <c r="O5571" s="832">
        <v>0</v>
      </c>
      <c r="P5571" s="832">
        <v>0</v>
      </c>
      <c r="Q5571" s="832">
        <v>0</v>
      </c>
      <c r="R5571" s="832">
        <v>0</v>
      </c>
      <c r="S5571" s="832">
        <v>0</v>
      </c>
      <c r="T5571" s="832">
        <v>0</v>
      </c>
      <c r="U5571" s="832">
        <v>0</v>
      </c>
      <c r="V5571" s="832">
        <v>0</v>
      </c>
      <c r="W5571" s="832">
        <v>0</v>
      </c>
      <c r="X5571" s="832">
        <v>0</v>
      </c>
      <c r="Y5571" s="832">
        <v>0</v>
      </c>
      <c r="Z5571" s="832">
        <v>0</v>
      </c>
      <c r="AA5571" s="832">
        <v>0</v>
      </c>
      <c r="AB5571" s="832">
        <v>0</v>
      </c>
      <c r="AC5571" s="832">
        <v>0</v>
      </c>
      <c r="AD5571" s="832">
        <v>0</v>
      </c>
      <c r="AE5571" s="832">
        <v>0</v>
      </c>
      <c r="AF5571" s="832">
        <v>0</v>
      </c>
      <c r="AG5571" s="832">
        <v>0</v>
      </c>
      <c r="AH5571" s="832">
        <v>0</v>
      </c>
      <c r="AI5571" s="832">
        <v>0</v>
      </c>
    </row>
    <row r="5572" spans="1:35" ht="15" customHeight="1">
      <c r="A5572" s="832" t="s">
        <v>1150</v>
      </c>
      <c r="B5572" s="832">
        <v>2026</v>
      </c>
      <c r="C5572" s="832" t="s">
        <v>2028</v>
      </c>
      <c r="D5572" s="832" t="s">
        <v>2029</v>
      </c>
      <c r="E5572" s="832" t="s">
        <v>333</v>
      </c>
      <c r="F5572" s="832" t="s">
        <v>1153</v>
      </c>
      <c r="G5572" s="832">
        <v>0</v>
      </c>
      <c r="H5572" s="832">
        <v>0</v>
      </c>
      <c r="I5572" s="832">
        <v>0</v>
      </c>
      <c r="J5572" s="832">
        <v>0</v>
      </c>
      <c r="K5572" s="832">
        <v>0</v>
      </c>
      <c r="L5572" s="832">
        <v>0</v>
      </c>
      <c r="M5572" s="832">
        <v>0</v>
      </c>
      <c r="N5572" s="832">
        <v>0</v>
      </c>
      <c r="O5572" s="832">
        <v>0</v>
      </c>
      <c r="P5572" s="832">
        <v>0</v>
      </c>
      <c r="Q5572" s="832">
        <v>0</v>
      </c>
      <c r="R5572" s="832">
        <v>0</v>
      </c>
      <c r="S5572" s="832">
        <v>0</v>
      </c>
      <c r="T5572" s="832">
        <v>0</v>
      </c>
      <c r="U5572" s="832">
        <v>0</v>
      </c>
      <c r="V5572" s="832">
        <v>0</v>
      </c>
      <c r="W5572" s="832">
        <v>0</v>
      </c>
      <c r="X5572" s="832">
        <v>0</v>
      </c>
      <c r="Y5572" s="832">
        <v>0</v>
      </c>
      <c r="Z5572" s="832">
        <v>0</v>
      </c>
      <c r="AA5572" s="832">
        <v>0</v>
      </c>
      <c r="AB5572" s="832">
        <v>0</v>
      </c>
      <c r="AC5572" s="832">
        <v>0</v>
      </c>
      <c r="AD5572" s="832">
        <v>0</v>
      </c>
      <c r="AE5572" s="832">
        <v>0</v>
      </c>
      <c r="AF5572" s="832">
        <v>0</v>
      </c>
      <c r="AG5572" s="832">
        <v>0</v>
      </c>
      <c r="AH5572" s="832">
        <v>0</v>
      </c>
      <c r="AI5572" s="832">
        <v>0</v>
      </c>
    </row>
    <row r="5573" spans="1:35" ht="15" customHeight="1">
      <c r="A5573" s="832" t="s">
        <v>1150</v>
      </c>
      <c r="B5573" s="832">
        <v>2026</v>
      </c>
      <c r="C5573" s="832" t="s">
        <v>2030</v>
      </c>
      <c r="D5573" s="832" t="s">
        <v>2031</v>
      </c>
      <c r="E5573" s="832" t="s">
        <v>2032</v>
      </c>
      <c r="F5573" s="832" t="s">
        <v>1153</v>
      </c>
      <c r="G5573" s="832">
        <v>548356.47</v>
      </c>
      <c r="H5573" s="832">
        <v>413160.01</v>
      </c>
      <c r="I5573" s="832">
        <v>448857.51</v>
      </c>
      <c r="J5573" s="832">
        <v>537529.23</v>
      </c>
      <c r="K5573" s="832">
        <v>282027.84999999998</v>
      </c>
      <c r="L5573" s="832">
        <v>296595.59000000003</v>
      </c>
      <c r="M5573" s="832">
        <v>341600.03</v>
      </c>
      <c r="N5573" s="832">
        <v>160224.69</v>
      </c>
      <c r="O5573" s="832">
        <v>8014.45</v>
      </c>
      <c r="P5573" s="832">
        <v>0</v>
      </c>
      <c r="Q5573" s="832">
        <v>0</v>
      </c>
      <c r="R5573" s="832">
        <v>0</v>
      </c>
      <c r="S5573" s="832">
        <v>0</v>
      </c>
      <c r="T5573" s="832">
        <v>0</v>
      </c>
      <c r="U5573" s="832">
        <v>0</v>
      </c>
      <c r="V5573" s="832">
        <v>0</v>
      </c>
      <c r="W5573" s="832">
        <v>0</v>
      </c>
      <c r="X5573" s="832">
        <v>0</v>
      </c>
      <c r="Y5573" s="832">
        <v>0</v>
      </c>
      <c r="Z5573" s="832">
        <v>0</v>
      </c>
      <c r="AA5573" s="832">
        <v>0</v>
      </c>
      <c r="AB5573" s="832">
        <v>0</v>
      </c>
      <c r="AC5573" s="832">
        <v>0</v>
      </c>
      <c r="AD5573" s="832">
        <v>0</v>
      </c>
      <c r="AE5573" s="832">
        <v>0</v>
      </c>
      <c r="AF5573" s="832">
        <v>0</v>
      </c>
      <c r="AG5573" s="832">
        <v>0</v>
      </c>
      <c r="AH5573" s="832">
        <v>0</v>
      </c>
      <c r="AI5573" s="832">
        <v>0</v>
      </c>
    </row>
    <row r="5574" spans="1:35" ht="15" customHeight="1">
      <c r="A5574" s="832" t="s">
        <v>1150</v>
      </c>
      <c r="B5574" s="832">
        <v>2026</v>
      </c>
      <c r="C5574" s="832" t="s">
        <v>2033</v>
      </c>
      <c r="D5574" s="832" t="s">
        <v>2034</v>
      </c>
      <c r="E5574" s="832" t="s">
        <v>2032</v>
      </c>
      <c r="F5574" s="832" t="s">
        <v>1153</v>
      </c>
      <c r="G5574" s="832">
        <v>5792.48</v>
      </c>
      <c r="H5574" s="832">
        <v>5792.48</v>
      </c>
      <c r="I5574" s="832">
        <v>5792.48</v>
      </c>
      <c r="J5574" s="832">
        <v>5792.48</v>
      </c>
      <c r="K5574" s="832">
        <v>5792.48</v>
      </c>
      <c r="L5574" s="832">
        <v>5792.48</v>
      </c>
      <c r="M5574" s="832">
        <v>5792.48</v>
      </c>
      <c r="N5574" s="832">
        <v>5792.48</v>
      </c>
      <c r="O5574" s="832">
        <v>5792.48</v>
      </c>
      <c r="P5574" s="832">
        <v>0</v>
      </c>
      <c r="Q5574" s="832">
        <v>0</v>
      </c>
      <c r="R5574" s="832">
        <v>0</v>
      </c>
      <c r="S5574" s="832">
        <v>0</v>
      </c>
      <c r="T5574" s="832">
        <v>0</v>
      </c>
      <c r="U5574" s="832">
        <v>0</v>
      </c>
      <c r="V5574" s="832">
        <v>0</v>
      </c>
      <c r="W5574" s="832">
        <v>0</v>
      </c>
      <c r="X5574" s="832">
        <v>0</v>
      </c>
      <c r="Y5574" s="832">
        <v>0</v>
      </c>
      <c r="Z5574" s="832">
        <v>0</v>
      </c>
      <c r="AA5574" s="832">
        <v>0</v>
      </c>
      <c r="AB5574" s="832">
        <v>0</v>
      </c>
      <c r="AC5574" s="832">
        <v>0</v>
      </c>
      <c r="AD5574" s="832">
        <v>0</v>
      </c>
      <c r="AE5574" s="832">
        <v>0</v>
      </c>
      <c r="AF5574" s="832">
        <v>0</v>
      </c>
      <c r="AG5574" s="832">
        <v>0</v>
      </c>
      <c r="AH5574" s="832">
        <v>0</v>
      </c>
      <c r="AI5574" s="832">
        <v>0</v>
      </c>
    </row>
    <row r="5575" spans="1:35" ht="15" customHeight="1">
      <c r="A5575" s="832" t="s">
        <v>1150</v>
      </c>
      <c r="B5575" s="832">
        <v>2026</v>
      </c>
      <c r="C5575" s="832" t="s">
        <v>2035</v>
      </c>
      <c r="D5575" s="832" t="s">
        <v>2036</v>
      </c>
      <c r="E5575" s="832" t="s">
        <v>2032</v>
      </c>
      <c r="F5575" s="832" t="s">
        <v>1153</v>
      </c>
      <c r="G5575" s="832">
        <v>16904</v>
      </c>
      <c r="H5575" s="832">
        <v>15491</v>
      </c>
      <c r="I5575" s="832">
        <v>31924</v>
      </c>
      <c r="J5575" s="832">
        <v>54021</v>
      </c>
      <c r="K5575" s="832">
        <v>76847</v>
      </c>
      <c r="L5575" s="832">
        <v>61547.59</v>
      </c>
      <c r="M5575" s="832">
        <v>102517.86</v>
      </c>
      <c r="N5575" s="832">
        <v>119860.86</v>
      </c>
      <c r="O5575" s="832">
        <v>126989.29</v>
      </c>
      <c r="P5575" s="832">
        <v>0</v>
      </c>
      <c r="Q5575" s="832">
        <v>0</v>
      </c>
      <c r="R5575" s="832">
        <v>0</v>
      </c>
      <c r="S5575" s="832">
        <v>0</v>
      </c>
      <c r="T5575" s="832">
        <v>0</v>
      </c>
      <c r="U5575" s="832">
        <v>0</v>
      </c>
      <c r="V5575" s="832">
        <v>0</v>
      </c>
      <c r="W5575" s="832">
        <v>0</v>
      </c>
      <c r="X5575" s="832">
        <v>0</v>
      </c>
      <c r="Y5575" s="832">
        <v>0</v>
      </c>
      <c r="Z5575" s="832">
        <v>0</v>
      </c>
      <c r="AA5575" s="832">
        <v>0</v>
      </c>
      <c r="AB5575" s="832">
        <v>0</v>
      </c>
      <c r="AC5575" s="832">
        <v>0</v>
      </c>
      <c r="AD5575" s="832">
        <v>0</v>
      </c>
      <c r="AE5575" s="832">
        <v>0</v>
      </c>
      <c r="AF5575" s="832">
        <v>0</v>
      </c>
      <c r="AG5575" s="832">
        <v>0</v>
      </c>
      <c r="AH5575" s="832">
        <v>0</v>
      </c>
      <c r="AI5575" s="832">
        <v>0</v>
      </c>
    </row>
    <row r="5576" spans="1:35" ht="15" customHeight="1">
      <c r="A5576" s="832" t="s">
        <v>1150</v>
      </c>
      <c r="B5576" s="832">
        <v>2026</v>
      </c>
      <c r="C5576" s="832" t="s">
        <v>2037</v>
      </c>
      <c r="D5576" s="832" t="s">
        <v>2038</v>
      </c>
      <c r="E5576" s="832" t="s">
        <v>2032</v>
      </c>
      <c r="F5576" s="832" t="s">
        <v>1153</v>
      </c>
      <c r="G5576" s="832">
        <v>8923.73</v>
      </c>
      <c r="H5576" s="832">
        <v>12283.8</v>
      </c>
      <c r="I5576" s="832">
        <v>47419.66</v>
      </c>
      <c r="J5576" s="832">
        <v>71109.33</v>
      </c>
      <c r="K5576" s="832">
        <v>47285.61</v>
      </c>
      <c r="L5576" s="832">
        <v>15061.7</v>
      </c>
      <c r="M5576" s="832">
        <v>43137.96</v>
      </c>
      <c r="N5576" s="832">
        <v>71840.33</v>
      </c>
      <c r="O5576" s="832">
        <v>80891.11</v>
      </c>
      <c r="P5576" s="832">
        <v>0</v>
      </c>
      <c r="Q5576" s="832">
        <v>0</v>
      </c>
      <c r="R5576" s="832">
        <v>0</v>
      </c>
      <c r="S5576" s="832">
        <v>0</v>
      </c>
      <c r="T5576" s="832">
        <v>0</v>
      </c>
      <c r="U5576" s="832">
        <v>0</v>
      </c>
      <c r="V5576" s="832">
        <v>0</v>
      </c>
      <c r="W5576" s="832">
        <v>0</v>
      </c>
      <c r="X5576" s="832">
        <v>0</v>
      </c>
      <c r="Y5576" s="832">
        <v>0</v>
      </c>
      <c r="Z5576" s="832">
        <v>0</v>
      </c>
      <c r="AA5576" s="832">
        <v>0</v>
      </c>
      <c r="AB5576" s="832">
        <v>0</v>
      </c>
      <c r="AC5576" s="832">
        <v>0</v>
      </c>
      <c r="AD5576" s="832">
        <v>0</v>
      </c>
      <c r="AE5576" s="832">
        <v>0</v>
      </c>
      <c r="AF5576" s="832">
        <v>0</v>
      </c>
      <c r="AG5576" s="832">
        <v>0</v>
      </c>
      <c r="AH5576" s="832">
        <v>0</v>
      </c>
      <c r="AI5576" s="832">
        <v>0</v>
      </c>
    </row>
    <row r="5577" spans="1:35" ht="15" customHeight="1">
      <c r="A5577" s="832" t="s">
        <v>1150</v>
      </c>
      <c r="B5577" s="832">
        <v>2026</v>
      </c>
      <c r="C5577" s="832" t="s">
        <v>2039</v>
      </c>
      <c r="D5577" s="832" t="s">
        <v>2040</v>
      </c>
      <c r="E5577" s="832" t="s">
        <v>2032</v>
      </c>
      <c r="F5577" s="832" t="s">
        <v>1153</v>
      </c>
      <c r="G5577" s="832">
        <v>0</v>
      </c>
      <c r="H5577" s="832">
        <v>96069.49</v>
      </c>
      <c r="I5577" s="832">
        <v>110621.3</v>
      </c>
      <c r="J5577" s="832">
        <v>567873.41</v>
      </c>
      <c r="K5577" s="832">
        <v>1101167.94</v>
      </c>
      <c r="L5577" s="832">
        <v>1620246.08</v>
      </c>
      <c r="M5577" s="832">
        <v>263550.81</v>
      </c>
      <c r="N5577" s="832">
        <v>73093.350000000006</v>
      </c>
      <c r="O5577" s="832">
        <v>73093.350000000006</v>
      </c>
      <c r="P5577" s="832">
        <v>0</v>
      </c>
      <c r="Q5577" s="832">
        <v>0</v>
      </c>
      <c r="R5577" s="832">
        <v>0</v>
      </c>
      <c r="S5577" s="832">
        <v>0</v>
      </c>
      <c r="T5577" s="832">
        <v>0</v>
      </c>
      <c r="U5577" s="832">
        <v>0</v>
      </c>
      <c r="V5577" s="832">
        <v>0</v>
      </c>
      <c r="W5577" s="832">
        <v>0</v>
      </c>
      <c r="X5577" s="832">
        <v>0</v>
      </c>
      <c r="Y5577" s="832">
        <v>0</v>
      </c>
      <c r="Z5577" s="832">
        <v>0</v>
      </c>
      <c r="AA5577" s="832">
        <v>0</v>
      </c>
      <c r="AB5577" s="832">
        <v>0</v>
      </c>
      <c r="AC5577" s="832">
        <v>0</v>
      </c>
      <c r="AD5577" s="832">
        <v>0</v>
      </c>
      <c r="AE5577" s="832">
        <v>0</v>
      </c>
      <c r="AF5577" s="832">
        <v>0</v>
      </c>
      <c r="AG5577" s="832">
        <v>0</v>
      </c>
      <c r="AH5577" s="832">
        <v>0</v>
      </c>
      <c r="AI5577" s="832">
        <v>0</v>
      </c>
    </row>
    <row r="5578" spans="1:35" ht="15" customHeight="1">
      <c r="A5578" s="832" t="s">
        <v>1150</v>
      </c>
      <c r="B5578" s="832">
        <v>2026</v>
      </c>
      <c r="C5578" s="832" t="s">
        <v>2041</v>
      </c>
      <c r="D5578" s="832" t="s">
        <v>2042</v>
      </c>
      <c r="E5578" s="832" t="s">
        <v>2032</v>
      </c>
      <c r="F5578" s="832" t="s">
        <v>1153</v>
      </c>
      <c r="G5578" s="832">
        <v>0</v>
      </c>
      <c r="H5578" s="832">
        <v>0</v>
      </c>
      <c r="I5578" s="832">
        <v>0</v>
      </c>
      <c r="J5578" s="832">
        <v>0</v>
      </c>
      <c r="K5578" s="832">
        <v>0</v>
      </c>
      <c r="L5578" s="832">
        <v>0</v>
      </c>
      <c r="M5578" s="832">
        <v>0</v>
      </c>
      <c r="N5578" s="832">
        <v>0</v>
      </c>
      <c r="O5578" s="832">
        <v>0</v>
      </c>
      <c r="P5578" s="832">
        <v>0</v>
      </c>
      <c r="Q5578" s="832">
        <v>0</v>
      </c>
      <c r="R5578" s="832">
        <v>0</v>
      </c>
      <c r="S5578" s="832">
        <v>0</v>
      </c>
      <c r="T5578" s="832">
        <v>0</v>
      </c>
      <c r="U5578" s="832">
        <v>0</v>
      </c>
      <c r="V5578" s="832">
        <v>0</v>
      </c>
      <c r="W5578" s="832">
        <v>0</v>
      </c>
      <c r="X5578" s="832">
        <v>0</v>
      </c>
      <c r="Y5578" s="832">
        <v>0</v>
      </c>
      <c r="Z5578" s="832">
        <v>0</v>
      </c>
      <c r="AA5578" s="832">
        <v>0</v>
      </c>
      <c r="AB5578" s="832">
        <v>0</v>
      </c>
      <c r="AC5578" s="832">
        <v>0</v>
      </c>
      <c r="AD5578" s="832">
        <v>0</v>
      </c>
      <c r="AE5578" s="832">
        <v>0</v>
      </c>
      <c r="AF5578" s="832">
        <v>0</v>
      </c>
      <c r="AG5578" s="832">
        <v>0</v>
      </c>
      <c r="AH5578" s="832">
        <v>0</v>
      </c>
      <c r="AI5578" s="832">
        <v>0</v>
      </c>
    </row>
    <row r="5579" spans="1:35" ht="15" customHeight="1">
      <c r="A5579" s="832" t="s">
        <v>1150</v>
      </c>
      <c r="B5579" s="832">
        <v>2026</v>
      </c>
      <c r="C5579" s="832" t="s">
        <v>2043</v>
      </c>
      <c r="D5579" s="832" t="s">
        <v>2044</v>
      </c>
      <c r="E5579" s="832" t="s">
        <v>333</v>
      </c>
      <c r="F5579" s="832" t="s">
        <v>1153</v>
      </c>
      <c r="G5579" s="832">
        <v>87099.67</v>
      </c>
      <c r="H5579" s="832">
        <v>87099.67</v>
      </c>
      <c r="I5579" s="832">
        <v>87099.67</v>
      </c>
      <c r="J5579" s="832">
        <v>87099.67</v>
      </c>
      <c r="K5579" s="832">
        <v>49520.69</v>
      </c>
      <c r="L5579" s="832">
        <v>49520.69</v>
      </c>
      <c r="M5579" s="832">
        <v>52675.74</v>
      </c>
      <c r="N5579" s="832">
        <v>52675.74</v>
      </c>
      <c r="O5579" s="832">
        <v>52675.74</v>
      </c>
      <c r="P5579" s="832">
        <v>0</v>
      </c>
      <c r="Q5579" s="832">
        <v>0</v>
      </c>
      <c r="R5579" s="832">
        <v>0</v>
      </c>
      <c r="S5579" s="832">
        <v>0</v>
      </c>
      <c r="T5579" s="832">
        <v>0</v>
      </c>
      <c r="U5579" s="832">
        <v>0</v>
      </c>
      <c r="V5579" s="832">
        <v>0</v>
      </c>
      <c r="W5579" s="832">
        <v>0</v>
      </c>
      <c r="X5579" s="832">
        <v>0</v>
      </c>
      <c r="Y5579" s="832">
        <v>0</v>
      </c>
      <c r="Z5579" s="832">
        <v>0</v>
      </c>
      <c r="AA5579" s="832">
        <v>0</v>
      </c>
      <c r="AB5579" s="832">
        <v>0</v>
      </c>
      <c r="AC5579" s="832">
        <v>0</v>
      </c>
      <c r="AD5579" s="832">
        <v>0</v>
      </c>
      <c r="AE5579" s="832">
        <v>0</v>
      </c>
      <c r="AF5579" s="832">
        <v>0</v>
      </c>
      <c r="AG5579" s="832">
        <v>0</v>
      </c>
      <c r="AH5579" s="832">
        <v>0</v>
      </c>
      <c r="AI5579" s="832">
        <v>0</v>
      </c>
    </row>
    <row r="5580" spans="1:35" ht="15" customHeight="1">
      <c r="A5580" s="832" t="s">
        <v>1150</v>
      </c>
      <c r="B5580" s="832">
        <v>2026</v>
      </c>
      <c r="C5580" s="832" t="s">
        <v>2045</v>
      </c>
      <c r="D5580" s="832" t="s">
        <v>2046</v>
      </c>
      <c r="E5580" s="832" t="s">
        <v>333</v>
      </c>
      <c r="F5580" s="832" t="s">
        <v>1153</v>
      </c>
      <c r="G5580" s="832">
        <v>-147.06</v>
      </c>
      <c r="H5580" s="832">
        <v>-147.06</v>
      </c>
      <c r="I5580" s="832">
        <v>-147.06</v>
      </c>
      <c r="J5580" s="832">
        <v>-147.06</v>
      </c>
      <c r="K5580" s="832">
        <v>-147.06</v>
      </c>
      <c r="L5580" s="832">
        <v>-147.06</v>
      </c>
      <c r="M5580" s="832">
        <v>-147.06</v>
      </c>
      <c r="N5580" s="832">
        <v>-147.06</v>
      </c>
      <c r="O5580" s="832">
        <v>-147.06</v>
      </c>
      <c r="P5580" s="832">
        <v>0</v>
      </c>
      <c r="Q5580" s="832">
        <v>0</v>
      </c>
      <c r="R5580" s="832">
        <v>0</v>
      </c>
      <c r="S5580" s="832">
        <v>0</v>
      </c>
      <c r="T5580" s="832">
        <v>0</v>
      </c>
      <c r="U5580" s="832">
        <v>0</v>
      </c>
      <c r="V5580" s="832">
        <v>0</v>
      </c>
      <c r="W5580" s="832">
        <v>0</v>
      </c>
      <c r="X5580" s="832">
        <v>0</v>
      </c>
      <c r="Y5580" s="832">
        <v>0</v>
      </c>
      <c r="Z5580" s="832">
        <v>0</v>
      </c>
      <c r="AA5580" s="832">
        <v>0</v>
      </c>
      <c r="AB5580" s="832">
        <v>0</v>
      </c>
      <c r="AC5580" s="832">
        <v>0</v>
      </c>
      <c r="AD5580" s="832">
        <v>0</v>
      </c>
      <c r="AE5580" s="832">
        <v>0</v>
      </c>
      <c r="AF5580" s="832">
        <v>0</v>
      </c>
      <c r="AG5580" s="832">
        <v>0</v>
      </c>
      <c r="AH5580" s="832">
        <v>0</v>
      </c>
      <c r="AI5580" s="832">
        <v>0</v>
      </c>
    </row>
    <row r="5581" spans="1:35" ht="15" customHeight="1">
      <c r="A5581" s="832" t="s">
        <v>1150</v>
      </c>
      <c r="B5581" s="832">
        <v>2026</v>
      </c>
      <c r="C5581" s="832" t="s">
        <v>2047</v>
      </c>
      <c r="D5581" s="832" t="s">
        <v>2048</v>
      </c>
      <c r="E5581" s="832" t="s">
        <v>333</v>
      </c>
      <c r="F5581" s="832" t="s">
        <v>1153</v>
      </c>
      <c r="G5581" s="832">
        <v>2846.42</v>
      </c>
      <c r="H5581" s="832">
        <v>694.02</v>
      </c>
      <c r="I5581" s="832">
        <v>694.02</v>
      </c>
      <c r="J5581" s="832">
        <v>3922.62</v>
      </c>
      <c r="K5581" s="832">
        <v>3704.62</v>
      </c>
      <c r="L5581" s="832">
        <v>5657.02</v>
      </c>
      <c r="M5581" s="832">
        <v>7987.62</v>
      </c>
      <c r="N5581" s="832">
        <v>10223.42</v>
      </c>
      <c r="O5581" s="832">
        <v>10223.42</v>
      </c>
      <c r="P5581" s="832">
        <v>0</v>
      </c>
      <c r="Q5581" s="832">
        <v>0</v>
      </c>
      <c r="R5581" s="832">
        <v>0</v>
      </c>
      <c r="S5581" s="832">
        <v>0</v>
      </c>
      <c r="T5581" s="832">
        <v>0</v>
      </c>
      <c r="U5581" s="832">
        <v>0</v>
      </c>
      <c r="V5581" s="832">
        <v>0</v>
      </c>
      <c r="W5581" s="832">
        <v>0</v>
      </c>
      <c r="X5581" s="832">
        <v>0</v>
      </c>
      <c r="Y5581" s="832">
        <v>0</v>
      </c>
      <c r="Z5581" s="832">
        <v>0</v>
      </c>
      <c r="AA5581" s="832">
        <v>0</v>
      </c>
      <c r="AB5581" s="832">
        <v>0</v>
      </c>
      <c r="AC5581" s="832">
        <v>0</v>
      </c>
      <c r="AD5581" s="832">
        <v>0</v>
      </c>
      <c r="AE5581" s="832">
        <v>0</v>
      </c>
      <c r="AF5581" s="832">
        <v>0</v>
      </c>
      <c r="AG5581" s="832">
        <v>0</v>
      </c>
      <c r="AH5581" s="832">
        <v>0</v>
      </c>
      <c r="AI5581" s="832">
        <v>0</v>
      </c>
    </row>
    <row r="5582" spans="1:35" ht="15" customHeight="1">
      <c r="A5582" s="832" t="s">
        <v>1150</v>
      </c>
      <c r="B5582" s="832">
        <v>2026</v>
      </c>
      <c r="C5582" s="832" t="s">
        <v>2049</v>
      </c>
      <c r="D5582" s="832" t="s">
        <v>2050</v>
      </c>
      <c r="E5582" s="832" t="s">
        <v>333</v>
      </c>
      <c r="F5582" s="832" t="s">
        <v>1153</v>
      </c>
      <c r="G5582" s="832">
        <v>2564.52</v>
      </c>
      <c r="H5582" s="832">
        <v>3297.24</v>
      </c>
      <c r="I5582" s="832">
        <v>4029.96</v>
      </c>
      <c r="J5582" s="832">
        <v>5129.04</v>
      </c>
      <c r="K5582" s="832">
        <v>5861.76</v>
      </c>
      <c r="L5582" s="832">
        <v>6594.48</v>
      </c>
      <c r="M5582" s="832">
        <v>7327.2</v>
      </c>
      <c r="N5582" s="832">
        <v>8059.92</v>
      </c>
      <c r="O5582" s="832">
        <v>8059.92</v>
      </c>
      <c r="P5582" s="832">
        <v>0</v>
      </c>
      <c r="Q5582" s="832">
        <v>0</v>
      </c>
      <c r="R5582" s="832">
        <v>0</v>
      </c>
      <c r="S5582" s="832">
        <v>0</v>
      </c>
      <c r="T5582" s="832">
        <v>0</v>
      </c>
      <c r="U5582" s="832">
        <v>0</v>
      </c>
      <c r="V5582" s="832">
        <v>0</v>
      </c>
      <c r="W5582" s="832">
        <v>0</v>
      </c>
      <c r="X5582" s="832">
        <v>0</v>
      </c>
      <c r="Y5582" s="832">
        <v>0</v>
      </c>
      <c r="Z5582" s="832">
        <v>0</v>
      </c>
      <c r="AA5582" s="832">
        <v>0</v>
      </c>
      <c r="AB5582" s="832">
        <v>0</v>
      </c>
      <c r="AC5582" s="832">
        <v>0</v>
      </c>
      <c r="AD5582" s="832">
        <v>0</v>
      </c>
      <c r="AE5582" s="832">
        <v>0</v>
      </c>
      <c r="AF5582" s="832">
        <v>0</v>
      </c>
      <c r="AG5582" s="832">
        <v>0</v>
      </c>
      <c r="AH5582" s="832">
        <v>0</v>
      </c>
      <c r="AI5582" s="832">
        <v>0</v>
      </c>
    </row>
    <row r="5583" spans="1:35" ht="15" customHeight="1">
      <c r="A5583" s="832" t="s">
        <v>1150</v>
      </c>
      <c r="B5583" s="832">
        <v>2026</v>
      </c>
      <c r="C5583" s="832" t="s">
        <v>2051</v>
      </c>
      <c r="D5583" s="832" t="s">
        <v>2052</v>
      </c>
      <c r="E5583" s="832" t="s">
        <v>333</v>
      </c>
      <c r="F5583" s="832" t="s">
        <v>1153</v>
      </c>
      <c r="G5583" s="832">
        <v>0.01</v>
      </c>
      <c r="H5583" s="832">
        <v>212.86</v>
      </c>
      <c r="I5583" s="832">
        <v>196.76</v>
      </c>
      <c r="J5583" s="832">
        <v>103.92</v>
      </c>
      <c r="K5583" s="832">
        <v>0</v>
      </c>
      <c r="L5583" s="832">
        <v>0.01</v>
      </c>
      <c r="M5583" s="832">
        <v>0.03</v>
      </c>
      <c r="N5583" s="832">
        <v>443.39</v>
      </c>
      <c r="O5583" s="832">
        <v>443.39</v>
      </c>
      <c r="P5583" s="832">
        <v>0</v>
      </c>
      <c r="Q5583" s="832">
        <v>0</v>
      </c>
      <c r="R5583" s="832">
        <v>0</v>
      </c>
      <c r="S5583" s="832">
        <v>0</v>
      </c>
      <c r="T5583" s="832">
        <v>0</v>
      </c>
      <c r="U5583" s="832">
        <v>0</v>
      </c>
      <c r="V5583" s="832">
        <v>0</v>
      </c>
      <c r="W5583" s="832">
        <v>0</v>
      </c>
      <c r="X5583" s="832">
        <v>0</v>
      </c>
      <c r="Y5583" s="832">
        <v>0</v>
      </c>
      <c r="Z5583" s="832">
        <v>0</v>
      </c>
      <c r="AA5583" s="832">
        <v>0</v>
      </c>
      <c r="AB5583" s="832">
        <v>0</v>
      </c>
      <c r="AC5583" s="832">
        <v>0</v>
      </c>
      <c r="AD5583" s="832">
        <v>0</v>
      </c>
      <c r="AE5583" s="832">
        <v>0</v>
      </c>
      <c r="AF5583" s="832">
        <v>0</v>
      </c>
      <c r="AG5583" s="832">
        <v>0</v>
      </c>
      <c r="AH5583" s="832">
        <v>0</v>
      </c>
      <c r="AI5583" s="832">
        <v>0</v>
      </c>
    </row>
    <row r="5584" spans="1:35" ht="15" customHeight="1">
      <c r="A5584" s="832" t="s">
        <v>1150</v>
      </c>
      <c r="B5584" s="832">
        <v>2026</v>
      </c>
      <c r="C5584" s="832" t="s">
        <v>2053</v>
      </c>
      <c r="D5584" s="832" t="s">
        <v>659</v>
      </c>
      <c r="E5584" s="832" t="s">
        <v>333</v>
      </c>
      <c r="F5584" s="832" t="s">
        <v>1153</v>
      </c>
      <c r="G5584" s="832">
        <v>5282.25</v>
      </c>
      <c r="H5584" s="832">
        <v>6629.97</v>
      </c>
      <c r="I5584" s="832">
        <v>3560.99</v>
      </c>
      <c r="J5584" s="832">
        <v>8126.07</v>
      </c>
      <c r="K5584" s="832">
        <v>7205.56</v>
      </c>
      <c r="L5584" s="832">
        <v>5509.45</v>
      </c>
      <c r="M5584" s="832">
        <v>3786.96</v>
      </c>
      <c r="N5584" s="832">
        <v>5045.8900000000003</v>
      </c>
      <c r="O5584" s="832">
        <v>-3514.97</v>
      </c>
      <c r="P5584" s="832">
        <v>0</v>
      </c>
      <c r="Q5584" s="832">
        <v>0</v>
      </c>
      <c r="R5584" s="832">
        <v>0</v>
      </c>
      <c r="S5584" s="832">
        <v>0</v>
      </c>
      <c r="T5584" s="832">
        <v>0</v>
      </c>
      <c r="U5584" s="832">
        <v>0</v>
      </c>
      <c r="V5584" s="832">
        <v>0</v>
      </c>
      <c r="W5584" s="832">
        <v>0</v>
      </c>
      <c r="X5584" s="832">
        <v>0</v>
      </c>
      <c r="Y5584" s="832">
        <v>0</v>
      </c>
      <c r="Z5584" s="832">
        <v>0</v>
      </c>
      <c r="AA5584" s="832">
        <v>0</v>
      </c>
      <c r="AB5584" s="832">
        <v>0</v>
      </c>
      <c r="AC5584" s="832">
        <v>0</v>
      </c>
      <c r="AD5584" s="832">
        <v>0</v>
      </c>
      <c r="AE5584" s="832">
        <v>0</v>
      </c>
      <c r="AF5584" s="832">
        <v>0</v>
      </c>
      <c r="AG5584" s="832">
        <v>0</v>
      </c>
      <c r="AH5584" s="832">
        <v>0</v>
      </c>
      <c r="AI5584" s="832">
        <v>0</v>
      </c>
    </row>
    <row r="5585" spans="1:35" ht="15" customHeight="1">
      <c r="A5585" s="832" t="s">
        <v>1150</v>
      </c>
      <c r="B5585" s="832">
        <v>2026</v>
      </c>
      <c r="C5585" s="832" t="s">
        <v>2054</v>
      </c>
      <c r="D5585" s="832" t="s">
        <v>655</v>
      </c>
      <c r="E5585" s="832" t="s">
        <v>333</v>
      </c>
      <c r="F5585" s="832" t="s">
        <v>1153</v>
      </c>
      <c r="G5585" s="832">
        <v>0</v>
      </c>
      <c r="H5585" s="832">
        <v>80907.61</v>
      </c>
      <c r="I5585" s="832">
        <v>90163.46</v>
      </c>
      <c r="J5585" s="832">
        <v>183952.77</v>
      </c>
      <c r="K5585" s="832">
        <v>78451.100000000006</v>
      </c>
      <c r="L5585" s="832">
        <v>84523.87</v>
      </c>
      <c r="M5585" s="832">
        <v>75408.09</v>
      </c>
      <c r="N5585" s="832">
        <v>70533.84</v>
      </c>
      <c r="O5585" s="832">
        <v>97276</v>
      </c>
      <c r="P5585" s="832">
        <v>0</v>
      </c>
      <c r="Q5585" s="832">
        <v>0</v>
      </c>
      <c r="R5585" s="832">
        <v>0</v>
      </c>
      <c r="S5585" s="832">
        <v>0</v>
      </c>
      <c r="T5585" s="832">
        <v>0</v>
      </c>
      <c r="U5585" s="832">
        <v>0</v>
      </c>
      <c r="V5585" s="832">
        <v>0</v>
      </c>
      <c r="W5585" s="832">
        <v>0</v>
      </c>
      <c r="X5585" s="832">
        <v>0</v>
      </c>
      <c r="Y5585" s="832">
        <v>0</v>
      </c>
      <c r="Z5585" s="832">
        <v>0</v>
      </c>
      <c r="AA5585" s="832">
        <v>0</v>
      </c>
      <c r="AB5585" s="832">
        <v>0</v>
      </c>
      <c r="AC5585" s="832">
        <v>0</v>
      </c>
      <c r="AD5585" s="832">
        <v>0</v>
      </c>
      <c r="AE5585" s="832">
        <v>0</v>
      </c>
      <c r="AF5585" s="832">
        <v>0</v>
      </c>
      <c r="AG5585" s="832">
        <v>0</v>
      </c>
      <c r="AH5585" s="832">
        <v>0</v>
      </c>
      <c r="AI5585" s="832">
        <v>0</v>
      </c>
    </row>
    <row r="5586" spans="1:35" ht="15" customHeight="1">
      <c r="A5586" s="832" t="s">
        <v>1150</v>
      </c>
      <c r="B5586" s="832">
        <v>2026</v>
      </c>
      <c r="C5586" s="832" t="s">
        <v>2055</v>
      </c>
      <c r="D5586" s="832" t="s">
        <v>2056</v>
      </c>
      <c r="E5586" s="832" t="s">
        <v>333</v>
      </c>
      <c r="F5586" s="832" t="s">
        <v>1153</v>
      </c>
      <c r="G5586" s="832">
        <v>7602.68</v>
      </c>
      <c r="H5586" s="832">
        <v>-48865.23</v>
      </c>
      <c r="I5586" s="832">
        <v>-67230.16</v>
      </c>
      <c r="J5586" s="832">
        <v>-151570.53</v>
      </c>
      <c r="K5586" s="832">
        <v>-68120.37</v>
      </c>
      <c r="L5586" s="832">
        <v>-73177.08</v>
      </c>
      <c r="M5586" s="832">
        <v>-69406.69</v>
      </c>
      <c r="N5586" s="832">
        <v>-48486.41</v>
      </c>
      <c r="O5586" s="832">
        <v>-51836.24</v>
      </c>
      <c r="P5586" s="832">
        <v>0</v>
      </c>
      <c r="Q5586" s="832">
        <v>0</v>
      </c>
      <c r="R5586" s="832">
        <v>0</v>
      </c>
      <c r="S5586" s="832">
        <v>0</v>
      </c>
      <c r="T5586" s="832">
        <v>0</v>
      </c>
      <c r="U5586" s="832">
        <v>0</v>
      </c>
      <c r="V5586" s="832">
        <v>0</v>
      </c>
      <c r="W5586" s="832">
        <v>0</v>
      </c>
      <c r="X5586" s="832">
        <v>0</v>
      </c>
      <c r="Y5586" s="832">
        <v>0</v>
      </c>
      <c r="Z5586" s="832">
        <v>0</v>
      </c>
      <c r="AA5586" s="832">
        <v>0</v>
      </c>
      <c r="AB5586" s="832">
        <v>0</v>
      </c>
      <c r="AC5586" s="832">
        <v>0</v>
      </c>
      <c r="AD5586" s="832">
        <v>0</v>
      </c>
      <c r="AE5586" s="832">
        <v>0</v>
      </c>
      <c r="AF5586" s="832">
        <v>0</v>
      </c>
      <c r="AG5586" s="832">
        <v>0</v>
      </c>
      <c r="AH5586" s="832">
        <v>0</v>
      </c>
      <c r="AI5586" s="832">
        <v>0</v>
      </c>
    </row>
    <row r="5587" spans="1:35" ht="15" customHeight="1">
      <c r="A5587" s="832" t="s">
        <v>1150</v>
      </c>
      <c r="B5587" s="832">
        <v>2026</v>
      </c>
      <c r="C5587" s="832" t="s">
        <v>2057</v>
      </c>
      <c r="D5587" s="832" t="s">
        <v>2058</v>
      </c>
      <c r="E5587" s="832" t="s">
        <v>333</v>
      </c>
      <c r="F5587" s="832" t="s">
        <v>1153</v>
      </c>
      <c r="G5587" s="832">
        <v>0</v>
      </c>
      <c r="H5587" s="832">
        <v>1521</v>
      </c>
      <c r="I5587" s="832">
        <v>2448</v>
      </c>
      <c r="J5587" s="832">
        <v>5125.5</v>
      </c>
      <c r="K5587" s="832">
        <v>2216.5</v>
      </c>
      <c r="L5587" s="832">
        <v>2369.5</v>
      </c>
      <c r="M5587" s="832">
        <v>40.07</v>
      </c>
      <c r="N5587" s="832">
        <v>1691.5</v>
      </c>
      <c r="O5587" s="832">
        <v>2083</v>
      </c>
      <c r="P5587" s="832">
        <v>0</v>
      </c>
      <c r="Q5587" s="832">
        <v>0</v>
      </c>
      <c r="R5587" s="832">
        <v>0</v>
      </c>
      <c r="S5587" s="832">
        <v>0</v>
      </c>
      <c r="T5587" s="832">
        <v>0</v>
      </c>
      <c r="U5587" s="832">
        <v>0</v>
      </c>
      <c r="V5587" s="832">
        <v>0</v>
      </c>
      <c r="W5587" s="832">
        <v>0</v>
      </c>
      <c r="X5587" s="832">
        <v>0</v>
      </c>
      <c r="Y5587" s="832">
        <v>0</v>
      </c>
      <c r="Z5587" s="832">
        <v>0</v>
      </c>
      <c r="AA5587" s="832">
        <v>0</v>
      </c>
      <c r="AB5587" s="832">
        <v>0</v>
      </c>
      <c r="AC5587" s="832">
        <v>0</v>
      </c>
      <c r="AD5587" s="832">
        <v>0</v>
      </c>
      <c r="AE5587" s="832">
        <v>0</v>
      </c>
      <c r="AF5587" s="832">
        <v>0</v>
      </c>
      <c r="AG5587" s="832">
        <v>0</v>
      </c>
      <c r="AH5587" s="832">
        <v>0</v>
      </c>
      <c r="AI5587" s="832">
        <v>0</v>
      </c>
    </row>
    <row r="5588" spans="1:35" ht="15" customHeight="1">
      <c r="A5588" s="832" t="s">
        <v>1150</v>
      </c>
      <c r="B5588" s="832">
        <v>2026</v>
      </c>
      <c r="C5588" s="832" t="s">
        <v>2059</v>
      </c>
      <c r="D5588" s="832" t="s">
        <v>2060</v>
      </c>
      <c r="E5588" s="832" t="s">
        <v>333</v>
      </c>
      <c r="F5588" s="832" t="s">
        <v>1153</v>
      </c>
      <c r="G5588" s="832">
        <v>77995.08</v>
      </c>
      <c r="H5588" s="832">
        <v>53537.15</v>
      </c>
      <c r="I5588" s="832">
        <v>42511.98</v>
      </c>
      <c r="J5588" s="832">
        <v>37358.01</v>
      </c>
      <c r="K5588" s="832">
        <v>52038.43</v>
      </c>
      <c r="L5588" s="832">
        <v>52038.43</v>
      </c>
      <c r="M5588" s="832">
        <v>52038.43</v>
      </c>
      <c r="N5588" s="832">
        <v>52038.43</v>
      </c>
      <c r="O5588" s="832">
        <v>52038.43</v>
      </c>
      <c r="P5588" s="832">
        <v>0</v>
      </c>
      <c r="Q5588" s="832">
        <v>0</v>
      </c>
      <c r="R5588" s="832">
        <v>0</v>
      </c>
      <c r="S5588" s="832">
        <v>0</v>
      </c>
      <c r="T5588" s="832">
        <v>0</v>
      </c>
      <c r="U5588" s="832">
        <v>0</v>
      </c>
      <c r="V5588" s="832">
        <v>0</v>
      </c>
      <c r="W5588" s="832">
        <v>0</v>
      </c>
      <c r="X5588" s="832">
        <v>0</v>
      </c>
      <c r="Y5588" s="832">
        <v>0</v>
      </c>
      <c r="Z5588" s="832">
        <v>0</v>
      </c>
      <c r="AA5588" s="832">
        <v>0</v>
      </c>
      <c r="AB5588" s="832">
        <v>0</v>
      </c>
      <c r="AC5588" s="832">
        <v>0</v>
      </c>
      <c r="AD5588" s="832">
        <v>0</v>
      </c>
      <c r="AE5588" s="832">
        <v>0</v>
      </c>
      <c r="AF5588" s="832">
        <v>0</v>
      </c>
      <c r="AG5588" s="832">
        <v>0</v>
      </c>
      <c r="AH5588" s="832">
        <v>0</v>
      </c>
      <c r="AI5588" s="832">
        <v>0</v>
      </c>
    </row>
    <row r="5589" spans="1:35" ht="15" customHeight="1">
      <c r="A5589" s="832" t="s">
        <v>1150</v>
      </c>
      <c r="B5589" s="832">
        <v>2026</v>
      </c>
      <c r="C5589" s="832" t="s">
        <v>2061</v>
      </c>
      <c r="D5589" s="832" t="s">
        <v>2062</v>
      </c>
      <c r="E5589" s="832" t="s">
        <v>333</v>
      </c>
      <c r="F5589" s="832" t="s">
        <v>1153</v>
      </c>
      <c r="G5589" s="832">
        <v>0</v>
      </c>
      <c r="H5589" s="832">
        <v>0</v>
      </c>
      <c r="I5589" s="832">
        <v>0</v>
      </c>
      <c r="J5589" s="832">
        <v>26.45</v>
      </c>
      <c r="K5589" s="832">
        <v>0</v>
      </c>
      <c r="L5589" s="832">
        <v>0</v>
      </c>
      <c r="M5589" s="832">
        <v>0</v>
      </c>
      <c r="N5589" s="832">
        <v>0</v>
      </c>
      <c r="O5589" s="832">
        <v>0</v>
      </c>
      <c r="P5589" s="832">
        <v>0</v>
      </c>
      <c r="Q5589" s="832">
        <v>0</v>
      </c>
      <c r="R5589" s="832">
        <v>0</v>
      </c>
      <c r="S5589" s="832">
        <v>0</v>
      </c>
      <c r="T5589" s="832">
        <v>0</v>
      </c>
      <c r="U5589" s="832">
        <v>0</v>
      </c>
      <c r="V5589" s="832">
        <v>0</v>
      </c>
      <c r="W5589" s="832">
        <v>0</v>
      </c>
      <c r="X5589" s="832">
        <v>0</v>
      </c>
      <c r="Y5589" s="832">
        <v>0</v>
      </c>
      <c r="Z5589" s="832">
        <v>0</v>
      </c>
      <c r="AA5589" s="832">
        <v>0</v>
      </c>
      <c r="AB5589" s="832">
        <v>0</v>
      </c>
      <c r="AC5589" s="832">
        <v>0</v>
      </c>
      <c r="AD5589" s="832">
        <v>0</v>
      </c>
      <c r="AE5589" s="832">
        <v>0</v>
      </c>
      <c r="AF5589" s="832">
        <v>0</v>
      </c>
      <c r="AG5589" s="832">
        <v>0</v>
      </c>
      <c r="AH5589" s="832">
        <v>0</v>
      </c>
      <c r="AI5589" s="832">
        <v>0</v>
      </c>
    </row>
    <row r="5590" spans="1:35" ht="15" customHeight="1">
      <c r="A5590" s="832" t="s">
        <v>1150</v>
      </c>
      <c r="B5590" s="832">
        <v>2026</v>
      </c>
      <c r="C5590" s="832" t="s">
        <v>2063</v>
      </c>
      <c r="D5590" s="832" t="s">
        <v>2064</v>
      </c>
      <c r="E5590" s="832" t="s">
        <v>333</v>
      </c>
      <c r="F5590" s="832" t="s">
        <v>1153</v>
      </c>
      <c r="G5590" s="832">
        <v>0</v>
      </c>
      <c r="H5590" s="832">
        <v>1842.57</v>
      </c>
      <c r="I5590" s="832">
        <v>4028.31</v>
      </c>
      <c r="J5590" s="832">
        <v>7184.79</v>
      </c>
      <c r="K5590" s="832">
        <v>4777.47</v>
      </c>
      <c r="L5590" s="832">
        <v>1832.49</v>
      </c>
      <c r="M5590" s="832">
        <v>3907.52</v>
      </c>
      <c r="N5590" s="832">
        <v>4519.2299999999996</v>
      </c>
      <c r="O5590" s="832">
        <v>5882.1</v>
      </c>
      <c r="P5590" s="832">
        <v>0</v>
      </c>
      <c r="Q5590" s="832">
        <v>0</v>
      </c>
      <c r="R5590" s="832">
        <v>0</v>
      </c>
      <c r="S5590" s="832">
        <v>0</v>
      </c>
      <c r="T5590" s="832">
        <v>0</v>
      </c>
      <c r="U5590" s="832">
        <v>0</v>
      </c>
      <c r="V5590" s="832">
        <v>0</v>
      </c>
      <c r="W5590" s="832">
        <v>0</v>
      </c>
      <c r="X5590" s="832">
        <v>0</v>
      </c>
      <c r="Y5590" s="832">
        <v>0</v>
      </c>
      <c r="Z5590" s="832">
        <v>0</v>
      </c>
      <c r="AA5590" s="832">
        <v>0</v>
      </c>
      <c r="AB5590" s="832">
        <v>0</v>
      </c>
      <c r="AC5590" s="832">
        <v>0</v>
      </c>
      <c r="AD5590" s="832">
        <v>0</v>
      </c>
      <c r="AE5590" s="832">
        <v>0</v>
      </c>
      <c r="AF5590" s="832">
        <v>0</v>
      </c>
      <c r="AG5590" s="832">
        <v>0</v>
      </c>
      <c r="AH5590" s="832">
        <v>0</v>
      </c>
      <c r="AI5590" s="832">
        <v>0</v>
      </c>
    </row>
    <row r="5591" spans="1:35" ht="15" customHeight="1">
      <c r="A5591" s="832" t="s">
        <v>1150</v>
      </c>
      <c r="B5591" s="832">
        <v>2026</v>
      </c>
      <c r="C5591" s="832" t="s">
        <v>2065</v>
      </c>
      <c r="D5591" s="832" t="s">
        <v>2066</v>
      </c>
      <c r="E5591" s="832" t="s">
        <v>336</v>
      </c>
      <c r="F5591" s="832" t="s">
        <v>1153</v>
      </c>
      <c r="G5591" s="832">
        <v>-1506.23</v>
      </c>
      <c r="H5591" s="832">
        <v>0</v>
      </c>
      <c r="I5591" s="832">
        <v>-8423.4699999999993</v>
      </c>
      <c r="J5591" s="832">
        <v>-31898.73</v>
      </c>
      <c r="K5591" s="832">
        <v>-17193.3</v>
      </c>
      <c r="L5591" s="832">
        <v>-10248.469999999999</v>
      </c>
      <c r="M5591" s="832">
        <v>11459.5</v>
      </c>
      <c r="N5591" s="832">
        <v>26192.41</v>
      </c>
      <c r="O5591" s="832">
        <v>-13671.46</v>
      </c>
      <c r="P5591" s="832">
        <v>0</v>
      </c>
      <c r="Q5591" s="832">
        <v>0</v>
      </c>
      <c r="R5591" s="832">
        <v>0</v>
      </c>
      <c r="S5591" s="832">
        <v>0</v>
      </c>
      <c r="T5591" s="832">
        <v>0</v>
      </c>
      <c r="U5591" s="832">
        <v>0</v>
      </c>
      <c r="V5591" s="832">
        <v>0</v>
      </c>
      <c r="W5591" s="832">
        <v>0</v>
      </c>
      <c r="X5591" s="832">
        <v>0</v>
      </c>
      <c r="Y5591" s="832">
        <v>0</v>
      </c>
      <c r="Z5591" s="832">
        <v>0</v>
      </c>
      <c r="AA5591" s="832">
        <v>0</v>
      </c>
      <c r="AB5591" s="832">
        <v>0</v>
      </c>
      <c r="AC5591" s="832">
        <v>0</v>
      </c>
      <c r="AD5591" s="832">
        <v>0</v>
      </c>
      <c r="AE5591" s="832">
        <v>0</v>
      </c>
      <c r="AF5591" s="832">
        <v>0</v>
      </c>
      <c r="AG5591" s="832">
        <v>0</v>
      </c>
      <c r="AH5591" s="832">
        <v>0</v>
      </c>
      <c r="AI5591" s="832">
        <v>0</v>
      </c>
    </row>
    <row r="5592" spans="1:35" ht="15" customHeight="1">
      <c r="A5592" s="832" t="s">
        <v>1150</v>
      </c>
      <c r="B5592" s="832">
        <v>2026</v>
      </c>
      <c r="C5592" s="832" t="s">
        <v>2067</v>
      </c>
      <c r="D5592" s="832" t="s">
        <v>2068</v>
      </c>
      <c r="E5592" s="832" t="s">
        <v>2032</v>
      </c>
      <c r="F5592" s="832" t="s">
        <v>1153</v>
      </c>
      <c r="G5592" s="832">
        <v>18452.36</v>
      </c>
      <c r="H5592" s="832">
        <v>11321.69</v>
      </c>
      <c r="I5592" s="832">
        <v>28237.8</v>
      </c>
      <c r="J5592" s="832">
        <v>15213.12</v>
      </c>
      <c r="K5592" s="832">
        <v>13478.16</v>
      </c>
      <c r="L5592" s="832">
        <v>12907.1</v>
      </c>
      <c r="M5592" s="832">
        <v>17836.61</v>
      </c>
      <c r="N5592" s="832">
        <v>24481.18</v>
      </c>
      <c r="O5592" s="832">
        <v>33778.9</v>
      </c>
      <c r="P5592" s="832">
        <v>0</v>
      </c>
      <c r="Q5592" s="832">
        <v>0</v>
      </c>
      <c r="R5592" s="832">
        <v>0</v>
      </c>
      <c r="S5592" s="832">
        <v>0</v>
      </c>
      <c r="T5592" s="832">
        <v>0</v>
      </c>
      <c r="U5592" s="832">
        <v>0</v>
      </c>
      <c r="V5592" s="832">
        <v>0</v>
      </c>
      <c r="W5592" s="832">
        <v>0</v>
      </c>
      <c r="X5592" s="832">
        <v>0</v>
      </c>
      <c r="Y5592" s="832">
        <v>0</v>
      </c>
      <c r="Z5592" s="832">
        <v>0</v>
      </c>
      <c r="AA5592" s="832">
        <v>0</v>
      </c>
      <c r="AB5592" s="832">
        <v>0</v>
      </c>
      <c r="AC5592" s="832">
        <v>0</v>
      </c>
      <c r="AD5592" s="832">
        <v>0</v>
      </c>
      <c r="AE5592" s="832">
        <v>0</v>
      </c>
      <c r="AF5592" s="832">
        <v>0</v>
      </c>
      <c r="AG5592" s="832">
        <v>0</v>
      </c>
      <c r="AH5592" s="832">
        <v>0</v>
      </c>
      <c r="AI5592" s="832">
        <v>0</v>
      </c>
    </row>
    <row r="5593" spans="1:35" ht="15" customHeight="1">
      <c r="A5593" s="832" t="s">
        <v>1150</v>
      </c>
      <c r="B5593" s="832">
        <v>2026</v>
      </c>
      <c r="C5593" s="832" t="s">
        <v>2069</v>
      </c>
      <c r="D5593" s="832" t="s">
        <v>2070</v>
      </c>
      <c r="E5593" s="832" t="s">
        <v>2032</v>
      </c>
      <c r="F5593" s="832" t="s">
        <v>1153</v>
      </c>
      <c r="G5593" s="832">
        <v>94966.43</v>
      </c>
      <c r="H5593" s="832">
        <v>96414.73</v>
      </c>
      <c r="I5593" s="832">
        <v>98244.11</v>
      </c>
      <c r="J5593" s="832">
        <v>70337.899999999994</v>
      </c>
      <c r="K5593" s="832">
        <v>76801.600000000006</v>
      </c>
      <c r="L5593" s="832">
        <v>90845.38</v>
      </c>
      <c r="M5593" s="832">
        <v>117542.61</v>
      </c>
      <c r="N5593" s="832">
        <v>74585.5</v>
      </c>
      <c r="O5593" s="832">
        <v>74585.5</v>
      </c>
      <c r="P5593" s="832">
        <v>0</v>
      </c>
      <c r="Q5593" s="832">
        <v>0</v>
      </c>
      <c r="R5593" s="832">
        <v>0</v>
      </c>
      <c r="S5593" s="832">
        <v>0</v>
      </c>
      <c r="T5593" s="832">
        <v>0</v>
      </c>
      <c r="U5593" s="832">
        <v>0</v>
      </c>
      <c r="V5593" s="832">
        <v>0</v>
      </c>
      <c r="W5593" s="832">
        <v>0</v>
      </c>
      <c r="X5593" s="832">
        <v>0</v>
      </c>
      <c r="Y5593" s="832">
        <v>0</v>
      </c>
      <c r="Z5593" s="832">
        <v>0</v>
      </c>
      <c r="AA5593" s="832">
        <v>0</v>
      </c>
      <c r="AB5593" s="832">
        <v>0</v>
      </c>
      <c r="AC5593" s="832">
        <v>0</v>
      </c>
      <c r="AD5593" s="832">
        <v>0</v>
      </c>
      <c r="AE5593" s="832">
        <v>0</v>
      </c>
      <c r="AF5593" s="832">
        <v>0</v>
      </c>
      <c r="AG5593" s="832">
        <v>0</v>
      </c>
      <c r="AH5593" s="832">
        <v>0</v>
      </c>
      <c r="AI5593" s="832">
        <v>0</v>
      </c>
    </row>
    <row r="5594" spans="1:35" ht="15" customHeight="1">
      <c r="A5594" s="832" t="s">
        <v>1150</v>
      </c>
      <c r="B5594" s="832">
        <v>2026</v>
      </c>
      <c r="C5594" s="832" t="s">
        <v>2071</v>
      </c>
      <c r="D5594" s="832" t="s">
        <v>2072</v>
      </c>
      <c r="E5594" s="832" t="s">
        <v>2032</v>
      </c>
      <c r="F5594" s="832" t="s">
        <v>1153</v>
      </c>
      <c r="G5594" s="832">
        <v>12849.5</v>
      </c>
      <c r="H5594" s="832">
        <v>11658.01</v>
      </c>
      <c r="I5594" s="832">
        <v>17186.37</v>
      </c>
      <c r="J5594" s="832">
        <v>9236.64</v>
      </c>
      <c r="K5594" s="832">
        <v>9158.48</v>
      </c>
      <c r="L5594" s="832">
        <v>11030.03</v>
      </c>
      <c r="M5594" s="832">
        <v>19359.740000000002</v>
      </c>
      <c r="N5594" s="832">
        <v>19997.689999999999</v>
      </c>
      <c r="O5594" s="832">
        <v>28897.439999999999</v>
      </c>
      <c r="P5594" s="832">
        <v>0</v>
      </c>
      <c r="Q5594" s="832">
        <v>0</v>
      </c>
      <c r="R5594" s="832">
        <v>0</v>
      </c>
      <c r="S5594" s="832">
        <v>0</v>
      </c>
      <c r="T5594" s="832">
        <v>0</v>
      </c>
      <c r="U5594" s="832">
        <v>0</v>
      </c>
      <c r="V5594" s="832">
        <v>0</v>
      </c>
      <c r="W5594" s="832">
        <v>0</v>
      </c>
      <c r="X5594" s="832">
        <v>0</v>
      </c>
      <c r="Y5594" s="832">
        <v>0</v>
      </c>
      <c r="Z5594" s="832">
        <v>0</v>
      </c>
      <c r="AA5594" s="832">
        <v>0</v>
      </c>
      <c r="AB5594" s="832">
        <v>0</v>
      </c>
      <c r="AC5594" s="832">
        <v>0</v>
      </c>
      <c r="AD5594" s="832">
        <v>0</v>
      </c>
      <c r="AE5594" s="832">
        <v>0</v>
      </c>
      <c r="AF5594" s="832">
        <v>0</v>
      </c>
      <c r="AG5594" s="832">
        <v>0</v>
      </c>
      <c r="AH5594" s="832">
        <v>0</v>
      </c>
      <c r="AI5594" s="832">
        <v>0</v>
      </c>
    </row>
    <row r="5595" spans="1:35" ht="15" customHeight="1">
      <c r="A5595" s="832" t="s">
        <v>1150</v>
      </c>
      <c r="B5595" s="832">
        <v>2026</v>
      </c>
      <c r="C5595" s="832" t="s">
        <v>2073</v>
      </c>
      <c r="D5595" s="832" t="s">
        <v>2074</v>
      </c>
      <c r="E5595" s="832" t="s">
        <v>2032</v>
      </c>
      <c r="F5595" s="832" t="s">
        <v>1153</v>
      </c>
      <c r="G5595" s="832">
        <v>0</v>
      </c>
      <c r="H5595" s="832">
        <v>0</v>
      </c>
      <c r="I5595" s="832">
        <v>0</v>
      </c>
      <c r="J5595" s="832">
        <v>0</v>
      </c>
      <c r="K5595" s="832">
        <v>0</v>
      </c>
      <c r="L5595" s="832">
        <v>0</v>
      </c>
      <c r="M5595" s="832">
        <v>0</v>
      </c>
      <c r="N5595" s="832">
        <v>0</v>
      </c>
      <c r="O5595" s="832">
        <v>0</v>
      </c>
      <c r="P5595" s="832">
        <v>0</v>
      </c>
      <c r="Q5595" s="832">
        <v>0</v>
      </c>
      <c r="R5595" s="832">
        <v>0</v>
      </c>
      <c r="S5595" s="832">
        <v>0</v>
      </c>
      <c r="T5595" s="832">
        <v>0</v>
      </c>
      <c r="U5595" s="832">
        <v>0</v>
      </c>
      <c r="V5595" s="832">
        <v>0</v>
      </c>
      <c r="W5595" s="832">
        <v>0</v>
      </c>
      <c r="X5595" s="832">
        <v>0</v>
      </c>
      <c r="Y5595" s="832">
        <v>0</v>
      </c>
      <c r="Z5595" s="832">
        <v>0</v>
      </c>
      <c r="AA5595" s="832">
        <v>0</v>
      </c>
      <c r="AB5595" s="832">
        <v>0</v>
      </c>
      <c r="AC5595" s="832">
        <v>0</v>
      </c>
      <c r="AD5595" s="832">
        <v>0</v>
      </c>
      <c r="AE5595" s="832">
        <v>0</v>
      </c>
      <c r="AF5595" s="832">
        <v>0</v>
      </c>
      <c r="AG5595" s="832">
        <v>0</v>
      </c>
      <c r="AH5595" s="832">
        <v>0</v>
      </c>
      <c r="AI5595" s="832">
        <v>0</v>
      </c>
    </row>
    <row r="5596" spans="1:35" ht="15" customHeight="1">
      <c r="A5596" s="832" t="s">
        <v>1150</v>
      </c>
      <c r="B5596" s="832">
        <v>2026</v>
      </c>
      <c r="C5596" s="832" t="s">
        <v>2075</v>
      </c>
      <c r="D5596" s="832" t="s">
        <v>2076</v>
      </c>
      <c r="E5596" s="832" t="s">
        <v>1854</v>
      </c>
      <c r="F5596" s="832" t="s">
        <v>1153</v>
      </c>
      <c r="G5596" s="832">
        <v>2718.8</v>
      </c>
      <c r="H5596" s="832">
        <v>-11055.33</v>
      </c>
      <c r="I5596" s="832">
        <v>6411.17</v>
      </c>
      <c r="J5596" s="832">
        <v>9910.0400000000009</v>
      </c>
      <c r="K5596" s="832">
        <v>2904.42</v>
      </c>
      <c r="L5596" s="832">
        <v>6435.37</v>
      </c>
      <c r="M5596" s="832">
        <v>2104.5700000000002</v>
      </c>
      <c r="N5596" s="832">
        <v>-8959.8700000000008</v>
      </c>
      <c r="O5596" s="832">
        <v>-7959.87</v>
      </c>
      <c r="P5596" s="832">
        <v>0</v>
      </c>
      <c r="Q5596" s="832">
        <v>0</v>
      </c>
      <c r="R5596" s="832">
        <v>0</v>
      </c>
      <c r="S5596" s="832">
        <v>0</v>
      </c>
      <c r="T5596" s="832">
        <v>0</v>
      </c>
      <c r="U5596" s="832">
        <v>0</v>
      </c>
      <c r="V5596" s="832">
        <v>0</v>
      </c>
      <c r="W5596" s="832">
        <v>0</v>
      </c>
      <c r="X5596" s="832">
        <v>0</v>
      </c>
      <c r="Y5596" s="832">
        <v>0</v>
      </c>
      <c r="Z5596" s="832">
        <v>0</v>
      </c>
      <c r="AA5596" s="832">
        <v>0</v>
      </c>
      <c r="AB5596" s="832">
        <v>0</v>
      </c>
      <c r="AC5596" s="832">
        <v>0</v>
      </c>
      <c r="AD5596" s="832">
        <v>0</v>
      </c>
      <c r="AE5596" s="832">
        <v>0</v>
      </c>
      <c r="AF5596" s="832">
        <v>0</v>
      </c>
      <c r="AG5596" s="832">
        <v>0</v>
      </c>
      <c r="AH5596" s="832">
        <v>0</v>
      </c>
      <c r="AI5596" s="832">
        <v>0</v>
      </c>
    </row>
    <row r="5597" spans="1:35" ht="15" customHeight="1">
      <c r="A5597" s="832" t="s">
        <v>1150</v>
      </c>
      <c r="B5597" s="832">
        <v>2026</v>
      </c>
      <c r="C5597" s="832" t="s">
        <v>2077</v>
      </c>
      <c r="D5597" s="832" t="s">
        <v>656</v>
      </c>
      <c r="E5597" s="832" t="s">
        <v>333</v>
      </c>
      <c r="F5597" s="832" t="s">
        <v>1153</v>
      </c>
      <c r="G5597" s="832">
        <v>0</v>
      </c>
      <c r="H5597" s="832">
        <v>180375.88</v>
      </c>
      <c r="I5597" s="832">
        <v>267957.53000000003</v>
      </c>
      <c r="J5597" s="832">
        <v>526810.24</v>
      </c>
      <c r="K5597" s="832">
        <v>242941.21</v>
      </c>
      <c r="L5597" s="832">
        <v>298962.40000000002</v>
      </c>
      <c r="M5597" s="832">
        <v>282736.58</v>
      </c>
      <c r="N5597" s="832">
        <v>271405.67</v>
      </c>
      <c r="O5597" s="832">
        <v>336627.74</v>
      </c>
      <c r="P5597" s="832">
        <v>0</v>
      </c>
      <c r="Q5597" s="832">
        <v>0</v>
      </c>
      <c r="R5597" s="832">
        <v>0</v>
      </c>
      <c r="S5597" s="832">
        <v>0</v>
      </c>
      <c r="T5597" s="832">
        <v>0</v>
      </c>
      <c r="U5597" s="832">
        <v>0</v>
      </c>
      <c r="V5597" s="832">
        <v>0</v>
      </c>
      <c r="W5597" s="832">
        <v>0</v>
      </c>
      <c r="X5597" s="832">
        <v>0</v>
      </c>
      <c r="Y5597" s="832">
        <v>0</v>
      </c>
      <c r="Z5597" s="832">
        <v>0</v>
      </c>
      <c r="AA5597" s="832">
        <v>0</v>
      </c>
      <c r="AB5597" s="832">
        <v>0</v>
      </c>
      <c r="AC5597" s="832">
        <v>0</v>
      </c>
      <c r="AD5597" s="832">
        <v>0</v>
      </c>
      <c r="AE5597" s="832">
        <v>0</v>
      </c>
      <c r="AF5597" s="832">
        <v>0</v>
      </c>
      <c r="AG5597" s="832">
        <v>0</v>
      </c>
      <c r="AH5597" s="832">
        <v>0</v>
      </c>
      <c r="AI5597" s="832">
        <v>0</v>
      </c>
    </row>
    <row r="5598" spans="1:35" ht="15" customHeight="1">
      <c r="A5598" s="832" t="s">
        <v>1150</v>
      </c>
      <c r="B5598" s="832">
        <v>2026</v>
      </c>
      <c r="C5598" s="832" t="s">
        <v>2078</v>
      </c>
      <c r="D5598" s="832" t="s">
        <v>2079</v>
      </c>
      <c r="E5598" s="832" t="s">
        <v>333</v>
      </c>
      <c r="F5598" s="832" t="s">
        <v>1153</v>
      </c>
      <c r="G5598" s="832">
        <v>0</v>
      </c>
      <c r="H5598" s="832">
        <v>-223443.43</v>
      </c>
      <c r="I5598" s="832">
        <v>-293130.7</v>
      </c>
      <c r="J5598" s="832">
        <v>-490897.52</v>
      </c>
      <c r="K5598" s="832">
        <v>-182899.65</v>
      </c>
      <c r="L5598" s="832">
        <v>-166850.15</v>
      </c>
      <c r="M5598" s="832">
        <v>-236357.83</v>
      </c>
      <c r="N5598" s="832">
        <v>-224850.88</v>
      </c>
      <c r="O5598" s="832">
        <v>-257145.03</v>
      </c>
      <c r="P5598" s="832">
        <v>0</v>
      </c>
      <c r="Q5598" s="832">
        <v>0</v>
      </c>
      <c r="R5598" s="832">
        <v>0</v>
      </c>
      <c r="S5598" s="832">
        <v>0</v>
      </c>
      <c r="T5598" s="832">
        <v>0</v>
      </c>
      <c r="U5598" s="832">
        <v>0</v>
      </c>
      <c r="V5598" s="832">
        <v>0</v>
      </c>
      <c r="W5598" s="832">
        <v>0</v>
      </c>
      <c r="X5598" s="832">
        <v>0</v>
      </c>
      <c r="Y5598" s="832">
        <v>0</v>
      </c>
      <c r="Z5598" s="832">
        <v>0</v>
      </c>
      <c r="AA5598" s="832">
        <v>0</v>
      </c>
      <c r="AB5598" s="832">
        <v>0</v>
      </c>
      <c r="AC5598" s="832">
        <v>0</v>
      </c>
      <c r="AD5598" s="832">
        <v>0</v>
      </c>
      <c r="AE5598" s="832">
        <v>0</v>
      </c>
      <c r="AF5598" s="832">
        <v>0</v>
      </c>
      <c r="AG5598" s="832">
        <v>0</v>
      </c>
      <c r="AH5598" s="832">
        <v>0</v>
      </c>
      <c r="AI5598" s="832">
        <v>0</v>
      </c>
    </row>
    <row r="5599" spans="1:35" ht="15" customHeight="1">
      <c r="A5599" s="832" t="s">
        <v>1150</v>
      </c>
      <c r="B5599" s="832">
        <v>2026</v>
      </c>
      <c r="C5599" s="832" t="s">
        <v>2080</v>
      </c>
      <c r="D5599" s="832" t="s">
        <v>2081</v>
      </c>
      <c r="E5599" s="832" t="s">
        <v>333</v>
      </c>
      <c r="F5599" s="832" t="s">
        <v>1153</v>
      </c>
      <c r="G5599" s="832">
        <v>1845.31</v>
      </c>
      <c r="H5599" s="832">
        <v>1845.31</v>
      </c>
      <c r="I5599" s="832">
        <v>1845.31</v>
      </c>
      <c r="J5599" s="832">
        <v>1845.31</v>
      </c>
      <c r="K5599" s="832">
        <v>1845.31</v>
      </c>
      <c r="L5599" s="832">
        <v>1845.31</v>
      </c>
      <c r="M5599" s="832">
        <v>1845.31</v>
      </c>
      <c r="N5599" s="832">
        <v>1845.31</v>
      </c>
      <c r="O5599" s="832">
        <v>1845.31</v>
      </c>
      <c r="P5599" s="832">
        <v>0</v>
      </c>
      <c r="Q5599" s="832">
        <v>0</v>
      </c>
      <c r="R5599" s="832">
        <v>0</v>
      </c>
      <c r="S5599" s="832">
        <v>0</v>
      </c>
      <c r="T5599" s="832">
        <v>0</v>
      </c>
      <c r="U5599" s="832">
        <v>0</v>
      </c>
      <c r="V5599" s="832">
        <v>0</v>
      </c>
      <c r="W5599" s="832">
        <v>0</v>
      </c>
      <c r="X5599" s="832">
        <v>0</v>
      </c>
      <c r="Y5599" s="832">
        <v>0</v>
      </c>
      <c r="Z5599" s="832">
        <v>0</v>
      </c>
      <c r="AA5599" s="832">
        <v>0</v>
      </c>
      <c r="AB5599" s="832">
        <v>0</v>
      </c>
      <c r="AC5599" s="832">
        <v>0</v>
      </c>
      <c r="AD5599" s="832">
        <v>0</v>
      </c>
      <c r="AE5599" s="832">
        <v>0</v>
      </c>
      <c r="AF5599" s="832">
        <v>0</v>
      </c>
      <c r="AG5599" s="832">
        <v>0</v>
      </c>
      <c r="AH5599" s="832">
        <v>0</v>
      </c>
      <c r="AI5599" s="832">
        <v>0</v>
      </c>
    </row>
    <row r="5600" spans="1:35" ht="15" customHeight="1">
      <c r="A5600" s="832" t="s">
        <v>1150</v>
      </c>
      <c r="B5600" s="832">
        <v>2026</v>
      </c>
      <c r="C5600" s="832" t="s">
        <v>2082</v>
      </c>
      <c r="D5600" s="832" t="s">
        <v>657</v>
      </c>
      <c r="E5600" s="832" t="s">
        <v>333</v>
      </c>
      <c r="F5600" s="832" t="s">
        <v>1153</v>
      </c>
      <c r="G5600" s="832">
        <v>0</v>
      </c>
      <c r="H5600" s="832">
        <v>0</v>
      </c>
      <c r="I5600" s="832">
        <v>0</v>
      </c>
      <c r="J5600" s="832">
        <v>0</v>
      </c>
      <c r="K5600" s="832">
        <v>1495.72</v>
      </c>
      <c r="L5600" s="832">
        <v>-5208.5200000000004</v>
      </c>
      <c r="M5600" s="832">
        <v>-3653.62</v>
      </c>
      <c r="N5600" s="832">
        <v>-3653.62</v>
      </c>
      <c r="O5600" s="832">
        <v>-3653.62</v>
      </c>
      <c r="P5600" s="832">
        <v>0</v>
      </c>
      <c r="Q5600" s="832">
        <v>0</v>
      </c>
      <c r="R5600" s="832">
        <v>0</v>
      </c>
      <c r="S5600" s="832">
        <v>0</v>
      </c>
      <c r="T5600" s="832">
        <v>0</v>
      </c>
      <c r="U5600" s="832">
        <v>0</v>
      </c>
      <c r="V5600" s="832">
        <v>0</v>
      </c>
      <c r="W5600" s="832">
        <v>0</v>
      </c>
      <c r="X5600" s="832">
        <v>0</v>
      </c>
      <c r="Y5600" s="832">
        <v>0</v>
      </c>
      <c r="Z5600" s="832">
        <v>0</v>
      </c>
      <c r="AA5600" s="832">
        <v>0</v>
      </c>
      <c r="AB5600" s="832">
        <v>0</v>
      </c>
      <c r="AC5600" s="832">
        <v>0</v>
      </c>
      <c r="AD5600" s="832">
        <v>0</v>
      </c>
      <c r="AE5600" s="832">
        <v>0</v>
      </c>
      <c r="AF5600" s="832">
        <v>0</v>
      </c>
      <c r="AG5600" s="832">
        <v>0</v>
      </c>
      <c r="AH5600" s="832">
        <v>0</v>
      </c>
      <c r="AI5600" s="832">
        <v>0</v>
      </c>
    </row>
    <row r="5601" spans="1:35" ht="15" customHeight="1">
      <c r="A5601" s="832" t="s">
        <v>1150</v>
      </c>
      <c r="B5601" s="832">
        <v>2026</v>
      </c>
      <c r="C5601" s="832" t="s">
        <v>2083</v>
      </c>
      <c r="D5601" s="832" t="s">
        <v>656</v>
      </c>
      <c r="E5601" s="832" t="s">
        <v>333</v>
      </c>
      <c r="F5601" s="832" t="s">
        <v>1153</v>
      </c>
      <c r="G5601" s="832">
        <v>0</v>
      </c>
      <c r="H5601" s="832">
        <v>0</v>
      </c>
      <c r="I5601" s="832">
        <v>0</v>
      </c>
      <c r="J5601" s="832">
        <v>0</v>
      </c>
      <c r="K5601" s="832">
        <v>0</v>
      </c>
      <c r="L5601" s="832">
        <v>0</v>
      </c>
      <c r="M5601" s="832">
        <v>0</v>
      </c>
      <c r="N5601" s="832">
        <v>0</v>
      </c>
      <c r="O5601" s="832">
        <v>0</v>
      </c>
      <c r="P5601" s="832">
        <v>0</v>
      </c>
      <c r="Q5601" s="832">
        <v>0</v>
      </c>
      <c r="R5601" s="832">
        <v>0</v>
      </c>
      <c r="S5601" s="832">
        <v>0</v>
      </c>
      <c r="T5601" s="832">
        <v>0</v>
      </c>
      <c r="U5601" s="832">
        <v>0</v>
      </c>
      <c r="V5601" s="832">
        <v>0</v>
      </c>
      <c r="W5601" s="832">
        <v>0</v>
      </c>
      <c r="X5601" s="832">
        <v>0</v>
      </c>
      <c r="Y5601" s="832">
        <v>0</v>
      </c>
      <c r="Z5601" s="832">
        <v>0</v>
      </c>
      <c r="AA5601" s="832">
        <v>0</v>
      </c>
      <c r="AB5601" s="832">
        <v>0</v>
      </c>
      <c r="AC5601" s="832">
        <v>0</v>
      </c>
      <c r="AD5601" s="832">
        <v>0</v>
      </c>
      <c r="AE5601" s="832">
        <v>0</v>
      </c>
      <c r="AF5601" s="832">
        <v>0</v>
      </c>
      <c r="AG5601" s="832">
        <v>0</v>
      </c>
      <c r="AH5601" s="832">
        <v>0</v>
      </c>
      <c r="AI5601" s="832">
        <v>0</v>
      </c>
    </row>
    <row r="5602" spans="1:35" ht="15" customHeight="1">
      <c r="A5602" s="832" t="s">
        <v>1150</v>
      </c>
      <c r="B5602" s="832">
        <v>2026</v>
      </c>
      <c r="C5602" s="832" t="s">
        <v>2084</v>
      </c>
      <c r="D5602" s="832" t="s">
        <v>2085</v>
      </c>
      <c r="E5602" s="832" t="s">
        <v>333</v>
      </c>
      <c r="F5602" s="832" t="s">
        <v>1153</v>
      </c>
      <c r="G5602" s="832">
        <v>0</v>
      </c>
      <c r="H5602" s="832">
        <v>0</v>
      </c>
      <c r="I5602" s="832">
        <v>0</v>
      </c>
      <c r="J5602" s="832">
        <v>0</v>
      </c>
      <c r="K5602" s="832">
        <v>0</v>
      </c>
      <c r="L5602" s="832">
        <v>0</v>
      </c>
      <c r="M5602" s="832">
        <v>0</v>
      </c>
      <c r="N5602" s="832">
        <v>0</v>
      </c>
      <c r="O5602" s="832">
        <v>0</v>
      </c>
      <c r="P5602" s="832">
        <v>0</v>
      </c>
      <c r="Q5602" s="832">
        <v>0</v>
      </c>
      <c r="R5602" s="832">
        <v>0</v>
      </c>
      <c r="S5602" s="832">
        <v>0</v>
      </c>
      <c r="T5602" s="832">
        <v>0</v>
      </c>
      <c r="U5602" s="832">
        <v>0</v>
      </c>
      <c r="V5602" s="832">
        <v>0</v>
      </c>
      <c r="W5602" s="832">
        <v>0</v>
      </c>
      <c r="X5602" s="832">
        <v>0</v>
      </c>
      <c r="Y5602" s="832">
        <v>0</v>
      </c>
      <c r="Z5602" s="832">
        <v>0</v>
      </c>
      <c r="AA5602" s="832">
        <v>0</v>
      </c>
      <c r="AB5602" s="832">
        <v>0</v>
      </c>
      <c r="AC5602" s="832">
        <v>0</v>
      </c>
      <c r="AD5602" s="832">
        <v>0</v>
      </c>
      <c r="AE5602" s="832">
        <v>0</v>
      </c>
      <c r="AF5602" s="832">
        <v>0</v>
      </c>
      <c r="AG5602" s="832">
        <v>0</v>
      </c>
      <c r="AH5602" s="832">
        <v>0</v>
      </c>
      <c r="AI5602" s="832">
        <v>0</v>
      </c>
    </row>
    <row r="5603" spans="1:35" ht="15" customHeight="1">
      <c r="A5603" s="832" t="s">
        <v>1150</v>
      </c>
      <c r="B5603" s="832">
        <v>2026</v>
      </c>
      <c r="C5603" s="832" t="s">
        <v>2086</v>
      </c>
      <c r="D5603" s="832" t="s">
        <v>2087</v>
      </c>
      <c r="E5603" s="832" t="s">
        <v>1813</v>
      </c>
      <c r="F5603" s="832" t="s">
        <v>1153</v>
      </c>
      <c r="G5603" s="832">
        <v>-12764.38</v>
      </c>
      <c r="H5603" s="832">
        <v>-14289.38</v>
      </c>
      <c r="I5603" s="832">
        <v>-18125.38</v>
      </c>
      <c r="J5603" s="832">
        <v>20854.62</v>
      </c>
      <c r="K5603" s="832">
        <v>63305.62</v>
      </c>
      <c r="L5603" s="832">
        <v>111324.62</v>
      </c>
      <c r="M5603" s="832">
        <v>-12153.64</v>
      </c>
      <c r="N5603" s="832">
        <v>68750.36</v>
      </c>
      <c r="O5603" s="832">
        <v>84518.36</v>
      </c>
      <c r="P5603" s="832">
        <v>0</v>
      </c>
      <c r="Q5603" s="832">
        <v>0</v>
      </c>
      <c r="R5603" s="832">
        <v>0</v>
      </c>
      <c r="S5603" s="832">
        <v>0</v>
      </c>
      <c r="T5603" s="832">
        <v>0</v>
      </c>
      <c r="U5603" s="832">
        <v>0</v>
      </c>
      <c r="V5603" s="832">
        <v>0</v>
      </c>
      <c r="W5603" s="832">
        <v>0</v>
      </c>
      <c r="X5603" s="832">
        <v>0</v>
      </c>
      <c r="Y5603" s="832">
        <v>0</v>
      </c>
      <c r="Z5603" s="832">
        <v>0</v>
      </c>
      <c r="AA5603" s="832">
        <v>0</v>
      </c>
      <c r="AB5603" s="832">
        <v>0</v>
      </c>
      <c r="AC5603" s="832">
        <v>0</v>
      </c>
      <c r="AD5603" s="832">
        <v>0</v>
      </c>
      <c r="AE5603" s="832">
        <v>0</v>
      </c>
      <c r="AF5603" s="832">
        <v>0</v>
      </c>
      <c r="AG5603" s="832">
        <v>0</v>
      </c>
      <c r="AH5603" s="832">
        <v>0</v>
      </c>
      <c r="AI5603" s="832">
        <v>0</v>
      </c>
    </row>
    <row r="5604" spans="1:35" ht="15" customHeight="1">
      <c r="A5604" s="832" t="s">
        <v>1150</v>
      </c>
      <c r="B5604" s="832">
        <v>2026</v>
      </c>
      <c r="C5604" s="832" t="s">
        <v>2088</v>
      </c>
      <c r="D5604" s="832" t="s">
        <v>2089</v>
      </c>
      <c r="E5604" s="832" t="s">
        <v>1813</v>
      </c>
      <c r="F5604" s="832" t="s">
        <v>1153</v>
      </c>
      <c r="G5604" s="832">
        <v>5403.17</v>
      </c>
      <c r="H5604" s="832">
        <v>6943.17</v>
      </c>
      <c r="I5604" s="832">
        <v>3992.67</v>
      </c>
      <c r="J5604" s="832">
        <v>-1653.76</v>
      </c>
      <c r="K5604" s="832">
        <v>-4841.26</v>
      </c>
      <c r="L5604" s="832">
        <v>192.69</v>
      </c>
      <c r="M5604" s="832">
        <v>392.85</v>
      </c>
      <c r="N5604" s="832">
        <v>4369.3900000000003</v>
      </c>
      <c r="O5604" s="832">
        <v>6685.11</v>
      </c>
      <c r="P5604" s="832">
        <v>0</v>
      </c>
      <c r="Q5604" s="832">
        <v>0</v>
      </c>
      <c r="R5604" s="832">
        <v>0</v>
      </c>
      <c r="S5604" s="832">
        <v>0</v>
      </c>
      <c r="T5604" s="832">
        <v>0</v>
      </c>
      <c r="U5604" s="832">
        <v>0</v>
      </c>
      <c r="V5604" s="832">
        <v>0</v>
      </c>
      <c r="W5604" s="832">
        <v>0</v>
      </c>
      <c r="X5604" s="832">
        <v>0</v>
      </c>
      <c r="Y5604" s="832">
        <v>0</v>
      </c>
      <c r="Z5604" s="832">
        <v>0</v>
      </c>
      <c r="AA5604" s="832">
        <v>0</v>
      </c>
      <c r="AB5604" s="832">
        <v>0</v>
      </c>
      <c r="AC5604" s="832">
        <v>0</v>
      </c>
      <c r="AD5604" s="832">
        <v>0</v>
      </c>
      <c r="AE5604" s="832">
        <v>0</v>
      </c>
      <c r="AF5604" s="832">
        <v>0</v>
      </c>
      <c r="AG5604" s="832">
        <v>0</v>
      </c>
      <c r="AH5604" s="832">
        <v>0</v>
      </c>
      <c r="AI5604" s="832">
        <v>0</v>
      </c>
    </row>
    <row r="5605" spans="1:35" ht="15" customHeight="1">
      <c r="A5605" s="832" t="s">
        <v>1150</v>
      </c>
      <c r="B5605" s="832">
        <v>2026</v>
      </c>
      <c r="C5605" s="832" t="s">
        <v>2090</v>
      </c>
      <c r="D5605" s="832" t="s">
        <v>2091</v>
      </c>
      <c r="E5605" s="832" t="s">
        <v>1813</v>
      </c>
      <c r="F5605" s="832" t="s">
        <v>1153</v>
      </c>
      <c r="G5605" s="832">
        <v>18338.34</v>
      </c>
      <c r="H5605" s="832">
        <v>19283.34</v>
      </c>
      <c r="I5605" s="832">
        <v>17625.580000000002</v>
      </c>
      <c r="J5605" s="832">
        <v>18108.46</v>
      </c>
      <c r="K5605" s="832">
        <v>18108.46</v>
      </c>
      <c r="L5605" s="832">
        <v>18108.46</v>
      </c>
      <c r="M5605" s="832">
        <v>18108.46</v>
      </c>
      <c r="N5605" s="832">
        <v>18108.46</v>
      </c>
      <c r="O5605" s="832">
        <v>18108.46</v>
      </c>
      <c r="P5605" s="832">
        <v>0</v>
      </c>
      <c r="Q5605" s="832">
        <v>0</v>
      </c>
      <c r="R5605" s="832">
        <v>0</v>
      </c>
      <c r="S5605" s="832">
        <v>0</v>
      </c>
      <c r="T5605" s="832">
        <v>0</v>
      </c>
      <c r="U5605" s="832">
        <v>0</v>
      </c>
      <c r="V5605" s="832">
        <v>0</v>
      </c>
      <c r="W5605" s="832">
        <v>0</v>
      </c>
      <c r="X5605" s="832">
        <v>0</v>
      </c>
      <c r="Y5605" s="832">
        <v>0</v>
      </c>
      <c r="Z5605" s="832">
        <v>0</v>
      </c>
      <c r="AA5605" s="832">
        <v>0</v>
      </c>
      <c r="AB5605" s="832">
        <v>0</v>
      </c>
      <c r="AC5605" s="832">
        <v>0</v>
      </c>
      <c r="AD5605" s="832">
        <v>0</v>
      </c>
      <c r="AE5605" s="832">
        <v>0</v>
      </c>
      <c r="AF5605" s="832">
        <v>0</v>
      </c>
      <c r="AG5605" s="832">
        <v>0</v>
      </c>
      <c r="AH5605" s="832">
        <v>0</v>
      </c>
      <c r="AI5605" s="832">
        <v>0</v>
      </c>
    </row>
    <row r="5606" spans="1:35" ht="15" customHeight="1">
      <c r="A5606" s="832" t="s">
        <v>1150</v>
      </c>
      <c r="B5606" s="832">
        <v>2026</v>
      </c>
      <c r="C5606" s="832" t="s">
        <v>2092</v>
      </c>
      <c r="D5606" s="832" t="s">
        <v>2093</v>
      </c>
      <c r="E5606" s="832" t="s">
        <v>1813</v>
      </c>
      <c r="F5606" s="832" t="s">
        <v>1153</v>
      </c>
      <c r="G5606" s="832">
        <v>2900.94</v>
      </c>
      <c r="H5606" s="832">
        <v>2113.85</v>
      </c>
      <c r="I5606" s="832">
        <v>2539.4699999999998</v>
      </c>
      <c r="J5606" s="832">
        <v>3039.47</v>
      </c>
      <c r="K5606" s="832">
        <v>3039.47</v>
      </c>
      <c r="L5606" s="832">
        <v>3699.83</v>
      </c>
      <c r="M5606" s="832">
        <v>4199.83</v>
      </c>
      <c r="N5606" s="832">
        <v>4549.83</v>
      </c>
      <c r="O5606" s="832">
        <v>4549.83</v>
      </c>
      <c r="P5606" s="832">
        <v>0</v>
      </c>
      <c r="Q5606" s="832">
        <v>0</v>
      </c>
      <c r="R5606" s="832">
        <v>0</v>
      </c>
      <c r="S5606" s="832">
        <v>0</v>
      </c>
      <c r="T5606" s="832">
        <v>0</v>
      </c>
      <c r="U5606" s="832">
        <v>0</v>
      </c>
      <c r="V5606" s="832">
        <v>0</v>
      </c>
      <c r="W5606" s="832">
        <v>0</v>
      </c>
      <c r="X5606" s="832">
        <v>0</v>
      </c>
      <c r="Y5606" s="832">
        <v>0</v>
      </c>
      <c r="Z5606" s="832">
        <v>0</v>
      </c>
      <c r="AA5606" s="832">
        <v>0</v>
      </c>
      <c r="AB5606" s="832">
        <v>0</v>
      </c>
      <c r="AC5606" s="832">
        <v>0</v>
      </c>
      <c r="AD5606" s="832">
        <v>0</v>
      </c>
      <c r="AE5606" s="832">
        <v>0</v>
      </c>
      <c r="AF5606" s="832">
        <v>0</v>
      </c>
      <c r="AG5606" s="832">
        <v>0</v>
      </c>
      <c r="AH5606" s="832">
        <v>0</v>
      </c>
      <c r="AI5606" s="832">
        <v>0</v>
      </c>
    </row>
    <row r="5607" spans="1:35" ht="15" customHeight="1">
      <c r="A5607" s="832" t="s">
        <v>1150</v>
      </c>
      <c r="B5607" s="832">
        <v>2026</v>
      </c>
      <c r="C5607" s="832" t="s">
        <v>2094</v>
      </c>
      <c r="D5607" s="832" t="s">
        <v>2095</v>
      </c>
      <c r="E5607" s="832" t="s">
        <v>333</v>
      </c>
      <c r="F5607" s="832" t="s">
        <v>1153</v>
      </c>
      <c r="G5607" s="832">
        <v>16500</v>
      </c>
      <c r="H5607" s="832">
        <v>18000</v>
      </c>
      <c r="I5607" s="832">
        <v>19500</v>
      </c>
      <c r="J5607" s="832">
        <v>21000</v>
      </c>
      <c r="K5607" s="832">
        <v>22500</v>
      </c>
      <c r="L5607" s="832">
        <v>24000</v>
      </c>
      <c r="M5607" s="832">
        <v>25500</v>
      </c>
      <c r="N5607" s="832">
        <v>27000</v>
      </c>
      <c r="O5607" s="832">
        <v>27000</v>
      </c>
      <c r="P5607" s="832">
        <v>0</v>
      </c>
      <c r="Q5607" s="832">
        <v>0</v>
      </c>
      <c r="R5607" s="832">
        <v>0</v>
      </c>
      <c r="S5607" s="832">
        <v>0</v>
      </c>
      <c r="T5607" s="832">
        <v>0</v>
      </c>
      <c r="U5607" s="832">
        <v>0</v>
      </c>
      <c r="V5607" s="832">
        <v>0</v>
      </c>
      <c r="W5607" s="832">
        <v>0</v>
      </c>
      <c r="X5607" s="832">
        <v>0</v>
      </c>
      <c r="Y5607" s="832">
        <v>0</v>
      </c>
      <c r="Z5607" s="832">
        <v>0</v>
      </c>
      <c r="AA5607" s="832">
        <v>0</v>
      </c>
      <c r="AB5607" s="832">
        <v>0</v>
      </c>
      <c r="AC5607" s="832">
        <v>0</v>
      </c>
      <c r="AD5607" s="832">
        <v>0</v>
      </c>
      <c r="AE5607" s="832">
        <v>0</v>
      </c>
      <c r="AF5607" s="832">
        <v>0</v>
      </c>
      <c r="AG5607" s="832">
        <v>0</v>
      </c>
      <c r="AH5607" s="832">
        <v>0</v>
      </c>
      <c r="AI5607" s="832">
        <v>0</v>
      </c>
    </row>
    <row r="5608" spans="1:35" ht="15" customHeight="1">
      <c r="A5608" s="832" t="s">
        <v>1150</v>
      </c>
      <c r="B5608" s="832">
        <v>2026</v>
      </c>
      <c r="C5608" s="832" t="s">
        <v>2096</v>
      </c>
      <c r="D5608" s="832" t="s">
        <v>2097</v>
      </c>
      <c r="E5608" s="832" t="s">
        <v>1813</v>
      </c>
      <c r="F5608" s="832" t="s">
        <v>1153</v>
      </c>
      <c r="G5608" s="832">
        <v>0</v>
      </c>
      <c r="H5608" s="832">
        <v>0</v>
      </c>
      <c r="I5608" s="832">
        <v>0</v>
      </c>
      <c r="J5608" s="832">
        <v>0</v>
      </c>
      <c r="K5608" s="832">
        <v>0</v>
      </c>
      <c r="L5608" s="832">
        <v>0</v>
      </c>
      <c r="M5608" s="832">
        <v>0</v>
      </c>
      <c r="N5608" s="832">
        <v>0</v>
      </c>
      <c r="O5608" s="832">
        <v>0</v>
      </c>
      <c r="P5608" s="832">
        <v>0</v>
      </c>
      <c r="Q5608" s="832">
        <v>0</v>
      </c>
      <c r="R5608" s="832">
        <v>0</v>
      </c>
      <c r="S5608" s="832">
        <v>0</v>
      </c>
      <c r="T5608" s="832">
        <v>0</v>
      </c>
      <c r="U5608" s="832">
        <v>0</v>
      </c>
      <c r="V5608" s="832">
        <v>0</v>
      </c>
      <c r="W5608" s="832">
        <v>0</v>
      </c>
      <c r="X5608" s="832">
        <v>0</v>
      </c>
      <c r="Y5608" s="832">
        <v>0</v>
      </c>
      <c r="Z5608" s="832">
        <v>0</v>
      </c>
      <c r="AA5608" s="832">
        <v>0</v>
      </c>
      <c r="AB5608" s="832">
        <v>0</v>
      </c>
      <c r="AC5608" s="832">
        <v>0</v>
      </c>
      <c r="AD5608" s="832">
        <v>0</v>
      </c>
      <c r="AE5608" s="832">
        <v>0</v>
      </c>
      <c r="AF5608" s="832">
        <v>0</v>
      </c>
      <c r="AG5608" s="832">
        <v>0</v>
      </c>
      <c r="AH5608" s="832">
        <v>0</v>
      </c>
      <c r="AI5608" s="832">
        <v>0</v>
      </c>
    </row>
    <row r="5609" spans="1:35" ht="15" customHeight="1">
      <c r="A5609" s="832" t="s">
        <v>1150</v>
      </c>
      <c r="B5609" s="832">
        <v>2026</v>
      </c>
      <c r="C5609" s="832" t="s">
        <v>2098</v>
      </c>
      <c r="D5609" s="832" t="s">
        <v>2099</v>
      </c>
      <c r="E5609" s="832" t="s">
        <v>333</v>
      </c>
      <c r="F5609" s="832" t="s">
        <v>1153</v>
      </c>
      <c r="G5609" s="832">
        <v>0</v>
      </c>
      <c r="H5609" s="832">
        <v>0</v>
      </c>
      <c r="I5609" s="832">
        <v>0</v>
      </c>
      <c r="J5609" s="832">
        <v>0</v>
      </c>
      <c r="K5609" s="832">
        <v>0</v>
      </c>
      <c r="L5609" s="832">
        <v>0</v>
      </c>
      <c r="M5609" s="832">
        <v>0</v>
      </c>
      <c r="N5609" s="832">
        <v>0</v>
      </c>
      <c r="O5609" s="832">
        <v>0</v>
      </c>
      <c r="P5609" s="832">
        <v>0</v>
      </c>
      <c r="Q5609" s="832">
        <v>0</v>
      </c>
      <c r="R5609" s="832">
        <v>0</v>
      </c>
      <c r="S5609" s="832">
        <v>0</v>
      </c>
      <c r="T5609" s="832">
        <v>0</v>
      </c>
      <c r="U5609" s="832">
        <v>0</v>
      </c>
      <c r="V5609" s="832">
        <v>0</v>
      </c>
      <c r="W5609" s="832">
        <v>0</v>
      </c>
      <c r="X5609" s="832">
        <v>0</v>
      </c>
      <c r="Y5609" s="832">
        <v>0</v>
      </c>
      <c r="Z5609" s="832">
        <v>0</v>
      </c>
      <c r="AA5609" s="832">
        <v>0</v>
      </c>
      <c r="AB5609" s="832">
        <v>0</v>
      </c>
      <c r="AC5609" s="832">
        <v>0</v>
      </c>
      <c r="AD5609" s="832">
        <v>0</v>
      </c>
      <c r="AE5609" s="832">
        <v>0</v>
      </c>
      <c r="AF5609" s="832">
        <v>0</v>
      </c>
      <c r="AG5609" s="832">
        <v>0</v>
      </c>
      <c r="AH5609" s="832">
        <v>0</v>
      </c>
      <c r="AI5609" s="832">
        <v>0</v>
      </c>
    </row>
    <row r="5610" spans="1:35" ht="15" customHeight="1">
      <c r="A5610" s="832" t="s">
        <v>1150</v>
      </c>
      <c r="B5610" s="832">
        <v>2026</v>
      </c>
      <c r="C5610" s="832" t="s">
        <v>2100</v>
      </c>
      <c r="D5610" s="832" t="s">
        <v>2101</v>
      </c>
      <c r="E5610" s="832" t="s">
        <v>1854</v>
      </c>
      <c r="F5610" s="832" t="s">
        <v>1153</v>
      </c>
      <c r="G5610" s="832">
        <v>0</v>
      </c>
      <c r="H5610" s="832">
        <v>0</v>
      </c>
      <c r="I5610" s="832">
        <v>0</v>
      </c>
      <c r="J5610" s="832">
        <v>0</v>
      </c>
      <c r="K5610" s="832">
        <v>0</v>
      </c>
      <c r="L5610" s="832">
        <v>0</v>
      </c>
      <c r="M5610" s="832">
        <v>0</v>
      </c>
      <c r="N5610" s="832">
        <v>0</v>
      </c>
      <c r="O5610" s="832">
        <v>0</v>
      </c>
      <c r="P5610" s="832">
        <v>0</v>
      </c>
      <c r="Q5610" s="832">
        <v>0</v>
      </c>
      <c r="R5610" s="832">
        <v>0</v>
      </c>
      <c r="S5610" s="832">
        <v>0</v>
      </c>
      <c r="T5610" s="832">
        <v>0</v>
      </c>
      <c r="U5610" s="832">
        <v>0</v>
      </c>
      <c r="V5610" s="832">
        <v>0</v>
      </c>
      <c r="W5610" s="832">
        <v>0</v>
      </c>
      <c r="X5610" s="832">
        <v>0</v>
      </c>
      <c r="Y5610" s="832">
        <v>0</v>
      </c>
      <c r="Z5610" s="832">
        <v>0</v>
      </c>
      <c r="AA5610" s="832">
        <v>0</v>
      </c>
      <c r="AB5610" s="832">
        <v>0</v>
      </c>
      <c r="AC5610" s="832">
        <v>0</v>
      </c>
      <c r="AD5610" s="832">
        <v>0</v>
      </c>
      <c r="AE5610" s="832">
        <v>0</v>
      </c>
      <c r="AF5610" s="832">
        <v>0</v>
      </c>
      <c r="AG5610" s="832">
        <v>0</v>
      </c>
      <c r="AH5610" s="832">
        <v>0</v>
      </c>
      <c r="AI5610" s="832">
        <v>0</v>
      </c>
    </row>
    <row r="5611" spans="1:35" ht="15" customHeight="1">
      <c r="A5611" s="832" t="s">
        <v>1150</v>
      </c>
      <c r="B5611" s="832">
        <v>2026</v>
      </c>
      <c r="C5611" s="832" t="s">
        <v>2102</v>
      </c>
      <c r="D5611" s="832" t="s">
        <v>2103</v>
      </c>
      <c r="E5611" s="832" t="s">
        <v>333</v>
      </c>
      <c r="F5611" s="832" t="s">
        <v>1153</v>
      </c>
      <c r="G5611" s="832">
        <v>0</v>
      </c>
      <c r="H5611" s="832">
        <v>0</v>
      </c>
      <c r="I5611" s="832">
        <v>0</v>
      </c>
      <c r="J5611" s="832">
        <v>0</v>
      </c>
      <c r="K5611" s="832">
        <v>0</v>
      </c>
      <c r="L5611" s="832">
        <v>0</v>
      </c>
      <c r="M5611" s="832">
        <v>0</v>
      </c>
      <c r="N5611" s="832">
        <v>0</v>
      </c>
      <c r="O5611" s="832">
        <v>0</v>
      </c>
      <c r="P5611" s="832">
        <v>0</v>
      </c>
      <c r="Q5611" s="832">
        <v>0</v>
      </c>
      <c r="R5611" s="832">
        <v>0</v>
      </c>
      <c r="S5611" s="832">
        <v>0</v>
      </c>
      <c r="T5611" s="832">
        <v>0</v>
      </c>
      <c r="U5611" s="832">
        <v>0</v>
      </c>
      <c r="V5611" s="832">
        <v>0</v>
      </c>
      <c r="W5611" s="832">
        <v>0</v>
      </c>
      <c r="X5611" s="832">
        <v>0</v>
      </c>
      <c r="Y5611" s="832">
        <v>0</v>
      </c>
      <c r="Z5611" s="832">
        <v>0</v>
      </c>
      <c r="AA5611" s="832">
        <v>0</v>
      </c>
      <c r="AB5611" s="832">
        <v>0</v>
      </c>
      <c r="AC5611" s="832">
        <v>0</v>
      </c>
      <c r="AD5611" s="832">
        <v>0</v>
      </c>
      <c r="AE5611" s="832">
        <v>0</v>
      </c>
      <c r="AF5611" s="832">
        <v>0</v>
      </c>
      <c r="AG5611" s="832">
        <v>0</v>
      </c>
      <c r="AH5611" s="832">
        <v>0</v>
      </c>
      <c r="AI5611" s="832">
        <v>0</v>
      </c>
    </row>
    <row r="5612" spans="1:35" ht="15" customHeight="1">
      <c r="A5612" s="832" t="s">
        <v>1150</v>
      </c>
      <c r="B5612" s="832">
        <v>2026</v>
      </c>
      <c r="C5612" s="832" t="s">
        <v>2104</v>
      </c>
      <c r="D5612" s="832" t="s">
        <v>2105</v>
      </c>
      <c r="E5612" s="832" t="s">
        <v>333</v>
      </c>
      <c r="F5612" s="832" t="s">
        <v>1153</v>
      </c>
      <c r="G5612" s="832">
        <v>0</v>
      </c>
      <c r="H5612" s="832">
        <v>0</v>
      </c>
      <c r="I5612" s="832">
        <v>0</v>
      </c>
      <c r="J5612" s="832">
        <v>0</v>
      </c>
      <c r="K5612" s="832">
        <v>0</v>
      </c>
      <c r="L5612" s="832">
        <v>0</v>
      </c>
      <c r="M5612" s="832">
        <v>0</v>
      </c>
      <c r="N5612" s="832">
        <v>0</v>
      </c>
      <c r="O5612" s="832">
        <v>0</v>
      </c>
      <c r="P5612" s="832">
        <v>0</v>
      </c>
      <c r="Q5612" s="832">
        <v>0</v>
      </c>
      <c r="R5612" s="832">
        <v>0</v>
      </c>
      <c r="S5612" s="832">
        <v>0</v>
      </c>
      <c r="T5612" s="832">
        <v>0</v>
      </c>
      <c r="U5612" s="832">
        <v>0</v>
      </c>
      <c r="V5612" s="832">
        <v>0</v>
      </c>
      <c r="W5612" s="832">
        <v>0</v>
      </c>
      <c r="X5612" s="832">
        <v>0</v>
      </c>
      <c r="Y5612" s="832">
        <v>0</v>
      </c>
      <c r="Z5612" s="832">
        <v>0</v>
      </c>
      <c r="AA5612" s="832">
        <v>0</v>
      </c>
      <c r="AB5612" s="832">
        <v>0</v>
      </c>
      <c r="AC5612" s="832">
        <v>0</v>
      </c>
      <c r="AD5612" s="832">
        <v>0</v>
      </c>
      <c r="AE5612" s="832">
        <v>0</v>
      </c>
      <c r="AF5612" s="832">
        <v>0</v>
      </c>
      <c r="AG5612" s="832">
        <v>0</v>
      </c>
      <c r="AH5612" s="832">
        <v>0</v>
      </c>
      <c r="AI5612" s="832">
        <v>0</v>
      </c>
    </row>
    <row r="5613" spans="1:35" ht="15" customHeight="1">
      <c r="A5613" s="832" t="s">
        <v>1150</v>
      </c>
      <c r="B5613" s="832">
        <v>2026</v>
      </c>
      <c r="C5613" s="832" t="s">
        <v>2106</v>
      </c>
      <c r="D5613" s="832" t="s">
        <v>2107</v>
      </c>
      <c r="E5613" s="832" t="s">
        <v>1813</v>
      </c>
      <c r="F5613" s="832" t="s">
        <v>1153</v>
      </c>
      <c r="G5613" s="832">
        <v>12860.25</v>
      </c>
      <c r="H5613" s="832">
        <v>2626.79</v>
      </c>
      <c r="I5613" s="832">
        <v>-1020.74</v>
      </c>
      <c r="J5613" s="832">
        <v>-4343.63</v>
      </c>
      <c r="K5613" s="832">
        <v>-4540.12</v>
      </c>
      <c r="L5613" s="832">
        <v>-1107.47</v>
      </c>
      <c r="M5613" s="832">
        <v>-6599.94</v>
      </c>
      <c r="N5613" s="832">
        <v>-1985.53</v>
      </c>
      <c r="O5613" s="832">
        <v>-6480.46</v>
      </c>
      <c r="P5613" s="832">
        <v>0</v>
      </c>
      <c r="Q5613" s="832">
        <v>0</v>
      </c>
      <c r="R5613" s="832">
        <v>0</v>
      </c>
      <c r="S5613" s="832">
        <v>0</v>
      </c>
      <c r="T5613" s="832">
        <v>0</v>
      </c>
      <c r="U5613" s="832">
        <v>0</v>
      </c>
      <c r="V5613" s="832">
        <v>0</v>
      </c>
      <c r="W5613" s="832">
        <v>0</v>
      </c>
      <c r="X5613" s="832">
        <v>0</v>
      </c>
      <c r="Y5613" s="832">
        <v>0</v>
      </c>
      <c r="Z5613" s="832">
        <v>0</v>
      </c>
      <c r="AA5613" s="832">
        <v>0</v>
      </c>
      <c r="AB5613" s="832">
        <v>0</v>
      </c>
      <c r="AC5613" s="832">
        <v>0</v>
      </c>
      <c r="AD5613" s="832">
        <v>0</v>
      </c>
      <c r="AE5613" s="832">
        <v>0</v>
      </c>
      <c r="AF5613" s="832">
        <v>0</v>
      </c>
      <c r="AG5613" s="832">
        <v>0</v>
      </c>
      <c r="AH5613" s="832">
        <v>0</v>
      </c>
      <c r="AI5613" s="832">
        <v>0</v>
      </c>
    </row>
    <row r="5614" spans="1:35" ht="15" customHeight="1">
      <c r="A5614" s="832" t="s">
        <v>1150</v>
      </c>
      <c r="B5614" s="832">
        <v>2026</v>
      </c>
      <c r="C5614" s="832" t="s">
        <v>2108</v>
      </c>
      <c r="D5614" s="832" t="s">
        <v>2109</v>
      </c>
      <c r="E5614" s="832" t="s">
        <v>333</v>
      </c>
      <c r="F5614" s="832" t="s">
        <v>1153</v>
      </c>
      <c r="G5614" s="832">
        <v>70890.990000000005</v>
      </c>
      <c r="H5614" s="832">
        <v>67581.73</v>
      </c>
      <c r="I5614" s="832">
        <v>88392.13</v>
      </c>
      <c r="J5614" s="832">
        <v>30405.37</v>
      </c>
      <c r="K5614" s="832">
        <v>30405.37</v>
      </c>
      <c r="L5614" s="832">
        <v>30405.37</v>
      </c>
      <c r="M5614" s="832">
        <v>30405.37</v>
      </c>
      <c r="N5614" s="832">
        <v>30405.37</v>
      </c>
      <c r="O5614" s="832">
        <v>30405.37</v>
      </c>
      <c r="P5614" s="832">
        <v>0</v>
      </c>
      <c r="Q5614" s="832">
        <v>0</v>
      </c>
      <c r="R5614" s="832">
        <v>0</v>
      </c>
      <c r="S5614" s="832">
        <v>0</v>
      </c>
      <c r="T5614" s="832">
        <v>0</v>
      </c>
      <c r="U5614" s="832">
        <v>0</v>
      </c>
      <c r="V5614" s="832">
        <v>0</v>
      </c>
      <c r="W5614" s="832">
        <v>0</v>
      </c>
      <c r="X5614" s="832">
        <v>0</v>
      </c>
      <c r="Y5614" s="832">
        <v>0</v>
      </c>
      <c r="Z5614" s="832">
        <v>0</v>
      </c>
      <c r="AA5614" s="832">
        <v>0</v>
      </c>
      <c r="AB5614" s="832">
        <v>0</v>
      </c>
      <c r="AC5614" s="832">
        <v>0</v>
      </c>
      <c r="AD5614" s="832">
        <v>0</v>
      </c>
      <c r="AE5614" s="832">
        <v>0</v>
      </c>
      <c r="AF5614" s="832">
        <v>0</v>
      </c>
      <c r="AG5614" s="832">
        <v>0</v>
      </c>
      <c r="AH5614" s="832">
        <v>0</v>
      </c>
      <c r="AI5614" s="832">
        <v>0</v>
      </c>
    </row>
    <row r="5615" spans="1:35" ht="15" customHeight="1">
      <c r="A5615" s="832" t="s">
        <v>1150</v>
      </c>
      <c r="B5615" s="832">
        <v>2026</v>
      </c>
      <c r="C5615" s="832" t="s">
        <v>2110</v>
      </c>
      <c r="D5615" s="832" t="s">
        <v>2111</v>
      </c>
      <c r="E5615" s="832" t="s">
        <v>1119</v>
      </c>
      <c r="F5615" s="832" t="s">
        <v>1153</v>
      </c>
      <c r="G5615" s="832">
        <v>0</v>
      </c>
      <c r="H5615" s="832">
        <v>0</v>
      </c>
      <c r="I5615" s="832">
        <v>0</v>
      </c>
      <c r="J5615" s="832">
        <v>0</v>
      </c>
      <c r="K5615" s="832">
        <v>0</v>
      </c>
      <c r="L5615" s="832">
        <v>0</v>
      </c>
      <c r="M5615" s="832">
        <v>0</v>
      </c>
      <c r="N5615" s="832">
        <v>0</v>
      </c>
      <c r="O5615" s="832">
        <v>0</v>
      </c>
      <c r="P5615" s="832">
        <v>0</v>
      </c>
      <c r="Q5615" s="832">
        <v>0</v>
      </c>
      <c r="R5615" s="832">
        <v>0</v>
      </c>
      <c r="S5615" s="832">
        <v>0</v>
      </c>
      <c r="T5615" s="832">
        <v>0</v>
      </c>
      <c r="U5615" s="832">
        <v>0</v>
      </c>
      <c r="V5615" s="832">
        <v>0</v>
      </c>
      <c r="W5615" s="832">
        <v>0</v>
      </c>
      <c r="X5615" s="832">
        <v>0</v>
      </c>
      <c r="Y5615" s="832">
        <v>0</v>
      </c>
      <c r="Z5615" s="832">
        <v>0</v>
      </c>
      <c r="AA5615" s="832">
        <v>0</v>
      </c>
      <c r="AB5615" s="832">
        <v>0</v>
      </c>
      <c r="AC5615" s="832">
        <v>0</v>
      </c>
      <c r="AD5615" s="832">
        <v>0</v>
      </c>
      <c r="AE5615" s="832">
        <v>0</v>
      </c>
      <c r="AF5615" s="832">
        <v>0</v>
      </c>
      <c r="AG5615" s="832">
        <v>0</v>
      </c>
      <c r="AH5615" s="832">
        <v>0</v>
      </c>
      <c r="AI5615" s="832">
        <v>0</v>
      </c>
    </row>
    <row r="5616" spans="1:35" ht="15" customHeight="1">
      <c r="A5616" s="832" t="s">
        <v>1150</v>
      </c>
      <c r="B5616" s="832">
        <v>2026</v>
      </c>
      <c r="C5616" s="832" t="s">
        <v>2112</v>
      </c>
      <c r="D5616" s="832" t="s">
        <v>2113</v>
      </c>
      <c r="E5616" s="832" t="s">
        <v>2114</v>
      </c>
      <c r="F5616" s="832" t="s">
        <v>1153</v>
      </c>
      <c r="G5616" s="832">
        <v>0</v>
      </c>
      <c r="H5616" s="832">
        <v>0</v>
      </c>
      <c r="I5616" s="832">
        <v>0</v>
      </c>
      <c r="J5616" s="832">
        <v>0</v>
      </c>
      <c r="K5616" s="832">
        <v>0</v>
      </c>
      <c r="L5616" s="832">
        <v>0</v>
      </c>
      <c r="M5616" s="832">
        <v>0</v>
      </c>
      <c r="N5616" s="832">
        <v>0</v>
      </c>
      <c r="O5616" s="832">
        <v>0</v>
      </c>
      <c r="P5616" s="832">
        <v>0</v>
      </c>
      <c r="Q5616" s="832">
        <v>0</v>
      </c>
      <c r="R5616" s="832">
        <v>0</v>
      </c>
      <c r="S5616" s="832">
        <v>0</v>
      </c>
      <c r="T5616" s="832">
        <v>0</v>
      </c>
      <c r="U5616" s="832">
        <v>0</v>
      </c>
      <c r="V5616" s="832">
        <v>0</v>
      </c>
      <c r="W5616" s="832">
        <v>0</v>
      </c>
      <c r="X5616" s="832">
        <v>0</v>
      </c>
      <c r="Y5616" s="832">
        <v>0</v>
      </c>
      <c r="Z5616" s="832">
        <v>0</v>
      </c>
      <c r="AA5616" s="832">
        <v>0</v>
      </c>
      <c r="AB5616" s="832">
        <v>0</v>
      </c>
      <c r="AC5616" s="832">
        <v>0</v>
      </c>
      <c r="AD5616" s="832">
        <v>0</v>
      </c>
      <c r="AE5616" s="832">
        <v>0</v>
      </c>
      <c r="AF5616" s="832">
        <v>0</v>
      </c>
      <c r="AG5616" s="832">
        <v>0</v>
      </c>
      <c r="AH5616" s="832">
        <v>0</v>
      </c>
      <c r="AI5616" s="832">
        <v>0</v>
      </c>
    </row>
    <row r="5617" spans="1:35" ht="15" customHeight="1">
      <c r="A5617" s="832" t="s">
        <v>1150</v>
      </c>
      <c r="B5617" s="832">
        <v>2026</v>
      </c>
      <c r="C5617" s="832" t="s">
        <v>2115</v>
      </c>
      <c r="D5617" s="832" t="s">
        <v>2116</v>
      </c>
      <c r="E5617" s="832" t="s">
        <v>333</v>
      </c>
      <c r="F5617" s="832" t="s">
        <v>1153</v>
      </c>
      <c r="G5617" s="832">
        <v>176452.86</v>
      </c>
      <c r="H5617" s="832">
        <v>182190.04</v>
      </c>
      <c r="I5617" s="832">
        <v>177012.56</v>
      </c>
      <c r="J5617" s="832">
        <v>184889.52</v>
      </c>
      <c r="K5617" s="832">
        <v>179248.64000000001</v>
      </c>
      <c r="L5617" s="832">
        <v>179504.33</v>
      </c>
      <c r="M5617" s="832">
        <v>180664.99</v>
      </c>
      <c r="N5617" s="832">
        <v>159718.57999999999</v>
      </c>
      <c r="O5617" s="832">
        <v>159718.57999999999</v>
      </c>
      <c r="P5617" s="832">
        <v>0</v>
      </c>
      <c r="Q5617" s="832">
        <v>0</v>
      </c>
      <c r="R5617" s="832">
        <v>0</v>
      </c>
      <c r="S5617" s="832">
        <v>0</v>
      </c>
      <c r="T5617" s="832">
        <v>0</v>
      </c>
      <c r="U5617" s="832">
        <v>0</v>
      </c>
      <c r="V5617" s="832">
        <v>0</v>
      </c>
      <c r="W5617" s="832">
        <v>0</v>
      </c>
      <c r="X5617" s="832">
        <v>0</v>
      </c>
      <c r="Y5617" s="832">
        <v>0</v>
      </c>
      <c r="Z5617" s="832">
        <v>0</v>
      </c>
      <c r="AA5617" s="832">
        <v>0</v>
      </c>
      <c r="AB5617" s="832">
        <v>0</v>
      </c>
      <c r="AC5617" s="832">
        <v>0</v>
      </c>
      <c r="AD5617" s="832">
        <v>0</v>
      </c>
      <c r="AE5617" s="832">
        <v>0</v>
      </c>
      <c r="AF5617" s="832">
        <v>0</v>
      </c>
      <c r="AG5617" s="832">
        <v>0</v>
      </c>
      <c r="AH5617" s="832">
        <v>0</v>
      </c>
      <c r="AI5617" s="832">
        <v>0</v>
      </c>
    </row>
    <row r="5618" spans="1:35" ht="15" customHeight="1">
      <c r="A5618" s="832" t="s">
        <v>1150</v>
      </c>
      <c r="B5618" s="832">
        <v>2026</v>
      </c>
      <c r="C5618" s="832" t="s">
        <v>2117</v>
      </c>
      <c r="D5618" s="832" t="s">
        <v>2118</v>
      </c>
      <c r="E5618" s="832" t="s">
        <v>333</v>
      </c>
      <c r="F5618" s="832" t="s">
        <v>1153</v>
      </c>
      <c r="G5618" s="832">
        <v>-1165.54</v>
      </c>
      <c r="H5618" s="832">
        <v>-1165.54</v>
      </c>
      <c r="I5618" s="832">
        <v>-1165.54</v>
      </c>
      <c r="J5618" s="832">
        <v>-1165.54</v>
      </c>
      <c r="K5618" s="832">
        <v>-1165.54</v>
      </c>
      <c r="L5618" s="832">
        <v>-1165.54</v>
      </c>
      <c r="M5618" s="832">
        <v>-1165.54</v>
      </c>
      <c r="N5618" s="832">
        <v>-1165.54</v>
      </c>
      <c r="O5618" s="832">
        <v>-1165.54</v>
      </c>
      <c r="P5618" s="832">
        <v>0</v>
      </c>
      <c r="Q5618" s="832">
        <v>0</v>
      </c>
      <c r="R5618" s="832">
        <v>0</v>
      </c>
      <c r="S5618" s="832">
        <v>0</v>
      </c>
      <c r="T5618" s="832">
        <v>0</v>
      </c>
      <c r="U5618" s="832">
        <v>0</v>
      </c>
      <c r="V5618" s="832">
        <v>0</v>
      </c>
      <c r="W5618" s="832">
        <v>0</v>
      </c>
      <c r="X5618" s="832">
        <v>0</v>
      </c>
      <c r="Y5618" s="832">
        <v>0</v>
      </c>
      <c r="Z5618" s="832">
        <v>0</v>
      </c>
      <c r="AA5618" s="832">
        <v>0</v>
      </c>
      <c r="AB5618" s="832">
        <v>0</v>
      </c>
      <c r="AC5618" s="832">
        <v>0</v>
      </c>
      <c r="AD5618" s="832">
        <v>0</v>
      </c>
      <c r="AE5618" s="832">
        <v>0</v>
      </c>
      <c r="AF5618" s="832">
        <v>0</v>
      </c>
      <c r="AG5618" s="832">
        <v>0</v>
      </c>
      <c r="AH5618" s="832">
        <v>0</v>
      </c>
      <c r="AI5618" s="832">
        <v>0</v>
      </c>
    </row>
    <row r="5619" spans="1:35" ht="15" customHeight="1">
      <c r="A5619" s="832" t="s">
        <v>1150</v>
      </c>
      <c r="B5619" s="832">
        <v>2026</v>
      </c>
      <c r="C5619" s="832" t="s">
        <v>2119</v>
      </c>
      <c r="D5619" s="832" t="s">
        <v>2120</v>
      </c>
      <c r="E5619" s="832" t="s">
        <v>333</v>
      </c>
      <c r="F5619" s="832" t="s">
        <v>1153</v>
      </c>
      <c r="G5619" s="832">
        <v>-32651.42</v>
      </c>
      <c r="H5619" s="832">
        <v>-32651.42</v>
      </c>
      <c r="I5619" s="832">
        <v>-32651.42</v>
      </c>
      <c r="J5619" s="832">
        <v>-32651.42</v>
      </c>
      <c r="K5619" s="832">
        <v>-32651.42</v>
      </c>
      <c r="L5619" s="832">
        <v>-32651.42</v>
      </c>
      <c r="M5619" s="832">
        <v>-32651.42</v>
      </c>
      <c r="N5619" s="832">
        <v>-32651.42</v>
      </c>
      <c r="O5619" s="832">
        <v>-32651.42</v>
      </c>
      <c r="P5619" s="832">
        <v>0</v>
      </c>
      <c r="Q5619" s="832">
        <v>0</v>
      </c>
      <c r="R5619" s="832">
        <v>0</v>
      </c>
      <c r="S5619" s="832">
        <v>0</v>
      </c>
      <c r="T5619" s="832">
        <v>0</v>
      </c>
      <c r="U5619" s="832">
        <v>0</v>
      </c>
      <c r="V5619" s="832">
        <v>0</v>
      </c>
      <c r="W5619" s="832">
        <v>0</v>
      </c>
      <c r="X5619" s="832">
        <v>0</v>
      </c>
      <c r="Y5619" s="832">
        <v>0</v>
      </c>
      <c r="Z5619" s="832">
        <v>0</v>
      </c>
      <c r="AA5619" s="832">
        <v>0</v>
      </c>
      <c r="AB5619" s="832">
        <v>0</v>
      </c>
      <c r="AC5619" s="832">
        <v>0</v>
      </c>
      <c r="AD5619" s="832">
        <v>0</v>
      </c>
      <c r="AE5619" s="832">
        <v>0</v>
      </c>
      <c r="AF5619" s="832">
        <v>0</v>
      </c>
      <c r="AG5619" s="832">
        <v>0</v>
      </c>
      <c r="AH5619" s="832">
        <v>0</v>
      </c>
      <c r="AI5619" s="832">
        <v>0</v>
      </c>
    </row>
    <row r="5620" spans="1:35" ht="15" customHeight="1">
      <c r="A5620" s="832" t="s">
        <v>1150</v>
      </c>
      <c r="B5620" s="832">
        <v>2026</v>
      </c>
      <c r="C5620" s="832" t="s">
        <v>2121</v>
      </c>
      <c r="D5620" s="832" t="s">
        <v>2122</v>
      </c>
      <c r="E5620" s="832" t="s">
        <v>1813</v>
      </c>
      <c r="F5620" s="832" t="s">
        <v>1153</v>
      </c>
      <c r="G5620" s="832">
        <v>0</v>
      </c>
      <c r="H5620" s="832">
        <v>0</v>
      </c>
      <c r="I5620" s="832">
        <v>200</v>
      </c>
      <c r="J5620" s="832">
        <v>200</v>
      </c>
      <c r="K5620" s="832">
        <v>200</v>
      </c>
      <c r="L5620" s="832">
        <v>200</v>
      </c>
      <c r="M5620" s="832">
        <v>200</v>
      </c>
      <c r="N5620" s="832">
        <v>200</v>
      </c>
      <c r="O5620" s="832">
        <v>200</v>
      </c>
      <c r="P5620" s="832">
        <v>0</v>
      </c>
      <c r="Q5620" s="832">
        <v>0</v>
      </c>
      <c r="R5620" s="832">
        <v>0</v>
      </c>
      <c r="S5620" s="832">
        <v>0</v>
      </c>
      <c r="T5620" s="832">
        <v>0</v>
      </c>
      <c r="U5620" s="832">
        <v>0</v>
      </c>
      <c r="V5620" s="832">
        <v>0</v>
      </c>
      <c r="W5620" s="832">
        <v>0</v>
      </c>
      <c r="X5620" s="832">
        <v>0</v>
      </c>
      <c r="Y5620" s="832">
        <v>0</v>
      </c>
      <c r="Z5620" s="832">
        <v>0</v>
      </c>
      <c r="AA5620" s="832">
        <v>0</v>
      </c>
      <c r="AB5620" s="832">
        <v>0</v>
      </c>
      <c r="AC5620" s="832">
        <v>0</v>
      </c>
      <c r="AD5620" s="832">
        <v>0</v>
      </c>
      <c r="AE5620" s="832">
        <v>0</v>
      </c>
      <c r="AF5620" s="832">
        <v>0</v>
      </c>
      <c r="AG5620" s="832">
        <v>0</v>
      </c>
      <c r="AH5620" s="832">
        <v>0</v>
      </c>
      <c r="AI5620" s="832">
        <v>0</v>
      </c>
    </row>
    <row r="5621" spans="1:35" ht="15" customHeight="1">
      <c r="A5621" s="832" t="s">
        <v>1150</v>
      </c>
      <c r="B5621" s="832">
        <v>2026</v>
      </c>
      <c r="C5621" s="832" t="s">
        <v>2123</v>
      </c>
      <c r="D5621" s="832" t="s">
        <v>2124</v>
      </c>
      <c r="E5621" s="832" t="s">
        <v>1813</v>
      </c>
      <c r="F5621" s="832" t="s">
        <v>1153</v>
      </c>
      <c r="G5621" s="832">
        <v>0</v>
      </c>
      <c r="H5621" s="832">
        <v>0</v>
      </c>
      <c r="I5621" s="832">
        <v>0</v>
      </c>
      <c r="J5621" s="832">
        <v>0</v>
      </c>
      <c r="K5621" s="832">
        <v>0</v>
      </c>
      <c r="L5621" s="832">
        <v>0</v>
      </c>
      <c r="M5621" s="832">
        <v>0</v>
      </c>
      <c r="N5621" s="832">
        <v>0</v>
      </c>
      <c r="O5621" s="832">
        <v>0</v>
      </c>
      <c r="P5621" s="832">
        <v>0</v>
      </c>
      <c r="Q5621" s="832">
        <v>0</v>
      </c>
      <c r="R5621" s="832">
        <v>0</v>
      </c>
      <c r="S5621" s="832">
        <v>0</v>
      </c>
      <c r="T5621" s="832">
        <v>0</v>
      </c>
      <c r="U5621" s="832">
        <v>0</v>
      </c>
      <c r="V5621" s="832">
        <v>0</v>
      </c>
      <c r="W5621" s="832">
        <v>0</v>
      </c>
      <c r="X5621" s="832">
        <v>0</v>
      </c>
      <c r="Y5621" s="832">
        <v>0</v>
      </c>
      <c r="Z5621" s="832">
        <v>0</v>
      </c>
      <c r="AA5621" s="832">
        <v>0</v>
      </c>
      <c r="AB5621" s="832">
        <v>0</v>
      </c>
      <c r="AC5621" s="832">
        <v>0</v>
      </c>
      <c r="AD5621" s="832">
        <v>0</v>
      </c>
      <c r="AE5621" s="832">
        <v>0</v>
      </c>
      <c r="AF5621" s="832">
        <v>0</v>
      </c>
      <c r="AG5621" s="832">
        <v>0</v>
      </c>
      <c r="AH5621" s="832">
        <v>0</v>
      </c>
      <c r="AI5621" s="832">
        <v>0</v>
      </c>
    </row>
    <row r="5622" spans="1:35" ht="15" customHeight="1">
      <c r="A5622" s="832" t="s">
        <v>1150</v>
      </c>
      <c r="B5622" s="832">
        <v>2026</v>
      </c>
      <c r="C5622" s="832" t="s">
        <v>2125</v>
      </c>
      <c r="D5622" s="832" t="s">
        <v>2126</v>
      </c>
      <c r="E5622" s="832" t="s">
        <v>336</v>
      </c>
      <c r="F5622" s="832" t="s">
        <v>1153</v>
      </c>
      <c r="G5622" s="832">
        <v>0</v>
      </c>
      <c r="H5622" s="832">
        <v>0</v>
      </c>
      <c r="I5622" s="832">
        <v>0</v>
      </c>
      <c r="J5622" s="832">
        <v>0</v>
      </c>
      <c r="K5622" s="832">
        <v>0</v>
      </c>
      <c r="L5622" s="832">
        <v>0</v>
      </c>
      <c r="M5622" s="832">
        <v>0</v>
      </c>
      <c r="N5622" s="832">
        <v>0</v>
      </c>
      <c r="O5622" s="832">
        <v>0</v>
      </c>
      <c r="P5622" s="832">
        <v>0</v>
      </c>
      <c r="Q5622" s="832">
        <v>0</v>
      </c>
      <c r="R5622" s="832">
        <v>0</v>
      </c>
      <c r="S5622" s="832">
        <v>0</v>
      </c>
      <c r="T5622" s="832">
        <v>0</v>
      </c>
      <c r="U5622" s="832">
        <v>0</v>
      </c>
      <c r="V5622" s="832">
        <v>0</v>
      </c>
      <c r="W5622" s="832">
        <v>0</v>
      </c>
      <c r="X5622" s="832">
        <v>0</v>
      </c>
      <c r="Y5622" s="832">
        <v>0</v>
      </c>
      <c r="Z5622" s="832">
        <v>0</v>
      </c>
      <c r="AA5622" s="832">
        <v>0</v>
      </c>
      <c r="AB5622" s="832">
        <v>0</v>
      </c>
      <c r="AC5622" s="832">
        <v>0</v>
      </c>
      <c r="AD5622" s="832">
        <v>0</v>
      </c>
      <c r="AE5622" s="832">
        <v>0</v>
      </c>
      <c r="AF5622" s="832">
        <v>0</v>
      </c>
      <c r="AG5622" s="832">
        <v>0</v>
      </c>
      <c r="AH5622" s="832">
        <v>0</v>
      </c>
      <c r="AI5622" s="832">
        <v>0</v>
      </c>
    </row>
    <row r="5623" spans="1:35" ht="15" customHeight="1">
      <c r="A5623" s="832" t="s">
        <v>1150</v>
      </c>
      <c r="B5623" s="832">
        <v>2026</v>
      </c>
      <c r="C5623" s="832" t="s">
        <v>2127</v>
      </c>
      <c r="D5623" s="832" t="s">
        <v>2128</v>
      </c>
      <c r="E5623" s="832" t="s">
        <v>1813</v>
      </c>
      <c r="F5623" s="832" t="s">
        <v>1153</v>
      </c>
      <c r="G5623" s="832">
        <v>0</v>
      </c>
      <c r="H5623" s="832">
        <v>0</v>
      </c>
      <c r="I5623" s="832">
        <v>0</v>
      </c>
      <c r="J5623" s="832">
        <v>0</v>
      </c>
      <c r="K5623" s="832">
        <v>0</v>
      </c>
      <c r="L5623" s="832">
        <v>0</v>
      </c>
      <c r="M5623" s="832">
        <v>0</v>
      </c>
      <c r="N5623" s="832">
        <v>0</v>
      </c>
      <c r="O5623" s="832">
        <v>0</v>
      </c>
      <c r="P5623" s="832">
        <v>0</v>
      </c>
      <c r="Q5623" s="832">
        <v>0</v>
      </c>
      <c r="R5623" s="832">
        <v>0</v>
      </c>
      <c r="S5623" s="832">
        <v>0</v>
      </c>
      <c r="T5623" s="832">
        <v>0</v>
      </c>
      <c r="U5623" s="832">
        <v>0</v>
      </c>
      <c r="V5623" s="832">
        <v>0</v>
      </c>
      <c r="W5623" s="832">
        <v>0</v>
      </c>
      <c r="X5623" s="832">
        <v>0</v>
      </c>
      <c r="Y5623" s="832">
        <v>0</v>
      </c>
      <c r="Z5623" s="832">
        <v>0</v>
      </c>
      <c r="AA5623" s="832">
        <v>0</v>
      </c>
      <c r="AB5623" s="832">
        <v>0</v>
      </c>
      <c r="AC5623" s="832">
        <v>0</v>
      </c>
      <c r="AD5623" s="832">
        <v>0</v>
      </c>
      <c r="AE5623" s="832">
        <v>0</v>
      </c>
      <c r="AF5623" s="832">
        <v>0</v>
      </c>
      <c r="AG5623" s="832">
        <v>0</v>
      </c>
      <c r="AH5623" s="832">
        <v>0</v>
      </c>
      <c r="AI5623" s="832">
        <v>0</v>
      </c>
    </row>
    <row r="5624" spans="1:35" ht="15" customHeight="1">
      <c r="A5624" s="832" t="s">
        <v>1150</v>
      </c>
      <c r="B5624" s="832">
        <v>2026</v>
      </c>
      <c r="C5624" s="832" t="s">
        <v>2129</v>
      </c>
      <c r="D5624" s="832" t="s">
        <v>2130</v>
      </c>
      <c r="E5624" s="832" t="s">
        <v>1813</v>
      </c>
      <c r="F5624" s="832" t="s">
        <v>1153</v>
      </c>
      <c r="G5624" s="832">
        <v>0</v>
      </c>
      <c r="H5624" s="832">
        <v>0</v>
      </c>
      <c r="I5624" s="832">
        <v>0</v>
      </c>
      <c r="J5624" s="832">
        <v>0</v>
      </c>
      <c r="K5624" s="832">
        <v>0</v>
      </c>
      <c r="L5624" s="832">
        <v>0</v>
      </c>
      <c r="M5624" s="832">
        <v>0</v>
      </c>
      <c r="N5624" s="832">
        <v>0</v>
      </c>
      <c r="O5624" s="832">
        <v>0</v>
      </c>
      <c r="P5624" s="832">
        <v>0</v>
      </c>
      <c r="Q5624" s="832">
        <v>0</v>
      </c>
      <c r="R5624" s="832">
        <v>0</v>
      </c>
      <c r="S5624" s="832">
        <v>0</v>
      </c>
      <c r="T5624" s="832">
        <v>0</v>
      </c>
      <c r="U5624" s="832">
        <v>0</v>
      </c>
      <c r="V5624" s="832">
        <v>0</v>
      </c>
      <c r="W5624" s="832">
        <v>0</v>
      </c>
      <c r="X5624" s="832">
        <v>0</v>
      </c>
      <c r="Y5624" s="832">
        <v>0</v>
      </c>
      <c r="Z5624" s="832">
        <v>0</v>
      </c>
      <c r="AA5624" s="832">
        <v>0</v>
      </c>
      <c r="AB5624" s="832">
        <v>0</v>
      </c>
      <c r="AC5624" s="832">
        <v>0</v>
      </c>
      <c r="AD5624" s="832">
        <v>0</v>
      </c>
      <c r="AE5624" s="832">
        <v>0</v>
      </c>
      <c r="AF5624" s="832">
        <v>0</v>
      </c>
      <c r="AG5624" s="832">
        <v>0</v>
      </c>
      <c r="AH5624" s="832">
        <v>0</v>
      </c>
      <c r="AI5624" s="832">
        <v>0</v>
      </c>
    </row>
    <row r="5625" spans="1:35" ht="15" customHeight="1">
      <c r="A5625" s="832" t="s">
        <v>1150</v>
      </c>
      <c r="B5625" s="832">
        <v>2026</v>
      </c>
      <c r="C5625" s="832" t="s">
        <v>2131</v>
      </c>
      <c r="D5625" s="832" t="s">
        <v>2132</v>
      </c>
      <c r="E5625" s="832" t="s">
        <v>333</v>
      </c>
      <c r="F5625" s="832" t="s">
        <v>1153</v>
      </c>
      <c r="G5625" s="832">
        <v>-1504</v>
      </c>
      <c r="H5625" s="832">
        <v>-1504</v>
      </c>
      <c r="I5625" s="832">
        <v>-1504</v>
      </c>
      <c r="J5625" s="832">
        <v>-1504</v>
      </c>
      <c r="K5625" s="832">
        <v>-1504</v>
      </c>
      <c r="L5625" s="832">
        <v>-1504</v>
      </c>
      <c r="M5625" s="832">
        <v>-1504</v>
      </c>
      <c r="N5625" s="832">
        <v>-1504</v>
      </c>
      <c r="O5625" s="832">
        <v>-1504</v>
      </c>
      <c r="P5625" s="832">
        <v>0</v>
      </c>
      <c r="Q5625" s="832">
        <v>0</v>
      </c>
      <c r="R5625" s="832">
        <v>0</v>
      </c>
      <c r="S5625" s="832">
        <v>0</v>
      </c>
      <c r="T5625" s="832">
        <v>0</v>
      </c>
      <c r="U5625" s="832">
        <v>0</v>
      </c>
      <c r="V5625" s="832">
        <v>0</v>
      </c>
      <c r="W5625" s="832">
        <v>0</v>
      </c>
      <c r="X5625" s="832">
        <v>0</v>
      </c>
      <c r="Y5625" s="832">
        <v>0</v>
      </c>
      <c r="Z5625" s="832">
        <v>0</v>
      </c>
      <c r="AA5625" s="832">
        <v>0</v>
      </c>
      <c r="AB5625" s="832">
        <v>0</v>
      </c>
      <c r="AC5625" s="832">
        <v>0</v>
      </c>
      <c r="AD5625" s="832">
        <v>0</v>
      </c>
      <c r="AE5625" s="832">
        <v>0</v>
      </c>
      <c r="AF5625" s="832">
        <v>0</v>
      </c>
      <c r="AG5625" s="832">
        <v>0</v>
      </c>
      <c r="AH5625" s="832">
        <v>0</v>
      </c>
      <c r="AI5625" s="832">
        <v>0</v>
      </c>
    </row>
    <row r="5626" spans="1:35" ht="15" customHeight="1">
      <c r="A5626" s="832" t="s">
        <v>1150</v>
      </c>
      <c r="B5626" s="832">
        <v>2026</v>
      </c>
      <c r="C5626" s="832" t="s">
        <v>2133</v>
      </c>
      <c r="D5626" s="832" t="s">
        <v>2134</v>
      </c>
      <c r="E5626" s="832" t="s">
        <v>1813</v>
      </c>
      <c r="F5626" s="832" t="s">
        <v>1153</v>
      </c>
      <c r="G5626" s="832">
        <v>0</v>
      </c>
      <c r="H5626" s="832">
        <v>0</v>
      </c>
      <c r="I5626" s="832">
        <v>0</v>
      </c>
      <c r="J5626" s="832">
        <v>0</v>
      </c>
      <c r="K5626" s="832">
        <v>0</v>
      </c>
      <c r="L5626" s="832">
        <v>0</v>
      </c>
      <c r="M5626" s="832">
        <v>0</v>
      </c>
      <c r="N5626" s="832">
        <v>0</v>
      </c>
      <c r="O5626" s="832">
        <v>0</v>
      </c>
      <c r="P5626" s="832">
        <v>0</v>
      </c>
      <c r="Q5626" s="832">
        <v>0</v>
      </c>
      <c r="R5626" s="832">
        <v>0</v>
      </c>
      <c r="S5626" s="832">
        <v>0</v>
      </c>
      <c r="T5626" s="832">
        <v>0</v>
      </c>
      <c r="U5626" s="832">
        <v>0</v>
      </c>
      <c r="V5626" s="832">
        <v>0</v>
      </c>
      <c r="W5626" s="832">
        <v>0</v>
      </c>
      <c r="X5626" s="832">
        <v>0</v>
      </c>
      <c r="Y5626" s="832">
        <v>0</v>
      </c>
      <c r="Z5626" s="832">
        <v>0</v>
      </c>
      <c r="AA5626" s="832">
        <v>0</v>
      </c>
      <c r="AB5626" s="832">
        <v>0</v>
      </c>
      <c r="AC5626" s="832">
        <v>0</v>
      </c>
      <c r="AD5626" s="832">
        <v>0</v>
      </c>
      <c r="AE5626" s="832">
        <v>0</v>
      </c>
      <c r="AF5626" s="832">
        <v>0</v>
      </c>
      <c r="AG5626" s="832">
        <v>0</v>
      </c>
      <c r="AH5626" s="832">
        <v>0</v>
      </c>
      <c r="AI5626" s="832">
        <v>0</v>
      </c>
    </row>
    <row r="5627" spans="1:35" ht="15" customHeight="1">
      <c r="A5627" s="832" t="s">
        <v>1150</v>
      </c>
      <c r="B5627" s="832">
        <v>2026</v>
      </c>
      <c r="C5627" s="832" t="s">
        <v>2135</v>
      </c>
      <c r="D5627" s="832" t="s">
        <v>2136</v>
      </c>
      <c r="E5627" s="832" t="s">
        <v>333</v>
      </c>
      <c r="F5627" s="832" t="s">
        <v>1153</v>
      </c>
      <c r="G5627" s="832">
        <v>-2153.5700000000002</v>
      </c>
      <c r="H5627" s="832">
        <v>-3276.66</v>
      </c>
      <c r="I5627" s="832">
        <v>-3316.66</v>
      </c>
      <c r="J5627" s="832">
        <v>-4220.84</v>
      </c>
      <c r="K5627" s="832">
        <v>-4260.84</v>
      </c>
      <c r="L5627" s="832">
        <v>-4375.84</v>
      </c>
      <c r="M5627" s="832">
        <v>-4340.84</v>
      </c>
      <c r="N5627" s="832">
        <v>-4380.84</v>
      </c>
      <c r="O5627" s="832">
        <v>-4380.84</v>
      </c>
      <c r="P5627" s="832">
        <v>0</v>
      </c>
      <c r="Q5627" s="832">
        <v>0</v>
      </c>
      <c r="R5627" s="832">
        <v>0</v>
      </c>
      <c r="S5627" s="832">
        <v>0</v>
      </c>
      <c r="T5627" s="832">
        <v>0</v>
      </c>
      <c r="U5627" s="832">
        <v>0</v>
      </c>
      <c r="V5627" s="832">
        <v>0</v>
      </c>
      <c r="W5627" s="832">
        <v>0</v>
      </c>
      <c r="X5627" s="832">
        <v>0</v>
      </c>
      <c r="Y5627" s="832">
        <v>0</v>
      </c>
      <c r="Z5627" s="832">
        <v>0</v>
      </c>
      <c r="AA5627" s="832">
        <v>0</v>
      </c>
      <c r="AB5627" s="832">
        <v>0</v>
      </c>
      <c r="AC5627" s="832">
        <v>0</v>
      </c>
      <c r="AD5627" s="832">
        <v>0</v>
      </c>
      <c r="AE5627" s="832">
        <v>0</v>
      </c>
      <c r="AF5627" s="832">
        <v>0</v>
      </c>
      <c r="AG5627" s="832">
        <v>0</v>
      </c>
      <c r="AH5627" s="832">
        <v>0</v>
      </c>
      <c r="AI5627" s="832">
        <v>0</v>
      </c>
    </row>
    <row r="5628" spans="1:35" ht="15" customHeight="1">
      <c r="A5628" s="832" t="s">
        <v>1150</v>
      </c>
      <c r="B5628" s="832">
        <v>2026</v>
      </c>
      <c r="C5628" s="832" t="s">
        <v>2137</v>
      </c>
      <c r="D5628" s="832" t="s">
        <v>2138</v>
      </c>
      <c r="E5628" s="832" t="s">
        <v>333</v>
      </c>
      <c r="F5628" s="832" t="s">
        <v>1153</v>
      </c>
      <c r="G5628" s="832">
        <v>98879.98</v>
      </c>
      <c r="H5628" s="832">
        <v>143344.32000000001</v>
      </c>
      <c r="I5628" s="832">
        <v>176567.32</v>
      </c>
      <c r="J5628" s="832">
        <v>159710.17000000001</v>
      </c>
      <c r="K5628" s="832">
        <v>135066.15</v>
      </c>
      <c r="L5628" s="832">
        <v>70026.149999999994</v>
      </c>
      <c r="M5628" s="832">
        <v>79277.149999999994</v>
      </c>
      <c r="N5628" s="832">
        <v>70454.149999999994</v>
      </c>
      <c r="O5628" s="832">
        <v>52240.15</v>
      </c>
      <c r="P5628" s="832">
        <v>0</v>
      </c>
      <c r="Q5628" s="832">
        <v>0</v>
      </c>
      <c r="R5628" s="832">
        <v>0</v>
      </c>
      <c r="S5628" s="832">
        <v>0</v>
      </c>
      <c r="T5628" s="832">
        <v>0</v>
      </c>
      <c r="U5628" s="832">
        <v>0</v>
      </c>
      <c r="V5628" s="832">
        <v>0</v>
      </c>
      <c r="W5628" s="832">
        <v>0</v>
      </c>
      <c r="X5628" s="832">
        <v>0</v>
      </c>
      <c r="Y5628" s="832">
        <v>0</v>
      </c>
      <c r="Z5628" s="832">
        <v>0</v>
      </c>
      <c r="AA5628" s="832">
        <v>0</v>
      </c>
      <c r="AB5628" s="832">
        <v>0</v>
      </c>
      <c r="AC5628" s="832">
        <v>0</v>
      </c>
      <c r="AD5628" s="832">
        <v>0</v>
      </c>
      <c r="AE5628" s="832">
        <v>0</v>
      </c>
      <c r="AF5628" s="832">
        <v>0</v>
      </c>
      <c r="AG5628" s="832">
        <v>0</v>
      </c>
      <c r="AH5628" s="832">
        <v>0</v>
      </c>
      <c r="AI5628" s="832">
        <v>0</v>
      </c>
    </row>
    <row r="5629" spans="1:35" ht="15" customHeight="1">
      <c r="A5629" s="832" t="s">
        <v>1150</v>
      </c>
      <c r="B5629" s="832">
        <v>2026</v>
      </c>
      <c r="C5629" s="832" t="s">
        <v>2139</v>
      </c>
      <c r="D5629" s="832" t="s">
        <v>2140</v>
      </c>
      <c r="E5629" s="832" t="s">
        <v>333</v>
      </c>
      <c r="F5629" s="832" t="s">
        <v>1153</v>
      </c>
      <c r="G5629" s="832">
        <v>164796</v>
      </c>
      <c r="H5629" s="832">
        <v>164796</v>
      </c>
      <c r="I5629" s="832">
        <v>164796</v>
      </c>
      <c r="J5629" s="832">
        <v>164796</v>
      </c>
      <c r="K5629" s="832">
        <v>164796</v>
      </c>
      <c r="L5629" s="832">
        <v>164796</v>
      </c>
      <c r="M5629" s="832">
        <v>164796</v>
      </c>
      <c r="N5629" s="832">
        <v>164796</v>
      </c>
      <c r="O5629" s="832">
        <v>164796</v>
      </c>
      <c r="P5629" s="832">
        <v>0</v>
      </c>
      <c r="Q5629" s="832">
        <v>0</v>
      </c>
      <c r="R5629" s="832">
        <v>0</v>
      </c>
      <c r="S5629" s="832">
        <v>0</v>
      </c>
      <c r="T5629" s="832">
        <v>0</v>
      </c>
      <c r="U5629" s="832">
        <v>0</v>
      </c>
      <c r="V5629" s="832">
        <v>0</v>
      </c>
      <c r="W5629" s="832">
        <v>0</v>
      </c>
      <c r="X5629" s="832">
        <v>0</v>
      </c>
      <c r="Y5629" s="832">
        <v>0</v>
      </c>
      <c r="Z5629" s="832">
        <v>0</v>
      </c>
      <c r="AA5629" s="832">
        <v>0</v>
      </c>
      <c r="AB5629" s="832">
        <v>0</v>
      </c>
      <c r="AC5629" s="832">
        <v>0</v>
      </c>
      <c r="AD5629" s="832">
        <v>0</v>
      </c>
      <c r="AE5629" s="832">
        <v>0</v>
      </c>
      <c r="AF5629" s="832">
        <v>0</v>
      </c>
      <c r="AG5629" s="832">
        <v>0</v>
      </c>
      <c r="AH5629" s="832">
        <v>0</v>
      </c>
      <c r="AI5629" s="832">
        <v>0</v>
      </c>
    </row>
    <row r="5630" spans="1:35" ht="15" customHeight="1">
      <c r="A5630" s="832" t="s">
        <v>1150</v>
      </c>
      <c r="B5630" s="832">
        <v>2026</v>
      </c>
      <c r="C5630" s="832" t="s">
        <v>2141</v>
      </c>
      <c r="D5630" s="832" t="s">
        <v>2142</v>
      </c>
      <c r="E5630" s="832" t="s">
        <v>333</v>
      </c>
      <c r="F5630" s="832" t="s">
        <v>1153</v>
      </c>
      <c r="G5630" s="832">
        <v>-308997</v>
      </c>
      <c r="H5630" s="832">
        <v>-332766</v>
      </c>
      <c r="I5630" s="832">
        <v>-356535</v>
      </c>
      <c r="J5630" s="832">
        <v>-380304</v>
      </c>
      <c r="K5630" s="832">
        <v>-380304</v>
      </c>
      <c r="L5630" s="832">
        <v>-380304</v>
      </c>
      <c r="M5630" s="832">
        <v>-380304</v>
      </c>
      <c r="N5630" s="832">
        <v>-429135</v>
      </c>
      <c r="O5630" s="832">
        <v>-449694</v>
      </c>
      <c r="P5630" s="832">
        <v>0</v>
      </c>
      <c r="Q5630" s="832">
        <v>0</v>
      </c>
      <c r="R5630" s="832">
        <v>0</v>
      </c>
      <c r="S5630" s="832">
        <v>0</v>
      </c>
      <c r="T5630" s="832">
        <v>0</v>
      </c>
      <c r="U5630" s="832">
        <v>0</v>
      </c>
      <c r="V5630" s="832">
        <v>0</v>
      </c>
      <c r="W5630" s="832">
        <v>0</v>
      </c>
      <c r="X5630" s="832">
        <v>0</v>
      </c>
      <c r="Y5630" s="832">
        <v>0</v>
      </c>
      <c r="Z5630" s="832">
        <v>0</v>
      </c>
      <c r="AA5630" s="832">
        <v>0</v>
      </c>
      <c r="AB5630" s="832">
        <v>0</v>
      </c>
      <c r="AC5630" s="832">
        <v>0</v>
      </c>
      <c r="AD5630" s="832">
        <v>0</v>
      </c>
      <c r="AE5630" s="832">
        <v>0</v>
      </c>
      <c r="AF5630" s="832">
        <v>0</v>
      </c>
      <c r="AG5630" s="832">
        <v>0</v>
      </c>
      <c r="AH5630" s="832">
        <v>0</v>
      </c>
      <c r="AI5630" s="832">
        <v>0</v>
      </c>
    </row>
    <row r="5631" spans="1:35" ht="15" customHeight="1">
      <c r="A5631" s="832" t="s">
        <v>1150</v>
      </c>
      <c r="B5631" s="832">
        <v>2026</v>
      </c>
      <c r="C5631" s="832" t="s">
        <v>2143</v>
      </c>
      <c r="D5631" s="832" t="s">
        <v>2144</v>
      </c>
      <c r="E5631" s="832" t="s">
        <v>333</v>
      </c>
      <c r="F5631" s="832" t="s">
        <v>1153</v>
      </c>
      <c r="G5631" s="832">
        <v>-402961</v>
      </c>
      <c r="H5631" s="832">
        <v>-433958</v>
      </c>
      <c r="I5631" s="832">
        <v>-464955</v>
      </c>
      <c r="J5631" s="832">
        <v>-495952</v>
      </c>
      <c r="K5631" s="832">
        <v>-495952</v>
      </c>
      <c r="L5631" s="832">
        <v>-495952</v>
      </c>
      <c r="M5631" s="832">
        <v>-495952</v>
      </c>
      <c r="N5631" s="832">
        <v>-510044.9</v>
      </c>
      <c r="O5631" s="832">
        <v>-536857.9</v>
      </c>
      <c r="P5631" s="832">
        <v>0</v>
      </c>
      <c r="Q5631" s="832">
        <v>0</v>
      </c>
      <c r="R5631" s="832">
        <v>0</v>
      </c>
      <c r="S5631" s="832">
        <v>0</v>
      </c>
      <c r="T5631" s="832">
        <v>0</v>
      </c>
      <c r="U5631" s="832">
        <v>0</v>
      </c>
      <c r="V5631" s="832">
        <v>0</v>
      </c>
      <c r="W5631" s="832">
        <v>0</v>
      </c>
      <c r="X5631" s="832">
        <v>0</v>
      </c>
      <c r="Y5631" s="832">
        <v>0</v>
      </c>
      <c r="Z5631" s="832">
        <v>0</v>
      </c>
      <c r="AA5631" s="832">
        <v>0</v>
      </c>
      <c r="AB5631" s="832">
        <v>0</v>
      </c>
      <c r="AC5631" s="832">
        <v>0</v>
      </c>
      <c r="AD5631" s="832">
        <v>0</v>
      </c>
      <c r="AE5631" s="832">
        <v>0</v>
      </c>
      <c r="AF5631" s="832">
        <v>0</v>
      </c>
      <c r="AG5631" s="832">
        <v>0</v>
      </c>
      <c r="AH5631" s="832">
        <v>0</v>
      </c>
      <c r="AI5631" s="832">
        <v>0</v>
      </c>
    </row>
    <row r="5632" spans="1:35" ht="15" customHeight="1">
      <c r="A5632" s="832" t="s">
        <v>1150</v>
      </c>
      <c r="B5632" s="832">
        <v>2026</v>
      </c>
      <c r="C5632" s="832" t="s">
        <v>2145</v>
      </c>
      <c r="D5632" s="832" t="s">
        <v>2146</v>
      </c>
      <c r="E5632" s="832" t="s">
        <v>333</v>
      </c>
      <c r="F5632" s="832" t="s">
        <v>1153</v>
      </c>
      <c r="G5632" s="832">
        <v>0</v>
      </c>
      <c r="H5632" s="832">
        <v>0</v>
      </c>
      <c r="I5632" s="832">
        <v>0</v>
      </c>
      <c r="J5632" s="832">
        <v>0</v>
      </c>
      <c r="K5632" s="832">
        <v>0</v>
      </c>
      <c r="L5632" s="832">
        <v>0</v>
      </c>
      <c r="M5632" s="832">
        <v>0</v>
      </c>
      <c r="N5632" s="832">
        <v>0</v>
      </c>
      <c r="O5632" s="832">
        <v>0</v>
      </c>
      <c r="P5632" s="832">
        <v>0</v>
      </c>
      <c r="Q5632" s="832">
        <v>0</v>
      </c>
      <c r="R5632" s="832">
        <v>0</v>
      </c>
      <c r="S5632" s="832">
        <v>0</v>
      </c>
      <c r="T5632" s="832">
        <v>0</v>
      </c>
      <c r="U5632" s="832">
        <v>0</v>
      </c>
      <c r="V5632" s="832">
        <v>0</v>
      </c>
      <c r="W5632" s="832">
        <v>0</v>
      </c>
      <c r="X5632" s="832">
        <v>0</v>
      </c>
      <c r="Y5632" s="832">
        <v>0</v>
      </c>
      <c r="Z5632" s="832">
        <v>0</v>
      </c>
      <c r="AA5632" s="832">
        <v>0</v>
      </c>
      <c r="AB5632" s="832">
        <v>0</v>
      </c>
      <c r="AC5632" s="832">
        <v>0</v>
      </c>
      <c r="AD5632" s="832">
        <v>0</v>
      </c>
      <c r="AE5632" s="832">
        <v>0</v>
      </c>
      <c r="AF5632" s="832">
        <v>0</v>
      </c>
      <c r="AG5632" s="832">
        <v>0</v>
      </c>
      <c r="AH5632" s="832">
        <v>0</v>
      </c>
      <c r="AI5632" s="832">
        <v>0</v>
      </c>
    </row>
    <row r="5633" spans="1:35" ht="15" customHeight="1">
      <c r="A5633" s="832" t="s">
        <v>1150</v>
      </c>
      <c r="B5633" s="832">
        <v>2026</v>
      </c>
      <c r="C5633" s="832" t="s">
        <v>2147</v>
      </c>
      <c r="D5633" s="832" t="s">
        <v>2148</v>
      </c>
      <c r="E5633" s="832" t="s">
        <v>333</v>
      </c>
      <c r="F5633" s="832" t="s">
        <v>1153</v>
      </c>
      <c r="G5633" s="832">
        <v>0</v>
      </c>
      <c r="H5633" s="832">
        <v>0</v>
      </c>
      <c r="I5633" s="832">
        <v>0</v>
      </c>
      <c r="J5633" s="832">
        <v>0</v>
      </c>
      <c r="K5633" s="832">
        <v>0</v>
      </c>
      <c r="L5633" s="832">
        <v>0</v>
      </c>
      <c r="M5633" s="832">
        <v>0</v>
      </c>
      <c r="N5633" s="832">
        <v>0</v>
      </c>
      <c r="O5633" s="832">
        <v>0</v>
      </c>
      <c r="P5633" s="832">
        <v>0</v>
      </c>
      <c r="Q5633" s="832">
        <v>0</v>
      </c>
      <c r="R5633" s="832">
        <v>0</v>
      </c>
      <c r="S5633" s="832">
        <v>0</v>
      </c>
      <c r="T5633" s="832">
        <v>0</v>
      </c>
      <c r="U5633" s="832">
        <v>0</v>
      </c>
      <c r="V5633" s="832">
        <v>0</v>
      </c>
      <c r="W5633" s="832">
        <v>0</v>
      </c>
      <c r="X5633" s="832">
        <v>0</v>
      </c>
      <c r="Y5633" s="832">
        <v>0</v>
      </c>
      <c r="Z5633" s="832">
        <v>0</v>
      </c>
      <c r="AA5633" s="832">
        <v>0</v>
      </c>
      <c r="AB5633" s="832">
        <v>0</v>
      </c>
      <c r="AC5633" s="832">
        <v>0</v>
      </c>
      <c r="AD5633" s="832">
        <v>0</v>
      </c>
      <c r="AE5633" s="832">
        <v>0</v>
      </c>
      <c r="AF5633" s="832">
        <v>0</v>
      </c>
      <c r="AG5633" s="832">
        <v>0</v>
      </c>
      <c r="AH5633" s="832">
        <v>0</v>
      </c>
      <c r="AI5633" s="832">
        <v>0</v>
      </c>
    </row>
    <row r="5634" spans="1:35" ht="15" customHeight="1">
      <c r="A5634" s="832" t="s">
        <v>1150</v>
      </c>
      <c r="B5634" s="832">
        <v>2026</v>
      </c>
      <c r="C5634" s="832" t="s">
        <v>2149</v>
      </c>
      <c r="D5634" s="832" t="s">
        <v>2150</v>
      </c>
      <c r="E5634" s="832" t="s">
        <v>333</v>
      </c>
      <c r="F5634" s="832" t="s">
        <v>1153</v>
      </c>
      <c r="G5634" s="832">
        <v>364994.57</v>
      </c>
      <c r="H5634" s="832">
        <v>364994.57</v>
      </c>
      <c r="I5634" s="832">
        <v>364994.57</v>
      </c>
      <c r="J5634" s="832">
        <v>364994.57</v>
      </c>
      <c r="K5634" s="832">
        <v>364994.57</v>
      </c>
      <c r="L5634" s="832">
        <v>364994.57</v>
      </c>
      <c r="M5634" s="832">
        <v>364994.57</v>
      </c>
      <c r="N5634" s="832">
        <v>364994.57</v>
      </c>
      <c r="O5634" s="832">
        <v>364994.57</v>
      </c>
      <c r="P5634" s="832">
        <v>0</v>
      </c>
      <c r="Q5634" s="832">
        <v>0</v>
      </c>
      <c r="R5634" s="832">
        <v>0</v>
      </c>
      <c r="S5634" s="832">
        <v>0</v>
      </c>
      <c r="T5634" s="832">
        <v>0</v>
      </c>
      <c r="U5634" s="832">
        <v>0</v>
      </c>
      <c r="V5634" s="832">
        <v>0</v>
      </c>
      <c r="W5634" s="832">
        <v>0</v>
      </c>
      <c r="X5634" s="832">
        <v>0</v>
      </c>
      <c r="Y5634" s="832">
        <v>0</v>
      </c>
      <c r="Z5634" s="832">
        <v>0</v>
      </c>
      <c r="AA5634" s="832">
        <v>0</v>
      </c>
      <c r="AB5634" s="832">
        <v>0</v>
      </c>
      <c r="AC5634" s="832">
        <v>0</v>
      </c>
      <c r="AD5634" s="832">
        <v>0</v>
      </c>
      <c r="AE5634" s="832">
        <v>0</v>
      </c>
      <c r="AF5634" s="832">
        <v>0</v>
      </c>
      <c r="AG5634" s="832">
        <v>0</v>
      </c>
      <c r="AH5634" s="832">
        <v>0</v>
      </c>
      <c r="AI5634" s="832">
        <v>0</v>
      </c>
    </row>
    <row r="5635" spans="1:35" ht="15" customHeight="1">
      <c r="A5635" s="832" t="s">
        <v>1150</v>
      </c>
      <c r="B5635" s="832">
        <v>2026</v>
      </c>
      <c r="C5635" s="832" t="s">
        <v>2151</v>
      </c>
      <c r="D5635" s="832" t="s">
        <v>2152</v>
      </c>
      <c r="E5635" s="832" t="s">
        <v>333</v>
      </c>
      <c r="F5635" s="832" t="s">
        <v>1153</v>
      </c>
      <c r="G5635" s="832">
        <v>0</v>
      </c>
      <c r="H5635" s="832">
        <v>0</v>
      </c>
      <c r="I5635" s="832">
        <v>0</v>
      </c>
      <c r="J5635" s="832">
        <v>0</v>
      </c>
      <c r="K5635" s="832">
        <v>0</v>
      </c>
      <c r="L5635" s="832">
        <v>0</v>
      </c>
      <c r="M5635" s="832">
        <v>0</v>
      </c>
      <c r="N5635" s="832">
        <v>0</v>
      </c>
      <c r="O5635" s="832">
        <v>0</v>
      </c>
      <c r="P5635" s="832">
        <v>0</v>
      </c>
      <c r="Q5635" s="832">
        <v>0</v>
      </c>
      <c r="R5635" s="832">
        <v>0</v>
      </c>
      <c r="S5635" s="832">
        <v>0</v>
      </c>
      <c r="T5635" s="832">
        <v>0</v>
      </c>
      <c r="U5635" s="832">
        <v>0</v>
      </c>
      <c r="V5635" s="832">
        <v>0</v>
      </c>
      <c r="W5635" s="832">
        <v>0</v>
      </c>
      <c r="X5635" s="832">
        <v>0</v>
      </c>
      <c r="Y5635" s="832">
        <v>0</v>
      </c>
      <c r="Z5635" s="832">
        <v>0</v>
      </c>
      <c r="AA5635" s="832">
        <v>0</v>
      </c>
      <c r="AB5635" s="832">
        <v>0</v>
      </c>
      <c r="AC5635" s="832">
        <v>0</v>
      </c>
      <c r="AD5635" s="832">
        <v>0</v>
      </c>
      <c r="AE5635" s="832">
        <v>0</v>
      </c>
      <c r="AF5635" s="832">
        <v>0</v>
      </c>
      <c r="AG5635" s="832">
        <v>0</v>
      </c>
      <c r="AH5635" s="832">
        <v>0</v>
      </c>
      <c r="AI5635" s="832">
        <v>0</v>
      </c>
    </row>
    <row r="5636" spans="1:35" ht="15" customHeight="1">
      <c r="A5636" s="832" t="s">
        <v>1150</v>
      </c>
      <c r="B5636" s="832">
        <v>2026</v>
      </c>
      <c r="C5636" s="832" t="s">
        <v>2153</v>
      </c>
      <c r="D5636" s="832" t="s">
        <v>2154</v>
      </c>
      <c r="E5636" s="832" t="s">
        <v>333</v>
      </c>
      <c r="F5636" s="832" t="s">
        <v>1153</v>
      </c>
      <c r="G5636" s="832">
        <v>0</v>
      </c>
      <c r="H5636" s="832">
        <v>0</v>
      </c>
      <c r="I5636" s="832">
        <v>0</v>
      </c>
      <c r="J5636" s="832">
        <v>0</v>
      </c>
      <c r="K5636" s="832">
        <v>0</v>
      </c>
      <c r="L5636" s="832">
        <v>0</v>
      </c>
      <c r="M5636" s="832">
        <v>0</v>
      </c>
      <c r="N5636" s="832">
        <v>0</v>
      </c>
      <c r="O5636" s="832">
        <v>0</v>
      </c>
      <c r="P5636" s="832">
        <v>0</v>
      </c>
      <c r="Q5636" s="832">
        <v>0</v>
      </c>
      <c r="R5636" s="832">
        <v>0</v>
      </c>
      <c r="S5636" s="832">
        <v>0</v>
      </c>
      <c r="T5636" s="832">
        <v>0</v>
      </c>
      <c r="U5636" s="832">
        <v>0</v>
      </c>
      <c r="V5636" s="832">
        <v>0</v>
      </c>
      <c r="W5636" s="832">
        <v>0</v>
      </c>
      <c r="X5636" s="832">
        <v>0</v>
      </c>
      <c r="Y5636" s="832">
        <v>0</v>
      </c>
      <c r="Z5636" s="832">
        <v>0</v>
      </c>
      <c r="AA5636" s="832">
        <v>0</v>
      </c>
      <c r="AB5636" s="832">
        <v>0</v>
      </c>
      <c r="AC5636" s="832">
        <v>0</v>
      </c>
      <c r="AD5636" s="832">
        <v>0</v>
      </c>
      <c r="AE5636" s="832">
        <v>0</v>
      </c>
      <c r="AF5636" s="832">
        <v>0</v>
      </c>
      <c r="AG5636" s="832">
        <v>0</v>
      </c>
      <c r="AH5636" s="832">
        <v>0</v>
      </c>
      <c r="AI5636" s="832">
        <v>0</v>
      </c>
    </row>
    <row r="5637" spans="1:35" ht="15" customHeight="1">
      <c r="A5637" s="832" t="s">
        <v>1150</v>
      </c>
      <c r="B5637" s="832">
        <v>2026</v>
      </c>
      <c r="C5637" s="832" t="s">
        <v>2155</v>
      </c>
      <c r="D5637" s="832" t="s">
        <v>2156</v>
      </c>
      <c r="E5637" s="832" t="s">
        <v>333</v>
      </c>
      <c r="F5637" s="832" t="s">
        <v>1153</v>
      </c>
      <c r="G5637" s="832">
        <v>0</v>
      </c>
      <c r="H5637" s="832">
        <v>0</v>
      </c>
      <c r="I5637" s="832">
        <v>0</v>
      </c>
      <c r="J5637" s="832">
        <v>0</v>
      </c>
      <c r="K5637" s="832">
        <v>0</v>
      </c>
      <c r="L5637" s="832">
        <v>0</v>
      </c>
      <c r="M5637" s="832">
        <v>0</v>
      </c>
      <c r="N5637" s="832">
        <v>0</v>
      </c>
      <c r="O5637" s="832">
        <v>0</v>
      </c>
      <c r="P5637" s="832">
        <v>0</v>
      </c>
      <c r="Q5637" s="832">
        <v>0</v>
      </c>
      <c r="R5637" s="832">
        <v>0</v>
      </c>
      <c r="S5637" s="832">
        <v>0</v>
      </c>
      <c r="T5637" s="832">
        <v>0</v>
      </c>
      <c r="U5637" s="832">
        <v>0</v>
      </c>
      <c r="V5637" s="832">
        <v>0</v>
      </c>
      <c r="W5637" s="832">
        <v>0</v>
      </c>
      <c r="X5637" s="832">
        <v>0</v>
      </c>
      <c r="Y5637" s="832">
        <v>0</v>
      </c>
      <c r="Z5637" s="832">
        <v>0</v>
      </c>
      <c r="AA5637" s="832">
        <v>0</v>
      </c>
      <c r="AB5637" s="832">
        <v>0</v>
      </c>
      <c r="AC5637" s="832">
        <v>0</v>
      </c>
      <c r="AD5637" s="832">
        <v>0</v>
      </c>
      <c r="AE5637" s="832">
        <v>0</v>
      </c>
      <c r="AF5637" s="832">
        <v>0</v>
      </c>
      <c r="AG5637" s="832">
        <v>0</v>
      </c>
      <c r="AH5637" s="832">
        <v>0</v>
      </c>
      <c r="AI5637" s="832">
        <v>0</v>
      </c>
    </row>
    <row r="5638" spans="1:35" ht="15" customHeight="1">
      <c r="A5638" s="832" t="s">
        <v>1150</v>
      </c>
      <c r="B5638" s="832">
        <v>2026</v>
      </c>
      <c r="C5638" s="832" t="s">
        <v>2157</v>
      </c>
      <c r="D5638" s="832" t="s">
        <v>2158</v>
      </c>
      <c r="E5638" s="832" t="s">
        <v>333</v>
      </c>
      <c r="F5638" s="832" t="s">
        <v>1153</v>
      </c>
      <c r="G5638" s="832">
        <v>0</v>
      </c>
      <c r="H5638" s="832">
        <v>0</v>
      </c>
      <c r="I5638" s="832">
        <v>0</v>
      </c>
      <c r="J5638" s="832">
        <v>0</v>
      </c>
      <c r="K5638" s="832">
        <v>0</v>
      </c>
      <c r="L5638" s="832">
        <v>0</v>
      </c>
      <c r="M5638" s="832">
        <v>0</v>
      </c>
      <c r="N5638" s="832">
        <v>0</v>
      </c>
      <c r="O5638" s="832">
        <v>0</v>
      </c>
      <c r="P5638" s="832">
        <v>0</v>
      </c>
      <c r="Q5638" s="832">
        <v>0</v>
      </c>
      <c r="R5638" s="832">
        <v>0</v>
      </c>
      <c r="S5638" s="832">
        <v>0</v>
      </c>
      <c r="T5638" s="832">
        <v>0</v>
      </c>
      <c r="U5638" s="832">
        <v>0</v>
      </c>
      <c r="V5638" s="832">
        <v>0</v>
      </c>
      <c r="W5638" s="832">
        <v>0</v>
      </c>
      <c r="X5638" s="832">
        <v>0</v>
      </c>
      <c r="Y5638" s="832">
        <v>0</v>
      </c>
      <c r="Z5638" s="832">
        <v>0</v>
      </c>
      <c r="AA5638" s="832">
        <v>0</v>
      </c>
      <c r="AB5638" s="832">
        <v>0</v>
      </c>
      <c r="AC5638" s="832">
        <v>0</v>
      </c>
      <c r="AD5638" s="832">
        <v>0</v>
      </c>
      <c r="AE5638" s="832">
        <v>0</v>
      </c>
      <c r="AF5638" s="832">
        <v>0</v>
      </c>
      <c r="AG5638" s="832">
        <v>0</v>
      </c>
      <c r="AH5638" s="832">
        <v>0</v>
      </c>
      <c r="AI5638" s="832">
        <v>0</v>
      </c>
    </row>
    <row r="5639" spans="1:35" ht="15" customHeight="1">
      <c r="A5639" s="832" t="s">
        <v>1150</v>
      </c>
      <c r="B5639" s="832">
        <v>2026</v>
      </c>
      <c r="C5639" s="832" t="s">
        <v>2159</v>
      </c>
      <c r="D5639" s="832" t="s">
        <v>2160</v>
      </c>
      <c r="E5639" s="832" t="s">
        <v>333</v>
      </c>
      <c r="F5639" s="832" t="s">
        <v>1153</v>
      </c>
      <c r="G5639" s="832">
        <v>0</v>
      </c>
      <c r="H5639" s="832">
        <v>0</v>
      </c>
      <c r="I5639" s="832">
        <v>0</v>
      </c>
      <c r="J5639" s="832">
        <v>0</v>
      </c>
      <c r="K5639" s="832">
        <v>0</v>
      </c>
      <c r="L5639" s="832">
        <v>0</v>
      </c>
      <c r="M5639" s="832">
        <v>0</v>
      </c>
      <c r="N5639" s="832">
        <v>0</v>
      </c>
      <c r="O5639" s="832">
        <v>0</v>
      </c>
      <c r="P5639" s="832">
        <v>0</v>
      </c>
      <c r="Q5639" s="832">
        <v>0</v>
      </c>
      <c r="R5639" s="832">
        <v>0</v>
      </c>
      <c r="S5639" s="832">
        <v>0</v>
      </c>
      <c r="T5639" s="832">
        <v>0</v>
      </c>
      <c r="U5639" s="832">
        <v>0</v>
      </c>
      <c r="V5639" s="832">
        <v>0</v>
      </c>
      <c r="W5639" s="832">
        <v>0</v>
      </c>
      <c r="X5639" s="832">
        <v>0</v>
      </c>
      <c r="Y5639" s="832">
        <v>0</v>
      </c>
      <c r="Z5639" s="832">
        <v>0</v>
      </c>
      <c r="AA5639" s="832">
        <v>0</v>
      </c>
      <c r="AB5639" s="832">
        <v>0</v>
      </c>
      <c r="AC5639" s="832">
        <v>0</v>
      </c>
      <c r="AD5639" s="832">
        <v>0</v>
      </c>
      <c r="AE5639" s="832">
        <v>0</v>
      </c>
      <c r="AF5639" s="832">
        <v>0</v>
      </c>
      <c r="AG5639" s="832">
        <v>0</v>
      </c>
      <c r="AH5639" s="832">
        <v>0</v>
      </c>
      <c r="AI5639" s="832">
        <v>0</v>
      </c>
    </row>
    <row r="5640" spans="1:35" ht="15" customHeight="1">
      <c r="A5640" s="832" t="s">
        <v>1150</v>
      </c>
      <c r="B5640" s="832">
        <v>2026</v>
      </c>
      <c r="C5640" s="832" t="s">
        <v>2161</v>
      </c>
      <c r="D5640" s="832" t="s">
        <v>2162</v>
      </c>
      <c r="E5640" s="832" t="s">
        <v>333</v>
      </c>
      <c r="F5640" s="832" t="s">
        <v>1153</v>
      </c>
      <c r="G5640" s="832">
        <v>0</v>
      </c>
      <c r="H5640" s="832">
        <v>0</v>
      </c>
      <c r="I5640" s="832">
        <v>0</v>
      </c>
      <c r="J5640" s="832">
        <v>0</v>
      </c>
      <c r="K5640" s="832">
        <v>0</v>
      </c>
      <c r="L5640" s="832">
        <v>0</v>
      </c>
      <c r="M5640" s="832">
        <v>0</v>
      </c>
      <c r="N5640" s="832">
        <v>0</v>
      </c>
      <c r="O5640" s="832">
        <v>0</v>
      </c>
      <c r="P5640" s="832">
        <v>0</v>
      </c>
      <c r="Q5640" s="832">
        <v>0</v>
      </c>
      <c r="R5640" s="832">
        <v>0</v>
      </c>
      <c r="S5640" s="832">
        <v>0</v>
      </c>
      <c r="T5640" s="832">
        <v>0</v>
      </c>
      <c r="U5640" s="832">
        <v>0</v>
      </c>
      <c r="V5640" s="832">
        <v>0</v>
      </c>
      <c r="W5640" s="832">
        <v>0</v>
      </c>
      <c r="X5640" s="832">
        <v>0</v>
      </c>
      <c r="Y5640" s="832">
        <v>0</v>
      </c>
      <c r="Z5640" s="832">
        <v>0</v>
      </c>
      <c r="AA5640" s="832">
        <v>0</v>
      </c>
      <c r="AB5640" s="832">
        <v>0</v>
      </c>
      <c r="AC5640" s="832">
        <v>0</v>
      </c>
      <c r="AD5640" s="832">
        <v>0</v>
      </c>
      <c r="AE5640" s="832">
        <v>0</v>
      </c>
      <c r="AF5640" s="832">
        <v>0</v>
      </c>
      <c r="AG5640" s="832">
        <v>0</v>
      </c>
      <c r="AH5640" s="832">
        <v>0</v>
      </c>
      <c r="AI5640" s="832">
        <v>0</v>
      </c>
    </row>
    <row r="5641" spans="1:35" ht="15" customHeight="1">
      <c r="A5641" s="832" t="s">
        <v>1150</v>
      </c>
      <c r="B5641" s="832">
        <v>2026</v>
      </c>
      <c r="C5641" s="832" t="s">
        <v>2163</v>
      </c>
      <c r="D5641" s="832" t="s">
        <v>2164</v>
      </c>
      <c r="E5641" s="832" t="s">
        <v>333</v>
      </c>
      <c r="F5641" s="832" t="s">
        <v>1153</v>
      </c>
      <c r="G5641" s="832">
        <v>0</v>
      </c>
      <c r="H5641" s="832">
        <v>0</v>
      </c>
      <c r="I5641" s="832">
        <v>0</v>
      </c>
      <c r="J5641" s="832">
        <v>0</v>
      </c>
      <c r="K5641" s="832">
        <v>0</v>
      </c>
      <c r="L5641" s="832">
        <v>0</v>
      </c>
      <c r="M5641" s="832">
        <v>0</v>
      </c>
      <c r="N5641" s="832">
        <v>0</v>
      </c>
      <c r="O5641" s="832">
        <v>0</v>
      </c>
      <c r="P5641" s="832">
        <v>0</v>
      </c>
      <c r="Q5641" s="832">
        <v>0</v>
      </c>
      <c r="R5641" s="832">
        <v>0</v>
      </c>
      <c r="S5641" s="832">
        <v>0</v>
      </c>
      <c r="T5641" s="832">
        <v>0</v>
      </c>
      <c r="U5641" s="832">
        <v>0</v>
      </c>
      <c r="V5641" s="832">
        <v>0</v>
      </c>
      <c r="W5641" s="832">
        <v>0</v>
      </c>
      <c r="X5641" s="832">
        <v>0</v>
      </c>
      <c r="Y5641" s="832">
        <v>0</v>
      </c>
      <c r="Z5641" s="832">
        <v>0</v>
      </c>
      <c r="AA5641" s="832">
        <v>0</v>
      </c>
      <c r="AB5641" s="832">
        <v>0</v>
      </c>
      <c r="AC5641" s="832">
        <v>0</v>
      </c>
      <c r="AD5641" s="832">
        <v>0</v>
      </c>
      <c r="AE5641" s="832">
        <v>0</v>
      </c>
      <c r="AF5641" s="832">
        <v>0</v>
      </c>
      <c r="AG5641" s="832">
        <v>0</v>
      </c>
      <c r="AH5641" s="832">
        <v>0</v>
      </c>
      <c r="AI5641" s="832">
        <v>0</v>
      </c>
    </row>
    <row r="5642" spans="1:35" ht="15" customHeight="1">
      <c r="A5642" s="832" t="s">
        <v>1150</v>
      </c>
      <c r="B5642" s="832">
        <v>2026</v>
      </c>
      <c r="C5642" s="832" t="s">
        <v>2165</v>
      </c>
      <c r="D5642" s="832" t="s">
        <v>2166</v>
      </c>
      <c r="E5642" s="832" t="s">
        <v>333</v>
      </c>
      <c r="F5642" s="832" t="s">
        <v>1153</v>
      </c>
      <c r="G5642" s="832">
        <v>0</v>
      </c>
      <c r="H5642" s="832">
        <v>0</v>
      </c>
      <c r="I5642" s="832">
        <v>0</v>
      </c>
      <c r="J5642" s="832">
        <v>0</v>
      </c>
      <c r="K5642" s="832">
        <v>0</v>
      </c>
      <c r="L5642" s="832">
        <v>0</v>
      </c>
      <c r="M5642" s="832">
        <v>0</v>
      </c>
      <c r="N5642" s="832">
        <v>0</v>
      </c>
      <c r="O5642" s="832">
        <v>0</v>
      </c>
      <c r="P5642" s="832">
        <v>0</v>
      </c>
      <c r="Q5642" s="832">
        <v>0</v>
      </c>
      <c r="R5642" s="832">
        <v>0</v>
      </c>
      <c r="S5642" s="832">
        <v>0</v>
      </c>
      <c r="T5642" s="832">
        <v>0</v>
      </c>
      <c r="U5642" s="832">
        <v>0</v>
      </c>
      <c r="V5642" s="832">
        <v>0</v>
      </c>
      <c r="W5642" s="832">
        <v>0</v>
      </c>
      <c r="X5642" s="832">
        <v>0</v>
      </c>
      <c r="Y5642" s="832">
        <v>0</v>
      </c>
      <c r="Z5642" s="832">
        <v>0</v>
      </c>
      <c r="AA5642" s="832">
        <v>0</v>
      </c>
      <c r="AB5642" s="832">
        <v>0</v>
      </c>
      <c r="AC5642" s="832">
        <v>0</v>
      </c>
      <c r="AD5642" s="832">
        <v>0</v>
      </c>
      <c r="AE5642" s="832">
        <v>0</v>
      </c>
      <c r="AF5642" s="832">
        <v>0</v>
      </c>
      <c r="AG5642" s="832">
        <v>0</v>
      </c>
      <c r="AH5642" s="832">
        <v>0</v>
      </c>
      <c r="AI5642" s="832">
        <v>0</v>
      </c>
    </row>
    <row r="5643" spans="1:35" ht="15" customHeight="1">
      <c r="A5643" s="832" t="s">
        <v>1150</v>
      </c>
      <c r="B5643" s="832">
        <v>2026</v>
      </c>
      <c r="C5643" s="832" t="s">
        <v>2167</v>
      </c>
      <c r="D5643" s="832" t="s">
        <v>2168</v>
      </c>
      <c r="E5643" s="832" t="s">
        <v>333</v>
      </c>
      <c r="F5643" s="832" t="s">
        <v>1153</v>
      </c>
      <c r="G5643" s="832">
        <v>0</v>
      </c>
      <c r="H5643" s="832">
        <v>0</v>
      </c>
      <c r="I5643" s="832">
        <v>0</v>
      </c>
      <c r="J5643" s="832">
        <v>0</v>
      </c>
      <c r="K5643" s="832">
        <v>0</v>
      </c>
      <c r="L5643" s="832">
        <v>0</v>
      </c>
      <c r="M5643" s="832">
        <v>0</v>
      </c>
      <c r="N5643" s="832">
        <v>0</v>
      </c>
      <c r="O5643" s="832">
        <v>0</v>
      </c>
      <c r="P5643" s="832">
        <v>0</v>
      </c>
      <c r="Q5643" s="832">
        <v>0</v>
      </c>
      <c r="R5643" s="832">
        <v>0</v>
      </c>
      <c r="S5643" s="832">
        <v>0</v>
      </c>
      <c r="T5643" s="832">
        <v>0</v>
      </c>
      <c r="U5643" s="832">
        <v>0</v>
      </c>
      <c r="V5643" s="832">
        <v>0</v>
      </c>
      <c r="W5643" s="832">
        <v>0</v>
      </c>
      <c r="X5643" s="832">
        <v>0</v>
      </c>
      <c r="Y5643" s="832">
        <v>0</v>
      </c>
      <c r="Z5643" s="832">
        <v>0</v>
      </c>
      <c r="AA5643" s="832">
        <v>0</v>
      </c>
      <c r="AB5643" s="832">
        <v>0</v>
      </c>
      <c r="AC5643" s="832">
        <v>0</v>
      </c>
      <c r="AD5643" s="832">
        <v>0</v>
      </c>
      <c r="AE5643" s="832">
        <v>0</v>
      </c>
      <c r="AF5643" s="832">
        <v>0</v>
      </c>
      <c r="AG5643" s="832">
        <v>0</v>
      </c>
      <c r="AH5643" s="832">
        <v>0</v>
      </c>
      <c r="AI5643" s="832">
        <v>0</v>
      </c>
    </row>
    <row r="5644" spans="1:35" ht="15" customHeight="1">
      <c r="A5644" s="832" t="s">
        <v>1150</v>
      </c>
      <c r="B5644" s="832">
        <v>2026</v>
      </c>
      <c r="C5644" s="832" t="s">
        <v>2169</v>
      </c>
      <c r="D5644" s="832" t="s">
        <v>2170</v>
      </c>
      <c r="E5644" s="832" t="s">
        <v>333</v>
      </c>
      <c r="F5644" s="832" t="s">
        <v>1153</v>
      </c>
      <c r="G5644" s="832">
        <v>0</v>
      </c>
      <c r="H5644" s="832">
        <v>0</v>
      </c>
      <c r="I5644" s="832">
        <v>0</v>
      </c>
      <c r="J5644" s="832">
        <v>0</v>
      </c>
      <c r="K5644" s="832">
        <v>0</v>
      </c>
      <c r="L5644" s="832">
        <v>0</v>
      </c>
      <c r="M5644" s="832">
        <v>0</v>
      </c>
      <c r="N5644" s="832">
        <v>0</v>
      </c>
      <c r="O5644" s="832">
        <v>0</v>
      </c>
      <c r="P5644" s="832">
        <v>0</v>
      </c>
      <c r="Q5644" s="832">
        <v>0</v>
      </c>
      <c r="R5644" s="832">
        <v>0</v>
      </c>
      <c r="S5644" s="832">
        <v>0</v>
      </c>
      <c r="T5644" s="832">
        <v>0</v>
      </c>
      <c r="U5644" s="832">
        <v>0</v>
      </c>
      <c r="V5644" s="832">
        <v>0</v>
      </c>
      <c r="W5644" s="832">
        <v>0</v>
      </c>
      <c r="X5644" s="832">
        <v>0</v>
      </c>
      <c r="Y5644" s="832">
        <v>0</v>
      </c>
      <c r="Z5644" s="832">
        <v>0</v>
      </c>
      <c r="AA5644" s="832">
        <v>0</v>
      </c>
      <c r="AB5644" s="832">
        <v>0</v>
      </c>
      <c r="AC5644" s="832">
        <v>0</v>
      </c>
      <c r="AD5644" s="832">
        <v>0</v>
      </c>
      <c r="AE5644" s="832">
        <v>0</v>
      </c>
      <c r="AF5644" s="832">
        <v>0</v>
      </c>
      <c r="AG5644" s="832">
        <v>0</v>
      </c>
      <c r="AH5644" s="832">
        <v>0</v>
      </c>
      <c r="AI5644" s="832">
        <v>0</v>
      </c>
    </row>
    <row r="5645" spans="1:35" ht="15" customHeight="1">
      <c r="A5645" s="832" t="s">
        <v>1150</v>
      </c>
      <c r="B5645" s="832">
        <v>2026</v>
      </c>
      <c r="C5645" s="832" t="s">
        <v>2171</v>
      </c>
      <c r="D5645" s="832" t="s">
        <v>2172</v>
      </c>
      <c r="E5645" s="832" t="s">
        <v>333</v>
      </c>
      <c r="F5645" s="832" t="s">
        <v>1153</v>
      </c>
      <c r="G5645" s="832">
        <v>234200</v>
      </c>
      <c r="H5645" s="832">
        <v>234200</v>
      </c>
      <c r="I5645" s="832">
        <v>234200</v>
      </c>
      <c r="J5645" s="832">
        <v>234200</v>
      </c>
      <c r="K5645" s="832">
        <v>234200</v>
      </c>
      <c r="L5645" s="832">
        <v>234200</v>
      </c>
      <c r="M5645" s="832">
        <v>234200</v>
      </c>
      <c r="N5645" s="832">
        <v>234200</v>
      </c>
      <c r="O5645" s="832">
        <v>234200</v>
      </c>
      <c r="P5645" s="832">
        <v>0</v>
      </c>
      <c r="Q5645" s="832">
        <v>0</v>
      </c>
      <c r="R5645" s="832">
        <v>0</v>
      </c>
      <c r="S5645" s="832">
        <v>0</v>
      </c>
      <c r="T5645" s="832">
        <v>0</v>
      </c>
      <c r="U5645" s="832">
        <v>0</v>
      </c>
      <c r="V5645" s="832">
        <v>0</v>
      </c>
      <c r="W5645" s="832">
        <v>0</v>
      </c>
      <c r="X5645" s="832">
        <v>0</v>
      </c>
      <c r="Y5645" s="832">
        <v>0</v>
      </c>
      <c r="Z5645" s="832">
        <v>0</v>
      </c>
      <c r="AA5645" s="832">
        <v>0</v>
      </c>
      <c r="AB5645" s="832">
        <v>0</v>
      </c>
      <c r="AC5645" s="832">
        <v>0</v>
      </c>
      <c r="AD5645" s="832">
        <v>0</v>
      </c>
      <c r="AE5645" s="832">
        <v>0</v>
      </c>
      <c r="AF5645" s="832">
        <v>0</v>
      </c>
      <c r="AG5645" s="832">
        <v>0</v>
      </c>
      <c r="AH5645" s="832">
        <v>0</v>
      </c>
      <c r="AI5645" s="832">
        <v>0</v>
      </c>
    </row>
    <row r="5646" spans="1:35" ht="15" customHeight="1">
      <c r="A5646" s="832" t="s">
        <v>1150</v>
      </c>
      <c r="B5646" s="832">
        <v>2026</v>
      </c>
      <c r="C5646" s="832" t="s">
        <v>2173</v>
      </c>
      <c r="D5646" s="832" t="s">
        <v>2174</v>
      </c>
      <c r="E5646" s="832" t="s">
        <v>333</v>
      </c>
      <c r="F5646" s="832" t="s">
        <v>1153</v>
      </c>
      <c r="G5646" s="832">
        <v>0</v>
      </c>
      <c r="H5646" s="832">
        <v>0</v>
      </c>
      <c r="I5646" s="832">
        <v>0</v>
      </c>
      <c r="J5646" s="832">
        <v>0</v>
      </c>
      <c r="K5646" s="832">
        <v>0</v>
      </c>
      <c r="L5646" s="832">
        <v>0</v>
      </c>
      <c r="M5646" s="832">
        <v>0</v>
      </c>
      <c r="N5646" s="832">
        <v>0</v>
      </c>
      <c r="O5646" s="832">
        <v>0</v>
      </c>
      <c r="P5646" s="832">
        <v>0</v>
      </c>
      <c r="Q5646" s="832">
        <v>0</v>
      </c>
      <c r="R5646" s="832">
        <v>0</v>
      </c>
      <c r="S5646" s="832">
        <v>0</v>
      </c>
      <c r="T5646" s="832">
        <v>0</v>
      </c>
      <c r="U5646" s="832">
        <v>0</v>
      </c>
      <c r="V5646" s="832">
        <v>0</v>
      </c>
      <c r="W5646" s="832">
        <v>0</v>
      </c>
      <c r="X5646" s="832">
        <v>0</v>
      </c>
      <c r="Y5646" s="832">
        <v>0</v>
      </c>
      <c r="Z5646" s="832">
        <v>0</v>
      </c>
      <c r="AA5646" s="832">
        <v>0</v>
      </c>
      <c r="AB5646" s="832">
        <v>0</v>
      </c>
      <c r="AC5646" s="832">
        <v>0</v>
      </c>
      <c r="AD5646" s="832">
        <v>0</v>
      </c>
      <c r="AE5646" s="832">
        <v>0</v>
      </c>
      <c r="AF5646" s="832">
        <v>0</v>
      </c>
      <c r="AG5646" s="832">
        <v>0</v>
      </c>
      <c r="AH5646" s="832">
        <v>0</v>
      </c>
      <c r="AI5646" s="832">
        <v>0</v>
      </c>
    </row>
    <row r="5647" spans="1:35" ht="15" customHeight="1">
      <c r="A5647" s="832" t="s">
        <v>1150</v>
      </c>
      <c r="B5647" s="832">
        <v>2026</v>
      </c>
      <c r="C5647" s="832" t="s">
        <v>2175</v>
      </c>
      <c r="D5647" s="832" t="s">
        <v>2176</v>
      </c>
      <c r="E5647" s="832" t="s">
        <v>333</v>
      </c>
      <c r="F5647" s="832" t="s">
        <v>1153</v>
      </c>
      <c r="G5647" s="832">
        <v>0</v>
      </c>
      <c r="H5647" s="832">
        <v>0</v>
      </c>
      <c r="I5647" s="832">
        <v>0</v>
      </c>
      <c r="J5647" s="832">
        <v>0</v>
      </c>
      <c r="K5647" s="832">
        <v>0</v>
      </c>
      <c r="L5647" s="832">
        <v>0</v>
      </c>
      <c r="M5647" s="832">
        <v>0</v>
      </c>
      <c r="N5647" s="832">
        <v>0</v>
      </c>
      <c r="O5647" s="832">
        <v>0</v>
      </c>
      <c r="P5647" s="832">
        <v>0</v>
      </c>
      <c r="Q5647" s="832">
        <v>0</v>
      </c>
      <c r="R5647" s="832">
        <v>0</v>
      </c>
      <c r="S5647" s="832">
        <v>0</v>
      </c>
      <c r="T5647" s="832">
        <v>0</v>
      </c>
      <c r="U5647" s="832">
        <v>0</v>
      </c>
      <c r="V5647" s="832">
        <v>0</v>
      </c>
      <c r="W5647" s="832">
        <v>0</v>
      </c>
      <c r="X5647" s="832">
        <v>0</v>
      </c>
      <c r="Y5647" s="832">
        <v>0</v>
      </c>
      <c r="Z5647" s="832">
        <v>0</v>
      </c>
      <c r="AA5647" s="832">
        <v>0</v>
      </c>
      <c r="AB5647" s="832">
        <v>0</v>
      </c>
      <c r="AC5647" s="832">
        <v>0</v>
      </c>
      <c r="AD5647" s="832">
        <v>0</v>
      </c>
      <c r="AE5647" s="832">
        <v>0</v>
      </c>
      <c r="AF5647" s="832">
        <v>0</v>
      </c>
      <c r="AG5647" s="832">
        <v>0</v>
      </c>
      <c r="AH5647" s="832">
        <v>0</v>
      </c>
      <c r="AI5647" s="832">
        <v>0</v>
      </c>
    </row>
    <row r="5648" spans="1:35" ht="15" customHeight="1">
      <c r="A5648" s="832" t="s">
        <v>1150</v>
      </c>
      <c r="B5648" s="832">
        <v>2026</v>
      </c>
      <c r="C5648" s="832" t="s">
        <v>2177</v>
      </c>
      <c r="D5648" s="832" t="s">
        <v>2178</v>
      </c>
      <c r="E5648" s="832" t="s">
        <v>333</v>
      </c>
      <c r="F5648" s="832" t="s">
        <v>1153</v>
      </c>
      <c r="G5648" s="832">
        <v>0</v>
      </c>
      <c r="H5648" s="832">
        <v>0</v>
      </c>
      <c r="I5648" s="832">
        <v>0</v>
      </c>
      <c r="J5648" s="832">
        <v>0</v>
      </c>
      <c r="K5648" s="832">
        <v>0</v>
      </c>
      <c r="L5648" s="832">
        <v>0</v>
      </c>
      <c r="M5648" s="832">
        <v>0</v>
      </c>
      <c r="N5648" s="832">
        <v>0</v>
      </c>
      <c r="O5648" s="832">
        <v>0</v>
      </c>
      <c r="P5648" s="832">
        <v>0</v>
      </c>
      <c r="Q5648" s="832">
        <v>0</v>
      </c>
      <c r="R5648" s="832">
        <v>0</v>
      </c>
      <c r="S5648" s="832">
        <v>0</v>
      </c>
      <c r="T5648" s="832">
        <v>0</v>
      </c>
      <c r="U5648" s="832">
        <v>0</v>
      </c>
      <c r="V5648" s="832">
        <v>0</v>
      </c>
      <c r="W5648" s="832">
        <v>0</v>
      </c>
      <c r="X5648" s="832">
        <v>0</v>
      </c>
      <c r="Y5648" s="832">
        <v>0</v>
      </c>
      <c r="Z5648" s="832">
        <v>0</v>
      </c>
      <c r="AA5648" s="832">
        <v>0</v>
      </c>
      <c r="AB5648" s="832">
        <v>0</v>
      </c>
      <c r="AC5648" s="832">
        <v>0</v>
      </c>
      <c r="AD5648" s="832">
        <v>0</v>
      </c>
      <c r="AE5648" s="832">
        <v>0</v>
      </c>
      <c r="AF5648" s="832">
        <v>0</v>
      </c>
      <c r="AG5648" s="832">
        <v>0</v>
      </c>
      <c r="AH5648" s="832">
        <v>0</v>
      </c>
      <c r="AI5648" s="832">
        <v>0</v>
      </c>
    </row>
    <row r="5649" spans="1:35" ht="15" customHeight="1">
      <c r="A5649" s="832" t="s">
        <v>1150</v>
      </c>
      <c r="B5649" s="832">
        <v>2026</v>
      </c>
      <c r="C5649" s="832" t="s">
        <v>2179</v>
      </c>
      <c r="D5649" s="832" t="s">
        <v>2180</v>
      </c>
      <c r="E5649" s="832" t="s">
        <v>333</v>
      </c>
      <c r="F5649" s="832" t="s">
        <v>1153</v>
      </c>
      <c r="G5649" s="832">
        <v>0</v>
      </c>
      <c r="H5649" s="832">
        <v>0</v>
      </c>
      <c r="I5649" s="832">
        <v>0</v>
      </c>
      <c r="J5649" s="832">
        <v>0</v>
      </c>
      <c r="K5649" s="832">
        <v>0</v>
      </c>
      <c r="L5649" s="832">
        <v>0</v>
      </c>
      <c r="M5649" s="832">
        <v>0</v>
      </c>
      <c r="N5649" s="832">
        <v>0</v>
      </c>
      <c r="O5649" s="832">
        <v>0</v>
      </c>
      <c r="P5649" s="832">
        <v>0</v>
      </c>
      <c r="Q5649" s="832">
        <v>0</v>
      </c>
      <c r="R5649" s="832">
        <v>0</v>
      </c>
      <c r="S5649" s="832">
        <v>0</v>
      </c>
      <c r="T5649" s="832">
        <v>0</v>
      </c>
      <c r="U5649" s="832">
        <v>0</v>
      </c>
      <c r="V5649" s="832">
        <v>0</v>
      </c>
      <c r="W5649" s="832">
        <v>0</v>
      </c>
      <c r="X5649" s="832">
        <v>0</v>
      </c>
      <c r="Y5649" s="832">
        <v>0</v>
      </c>
      <c r="Z5649" s="832">
        <v>0</v>
      </c>
      <c r="AA5649" s="832">
        <v>0</v>
      </c>
      <c r="AB5649" s="832">
        <v>0</v>
      </c>
      <c r="AC5649" s="832">
        <v>0</v>
      </c>
      <c r="AD5649" s="832">
        <v>0</v>
      </c>
      <c r="AE5649" s="832">
        <v>0</v>
      </c>
      <c r="AF5649" s="832">
        <v>0</v>
      </c>
      <c r="AG5649" s="832">
        <v>0</v>
      </c>
      <c r="AH5649" s="832">
        <v>0</v>
      </c>
      <c r="AI5649" s="832">
        <v>0</v>
      </c>
    </row>
    <row r="5650" spans="1:35" ht="15" customHeight="1">
      <c r="A5650" s="832" t="s">
        <v>1150</v>
      </c>
      <c r="B5650" s="832">
        <v>2026</v>
      </c>
      <c r="C5650" s="832" t="s">
        <v>2181</v>
      </c>
      <c r="D5650" s="832" t="s">
        <v>2182</v>
      </c>
      <c r="E5650" s="832" t="s">
        <v>333</v>
      </c>
      <c r="F5650" s="832" t="s">
        <v>1153</v>
      </c>
      <c r="G5650" s="832">
        <v>0</v>
      </c>
      <c r="H5650" s="832">
        <v>0</v>
      </c>
      <c r="I5650" s="832">
        <v>0</v>
      </c>
      <c r="J5650" s="832">
        <v>0</v>
      </c>
      <c r="K5650" s="832">
        <v>0</v>
      </c>
      <c r="L5650" s="832">
        <v>0</v>
      </c>
      <c r="M5650" s="832">
        <v>0</v>
      </c>
      <c r="N5650" s="832">
        <v>0</v>
      </c>
      <c r="O5650" s="832">
        <v>0</v>
      </c>
      <c r="P5650" s="832">
        <v>0</v>
      </c>
      <c r="Q5650" s="832">
        <v>0</v>
      </c>
      <c r="R5650" s="832">
        <v>0</v>
      </c>
      <c r="S5650" s="832">
        <v>0</v>
      </c>
      <c r="T5650" s="832">
        <v>0</v>
      </c>
      <c r="U5650" s="832">
        <v>0</v>
      </c>
      <c r="V5650" s="832">
        <v>0</v>
      </c>
      <c r="W5650" s="832">
        <v>0</v>
      </c>
      <c r="X5650" s="832">
        <v>0</v>
      </c>
      <c r="Y5650" s="832">
        <v>0</v>
      </c>
      <c r="Z5650" s="832">
        <v>0</v>
      </c>
      <c r="AA5650" s="832">
        <v>0</v>
      </c>
      <c r="AB5650" s="832">
        <v>0</v>
      </c>
      <c r="AC5650" s="832">
        <v>0</v>
      </c>
      <c r="AD5650" s="832">
        <v>0</v>
      </c>
      <c r="AE5650" s="832">
        <v>0</v>
      </c>
      <c r="AF5650" s="832">
        <v>0</v>
      </c>
      <c r="AG5650" s="832">
        <v>0</v>
      </c>
      <c r="AH5650" s="832">
        <v>0</v>
      </c>
      <c r="AI5650" s="832">
        <v>0</v>
      </c>
    </row>
    <row r="5651" spans="1:35" ht="15" customHeight="1">
      <c r="A5651" s="832" t="s">
        <v>1150</v>
      </c>
      <c r="B5651" s="832">
        <v>2026</v>
      </c>
      <c r="C5651" s="832" t="s">
        <v>2183</v>
      </c>
      <c r="D5651" s="832" t="s">
        <v>2184</v>
      </c>
      <c r="E5651" s="832" t="s">
        <v>333</v>
      </c>
      <c r="F5651" s="832" t="s">
        <v>1153</v>
      </c>
      <c r="G5651" s="832">
        <v>20</v>
      </c>
      <c r="H5651" s="832">
        <v>20</v>
      </c>
      <c r="I5651" s="832">
        <v>20</v>
      </c>
      <c r="J5651" s="832">
        <v>20</v>
      </c>
      <c r="K5651" s="832">
        <v>20</v>
      </c>
      <c r="L5651" s="832">
        <v>20</v>
      </c>
      <c r="M5651" s="832">
        <v>20</v>
      </c>
      <c r="N5651" s="832">
        <v>20</v>
      </c>
      <c r="O5651" s="832">
        <v>20</v>
      </c>
      <c r="P5651" s="832">
        <v>0</v>
      </c>
      <c r="Q5651" s="832">
        <v>0</v>
      </c>
      <c r="R5651" s="832">
        <v>0</v>
      </c>
      <c r="S5651" s="832">
        <v>0</v>
      </c>
      <c r="T5651" s="832">
        <v>0</v>
      </c>
      <c r="U5651" s="832">
        <v>0</v>
      </c>
      <c r="V5651" s="832">
        <v>0</v>
      </c>
      <c r="W5651" s="832">
        <v>0</v>
      </c>
      <c r="X5651" s="832">
        <v>0</v>
      </c>
      <c r="Y5651" s="832">
        <v>0</v>
      </c>
      <c r="Z5651" s="832">
        <v>0</v>
      </c>
      <c r="AA5651" s="832">
        <v>0</v>
      </c>
      <c r="AB5651" s="832">
        <v>0</v>
      </c>
      <c r="AC5651" s="832">
        <v>0</v>
      </c>
      <c r="AD5651" s="832">
        <v>0</v>
      </c>
      <c r="AE5651" s="832">
        <v>0</v>
      </c>
      <c r="AF5651" s="832">
        <v>0</v>
      </c>
      <c r="AG5651" s="832">
        <v>0</v>
      </c>
      <c r="AH5651" s="832">
        <v>0</v>
      </c>
      <c r="AI5651" s="832">
        <v>0</v>
      </c>
    </row>
    <row r="5652" spans="1:35" ht="15" customHeight="1">
      <c r="A5652" s="832" t="s">
        <v>1150</v>
      </c>
      <c r="B5652" s="832">
        <v>2026</v>
      </c>
      <c r="C5652" s="832" t="s">
        <v>2185</v>
      </c>
      <c r="D5652" s="832" t="s">
        <v>2186</v>
      </c>
      <c r="E5652" s="832" t="s">
        <v>333</v>
      </c>
      <c r="F5652" s="832" t="s">
        <v>1153</v>
      </c>
      <c r="G5652" s="832">
        <v>100</v>
      </c>
      <c r="H5652" s="832">
        <v>100</v>
      </c>
      <c r="I5652" s="832">
        <v>100</v>
      </c>
      <c r="J5652" s="832">
        <v>100</v>
      </c>
      <c r="K5652" s="832">
        <v>100</v>
      </c>
      <c r="L5652" s="832">
        <v>100</v>
      </c>
      <c r="M5652" s="832">
        <v>100</v>
      </c>
      <c r="N5652" s="832">
        <v>100</v>
      </c>
      <c r="O5652" s="832">
        <v>100</v>
      </c>
      <c r="P5652" s="832">
        <v>0</v>
      </c>
      <c r="Q5652" s="832">
        <v>0</v>
      </c>
      <c r="R5652" s="832">
        <v>0</v>
      </c>
      <c r="S5652" s="832">
        <v>0</v>
      </c>
      <c r="T5652" s="832">
        <v>0</v>
      </c>
      <c r="U5652" s="832">
        <v>0</v>
      </c>
      <c r="V5652" s="832">
        <v>0</v>
      </c>
      <c r="W5652" s="832">
        <v>0</v>
      </c>
      <c r="X5652" s="832">
        <v>0</v>
      </c>
      <c r="Y5652" s="832">
        <v>0</v>
      </c>
      <c r="Z5652" s="832">
        <v>0</v>
      </c>
      <c r="AA5652" s="832">
        <v>0</v>
      </c>
      <c r="AB5652" s="832">
        <v>0</v>
      </c>
      <c r="AC5652" s="832">
        <v>0</v>
      </c>
      <c r="AD5652" s="832">
        <v>0</v>
      </c>
      <c r="AE5652" s="832">
        <v>0</v>
      </c>
      <c r="AF5652" s="832">
        <v>0</v>
      </c>
      <c r="AG5652" s="832">
        <v>0</v>
      </c>
      <c r="AH5652" s="832">
        <v>0</v>
      </c>
      <c r="AI5652" s="832">
        <v>0</v>
      </c>
    </row>
    <row r="5653" spans="1:35" ht="15" customHeight="1">
      <c r="A5653" s="832" t="s">
        <v>1150</v>
      </c>
      <c r="B5653" s="832">
        <v>2026</v>
      </c>
      <c r="C5653" s="832" t="s">
        <v>2187</v>
      </c>
      <c r="D5653" s="832" t="s">
        <v>2188</v>
      </c>
      <c r="E5653" s="832" t="s">
        <v>333</v>
      </c>
      <c r="F5653" s="832" t="s">
        <v>1153</v>
      </c>
      <c r="G5653" s="832">
        <v>0</v>
      </c>
      <c r="H5653" s="832">
        <v>0</v>
      </c>
      <c r="I5653" s="832">
        <v>0</v>
      </c>
      <c r="J5653" s="832">
        <v>0</v>
      </c>
      <c r="K5653" s="832">
        <v>0</v>
      </c>
      <c r="L5653" s="832">
        <v>0</v>
      </c>
      <c r="M5653" s="832">
        <v>0</v>
      </c>
      <c r="N5653" s="832">
        <v>0</v>
      </c>
      <c r="O5653" s="832">
        <v>0</v>
      </c>
      <c r="P5653" s="832">
        <v>0</v>
      </c>
      <c r="Q5653" s="832">
        <v>0</v>
      </c>
      <c r="R5653" s="832">
        <v>0</v>
      </c>
      <c r="S5653" s="832">
        <v>0</v>
      </c>
      <c r="T5653" s="832">
        <v>0</v>
      </c>
      <c r="U5653" s="832">
        <v>0</v>
      </c>
      <c r="V5653" s="832">
        <v>0</v>
      </c>
      <c r="W5653" s="832">
        <v>0</v>
      </c>
      <c r="X5653" s="832">
        <v>0</v>
      </c>
      <c r="Y5653" s="832">
        <v>0</v>
      </c>
      <c r="Z5653" s="832">
        <v>0</v>
      </c>
      <c r="AA5653" s="832">
        <v>0</v>
      </c>
      <c r="AB5653" s="832">
        <v>0</v>
      </c>
      <c r="AC5653" s="832">
        <v>0</v>
      </c>
      <c r="AD5653" s="832">
        <v>0</v>
      </c>
      <c r="AE5653" s="832">
        <v>0</v>
      </c>
      <c r="AF5653" s="832">
        <v>0</v>
      </c>
      <c r="AG5653" s="832">
        <v>0</v>
      </c>
      <c r="AH5653" s="832">
        <v>0</v>
      </c>
      <c r="AI5653" s="832">
        <v>0</v>
      </c>
    </row>
    <row r="5654" spans="1:35" ht="15" customHeight="1">
      <c r="A5654" s="832" t="s">
        <v>1150</v>
      </c>
      <c r="B5654" s="832">
        <v>2026</v>
      </c>
      <c r="C5654" s="832" t="s">
        <v>2189</v>
      </c>
      <c r="D5654" s="832" t="s">
        <v>2190</v>
      </c>
      <c r="E5654" s="832" t="s">
        <v>333</v>
      </c>
      <c r="F5654" s="832" t="s">
        <v>1153</v>
      </c>
      <c r="G5654" s="832">
        <v>0</v>
      </c>
      <c r="H5654" s="832">
        <v>0</v>
      </c>
      <c r="I5654" s="832">
        <v>0</v>
      </c>
      <c r="J5654" s="832">
        <v>0</v>
      </c>
      <c r="K5654" s="832">
        <v>0</v>
      </c>
      <c r="L5654" s="832">
        <v>0</v>
      </c>
      <c r="M5654" s="832">
        <v>0</v>
      </c>
      <c r="N5654" s="832">
        <v>0</v>
      </c>
      <c r="O5654" s="832">
        <v>0</v>
      </c>
      <c r="P5654" s="832">
        <v>0</v>
      </c>
      <c r="Q5654" s="832">
        <v>0</v>
      </c>
      <c r="R5654" s="832">
        <v>0</v>
      </c>
      <c r="S5654" s="832">
        <v>0</v>
      </c>
      <c r="T5654" s="832">
        <v>0</v>
      </c>
      <c r="U5654" s="832">
        <v>0</v>
      </c>
      <c r="V5654" s="832">
        <v>0</v>
      </c>
      <c r="W5654" s="832">
        <v>0</v>
      </c>
      <c r="X5654" s="832">
        <v>0</v>
      </c>
      <c r="Y5654" s="832">
        <v>0</v>
      </c>
      <c r="Z5654" s="832">
        <v>0</v>
      </c>
      <c r="AA5654" s="832">
        <v>0</v>
      </c>
      <c r="AB5654" s="832">
        <v>0</v>
      </c>
      <c r="AC5654" s="832">
        <v>0</v>
      </c>
      <c r="AD5654" s="832">
        <v>0</v>
      </c>
      <c r="AE5654" s="832">
        <v>0</v>
      </c>
      <c r="AF5654" s="832">
        <v>0</v>
      </c>
      <c r="AG5654" s="832">
        <v>0</v>
      </c>
      <c r="AH5654" s="832">
        <v>0</v>
      </c>
      <c r="AI5654" s="832">
        <v>0</v>
      </c>
    </row>
    <row r="5655" spans="1:35" ht="15" customHeight="1">
      <c r="A5655" s="832" t="s">
        <v>1150</v>
      </c>
      <c r="B5655" s="832">
        <v>2026</v>
      </c>
      <c r="C5655" s="832" t="s">
        <v>2191</v>
      </c>
      <c r="D5655" s="832" t="s">
        <v>2192</v>
      </c>
      <c r="E5655" s="832" t="s">
        <v>333</v>
      </c>
      <c r="F5655" s="832" t="s">
        <v>1153</v>
      </c>
      <c r="G5655" s="832">
        <v>0</v>
      </c>
      <c r="H5655" s="832">
        <v>0</v>
      </c>
      <c r="I5655" s="832">
        <v>0</v>
      </c>
      <c r="J5655" s="832">
        <v>0</v>
      </c>
      <c r="K5655" s="832">
        <v>0</v>
      </c>
      <c r="L5655" s="832">
        <v>0</v>
      </c>
      <c r="M5655" s="832">
        <v>0</v>
      </c>
      <c r="N5655" s="832">
        <v>0</v>
      </c>
      <c r="O5655" s="832">
        <v>0</v>
      </c>
      <c r="P5655" s="832">
        <v>0</v>
      </c>
      <c r="Q5655" s="832">
        <v>0</v>
      </c>
      <c r="R5655" s="832">
        <v>0</v>
      </c>
      <c r="S5655" s="832">
        <v>0</v>
      </c>
      <c r="T5655" s="832">
        <v>0</v>
      </c>
      <c r="U5655" s="832">
        <v>0</v>
      </c>
      <c r="V5655" s="832">
        <v>0</v>
      </c>
      <c r="W5655" s="832">
        <v>0</v>
      </c>
      <c r="X5655" s="832">
        <v>0</v>
      </c>
      <c r="Y5655" s="832">
        <v>0</v>
      </c>
      <c r="Z5655" s="832">
        <v>0</v>
      </c>
      <c r="AA5655" s="832">
        <v>0</v>
      </c>
      <c r="AB5655" s="832">
        <v>0</v>
      </c>
      <c r="AC5655" s="832">
        <v>0</v>
      </c>
      <c r="AD5655" s="832">
        <v>0</v>
      </c>
      <c r="AE5655" s="832">
        <v>0</v>
      </c>
      <c r="AF5655" s="832">
        <v>0</v>
      </c>
      <c r="AG5655" s="832">
        <v>0</v>
      </c>
      <c r="AH5655" s="832">
        <v>0</v>
      </c>
      <c r="AI5655" s="832">
        <v>0</v>
      </c>
    </row>
    <row r="5656" spans="1:35" ht="15" customHeight="1">
      <c r="A5656" s="832" t="s">
        <v>1150</v>
      </c>
      <c r="B5656" s="832">
        <v>2026</v>
      </c>
      <c r="C5656" s="832" t="s">
        <v>2193</v>
      </c>
      <c r="D5656" s="832" t="s">
        <v>2194</v>
      </c>
      <c r="E5656" s="832" t="s">
        <v>333</v>
      </c>
      <c r="F5656" s="832" t="s">
        <v>1153</v>
      </c>
      <c r="G5656" s="832">
        <v>0</v>
      </c>
      <c r="H5656" s="832">
        <v>0</v>
      </c>
      <c r="I5656" s="832">
        <v>0</v>
      </c>
      <c r="J5656" s="832">
        <v>0</v>
      </c>
      <c r="K5656" s="832">
        <v>0</v>
      </c>
      <c r="L5656" s="832">
        <v>0</v>
      </c>
      <c r="M5656" s="832">
        <v>0</v>
      </c>
      <c r="N5656" s="832">
        <v>0</v>
      </c>
      <c r="O5656" s="832">
        <v>0</v>
      </c>
      <c r="P5656" s="832">
        <v>0</v>
      </c>
      <c r="Q5656" s="832">
        <v>0</v>
      </c>
      <c r="R5656" s="832">
        <v>0</v>
      </c>
      <c r="S5656" s="832">
        <v>0</v>
      </c>
      <c r="T5656" s="832">
        <v>0</v>
      </c>
      <c r="U5656" s="832">
        <v>0</v>
      </c>
      <c r="V5656" s="832">
        <v>0</v>
      </c>
      <c r="W5656" s="832">
        <v>0</v>
      </c>
      <c r="X5656" s="832">
        <v>0</v>
      </c>
      <c r="Y5656" s="832">
        <v>0</v>
      </c>
      <c r="Z5656" s="832">
        <v>0</v>
      </c>
      <c r="AA5656" s="832">
        <v>0</v>
      </c>
      <c r="AB5656" s="832">
        <v>0</v>
      </c>
      <c r="AC5656" s="832">
        <v>0</v>
      </c>
      <c r="AD5656" s="832">
        <v>0</v>
      </c>
      <c r="AE5656" s="832">
        <v>0</v>
      </c>
      <c r="AF5656" s="832">
        <v>0</v>
      </c>
      <c r="AG5656" s="832">
        <v>0</v>
      </c>
      <c r="AH5656" s="832">
        <v>0</v>
      </c>
      <c r="AI5656" s="832">
        <v>0</v>
      </c>
    </row>
    <row r="5657" spans="1:35" ht="15" customHeight="1">
      <c r="A5657" s="832" t="s">
        <v>1150</v>
      </c>
      <c r="B5657" s="832">
        <v>2026</v>
      </c>
      <c r="C5657" s="832" t="s">
        <v>2195</v>
      </c>
      <c r="D5657" s="832" t="s">
        <v>2196</v>
      </c>
      <c r="E5657" s="832" t="s">
        <v>333</v>
      </c>
      <c r="F5657" s="832" t="s">
        <v>1153</v>
      </c>
      <c r="G5657" s="832">
        <v>0</v>
      </c>
      <c r="H5657" s="832">
        <v>0</v>
      </c>
      <c r="I5657" s="832">
        <v>0</v>
      </c>
      <c r="J5657" s="832">
        <v>0</v>
      </c>
      <c r="K5657" s="832">
        <v>0</v>
      </c>
      <c r="L5657" s="832">
        <v>0</v>
      </c>
      <c r="M5657" s="832">
        <v>0</v>
      </c>
      <c r="N5657" s="832">
        <v>0</v>
      </c>
      <c r="O5657" s="832">
        <v>0</v>
      </c>
      <c r="P5657" s="832">
        <v>0</v>
      </c>
      <c r="Q5657" s="832">
        <v>0</v>
      </c>
      <c r="R5657" s="832">
        <v>0</v>
      </c>
      <c r="S5657" s="832">
        <v>0</v>
      </c>
      <c r="T5657" s="832">
        <v>0</v>
      </c>
      <c r="U5657" s="832">
        <v>0</v>
      </c>
      <c r="V5657" s="832">
        <v>0</v>
      </c>
      <c r="W5657" s="832">
        <v>0</v>
      </c>
      <c r="X5657" s="832">
        <v>0</v>
      </c>
      <c r="Y5657" s="832">
        <v>0</v>
      </c>
      <c r="Z5657" s="832">
        <v>0</v>
      </c>
      <c r="AA5657" s="832">
        <v>0</v>
      </c>
      <c r="AB5657" s="832">
        <v>0</v>
      </c>
      <c r="AC5657" s="832">
        <v>0</v>
      </c>
      <c r="AD5657" s="832">
        <v>0</v>
      </c>
      <c r="AE5657" s="832">
        <v>0</v>
      </c>
      <c r="AF5657" s="832">
        <v>0</v>
      </c>
      <c r="AG5657" s="832">
        <v>0</v>
      </c>
      <c r="AH5657" s="832">
        <v>0</v>
      </c>
      <c r="AI5657" s="832">
        <v>0</v>
      </c>
    </row>
    <row r="5658" spans="1:35" ht="15" customHeight="1">
      <c r="A5658" s="832" t="s">
        <v>1150</v>
      </c>
      <c r="B5658" s="832">
        <v>2026</v>
      </c>
      <c r="C5658" s="832" t="s">
        <v>2197</v>
      </c>
      <c r="D5658" s="832" t="s">
        <v>2198</v>
      </c>
      <c r="E5658" s="832" t="s">
        <v>333</v>
      </c>
      <c r="F5658" s="832" t="s">
        <v>1153</v>
      </c>
      <c r="G5658" s="832">
        <v>0</v>
      </c>
      <c r="H5658" s="832">
        <v>0</v>
      </c>
      <c r="I5658" s="832">
        <v>0</v>
      </c>
      <c r="J5658" s="832">
        <v>0</v>
      </c>
      <c r="K5658" s="832">
        <v>0</v>
      </c>
      <c r="L5658" s="832">
        <v>0</v>
      </c>
      <c r="M5658" s="832">
        <v>0</v>
      </c>
      <c r="N5658" s="832">
        <v>0</v>
      </c>
      <c r="O5658" s="832">
        <v>0</v>
      </c>
      <c r="P5658" s="832">
        <v>0</v>
      </c>
      <c r="Q5658" s="832">
        <v>0</v>
      </c>
      <c r="R5658" s="832">
        <v>0</v>
      </c>
      <c r="S5658" s="832">
        <v>0</v>
      </c>
      <c r="T5658" s="832">
        <v>0</v>
      </c>
      <c r="U5658" s="832">
        <v>0</v>
      </c>
      <c r="V5658" s="832">
        <v>0</v>
      </c>
      <c r="W5658" s="832">
        <v>0</v>
      </c>
      <c r="X5658" s="832">
        <v>0</v>
      </c>
      <c r="Y5658" s="832">
        <v>0</v>
      </c>
      <c r="Z5658" s="832">
        <v>0</v>
      </c>
      <c r="AA5658" s="832">
        <v>0</v>
      </c>
      <c r="AB5658" s="832">
        <v>0</v>
      </c>
      <c r="AC5658" s="832">
        <v>0</v>
      </c>
      <c r="AD5658" s="832">
        <v>0</v>
      </c>
      <c r="AE5658" s="832">
        <v>0</v>
      </c>
      <c r="AF5658" s="832">
        <v>0</v>
      </c>
      <c r="AG5658" s="832">
        <v>0</v>
      </c>
      <c r="AH5658" s="832">
        <v>0</v>
      </c>
      <c r="AI5658" s="832">
        <v>0</v>
      </c>
    </row>
    <row r="5659" spans="1:35" ht="15" customHeight="1">
      <c r="A5659" s="832" t="s">
        <v>1150</v>
      </c>
      <c r="B5659" s="832">
        <v>2026</v>
      </c>
      <c r="C5659" s="832" t="s">
        <v>2199</v>
      </c>
      <c r="D5659" s="832" t="s">
        <v>2200</v>
      </c>
      <c r="E5659" s="832" t="s">
        <v>333</v>
      </c>
      <c r="F5659" s="832" t="s">
        <v>1153</v>
      </c>
      <c r="G5659" s="832">
        <v>0</v>
      </c>
      <c r="H5659" s="832">
        <v>0</v>
      </c>
      <c r="I5659" s="832">
        <v>0</v>
      </c>
      <c r="J5659" s="832">
        <v>0</v>
      </c>
      <c r="K5659" s="832">
        <v>0</v>
      </c>
      <c r="L5659" s="832">
        <v>0</v>
      </c>
      <c r="M5659" s="832">
        <v>0</v>
      </c>
      <c r="N5659" s="832">
        <v>0</v>
      </c>
      <c r="O5659" s="832">
        <v>0</v>
      </c>
      <c r="P5659" s="832">
        <v>0</v>
      </c>
      <c r="Q5659" s="832">
        <v>0</v>
      </c>
      <c r="R5659" s="832">
        <v>0</v>
      </c>
      <c r="S5659" s="832">
        <v>0</v>
      </c>
      <c r="T5659" s="832">
        <v>0</v>
      </c>
      <c r="U5659" s="832">
        <v>0</v>
      </c>
      <c r="V5659" s="832">
        <v>0</v>
      </c>
      <c r="W5659" s="832">
        <v>0</v>
      </c>
      <c r="X5659" s="832">
        <v>0</v>
      </c>
      <c r="Y5659" s="832">
        <v>0</v>
      </c>
      <c r="Z5659" s="832">
        <v>0</v>
      </c>
      <c r="AA5659" s="832">
        <v>0</v>
      </c>
      <c r="AB5659" s="832">
        <v>0</v>
      </c>
      <c r="AC5659" s="832">
        <v>0</v>
      </c>
      <c r="AD5659" s="832">
        <v>0</v>
      </c>
      <c r="AE5659" s="832">
        <v>0</v>
      </c>
      <c r="AF5659" s="832">
        <v>0</v>
      </c>
      <c r="AG5659" s="832">
        <v>0</v>
      </c>
      <c r="AH5659" s="832">
        <v>0</v>
      </c>
      <c r="AI5659" s="832">
        <v>0</v>
      </c>
    </row>
    <row r="5660" spans="1:35" ht="15" customHeight="1">
      <c r="A5660" s="832" t="s">
        <v>1150</v>
      </c>
      <c r="B5660" s="832">
        <v>2026</v>
      </c>
      <c r="C5660" s="832" t="s">
        <v>2201</v>
      </c>
      <c r="D5660" s="832" t="s">
        <v>2202</v>
      </c>
      <c r="E5660" s="832" t="s">
        <v>333</v>
      </c>
      <c r="F5660" s="832" t="s">
        <v>1153</v>
      </c>
      <c r="G5660" s="832">
        <v>0</v>
      </c>
      <c r="H5660" s="832">
        <v>0</v>
      </c>
      <c r="I5660" s="832">
        <v>0</v>
      </c>
      <c r="J5660" s="832">
        <v>0</v>
      </c>
      <c r="K5660" s="832">
        <v>0</v>
      </c>
      <c r="L5660" s="832">
        <v>0</v>
      </c>
      <c r="M5660" s="832">
        <v>0</v>
      </c>
      <c r="N5660" s="832">
        <v>0</v>
      </c>
      <c r="O5660" s="832">
        <v>0</v>
      </c>
      <c r="P5660" s="832">
        <v>0</v>
      </c>
      <c r="Q5660" s="832">
        <v>0</v>
      </c>
      <c r="R5660" s="832">
        <v>0</v>
      </c>
      <c r="S5660" s="832">
        <v>0</v>
      </c>
      <c r="T5660" s="832">
        <v>0</v>
      </c>
      <c r="U5660" s="832">
        <v>0</v>
      </c>
      <c r="V5660" s="832">
        <v>0</v>
      </c>
      <c r="W5660" s="832">
        <v>0</v>
      </c>
      <c r="X5660" s="832">
        <v>0</v>
      </c>
      <c r="Y5660" s="832">
        <v>0</v>
      </c>
      <c r="Z5660" s="832">
        <v>0</v>
      </c>
      <c r="AA5660" s="832">
        <v>0</v>
      </c>
      <c r="AB5660" s="832">
        <v>0</v>
      </c>
      <c r="AC5660" s="832">
        <v>0</v>
      </c>
      <c r="AD5660" s="832">
        <v>0</v>
      </c>
      <c r="AE5660" s="832">
        <v>0</v>
      </c>
      <c r="AF5660" s="832">
        <v>0</v>
      </c>
      <c r="AG5660" s="832">
        <v>0</v>
      </c>
      <c r="AH5660" s="832">
        <v>0</v>
      </c>
      <c r="AI5660" s="832">
        <v>0</v>
      </c>
    </row>
    <row r="5661" spans="1:35" ht="15" customHeight="1">
      <c r="A5661" s="832" t="s">
        <v>1150</v>
      </c>
      <c r="B5661" s="832">
        <v>2026</v>
      </c>
      <c r="C5661" s="832" t="s">
        <v>2203</v>
      </c>
      <c r="D5661" s="832" t="s">
        <v>2204</v>
      </c>
      <c r="E5661" s="832" t="s">
        <v>333</v>
      </c>
      <c r="F5661" s="832" t="s">
        <v>1153</v>
      </c>
      <c r="G5661" s="832">
        <v>0</v>
      </c>
      <c r="H5661" s="832">
        <v>0</v>
      </c>
      <c r="I5661" s="832">
        <v>0</v>
      </c>
      <c r="J5661" s="832">
        <v>0</v>
      </c>
      <c r="K5661" s="832">
        <v>0</v>
      </c>
      <c r="L5661" s="832">
        <v>0</v>
      </c>
      <c r="M5661" s="832">
        <v>0</v>
      </c>
      <c r="N5661" s="832">
        <v>0</v>
      </c>
      <c r="O5661" s="832">
        <v>0</v>
      </c>
      <c r="P5661" s="832">
        <v>0</v>
      </c>
      <c r="Q5661" s="832">
        <v>0</v>
      </c>
      <c r="R5661" s="832">
        <v>0</v>
      </c>
      <c r="S5661" s="832">
        <v>0</v>
      </c>
      <c r="T5661" s="832">
        <v>0</v>
      </c>
      <c r="U5661" s="832">
        <v>0</v>
      </c>
      <c r="V5661" s="832">
        <v>0</v>
      </c>
      <c r="W5661" s="832">
        <v>0</v>
      </c>
      <c r="X5661" s="832">
        <v>0</v>
      </c>
      <c r="Y5661" s="832">
        <v>0</v>
      </c>
      <c r="Z5661" s="832">
        <v>0</v>
      </c>
      <c r="AA5661" s="832">
        <v>0</v>
      </c>
      <c r="AB5661" s="832">
        <v>0</v>
      </c>
      <c r="AC5661" s="832">
        <v>0</v>
      </c>
      <c r="AD5661" s="832">
        <v>0</v>
      </c>
      <c r="AE5661" s="832">
        <v>0</v>
      </c>
      <c r="AF5661" s="832">
        <v>0</v>
      </c>
      <c r="AG5661" s="832">
        <v>0</v>
      </c>
      <c r="AH5661" s="832">
        <v>0</v>
      </c>
      <c r="AI5661" s="832">
        <v>0</v>
      </c>
    </row>
    <row r="5662" spans="1:35" ht="15" customHeight="1">
      <c r="A5662" s="832" t="s">
        <v>1150</v>
      </c>
      <c r="B5662" s="832">
        <v>2026</v>
      </c>
      <c r="C5662" s="832" t="s">
        <v>2205</v>
      </c>
      <c r="D5662" s="832" t="s">
        <v>2206</v>
      </c>
      <c r="E5662" s="832" t="s">
        <v>333</v>
      </c>
      <c r="F5662" s="832" t="s">
        <v>1153</v>
      </c>
      <c r="G5662" s="832">
        <v>0</v>
      </c>
      <c r="H5662" s="832">
        <v>0</v>
      </c>
      <c r="I5662" s="832">
        <v>0</v>
      </c>
      <c r="J5662" s="832">
        <v>0</v>
      </c>
      <c r="K5662" s="832">
        <v>0</v>
      </c>
      <c r="L5662" s="832">
        <v>0</v>
      </c>
      <c r="M5662" s="832">
        <v>0</v>
      </c>
      <c r="N5662" s="832">
        <v>0</v>
      </c>
      <c r="O5662" s="832">
        <v>0</v>
      </c>
      <c r="P5662" s="832">
        <v>0</v>
      </c>
      <c r="Q5662" s="832">
        <v>0</v>
      </c>
      <c r="R5662" s="832">
        <v>0</v>
      </c>
      <c r="S5662" s="832">
        <v>0</v>
      </c>
      <c r="T5662" s="832">
        <v>0</v>
      </c>
      <c r="U5662" s="832">
        <v>0</v>
      </c>
      <c r="V5662" s="832">
        <v>0</v>
      </c>
      <c r="W5662" s="832">
        <v>0</v>
      </c>
      <c r="X5662" s="832">
        <v>0</v>
      </c>
      <c r="Y5662" s="832">
        <v>0</v>
      </c>
      <c r="Z5662" s="832">
        <v>0</v>
      </c>
      <c r="AA5662" s="832">
        <v>0</v>
      </c>
      <c r="AB5662" s="832">
        <v>0</v>
      </c>
      <c r="AC5662" s="832">
        <v>0</v>
      </c>
      <c r="AD5662" s="832">
        <v>0</v>
      </c>
      <c r="AE5662" s="832">
        <v>0</v>
      </c>
      <c r="AF5662" s="832">
        <v>0</v>
      </c>
      <c r="AG5662" s="832">
        <v>0</v>
      </c>
      <c r="AH5662" s="832">
        <v>0</v>
      </c>
      <c r="AI5662" s="832">
        <v>0</v>
      </c>
    </row>
    <row r="5663" spans="1:35" ht="15" customHeight="1">
      <c r="A5663" s="832" t="s">
        <v>1150</v>
      </c>
      <c r="B5663" s="832">
        <v>2026</v>
      </c>
      <c r="C5663" s="832" t="s">
        <v>2207</v>
      </c>
      <c r="D5663" s="832" t="s">
        <v>2202</v>
      </c>
      <c r="E5663" s="832" t="s">
        <v>333</v>
      </c>
      <c r="F5663" s="832" t="s">
        <v>1153</v>
      </c>
      <c r="G5663" s="832">
        <v>0</v>
      </c>
      <c r="H5663" s="832">
        <v>0</v>
      </c>
      <c r="I5663" s="832">
        <v>0</v>
      </c>
      <c r="J5663" s="832">
        <v>0</v>
      </c>
      <c r="K5663" s="832">
        <v>0</v>
      </c>
      <c r="L5663" s="832">
        <v>0</v>
      </c>
      <c r="M5663" s="832">
        <v>0</v>
      </c>
      <c r="N5663" s="832">
        <v>0</v>
      </c>
      <c r="O5663" s="832">
        <v>0</v>
      </c>
      <c r="P5663" s="832">
        <v>0</v>
      </c>
      <c r="Q5663" s="832">
        <v>0</v>
      </c>
      <c r="R5663" s="832">
        <v>0</v>
      </c>
      <c r="S5663" s="832">
        <v>0</v>
      </c>
      <c r="T5663" s="832">
        <v>0</v>
      </c>
      <c r="U5663" s="832">
        <v>0</v>
      </c>
      <c r="V5663" s="832">
        <v>0</v>
      </c>
      <c r="W5663" s="832">
        <v>0</v>
      </c>
      <c r="X5663" s="832">
        <v>0</v>
      </c>
      <c r="Y5663" s="832">
        <v>0</v>
      </c>
      <c r="Z5663" s="832">
        <v>0</v>
      </c>
      <c r="AA5663" s="832">
        <v>0</v>
      </c>
      <c r="AB5663" s="832">
        <v>0</v>
      </c>
      <c r="AC5663" s="832">
        <v>0</v>
      </c>
      <c r="AD5663" s="832">
        <v>0</v>
      </c>
      <c r="AE5663" s="832">
        <v>0</v>
      </c>
      <c r="AF5663" s="832">
        <v>0</v>
      </c>
      <c r="AG5663" s="832">
        <v>0</v>
      </c>
      <c r="AH5663" s="832">
        <v>0</v>
      </c>
      <c r="AI5663" s="832">
        <v>0</v>
      </c>
    </row>
    <row r="5664" spans="1:35" ht="15" customHeight="1">
      <c r="A5664" s="832" t="s">
        <v>1150</v>
      </c>
      <c r="B5664" s="832">
        <v>2026</v>
      </c>
      <c r="C5664" s="832" t="s">
        <v>2208</v>
      </c>
      <c r="D5664" s="832" t="s">
        <v>2209</v>
      </c>
      <c r="E5664" s="832" t="s">
        <v>333</v>
      </c>
      <c r="F5664" s="832" t="s">
        <v>1153</v>
      </c>
      <c r="G5664" s="832">
        <v>3121497.35</v>
      </c>
      <c r="H5664" s="832">
        <v>3121497.35</v>
      </c>
      <c r="I5664" s="832">
        <v>3121497.35</v>
      </c>
      <c r="J5664" s="832">
        <v>3121497.35</v>
      </c>
      <c r="K5664" s="832">
        <v>3121497.35</v>
      </c>
      <c r="L5664" s="832">
        <v>3121497.35</v>
      </c>
      <c r="M5664" s="832">
        <v>3121497.35</v>
      </c>
      <c r="N5664" s="832">
        <v>3121497.35</v>
      </c>
      <c r="O5664" s="832">
        <v>3121497.35</v>
      </c>
      <c r="P5664" s="832">
        <v>0</v>
      </c>
      <c r="Q5664" s="832">
        <v>0</v>
      </c>
      <c r="R5664" s="832">
        <v>0</v>
      </c>
      <c r="S5664" s="832">
        <v>0</v>
      </c>
      <c r="T5664" s="832">
        <v>0</v>
      </c>
      <c r="U5664" s="832">
        <v>0</v>
      </c>
      <c r="V5664" s="832">
        <v>0</v>
      </c>
      <c r="W5664" s="832">
        <v>0</v>
      </c>
      <c r="X5664" s="832">
        <v>0</v>
      </c>
      <c r="Y5664" s="832">
        <v>0</v>
      </c>
      <c r="Z5664" s="832">
        <v>0</v>
      </c>
      <c r="AA5664" s="832">
        <v>0</v>
      </c>
      <c r="AB5664" s="832">
        <v>0</v>
      </c>
      <c r="AC5664" s="832">
        <v>0</v>
      </c>
      <c r="AD5664" s="832">
        <v>0</v>
      </c>
      <c r="AE5664" s="832">
        <v>0</v>
      </c>
      <c r="AF5664" s="832">
        <v>0</v>
      </c>
      <c r="AG5664" s="832">
        <v>0</v>
      </c>
      <c r="AH5664" s="832">
        <v>0</v>
      </c>
      <c r="AI5664" s="832">
        <v>0</v>
      </c>
    </row>
    <row r="5665" spans="1:35" ht="15" customHeight="1">
      <c r="A5665" s="832" t="s">
        <v>1150</v>
      </c>
      <c r="B5665" s="832">
        <v>2026</v>
      </c>
      <c r="C5665" s="832" t="s">
        <v>2210</v>
      </c>
      <c r="D5665" s="832" t="s">
        <v>2211</v>
      </c>
      <c r="E5665" s="832" t="s">
        <v>333</v>
      </c>
      <c r="F5665" s="832" t="s">
        <v>1153</v>
      </c>
      <c r="G5665" s="832">
        <v>0</v>
      </c>
      <c r="H5665" s="832">
        <v>0</v>
      </c>
      <c r="I5665" s="832">
        <v>0</v>
      </c>
      <c r="J5665" s="832">
        <v>0</v>
      </c>
      <c r="K5665" s="832">
        <v>0</v>
      </c>
      <c r="L5665" s="832">
        <v>0</v>
      </c>
      <c r="M5665" s="832">
        <v>0</v>
      </c>
      <c r="N5665" s="832">
        <v>0</v>
      </c>
      <c r="O5665" s="832">
        <v>0</v>
      </c>
      <c r="P5665" s="832">
        <v>0</v>
      </c>
      <c r="Q5665" s="832">
        <v>0</v>
      </c>
      <c r="R5665" s="832">
        <v>0</v>
      </c>
      <c r="S5665" s="832">
        <v>0</v>
      </c>
      <c r="T5665" s="832">
        <v>0</v>
      </c>
      <c r="U5665" s="832">
        <v>0</v>
      </c>
      <c r="V5665" s="832">
        <v>0</v>
      </c>
      <c r="W5665" s="832">
        <v>0</v>
      </c>
      <c r="X5665" s="832">
        <v>0</v>
      </c>
      <c r="Y5665" s="832">
        <v>0</v>
      </c>
      <c r="Z5665" s="832">
        <v>0</v>
      </c>
      <c r="AA5665" s="832">
        <v>0</v>
      </c>
      <c r="AB5665" s="832">
        <v>0</v>
      </c>
      <c r="AC5665" s="832">
        <v>0</v>
      </c>
      <c r="AD5665" s="832">
        <v>0</v>
      </c>
      <c r="AE5665" s="832">
        <v>0</v>
      </c>
      <c r="AF5665" s="832">
        <v>0</v>
      </c>
      <c r="AG5665" s="832">
        <v>0</v>
      </c>
      <c r="AH5665" s="832">
        <v>0</v>
      </c>
      <c r="AI5665" s="832">
        <v>0</v>
      </c>
    </row>
    <row r="5666" spans="1:35" ht="15" customHeight="1">
      <c r="A5666" s="832" t="s">
        <v>1150</v>
      </c>
      <c r="B5666" s="832">
        <v>2026</v>
      </c>
      <c r="C5666" s="832" t="s">
        <v>2212</v>
      </c>
      <c r="D5666" s="832" t="s">
        <v>2213</v>
      </c>
      <c r="E5666" s="832" t="s">
        <v>333</v>
      </c>
      <c r="F5666" s="832" t="s">
        <v>1153</v>
      </c>
      <c r="G5666" s="832">
        <v>0</v>
      </c>
      <c r="H5666" s="832">
        <v>0</v>
      </c>
      <c r="I5666" s="832">
        <v>0</v>
      </c>
      <c r="J5666" s="832">
        <v>0</v>
      </c>
      <c r="K5666" s="832">
        <v>0</v>
      </c>
      <c r="L5666" s="832">
        <v>0</v>
      </c>
      <c r="M5666" s="832">
        <v>0</v>
      </c>
      <c r="N5666" s="832">
        <v>0</v>
      </c>
      <c r="O5666" s="832">
        <v>0</v>
      </c>
      <c r="P5666" s="832">
        <v>0</v>
      </c>
      <c r="Q5666" s="832">
        <v>0</v>
      </c>
      <c r="R5666" s="832">
        <v>0</v>
      </c>
      <c r="S5666" s="832">
        <v>0</v>
      </c>
      <c r="T5666" s="832">
        <v>0</v>
      </c>
      <c r="U5666" s="832">
        <v>0</v>
      </c>
      <c r="V5666" s="832">
        <v>0</v>
      </c>
      <c r="W5666" s="832">
        <v>0</v>
      </c>
      <c r="X5666" s="832">
        <v>0</v>
      </c>
      <c r="Y5666" s="832">
        <v>0</v>
      </c>
      <c r="Z5666" s="832">
        <v>0</v>
      </c>
      <c r="AA5666" s="832">
        <v>0</v>
      </c>
      <c r="AB5666" s="832">
        <v>0</v>
      </c>
      <c r="AC5666" s="832">
        <v>0</v>
      </c>
      <c r="AD5666" s="832">
        <v>0</v>
      </c>
      <c r="AE5666" s="832">
        <v>0</v>
      </c>
      <c r="AF5666" s="832">
        <v>0</v>
      </c>
      <c r="AG5666" s="832">
        <v>0</v>
      </c>
      <c r="AH5666" s="832">
        <v>0</v>
      </c>
      <c r="AI5666" s="832">
        <v>0</v>
      </c>
    </row>
    <row r="5667" spans="1:35" ht="15" customHeight="1">
      <c r="A5667" s="832" t="s">
        <v>1150</v>
      </c>
      <c r="B5667" s="832">
        <v>2026</v>
      </c>
      <c r="C5667" s="832" t="s">
        <v>2214</v>
      </c>
      <c r="D5667" s="832" t="s">
        <v>2215</v>
      </c>
      <c r="E5667" s="832" t="s">
        <v>333</v>
      </c>
      <c r="F5667" s="832" t="s">
        <v>1153</v>
      </c>
      <c r="G5667" s="832">
        <v>0</v>
      </c>
      <c r="H5667" s="832">
        <v>0</v>
      </c>
      <c r="I5667" s="832">
        <v>0</v>
      </c>
      <c r="J5667" s="832">
        <v>0</v>
      </c>
      <c r="K5667" s="832">
        <v>0</v>
      </c>
      <c r="L5667" s="832">
        <v>0</v>
      </c>
      <c r="M5667" s="832">
        <v>0</v>
      </c>
      <c r="N5667" s="832">
        <v>0</v>
      </c>
      <c r="O5667" s="832">
        <v>0</v>
      </c>
      <c r="P5667" s="832">
        <v>0</v>
      </c>
      <c r="Q5667" s="832">
        <v>0</v>
      </c>
      <c r="R5667" s="832">
        <v>0</v>
      </c>
      <c r="S5667" s="832">
        <v>0</v>
      </c>
      <c r="T5667" s="832">
        <v>0</v>
      </c>
      <c r="U5667" s="832">
        <v>0</v>
      </c>
      <c r="V5667" s="832">
        <v>0</v>
      </c>
      <c r="W5667" s="832">
        <v>0</v>
      </c>
      <c r="X5667" s="832">
        <v>0</v>
      </c>
      <c r="Y5667" s="832">
        <v>0</v>
      </c>
      <c r="Z5667" s="832">
        <v>0</v>
      </c>
      <c r="AA5667" s="832">
        <v>0</v>
      </c>
      <c r="AB5667" s="832">
        <v>0</v>
      </c>
      <c r="AC5667" s="832">
        <v>0</v>
      </c>
      <c r="AD5667" s="832">
        <v>0</v>
      </c>
      <c r="AE5667" s="832">
        <v>0</v>
      </c>
      <c r="AF5667" s="832">
        <v>0</v>
      </c>
      <c r="AG5667" s="832">
        <v>0</v>
      </c>
      <c r="AH5667" s="832">
        <v>0</v>
      </c>
      <c r="AI5667" s="832">
        <v>0</v>
      </c>
    </row>
    <row r="5668" spans="1:35" ht="15" customHeight="1">
      <c r="A5668" s="832" t="s">
        <v>1150</v>
      </c>
      <c r="B5668" s="832">
        <v>2026</v>
      </c>
      <c r="C5668" s="832" t="s">
        <v>2216</v>
      </c>
      <c r="D5668" s="832" t="s">
        <v>2217</v>
      </c>
      <c r="E5668" s="832" t="s">
        <v>333</v>
      </c>
      <c r="F5668" s="832" t="s">
        <v>1153</v>
      </c>
      <c r="G5668" s="832">
        <v>0</v>
      </c>
      <c r="H5668" s="832">
        <v>0</v>
      </c>
      <c r="I5668" s="832">
        <v>0</v>
      </c>
      <c r="J5668" s="832">
        <v>0</v>
      </c>
      <c r="K5668" s="832">
        <v>0</v>
      </c>
      <c r="L5668" s="832">
        <v>0</v>
      </c>
      <c r="M5668" s="832">
        <v>0</v>
      </c>
      <c r="N5668" s="832">
        <v>0</v>
      </c>
      <c r="O5668" s="832">
        <v>0</v>
      </c>
      <c r="P5668" s="832">
        <v>0</v>
      </c>
      <c r="Q5668" s="832">
        <v>0</v>
      </c>
      <c r="R5668" s="832">
        <v>0</v>
      </c>
      <c r="S5668" s="832">
        <v>0</v>
      </c>
      <c r="T5668" s="832">
        <v>0</v>
      </c>
      <c r="U5668" s="832">
        <v>0</v>
      </c>
      <c r="V5668" s="832">
        <v>0</v>
      </c>
      <c r="W5668" s="832">
        <v>0</v>
      </c>
      <c r="X5668" s="832">
        <v>0</v>
      </c>
      <c r="Y5668" s="832">
        <v>0</v>
      </c>
      <c r="Z5668" s="832">
        <v>0</v>
      </c>
      <c r="AA5668" s="832">
        <v>0</v>
      </c>
      <c r="AB5668" s="832">
        <v>0</v>
      </c>
      <c r="AC5668" s="832">
        <v>0</v>
      </c>
      <c r="AD5668" s="832">
        <v>0</v>
      </c>
      <c r="AE5668" s="832">
        <v>0</v>
      </c>
      <c r="AF5668" s="832">
        <v>0</v>
      </c>
      <c r="AG5668" s="832">
        <v>0</v>
      </c>
      <c r="AH5668" s="832">
        <v>0</v>
      </c>
      <c r="AI5668" s="832">
        <v>0</v>
      </c>
    </row>
    <row r="5669" spans="1:35" ht="15" customHeight="1">
      <c r="A5669" s="832" t="s">
        <v>1150</v>
      </c>
      <c r="B5669" s="832">
        <v>2026</v>
      </c>
      <c r="C5669" s="832" t="s">
        <v>2218</v>
      </c>
      <c r="D5669" s="832" t="s">
        <v>2219</v>
      </c>
      <c r="E5669" s="832" t="s">
        <v>333</v>
      </c>
      <c r="F5669" s="832" t="s">
        <v>1153</v>
      </c>
      <c r="G5669" s="832">
        <v>0</v>
      </c>
      <c r="H5669" s="832">
        <v>0</v>
      </c>
      <c r="I5669" s="832">
        <v>0</v>
      </c>
      <c r="J5669" s="832">
        <v>0</v>
      </c>
      <c r="K5669" s="832">
        <v>0</v>
      </c>
      <c r="L5669" s="832">
        <v>0</v>
      </c>
      <c r="M5669" s="832">
        <v>0</v>
      </c>
      <c r="N5669" s="832">
        <v>0</v>
      </c>
      <c r="O5669" s="832">
        <v>0</v>
      </c>
      <c r="P5669" s="832">
        <v>0</v>
      </c>
      <c r="Q5669" s="832">
        <v>0</v>
      </c>
      <c r="R5669" s="832">
        <v>0</v>
      </c>
      <c r="S5669" s="832">
        <v>0</v>
      </c>
      <c r="T5669" s="832">
        <v>0</v>
      </c>
      <c r="U5669" s="832">
        <v>0</v>
      </c>
      <c r="V5669" s="832">
        <v>0</v>
      </c>
      <c r="W5669" s="832">
        <v>0</v>
      </c>
      <c r="X5669" s="832">
        <v>0</v>
      </c>
      <c r="Y5669" s="832">
        <v>0</v>
      </c>
      <c r="Z5669" s="832">
        <v>0</v>
      </c>
      <c r="AA5669" s="832">
        <v>0</v>
      </c>
      <c r="AB5669" s="832">
        <v>0</v>
      </c>
      <c r="AC5669" s="832">
        <v>0</v>
      </c>
      <c r="AD5669" s="832">
        <v>0</v>
      </c>
      <c r="AE5669" s="832">
        <v>0</v>
      </c>
      <c r="AF5669" s="832">
        <v>0</v>
      </c>
      <c r="AG5669" s="832">
        <v>0</v>
      </c>
      <c r="AH5669" s="832">
        <v>0</v>
      </c>
      <c r="AI5669" s="832">
        <v>0</v>
      </c>
    </row>
    <row r="5670" spans="1:35" ht="15" customHeight="1">
      <c r="A5670" s="832" t="s">
        <v>1150</v>
      </c>
      <c r="B5670" s="832">
        <v>2026</v>
      </c>
      <c r="C5670" s="832" t="s">
        <v>2220</v>
      </c>
      <c r="D5670" s="832" t="s">
        <v>2221</v>
      </c>
      <c r="E5670" s="832" t="s">
        <v>333</v>
      </c>
      <c r="F5670" s="832" t="s">
        <v>1153</v>
      </c>
      <c r="G5670" s="832">
        <v>0</v>
      </c>
      <c r="H5670" s="832">
        <v>0</v>
      </c>
      <c r="I5670" s="832">
        <v>0</v>
      </c>
      <c r="J5670" s="832">
        <v>0</v>
      </c>
      <c r="K5670" s="832">
        <v>0</v>
      </c>
      <c r="L5670" s="832">
        <v>0</v>
      </c>
      <c r="M5670" s="832">
        <v>0</v>
      </c>
      <c r="N5670" s="832">
        <v>0</v>
      </c>
      <c r="O5670" s="832">
        <v>0</v>
      </c>
      <c r="P5670" s="832">
        <v>0</v>
      </c>
      <c r="Q5670" s="832">
        <v>0</v>
      </c>
      <c r="R5670" s="832">
        <v>0</v>
      </c>
      <c r="S5670" s="832">
        <v>0</v>
      </c>
      <c r="T5670" s="832">
        <v>0</v>
      </c>
      <c r="U5670" s="832">
        <v>0</v>
      </c>
      <c r="V5670" s="832">
        <v>0</v>
      </c>
      <c r="W5670" s="832">
        <v>0</v>
      </c>
      <c r="X5670" s="832">
        <v>0</v>
      </c>
      <c r="Y5670" s="832">
        <v>0</v>
      </c>
      <c r="Z5670" s="832">
        <v>0</v>
      </c>
      <c r="AA5670" s="832">
        <v>0</v>
      </c>
      <c r="AB5670" s="832">
        <v>0</v>
      </c>
      <c r="AC5670" s="832">
        <v>0</v>
      </c>
      <c r="AD5670" s="832">
        <v>0</v>
      </c>
      <c r="AE5670" s="832">
        <v>0</v>
      </c>
      <c r="AF5670" s="832">
        <v>0</v>
      </c>
      <c r="AG5670" s="832">
        <v>0</v>
      </c>
      <c r="AH5670" s="832">
        <v>0</v>
      </c>
      <c r="AI5670" s="832">
        <v>0</v>
      </c>
    </row>
    <row r="5671" spans="1:35" ht="15" customHeight="1">
      <c r="A5671" s="832" t="s">
        <v>1150</v>
      </c>
      <c r="B5671" s="832">
        <v>2026</v>
      </c>
      <c r="C5671" s="832" t="s">
        <v>2222</v>
      </c>
      <c r="D5671" s="832" t="s">
        <v>2223</v>
      </c>
      <c r="E5671" s="832" t="s">
        <v>333</v>
      </c>
      <c r="F5671" s="832" t="s">
        <v>1153</v>
      </c>
      <c r="G5671" s="832">
        <v>0</v>
      </c>
      <c r="H5671" s="832">
        <v>0</v>
      </c>
      <c r="I5671" s="832">
        <v>0</v>
      </c>
      <c r="J5671" s="832">
        <v>0</v>
      </c>
      <c r="K5671" s="832">
        <v>0</v>
      </c>
      <c r="L5671" s="832">
        <v>0</v>
      </c>
      <c r="M5671" s="832">
        <v>0</v>
      </c>
      <c r="N5671" s="832">
        <v>0</v>
      </c>
      <c r="O5671" s="832">
        <v>0</v>
      </c>
      <c r="P5671" s="832">
        <v>0</v>
      </c>
      <c r="Q5671" s="832">
        <v>0</v>
      </c>
      <c r="R5671" s="832">
        <v>0</v>
      </c>
      <c r="S5671" s="832">
        <v>0</v>
      </c>
      <c r="T5671" s="832">
        <v>0</v>
      </c>
      <c r="U5671" s="832">
        <v>0</v>
      </c>
      <c r="V5671" s="832">
        <v>0</v>
      </c>
      <c r="W5671" s="832">
        <v>0</v>
      </c>
      <c r="X5671" s="832">
        <v>0</v>
      </c>
      <c r="Y5671" s="832">
        <v>0</v>
      </c>
      <c r="Z5671" s="832">
        <v>0</v>
      </c>
      <c r="AA5671" s="832">
        <v>0</v>
      </c>
      <c r="AB5671" s="832">
        <v>0</v>
      </c>
      <c r="AC5671" s="832">
        <v>0</v>
      </c>
      <c r="AD5671" s="832">
        <v>0</v>
      </c>
      <c r="AE5671" s="832">
        <v>0</v>
      </c>
      <c r="AF5671" s="832">
        <v>0</v>
      </c>
      <c r="AG5671" s="832">
        <v>0</v>
      </c>
      <c r="AH5671" s="832">
        <v>0</v>
      </c>
      <c r="AI5671" s="832">
        <v>0</v>
      </c>
    </row>
    <row r="5672" spans="1:35" ht="15" customHeight="1">
      <c r="A5672" s="832" t="s">
        <v>1150</v>
      </c>
      <c r="B5672" s="832">
        <v>2026</v>
      </c>
      <c r="C5672" s="832" t="s">
        <v>2224</v>
      </c>
      <c r="D5672" s="832" t="s">
        <v>2225</v>
      </c>
      <c r="E5672" s="832" t="s">
        <v>2226</v>
      </c>
      <c r="F5672" s="832" t="s">
        <v>2226</v>
      </c>
      <c r="G5672" s="832">
        <v>0</v>
      </c>
      <c r="H5672" s="832">
        <v>0</v>
      </c>
      <c r="I5672" s="832">
        <v>0</v>
      </c>
      <c r="J5672" s="832">
        <v>0</v>
      </c>
      <c r="K5672" s="832">
        <v>0</v>
      </c>
      <c r="L5672" s="832">
        <v>0</v>
      </c>
      <c r="M5672" s="832">
        <v>0</v>
      </c>
      <c r="N5672" s="832">
        <v>0</v>
      </c>
      <c r="O5672" s="832">
        <v>0</v>
      </c>
      <c r="P5672" s="832">
        <v>0</v>
      </c>
      <c r="Q5672" s="832">
        <v>0</v>
      </c>
      <c r="R5672" s="832">
        <v>0</v>
      </c>
      <c r="S5672" s="832">
        <v>0</v>
      </c>
      <c r="T5672" s="832">
        <v>0</v>
      </c>
      <c r="U5672" s="832">
        <v>0</v>
      </c>
      <c r="V5672" s="832">
        <v>0</v>
      </c>
      <c r="W5672" s="832">
        <v>0</v>
      </c>
      <c r="X5672" s="832">
        <v>0</v>
      </c>
      <c r="Y5672" s="832">
        <v>0</v>
      </c>
      <c r="Z5672" s="832">
        <v>0</v>
      </c>
      <c r="AA5672" s="832">
        <v>0</v>
      </c>
      <c r="AB5672" s="832">
        <v>0</v>
      </c>
      <c r="AC5672" s="832">
        <v>0</v>
      </c>
      <c r="AD5672" s="832">
        <v>0</v>
      </c>
      <c r="AE5672" s="832">
        <v>0</v>
      </c>
      <c r="AF5672" s="832">
        <v>0</v>
      </c>
      <c r="AG5672" s="832">
        <v>0</v>
      </c>
      <c r="AH5672" s="832">
        <v>0</v>
      </c>
      <c r="AI5672" s="832">
        <v>0</v>
      </c>
    </row>
    <row r="5673" spans="1:35" ht="15" customHeight="1">
      <c r="A5673" s="832" t="s">
        <v>1150</v>
      </c>
      <c r="B5673" s="832">
        <v>2026</v>
      </c>
      <c r="C5673" s="832" t="s">
        <v>2227</v>
      </c>
      <c r="D5673" s="832" t="s">
        <v>2228</v>
      </c>
      <c r="E5673" s="832" t="s">
        <v>2226</v>
      </c>
      <c r="F5673" s="832" t="s">
        <v>2226</v>
      </c>
      <c r="G5673" s="832">
        <v>0</v>
      </c>
      <c r="H5673" s="832">
        <v>0</v>
      </c>
      <c r="I5673" s="832">
        <v>0</v>
      </c>
      <c r="J5673" s="832">
        <v>0</v>
      </c>
      <c r="K5673" s="832">
        <v>0</v>
      </c>
      <c r="L5673" s="832">
        <v>0</v>
      </c>
      <c r="M5673" s="832">
        <v>0</v>
      </c>
      <c r="N5673" s="832">
        <v>0</v>
      </c>
      <c r="O5673" s="832">
        <v>0</v>
      </c>
      <c r="P5673" s="832">
        <v>0</v>
      </c>
      <c r="Q5673" s="832">
        <v>0</v>
      </c>
      <c r="R5673" s="832">
        <v>0</v>
      </c>
      <c r="S5673" s="832">
        <v>0</v>
      </c>
      <c r="T5673" s="832">
        <v>0</v>
      </c>
      <c r="U5673" s="832">
        <v>0</v>
      </c>
      <c r="V5673" s="832">
        <v>0</v>
      </c>
      <c r="W5673" s="832">
        <v>0</v>
      </c>
      <c r="X5673" s="832">
        <v>0</v>
      </c>
      <c r="Y5673" s="832">
        <v>0</v>
      </c>
      <c r="Z5673" s="832">
        <v>0</v>
      </c>
      <c r="AA5673" s="832">
        <v>0</v>
      </c>
      <c r="AB5673" s="832">
        <v>0</v>
      </c>
      <c r="AC5673" s="832">
        <v>0</v>
      </c>
      <c r="AD5673" s="832">
        <v>0</v>
      </c>
      <c r="AE5673" s="832">
        <v>0</v>
      </c>
      <c r="AF5673" s="832">
        <v>0</v>
      </c>
      <c r="AG5673" s="832">
        <v>0</v>
      </c>
      <c r="AH5673" s="832">
        <v>0</v>
      </c>
      <c r="AI5673" s="832">
        <v>0</v>
      </c>
    </row>
    <row r="5674" spans="1:35" ht="15" customHeight="1">
      <c r="A5674" s="832" t="s">
        <v>1150</v>
      </c>
      <c r="B5674" s="832">
        <v>2026</v>
      </c>
      <c r="C5674" s="832" t="s">
        <v>2229</v>
      </c>
      <c r="D5674" s="832" t="s">
        <v>2230</v>
      </c>
      <c r="E5674" s="832" t="s">
        <v>2226</v>
      </c>
      <c r="F5674" s="832" t="s">
        <v>2226</v>
      </c>
      <c r="G5674" s="832">
        <v>0</v>
      </c>
      <c r="H5674" s="832">
        <v>0</v>
      </c>
      <c r="I5674" s="832">
        <v>0</v>
      </c>
      <c r="J5674" s="832">
        <v>0</v>
      </c>
      <c r="K5674" s="832">
        <v>0</v>
      </c>
      <c r="L5674" s="832">
        <v>0</v>
      </c>
      <c r="M5674" s="832">
        <v>0</v>
      </c>
      <c r="N5674" s="832">
        <v>0</v>
      </c>
      <c r="O5674" s="832">
        <v>0</v>
      </c>
      <c r="P5674" s="832">
        <v>0</v>
      </c>
      <c r="Q5674" s="832">
        <v>0</v>
      </c>
      <c r="R5674" s="832">
        <v>0</v>
      </c>
      <c r="S5674" s="832">
        <v>0</v>
      </c>
      <c r="T5674" s="832">
        <v>0</v>
      </c>
      <c r="U5674" s="832">
        <v>0</v>
      </c>
      <c r="V5674" s="832">
        <v>0</v>
      </c>
      <c r="W5674" s="832">
        <v>0</v>
      </c>
      <c r="X5674" s="832">
        <v>0</v>
      </c>
      <c r="Y5674" s="832">
        <v>0</v>
      </c>
      <c r="Z5674" s="832">
        <v>0</v>
      </c>
      <c r="AA5674" s="832">
        <v>0</v>
      </c>
      <c r="AB5674" s="832">
        <v>0</v>
      </c>
      <c r="AC5674" s="832">
        <v>0</v>
      </c>
      <c r="AD5674" s="832">
        <v>0</v>
      </c>
      <c r="AE5674" s="832">
        <v>0</v>
      </c>
      <c r="AF5674" s="832">
        <v>0</v>
      </c>
      <c r="AG5674" s="832">
        <v>0</v>
      </c>
      <c r="AH5674" s="832">
        <v>0</v>
      </c>
      <c r="AI5674" s="832">
        <v>0</v>
      </c>
    </row>
    <row r="5675" spans="1:35" ht="15" customHeight="1">
      <c r="A5675" s="832" t="s">
        <v>1150</v>
      </c>
      <c r="B5675" s="832">
        <v>2026</v>
      </c>
      <c r="C5675" s="832" t="s">
        <v>2231</v>
      </c>
      <c r="D5675" s="832" t="s">
        <v>2232</v>
      </c>
      <c r="E5675" s="832" t="s">
        <v>2226</v>
      </c>
      <c r="F5675" s="832" t="s">
        <v>2226</v>
      </c>
      <c r="G5675" s="832">
        <v>0</v>
      </c>
      <c r="H5675" s="832">
        <v>0</v>
      </c>
      <c r="I5675" s="832">
        <v>0</v>
      </c>
      <c r="J5675" s="832">
        <v>0</v>
      </c>
      <c r="K5675" s="832">
        <v>0</v>
      </c>
      <c r="L5675" s="832">
        <v>0</v>
      </c>
      <c r="M5675" s="832">
        <v>0</v>
      </c>
      <c r="N5675" s="832">
        <v>0</v>
      </c>
      <c r="O5675" s="832">
        <v>0</v>
      </c>
      <c r="P5675" s="832">
        <v>0</v>
      </c>
      <c r="Q5675" s="832">
        <v>0</v>
      </c>
      <c r="R5675" s="832">
        <v>0</v>
      </c>
      <c r="S5675" s="832">
        <v>0</v>
      </c>
      <c r="T5675" s="832">
        <v>0</v>
      </c>
      <c r="U5675" s="832">
        <v>0</v>
      </c>
      <c r="V5675" s="832">
        <v>0</v>
      </c>
      <c r="W5675" s="832">
        <v>0</v>
      </c>
      <c r="X5675" s="832">
        <v>0</v>
      </c>
      <c r="Y5675" s="832">
        <v>0</v>
      </c>
      <c r="Z5675" s="832">
        <v>0</v>
      </c>
      <c r="AA5675" s="832">
        <v>0</v>
      </c>
      <c r="AB5675" s="832">
        <v>0</v>
      </c>
      <c r="AC5675" s="832">
        <v>0</v>
      </c>
      <c r="AD5675" s="832">
        <v>0</v>
      </c>
      <c r="AE5675" s="832">
        <v>0</v>
      </c>
      <c r="AF5675" s="832">
        <v>0</v>
      </c>
      <c r="AG5675" s="832">
        <v>0</v>
      </c>
      <c r="AH5675" s="832">
        <v>0</v>
      </c>
      <c r="AI5675" s="832">
        <v>0</v>
      </c>
    </row>
    <row r="5676" spans="1:35" ht="15" customHeight="1">
      <c r="A5676" s="832" t="s">
        <v>1150</v>
      </c>
      <c r="B5676" s="832">
        <v>2026</v>
      </c>
      <c r="C5676" s="832" t="s">
        <v>2233</v>
      </c>
      <c r="D5676" s="832" t="s">
        <v>2234</v>
      </c>
      <c r="E5676" s="832" t="s">
        <v>2226</v>
      </c>
      <c r="F5676" s="832" t="s">
        <v>2226</v>
      </c>
      <c r="G5676" s="832">
        <v>53101.95</v>
      </c>
      <c r="H5676" s="832">
        <v>104024.9</v>
      </c>
      <c r="I5676" s="832">
        <v>104024.9</v>
      </c>
      <c r="J5676" s="832">
        <v>207391.41</v>
      </c>
      <c r="K5676" s="832">
        <v>264173.18</v>
      </c>
      <c r="L5676" s="832">
        <v>264173.18</v>
      </c>
      <c r="M5676" s="832">
        <v>320821.74</v>
      </c>
      <c r="N5676" s="832">
        <v>441235.52</v>
      </c>
      <c r="O5676" s="832">
        <v>441235.52</v>
      </c>
      <c r="P5676" s="832">
        <v>0</v>
      </c>
      <c r="Q5676" s="832">
        <v>0</v>
      </c>
      <c r="R5676" s="832">
        <v>0</v>
      </c>
      <c r="S5676" s="832">
        <v>55154.44</v>
      </c>
      <c r="T5676" s="832">
        <v>55154.44</v>
      </c>
      <c r="U5676" s="832">
        <v>0</v>
      </c>
      <c r="V5676" s="832">
        <v>1</v>
      </c>
      <c r="W5676" s="832">
        <v>2</v>
      </c>
      <c r="X5676" s="832">
        <v>2</v>
      </c>
      <c r="Y5676" s="832">
        <v>4</v>
      </c>
      <c r="Z5676" s="832">
        <v>5</v>
      </c>
      <c r="AA5676" s="832">
        <v>5</v>
      </c>
      <c r="AB5676" s="832">
        <v>6</v>
      </c>
      <c r="AC5676" s="832">
        <v>8</v>
      </c>
      <c r="AD5676" s="832">
        <v>8</v>
      </c>
      <c r="AE5676" s="832">
        <v>0</v>
      </c>
      <c r="AF5676" s="832">
        <v>0</v>
      </c>
      <c r="AG5676" s="832">
        <v>0</v>
      </c>
      <c r="AH5676" s="832">
        <v>1</v>
      </c>
      <c r="AI5676" s="832">
        <v>1</v>
      </c>
    </row>
    <row r="5677" spans="1:35" ht="15" customHeight="1">
      <c r="A5677" s="832" t="s">
        <v>1150</v>
      </c>
      <c r="B5677" s="832">
        <v>2026</v>
      </c>
      <c r="C5677" s="832" t="s">
        <v>2235</v>
      </c>
      <c r="D5677" s="832" t="s">
        <v>2236</v>
      </c>
      <c r="E5677" s="832" t="s">
        <v>2226</v>
      </c>
      <c r="F5677" s="832" t="s">
        <v>2226</v>
      </c>
      <c r="G5677" s="832">
        <v>0</v>
      </c>
      <c r="H5677" s="832">
        <v>0</v>
      </c>
      <c r="I5677" s="832">
        <v>0</v>
      </c>
      <c r="J5677" s="832">
        <v>0</v>
      </c>
      <c r="K5677" s="832">
        <v>0</v>
      </c>
      <c r="L5677" s="832">
        <v>0</v>
      </c>
      <c r="M5677" s="832">
        <v>0</v>
      </c>
      <c r="N5677" s="832">
        <v>0</v>
      </c>
      <c r="O5677" s="832">
        <v>0</v>
      </c>
      <c r="P5677" s="832">
        <v>0</v>
      </c>
      <c r="Q5677" s="832">
        <v>0</v>
      </c>
      <c r="R5677" s="832">
        <v>0</v>
      </c>
      <c r="S5677" s="832">
        <v>0</v>
      </c>
      <c r="T5677" s="832">
        <v>0</v>
      </c>
      <c r="U5677" s="832">
        <v>0</v>
      </c>
      <c r="V5677" s="832">
        <v>0</v>
      </c>
      <c r="W5677" s="832">
        <v>0</v>
      </c>
      <c r="X5677" s="832">
        <v>0</v>
      </c>
      <c r="Y5677" s="832">
        <v>0</v>
      </c>
      <c r="Z5677" s="832">
        <v>0</v>
      </c>
      <c r="AA5677" s="832">
        <v>0</v>
      </c>
      <c r="AB5677" s="832">
        <v>0</v>
      </c>
      <c r="AC5677" s="832">
        <v>0</v>
      </c>
      <c r="AD5677" s="832">
        <v>0</v>
      </c>
      <c r="AE5677" s="832">
        <v>0</v>
      </c>
      <c r="AF5677" s="832">
        <v>0</v>
      </c>
      <c r="AG5677" s="832">
        <v>0</v>
      </c>
      <c r="AH5677" s="832">
        <v>0</v>
      </c>
      <c r="AI5677" s="832">
        <v>0</v>
      </c>
    </row>
    <row r="5678" spans="1:35" ht="15" customHeight="1">
      <c r="A5678" s="832" t="s">
        <v>1150</v>
      </c>
      <c r="B5678" s="832">
        <v>2026</v>
      </c>
      <c r="C5678" s="832" t="s">
        <v>2237</v>
      </c>
      <c r="D5678" s="832" t="s">
        <v>2238</v>
      </c>
      <c r="E5678" s="832" t="s">
        <v>2226</v>
      </c>
      <c r="F5678" s="832" t="s">
        <v>2226</v>
      </c>
      <c r="G5678" s="832">
        <v>46748</v>
      </c>
      <c r="H5678" s="832">
        <v>97725.39</v>
      </c>
      <c r="I5678" s="832">
        <v>148373.95000000001</v>
      </c>
      <c r="J5678" s="832">
        <v>148373.95000000001</v>
      </c>
      <c r="K5678" s="832">
        <v>148373.95000000001</v>
      </c>
      <c r="L5678" s="832">
        <v>299808.99</v>
      </c>
      <c r="M5678" s="832">
        <v>499635.23</v>
      </c>
      <c r="N5678" s="832">
        <v>550604.13</v>
      </c>
      <c r="O5678" s="832">
        <v>600052.68999999994</v>
      </c>
      <c r="P5678" s="832">
        <v>0</v>
      </c>
      <c r="Q5678" s="832">
        <v>0</v>
      </c>
      <c r="R5678" s="832">
        <v>0</v>
      </c>
      <c r="S5678" s="832">
        <v>68825.52</v>
      </c>
      <c r="T5678" s="832">
        <v>68825.52</v>
      </c>
      <c r="U5678" s="832">
        <v>0</v>
      </c>
      <c r="V5678" s="832">
        <v>1</v>
      </c>
      <c r="W5678" s="832">
        <v>2</v>
      </c>
      <c r="X5678" s="832">
        <v>3</v>
      </c>
      <c r="Y5678" s="832">
        <v>3</v>
      </c>
      <c r="Z5678" s="832">
        <v>3</v>
      </c>
      <c r="AA5678" s="832">
        <v>6</v>
      </c>
      <c r="AB5678" s="832">
        <v>10</v>
      </c>
      <c r="AC5678" s="832">
        <v>11</v>
      </c>
      <c r="AD5678" s="832">
        <v>12</v>
      </c>
      <c r="AE5678" s="832">
        <v>0</v>
      </c>
      <c r="AF5678" s="832">
        <v>0</v>
      </c>
      <c r="AG5678" s="832">
        <v>0</v>
      </c>
      <c r="AH5678" s="832">
        <v>1</v>
      </c>
      <c r="AI5678" s="832">
        <v>1</v>
      </c>
    </row>
    <row r="5679" spans="1:35" ht="15" customHeight="1">
      <c r="A5679" s="832" t="s">
        <v>1150</v>
      </c>
      <c r="B5679" s="832">
        <v>2026</v>
      </c>
      <c r="C5679" s="832" t="s">
        <v>2239</v>
      </c>
      <c r="D5679" s="832" t="s">
        <v>2240</v>
      </c>
      <c r="E5679" s="832" t="s">
        <v>2226</v>
      </c>
      <c r="F5679" s="832" t="s">
        <v>2226</v>
      </c>
      <c r="G5679" s="832">
        <v>0</v>
      </c>
      <c r="H5679" s="832">
        <v>0</v>
      </c>
      <c r="I5679" s="832">
        <v>0</v>
      </c>
      <c r="J5679" s="832">
        <v>0</v>
      </c>
      <c r="K5679" s="832">
        <v>0</v>
      </c>
      <c r="L5679" s="832">
        <v>96497.12</v>
      </c>
      <c r="M5679" s="832">
        <v>96497.12</v>
      </c>
      <c r="N5679" s="832">
        <v>96497.12</v>
      </c>
      <c r="O5679" s="832">
        <v>96497.12</v>
      </c>
      <c r="P5679" s="832">
        <v>0</v>
      </c>
      <c r="Q5679" s="832">
        <v>0</v>
      </c>
      <c r="R5679" s="832">
        <v>0</v>
      </c>
      <c r="S5679" s="832">
        <v>12062.14</v>
      </c>
      <c r="T5679" s="832">
        <v>12062.14</v>
      </c>
      <c r="U5679" s="832">
        <v>0</v>
      </c>
      <c r="V5679" s="832">
        <v>0</v>
      </c>
      <c r="W5679" s="832">
        <v>0</v>
      </c>
      <c r="X5679" s="832">
        <v>0</v>
      </c>
      <c r="Y5679" s="832">
        <v>0</v>
      </c>
      <c r="Z5679" s="832">
        <v>0</v>
      </c>
      <c r="AA5679" s="832">
        <v>2</v>
      </c>
      <c r="AB5679" s="832">
        <v>2</v>
      </c>
      <c r="AC5679" s="832">
        <v>2</v>
      </c>
      <c r="AD5679" s="832">
        <v>2</v>
      </c>
      <c r="AE5679" s="832">
        <v>0</v>
      </c>
      <c r="AF5679" s="832">
        <v>0</v>
      </c>
      <c r="AG5679" s="832">
        <v>0</v>
      </c>
      <c r="AH5679" s="832">
        <v>0</v>
      </c>
      <c r="AI5679" s="832">
        <v>0</v>
      </c>
    </row>
    <row r="5680" spans="1:35" ht="15" customHeight="1">
      <c r="A5680" s="832" t="s">
        <v>1150</v>
      </c>
      <c r="B5680" s="832">
        <v>2026</v>
      </c>
      <c r="C5680" s="832" t="s">
        <v>2241</v>
      </c>
      <c r="D5680" s="832" t="s">
        <v>2242</v>
      </c>
      <c r="E5680" s="832" t="s">
        <v>2226</v>
      </c>
      <c r="F5680" s="832" t="s">
        <v>2226</v>
      </c>
      <c r="G5680" s="832">
        <v>0</v>
      </c>
      <c r="H5680" s="832">
        <v>0</v>
      </c>
      <c r="I5680" s="832">
        <v>0</v>
      </c>
      <c r="J5680" s="832">
        <v>0</v>
      </c>
      <c r="K5680" s="832">
        <v>0</v>
      </c>
      <c r="L5680" s="832">
        <v>0</v>
      </c>
      <c r="M5680" s="832">
        <v>0</v>
      </c>
      <c r="N5680" s="832">
        <v>0</v>
      </c>
      <c r="O5680" s="832">
        <v>0</v>
      </c>
      <c r="P5680" s="832">
        <v>0</v>
      </c>
      <c r="Q5680" s="832">
        <v>0</v>
      </c>
      <c r="R5680" s="832">
        <v>0</v>
      </c>
      <c r="S5680" s="832">
        <v>0</v>
      </c>
      <c r="T5680" s="832">
        <v>0</v>
      </c>
      <c r="U5680" s="832">
        <v>0</v>
      </c>
      <c r="V5680" s="832">
        <v>0</v>
      </c>
      <c r="W5680" s="832">
        <v>0</v>
      </c>
      <c r="X5680" s="832">
        <v>0</v>
      </c>
      <c r="Y5680" s="832">
        <v>0</v>
      </c>
      <c r="Z5680" s="832">
        <v>0</v>
      </c>
      <c r="AA5680" s="832">
        <v>0</v>
      </c>
      <c r="AB5680" s="832">
        <v>0</v>
      </c>
      <c r="AC5680" s="832">
        <v>0</v>
      </c>
      <c r="AD5680" s="832">
        <v>0</v>
      </c>
      <c r="AE5680" s="832">
        <v>0</v>
      </c>
      <c r="AF5680" s="832">
        <v>0</v>
      </c>
      <c r="AG5680" s="832">
        <v>0</v>
      </c>
      <c r="AH5680" s="832">
        <v>0</v>
      </c>
      <c r="AI5680" s="832">
        <v>0</v>
      </c>
    </row>
    <row r="5681" spans="1:35" ht="15" customHeight="1">
      <c r="A5681" s="832" t="s">
        <v>1150</v>
      </c>
      <c r="B5681" s="832">
        <v>2026</v>
      </c>
      <c r="C5681" s="832" t="s">
        <v>2243</v>
      </c>
      <c r="D5681" s="832" t="s">
        <v>2244</v>
      </c>
      <c r="E5681" s="832" t="s">
        <v>2226</v>
      </c>
      <c r="F5681" s="832" t="s">
        <v>2226</v>
      </c>
      <c r="G5681" s="832">
        <v>0</v>
      </c>
      <c r="H5681" s="832">
        <v>0</v>
      </c>
      <c r="I5681" s="832">
        <v>0</v>
      </c>
      <c r="J5681" s="832">
        <v>0</v>
      </c>
      <c r="K5681" s="832">
        <v>0</v>
      </c>
      <c r="L5681" s="832">
        <v>0</v>
      </c>
      <c r="M5681" s="832">
        <v>0</v>
      </c>
      <c r="N5681" s="832">
        <v>0</v>
      </c>
      <c r="O5681" s="832">
        <v>0</v>
      </c>
      <c r="P5681" s="832">
        <v>0</v>
      </c>
      <c r="Q5681" s="832">
        <v>0</v>
      </c>
      <c r="R5681" s="832">
        <v>0</v>
      </c>
      <c r="S5681" s="832">
        <v>0</v>
      </c>
      <c r="T5681" s="832">
        <v>0</v>
      </c>
      <c r="U5681" s="832">
        <v>0</v>
      </c>
      <c r="V5681" s="832">
        <v>0</v>
      </c>
      <c r="W5681" s="832">
        <v>0</v>
      </c>
      <c r="X5681" s="832">
        <v>0</v>
      </c>
      <c r="Y5681" s="832">
        <v>0</v>
      </c>
      <c r="Z5681" s="832">
        <v>0</v>
      </c>
      <c r="AA5681" s="832">
        <v>0</v>
      </c>
      <c r="AB5681" s="832">
        <v>0</v>
      </c>
      <c r="AC5681" s="832">
        <v>0</v>
      </c>
      <c r="AD5681" s="832">
        <v>0</v>
      </c>
      <c r="AE5681" s="832">
        <v>0</v>
      </c>
      <c r="AF5681" s="832">
        <v>0</v>
      </c>
      <c r="AG5681" s="832">
        <v>0</v>
      </c>
      <c r="AH5681" s="832">
        <v>0</v>
      </c>
      <c r="AI5681" s="832">
        <v>0</v>
      </c>
    </row>
    <row r="5682" spans="1:35" ht="15" customHeight="1">
      <c r="A5682" s="832" t="s">
        <v>1150</v>
      </c>
      <c r="B5682" s="832">
        <v>2026</v>
      </c>
      <c r="C5682" s="832" t="s">
        <v>2245</v>
      </c>
      <c r="D5682" s="832" t="s">
        <v>2246</v>
      </c>
      <c r="E5682" s="832" t="s">
        <v>2226</v>
      </c>
      <c r="F5682" s="832" t="s">
        <v>2226</v>
      </c>
      <c r="G5682" s="832">
        <v>0</v>
      </c>
      <c r="H5682" s="832">
        <v>0</v>
      </c>
      <c r="I5682" s="832">
        <v>0</v>
      </c>
      <c r="J5682" s="832">
        <v>0</v>
      </c>
      <c r="K5682" s="832">
        <v>0</v>
      </c>
      <c r="L5682" s="832">
        <v>0</v>
      </c>
      <c r="M5682" s="832">
        <v>53809.59</v>
      </c>
      <c r="N5682" s="832">
        <v>53809.59</v>
      </c>
      <c r="O5682" s="832">
        <v>53809.59</v>
      </c>
      <c r="P5682" s="832">
        <v>0</v>
      </c>
      <c r="Q5682" s="832">
        <v>0</v>
      </c>
      <c r="R5682" s="832">
        <v>0</v>
      </c>
      <c r="S5682" s="832">
        <v>6726.2</v>
      </c>
      <c r="T5682" s="832">
        <v>6726.2</v>
      </c>
      <c r="U5682" s="832">
        <v>0</v>
      </c>
      <c r="V5682" s="832">
        <v>0</v>
      </c>
      <c r="W5682" s="832">
        <v>0</v>
      </c>
      <c r="X5682" s="832">
        <v>0</v>
      </c>
      <c r="Y5682" s="832">
        <v>0</v>
      </c>
      <c r="Z5682" s="832">
        <v>0</v>
      </c>
      <c r="AA5682" s="832">
        <v>0</v>
      </c>
      <c r="AB5682" s="832">
        <v>2</v>
      </c>
      <c r="AC5682" s="832">
        <v>2</v>
      </c>
      <c r="AD5682" s="832">
        <v>2</v>
      </c>
      <c r="AE5682" s="832">
        <v>0</v>
      </c>
      <c r="AF5682" s="832">
        <v>0</v>
      </c>
      <c r="AG5682" s="832">
        <v>0</v>
      </c>
      <c r="AH5682" s="832">
        <v>0</v>
      </c>
      <c r="AI5682" s="832">
        <v>0</v>
      </c>
    </row>
    <row r="5683" spans="1:35" ht="15" customHeight="1">
      <c r="A5683" s="832" t="s">
        <v>1150</v>
      </c>
      <c r="B5683" s="832">
        <v>2026</v>
      </c>
      <c r="C5683" s="832" t="s">
        <v>2247</v>
      </c>
      <c r="D5683" s="832" t="s">
        <v>2248</v>
      </c>
      <c r="E5683" s="832" t="s">
        <v>2226</v>
      </c>
      <c r="F5683" s="832" t="s">
        <v>2226</v>
      </c>
      <c r="G5683" s="832">
        <v>166321.79999999999</v>
      </c>
      <c r="H5683" s="832">
        <v>405632.37</v>
      </c>
      <c r="I5683" s="832">
        <v>717532.74</v>
      </c>
      <c r="J5683" s="832">
        <v>1055314.79</v>
      </c>
      <c r="K5683" s="832">
        <v>1210843.23</v>
      </c>
      <c r="L5683" s="832">
        <v>1546011.64</v>
      </c>
      <c r="M5683" s="832">
        <v>1947813.87</v>
      </c>
      <c r="N5683" s="832">
        <v>2394856.77</v>
      </c>
      <c r="O5683" s="832">
        <v>2449233.77</v>
      </c>
      <c r="P5683" s="832">
        <v>0</v>
      </c>
      <c r="Q5683" s="832">
        <v>0</v>
      </c>
      <c r="R5683" s="832">
        <v>0</v>
      </c>
      <c r="S5683" s="832">
        <v>299357.09999999998</v>
      </c>
      <c r="T5683" s="832">
        <v>299357.09999999998</v>
      </c>
      <c r="U5683" s="832">
        <v>0</v>
      </c>
      <c r="V5683" s="832">
        <v>6</v>
      </c>
      <c r="W5683" s="832">
        <v>14</v>
      </c>
      <c r="X5683" s="832">
        <v>25</v>
      </c>
      <c r="Y5683" s="832">
        <v>37</v>
      </c>
      <c r="Z5683" s="832">
        <v>42</v>
      </c>
      <c r="AA5683" s="832">
        <v>54</v>
      </c>
      <c r="AB5683" s="832">
        <v>68</v>
      </c>
      <c r="AC5683" s="832">
        <v>84</v>
      </c>
      <c r="AD5683" s="832">
        <v>86</v>
      </c>
      <c r="AE5683" s="832">
        <v>0</v>
      </c>
      <c r="AF5683" s="832">
        <v>0</v>
      </c>
      <c r="AG5683" s="832">
        <v>0</v>
      </c>
      <c r="AH5683" s="832">
        <v>11</v>
      </c>
      <c r="AI5683" s="832">
        <v>11</v>
      </c>
    </row>
    <row r="5684" spans="1:35" ht="15" customHeight="1">
      <c r="A5684" s="832" t="s">
        <v>1150</v>
      </c>
      <c r="B5684" s="832">
        <v>2026</v>
      </c>
      <c r="C5684" s="832" t="s">
        <v>2249</v>
      </c>
      <c r="D5684" s="832" t="s">
        <v>2250</v>
      </c>
      <c r="E5684" s="832" t="s">
        <v>2226</v>
      </c>
      <c r="F5684" s="832" t="s">
        <v>2226</v>
      </c>
      <c r="G5684" s="832">
        <v>0</v>
      </c>
      <c r="H5684" s="832">
        <v>0</v>
      </c>
      <c r="I5684" s="832">
        <v>0</v>
      </c>
      <c r="J5684" s="832">
        <v>0</v>
      </c>
      <c r="K5684" s="832">
        <v>0</v>
      </c>
      <c r="L5684" s="832">
        <v>0</v>
      </c>
      <c r="M5684" s="832">
        <v>0</v>
      </c>
      <c r="N5684" s="832">
        <v>0</v>
      </c>
      <c r="O5684" s="832">
        <v>0</v>
      </c>
      <c r="P5684" s="832">
        <v>0</v>
      </c>
      <c r="Q5684" s="832">
        <v>0</v>
      </c>
      <c r="R5684" s="832">
        <v>0</v>
      </c>
      <c r="S5684" s="832">
        <v>0</v>
      </c>
      <c r="T5684" s="832">
        <v>0</v>
      </c>
      <c r="U5684" s="832">
        <v>0</v>
      </c>
      <c r="V5684" s="832">
        <v>0</v>
      </c>
      <c r="W5684" s="832">
        <v>0</v>
      </c>
      <c r="X5684" s="832">
        <v>0</v>
      </c>
      <c r="Y5684" s="832">
        <v>0</v>
      </c>
      <c r="Z5684" s="832">
        <v>0</v>
      </c>
      <c r="AA5684" s="832">
        <v>0</v>
      </c>
      <c r="AB5684" s="832">
        <v>0</v>
      </c>
      <c r="AC5684" s="832">
        <v>0</v>
      </c>
      <c r="AD5684" s="832">
        <v>0</v>
      </c>
      <c r="AE5684" s="832">
        <v>0</v>
      </c>
      <c r="AF5684" s="832">
        <v>0</v>
      </c>
      <c r="AG5684" s="832">
        <v>0</v>
      </c>
      <c r="AH5684" s="832">
        <v>0</v>
      </c>
      <c r="AI5684" s="832">
        <v>0</v>
      </c>
    </row>
    <row r="5685" spans="1:35" ht="15" customHeight="1">
      <c r="A5685" s="832" t="s">
        <v>1150</v>
      </c>
      <c r="B5685" s="832">
        <v>2026</v>
      </c>
      <c r="C5685" s="832" t="s">
        <v>2251</v>
      </c>
      <c r="D5685" s="832" t="s">
        <v>2252</v>
      </c>
      <c r="E5685" s="832" t="s">
        <v>2226</v>
      </c>
      <c r="F5685" s="832" t="s">
        <v>2226</v>
      </c>
      <c r="G5685" s="832">
        <v>0</v>
      </c>
      <c r="H5685" s="832">
        <v>0</v>
      </c>
      <c r="I5685" s="832">
        <v>0</v>
      </c>
      <c r="J5685" s="832">
        <v>0</v>
      </c>
      <c r="K5685" s="832">
        <v>0</v>
      </c>
      <c r="L5685" s="832">
        <v>0</v>
      </c>
      <c r="M5685" s="832">
        <v>0</v>
      </c>
      <c r="N5685" s="832">
        <v>0</v>
      </c>
      <c r="O5685" s="832">
        <v>0</v>
      </c>
      <c r="P5685" s="832">
        <v>0</v>
      </c>
      <c r="Q5685" s="832">
        <v>0</v>
      </c>
      <c r="R5685" s="832">
        <v>0</v>
      </c>
      <c r="S5685" s="832">
        <v>0</v>
      </c>
      <c r="T5685" s="832">
        <v>0</v>
      </c>
      <c r="U5685" s="832">
        <v>0</v>
      </c>
      <c r="V5685" s="832">
        <v>0</v>
      </c>
      <c r="W5685" s="832">
        <v>0</v>
      </c>
      <c r="X5685" s="832">
        <v>0</v>
      </c>
      <c r="Y5685" s="832">
        <v>0</v>
      </c>
      <c r="Z5685" s="832">
        <v>0</v>
      </c>
      <c r="AA5685" s="832">
        <v>0</v>
      </c>
      <c r="AB5685" s="832">
        <v>0</v>
      </c>
      <c r="AC5685" s="832">
        <v>0</v>
      </c>
      <c r="AD5685" s="832">
        <v>0</v>
      </c>
      <c r="AE5685" s="832">
        <v>0</v>
      </c>
      <c r="AF5685" s="832">
        <v>0</v>
      </c>
      <c r="AG5685" s="832">
        <v>0</v>
      </c>
      <c r="AH5685" s="832">
        <v>0</v>
      </c>
      <c r="AI5685" s="832">
        <v>0</v>
      </c>
    </row>
    <row r="5686" spans="1:35" ht="15" customHeight="1">
      <c r="A5686" s="832" t="s">
        <v>1150</v>
      </c>
      <c r="B5686" s="832">
        <v>2026</v>
      </c>
      <c r="C5686" s="832" t="s">
        <v>2253</v>
      </c>
      <c r="D5686" s="832" t="s">
        <v>2254</v>
      </c>
      <c r="E5686" s="832" t="s">
        <v>2226</v>
      </c>
      <c r="F5686" s="832" t="s">
        <v>2226</v>
      </c>
      <c r="G5686" s="832">
        <v>0</v>
      </c>
      <c r="H5686" s="832">
        <v>35811.870000000003</v>
      </c>
      <c r="I5686" s="832">
        <v>68660.429999999993</v>
      </c>
      <c r="J5686" s="832">
        <v>102379.72</v>
      </c>
      <c r="K5686" s="832">
        <v>102379.72</v>
      </c>
      <c r="L5686" s="832">
        <v>175153.28</v>
      </c>
      <c r="M5686" s="832">
        <v>276838.40999999997</v>
      </c>
      <c r="N5686" s="832">
        <v>347234.41</v>
      </c>
      <c r="O5686" s="832">
        <v>347234.41</v>
      </c>
      <c r="P5686" s="832">
        <v>0</v>
      </c>
      <c r="Q5686" s="832">
        <v>0</v>
      </c>
      <c r="R5686" s="832">
        <v>0</v>
      </c>
      <c r="S5686" s="832">
        <v>43404.3</v>
      </c>
      <c r="T5686" s="832">
        <v>43404.3</v>
      </c>
      <c r="U5686" s="832">
        <v>0</v>
      </c>
      <c r="V5686" s="832">
        <v>0</v>
      </c>
      <c r="W5686" s="832">
        <v>1</v>
      </c>
      <c r="X5686" s="832">
        <v>2</v>
      </c>
      <c r="Y5686" s="832">
        <v>3</v>
      </c>
      <c r="Z5686" s="832">
        <v>3</v>
      </c>
      <c r="AA5686" s="832">
        <v>5</v>
      </c>
      <c r="AB5686" s="832">
        <v>8</v>
      </c>
      <c r="AC5686" s="832">
        <v>10</v>
      </c>
      <c r="AD5686" s="832">
        <v>10</v>
      </c>
      <c r="AE5686" s="832">
        <v>0</v>
      </c>
      <c r="AF5686" s="832">
        <v>0</v>
      </c>
      <c r="AG5686" s="832">
        <v>0</v>
      </c>
      <c r="AH5686" s="832">
        <v>1</v>
      </c>
      <c r="AI5686" s="832">
        <v>1</v>
      </c>
    </row>
    <row r="5687" spans="1:35" ht="15" customHeight="1">
      <c r="A5687" s="832" t="s">
        <v>1150</v>
      </c>
      <c r="B5687" s="832">
        <v>2026</v>
      </c>
      <c r="C5687" s="832" t="s">
        <v>2255</v>
      </c>
      <c r="D5687" s="832" t="s">
        <v>2250</v>
      </c>
      <c r="E5687" s="832" t="s">
        <v>2226</v>
      </c>
      <c r="F5687" s="832" t="s">
        <v>2226</v>
      </c>
      <c r="G5687" s="832">
        <v>0</v>
      </c>
      <c r="H5687" s="832">
        <v>0</v>
      </c>
      <c r="I5687" s="832">
        <v>0</v>
      </c>
      <c r="J5687" s="832">
        <v>0</v>
      </c>
      <c r="K5687" s="832">
        <v>0</v>
      </c>
      <c r="L5687" s="832">
        <v>0</v>
      </c>
      <c r="M5687" s="832">
        <v>0</v>
      </c>
      <c r="N5687" s="832">
        <v>0</v>
      </c>
      <c r="O5687" s="832">
        <v>0</v>
      </c>
      <c r="P5687" s="832">
        <v>0</v>
      </c>
      <c r="Q5687" s="832">
        <v>0</v>
      </c>
      <c r="R5687" s="832">
        <v>0</v>
      </c>
      <c r="S5687" s="832">
        <v>0</v>
      </c>
      <c r="T5687" s="832">
        <v>0</v>
      </c>
      <c r="U5687" s="832">
        <v>0</v>
      </c>
      <c r="V5687" s="832">
        <v>0</v>
      </c>
      <c r="W5687" s="832">
        <v>0</v>
      </c>
      <c r="X5687" s="832">
        <v>0</v>
      </c>
      <c r="Y5687" s="832">
        <v>0</v>
      </c>
      <c r="Z5687" s="832">
        <v>0</v>
      </c>
      <c r="AA5687" s="832">
        <v>0</v>
      </c>
      <c r="AB5687" s="832">
        <v>0</v>
      </c>
      <c r="AC5687" s="832">
        <v>0</v>
      </c>
      <c r="AD5687" s="832">
        <v>0</v>
      </c>
      <c r="AE5687" s="832">
        <v>0</v>
      </c>
      <c r="AF5687" s="832">
        <v>0</v>
      </c>
      <c r="AG5687" s="832">
        <v>0</v>
      </c>
      <c r="AH5687" s="832">
        <v>0</v>
      </c>
      <c r="AI5687" s="832">
        <v>0</v>
      </c>
    </row>
    <row r="5688" spans="1:35" ht="15" customHeight="1">
      <c r="A5688" s="832" t="s">
        <v>1150</v>
      </c>
      <c r="B5688" s="832">
        <v>2026</v>
      </c>
      <c r="C5688" s="832" t="s">
        <v>2256</v>
      </c>
      <c r="D5688" s="832" t="s">
        <v>2257</v>
      </c>
      <c r="E5688" s="832" t="s">
        <v>2226</v>
      </c>
      <c r="F5688" s="832" t="s">
        <v>2226</v>
      </c>
      <c r="G5688" s="832">
        <v>0</v>
      </c>
      <c r="H5688" s="832">
        <v>0</v>
      </c>
      <c r="I5688" s="832">
        <v>0</v>
      </c>
      <c r="J5688" s="832">
        <v>0</v>
      </c>
      <c r="K5688" s="832">
        <v>0</v>
      </c>
      <c r="L5688" s="832">
        <v>0</v>
      </c>
      <c r="M5688" s="832">
        <v>0</v>
      </c>
      <c r="N5688" s="832">
        <v>0</v>
      </c>
      <c r="O5688" s="832">
        <v>0</v>
      </c>
      <c r="P5688" s="832">
        <v>0</v>
      </c>
      <c r="Q5688" s="832">
        <v>0</v>
      </c>
      <c r="R5688" s="832">
        <v>0</v>
      </c>
      <c r="S5688" s="832">
        <v>0</v>
      </c>
      <c r="T5688" s="832">
        <v>0</v>
      </c>
      <c r="U5688" s="832">
        <v>0</v>
      </c>
      <c r="V5688" s="832">
        <v>0</v>
      </c>
      <c r="W5688" s="832">
        <v>0</v>
      </c>
      <c r="X5688" s="832">
        <v>0</v>
      </c>
      <c r="Y5688" s="832">
        <v>0</v>
      </c>
      <c r="Z5688" s="832">
        <v>0</v>
      </c>
      <c r="AA5688" s="832">
        <v>0</v>
      </c>
      <c r="AB5688" s="832">
        <v>0</v>
      </c>
      <c r="AC5688" s="832">
        <v>0</v>
      </c>
      <c r="AD5688" s="832">
        <v>0</v>
      </c>
      <c r="AE5688" s="832">
        <v>0</v>
      </c>
      <c r="AF5688" s="832">
        <v>0</v>
      </c>
      <c r="AG5688" s="832">
        <v>0</v>
      </c>
      <c r="AH5688" s="832">
        <v>0</v>
      </c>
      <c r="AI5688" s="832">
        <v>0</v>
      </c>
    </row>
    <row r="5689" spans="1:35" ht="15" customHeight="1">
      <c r="A5689" s="832" t="s">
        <v>1150</v>
      </c>
      <c r="B5689" s="832">
        <v>2026</v>
      </c>
      <c r="C5689" s="832" t="s">
        <v>2258</v>
      </c>
      <c r="D5689" s="832" t="s">
        <v>2259</v>
      </c>
      <c r="E5689" s="832" t="s">
        <v>2226</v>
      </c>
      <c r="F5689" s="832" t="s">
        <v>2226</v>
      </c>
      <c r="G5689" s="832">
        <v>0</v>
      </c>
      <c r="H5689" s="832">
        <v>0</v>
      </c>
      <c r="I5689" s="832">
        <v>0</v>
      </c>
      <c r="J5689" s="832">
        <v>117133.49</v>
      </c>
      <c r="K5689" s="832">
        <v>197247.99</v>
      </c>
      <c r="L5689" s="832">
        <v>313053.03000000003</v>
      </c>
      <c r="M5689" s="832">
        <v>499279.96</v>
      </c>
      <c r="N5689" s="832">
        <v>499279.96</v>
      </c>
      <c r="O5689" s="832">
        <v>499279.96</v>
      </c>
      <c r="P5689" s="832">
        <v>0</v>
      </c>
      <c r="Q5689" s="832">
        <v>0</v>
      </c>
      <c r="R5689" s="832">
        <v>0</v>
      </c>
      <c r="S5689" s="832">
        <v>62410</v>
      </c>
      <c r="T5689" s="832">
        <v>62410</v>
      </c>
      <c r="U5689" s="832">
        <v>0</v>
      </c>
      <c r="V5689" s="832">
        <v>0</v>
      </c>
      <c r="W5689" s="832">
        <v>0</v>
      </c>
      <c r="X5689" s="832">
        <v>0</v>
      </c>
      <c r="Y5689" s="832">
        <v>2</v>
      </c>
      <c r="Z5689" s="832">
        <v>3</v>
      </c>
      <c r="AA5689" s="832">
        <v>5</v>
      </c>
      <c r="AB5689" s="832">
        <v>8</v>
      </c>
      <c r="AC5689" s="832">
        <v>8</v>
      </c>
      <c r="AD5689" s="832">
        <v>8</v>
      </c>
      <c r="AE5689" s="832">
        <v>0</v>
      </c>
      <c r="AF5689" s="832">
        <v>0</v>
      </c>
      <c r="AG5689" s="832">
        <v>0</v>
      </c>
      <c r="AH5689" s="832">
        <v>1</v>
      </c>
      <c r="AI5689" s="832">
        <v>1</v>
      </c>
    </row>
    <row r="5690" spans="1:35" ht="15" customHeight="1">
      <c r="A5690" s="832" t="s">
        <v>1150</v>
      </c>
      <c r="B5690" s="832">
        <v>2026</v>
      </c>
      <c r="C5690" s="832" t="s">
        <v>2260</v>
      </c>
      <c r="D5690" s="832" t="s">
        <v>2261</v>
      </c>
      <c r="E5690" s="832" t="s">
        <v>2226</v>
      </c>
      <c r="F5690" s="832" t="s">
        <v>2226</v>
      </c>
      <c r="G5690" s="832">
        <v>0</v>
      </c>
      <c r="H5690" s="832">
        <v>0</v>
      </c>
      <c r="I5690" s="832">
        <v>0</v>
      </c>
      <c r="J5690" s="832">
        <v>142896.56</v>
      </c>
      <c r="K5690" s="832">
        <v>414973.95</v>
      </c>
      <c r="L5690" s="832">
        <v>593178.84</v>
      </c>
      <c r="M5690" s="832">
        <v>593178.84</v>
      </c>
      <c r="N5690" s="832">
        <v>593178.84</v>
      </c>
      <c r="O5690" s="832">
        <v>593178.84</v>
      </c>
      <c r="P5690" s="832">
        <v>0</v>
      </c>
      <c r="Q5690" s="832">
        <v>0</v>
      </c>
      <c r="R5690" s="832">
        <v>0</v>
      </c>
      <c r="S5690" s="832">
        <v>74147.360000000001</v>
      </c>
      <c r="T5690" s="832">
        <v>74147.360000000001</v>
      </c>
      <c r="U5690" s="832">
        <v>0</v>
      </c>
      <c r="V5690" s="832">
        <v>0</v>
      </c>
      <c r="W5690" s="832">
        <v>0</v>
      </c>
      <c r="X5690" s="832">
        <v>0</v>
      </c>
      <c r="Y5690" s="832">
        <v>2</v>
      </c>
      <c r="Z5690" s="832">
        <v>6</v>
      </c>
      <c r="AA5690" s="832">
        <v>9</v>
      </c>
      <c r="AB5690" s="832">
        <v>9</v>
      </c>
      <c r="AC5690" s="832">
        <v>9</v>
      </c>
      <c r="AD5690" s="832">
        <v>9</v>
      </c>
      <c r="AE5690" s="832">
        <v>0</v>
      </c>
      <c r="AF5690" s="832">
        <v>0</v>
      </c>
      <c r="AG5690" s="832">
        <v>0</v>
      </c>
      <c r="AH5690" s="832">
        <v>1</v>
      </c>
      <c r="AI5690" s="832">
        <v>1</v>
      </c>
    </row>
    <row r="5691" spans="1:35" ht="15" customHeight="1">
      <c r="A5691" s="832" t="s">
        <v>1150</v>
      </c>
      <c r="B5691" s="832">
        <v>2026</v>
      </c>
      <c r="C5691" s="832" t="s">
        <v>2262</v>
      </c>
      <c r="D5691" s="832" t="s">
        <v>2263</v>
      </c>
      <c r="E5691" s="832" t="s">
        <v>2226</v>
      </c>
      <c r="F5691" s="832" t="s">
        <v>2226</v>
      </c>
      <c r="G5691" s="832">
        <v>328424.21999999997</v>
      </c>
      <c r="H5691" s="832">
        <v>532459.22</v>
      </c>
      <c r="I5691" s="832">
        <v>955295.52</v>
      </c>
      <c r="J5691" s="832">
        <v>1457342.87</v>
      </c>
      <c r="K5691" s="832">
        <v>1853525.26</v>
      </c>
      <c r="L5691" s="832">
        <v>2498867.61</v>
      </c>
      <c r="M5691" s="832">
        <v>3571338.55</v>
      </c>
      <c r="N5691" s="832">
        <v>4284465.8</v>
      </c>
      <c r="O5691" s="832">
        <v>4390035.76</v>
      </c>
      <c r="P5691" s="832">
        <v>0</v>
      </c>
      <c r="Q5691" s="832">
        <v>0</v>
      </c>
      <c r="R5691" s="832">
        <v>0</v>
      </c>
      <c r="S5691" s="832">
        <v>535558.23</v>
      </c>
      <c r="T5691" s="832">
        <v>535558.23</v>
      </c>
      <c r="U5691" s="832">
        <v>0</v>
      </c>
      <c r="V5691" s="832">
        <v>10</v>
      </c>
      <c r="W5691" s="832">
        <v>16</v>
      </c>
      <c r="X5691" s="832">
        <v>28</v>
      </c>
      <c r="Y5691" s="832">
        <v>42</v>
      </c>
      <c r="Z5691" s="832">
        <v>54</v>
      </c>
      <c r="AA5691" s="832">
        <v>74</v>
      </c>
      <c r="AB5691" s="832">
        <v>106</v>
      </c>
      <c r="AC5691" s="832">
        <v>127</v>
      </c>
      <c r="AD5691" s="832">
        <v>130</v>
      </c>
      <c r="AE5691" s="832">
        <v>0</v>
      </c>
      <c r="AF5691" s="832">
        <v>0</v>
      </c>
      <c r="AG5691" s="832">
        <v>0</v>
      </c>
      <c r="AH5691" s="832">
        <v>16</v>
      </c>
      <c r="AI5691" s="832">
        <v>16</v>
      </c>
    </row>
    <row r="5692" spans="1:35" ht="15" customHeight="1">
      <c r="A5692" s="832" t="s">
        <v>1150</v>
      </c>
      <c r="B5692" s="832">
        <v>2026</v>
      </c>
      <c r="C5692" s="832" t="s">
        <v>2264</v>
      </c>
      <c r="D5692" s="832" t="s">
        <v>2265</v>
      </c>
      <c r="E5692" s="832" t="s">
        <v>2226</v>
      </c>
      <c r="F5692" s="832" t="s">
        <v>2226</v>
      </c>
      <c r="G5692" s="832">
        <v>46245.97</v>
      </c>
      <c r="H5692" s="832">
        <v>232687.18</v>
      </c>
      <c r="I5692" s="832">
        <v>750291.73</v>
      </c>
      <c r="J5692" s="832">
        <v>1241860.3</v>
      </c>
      <c r="K5692" s="832">
        <v>1881437.4</v>
      </c>
      <c r="L5692" s="832">
        <v>2883603.07</v>
      </c>
      <c r="M5692" s="832">
        <v>3398167.23</v>
      </c>
      <c r="N5692" s="832">
        <v>4157680.58</v>
      </c>
      <c r="O5692" s="832">
        <v>4207540.67</v>
      </c>
      <c r="P5692" s="832">
        <v>0</v>
      </c>
      <c r="Q5692" s="832">
        <v>0</v>
      </c>
      <c r="R5692" s="832">
        <v>0</v>
      </c>
      <c r="S5692" s="832">
        <v>519710.07</v>
      </c>
      <c r="T5692" s="832">
        <v>519710.07</v>
      </c>
      <c r="U5692" s="832">
        <v>0</v>
      </c>
      <c r="V5692" s="832">
        <v>1</v>
      </c>
      <c r="W5692" s="832">
        <v>5</v>
      </c>
      <c r="X5692" s="832">
        <v>16</v>
      </c>
      <c r="Y5692" s="832">
        <v>27</v>
      </c>
      <c r="Z5692" s="832">
        <v>41</v>
      </c>
      <c r="AA5692" s="832">
        <v>63</v>
      </c>
      <c r="AB5692" s="832">
        <v>74</v>
      </c>
      <c r="AC5692" s="832">
        <v>90</v>
      </c>
      <c r="AD5692" s="832">
        <v>91</v>
      </c>
      <c r="AE5692" s="832">
        <v>0</v>
      </c>
      <c r="AF5692" s="832">
        <v>0</v>
      </c>
      <c r="AG5692" s="832">
        <v>0</v>
      </c>
      <c r="AH5692" s="832">
        <v>11</v>
      </c>
      <c r="AI5692" s="832">
        <v>11</v>
      </c>
    </row>
    <row r="5693" spans="1:35" ht="15" customHeight="1">
      <c r="A5693" s="832" t="s">
        <v>1150</v>
      </c>
      <c r="B5693" s="832">
        <v>2026</v>
      </c>
      <c r="C5693" s="832" t="s">
        <v>2266</v>
      </c>
      <c r="D5693" s="832" t="s">
        <v>2267</v>
      </c>
      <c r="E5693" s="832" t="s">
        <v>2226</v>
      </c>
      <c r="F5693" s="832" t="s">
        <v>2226</v>
      </c>
      <c r="G5693" s="832">
        <v>40614.980000000003</v>
      </c>
      <c r="H5693" s="832">
        <v>40614.980000000003</v>
      </c>
      <c r="I5693" s="832">
        <v>40614.980000000003</v>
      </c>
      <c r="J5693" s="832">
        <v>117592.15</v>
      </c>
      <c r="K5693" s="832">
        <v>154865.71</v>
      </c>
      <c r="L5693" s="832">
        <v>235501.44</v>
      </c>
      <c r="M5693" s="832">
        <v>235501.44</v>
      </c>
      <c r="N5693" s="832">
        <v>277660.52</v>
      </c>
      <c r="O5693" s="832">
        <v>277660.52</v>
      </c>
      <c r="P5693" s="832">
        <v>0</v>
      </c>
      <c r="Q5693" s="832">
        <v>0</v>
      </c>
      <c r="R5693" s="832">
        <v>0</v>
      </c>
      <c r="S5693" s="832">
        <v>34707.57</v>
      </c>
      <c r="T5693" s="832">
        <v>34707.57</v>
      </c>
      <c r="U5693" s="832">
        <v>0</v>
      </c>
      <c r="V5693" s="832">
        <v>1</v>
      </c>
      <c r="W5693" s="832">
        <v>1</v>
      </c>
      <c r="X5693" s="832">
        <v>1</v>
      </c>
      <c r="Y5693" s="832">
        <v>3</v>
      </c>
      <c r="Z5693" s="832">
        <v>4</v>
      </c>
      <c r="AA5693" s="832">
        <v>6</v>
      </c>
      <c r="AB5693" s="832">
        <v>6</v>
      </c>
      <c r="AC5693" s="832">
        <v>7</v>
      </c>
      <c r="AD5693" s="832">
        <v>7</v>
      </c>
      <c r="AE5693" s="832">
        <v>0</v>
      </c>
      <c r="AF5693" s="832">
        <v>0</v>
      </c>
      <c r="AG5693" s="832">
        <v>0</v>
      </c>
      <c r="AH5693" s="832">
        <v>1</v>
      </c>
      <c r="AI5693" s="832">
        <v>1</v>
      </c>
    </row>
    <row r="5694" spans="1:35" ht="15" customHeight="1">
      <c r="A5694" s="832" t="s">
        <v>1150</v>
      </c>
      <c r="B5694" s="832">
        <v>2026</v>
      </c>
      <c r="C5694" s="832" t="s">
        <v>2268</v>
      </c>
      <c r="D5694" s="832" t="s">
        <v>2269</v>
      </c>
      <c r="E5694" s="832" t="s">
        <v>2226</v>
      </c>
      <c r="F5694" s="832" t="s">
        <v>2226</v>
      </c>
      <c r="G5694" s="832">
        <v>0</v>
      </c>
      <c r="H5694" s="832">
        <v>0</v>
      </c>
      <c r="I5694" s="832">
        <v>0</v>
      </c>
      <c r="J5694" s="832">
        <v>0</v>
      </c>
      <c r="K5694" s="832">
        <v>0</v>
      </c>
      <c r="L5694" s="832">
        <v>0</v>
      </c>
      <c r="M5694" s="832">
        <v>0</v>
      </c>
      <c r="N5694" s="832">
        <v>0</v>
      </c>
      <c r="O5694" s="832">
        <v>0</v>
      </c>
      <c r="P5694" s="832">
        <v>0</v>
      </c>
      <c r="Q5694" s="832">
        <v>0</v>
      </c>
      <c r="R5694" s="832">
        <v>0</v>
      </c>
      <c r="S5694" s="832">
        <v>0</v>
      </c>
      <c r="T5694" s="832">
        <v>0</v>
      </c>
      <c r="U5694" s="832">
        <v>0</v>
      </c>
      <c r="V5694" s="832">
        <v>0</v>
      </c>
      <c r="W5694" s="832">
        <v>0</v>
      </c>
      <c r="X5694" s="832">
        <v>0</v>
      </c>
      <c r="Y5694" s="832">
        <v>0</v>
      </c>
      <c r="Z5694" s="832">
        <v>0</v>
      </c>
      <c r="AA5694" s="832">
        <v>0</v>
      </c>
      <c r="AB5694" s="832">
        <v>0</v>
      </c>
      <c r="AC5694" s="832">
        <v>0</v>
      </c>
      <c r="AD5694" s="832">
        <v>0</v>
      </c>
      <c r="AE5694" s="832">
        <v>0</v>
      </c>
      <c r="AF5694" s="832">
        <v>0</v>
      </c>
      <c r="AG5694" s="832">
        <v>0</v>
      </c>
      <c r="AH5694" s="832">
        <v>0</v>
      </c>
      <c r="AI5694" s="832">
        <v>0</v>
      </c>
    </row>
    <row r="5695" spans="1:35" ht="15" customHeight="1">
      <c r="A5695" s="832" t="s">
        <v>1150</v>
      </c>
      <c r="B5695" s="832">
        <v>2026</v>
      </c>
      <c r="C5695" s="832" t="s">
        <v>2270</v>
      </c>
      <c r="D5695" s="832" t="s">
        <v>2271</v>
      </c>
      <c r="E5695" s="832" t="s">
        <v>2226</v>
      </c>
      <c r="F5695" s="832" t="s">
        <v>2226</v>
      </c>
      <c r="G5695" s="832">
        <v>0</v>
      </c>
      <c r="H5695" s="832">
        <v>0</v>
      </c>
      <c r="I5695" s="832">
        <v>0</v>
      </c>
      <c r="J5695" s="832">
        <v>0</v>
      </c>
      <c r="K5695" s="832">
        <v>0</v>
      </c>
      <c r="L5695" s="832">
        <v>0</v>
      </c>
      <c r="M5695" s="832">
        <v>0</v>
      </c>
      <c r="N5695" s="832">
        <v>0</v>
      </c>
      <c r="O5695" s="832">
        <v>0</v>
      </c>
      <c r="P5695" s="832">
        <v>0</v>
      </c>
      <c r="Q5695" s="832">
        <v>0</v>
      </c>
      <c r="R5695" s="832">
        <v>0</v>
      </c>
      <c r="S5695" s="832">
        <v>0</v>
      </c>
      <c r="T5695" s="832">
        <v>0</v>
      </c>
      <c r="U5695" s="832">
        <v>0</v>
      </c>
      <c r="V5695" s="832">
        <v>0</v>
      </c>
      <c r="W5695" s="832">
        <v>0</v>
      </c>
      <c r="X5695" s="832">
        <v>0</v>
      </c>
      <c r="Y5695" s="832">
        <v>0</v>
      </c>
      <c r="Z5695" s="832">
        <v>0</v>
      </c>
      <c r="AA5695" s="832">
        <v>0</v>
      </c>
      <c r="AB5695" s="832">
        <v>0</v>
      </c>
      <c r="AC5695" s="832">
        <v>0</v>
      </c>
      <c r="AD5695" s="832">
        <v>0</v>
      </c>
      <c r="AE5695" s="832">
        <v>0</v>
      </c>
      <c r="AF5695" s="832">
        <v>0</v>
      </c>
      <c r="AG5695" s="832">
        <v>0</v>
      </c>
      <c r="AH5695" s="832">
        <v>0</v>
      </c>
      <c r="AI5695" s="832">
        <v>0</v>
      </c>
    </row>
    <row r="5696" spans="1:35" ht="15" customHeight="1">
      <c r="A5696" s="832" t="s">
        <v>1150</v>
      </c>
      <c r="B5696" s="832">
        <v>2026</v>
      </c>
      <c r="C5696" s="832" t="s">
        <v>2272</v>
      </c>
      <c r="D5696" s="832" t="s">
        <v>2273</v>
      </c>
      <c r="E5696" s="832" t="s">
        <v>2226</v>
      </c>
      <c r="F5696" s="832" t="s">
        <v>2226</v>
      </c>
      <c r="G5696" s="832">
        <v>415472.17</v>
      </c>
      <c r="H5696" s="832">
        <v>614709.52</v>
      </c>
      <c r="I5696" s="832">
        <v>1104443.3500000001</v>
      </c>
      <c r="J5696" s="832">
        <v>1902403.1</v>
      </c>
      <c r="K5696" s="832">
        <v>2628513.35</v>
      </c>
      <c r="L5696" s="832">
        <v>3038884.26</v>
      </c>
      <c r="M5696" s="832">
        <v>3557588.96</v>
      </c>
      <c r="N5696" s="832">
        <v>3887206.45</v>
      </c>
      <c r="O5696" s="832">
        <v>4050906.13</v>
      </c>
      <c r="P5696" s="832">
        <v>0</v>
      </c>
      <c r="Q5696" s="832">
        <v>0</v>
      </c>
      <c r="R5696" s="832">
        <v>0</v>
      </c>
      <c r="S5696" s="832">
        <v>485900.81</v>
      </c>
      <c r="T5696" s="832">
        <v>485900.81</v>
      </c>
      <c r="U5696" s="832">
        <v>0</v>
      </c>
      <c r="V5696" s="832">
        <v>10</v>
      </c>
      <c r="W5696" s="832">
        <v>15</v>
      </c>
      <c r="X5696" s="832">
        <v>27</v>
      </c>
      <c r="Y5696" s="832">
        <v>45</v>
      </c>
      <c r="Z5696" s="832">
        <v>62</v>
      </c>
      <c r="AA5696" s="832">
        <v>72</v>
      </c>
      <c r="AB5696" s="832">
        <v>84</v>
      </c>
      <c r="AC5696" s="832">
        <v>92</v>
      </c>
      <c r="AD5696" s="832">
        <v>96</v>
      </c>
      <c r="AE5696" s="832">
        <v>0</v>
      </c>
      <c r="AF5696" s="832">
        <v>0</v>
      </c>
      <c r="AG5696" s="832">
        <v>0</v>
      </c>
      <c r="AH5696" s="832">
        <v>12</v>
      </c>
      <c r="AI5696" s="832">
        <v>12</v>
      </c>
    </row>
    <row r="5697" spans="1:35" ht="15" customHeight="1">
      <c r="A5697" s="832" t="s">
        <v>1150</v>
      </c>
      <c r="B5697" s="832">
        <v>2026</v>
      </c>
      <c r="C5697" s="832" t="s">
        <v>2274</v>
      </c>
      <c r="D5697" s="832" t="s">
        <v>2275</v>
      </c>
      <c r="E5697" s="832" t="s">
        <v>2226</v>
      </c>
      <c r="F5697" s="832" t="s">
        <v>2226</v>
      </c>
      <c r="G5697" s="832">
        <v>235113.3</v>
      </c>
      <c r="H5697" s="832">
        <v>418306.28</v>
      </c>
      <c r="I5697" s="832">
        <v>1080467.28</v>
      </c>
      <c r="J5697" s="832">
        <v>1080467.28</v>
      </c>
      <c r="K5697" s="832">
        <v>1080467.28</v>
      </c>
      <c r="L5697" s="832">
        <v>1269000.1599999999</v>
      </c>
      <c r="M5697" s="832">
        <v>1269000.1599999999</v>
      </c>
      <c r="N5697" s="832">
        <v>2028890.38</v>
      </c>
      <c r="O5697" s="832">
        <v>2124097</v>
      </c>
      <c r="P5697" s="832">
        <v>0</v>
      </c>
      <c r="Q5697" s="832">
        <v>0</v>
      </c>
      <c r="R5697" s="832">
        <v>0</v>
      </c>
      <c r="S5697" s="832">
        <v>253611.3</v>
      </c>
      <c r="T5697" s="832">
        <v>253611.3</v>
      </c>
      <c r="U5697" s="832">
        <v>0</v>
      </c>
      <c r="V5697" s="832">
        <v>5</v>
      </c>
      <c r="W5697" s="832">
        <v>9</v>
      </c>
      <c r="X5697" s="832">
        <v>23</v>
      </c>
      <c r="Y5697" s="832">
        <v>23</v>
      </c>
      <c r="Z5697" s="832">
        <v>23</v>
      </c>
      <c r="AA5697" s="832">
        <v>27</v>
      </c>
      <c r="AB5697" s="832">
        <v>27</v>
      </c>
      <c r="AC5697" s="832">
        <v>43</v>
      </c>
      <c r="AD5697" s="832">
        <v>45</v>
      </c>
      <c r="AE5697" s="832">
        <v>0</v>
      </c>
      <c r="AF5697" s="832">
        <v>0</v>
      </c>
      <c r="AG5697" s="832">
        <v>0</v>
      </c>
      <c r="AH5697" s="832">
        <v>5</v>
      </c>
      <c r="AI5697" s="832">
        <v>5</v>
      </c>
    </row>
    <row r="5698" spans="1:35" ht="15" customHeight="1">
      <c r="A5698" s="832" t="s">
        <v>1150</v>
      </c>
      <c r="B5698" s="832">
        <v>2026</v>
      </c>
      <c r="C5698" s="832" t="s">
        <v>2276</v>
      </c>
      <c r="D5698" s="832" t="s">
        <v>2277</v>
      </c>
      <c r="E5698" s="832" t="s">
        <v>2226</v>
      </c>
      <c r="F5698" s="832" t="s">
        <v>2226</v>
      </c>
      <c r="G5698" s="832">
        <v>0</v>
      </c>
      <c r="H5698" s="832">
        <v>102040.83</v>
      </c>
      <c r="I5698" s="832">
        <v>524554.73</v>
      </c>
      <c r="J5698" s="832">
        <v>562283.32999999996</v>
      </c>
      <c r="K5698" s="832">
        <v>562283.32999999996</v>
      </c>
      <c r="L5698" s="832">
        <v>562283.32999999996</v>
      </c>
      <c r="M5698" s="832">
        <v>562283.32999999996</v>
      </c>
      <c r="N5698" s="832">
        <v>617623.12</v>
      </c>
      <c r="O5698" s="832">
        <v>617623.12</v>
      </c>
      <c r="P5698" s="832">
        <v>0</v>
      </c>
      <c r="Q5698" s="832">
        <v>0</v>
      </c>
      <c r="R5698" s="832">
        <v>0</v>
      </c>
      <c r="S5698" s="832">
        <v>77202.89</v>
      </c>
      <c r="T5698" s="832">
        <v>77202.89</v>
      </c>
      <c r="U5698" s="832">
        <v>0</v>
      </c>
      <c r="V5698" s="832">
        <v>0</v>
      </c>
      <c r="W5698" s="832">
        <v>2</v>
      </c>
      <c r="X5698" s="832">
        <v>10</v>
      </c>
      <c r="Y5698" s="832">
        <v>11</v>
      </c>
      <c r="Z5698" s="832">
        <v>11</v>
      </c>
      <c r="AA5698" s="832">
        <v>11</v>
      </c>
      <c r="AB5698" s="832">
        <v>11</v>
      </c>
      <c r="AC5698" s="832">
        <v>12</v>
      </c>
      <c r="AD5698" s="832">
        <v>12</v>
      </c>
      <c r="AE5698" s="832">
        <v>0</v>
      </c>
      <c r="AF5698" s="832">
        <v>0</v>
      </c>
      <c r="AG5698" s="832">
        <v>0</v>
      </c>
      <c r="AH5698" s="832">
        <v>2</v>
      </c>
      <c r="AI5698" s="832">
        <v>2</v>
      </c>
    </row>
    <row r="5699" spans="1:35" ht="15" customHeight="1">
      <c r="A5699" s="832" t="s">
        <v>1150</v>
      </c>
      <c r="B5699" s="832">
        <v>2026</v>
      </c>
      <c r="C5699" s="832" t="s">
        <v>2278</v>
      </c>
      <c r="D5699" s="832" t="s">
        <v>2279</v>
      </c>
      <c r="E5699" s="832" t="s">
        <v>333</v>
      </c>
      <c r="F5699" s="832" t="s">
        <v>2226</v>
      </c>
      <c r="G5699" s="832">
        <v>0</v>
      </c>
      <c r="H5699" s="832">
        <v>0</v>
      </c>
      <c r="I5699" s="832">
        <v>0</v>
      </c>
      <c r="J5699" s="832">
        <v>0</v>
      </c>
      <c r="K5699" s="832">
        <v>0</v>
      </c>
      <c r="L5699" s="832">
        <v>0</v>
      </c>
      <c r="M5699" s="832">
        <v>0</v>
      </c>
      <c r="N5699" s="832">
        <v>0</v>
      </c>
      <c r="O5699" s="832">
        <v>0</v>
      </c>
      <c r="P5699" s="832">
        <v>0</v>
      </c>
      <c r="Q5699" s="832">
        <v>0</v>
      </c>
      <c r="R5699" s="832">
        <v>0</v>
      </c>
      <c r="S5699" s="832">
        <v>0</v>
      </c>
      <c r="T5699" s="832">
        <v>0</v>
      </c>
      <c r="U5699" s="832">
        <v>0</v>
      </c>
      <c r="V5699" s="832">
        <v>0</v>
      </c>
      <c r="W5699" s="832">
        <v>0</v>
      </c>
      <c r="X5699" s="832">
        <v>0</v>
      </c>
      <c r="Y5699" s="832">
        <v>0</v>
      </c>
      <c r="Z5699" s="832">
        <v>0</v>
      </c>
      <c r="AA5699" s="832">
        <v>0</v>
      </c>
      <c r="AB5699" s="832">
        <v>0</v>
      </c>
      <c r="AC5699" s="832">
        <v>0</v>
      </c>
      <c r="AD5699" s="832">
        <v>0</v>
      </c>
      <c r="AE5699" s="832">
        <v>0</v>
      </c>
      <c r="AF5699" s="832">
        <v>0</v>
      </c>
      <c r="AG5699" s="832">
        <v>0</v>
      </c>
      <c r="AH5699" s="832">
        <v>0</v>
      </c>
      <c r="AI5699" s="832">
        <v>0</v>
      </c>
    </row>
    <row r="5700" spans="1:35" ht="15" customHeight="1">
      <c r="A5700" s="832" t="s">
        <v>1150</v>
      </c>
      <c r="B5700" s="832">
        <v>2026</v>
      </c>
      <c r="C5700" s="832" t="s">
        <v>2280</v>
      </c>
      <c r="D5700" s="832" t="s">
        <v>2281</v>
      </c>
      <c r="E5700" s="832" t="s">
        <v>333</v>
      </c>
      <c r="F5700" s="832" t="s">
        <v>2226</v>
      </c>
      <c r="G5700" s="832">
        <v>46558</v>
      </c>
      <c r="H5700" s="832">
        <v>78602</v>
      </c>
      <c r="I5700" s="832">
        <v>151605</v>
      </c>
      <c r="J5700" s="832">
        <v>193332</v>
      </c>
      <c r="K5700" s="832">
        <v>247174.51</v>
      </c>
      <c r="L5700" s="832">
        <v>322335.51</v>
      </c>
      <c r="M5700" s="832">
        <v>402979.51</v>
      </c>
      <c r="N5700" s="832">
        <v>482180.32</v>
      </c>
      <c r="O5700" s="832">
        <v>500411.32</v>
      </c>
      <c r="P5700" s="832">
        <v>0</v>
      </c>
      <c r="Q5700" s="832">
        <v>0</v>
      </c>
      <c r="R5700" s="832">
        <v>0</v>
      </c>
      <c r="S5700" s="832">
        <v>60272.54</v>
      </c>
      <c r="T5700" s="832">
        <v>60272.54</v>
      </c>
      <c r="U5700" s="832">
        <v>0</v>
      </c>
      <c r="V5700" s="832">
        <v>17</v>
      </c>
      <c r="W5700" s="832">
        <v>29</v>
      </c>
      <c r="X5700" s="832">
        <v>62</v>
      </c>
      <c r="Y5700" s="832">
        <v>78</v>
      </c>
      <c r="Z5700" s="832">
        <v>105</v>
      </c>
      <c r="AA5700" s="832">
        <v>140</v>
      </c>
      <c r="AB5700" s="832">
        <v>176</v>
      </c>
      <c r="AC5700" s="832">
        <v>215</v>
      </c>
      <c r="AD5700" s="832">
        <v>221</v>
      </c>
      <c r="AE5700" s="832">
        <v>0</v>
      </c>
      <c r="AF5700" s="832">
        <v>0</v>
      </c>
      <c r="AG5700" s="832">
        <v>0</v>
      </c>
      <c r="AH5700" s="832">
        <v>27</v>
      </c>
      <c r="AI5700" s="832">
        <v>27</v>
      </c>
    </row>
    <row r="5701" spans="1:35" ht="15" customHeight="1">
      <c r="A5701" s="832" t="s">
        <v>1150</v>
      </c>
      <c r="B5701" s="832">
        <v>2026</v>
      </c>
      <c r="C5701" s="832" t="s">
        <v>2282</v>
      </c>
      <c r="D5701" s="832" t="s">
        <v>2283</v>
      </c>
      <c r="E5701" s="832" t="s">
        <v>333</v>
      </c>
      <c r="F5701" s="832" t="s">
        <v>2226</v>
      </c>
      <c r="G5701" s="832">
        <v>0</v>
      </c>
      <c r="H5701" s="832">
        <v>0</v>
      </c>
      <c r="I5701" s="832">
        <v>13610.96</v>
      </c>
      <c r="J5701" s="832">
        <v>17925.98</v>
      </c>
      <c r="K5701" s="832">
        <v>23117.91</v>
      </c>
      <c r="L5701" s="832">
        <v>23449.88</v>
      </c>
      <c r="M5701" s="832">
        <v>23449.88</v>
      </c>
      <c r="N5701" s="832">
        <v>23449.88</v>
      </c>
      <c r="O5701" s="832">
        <v>23449.88</v>
      </c>
      <c r="P5701" s="832">
        <v>0</v>
      </c>
      <c r="Q5701" s="832">
        <v>0</v>
      </c>
      <c r="R5701" s="832">
        <v>0</v>
      </c>
      <c r="S5701" s="832">
        <v>2931.24</v>
      </c>
      <c r="T5701" s="832">
        <v>2931.24</v>
      </c>
      <c r="U5701" s="832">
        <v>0</v>
      </c>
      <c r="V5701" s="832">
        <v>0</v>
      </c>
      <c r="W5701" s="832">
        <v>0</v>
      </c>
      <c r="X5701" s="832">
        <v>5</v>
      </c>
      <c r="Y5701" s="832">
        <v>7</v>
      </c>
      <c r="Z5701" s="832">
        <v>9</v>
      </c>
      <c r="AA5701" s="832">
        <v>9</v>
      </c>
      <c r="AB5701" s="832">
        <v>9</v>
      </c>
      <c r="AC5701" s="832">
        <v>9</v>
      </c>
      <c r="AD5701" s="832">
        <v>9</v>
      </c>
      <c r="AE5701" s="832">
        <v>0</v>
      </c>
      <c r="AF5701" s="832">
        <v>0</v>
      </c>
      <c r="AG5701" s="832">
        <v>0</v>
      </c>
      <c r="AH5701" s="832">
        <v>1</v>
      </c>
      <c r="AI5701" s="832">
        <v>1</v>
      </c>
    </row>
    <row r="5702" spans="1:35" ht="15" customHeight="1">
      <c r="A5702" s="832" t="s">
        <v>1150</v>
      </c>
      <c r="B5702" s="832">
        <v>2026</v>
      </c>
      <c r="C5702" s="832" t="s">
        <v>2284</v>
      </c>
      <c r="D5702" s="832" t="s">
        <v>2285</v>
      </c>
      <c r="E5702" s="832" t="s">
        <v>333</v>
      </c>
      <c r="F5702" s="832" t="s">
        <v>2226</v>
      </c>
      <c r="G5702" s="832">
        <v>0</v>
      </c>
      <c r="H5702" s="832">
        <v>0</v>
      </c>
      <c r="I5702" s="832">
        <v>0</v>
      </c>
      <c r="J5702" s="832">
        <v>0</v>
      </c>
      <c r="K5702" s="832">
        <v>0</v>
      </c>
      <c r="L5702" s="832">
        <v>0</v>
      </c>
      <c r="M5702" s="832">
        <v>0</v>
      </c>
      <c r="N5702" s="832">
        <v>0</v>
      </c>
      <c r="O5702" s="832">
        <v>0</v>
      </c>
      <c r="P5702" s="832">
        <v>0</v>
      </c>
      <c r="Q5702" s="832">
        <v>0</v>
      </c>
      <c r="R5702" s="832">
        <v>0</v>
      </c>
      <c r="S5702" s="832">
        <v>0</v>
      </c>
      <c r="T5702" s="832">
        <v>0</v>
      </c>
      <c r="U5702" s="832">
        <v>0</v>
      </c>
      <c r="V5702" s="832">
        <v>0</v>
      </c>
      <c r="W5702" s="832">
        <v>0</v>
      </c>
      <c r="X5702" s="832">
        <v>0</v>
      </c>
      <c r="Y5702" s="832">
        <v>0</v>
      </c>
      <c r="Z5702" s="832">
        <v>0</v>
      </c>
      <c r="AA5702" s="832">
        <v>0</v>
      </c>
      <c r="AB5702" s="832">
        <v>0</v>
      </c>
      <c r="AC5702" s="832">
        <v>0</v>
      </c>
      <c r="AD5702" s="832">
        <v>0</v>
      </c>
      <c r="AE5702" s="832">
        <v>0</v>
      </c>
      <c r="AF5702" s="832">
        <v>0</v>
      </c>
      <c r="AG5702" s="832">
        <v>0</v>
      </c>
      <c r="AH5702" s="832">
        <v>0</v>
      </c>
      <c r="AI5702" s="832">
        <v>0</v>
      </c>
    </row>
    <row r="5703" spans="1:35" ht="15" customHeight="1">
      <c r="A5703" s="832" t="s">
        <v>1150</v>
      </c>
      <c r="B5703" s="832">
        <v>2026</v>
      </c>
      <c r="C5703" s="832" t="s">
        <v>2286</v>
      </c>
      <c r="D5703" s="832" t="s">
        <v>2285</v>
      </c>
      <c r="E5703" s="832" t="s">
        <v>333</v>
      </c>
      <c r="F5703" s="832" t="s">
        <v>2226</v>
      </c>
      <c r="G5703" s="832">
        <v>0</v>
      </c>
      <c r="H5703" s="832">
        <v>2398</v>
      </c>
      <c r="I5703" s="832">
        <v>2398</v>
      </c>
      <c r="J5703" s="832">
        <v>2398</v>
      </c>
      <c r="K5703" s="832">
        <v>2398</v>
      </c>
      <c r="L5703" s="832">
        <v>4652</v>
      </c>
      <c r="M5703" s="832">
        <v>7075</v>
      </c>
      <c r="N5703" s="832">
        <v>7075</v>
      </c>
      <c r="O5703" s="832">
        <v>7075</v>
      </c>
      <c r="P5703" s="832">
        <v>0</v>
      </c>
      <c r="Q5703" s="832">
        <v>0</v>
      </c>
      <c r="R5703" s="832">
        <v>0</v>
      </c>
      <c r="S5703" s="832">
        <v>884.38</v>
      </c>
      <c r="T5703" s="832">
        <v>884.38</v>
      </c>
      <c r="U5703" s="832">
        <v>0</v>
      </c>
      <c r="V5703" s="832">
        <v>0</v>
      </c>
      <c r="W5703" s="832">
        <v>1</v>
      </c>
      <c r="X5703" s="832">
        <v>1</v>
      </c>
      <c r="Y5703" s="832">
        <v>1</v>
      </c>
      <c r="Z5703" s="832">
        <v>1</v>
      </c>
      <c r="AA5703" s="832">
        <v>2</v>
      </c>
      <c r="AB5703" s="832">
        <v>3</v>
      </c>
      <c r="AC5703" s="832">
        <v>3</v>
      </c>
      <c r="AD5703" s="832">
        <v>3</v>
      </c>
      <c r="AE5703" s="832">
        <v>0</v>
      </c>
      <c r="AF5703" s="832">
        <v>0</v>
      </c>
      <c r="AG5703" s="832">
        <v>0</v>
      </c>
      <c r="AH5703" s="832">
        <v>0</v>
      </c>
      <c r="AI5703" s="832">
        <v>0</v>
      </c>
    </row>
    <row r="5704" spans="1:35" ht="15" customHeight="1">
      <c r="A5704" s="832" t="s">
        <v>1150</v>
      </c>
      <c r="B5704" s="832">
        <v>2026</v>
      </c>
      <c r="C5704" s="832" t="s">
        <v>2287</v>
      </c>
      <c r="D5704" s="832" t="s">
        <v>2288</v>
      </c>
      <c r="E5704" s="832" t="s">
        <v>333</v>
      </c>
      <c r="F5704" s="832" t="s">
        <v>2226</v>
      </c>
      <c r="G5704" s="832">
        <v>2602.2399999999998</v>
      </c>
      <c r="H5704" s="832">
        <v>6477.08</v>
      </c>
      <c r="I5704" s="832">
        <v>13468.13</v>
      </c>
      <c r="J5704" s="832">
        <v>14410.78</v>
      </c>
      <c r="K5704" s="832">
        <v>14410.78</v>
      </c>
      <c r="L5704" s="832">
        <v>14451.68</v>
      </c>
      <c r="M5704" s="832">
        <v>14580.9</v>
      </c>
      <c r="N5704" s="832">
        <v>13255.92</v>
      </c>
      <c r="O5704" s="832">
        <v>12821.96</v>
      </c>
      <c r="P5704" s="832">
        <v>0</v>
      </c>
      <c r="Q5704" s="832">
        <v>0</v>
      </c>
      <c r="R5704" s="832">
        <v>0</v>
      </c>
      <c r="S5704" s="832">
        <v>1656.99</v>
      </c>
      <c r="T5704" s="832">
        <v>1656.99</v>
      </c>
      <c r="U5704" s="832">
        <v>0</v>
      </c>
      <c r="V5704" s="832">
        <v>2</v>
      </c>
      <c r="W5704" s="832">
        <v>7</v>
      </c>
      <c r="X5704" s="832">
        <v>15</v>
      </c>
      <c r="Y5704" s="832">
        <v>16</v>
      </c>
      <c r="Z5704" s="832">
        <v>16</v>
      </c>
      <c r="AA5704" s="832">
        <v>17</v>
      </c>
      <c r="AB5704" s="832">
        <v>17</v>
      </c>
      <c r="AC5704" s="832">
        <v>14</v>
      </c>
      <c r="AD5704" s="832">
        <v>13</v>
      </c>
      <c r="AE5704" s="832">
        <v>0</v>
      </c>
      <c r="AF5704" s="832">
        <v>0</v>
      </c>
      <c r="AG5704" s="832">
        <v>0</v>
      </c>
      <c r="AH5704" s="832">
        <v>2</v>
      </c>
      <c r="AI5704" s="832">
        <v>2</v>
      </c>
    </row>
    <row r="5705" spans="1:35" ht="15" customHeight="1">
      <c r="A5705" s="832" t="s">
        <v>1150</v>
      </c>
      <c r="B5705" s="832">
        <v>2026</v>
      </c>
      <c r="C5705" s="832" t="s">
        <v>2289</v>
      </c>
      <c r="D5705" s="832" t="s">
        <v>2290</v>
      </c>
      <c r="E5705" s="832" t="s">
        <v>333</v>
      </c>
      <c r="F5705" s="832" t="s">
        <v>2226</v>
      </c>
      <c r="G5705" s="832">
        <v>41865</v>
      </c>
      <c r="H5705" s="832">
        <v>61734</v>
      </c>
      <c r="I5705" s="832">
        <v>127108.42</v>
      </c>
      <c r="J5705" s="832">
        <v>171278.42</v>
      </c>
      <c r="K5705" s="832">
        <v>214066.27</v>
      </c>
      <c r="L5705" s="832">
        <v>266259.27</v>
      </c>
      <c r="M5705" s="832">
        <v>336228.2</v>
      </c>
      <c r="N5705" s="832">
        <v>427893.96</v>
      </c>
      <c r="O5705" s="832">
        <v>451238.96</v>
      </c>
      <c r="P5705" s="832">
        <v>0</v>
      </c>
      <c r="Q5705" s="832">
        <v>0</v>
      </c>
      <c r="R5705" s="832">
        <v>0</v>
      </c>
      <c r="S5705" s="832">
        <v>53486.75</v>
      </c>
      <c r="T5705" s="832">
        <v>53486.75</v>
      </c>
      <c r="U5705" s="832">
        <v>0</v>
      </c>
      <c r="V5705" s="832">
        <v>34</v>
      </c>
      <c r="W5705" s="832">
        <v>55</v>
      </c>
      <c r="X5705" s="832">
        <v>118</v>
      </c>
      <c r="Y5705" s="832">
        <v>161</v>
      </c>
      <c r="Z5705" s="832">
        <v>199</v>
      </c>
      <c r="AA5705" s="832">
        <v>249</v>
      </c>
      <c r="AB5705" s="832">
        <v>305</v>
      </c>
      <c r="AC5705" s="832">
        <v>373</v>
      </c>
      <c r="AD5705" s="832">
        <v>386</v>
      </c>
      <c r="AE5705" s="832">
        <v>0</v>
      </c>
      <c r="AF5705" s="832">
        <v>0</v>
      </c>
      <c r="AG5705" s="832">
        <v>0</v>
      </c>
      <c r="AH5705" s="832">
        <v>47</v>
      </c>
      <c r="AI5705" s="832">
        <v>47</v>
      </c>
    </row>
    <row r="5706" spans="1:35" ht="15" customHeight="1">
      <c r="A5706" s="832" t="s">
        <v>1150</v>
      </c>
      <c r="B5706" s="832">
        <v>2026</v>
      </c>
      <c r="C5706" s="832" t="s">
        <v>2291</v>
      </c>
      <c r="D5706" s="832" t="s">
        <v>2292</v>
      </c>
      <c r="E5706" s="832" t="s">
        <v>333</v>
      </c>
      <c r="F5706" s="832" t="s">
        <v>2226</v>
      </c>
      <c r="G5706" s="832">
        <v>0</v>
      </c>
      <c r="H5706" s="832">
        <v>0</v>
      </c>
      <c r="I5706" s="832">
        <v>0</v>
      </c>
      <c r="J5706" s="832">
        <v>0</v>
      </c>
      <c r="K5706" s="832">
        <v>0</v>
      </c>
      <c r="L5706" s="832">
        <v>0</v>
      </c>
      <c r="M5706" s="832">
        <v>0</v>
      </c>
      <c r="N5706" s="832">
        <v>0</v>
      </c>
      <c r="O5706" s="832">
        <v>0</v>
      </c>
      <c r="P5706" s="832">
        <v>0</v>
      </c>
      <c r="Q5706" s="832">
        <v>0</v>
      </c>
      <c r="R5706" s="832">
        <v>0</v>
      </c>
      <c r="S5706" s="832">
        <v>0</v>
      </c>
      <c r="T5706" s="832">
        <v>0</v>
      </c>
      <c r="U5706" s="832">
        <v>0</v>
      </c>
      <c r="V5706" s="832">
        <v>0</v>
      </c>
      <c r="W5706" s="832">
        <v>0</v>
      </c>
      <c r="X5706" s="832">
        <v>0</v>
      </c>
      <c r="Y5706" s="832">
        <v>0</v>
      </c>
      <c r="Z5706" s="832">
        <v>0</v>
      </c>
      <c r="AA5706" s="832">
        <v>0</v>
      </c>
      <c r="AB5706" s="832">
        <v>0</v>
      </c>
      <c r="AC5706" s="832">
        <v>0</v>
      </c>
      <c r="AD5706" s="832">
        <v>0</v>
      </c>
      <c r="AE5706" s="832">
        <v>0</v>
      </c>
      <c r="AF5706" s="832">
        <v>0</v>
      </c>
      <c r="AG5706" s="832">
        <v>0</v>
      </c>
      <c r="AH5706" s="832">
        <v>0</v>
      </c>
      <c r="AI5706" s="832">
        <v>0</v>
      </c>
    </row>
    <row r="5707" spans="1:35" ht="15" customHeight="1">
      <c r="A5707" s="832" t="s">
        <v>1150</v>
      </c>
      <c r="B5707" s="832">
        <v>2026</v>
      </c>
      <c r="C5707" s="832" t="s">
        <v>2293</v>
      </c>
      <c r="D5707" s="832" t="s">
        <v>2294</v>
      </c>
      <c r="E5707" s="832" t="s">
        <v>333</v>
      </c>
      <c r="F5707" s="832" t="s">
        <v>2226</v>
      </c>
      <c r="G5707" s="832">
        <v>21858</v>
      </c>
      <c r="H5707" s="832">
        <v>38065</v>
      </c>
      <c r="I5707" s="832">
        <v>65072</v>
      </c>
      <c r="J5707" s="832">
        <v>86458</v>
      </c>
      <c r="K5707" s="832">
        <v>123286</v>
      </c>
      <c r="L5707" s="832">
        <v>169522</v>
      </c>
      <c r="M5707" s="832">
        <v>219073.03</v>
      </c>
      <c r="N5707" s="832">
        <v>261983.03</v>
      </c>
      <c r="O5707" s="832">
        <v>265301.03000000003</v>
      </c>
      <c r="P5707" s="832">
        <v>0</v>
      </c>
      <c r="Q5707" s="832">
        <v>0</v>
      </c>
      <c r="R5707" s="832">
        <v>0</v>
      </c>
      <c r="S5707" s="832">
        <v>32747.88</v>
      </c>
      <c r="T5707" s="832">
        <v>32747.88</v>
      </c>
      <c r="U5707" s="832">
        <v>0</v>
      </c>
      <c r="V5707" s="832">
        <v>14</v>
      </c>
      <c r="W5707" s="832">
        <v>25</v>
      </c>
      <c r="X5707" s="832">
        <v>42</v>
      </c>
      <c r="Y5707" s="832">
        <v>57</v>
      </c>
      <c r="Z5707" s="832">
        <v>81</v>
      </c>
      <c r="AA5707" s="832">
        <v>110</v>
      </c>
      <c r="AB5707" s="832">
        <v>140</v>
      </c>
      <c r="AC5707" s="832">
        <v>166</v>
      </c>
      <c r="AD5707" s="832">
        <v>168</v>
      </c>
      <c r="AE5707" s="832">
        <v>0</v>
      </c>
      <c r="AF5707" s="832">
        <v>0</v>
      </c>
      <c r="AG5707" s="832">
        <v>0</v>
      </c>
      <c r="AH5707" s="832">
        <v>21</v>
      </c>
      <c r="AI5707" s="832">
        <v>21</v>
      </c>
    </row>
    <row r="5708" spans="1:35" ht="15" customHeight="1">
      <c r="A5708" s="832" t="s">
        <v>1150</v>
      </c>
      <c r="B5708" s="832">
        <v>2026</v>
      </c>
      <c r="C5708" s="832" t="s">
        <v>2295</v>
      </c>
      <c r="D5708" s="832" t="s">
        <v>2296</v>
      </c>
      <c r="E5708" s="832" t="s">
        <v>2226</v>
      </c>
      <c r="F5708" s="832" t="s">
        <v>2226</v>
      </c>
      <c r="G5708" s="832">
        <v>0</v>
      </c>
      <c r="H5708" s="832">
        <v>0</v>
      </c>
      <c r="I5708" s="832">
        <v>0</v>
      </c>
      <c r="J5708" s="832">
        <v>0</v>
      </c>
      <c r="K5708" s="832">
        <v>43663.95</v>
      </c>
      <c r="L5708" s="832">
        <v>43663.95</v>
      </c>
      <c r="M5708" s="832">
        <v>43663.95</v>
      </c>
      <c r="N5708" s="832">
        <v>157051.95000000001</v>
      </c>
      <c r="O5708" s="832">
        <v>157051.95000000001</v>
      </c>
      <c r="P5708" s="832">
        <v>0</v>
      </c>
      <c r="Q5708" s="832">
        <v>0</v>
      </c>
      <c r="R5708" s="832">
        <v>0</v>
      </c>
      <c r="S5708" s="832">
        <v>19631.490000000002</v>
      </c>
      <c r="T5708" s="832">
        <v>19631.490000000002</v>
      </c>
      <c r="U5708" s="832">
        <v>0</v>
      </c>
      <c r="V5708" s="832">
        <v>0</v>
      </c>
      <c r="W5708" s="832">
        <v>0</v>
      </c>
      <c r="X5708" s="832">
        <v>0</v>
      </c>
      <c r="Y5708" s="832">
        <v>0</v>
      </c>
      <c r="Z5708" s="832">
        <v>1</v>
      </c>
      <c r="AA5708" s="832">
        <v>1</v>
      </c>
      <c r="AB5708" s="832">
        <v>1</v>
      </c>
      <c r="AC5708" s="832">
        <v>4</v>
      </c>
      <c r="AD5708" s="832">
        <v>4</v>
      </c>
      <c r="AE5708" s="832">
        <v>0</v>
      </c>
      <c r="AF5708" s="832">
        <v>0</v>
      </c>
      <c r="AG5708" s="832">
        <v>0</v>
      </c>
      <c r="AH5708" s="832">
        <v>1</v>
      </c>
      <c r="AI5708" s="832">
        <v>1</v>
      </c>
    </row>
    <row r="5709" spans="1:35" ht="15" customHeight="1">
      <c r="A5709" s="832" t="s">
        <v>1150</v>
      </c>
      <c r="B5709" s="832">
        <v>2026</v>
      </c>
      <c r="C5709" s="832" t="s">
        <v>2297</v>
      </c>
      <c r="D5709" s="832" t="s">
        <v>2298</v>
      </c>
      <c r="E5709" s="832" t="s">
        <v>2226</v>
      </c>
      <c r="F5709" s="832" t="s">
        <v>2226</v>
      </c>
      <c r="G5709" s="832">
        <v>359469.53</v>
      </c>
      <c r="H5709" s="832">
        <v>581294.32999999996</v>
      </c>
      <c r="I5709" s="832">
        <v>699797.13</v>
      </c>
      <c r="J5709" s="832">
        <v>793829.13</v>
      </c>
      <c r="K5709" s="832">
        <v>836141.13</v>
      </c>
      <c r="L5709" s="832">
        <v>889646.13</v>
      </c>
      <c r="M5709" s="832">
        <v>923559.13</v>
      </c>
      <c r="N5709" s="832">
        <v>966052.69</v>
      </c>
      <c r="O5709" s="832">
        <v>966052.69</v>
      </c>
      <c r="P5709" s="832">
        <v>0</v>
      </c>
      <c r="Q5709" s="832">
        <v>0</v>
      </c>
      <c r="R5709" s="832">
        <v>0</v>
      </c>
      <c r="S5709" s="832">
        <v>120756.59</v>
      </c>
      <c r="T5709" s="832">
        <v>120756.59</v>
      </c>
      <c r="U5709" s="832">
        <v>0</v>
      </c>
      <c r="V5709" s="832">
        <v>8</v>
      </c>
      <c r="W5709" s="832">
        <v>13</v>
      </c>
      <c r="X5709" s="832">
        <v>16</v>
      </c>
      <c r="Y5709" s="832">
        <v>20</v>
      </c>
      <c r="Z5709" s="832">
        <v>21</v>
      </c>
      <c r="AA5709" s="832">
        <v>22</v>
      </c>
      <c r="AB5709" s="832">
        <v>23</v>
      </c>
      <c r="AC5709" s="832">
        <v>24</v>
      </c>
      <c r="AD5709" s="832">
        <v>24</v>
      </c>
      <c r="AE5709" s="832">
        <v>0</v>
      </c>
      <c r="AF5709" s="832">
        <v>0</v>
      </c>
      <c r="AG5709" s="832">
        <v>0</v>
      </c>
      <c r="AH5709" s="832">
        <v>3</v>
      </c>
      <c r="AI5709" s="832">
        <v>3</v>
      </c>
    </row>
    <row r="5710" spans="1:35" ht="15" customHeight="1">
      <c r="A5710" s="832" t="s">
        <v>1150</v>
      </c>
      <c r="B5710" s="832">
        <v>2026</v>
      </c>
      <c r="C5710" s="832" t="s">
        <v>2299</v>
      </c>
      <c r="D5710" s="832" t="s">
        <v>2300</v>
      </c>
      <c r="E5710" s="832" t="s">
        <v>2226</v>
      </c>
      <c r="F5710" s="832" t="s">
        <v>2226</v>
      </c>
      <c r="G5710" s="832">
        <v>17273.32</v>
      </c>
      <c r="H5710" s="832">
        <v>104884.48</v>
      </c>
      <c r="I5710" s="832">
        <v>151522.22</v>
      </c>
      <c r="J5710" s="832">
        <v>254533.27</v>
      </c>
      <c r="K5710" s="832">
        <v>254533.27</v>
      </c>
      <c r="L5710" s="832">
        <v>402904.21</v>
      </c>
      <c r="M5710" s="832">
        <v>534698.73</v>
      </c>
      <c r="N5710" s="832">
        <v>555455.51</v>
      </c>
      <c r="O5710" s="832">
        <v>590766.47</v>
      </c>
      <c r="P5710" s="832">
        <v>0</v>
      </c>
      <c r="Q5710" s="832">
        <v>0</v>
      </c>
      <c r="R5710" s="832">
        <v>0</v>
      </c>
      <c r="S5710" s="832">
        <v>69431.94</v>
      </c>
      <c r="T5710" s="832">
        <v>69431.94</v>
      </c>
      <c r="U5710" s="832">
        <v>0</v>
      </c>
      <c r="V5710" s="832">
        <v>1</v>
      </c>
      <c r="W5710" s="832">
        <v>6</v>
      </c>
      <c r="X5710" s="832">
        <v>9</v>
      </c>
      <c r="Y5710" s="832">
        <v>14</v>
      </c>
      <c r="Z5710" s="832">
        <v>14</v>
      </c>
      <c r="AA5710" s="832">
        <v>24</v>
      </c>
      <c r="AB5710" s="832">
        <v>30</v>
      </c>
      <c r="AC5710" s="832">
        <v>31</v>
      </c>
      <c r="AD5710" s="832">
        <v>33</v>
      </c>
      <c r="AE5710" s="832">
        <v>0</v>
      </c>
      <c r="AF5710" s="832">
        <v>0</v>
      </c>
      <c r="AG5710" s="832">
        <v>0</v>
      </c>
      <c r="AH5710" s="832">
        <v>4</v>
      </c>
      <c r="AI5710" s="832">
        <v>4</v>
      </c>
    </row>
    <row r="5711" spans="1:35" ht="15" customHeight="1">
      <c r="A5711" s="832" t="s">
        <v>1150</v>
      </c>
      <c r="B5711" s="832">
        <v>2026</v>
      </c>
      <c r="C5711" s="832" t="s">
        <v>2301</v>
      </c>
      <c r="D5711" s="832" t="s">
        <v>2302</v>
      </c>
      <c r="E5711" s="832" t="s">
        <v>2226</v>
      </c>
      <c r="F5711" s="832" t="s">
        <v>2226</v>
      </c>
      <c r="G5711" s="832">
        <v>131240.01999999999</v>
      </c>
      <c r="H5711" s="832">
        <v>327401.09000000003</v>
      </c>
      <c r="I5711" s="832">
        <v>327401.09000000003</v>
      </c>
      <c r="J5711" s="832">
        <v>327401.09000000003</v>
      </c>
      <c r="K5711" s="832">
        <v>391748.9</v>
      </c>
      <c r="L5711" s="832">
        <v>649685.43999999994</v>
      </c>
      <c r="M5711" s="832">
        <v>788864.56</v>
      </c>
      <c r="N5711" s="832">
        <v>984361.71</v>
      </c>
      <c r="O5711" s="832">
        <v>1054310.27</v>
      </c>
      <c r="P5711" s="832">
        <v>0</v>
      </c>
      <c r="Q5711" s="832">
        <v>0</v>
      </c>
      <c r="R5711" s="832">
        <v>0</v>
      </c>
      <c r="S5711" s="832">
        <v>123045.21</v>
      </c>
      <c r="T5711" s="832">
        <v>123045.21</v>
      </c>
      <c r="U5711" s="832">
        <v>0</v>
      </c>
      <c r="V5711" s="832">
        <v>2</v>
      </c>
      <c r="W5711" s="832">
        <v>5</v>
      </c>
      <c r="X5711" s="832">
        <v>5</v>
      </c>
      <c r="Y5711" s="832">
        <v>5</v>
      </c>
      <c r="Z5711" s="832">
        <v>6</v>
      </c>
      <c r="AA5711" s="832">
        <v>10</v>
      </c>
      <c r="AB5711" s="832">
        <v>12</v>
      </c>
      <c r="AC5711" s="832">
        <v>15</v>
      </c>
      <c r="AD5711" s="832">
        <v>16</v>
      </c>
      <c r="AE5711" s="832">
        <v>0</v>
      </c>
      <c r="AF5711" s="832">
        <v>0</v>
      </c>
      <c r="AG5711" s="832">
        <v>0</v>
      </c>
      <c r="AH5711" s="832">
        <v>2</v>
      </c>
      <c r="AI5711" s="832">
        <v>2</v>
      </c>
    </row>
    <row r="5712" spans="1:35" ht="15" customHeight="1">
      <c r="A5712" s="832" t="s">
        <v>1150</v>
      </c>
      <c r="B5712" s="832">
        <v>2026</v>
      </c>
      <c r="C5712" s="832" t="s">
        <v>2303</v>
      </c>
      <c r="D5712" s="832" t="s">
        <v>2304</v>
      </c>
      <c r="E5712" s="832" t="s">
        <v>2226</v>
      </c>
      <c r="F5712" s="832" t="s">
        <v>2226</v>
      </c>
      <c r="G5712" s="832">
        <v>221214.37</v>
      </c>
      <c r="H5712" s="832">
        <v>377102.26</v>
      </c>
      <c r="I5712" s="832">
        <v>656599.89</v>
      </c>
      <c r="J5712" s="832">
        <v>908526.28</v>
      </c>
      <c r="K5712" s="832">
        <v>1198265.73</v>
      </c>
      <c r="L5712" s="832">
        <v>1490225.29</v>
      </c>
      <c r="M5712" s="832">
        <v>1801072.88</v>
      </c>
      <c r="N5712" s="832">
        <v>2006693.19</v>
      </c>
      <c r="O5712" s="832">
        <v>2064365.33</v>
      </c>
      <c r="P5712" s="832">
        <v>0</v>
      </c>
      <c r="Q5712" s="832">
        <v>0</v>
      </c>
      <c r="R5712" s="832">
        <v>0</v>
      </c>
      <c r="S5712" s="832">
        <v>250836.65</v>
      </c>
      <c r="T5712" s="832">
        <v>250836.65</v>
      </c>
      <c r="U5712" s="832">
        <v>0</v>
      </c>
      <c r="V5712" s="832">
        <v>8</v>
      </c>
      <c r="W5712" s="832">
        <v>13</v>
      </c>
      <c r="X5712" s="832">
        <v>23</v>
      </c>
      <c r="Y5712" s="832">
        <v>33</v>
      </c>
      <c r="Z5712" s="832">
        <v>44</v>
      </c>
      <c r="AA5712" s="832">
        <v>55</v>
      </c>
      <c r="AB5712" s="832">
        <v>67</v>
      </c>
      <c r="AC5712" s="832">
        <v>75</v>
      </c>
      <c r="AD5712" s="832">
        <v>77</v>
      </c>
      <c r="AE5712" s="832">
        <v>0</v>
      </c>
      <c r="AF5712" s="832">
        <v>0</v>
      </c>
      <c r="AG5712" s="832">
        <v>0</v>
      </c>
      <c r="AH5712" s="832">
        <v>9</v>
      </c>
      <c r="AI5712" s="832">
        <v>9</v>
      </c>
    </row>
    <row r="5713" spans="1:35" ht="15" customHeight="1">
      <c r="A5713" s="832" t="s">
        <v>1150</v>
      </c>
      <c r="B5713" s="832">
        <v>2026</v>
      </c>
      <c r="C5713" s="832" t="s">
        <v>2305</v>
      </c>
      <c r="D5713" s="832" t="s">
        <v>2306</v>
      </c>
      <c r="E5713" s="832" t="s">
        <v>2226</v>
      </c>
      <c r="F5713" s="832" t="s">
        <v>2226</v>
      </c>
      <c r="G5713" s="832">
        <v>193973.34</v>
      </c>
      <c r="H5713" s="832">
        <v>418500.26</v>
      </c>
      <c r="I5713" s="832">
        <v>640246.54</v>
      </c>
      <c r="J5713" s="832">
        <v>668046.54</v>
      </c>
      <c r="K5713" s="832">
        <v>870950.9</v>
      </c>
      <c r="L5713" s="832">
        <v>1119026.43</v>
      </c>
      <c r="M5713" s="832">
        <v>1538852.25</v>
      </c>
      <c r="N5713" s="832">
        <v>1726660.22</v>
      </c>
      <c r="O5713" s="832">
        <v>1859825.33</v>
      </c>
      <c r="P5713" s="832">
        <v>0</v>
      </c>
      <c r="Q5713" s="832">
        <v>0</v>
      </c>
      <c r="R5713" s="832">
        <v>0</v>
      </c>
      <c r="S5713" s="832">
        <v>215832.53</v>
      </c>
      <c r="T5713" s="832">
        <v>215832.53</v>
      </c>
      <c r="U5713" s="832">
        <v>0</v>
      </c>
      <c r="V5713" s="832">
        <v>8</v>
      </c>
      <c r="W5713" s="832">
        <v>18</v>
      </c>
      <c r="X5713" s="832">
        <v>27</v>
      </c>
      <c r="Y5713" s="832">
        <v>28</v>
      </c>
      <c r="Z5713" s="832">
        <v>35</v>
      </c>
      <c r="AA5713" s="832">
        <v>46</v>
      </c>
      <c r="AB5713" s="832">
        <v>61</v>
      </c>
      <c r="AC5713" s="832">
        <v>69</v>
      </c>
      <c r="AD5713" s="832">
        <v>74</v>
      </c>
      <c r="AE5713" s="832">
        <v>0</v>
      </c>
      <c r="AF5713" s="832">
        <v>0</v>
      </c>
      <c r="AG5713" s="832">
        <v>0</v>
      </c>
      <c r="AH5713" s="832">
        <v>9</v>
      </c>
      <c r="AI5713" s="832">
        <v>9</v>
      </c>
    </row>
    <row r="5714" spans="1:35" ht="15" customHeight="1">
      <c r="A5714" s="832" t="s">
        <v>1150</v>
      </c>
      <c r="B5714" s="832">
        <v>2026</v>
      </c>
      <c r="C5714" s="832" t="s">
        <v>2307</v>
      </c>
      <c r="D5714" s="832" t="s">
        <v>2308</v>
      </c>
      <c r="E5714" s="832" t="s">
        <v>333</v>
      </c>
      <c r="F5714" s="832" t="s">
        <v>2226</v>
      </c>
      <c r="G5714" s="832">
        <v>0</v>
      </c>
      <c r="H5714" s="832">
        <v>0</v>
      </c>
      <c r="I5714" s="832">
        <v>0</v>
      </c>
      <c r="J5714" s="832">
        <v>0</v>
      </c>
      <c r="K5714" s="832">
        <v>0</v>
      </c>
      <c r="L5714" s="832">
        <v>0</v>
      </c>
      <c r="M5714" s="832">
        <v>0</v>
      </c>
      <c r="N5714" s="832">
        <v>0</v>
      </c>
      <c r="O5714" s="832">
        <v>0</v>
      </c>
      <c r="P5714" s="832">
        <v>0</v>
      </c>
      <c r="Q5714" s="832">
        <v>0</v>
      </c>
      <c r="R5714" s="832">
        <v>0</v>
      </c>
      <c r="S5714" s="832">
        <v>0</v>
      </c>
      <c r="T5714" s="832">
        <v>0</v>
      </c>
      <c r="U5714" s="832">
        <v>0</v>
      </c>
      <c r="V5714" s="832">
        <v>0</v>
      </c>
      <c r="W5714" s="832">
        <v>0</v>
      </c>
      <c r="X5714" s="832">
        <v>0</v>
      </c>
      <c r="Y5714" s="832">
        <v>0</v>
      </c>
      <c r="Z5714" s="832">
        <v>0</v>
      </c>
      <c r="AA5714" s="832">
        <v>0</v>
      </c>
      <c r="AB5714" s="832">
        <v>0</v>
      </c>
      <c r="AC5714" s="832">
        <v>0</v>
      </c>
      <c r="AD5714" s="832">
        <v>0</v>
      </c>
      <c r="AE5714" s="832">
        <v>0</v>
      </c>
      <c r="AF5714" s="832">
        <v>0</v>
      </c>
      <c r="AG5714" s="832">
        <v>0</v>
      </c>
      <c r="AH5714" s="832">
        <v>0</v>
      </c>
      <c r="AI5714" s="832">
        <v>0</v>
      </c>
    </row>
    <row r="5715" spans="1:35" ht="15" customHeight="1">
      <c r="A5715" s="832" t="s">
        <v>1150</v>
      </c>
      <c r="B5715" s="832">
        <v>2026</v>
      </c>
      <c r="C5715" s="832" t="s">
        <v>2309</v>
      </c>
      <c r="D5715" s="832" t="s">
        <v>2310</v>
      </c>
      <c r="E5715" s="832" t="s">
        <v>2226</v>
      </c>
      <c r="F5715" s="832" t="s">
        <v>2226</v>
      </c>
      <c r="G5715" s="832">
        <v>230958.9</v>
      </c>
      <c r="H5715" s="832">
        <v>288983.13</v>
      </c>
      <c r="I5715" s="832">
        <v>473111.82</v>
      </c>
      <c r="J5715" s="832">
        <v>1012226.13</v>
      </c>
      <c r="K5715" s="832">
        <v>1434388.64</v>
      </c>
      <c r="L5715" s="832">
        <v>1512115.28</v>
      </c>
      <c r="M5715" s="832">
        <v>1664261.23</v>
      </c>
      <c r="N5715" s="832">
        <v>1775836.79</v>
      </c>
      <c r="O5715" s="832">
        <v>1827836.79</v>
      </c>
      <c r="P5715" s="832">
        <v>0</v>
      </c>
      <c r="Q5715" s="832">
        <v>0</v>
      </c>
      <c r="R5715" s="832">
        <v>0</v>
      </c>
      <c r="S5715" s="832">
        <v>221979.6</v>
      </c>
      <c r="T5715" s="832">
        <v>221979.6</v>
      </c>
      <c r="U5715" s="832">
        <v>0</v>
      </c>
      <c r="V5715" s="832">
        <v>9</v>
      </c>
      <c r="W5715" s="832">
        <v>12</v>
      </c>
      <c r="X5715" s="832">
        <v>17</v>
      </c>
      <c r="Y5715" s="832">
        <v>39</v>
      </c>
      <c r="Z5715" s="832">
        <v>55</v>
      </c>
      <c r="AA5715" s="832">
        <v>59</v>
      </c>
      <c r="AB5715" s="832">
        <v>66</v>
      </c>
      <c r="AC5715" s="832">
        <v>71</v>
      </c>
      <c r="AD5715" s="832">
        <v>73</v>
      </c>
      <c r="AE5715" s="832">
        <v>0</v>
      </c>
      <c r="AF5715" s="832">
        <v>0</v>
      </c>
      <c r="AG5715" s="832">
        <v>0</v>
      </c>
      <c r="AH5715" s="832">
        <v>9</v>
      </c>
      <c r="AI5715" s="832">
        <v>9</v>
      </c>
    </row>
    <row r="5716" spans="1:35" ht="15" customHeight="1">
      <c r="A5716" s="832" t="s">
        <v>1150</v>
      </c>
      <c r="B5716" s="832">
        <v>2026</v>
      </c>
      <c r="C5716" s="832" t="s">
        <v>2311</v>
      </c>
      <c r="D5716" s="832" t="s">
        <v>2312</v>
      </c>
      <c r="E5716" s="832" t="s">
        <v>333</v>
      </c>
      <c r="F5716" s="832" t="s">
        <v>2226</v>
      </c>
      <c r="G5716" s="832">
        <v>0</v>
      </c>
      <c r="H5716" s="832">
        <v>0</v>
      </c>
      <c r="I5716" s="832">
        <v>0</v>
      </c>
      <c r="J5716" s="832">
        <v>0</v>
      </c>
      <c r="K5716" s="832">
        <v>0</v>
      </c>
      <c r="L5716" s="832">
        <v>0</v>
      </c>
      <c r="M5716" s="832">
        <v>0</v>
      </c>
      <c r="N5716" s="832">
        <v>0</v>
      </c>
      <c r="O5716" s="832">
        <v>0</v>
      </c>
      <c r="P5716" s="832">
        <v>0</v>
      </c>
      <c r="Q5716" s="832">
        <v>0</v>
      </c>
      <c r="R5716" s="832">
        <v>0</v>
      </c>
      <c r="S5716" s="832">
        <v>0</v>
      </c>
      <c r="T5716" s="832">
        <v>0</v>
      </c>
      <c r="U5716" s="832">
        <v>0</v>
      </c>
      <c r="V5716" s="832">
        <v>0</v>
      </c>
      <c r="W5716" s="832">
        <v>0</v>
      </c>
      <c r="X5716" s="832">
        <v>0</v>
      </c>
      <c r="Y5716" s="832">
        <v>0</v>
      </c>
      <c r="Z5716" s="832">
        <v>0</v>
      </c>
      <c r="AA5716" s="832">
        <v>0</v>
      </c>
      <c r="AB5716" s="832">
        <v>0</v>
      </c>
      <c r="AC5716" s="832">
        <v>0</v>
      </c>
      <c r="AD5716" s="832">
        <v>0</v>
      </c>
      <c r="AE5716" s="832">
        <v>0</v>
      </c>
      <c r="AF5716" s="832">
        <v>0</v>
      </c>
      <c r="AG5716" s="832">
        <v>0</v>
      </c>
      <c r="AH5716" s="832">
        <v>0</v>
      </c>
      <c r="AI5716" s="832">
        <v>0</v>
      </c>
    </row>
    <row r="5717" spans="1:35" ht="15" customHeight="1">
      <c r="A5717" s="832" t="s">
        <v>1150</v>
      </c>
      <c r="B5717" s="832">
        <v>2026</v>
      </c>
      <c r="C5717" s="832" t="s">
        <v>2313</v>
      </c>
      <c r="D5717" s="832" t="s">
        <v>2314</v>
      </c>
      <c r="E5717" s="832" t="s">
        <v>2226</v>
      </c>
      <c r="F5717" s="832" t="s">
        <v>2226</v>
      </c>
      <c r="G5717" s="832">
        <v>0</v>
      </c>
      <c r="H5717" s="832">
        <v>27500</v>
      </c>
      <c r="I5717" s="832">
        <v>27500</v>
      </c>
      <c r="J5717" s="832">
        <v>27500</v>
      </c>
      <c r="K5717" s="832">
        <v>27500</v>
      </c>
      <c r="L5717" s="832">
        <v>27500</v>
      </c>
      <c r="M5717" s="832">
        <v>27500</v>
      </c>
      <c r="N5717" s="832">
        <v>27500</v>
      </c>
      <c r="O5717" s="832">
        <v>27500</v>
      </c>
      <c r="P5717" s="832">
        <v>0</v>
      </c>
      <c r="Q5717" s="832">
        <v>0</v>
      </c>
      <c r="R5717" s="832">
        <v>0</v>
      </c>
      <c r="S5717" s="832">
        <v>3437.5</v>
      </c>
      <c r="T5717" s="832">
        <v>3437.5</v>
      </c>
      <c r="U5717" s="832">
        <v>0</v>
      </c>
      <c r="V5717" s="832">
        <v>0</v>
      </c>
      <c r="W5717" s="832">
        <v>1</v>
      </c>
      <c r="X5717" s="832">
        <v>1</v>
      </c>
      <c r="Y5717" s="832">
        <v>1</v>
      </c>
      <c r="Z5717" s="832">
        <v>1</v>
      </c>
      <c r="AA5717" s="832">
        <v>1</v>
      </c>
      <c r="AB5717" s="832">
        <v>1</v>
      </c>
      <c r="AC5717" s="832">
        <v>1</v>
      </c>
      <c r="AD5717" s="832">
        <v>1</v>
      </c>
      <c r="AE5717" s="832">
        <v>0</v>
      </c>
      <c r="AF5717" s="832">
        <v>0</v>
      </c>
      <c r="AG5717" s="832">
        <v>0</v>
      </c>
      <c r="AH5717" s="832">
        <v>0</v>
      </c>
      <c r="AI5717" s="832">
        <v>0</v>
      </c>
    </row>
    <row r="5718" spans="1:35" ht="15" customHeight="1">
      <c r="A5718" s="832" t="s">
        <v>1150</v>
      </c>
      <c r="B5718" s="832">
        <v>2026</v>
      </c>
      <c r="C5718" s="832" t="s">
        <v>2315</v>
      </c>
      <c r="D5718" s="832" t="s">
        <v>2316</v>
      </c>
      <c r="E5718" s="832" t="s">
        <v>333</v>
      </c>
      <c r="F5718" s="832" t="s">
        <v>2226</v>
      </c>
      <c r="G5718" s="832">
        <v>0</v>
      </c>
      <c r="H5718" s="832">
        <v>0</v>
      </c>
      <c r="I5718" s="832">
        <v>0</v>
      </c>
      <c r="J5718" s="832">
        <v>0</v>
      </c>
      <c r="K5718" s="832">
        <v>0</v>
      </c>
      <c r="L5718" s="832">
        <v>0</v>
      </c>
      <c r="M5718" s="832">
        <v>0</v>
      </c>
      <c r="N5718" s="832">
        <v>0</v>
      </c>
      <c r="O5718" s="832">
        <v>0</v>
      </c>
      <c r="P5718" s="832">
        <v>0</v>
      </c>
      <c r="Q5718" s="832">
        <v>0</v>
      </c>
      <c r="R5718" s="832">
        <v>0</v>
      </c>
      <c r="S5718" s="832">
        <v>0</v>
      </c>
      <c r="T5718" s="832">
        <v>0</v>
      </c>
      <c r="U5718" s="832">
        <v>0</v>
      </c>
      <c r="V5718" s="832">
        <v>0</v>
      </c>
      <c r="W5718" s="832">
        <v>0</v>
      </c>
      <c r="X5718" s="832">
        <v>0</v>
      </c>
      <c r="Y5718" s="832">
        <v>0</v>
      </c>
      <c r="Z5718" s="832">
        <v>0</v>
      </c>
      <c r="AA5718" s="832">
        <v>0</v>
      </c>
      <c r="AB5718" s="832">
        <v>0</v>
      </c>
      <c r="AC5718" s="832">
        <v>0</v>
      </c>
      <c r="AD5718" s="832">
        <v>0</v>
      </c>
      <c r="AE5718" s="832">
        <v>0</v>
      </c>
      <c r="AF5718" s="832">
        <v>0</v>
      </c>
      <c r="AG5718" s="832">
        <v>0</v>
      </c>
      <c r="AH5718" s="832">
        <v>0</v>
      </c>
      <c r="AI5718" s="832">
        <v>0</v>
      </c>
    </row>
    <row r="5719" spans="1:35" ht="15" customHeight="1">
      <c r="A5719" s="832" t="s">
        <v>1150</v>
      </c>
      <c r="B5719" s="832">
        <v>2026</v>
      </c>
      <c r="C5719" s="832" t="s">
        <v>2317</v>
      </c>
      <c r="D5719" s="832" t="s">
        <v>2318</v>
      </c>
      <c r="E5719" s="832" t="s">
        <v>2226</v>
      </c>
      <c r="F5719" s="832" t="s">
        <v>2226</v>
      </c>
      <c r="G5719" s="832">
        <v>0</v>
      </c>
      <c r="H5719" s="832">
        <v>14529.28</v>
      </c>
      <c r="I5719" s="832">
        <v>72896.58</v>
      </c>
      <c r="J5719" s="832">
        <v>94509.08</v>
      </c>
      <c r="K5719" s="832">
        <v>94509.08</v>
      </c>
      <c r="L5719" s="832">
        <v>94509.08</v>
      </c>
      <c r="M5719" s="832">
        <v>130509.08</v>
      </c>
      <c r="N5719" s="832">
        <v>147609.07999999999</v>
      </c>
      <c r="O5719" s="832">
        <v>147609.07999999999</v>
      </c>
      <c r="P5719" s="832">
        <v>0</v>
      </c>
      <c r="Q5719" s="832">
        <v>0</v>
      </c>
      <c r="R5719" s="832">
        <v>0</v>
      </c>
      <c r="S5719" s="832">
        <v>18451.14</v>
      </c>
      <c r="T5719" s="832">
        <v>18451.14</v>
      </c>
      <c r="U5719" s="832">
        <v>0</v>
      </c>
      <c r="V5719" s="832">
        <v>0</v>
      </c>
      <c r="W5719" s="832">
        <v>2</v>
      </c>
      <c r="X5719" s="832">
        <v>5</v>
      </c>
      <c r="Y5719" s="832">
        <v>6</v>
      </c>
      <c r="Z5719" s="832">
        <v>6</v>
      </c>
      <c r="AA5719" s="832">
        <v>6</v>
      </c>
      <c r="AB5719" s="832">
        <v>9</v>
      </c>
      <c r="AC5719" s="832">
        <v>10</v>
      </c>
      <c r="AD5719" s="832">
        <v>10</v>
      </c>
      <c r="AE5719" s="832">
        <v>0</v>
      </c>
      <c r="AF5719" s="832">
        <v>0</v>
      </c>
      <c r="AG5719" s="832">
        <v>0</v>
      </c>
      <c r="AH5719" s="832">
        <v>1</v>
      </c>
      <c r="AI5719" s="832">
        <v>1</v>
      </c>
    </row>
    <row r="5720" spans="1:35" ht="15" customHeight="1">
      <c r="A5720" s="832" t="s">
        <v>1150</v>
      </c>
      <c r="B5720" s="832">
        <v>2026</v>
      </c>
      <c r="C5720" s="832" t="s">
        <v>2319</v>
      </c>
      <c r="D5720" s="832" t="s">
        <v>2320</v>
      </c>
      <c r="E5720" s="832" t="s">
        <v>333</v>
      </c>
      <c r="F5720" s="832" t="s">
        <v>2321</v>
      </c>
      <c r="G5720" s="832">
        <v>0</v>
      </c>
      <c r="H5720" s="832">
        <v>0</v>
      </c>
      <c r="I5720" s="832">
        <v>0</v>
      </c>
      <c r="J5720" s="832">
        <v>0</v>
      </c>
      <c r="K5720" s="832">
        <v>0</v>
      </c>
      <c r="L5720" s="832">
        <v>0</v>
      </c>
      <c r="M5720" s="832">
        <v>0</v>
      </c>
      <c r="N5720" s="832">
        <v>0</v>
      </c>
      <c r="O5720" s="832">
        <v>0</v>
      </c>
      <c r="P5720" s="832">
        <v>0</v>
      </c>
      <c r="Q5720" s="832">
        <v>0</v>
      </c>
      <c r="R5720" s="832">
        <v>0</v>
      </c>
      <c r="S5720" s="832">
        <v>0</v>
      </c>
      <c r="T5720" s="832">
        <v>0</v>
      </c>
      <c r="U5720" s="832">
        <v>0</v>
      </c>
      <c r="V5720" s="832">
        <v>0</v>
      </c>
      <c r="W5720" s="832">
        <v>0</v>
      </c>
      <c r="X5720" s="832">
        <v>0</v>
      </c>
      <c r="Y5720" s="832">
        <v>0</v>
      </c>
      <c r="Z5720" s="832">
        <v>0</v>
      </c>
      <c r="AA5720" s="832">
        <v>0</v>
      </c>
      <c r="AB5720" s="832">
        <v>0</v>
      </c>
      <c r="AC5720" s="832">
        <v>0</v>
      </c>
      <c r="AD5720" s="832">
        <v>0</v>
      </c>
      <c r="AE5720" s="832">
        <v>0</v>
      </c>
      <c r="AF5720" s="832">
        <v>0</v>
      </c>
      <c r="AG5720" s="832">
        <v>0</v>
      </c>
      <c r="AH5720" s="832">
        <v>0</v>
      </c>
      <c r="AI5720" s="832">
        <v>0</v>
      </c>
    </row>
    <row r="5721" spans="1:35" ht="15" customHeight="1">
      <c r="A5721" s="832" t="s">
        <v>1150</v>
      </c>
      <c r="B5721" s="832">
        <v>2026</v>
      </c>
      <c r="C5721" s="832" t="s">
        <v>2322</v>
      </c>
      <c r="D5721" s="832" t="s">
        <v>2323</v>
      </c>
      <c r="E5721" s="832" t="s">
        <v>2226</v>
      </c>
      <c r="F5721" s="832" t="s">
        <v>2226</v>
      </c>
      <c r="G5721" s="832">
        <v>0</v>
      </c>
      <c r="H5721" s="832">
        <v>472728.12</v>
      </c>
      <c r="I5721" s="832">
        <v>844876.43</v>
      </c>
      <c r="J5721" s="832">
        <v>1318137.47</v>
      </c>
      <c r="K5721" s="832">
        <v>1533966.27</v>
      </c>
      <c r="L5721" s="832">
        <v>1823857.75</v>
      </c>
      <c r="M5721" s="832">
        <v>2203406.79</v>
      </c>
      <c r="N5721" s="832">
        <v>2575355.83</v>
      </c>
      <c r="O5721" s="832">
        <v>2723742.07</v>
      </c>
      <c r="P5721" s="832">
        <v>0</v>
      </c>
      <c r="Q5721" s="832">
        <v>0</v>
      </c>
      <c r="R5721" s="832">
        <v>0</v>
      </c>
      <c r="S5721" s="832">
        <v>321919.48</v>
      </c>
      <c r="T5721" s="832">
        <v>321919.48</v>
      </c>
      <c r="U5721" s="832">
        <v>0</v>
      </c>
      <c r="V5721" s="832">
        <v>0</v>
      </c>
      <c r="W5721" s="832">
        <v>10</v>
      </c>
      <c r="X5721" s="832">
        <v>19</v>
      </c>
      <c r="Y5721" s="832">
        <v>29</v>
      </c>
      <c r="Z5721" s="832">
        <v>34</v>
      </c>
      <c r="AA5721" s="832">
        <v>42</v>
      </c>
      <c r="AB5721" s="832">
        <v>51</v>
      </c>
      <c r="AC5721" s="832">
        <v>60</v>
      </c>
      <c r="AD5721" s="832">
        <v>64</v>
      </c>
      <c r="AE5721" s="832">
        <v>0</v>
      </c>
      <c r="AF5721" s="832">
        <v>0</v>
      </c>
      <c r="AG5721" s="832">
        <v>0</v>
      </c>
      <c r="AH5721" s="832">
        <v>8</v>
      </c>
      <c r="AI5721" s="832">
        <v>8</v>
      </c>
    </row>
    <row r="5722" spans="1:35" ht="15" customHeight="1">
      <c r="A5722" s="832" t="s">
        <v>1150</v>
      </c>
      <c r="B5722" s="832">
        <v>2026</v>
      </c>
      <c r="C5722" s="832" t="s">
        <v>2324</v>
      </c>
      <c r="D5722" s="832" t="s">
        <v>2248</v>
      </c>
      <c r="E5722" s="832" t="s">
        <v>2226</v>
      </c>
      <c r="F5722" s="832" t="s">
        <v>2226</v>
      </c>
      <c r="G5722" s="832">
        <v>0</v>
      </c>
      <c r="H5722" s="832">
        <v>0</v>
      </c>
      <c r="I5722" s="832">
        <v>0</v>
      </c>
      <c r="J5722" s="832">
        <v>0</v>
      </c>
      <c r="K5722" s="832">
        <v>26076.560000000001</v>
      </c>
      <c r="L5722" s="832">
        <v>100390.91</v>
      </c>
      <c r="M5722" s="832">
        <v>0</v>
      </c>
      <c r="N5722" s="832">
        <v>0</v>
      </c>
      <c r="O5722" s="832">
        <v>0</v>
      </c>
      <c r="P5722" s="832">
        <v>0</v>
      </c>
      <c r="Q5722" s="832">
        <v>0</v>
      </c>
      <c r="R5722" s="832">
        <v>0</v>
      </c>
      <c r="S5722" s="832">
        <v>0</v>
      </c>
      <c r="T5722" s="832">
        <v>0</v>
      </c>
      <c r="U5722" s="832">
        <v>0</v>
      </c>
      <c r="V5722" s="832">
        <v>0</v>
      </c>
      <c r="W5722" s="832">
        <v>0</v>
      </c>
      <c r="X5722" s="832">
        <v>0</v>
      </c>
      <c r="Y5722" s="832">
        <v>0</v>
      </c>
      <c r="Z5722" s="832">
        <v>1</v>
      </c>
      <c r="AA5722" s="832">
        <v>3</v>
      </c>
      <c r="AB5722" s="832">
        <v>0</v>
      </c>
      <c r="AC5722" s="832">
        <v>0</v>
      </c>
      <c r="AD5722" s="832">
        <v>0</v>
      </c>
      <c r="AE5722" s="832">
        <v>0</v>
      </c>
      <c r="AF5722" s="832">
        <v>0</v>
      </c>
      <c r="AG5722" s="832">
        <v>0</v>
      </c>
      <c r="AH5722" s="832">
        <v>0</v>
      </c>
      <c r="AI5722" s="832">
        <v>0</v>
      </c>
    </row>
    <row r="5723" spans="1:35" ht="15" customHeight="1">
      <c r="A5723" s="832" t="s">
        <v>1150</v>
      </c>
      <c r="B5723" s="832">
        <v>2026</v>
      </c>
      <c r="C5723" s="832" t="s">
        <v>2325</v>
      </c>
      <c r="D5723" s="832" t="s">
        <v>2326</v>
      </c>
      <c r="E5723" s="832" t="s">
        <v>2226</v>
      </c>
      <c r="F5723" s="832" t="s">
        <v>2226</v>
      </c>
      <c r="G5723" s="832">
        <v>1200</v>
      </c>
      <c r="H5723" s="832">
        <v>1200</v>
      </c>
      <c r="I5723" s="832">
        <v>18213</v>
      </c>
      <c r="J5723" s="832">
        <v>77230</v>
      </c>
      <c r="K5723" s="832">
        <v>89258.72</v>
      </c>
      <c r="L5723" s="832">
        <v>89258.72</v>
      </c>
      <c r="M5723" s="832">
        <v>89258.72</v>
      </c>
      <c r="N5723" s="832">
        <v>89258.72</v>
      </c>
      <c r="O5723" s="832">
        <v>89258.72</v>
      </c>
      <c r="P5723" s="832">
        <v>0</v>
      </c>
      <c r="Q5723" s="832">
        <v>0</v>
      </c>
      <c r="R5723" s="832">
        <v>0</v>
      </c>
      <c r="S5723" s="832">
        <v>11157.34</v>
      </c>
      <c r="T5723" s="832">
        <v>11157.34</v>
      </c>
      <c r="U5723" s="832">
        <v>0</v>
      </c>
      <c r="V5723" s="832">
        <v>1</v>
      </c>
      <c r="W5723" s="832">
        <v>1</v>
      </c>
      <c r="X5723" s="832">
        <v>2</v>
      </c>
      <c r="Y5723" s="832">
        <v>5</v>
      </c>
      <c r="Z5723" s="832">
        <v>6</v>
      </c>
      <c r="AA5723" s="832">
        <v>6</v>
      </c>
      <c r="AB5723" s="832">
        <v>6</v>
      </c>
      <c r="AC5723" s="832">
        <v>6</v>
      </c>
      <c r="AD5723" s="832">
        <v>6</v>
      </c>
      <c r="AE5723" s="832">
        <v>0</v>
      </c>
      <c r="AF5723" s="832">
        <v>0</v>
      </c>
      <c r="AG5723" s="832">
        <v>0</v>
      </c>
      <c r="AH5723" s="832">
        <v>1</v>
      </c>
      <c r="AI5723" s="832">
        <v>1</v>
      </c>
    </row>
    <row r="5724" spans="1:35" ht="15" customHeight="1">
      <c r="A5724" s="832" t="s">
        <v>1150</v>
      </c>
      <c r="B5724" s="832">
        <v>2026</v>
      </c>
      <c r="C5724" s="832" t="s">
        <v>2327</v>
      </c>
      <c r="D5724" s="832" t="s">
        <v>2328</v>
      </c>
      <c r="E5724" s="832" t="s">
        <v>2226</v>
      </c>
      <c r="F5724" s="832" t="s">
        <v>2226</v>
      </c>
      <c r="G5724" s="832">
        <v>236560</v>
      </c>
      <c r="H5724" s="832">
        <v>447308</v>
      </c>
      <c r="I5724" s="832">
        <v>785360</v>
      </c>
      <c r="J5724" s="832">
        <v>1088021</v>
      </c>
      <c r="K5724" s="832">
        <v>1448194</v>
      </c>
      <c r="L5724" s="832">
        <v>1857395</v>
      </c>
      <c r="M5724" s="832">
        <v>2284990</v>
      </c>
      <c r="N5724" s="832">
        <v>2570131</v>
      </c>
      <c r="O5724" s="832">
        <v>2691132</v>
      </c>
      <c r="P5724" s="832">
        <v>0</v>
      </c>
      <c r="Q5724" s="832">
        <v>0</v>
      </c>
      <c r="R5724" s="832">
        <v>0</v>
      </c>
      <c r="S5724" s="832">
        <v>321266.38</v>
      </c>
      <c r="T5724" s="832">
        <v>321266.38</v>
      </c>
      <c r="U5724" s="832">
        <v>0</v>
      </c>
      <c r="V5724" s="832">
        <v>30</v>
      </c>
      <c r="W5724" s="832">
        <v>50</v>
      </c>
      <c r="X5724" s="832">
        <v>79</v>
      </c>
      <c r="Y5724" s="832">
        <v>102</v>
      </c>
      <c r="Z5724" s="832">
        <v>135</v>
      </c>
      <c r="AA5724" s="832">
        <v>169</v>
      </c>
      <c r="AB5724" s="832">
        <v>214</v>
      </c>
      <c r="AC5724" s="832">
        <v>251</v>
      </c>
      <c r="AD5724" s="832">
        <v>263</v>
      </c>
      <c r="AE5724" s="832">
        <v>0</v>
      </c>
      <c r="AF5724" s="832">
        <v>0</v>
      </c>
      <c r="AG5724" s="832">
        <v>0</v>
      </c>
      <c r="AH5724" s="832">
        <v>31</v>
      </c>
      <c r="AI5724" s="832">
        <v>31</v>
      </c>
    </row>
    <row r="5725" spans="1:35" ht="15" customHeight="1">
      <c r="A5725" s="832" t="s">
        <v>1150</v>
      </c>
      <c r="B5725" s="832">
        <v>2026</v>
      </c>
      <c r="C5725" s="832" t="s">
        <v>2329</v>
      </c>
      <c r="D5725" s="832" t="s">
        <v>2330</v>
      </c>
      <c r="E5725" s="832" t="s">
        <v>2226</v>
      </c>
      <c r="F5725" s="832" t="s">
        <v>2226</v>
      </c>
      <c r="G5725" s="832">
        <v>0</v>
      </c>
      <c r="H5725" s="832">
        <v>0</v>
      </c>
      <c r="I5725" s="832">
        <v>0</v>
      </c>
      <c r="J5725" s="832">
        <v>0</v>
      </c>
      <c r="K5725" s="832">
        <v>0</v>
      </c>
      <c r="L5725" s="832">
        <v>0</v>
      </c>
      <c r="M5725" s="832">
        <v>0</v>
      </c>
      <c r="N5725" s="832">
        <v>0</v>
      </c>
      <c r="O5725" s="832">
        <v>0</v>
      </c>
      <c r="P5725" s="832">
        <v>0</v>
      </c>
      <c r="Q5725" s="832">
        <v>0</v>
      </c>
      <c r="R5725" s="832">
        <v>0</v>
      </c>
      <c r="S5725" s="832">
        <v>0</v>
      </c>
      <c r="T5725" s="832">
        <v>0</v>
      </c>
      <c r="U5725" s="832">
        <v>0</v>
      </c>
      <c r="V5725" s="832">
        <v>0</v>
      </c>
      <c r="W5725" s="832">
        <v>0</v>
      </c>
      <c r="X5725" s="832">
        <v>0</v>
      </c>
      <c r="Y5725" s="832">
        <v>0</v>
      </c>
      <c r="Z5725" s="832">
        <v>0</v>
      </c>
      <c r="AA5725" s="832">
        <v>0</v>
      </c>
      <c r="AB5725" s="832">
        <v>0</v>
      </c>
      <c r="AC5725" s="832">
        <v>0</v>
      </c>
      <c r="AD5725" s="832">
        <v>0</v>
      </c>
      <c r="AE5725" s="832">
        <v>0</v>
      </c>
      <c r="AF5725" s="832">
        <v>0</v>
      </c>
      <c r="AG5725" s="832">
        <v>0</v>
      </c>
      <c r="AH5725" s="832">
        <v>0</v>
      </c>
      <c r="AI5725" s="832">
        <v>0</v>
      </c>
    </row>
    <row r="5726" spans="1:35" ht="15" customHeight="1">
      <c r="A5726" s="832" t="s">
        <v>1150</v>
      </c>
      <c r="B5726" s="832">
        <v>2026</v>
      </c>
      <c r="C5726" s="832" t="s">
        <v>2331</v>
      </c>
      <c r="D5726" s="832" t="s">
        <v>2332</v>
      </c>
      <c r="E5726" s="832" t="s">
        <v>2226</v>
      </c>
      <c r="F5726" s="832" t="s">
        <v>2226</v>
      </c>
      <c r="G5726" s="832">
        <v>0</v>
      </c>
      <c r="H5726" s="832">
        <v>0</v>
      </c>
      <c r="I5726" s="832">
        <v>0</v>
      </c>
      <c r="J5726" s="832">
        <v>9330.36</v>
      </c>
      <c r="K5726" s="832">
        <v>9330.36</v>
      </c>
      <c r="L5726" s="832">
        <v>32966.400000000001</v>
      </c>
      <c r="M5726" s="832">
        <v>32966.400000000001</v>
      </c>
      <c r="N5726" s="832">
        <v>32966.400000000001</v>
      </c>
      <c r="O5726" s="832">
        <v>32966.400000000001</v>
      </c>
      <c r="P5726" s="832">
        <v>0</v>
      </c>
      <c r="Q5726" s="832">
        <v>0</v>
      </c>
      <c r="R5726" s="832">
        <v>0</v>
      </c>
      <c r="S5726" s="832">
        <v>4120.8</v>
      </c>
      <c r="T5726" s="832">
        <v>4120.8</v>
      </c>
      <c r="U5726" s="832">
        <v>0</v>
      </c>
      <c r="V5726" s="832">
        <v>0</v>
      </c>
      <c r="W5726" s="832">
        <v>0</v>
      </c>
      <c r="X5726" s="832">
        <v>0</v>
      </c>
      <c r="Y5726" s="832">
        <v>1</v>
      </c>
      <c r="Z5726" s="832">
        <v>1</v>
      </c>
      <c r="AA5726" s="832">
        <v>2</v>
      </c>
      <c r="AB5726" s="832">
        <v>2</v>
      </c>
      <c r="AC5726" s="832">
        <v>2</v>
      </c>
      <c r="AD5726" s="832">
        <v>2</v>
      </c>
      <c r="AE5726" s="832">
        <v>0</v>
      </c>
      <c r="AF5726" s="832">
        <v>0</v>
      </c>
      <c r="AG5726" s="832">
        <v>0</v>
      </c>
      <c r="AH5726" s="832">
        <v>0</v>
      </c>
      <c r="AI5726" s="832">
        <v>0</v>
      </c>
    </row>
    <row r="5727" spans="1:35" ht="15" customHeight="1">
      <c r="A5727" s="832" t="s">
        <v>1150</v>
      </c>
      <c r="B5727" s="832">
        <v>2026</v>
      </c>
      <c r="C5727" s="832" t="s">
        <v>2333</v>
      </c>
      <c r="D5727" s="832" t="s">
        <v>2334</v>
      </c>
      <c r="E5727" s="832" t="s">
        <v>333</v>
      </c>
      <c r="F5727" s="832" t="s">
        <v>2226</v>
      </c>
      <c r="G5727" s="832">
        <v>0</v>
      </c>
      <c r="H5727" s="832">
        <v>0</v>
      </c>
      <c r="I5727" s="832">
        <v>0</v>
      </c>
      <c r="J5727" s="832">
        <v>0</v>
      </c>
      <c r="K5727" s="832">
        <v>0</v>
      </c>
      <c r="L5727" s="832">
        <v>0</v>
      </c>
      <c r="M5727" s="832">
        <v>0</v>
      </c>
      <c r="N5727" s="832">
        <v>0</v>
      </c>
      <c r="O5727" s="832">
        <v>0</v>
      </c>
      <c r="P5727" s="832">
        <v>0</v>
      </c>
      <c r="Q5727" s="832">
        <v>0</v>
      </c>
      <c r="R5727" s="832">
        <v>0</v>
      </c>
      <c r="S5727" s="832">
        <v>0</v>
      </c>
      <c r="T5727" s="832">
        <v>0</v>
      </c>
      <c r="U5727" s="832">
        <v>0</v>
      </c>
      <c r="V5727" s="832">
        <v>0</v>
      </c>
      <c r="W5727" s="832">
        <v>0</v>
      </c>
      <c r="X5727" s="832">
        <v>0</v>
      </c>
      <c r="Y5727" s="832">
        <v>0</v>
      </c>
      <c r="Z5727" s="832">
        <v>0</v>
      </c>
      <c r="AA5727" s="832">
        <v>0</v>
      </c>
      <c r="AB5727" s="832">
        <v>0</v>
      </c>
      <c r="AC5727" s="832">
        <v>0</v>
      </c>
      <c r="AD5727" s="832">
        <v>0</v>
      </c>
      <c r="AE5727" s="832">
        <v>0</v>
      </c>
      <c r="AF5727" s="832">
        <v>0</v>
      </c>
      <c r="AG5727" s="832">
        <v>0</v>
      </c>
      <c r="AH5727" s="832">
        <v>0</v>
      </c>
      <c r="AI5727" s="832">
        <v>0</v>
      </c>
    </row>
    <row r="5728" spans="1:35" ht="15" customHeight="1">
      <c r="A5728" s="832" t="s">
        <v>1150</v>
      </c>
      <c r="B5728" s="832">
        <v>2026</v>
      </c>
      <c r="C5728" s="832" t="s">
        <v>2335</v>
      </c>
      <c r="D5728" s="832" t="s">
        <v>2336</v>
      </c>
      <c r="E5728" s="832" t="s">
        <v>333</v>
      </c>
      <c r="F5728" s="832" t="s">
        <v>2226</v>
      </c>
      <c r="G5728" s="832">
        <v>0</v>
      </c>
      <c r="H5728" s="832">
        <v>0</v>
      </c>
      <c r="I5728" s="832">
        <v>0</v>
      </c>
      <c r="J5728" s="832">
        <v>0</v>
      </c>
      <c r="K5728" s="832">
        <v>0</v>
      </c>
      <c r="L5728" s="832">
        <v>0</v>
      </c>
      <c r="M5728" s="832">
        <v>0</v>
      </c>
      <c r="N5728" s="832">
        <v>0</v>
      </c>
      <c r="O5728" s="832">
        <v>0</v>
      </c>
      <c r="P5728" s="832">
        <v>0</v>
      </c>
      <c r="Q5728" s="832">
        <v>0</v>
      </c>
      <c r="R5728" s="832">
        <v>0</v>
      </c>
      <c r="S5728" s="832">
        <v>0</v>
      </c>
      <c r="T5728" s="832">
        <v>0</v>
      </c>
      <c r="U5728" s="832">
        <v>0</v>
      </c>
      <c r="V5728" s="832">
        <v>0</v>
      </c>
      <c r="W5728" s="832">
        <v>0</v>
      </c>
      <c r="X5728" s="832">
        <v>0</v>
      </c>
      <c r="Y5728" s="832">
        <v>0</v>
      </c>
      <c r="Z5728" s="832">
        <v>0</v>
      </c>
      <c r="AA5728" s="832">
        <v>0</v>
      </c>
      <c r="AB5728" s="832">
        <v>0</v>
      </c>
      <c r="AC5728" s="832">
        <v>0</v>
      </c>
      <c r="AD5728" s="832">
        <v>0</v>
      </c>
      <c r="AE5728" s="832">
        <v>0</v>
      </c>
      <c r="AF5728" s="832">
        <v>0</v>
      </c>
      <c r="AG5728" s="832">
        <v>0</v>
      </c>
      <c r="AH5728" s="832">
        <v>0</v>
      </c>
      <c r="AI5728" s="832">
        <v>0</v>
      </c>
    </row>
    <row r="5729" spans="1:35" ht="15" customHeight="1">
      <c r="A5729" s="832" t="s">
        <v>1150</v>
      </c>
      <c r="B5729" s="832">
        <v>2026</v>
      </c>
      <c r="C5729" s="832" t="s">
        <v>2337</v>
      </c>
      <c r="D5729" s="832" t="s">
        <v>2338</v>
      </c>
      <c r="E5729" s="832" t="s">
        <v>333</v>
      </c>
      <c r="F5729" s="832" t="s">
        <v>2226</v>
      </c>
      <c r="G5729" s="832">
        <v>0</v>
      </c>
      <c r="H5729" s="832">
        <v>0</v>
      </c>
      <c r="I5729" s="832">
        <v>0</v>
      </c>
      <c r="J5729" s="832">
        <v>0</v>
      </c>
      <c r="K5729" s="832">
        <v>0</v>
      </c>
      <c r="L5729" s="832">
        <v>0</v>
      </c>
      <c r="M5729" s="832">
        <v>0</v>
      </c>
      <c r="N5729" s="832">
        <v>0</v>
      </c>
      <c r="O5729" s="832">
        <v>0</v>
      </c>
      <c r="P5729" s="832">
        <v>0</v>
      </c>
      <c r="Q5729" s="832">
        <v>0</v>
      </c>
      <c r="R5729" s="832">
        <v>0</v>
      </c>
      <c r="S5729" s="832">
        <v>0</v>
      </c>
      <c r="T5729" s="832">
        <v>0</v>
      </c>
      <c r="U5729" s="832">
        <v>0</v>
      </c>
      <c r="V5729" s="832">
        <v>0</v>
      </c>
      <c r="W5729" s="832">
        <v>0</v>
      </c>
      <c r="X5729" s="832">
        <v>0</v>
      </c>
      <c r="Y5729" s="832">
        <v>0</v>
      </c>
      <c r="Z5729" s="832">
        <v>0</v>
      </c>
      <c r="AA5729" s="832">
        <v>0</v>
      </c>
      <c r="AB5729" s="832">
        <v>0</v>
      </c>
      <c r="AC5729" s="832">
        <v>0</v>
      </c>
      <c r="AD5729" s="832">
        <v>0</v>
      </c>
      <c r="AE5729" s="832">
        <v>0</v>
      </c>
      <c r="AF5729" s="832">
        <v>0</v>
      </c>
      <c r="AG5729" s="832">
        <v>0</v>
      </c>
      <c r="AH5729" s="832">
        <v>0</v>
      </c>
      <c r="AI5729" s="832">
        <v>0</v>
      </c>
    </row>
    <row r="5730" spans="1:35" ht="15" customHeight="1">
      <c r="A5730" s="832" t="s">
        <v>1150</v>
      </c>
      <c r="B5730" s="832">
        <v>2026</v>
      </c>
      <c r="C5730" s="832" t="s">
        <v>2339</v>
      </c>
      <c r="D5730" s="832" t="s">
        <v>2340</v>
      </c>
      <c r="E5730" s="832" t="s">
        <v>333</v>
      </c>
      <c r="F5730" s="832" t="s">
        <v>2226</v>
      </c>
      <c r="G5730" s="832">
        <v>0</v>
      </c>
      <c r="H5730" s="832">
        <v>0</v>
      </c>
      <c r="I5730" s="832">
        <v>0</v>
      </c>
      <c r="J5730" s="832">
        <v>0</v>
      </c>
      <c r="K5730" s="832">
        <v>0</v>
      </c>
      <c r="L5730" s="832">
        <v>0</v>
      </c>
      <c r="M5730" s="832">
        <v>0</v>
      </c>
      <c r="N5730" s="832">
        <v>0</v>
      </c>
      <c r="O5730" s="832">
        <v>0</v>
      </c>
      <c r="P5730" s="832">
        <v>0</v>
      </c>
      <c r="Q5730" s="832">
        <v>0</v>
      </c>
      <c r="R5730" s="832">
        <v>0</v>
      </c>
      <c r="S5730" s="832">
        <v>0</v>
      </c>
      <c r="T5730" s="832">
        <v>0</v>
      </c>
      <c r="U5730" s="832">
        <v>0</v>
      </c>
      <c r="V5730" s="832">
        <v>0</v>
      </c>
      <c r="W5730" s="832">
        <v>0</v>
      </c>
      <c r="X5730" s="832">
        <v>0</v>
      </c>
      <c r="Y5730" s="832">
        <v>0</v>
      </c>
      <c r="Z5730" s="832">
        <v>0</v>
      </c>
      <c r="AA5730" s="832">
        <v>0</v>
      </c>
      <c r="AB5730" s="832">
        <v>0</v>
      </c>
      <c r="AC5730" s="832">
        <v>0</v>
      </c>
      <c r="AD5730" s="832">
        <v>0</v>
      </c>
      <c r="AE5730" s="832">
        <v>0</v>
      </c>
      <c r="AF5730" s="832">
        <v>0</v>
      </c>
      <c r="AG5730" s="832">
        <v>0</v>
      </c>
      <c r="AH5730" s="832">
        <v>0</v>
      </c>
      <c r="AI5730" s="832">
        <v>0</v>
      </c>
    </row>
    <row r="5731" spans="1:35" ht="15" customHeight="1">
      <c r="A5731" s="832" t="s">
        <v>1150</v>
      </c>
      <c r="B5731" s="832">
        <v>2026</v>
      </c>
      <c r="C5731" s="832" t="s">
        <v>2341</v>
      </c>
      <c r="D5731" s="832" t="s">
        <v>2342</v>
      </c>
      <c r="E5731" s="832" t="s">
        <v>333</v>
      </c>
      <c r="F5731" s="832" t="s">
        <v>2226</v>
      </c>
      <c r="G5731" s="832">
        <v>0</v>
      </c>
      <c r="H5731" s="832">
        <v>0</v>
      </c>
      <c r="I5731" s="832">
        <v>0</v>
      </c>
      <c r="J5731" s="832">
        <v>0</v>
      </c>
      <c r="K5731" s="832">
        <v>0</v>
      </c>
      <c r="L5731" s="832">
        <v>0</v>
      </c>
      <c r="M5731" s="832">
        <v>0</v>
      </c>
      <c r="N5731" s="832">
        <v>0</v>
      </c>
      <c r="O5731" s="832">
        <v>0</v>
      </c>
      <c r="P5731" s="832">
        <v>0</v>
      </c>
      <c r="Q5731" s="832">
        <v>0</v>
      </c>
      <c r="R5731" s="832">
        <v>0</v>
      </c>
      <c r="S5731" s="832">
        <v>0</v>
      </c>
      <c r="T5731" s="832">
        <v>0</v>
      </c>
      <c r="U5731" s="832">
        <v>0</v>
      </c>
      <c r="V5731" s="832">
        <v>0</v>
      </c>
      <c r="W5731" s="832">
        <v>0</v>
      </c>
      <c r="X5731" s="832">
        <v>0</v>
      </c>
      <c r="Y5731" s="832">
        <v>0</v>
      </c>
      <c r="Z5731" s="832">
        <v>0</v>
      </c>
      <c r="AA5731" s="832">
        <v>0</v>
      </c>
      <c r="AB5731" s="832">
        <v>0</v>
      </c>
      <c r="AC5731" s="832">
        <v>0</v>
      </c>
      <c r="AD5731" s="832">
        <v>0</v>
      </c>
      <c r="AE5731" s="832">
        <v>0</v>
      </c>
      <c r="AF5731" s="832">
        <v>0</v>
      </c>
      <c r="AG5731" s="832">
        <v>0</v>
      </c>
      <c r="AH5731" s="832">
        <v>0</v>
      </c>
      <c r="AI5731" s="832">
        <v>0</v>
      </c>
    </row>
    <row r="5732" spans="1:35" ht="15" customHeight="1">
      <c r="A5732" s="832" t="s">
        <v>1150</v>
      </c>
      <c r="B5732" s="832">
        <v>2026</v>
      </c>
      <c r="C5732" s="832" t="s">
        <v>2343</v>
      </c>
      <c r="D5732" s="832" t="s">
        <v>2344</v>
      </c>
      <c r="E5732" s="832" t="s">
        <v>333</v>
      </c>
      <c r="F5732" s="832" t="s">
        <v>2226</v>
      </c>
      <c r="G5732" s="832">
        <v>0</v>
      </c>
      <c r="H5732" s="832">
        <v>0</v>
      </c>
      <c r="I5732" s="832">
        <v>0</v>
      </c>
      <c r="J5732" s="832">
        <v>0</v>
      </c>
      <c r="K5732" s="832">
        <v>0</v>
      </c>
      <c r="L5732" s="832">
        <v>0</v>
      </c>
      <c r="M5732" s="832">
        <v>0</v>
      </c>
      <c r="N5732" s="832">
        <v>0</v>
      </c>
      <c r="O5732" s="832">
        <v>0</v>
      </c>
      <c r="P5732" s="832">
        <v>0</v>
      </c>
      <c r="Q5732" s="832">
        <v>0</v>
      </c>
      <c r="R5732" s="832">
        <v>0</v>
      </c>
      <c r="S5732" s="832">
        <v>0</v>
      </c>
      <c r="T5732" s="832">
        <v>0</v>
      </c>
      <c r="U5732" s="832">
        <v>0</v>
      </c>
      <c r="V5732" s="832">
        <v>0</v>
      </c>
      <c r="W5732" s="832">
        <v>0</v>
      </c>
      <c r="X5732" s="832">
        <v>0</v>
      </c>
      <c r="Y5732" s="832">
        <v>0</v>
      </c>
      <c r="Z5732" s="832">
        <v>0</v>
      </c>
      <c r="AA5732" s="832">
        <v>0</v>
      </c>
      <c r="AB5732" s="832">
        <v>0</v>
      </c>
      <c r="AC5732" s="832">
        <v>0</v>
      </c>
      <c r="AD5732" s="832">
        <v>0</v>
      </c>
      <c r="AE5732" s="832">
        <v>0</v>
      </c>
      <c r="AF5732" s="832">
        <v>0</v>
      </c>
      <c r="AG5732" s="832">
        <v>0</v>
      </c>
      <c r="AH5732" s="832">
        <v>0</v>
      </c>
      <c r="AI5732" s="832">
        <v>0</v>
      </c>
    </row>
    <row r="5733" spans="1:35" ht="15" customHeight="1">
      <c r="A5733" s="832" t="s">
        <v>1150</v>
      </c>
      <c r="B5733" s="832">
        <v>2026</v>
      </c>
      <c r="C5733" s="832" t="s">
        <v>2345</v>
      </c>
      <c r="D5733" s="832" t="s">
        <v>2346</v>
      </c>
      <c r="E5733" s="832" t="s">
        <v>2226</v>
      </c>
      <c r="F5733" s="832" t="s">
        <v>2226</v>
      </c>
      <c r="G5733" s="832">
        <v>0</v>
      </c>
      <c r="H5733" s="832">
        <v>0</v>
      </c>
      <c r="I5733" s="832">
        <v>0</v>
      </c>
      <c r="J5733" s="832">
        <v>0</v>
      </c>
      <c r="K5733" s="832">
        <v>0</v>
      </c>
      <c r="L5733" s="832">
        <v>0</v>
      </c>
      <c r="M5733" s="832">
        <v>0</v>
      </c>
      <c r="N5733" s="832">
        <v>0</v>
      </c>
      <c r="O5733" s="832">
        <v>0</v>
      </c>
      <c r="P5733" s="832">
        <v>0</v>
      </c>
      <c r="Q5733" s="832">
        <v>0</v>
      </c>
      <c r="R5733" s="832">
        <v>0</v>
      </c>
      <c r="S5733" s="832">
        <v>0</v>
      </c>
      <c r="T5733" s="832">
        <v>0</v>
      </c>
      <c r="U5733" s="832">
        <v>0</v>
      </c>
      <c r="V5733" s="832">
        <v>0</v>
      </c>
      <c r="W5733" s="832">
        <v>0</v>
      </c>
      <c r="X5733" s="832">
        <v>0</v>
      </c>
      <c r="Y5733" s="832">
        <v>0</v>
      </c>
      <c r="Z5733" s="832">
        <v>0</v>
      </c>
      <c r="AA5733" s="832">
        <v>0</v>
      </c>
      <c r="AB5733" s="832">
        <v>0</v>
      </c>
      <c r="AC5733" s="832">
        <v>0</v>
      </c>
      <c r="AD5733" s="832">
        <v>0</v>
      </c>
      <c r="AE5733" s="832">
        <v>0</v>
      </c>
      <c r="AF5733" s="832">
        <v>0</v>
      </c>
      <c r="AG5733" s="832">
        <v>0</v>
      </c>
      <c r="AH5733" s="832">
        <v>0</v>
      </c>
      <c r="AI5733" s="832">
        <v>0</v>
      </c>
    </row>
    <row r="5734" spans="1:35" ht="15" customHeight="1">
      <c r="A5734" s="832" t="s">
        <v>1150</v>
      </c>
      <c r="B5734" s="832">
        <v>2026</v>
      </c>
      <c r="C5734" s="832" t="s">
        <v>2347</v>
      </c>
      <c r="D5734" s="832" t="s">
        <v>2348</v>
      </c>
      <c r="E5734" s="832" t="s">
        <v>333</v>
      </c>
      <c r="F5734" s="832" t="s">
        <v>2226</v>
      </c>
      <c r="G5734" s="832">
        <v>30614.76</v>
      </c>
      <c r="H5734" s="832">
        <v>65629.759999999995</v>
      </c>
      <c r="I5734" s="832">
        <v>96625.74</v>
      </c>
      <c r="J5734" s="832">
        <v>144070.74</v>
      </c>
      <c r="K5734" s="832">
        <v>194365.74</v>
      </c>
      <c r="L5734" s="832">
        <v>232299.74</v>
      </c>
      <c r="M5734" s="832">
        <v>278634.74</v>
      </c>
      <c r="N5734" s="832">
        <v>300439.74</v>
      </c>
      <c r="O5734" s="832">
        <v>316314.74</v>
      </c>
      <c r="P5734" s="832">
        <v>0</v>
      </c>
      <c r="Q5734" s="832">
        <v>0</v>
      </c>
      <c r="R5734" s="832">
        <v>0</v>
      </c>
      <c r="S5734" s="832">
        <v>37554.97</v>
      </c>
      <c r="T5734" s="832">
        <v>37554.97</v>
      </c>
      <c r="U5734" s="832">
        <v>0</v>
      </c>
      <c r="V5734" s="832">
        <v>10</v>
      </c>
      <c r="W5734" s="832">
        <v>22</v>
      </c>
      <c r="X5734" s="832">
        <v>32</v>
      </c>
      <c r="Y5734" s="832">
        <v>48</v>
      </c>
      <c r="Z5734" s="832">
        <v>65</v>
      </c>
      <c r="AA5734" s="832">
        <v>77</v>
      </c>
      <c r="AB5734" s="832">
        <v>92</v>
      </c>
      <c r="AC5734" s="832">
        <v>100</v>
      </c>
      <c r="AD5734" s="832">
        <v>105</v>
      </c>
      <c r="AE5734" s="832">
        <v>0</v>
      </c>
      <c r="AF5734" s="832">
        <v>0</v>
      </c>
      <c r="AG5734" s="832">
        <v>0</v>
      </c>
      <c r="AH5734" s="832">
        <v>13</v>
      </c>
      <c r="AI5734" s="832">
        <v>13</v>
      </c>
    </row>
    <row r="5735" spans="1:35" ht="15" customHeight="1">
      <c r="A5735" s="832" t="s">
        <v>1150</v>
      </c>
      <c r="B5735" s="832">
        <v>2026</v>
      </c>
      <c r="C5735" s="832" t="s">
        <v>2349</v>
      </c>
      <c r="D5735" s="832" t="s">
        <v>2350</v>
      </c>
      <c r="E5735" s="832" t="s">
        <v>333</v>
      </c>
      <c r="F5735" s="832" t="s">
        <v>2226</v>
      </c>
      <c r="G5735" s="832">
        <v>2844.39</v>
      </c>
      <c r="H5735" s="832">
        <v>17210.39</v>
      </c>
      <c r="I5735" s="832">
        <v>34569.39</v>
      </c>
      <c r="J5735" s="832">
        <v>60118.39</v>
      </c>
      <c r="K5735" s="832">
        <v>82605.600000000006</v>
      </c>
      <c r="L5735" s="832">
        <v>95120.82</v>
      </c>
      <c r="M5735" s="832">
        <v>110978.82</v>
      </c>
      <c r="N5735" s="832">
        <v>118881.82</v>
      </c>
      <c r="O5735" s="832">
        <v>121733.79</v>
      </c>
      <c r="P5735" s="832">
        <v>0</v>
      </c>
      <c r="Q5735" s="832">
        <v>0</v>
      </c>
      <c r="R5735" s="832">
        <v>0</v>
      </c>
      <c r="S5735" s="832">
        <v>14860.23</v>
      </c>
      <c r="T5735" s="832">
        <v>14860.23</v>
      </c>
      <c r="U5735" s="832">
        <v>0</v>
      </c>
      <c r="V5735" s="832">
        <v>2</v>
      </c>
      <c r="W5735" s="832">
        <v>8</v>
      </c>
      <c r="X5735" s="832">
        <v>15</v>
      </c>
      <c r="Y5735" s="832">
        <v>25</v>
      </c>
      <c r="Z5735" s="832">
        <v>34</v>
      </c>
      <c r="AA5735" s="832">
        <v>40</v>
      </c>
      <c r="AB5735" s="832">
        <v>46</v>
      </c>
      <c r="AC5735" s="832">
        <v>49</v>
      </c>
      <c r="AD5735" s="832">
        <v>51</v>
      </c>
      <c r="AE5735" s="832">
        <v>0</v>
      </c>
      <c r="AF5735" s="832">
        <v>0</v>
      </c>
      <c r="AG5735" s="832">
        <v>0</v>
      </c>
      <c r="AH5735" s="832">
        <v>6</v>
      </c>
      <c r="AI5735" s="832">
        <v>6</v>
      </c>
    </row>
    <row r="5736" spans="1:35" ht="15" customHeight="1">
      <c r="A5736" s="832" t="s">
        <v>1150</v>
      </c>
      <c r="B5736" s="832">
        <v>2026</v>
      </c>
      <c r="C5736" s="832" t="s">
        <v>2351</v>
      </c>
      <c r="D5736" s="832" t="s">
        <v>2338</v>
      </c>
      <c r="E5736" s="832" t="s">
        <v>333</v>
      </c>
      <c r="F5736" s="832" t="s">
        <v>2226</v>
      </c>
      <c r="G5736" s="832">
        <v>6541.58</v>
      </c>
      <c r="H5736" s="832">
        <v>15464.47</v>
      </c>
      <c r="I5736" s="832">
        <v>21610.33</v>
      </c>
      <c r="J5736" s="832">
        <v>36222.57</v>
      </c>
      <c r="K5736" s="832">
        <v>48872.45</v>
      </c>
      <c r="L5736" s="832">
        <v>61236.63</v>
      </c>
      <c r="M5736" s="832">
        <v>74325.33</v>
      </c>
      <c r="N5736" s="832">
        <v>80296.23</v>
      </c>
      <c r="O5736" s="832">
        <v>84336.49</v>
      </c>
      <c r="P5736" s="832">
        <v>0</v>
      </c>
      <c r="Q5736" s="832">
        <v>0</v>
      </c>
      <c r="R5736" s="832">
        <v>0</v>
      </c>
      <c r="S5736" s="832">
        <v>10037.030000000001</v>
      </c>
      <c r="T5736" s="832">
        <v>10037.030000000001</v>
      </c>
      <c r="U5736" s="832">
        <v>0</v>
      </c>
      <c r="V5736" s="832">
        <v>11</v>
      </c>
      <c r="W5736" s="832">
        <v>24</v>
      </c>
      <c r="X5736" s="832">
        <v>32</v>
      </c>
      <c r="Y5736" s="832">
        <v>49</v>
      </c>
      <c r="Z5736" s="832">
        <v>65</v>
      </c>
      <c r="AA5736" s="832">
        <v>82</v>
      </c>
      <c r="AB5736" s="832">
        <v>98</v>
      </c>
      <c r="AC5736" s="832">
        <v>106</v>
      </c>
      <c r="AD5736" s="832">
        <v>111</v>
      </c>
      <c r="AE5736" s="832">
        <v>0</v>
      </c>
      <c r="AF5736" s="832">
        <v>0</v>
      </c>
      <c r="AG5736" s="832">
        <v>0</v>
      </c>
      <c r="AH5736" s="832">
        <v>13</v>
      </c>
      <c r="AI5736" s="832">
        <v>13</v>
      </c>
    </row>
    <row r="5737" spans="1:35" ht="15" customHeight="1">
      <c r="A5737" s="832" t="s">
        <v>1150</v>
      </c>
      <c r="B5737" s="832">
        <v>2026</v>
      </c>
      <c r="C5737" s="832" t="s">
        <v>2352</v>
      </c>
      <c r="D5737" s="832" t="s">
        <v>2353</v>
      </c>
      <c r="E5737" s="832" t="s">
        <v>333</v>
      </c>
      <c r="F5737" s="832" t="s">
        <v>2226</v>
      </c>
      <c r="G5737" s="832">
        <v>2509</v>
      </c>
      <c r="H5737" s="832">
        <v>7677</v>
      </c>
      <c r="I5737" s="832">
        <v>9426</v>
      </c>
      <c r="J5737" s="832">
        <v>18290</v>
      </c>
      <c r="K5737" s="832">
        <v>26492</v>
      </c>
      <c r="L5737" s="832">
        <v>33754</v>
      </c>
      <c r="M5737" s="832">
        <v>48270</v>
      </c>
      <c r="N5737" s="832">
        <v>52813</v>
      </c>
      <c r="O5737" s="832">
        <v>57707</v>
      </c>
      <c r="P5737" s="832">
        <v>0</v>
      </c>
      <c r="Q5737" s="832">
        <v>0</v>
      </c>
      <c r="R5737" s="832">
        <v>0</v>
      </c>
      <c r="S5737" s="832">
        <v>6601.63</v>
      </c>
      <c r="T5737" s="832">
        <v>6601.63</v>
      </c>
      <c r="U5737" s="832">
        <v>0</v>
      </c>
      <c r="V5737" s="832">
        <v>3</v>
      </c>
      <c r="W5737" s="832">
        <v>11</v>
      </c>
      <c r="X5737" s="832">
        <v>14</v>
      </c>
      <c r="Y5737" s="832">
        <v>23</v>
      </c>
      <c r="Z5737" s="832">
        <v>34</v>
      </c>
      <c r="AA5737" s="832">
        <v>42</v>
      </c>
      <c r="AB5737" s="832">
        <v>55</v>
      </c>
      <c r="AC5737" s="832">
        <v>62</v>
      </c>
      <c r="AD5737" s="832">
        <v>66</v>
      </c>
      <c r="AE5737" s="832">
        <v>0</v>
      </c>
      <c r="AF5737" s="832">
        <v>0</v>
      </c>
      <c r="AG5737" s="832">
        <v>0</v>
      </c>
      <c r="AH5737" s="832">
        <v>8</v>
      </c>
      <c r="AI5737" s="832">
        <v>8</v>
      </c>
    </row>
    <row r="5738" spans="1:35" ht="15" customHeight="1">
      <c r="A5738" s="832" t="s">
        <v>1150</v>
      </c>
      <c r="B5738" s="832">
        <v>2026</v>
      </c>
      <c r="C5738" s="832" t="s">
        <v>2354</v>
      </c>
      <c r="D5738" s="832" t="s">
        <v>2285</v>
      </c>
      <c r="E5738" s="832" t="s">
        <v>333</v>
      </c>
      <c r="F5738" s="832" t="s">
        <v>2226</v>
      </c>
      <c r="G5738" s="832">
        <v>0</v>
      </c>
      <c r="H5738" s="832">
        <v>0</v>
      </c>
      <c r="I5738" s="832">
        <v>1150</v>
      </c>
      <c r="J5738" s="832">
        <v>4007</v>
      </c>
      <c r="K5738" s="832">
        <v>5764</v>
      </c>
      <c r="L5738" s="832">
        <v>6739</v>
      </c>
      <c r="M5738" s="832">
        <v>6739</v>
      </c>
      <c r="N5738" s="832">
        <v>6739</v>
      </c>
      <c r="O5738" s="832">
        <v>6896.43</v>
      </c>
      <c r="P5738" s="832">
        <v>0</v>
      </c>
      <c r="Q5738" s="832">
        <v>0</v>
      </c>
      <c r="R5738" s="832">
        <v>0</v>
      </c>
      <c r="S5738" s="832">
        <v>842.38</v>
      </c>
      <c r="T5738" s="832">
        <v>842.38</v>
      </c>
      <c r="U5738" s="832">
        <v>0</v>
      </c>
      <c r="V5738" s="832">
        <v>0</v>
      </c>
      <c r="W5738" s="832">
        <v>0</v>
      </c>
      <c r="X5738" s="832">
        <v>4</v>
      </c>
      <c r="Y5738" s="832">
        <v>7</v>
      </c>
      <c r="Z5738" s="832">
        <v>8</v>
      </c>
      <c r="AA5738" s="832">
        <v>10</v>
      </c>
      <c r="AB5738" s="832">
        <v>10</v>
      </c>
      <c r="AC5738" s="832">
        <v>10</v>
      </c>
      <c r="AD5738" s="832">
        <v>11</v>
      </c>
      <c r="AE5738" s="832">
        <v>0</v>
      </c>
      <c r="AF5738" s="832">
        <v>0</v>
      </c>
      <c r="AG5738" s="832">
        <v>0</v>
      </c>
      <c r="AH5738" s="832">
        <v>1</v>
      </c>
      <c r="AI5738" s="832">
        <v>1</v>
      </c>
    </row>
    <row r="5739" spans="1:35" ht="15" customHeight="1">
      <c r="A5739" s="832" t="s">
        <v>1150</v>
      </c>
      <c r="B5739" s="832">
        <v>2026</v>
      </c>
      <c r="C5739" s="832" t="s">
        <v>2355</v>
      </c>
      <c r="D5739" s="832" t="s">
        <v>2356</v>
      </c>
      <c r="E5739" s="832" t="s">
        <v>333</v>
      </c>
      <c r="F5739" s="832" t="s">
        <v>2226</v>
      </c>
      <c r="G5739" s="832">
        <v>0</v>
      </c>
      <c r="H5739" s="832">
        <v>0</v>
      </c>
      <c r="I5739" s="832">
        <v>0</v>
      </c>
      <c r="J5739" s="832">
        <v>0</v>
      </c>
      <c r="K5739" s="832">
        <v>0</v>
      </c>
      <c r="L5739" s="832">
        <v>0</v>
      </c>
      <c r="M5739" s="832">
        <v>0</v>
      </c>
      <c r="N5739" s="832">
        <v>0</v>
      </c>
      <c r="O5739" s="832">
        <v>0</v>
      </c>
      <c r="P5739" s="832">
        <v>0</v>
      </c>
      <c r="Q5739" s="832">
        <v>0</v>
      </c>
      <c r="R5739" s="832">
        <v>0</v>
      </c>
      <c r="S5739" s="832">
        <v>0</v>
      </c>
      <c r="T5739" s="832">
        <v>0</v>
      </c>
      <c r="U5739" s="832">
        <v>0</v>
      </c>
      <c r="V5739" s="832">
        <v>0</v>
      </c>
      <c r="W5739" s="832">
        <v>0</v>
      </c>
      <c r="X5739" s="832">
        <v>0</v>
      </c>
      <c r="Y5739" s="832">
        <v>0</v>
      </c>
      <c r="Z5739" s="832">
        <v>0</v>
      </c>
      <c r="AA5739" s="832">
        <v>0</v>
      </c>
      <c r="AB5739" s="832">
        <v>0</v>
      </c>
      <c r="AC5739" s="832">
        <v>0</v>
      </c>
      <c r="AD5739" s="832">
        <v>0</v>
      </c>
      <c r="AE5739" s="832">
        <v>0</v>
      </c>
      <c r="AF5739" s="832">
        <v>0</v>
      </c>
      <c r="AG5739" s="832">
        <v>0</v>
      </c>
      <c r="AH5739" s="832">
        <v>0</v>
      </c>
      <c r="AI5739" s="832">
        <v>0</v>
      </c>
    </row>
    <row r="5740" spans="1:35" ht="15" customHeight="1">
      <c r="A5740" s="832" t="s">
        <v>1150</v>
      </c>
      <c r="B5740" s="832">
        <v>2026</v>
      </c>
      <c r="C5740" s="832" t="s">
        <v>2357</v>
      </c>
      <c r="D5740" s="832" t="s">
        <v>2358</v>
      </c>
      <c r="E5740" s="832" t="s">
        <v>2226</v>
      </c>
      <c r="F5740" s="832" t="s">
        <v>2226</v>
      </c>
      <c r="G5740" s="832">
        <v>0</v>
      </c>
      <c r="H5740" s="832">
        <v>0</v>
      </c>
      <c r="I5740" s="832">
        <v>0</v>
      </c>
      <c r="J5740" s="832">
        <v>0</v>
      </c>
      <c r="K5740" s="832">
        <v>0</v>
      </c>
      <c r="L5740" s="832">
        <v>0</v>
      </c>
      <c r="M5740" s="832">
        <v>0</v>
      </c>
      <c r="N5740" s="832">
        <v>0</v>
      </c>
      <c r="O5740" s="832">
        <v>0</v>
      </c>
      <c r="P5740" s="832">
        <v>0</v>
      </c>
      <c r="Q5740" s="832">
        <v>0</v>
      </c>
      <c r="R5740" s="832">
        <v>0</v>
      </c>
      <c r="S5740" s="832">
        <v>0</v>
      </c>
      <c r="T5740" s="832">
        <v>0</v>
      </c>
      <c r="U5740" s="832">
        <v>0</v>
      </c>
      <c r="V5740" s="832">
        <v>0</v>
      </c>
      <c r="W5740" s="832">
        <v>0</v>
      </c>
      <c r="X5740" s="832">
        <v>0</v>
      </c>
      <c r="Y5740" s="832">
        <v>0</v>
      </c>
      <c r="Z5740" s="832">
        <v>0</v>
      </c>
      <c r="AA5740" s="832">
        <v>0</v>
      </c>
      <c r="AB5740" s="832">
        <v>0</v>
      </c>
      <c r="AC5740" s="832">
        <v>0</v>
      </c>
      <c r="AD5740" s="832">
        <v>0</v>
      </c>
      <c r="AE5740" s="832">
        <v>0</v>
      </c>
      <c r="AF5740" s="832">
        <v>0</v>
      </c>
      <c r="AG5740" s="832">
        <v>0</v>
      </c>
      <c r="AH5740" s="832">
        <v>0</v>
      </c>
      <c r="AI5740" s="832">
        <v>0</v>
      </c>
    </row>
    <row r="5741" spans="1:35" ht="15" customHeight="1">
      <c r="A5741" s="832" t="s">
        <v>1150</v>
      </c>
      <c r="B5741" s="832">
        <v>2026</v>
      </c>
      <c r="C5741" s="832" t="s">
        <v>2359</v>
      </c>
      <c r="D5741" s="832" t="s">
        <v>2360</v>
      </c>
      <c r="E5741" s="832" t="s">
        <v>2226</v>
      </c>
      <c r="F5741" s="832" t="s">
        <v>2226</v>
      </c>
      <c r="G5741" s="832">
        <v>0</v>
      </c>
      <c r="H5741" s="832">
        <v>65716.600000000006</v>
      </c>
      <c r="I5741" s="832">
        <v>233314.82</v>
      </c>
      <c r="J5741" s="832">
        <v>233314.82</v>
      </c>
      <c r="K5741" s="832">
        <v>398154.73</v>
      </c>
      <c r="L5741" s="832">
        <v>633928.89</v>
      </c>
      <c r="M5741" s="832">
        <v>633928.89</v>
      </c>
      <c r="N5741" s="832">
        <v>633928.89</v>
      </c>
      <c r="O5741" s="832">
        <v>633928.89</v>
      </c>
      <c r="P5741" s="832">
        <v>0</v>
      </c>
      <c r="Q5741" s="832">
        <v>0</v>
      </c>
      <c r="R5741" s="832">
        <v>0</v>
      </c>
      <c r="S5741" s="832">
        <v>79241.11</v>
      </c>
      <c r="T5741" s="832">
        <v>79241.11</v>
      </c>
      <c r="U5741" s="832">
        <v>0</v>
      </c>
      <c r="V5741" s="832">
        <v>0</v>
      </c>
      <c r="W5741" s="832">
        <v>1</v>
      </c>
      <c r="X5741" s="832">
        <v>4</v>
      </c>
      <c r="Y5741" s="832">
        <v>4</v>
      </c>
      <c r="Z5741" s="832">
        <v>7</v>
      </c>
      <c r="AA5741" s="832">
        <v>11</v>
      </c>
      <c r="AB5741" s="832">
        <v>11</v>
      </c>
      <c r="AC5741" s="832">
        <v>11</v>
      </c>
      <c r="AD5741" s="832">
        <v>11</v>
      </c>
      <c r="AE5741" s="832">
        <v>0</v>
      </c>
      <c r="AF5741" s="832">
        <v>0</v>
      </c>
      <c r="AG5741" s="832">
        <v>0</v>
      </c>
      <c r="AH5741" s="832">
        <v>1</v>
      </c>
      <c r="AI5741" s="832">
        <v>1</v>
      </c>
    </row>
    <row r="5742" spans="1:35" ht="15" customHeight="1">
      <c r="A5742" s="832" t="s">
        <v>1150</v>
      </c>
      <c r="B5742" s="832">
        <v>2026</v>
      </c>
      <c r="C5742" s="832" t="s">
        <v>2361</v>
      </c>
      <c r="D5742" s="832" t="s">
        <v>2362</v>
      </c>
      <c r="E5742" s="832" t="s">
        <v>2226</v>
      </c>
      <c r="F5742" s="832" t="s">
        <v>2226</v>
      </c>
      <c r="G5742" s="832">
        <v>58868.480000000003</v>
      </c>
      <c r="H5742" s="832">
        <v>110666.48</v>
      </c>
      <c r="I5742" s="832">
        <v>463784.14</v>
      </c>
      <c r="J5742" s="832">
        <v>463784.14</v>
      </c>
      <c r="K5742" s="832">
        <v>463784.14</v>
      </c>
      <c r="L5742" s="832">
        <v>463784.14</v>
      </c>
      <c r="M5742" s="832">
        <v>463784.14</v>
      </c>
      <c r="N5742" s="832">
        <v>463784.14</v>
      </c>
      <c r="O5742" s="832">
        <v>463784.14</v>
      </c>
      <c r="P5742" s="832">
        <v>0</v>
      </c>
      <c r="Q5742" s="832">
        <v>0</v>
      </c>
      <c r="R5742" s="832">
        <v>0</v>
      </c>
      <c r="S5742" s="832">
        <v>57973.02</v>
      </c>
      <c r="T5742" s="832">
        <v>57973.02</v>
      </c>
      <c r="U5742" s="832">
        <v>0</v>
      </c>
      <c r="V5742" s="832">
        <v>1</v>
      </c>
      <c r="W5742" s="832">
        <v>2</v>
      </c>
      <c r="X5742" s="832">
        <v>9</v>
      </c>
      <c r="Y5742" s="832">
        <v>9</v>
      </c>
      <c r="Z5742" s="832">
        <v>9</v>
      </c>
      <c r="AA5742" s="832">
        <v>9</v>
      </c>
      <c r="AB5742" s="832">
        <v>9</v>
      </c>
      <c r="AC5742" s="832">
        <v>9</v>
      </c>
      <c r="AD5742" s="832">
        <v>9</v>
      </c>
      <c r="AE5742" s="832">
        <v>0</v>
      </c>
      <c r="AF5742" s="832">
        <v>0</v>
      </c>
      <c r="AG5742" s="832">
        <v>0</v>
      </c>
      <c r="AH5742" s="832">
        <v>1</v>
      </c>
      <c r="AI5742" s="832">
        <v>1</v>
      </c>
    </row>
    <row r="5743" spans="1:35" ht="15" customHeight="1">
      <c r="A5743" s="832" t="s">
        <v>1150</v>
      </c>
      <c r="B5743" s="832">
        <v>2026</v>
      </c>
      <c r="C5743" s="832" t="s">
        <v>2363</v>
      </c>
      <c r="D5743" s="832" t="s">
        <v>2360</v>
      </c>
      <c r="E5743" s="832" t="s">
        <v>2226</v>
      </c>
      <c r="F5743" s="832" t="s">
        <v>2226</v>
      </c>
      <c r="G5743" s="832">
        <v>0</v>
      </c>
      <c r="H5743" s="832">
        <v>0</v>
      </c>
      <c r="I5743" s="832">
        <v>0</v>
      </c>
      <c r="J5743" s="832">
        <v>0</v>
      </c>
      <c r="K5743" s="832">
        <v>0</v>
      </c>
      <c r="L5743" s="832">
        <v>0</v>
      </c>
      <c r="M5743" s="832">
        <v>0</v>
      </c>
      <c r="N5743" s="832">
        <v>0</v>
      </c>
      <c r="O5743" s="832">
        <v>0</v>
      </c>
      <c r="P5743" s="832">
        <v>0</v>
      </c>
      <c r="Q5743" s="832">
        <v>0</v>
      </c>
      <c r="R5743" s="832">
        <v>0</v>
      </c>
      <c r="S5743" s="832">
        <v>0</v>
      </c>
      <c r="T5743" s="832">
        <v>0</v>
      </c>
      <c r="U5743" s="832">
        <v>0</v>
      </c>
      <c r="V5743" s="832">
        <v>0</v>
      </c>
      <c r="W5743" s="832">
        <v>0</v>
      </c>
      <c r="X5743" s="832">
        <v>0</v>
      </c>
      <c r="Y5743" s="832">
        <v>0</v>
      </c>
      <c r="Z5743" s="832">
        <v>0</v>
      </c>
      <c r="AA5743" s="832">
        <v>0</v>
      </c>
      <c r="AB5743" s="832">
        <v>0</v>
      </c>
      <c r="AC5743" s="832">
        <v>0</v>
      </c>
      <c r="AD5743" s="832">
        <v>0</v>
      </c>
      <c r="AE5743" s="832">
        <v>0</v>
      </c>
      <c r="AF5743" s="832">
        <v>0</v>
      </c>
      <c r="AG5743" s="832">
        <v>0</v>
      </c>
      <c r="AH5743" s="832">
        <v>0</v>
      </c>
      <c r="AI5743" s="832">
        <v>0</v>
      </c>
    </row>
    <row r="5744" spans="1:35" ht="15" customHeight="1">
      <c r="A5744" s="832" t="s">
        <v>1150</v>
      </c>
      <c r="B5744" s="832">
        <v>2026</v>
      </c>
      <c r="C5744" s="832" t="s">
        <v>2364</v>
      </c>
      <c r="D5744" s="832" t="s">
        <v>2365</v>
      </c>
      <c r="E5744" s="832" t="s">
        <v>2226</v>
      </c>
      <c r="F5744" s="832" t="s">
        <v>2226</v>
      </c>
      <c r="G5744" s="832">
        <v>109208.59</v>
      </c>
      <c r="H5744" s="832">
        <v>248993.41</v>
      </c>
      <c r="I5744" s="832">
        <v>248993.41</v>
      </c>
      <c r="J5744" s="832">
        <v>248993.41</v>
      </c>
      <c r="K5744" s="832">
        <v>404463.41</v>
      </c>
      <c r="L5744" s="832">
        <v>404463.41</v>
      </c>
      <c r="M5744" s="832">
        <v>486861.51</v>
      </c>
      <c r="N5744" s="832">
        <v>486861.51</v>
      </c>
      <c r="O5744" s="832">
        <v>486861.51</v>
      </c>
      <c r="P5744" s="832">
        <v>0</v>
      </c>
      <c r="Q5744" s="832">
        <v>0</v>
      </c>
      <c r="R5744" s="832">
        <v>0</v>
      </c>
      <c r="S5744" s="832">
        <v>60857.69</v>
      </c>
      <c r="T5744" s="832">
        <v>60857.69</v>
      </c>
      <c r="U5744" s="832">
        <v>0</v>
      </c>
      <c r="V5744" s="832">
        <v>1</v>
      </c>
      <c r="W5744" s="832">
        <v>3</v>
      </c>
      <c r="X5744" s="832">
        <v>3</v>
      </c>
      <c r="Y5744" s="832">
        <v>3</v>
      </c>
      <c r="Z5744" s="832">
        <v>5</v>
      </c>
      <c r="AA5744" s="832">
        <v>5</v>
      </c>
      <c r="AB5744" s="832">
        <v>6</v>
      </c>
      <c r="AC5744" s="832">
        <v>6</v>
      </c>
      <c r="AD5744" s="832">
        <v>6</v>
      </c>
      <c r="AE5744" s="832">
        <v>0</v>
      </c>
      <c r="AF5744" s="832">
        <v>0</v>
      </c>
      <c r="AG5744" s="832">
        <v>0</v>
      </c>
      <c r="AH5744" s="832">
        <v>1</v>
      </c>
      <c r="AI5744" s="832">
        <v>1</v>
      </c>
    </row>
    <row r="5745" spans="1:35" ht="15" customHeight="1">
      <c r="A5745" s="832" t="s">
        <v>1150</v>
      </c>
      <c r="B5745" s="832">
        <v>2026</v>
      </c>
      <c r="C5745" s="832" t="s">
        <v>2366</v>
      </c>
      <c r="D5745" s="832" t="s">
        <v>2367</v>
      </c>
      <c r="E5745" s="832" t="s">
        <v>2368</v>
      </c>
      <c r="F5745" s="832" t="s">
        <v>2226</v>
      </c>
      <c r="G5745" s="832">
        <v>445526.65</v>
      </c>
      <c r="H5745" s="832">
        <v>844825.69</v>
      </c>
      <c r="I5745" s="832">
        <v>1278219.26</v>
      </c>
      <c r="J5745" s="832">
        <v>1653258.33</v>
      </c>
      <c r="K5745" s="832">
        <v>1976517.23</v>
      </c>
      <c r="L5745" s="832">
        <v>2306693.1200000001</v>
      </c>
      <c r="M5745" s="832">
        <v>2633783.16</v>
      </c>
      <c r="N5745" s="832">
        <v>2933624.73</v>
      </c>
      <c r="O5745" s="832">
        <v>3060176.2</v>
      </c>
      <c r="P5745" s="832">
        <v>0</v>
      </c>
      <c r="Q5745" s="832">
        <v>0</v>
      </c>
      <c r="R5745" s="832">
        <v>0</v>
      </c>
      <c r="S5745" s="832">
        <v>366703.09</v>
      </c>
      <c r="T5745" s="832">
        <v>366703.09</v>
      </c>
      <c r="U5745" s="832">
        <v>0</v>
      </c>
      <c r="V5745" s="832">
        <v>1059</v>
      </c>
      <c r="W5745" s="832">
        <v>2136</v>
      </c>
      <c r="X5745" s="832">
        <v>3225</v>
      </c>
      <c r="Y5745" s="832">
        <v>4162</v>
      </c>
      <c r="Z5745" s="832">
        <v>5069</v>
      </c>
      <c r="AA5745" s="832">
        <v>5930</v>
      </c>
      <c r="AB5745" s="832">
        <v>6772</v>
      </c>
      <c r="AC5745" s="832">
        <v>7519</v>
      </c>
      <c r="AD5745" s="832">
        <v>7830</v>
      </c>
      <c r="AE5745" s="832">
        <v>0</v>
      </c>
      <c r="AF5745" s="832">
        <v>0</v>
      </c>
      <c r="AG5745" s="832">
        <v>0</v>
      </c>
      <c r="AH5745" s="832">
        <v>940</v>
      </c>
      <c r="AI5745" s="832">
        <v>940</v>
      </c>
    </row>
    <row r="5746" spans="1:35" ht="15" customHeight="1">
      <c r="A5746" s="832" t="s">
        <v>1150</v>
      </c>
      <c r="B5746" s="832">
        <v>2026</v>
      </c>
      <c r="C5746" s="832" t="s">
        <v>2369</v>
      </c>
      <c r="D5746" s="832" t="s">
        <v>2370</v>
      </c>
      <c r="E5746" s="832" t="s">
        <v>2368</v>
      </c>
      <c r="F5746" s="832" t="s">
        <v>2226</v>
      </c>
      <c r="G5746" s="832">
        <v>5311.39</v>
      </c>
      <c r="H5746" s="832">
        <v>10996.89</v>
      </c>
      <c r="I5746" s="832">
        <v>26609.64</v>
      </c>
      <c r="J5746" s="832">
        <v>45224.11</v>
      </c>
      <c r="K5746" s="832">
        <v>56115.12</v>
      </c>
      <c r="L5746" s="832">
        <v>70642.14</v>
      </c>
      <c r="M5746" s="832">
        <v>85717.13</v>
      </c>
      <c r="N5746" s="832">
        <v>97965.71</v>
      </c>
      <c r="O5746" s="832">
        <v>111176.38</v>
      </c>
      <c r="P5746" s="832">
        <v>0</v>
      </c>
      <c r="Q5746" s="832">
        <v>0</v>
      </c>
      <c r="R5746" s="832">
        <v>0</v>
      </c>
      <c r="S5746" s="832">
        <v>12245.71</v>
      </c>
      <c r="T5746" s="832">
        <v>12245.71</v>
      </c>
      <c r="U5746" s="832">
        <v>0</v>
      </c>
      <c r="V5746" s="832">
        <v>81</v>
      </c>
      <c r="W5746" s="832">
        <v>145</v>
      </c>
      <c r="X5746" s="832">
        <v>244</v>
      </c>
      <c r="Y5746" s="832">
        <v>361</v>
      </c>
      <c r="Z5746" s="832">
        <v>457</v>
      </c>
      <c r="AA5746" s="832">
        <v>560</v>
      </c>
      <c r="AB5746" s="832">
        <v>659</v>
      </c>
      <c r="AC5746" s="832">
        <v>761</v>
      </c>
      <c r="AD5746" s="832">
        <v>811</v>
      </c>
      <c r="AE5746" s="832">
        <v>0</v>
      </c>
      <c r="AF5746" s="832">
        <v>0</v>
      </c>
      <c r="AG5746" s="832">
        <v>0</v>
      </c>
      <c r="AH5746" s="832">
        <v>95</v>
      </c>
      <c r="AI5746" s="832">
        <v>95</v>
      </c>
    </row>
    <row r="5747" spans="1:35" ht="15" customHeight="1">
      <c r="A5747" s="832" t="s">
        <v>1150</v>
      </c>
      <c r="B5747" s="832">
        <v>2026</v>
      </c>
      <c r="C5747" s="832" t="s">
        <v>2371</v>
      </c>
      <c r="D5747" s="832" t="s">
        <v>2372</v>
      </c>
      <c r="E5747" s="832" t="s">
        <v>2368</v>
      </c>
      <c r="F5747" s="832" t="s">
        <v>2226</v>
      </c>
      <c r="G5747" s="832">
        <v>14735.98</v>
      </c>
      <c r="H5747" s="832">
        <v>29921.25</v>
      </c>
      <c r="I5747" s="832">
        <v>56938.84</v>
      </c>
      <c r="J5747" s="832">
        <v>81573.539999999994</v>
      </c>
      <c r="K5747" s="832">
        <v>103344.85</v>
      </c>
      <c r="L5747" s="832">
        <v>124051.63</v>
      </c>
      <c r="M5747" s="832">
        <v>142971.9</v>
      </c>
      <c r="N5747" s="832">
        <v>162073.57999999999</v>
      </c>
      <c r="O5747" s="832">
        <v>166734.22</v>
      </c>
      <c r="P5747" s="832">
        <v>0</v>
      </c>
      <c r="Q5747" s="832">
        <v>0</v>
      </c>
      <c r="R5747" s="832">
        <v>0</v>
      </c>
      <c r="S5747" s="832">
        <v>20259.2</v>
      </c>
      <c r="T5747" s="832">
        <v>20259.2</v>
      </c>
      <c r="U5747" s="832">
        <v>0</v>
      </c>
      <c r="V5747" s="832">
        <v>104</v>
      </c>
      <c r="W5747" s="832">
        <v>219</v>
      </c>
      <c r="X5747" s="832">
        <v>413</v>
      </c>
      <c r="Y5747" s="832">
        <v>609</v>
      </c>
      <c r="Z5747" s="832">
        <v>777</v>
      </c>
      <c r="AA5747" s="832">
        <v>952</v>
      </c>
      <c r="AB5747" s="832">
        <v>1137</v>
      </c>
      <c r="AC5747" s="832">
        <v>1241</v>
      </c>
      <c r="AD5747" s="832">
        <v>1292</v>
      </c>
      <c r="AE5747" s="832">
        <v>0</v>
      </c>
      <c r="AF5747" s="832">
        <v>0</v>
      </c>
      <c r="AG5747" s="832">
        <v>0</v>
      </c>
      <c r="AH5747" s="832">
        <v>155</v>
      </c>
      <c r="AI5747" s="832">
        <v>155</v>
      </c>
    </row>
    <row r="5748" spans="1:35" ht="15" customHeight="1">
      <c r="A5748" s="832" t="s">
        <v>1150</v>
      </c>
      <c r="B5748" s="832">
        <v>2026</v>
      </c>
      <c r="C5748" s="832" t="s">
        <v>2373</v>
      </c>
      <c r="D5748" s="832" t="s">
        <v>2374</v>
      </c>
      <c r="E5748" s="832" t="s">
        <v>2368</v>
      </c>
      <c r="F5748" s="832" t="s">
        <v>2226</v>
      </c>
      <c r="G5748" s="832">
        <v>47640.78</v>
      </c>
      <c r="H5748" s="832">
        <v>98634.53</v>
      </c>
      <c r="I5748" s="832">
        <v>152786.31</v>
      </c>
      <c r="J5748" s="832">
        <v>232623.8</v>
      </c>
      <c r="K5748" s="832">
        <v>300731.2</v>
      </c>
      <c r="L5748" s="832">
        <v>379659.3</v>
      </c>
      <c r="M5748" s="832">
        <v>434311.7</v>
      </c>
      <c r="N5748" s="832">
        <v>493386.49</v>
      </c>
      <c r="O5748" s="832">
        <v>518621.06</v>
      </c>
      <c r="P5748" s="832">
        <v>0</v>
      </c>
      <c r="Q5748" s="832">
        <v>0</v>
      </c>
      <c r="R5748" s="832">
        <v>0</v>
      </c>
      <c r="S5748" s="832">
        <v>61673.31</v>
      </c>
      <c r="T5748" s="832">
        <v>61673.31</v>
      </c>
      <c r="U5748" s="832">
        <v>0</v>
      </c>
      <c r="V5748" s="832">
        <v>397</v>
      </c>
      <c r="W5748" s="832">
        <v>784</v>
      </c>
      <c r="X5748" s="832">
        <v>1173</v>
      </c>
      <c r="Y5748" s="832">
        <v>1806</v>
      </c>
      <c r="Z5748" s="832">
        <v>2341</v>
      </c>
      <c r="AA5748" s="832">
        <v>2826</v>
      </c>
      <c r="AB5748" s="832">
        <v>3203</v>
      </c>
      <c r="AC5748" s="832">
        <v>3562</v>
      </c>
      <c r="AD5748" s="832">
        <v>3743</v>
      </c>
      <c r="AE5748" s="832">
        <v>0</v>
      </c>
      <c r="AF5748" s="832">
        <v>0</v>
      </c>
      <c r="AG5748" s="832">
        <v>0</v>
      </c>
      <c r="AH5748" s="832">
        <v>445</v>
      </c>
      <c r="AI5748" s="832">
        <v>445</v>
      </c>
    </row>
    <row r="5749" spans="1:35" ht="15" customHeight="1">
      <c r="A5749" s="832" t="s">
        <v>1150</v>
      </c>
      <c r="B5749" s="832">
        <v>2026</v>
      </c>
      <c r="C5749" s="832" t="s">
        <v>2375</v>
      </c>
      <c r="D5749" s="832" t="s">
        <v>2376</v>
      </c>
      <c r="E5749" s="832" t="s">
        <v>2368</v>
      </c>
      <c r="F5749" s="832" t="s">
        <v>2226</v>
      </c>
      <c r="G5749" s="832">
        <v>0</v>
      </c>
      <c r="H5749" s="832">
        <v>0</v>
      </c>
      <c r="I5749" s="832">
        <v>0</v>
      </c>
      <c r="J5749" s="832">
        <v>0</v>
      </c>
      <c r="K5749" s="832">
        <v>0</v>
      </c>
      <c r="L5749" s="832">
        <v>0</v>
      </c>
      <c r="M5749" s="832">
        <v>0</v>
      </c>
      <c r="N5749" s="832">
        <v>0</v>
      </c>
      <c r="O5749" s="832">
        <v>0</v>
      </c>
      <c r="P5749" s="832">
        <v>0</v>
      </c>
      <c r="Q5749" s="832">
        <v>0</v>
      </c>
      <c r="R5749" s="832">
        <v>0</v>
      </c>
      <c r="S5749" s="832">
        <v>0</v>
      </c>
      <c r="T5749" s="832">
        <v>0</v>
      </c>
      <c r="U5749" s="832">
        <v>0</v>
      </c>
      <c r="V5749" s="832">
        <v>0</v>
      </c>
      <c r="W5749" s="832">
        <v>0</v>
      </c>
      <c r="X5749" s="832">
        <v>0</v>
      </c>
      <c r="Y5749" s="832">
        <v>0</v>
      </c>
      <c r="Z5749" s="832">
        <v>0</v>
      </c>
      <c r="AA5749" s="832">
        <v>0</v>
      </c>
      <c r="AB5749" s="832">
        <v>0</v>
      </c>
      <c r="AC5749" s="832">
        <v>0</v>
      </c>
      <c r="AD5749" s="832">
        <v>0</v>
      </c>
      <c r="AE5749" s="832">
        <v>0</v>
      </c>
      <c r="AF5749" s="832">
        <v>0</v>
      </c>
      <c r="AG5749" s="832">
        <v>0</v>
      </c>
      <c r="AH5749" s="832">
        <v>0</v>
      </c>
      <c r="AI5749" s="832">
        <v>0</v>
      </c>
    </row>
    <row r="5750" spans="1:35" ht="15" customHeight="1">
      <c r="A5750" s="832" t="s">
        <v>1150</v>
      </c>
      <c r="B5750" s="832">
        <v>2026</v>
      </c>
      <c r="C5750" s="832" t="s">
        <v>2377</v>
      </c>
      <c r="D5750" s="832" t="s">
        <v>2378</v>
      </c>
      <c r="E5750" s="832" t="s">
        <v>2368</v>
      </c>
      <c r="F5750" s="832" t="s">
        <v>2226</v>
      </c>
      <c r="G5750" s="832">
        <v>0</v>
      </c>
      <c r="H5750" s="832">
        <v>0</v>
      </c>
      <c r="I5750" s="832">
        <v>0</v>
      </c>
      <c r="J5750" s="832">
        <v>0</v>
      </c>
      <c r="K5750" s="832">
        <v>0</v>
      </c>
      <c r="L5750" s="832">
        <v>0</v>
      </c>
      <c r="M5750" s="832">
        <v>0</v>
      </c>
      <c r="N5750" s="832">
        <v>0</v>
      </c>
      <c r="O5750" s="832">
        <v>0</v>
      </c>
      <c r="P5750" s="832">
        <v>0</v>
      </c>
      <c r="Q5750" s="832">
        <v>0</v>
      </c>
      <c r="R5750" s="832">
        <v>0</v>
      </c>
      <c r="S5750" s="832">
        <v>0</v>
      </c>
      <c r="T5750" s="832">
        <v>0</v>
      </c>
      <c r="U5750" s="832">
        <v>0</v>
      </c>
      <c r="V5750" s="832">
        <v>0</v>
      </c>
      <c r="W5750" s="832">
        <v>0</v>
      </c>
      <c r="X5750" s="832">
        <v>0</v>
      </c>
      <c r="Y5750" s="832">
        <v>0</v>
      </c>
      <c r="Z5750" s="832">
        <v>0</v>
      </c>
      <c r="AA5750" s="832">
        <v>0</v>
      </c>
      <c r="AB5750" s="832">
        <v>0</v>
      </c>
      <c r="AC5750" s="832">
        <v>0</v>
      </c>
      <c r="AD5750" s="832">
        <v>0</v>
      </c>
      <c r="AE5750" s="832">
        <v>0</v>
      </c>
      <c r="AF5750" s="832">
        <v>0</v>
      </c>
      <c r="AG5750" s="832">
        <v>0</v>
      </c>
      <c r="AH5750" s="832">
        <v>0</v>
      </c>
      <c r="AI5750" s="832">
        <v>0</v>
      </c>
    </row>
    <row r="5751" spans="1:35" ht="15" customHeight="1">
      <c r="A5751" s="832" t="s">
        <v>1150</v>
      </c>
      <c r="B5751" s="832">
        <v>2026</v>
      </c>
      <c r="C5751" s="832" t="s">
        <v>2379</v>
      </c>
      <c r="D5751" s="832" t="s">
        <v>2380</v>
      </c>
      <c r="E5751" s="832" t="s">
        <v>2368</v>
      </c>
      <c r="F5751" s="832" t="s">
        <v>2226</v>
      </c>
      <c r="G5751" s="832">
        <v>200449.43</v>
      </c>
      <c r="H5751" s="832">
        <v>354832.46</v>
      </c>
      <c r="I5751" s="832">
        <v>501874.43</v>
      </c>
      <c r="J5751" s="832">
        <v>546966.81000000006</v>
      </c>
      <c r="K5751" s="832">
        <v>617560.9</v>
      </c>
      <c r="L5751" s="832">
        <v>701956.17</v>
      </c>
      <c r="M5751" s="832">
        <v>809605.18</v>
      </c>
      <c r="N5751" s="832">
        <v>852113.79</v>
      </c>
      <c r="O5751" s="832">
        <v>973300.83</v>
      </c>
      <c r="P5751" s="832">
        <v>0</v>
      </c>
      <c r="Q5751" s="832">
        <v>0</v>
      </c>
      <c r="R5751" s="832">
        <v>0</v>
      </c>
      <c r="S5751" s="832">
        <v>106514.22</v>
      </c>
      <c r="T5751" s="832">
        <v>106514.22</v>
      </c>
      <c r="U5751" s="832">
        <v>0</v>
      </c>
      <c r="V5751" s="832">
        <v>242</v>
      </c>
      <c r="W5751" s="832">
        <v>451</v>
      </c>
      <c r="X5751" s="832">
        <v>630</v>
      </c>
      <c r="Y5751" s="832">
        <v>707</v>
      </c>
      <c r="Z5751" s="832">
        <v>829</v>
      </c>
      <c r="AA5751" s="832">
        <v>1005</v>
      </c>
      <c r="AB5751" s="832">
        <v>1224</v>
      </c>
      <c r="AC5751" s="832">
        <v>1377</v>
      </c>
      <c r="AD5751" s="832">
        <v>1508</v>
      </c>
      <c r="AE5751" s="832">
        <v>0</v>
      </c>
      <c r="AF5751" s="832">
        <v>0</v>
      </c>
      <c r="AG5751" s="832">
        <v>0</v>
      </c>
      <c r="AH5751" s="832">
        <v>172</v>
      </c>
      <c r="AI5751" s="832">
        <v>172</v>
      </c>
    </row>
    <row r="5752" spans="1:35" ht="15" customHeight="1">
      <c r="A5752" s="832" t="s">
        <v>1150</v>
      </c>
      <c r="B5752" s="832">
        <v>2026</v>
      </c>
      <c r="C5752" s="832" t="s">
        <v>2381</v>
      </c>
      <c r="D5752" s="832" t="s">
        <v>2382</v>
      </c>
      <c r="E5752" s="832" t="s">
        <v>2368</v>
      </c>
      <c r="F5752" s="832" t="s">
        <v>2226</v>
      </c>
      <c r="G5752" s="832">
        <v>15763.85</v>
      </c>
      <c r="H5752" s="832">
        <v>24281.4</v>
      </c>
      <c r="I5752" s="832">
        <v>42860.67</v>
      </c>
      <c r="J5752" s="832">
        <v>63814.3</v>
      </c>
      <c r="K5752" s="832">
        <v>78918.17</v>
      </c>
      <c r="L5752" s="832">
        <v>94170.33</v>
      </c>
      <c r="M5752" s="832">
        <v>103673.06</v>
      </c>
      <c r="N5752" s="832">
        <v>121172.27</v>
      </c>
      <c r="O5752" s="832">
        <v>126886.13</v>
      </c>
      <c r="P5752" s="832">
        <v>0</v>
      </c>
      <c r="Q5752" s="832">
        <v>0</v>
      </c>
      <c r="R5752" s="832">
        <v>0</v>
      </c>
      <c r="S5752" s="832">
        <v>15146.53</v>
      </c>
      <c r="T5752" s="832">
        <v>15146.53</v>
      </c>
      <c r="U5752" s="832">
        <v>0</v>
      </c>
      <c r="V5752" s="832">
        <v>115</v>
      </c>
      <c r="W5752" s="832">
        <v>196</v>
      </c>
      <c r="X5752" s="832">
        <v>308</v>
      </c>
      <c r="Y5752" s="832">
        <v>411</v>
      </c>
      <c r="Z5752" s="832">
        <v>500</v>
      </c>
      <c r="AA5752" s="832">
        <v>658</v>
      </c>
      <c r="AB5752" s="832">
        <v>807</v>
      </c>
      <c r="AC5752" s="832">
        <v>892</v>
      </c>
      <c r="AD5752" s="832">
        <v>929</v>
      </c>
      <c r="AE5752" s="832">
        <v>0</v>
      </c>
      <c r="AF5752" s="832">
        <v>0</v>
      </c>
      <c r="AG5752" s="832">
        <v>0</v>
      </c>
      <c r="AH5752" s="832">
        <v>112</v>
      </c>
      <c r="AI5752" s="832">
        <v>112</v>
      </c>
    </row>
    <row r="5753" spans="1:35" ht="15" customHeight="1">
      <c r="A5753" s="832" t="s">
        <v>1150</v>
      </c>
      <c r="B5753" s="832">
        <v>2026</v>
      </c>
      <c r="C5753" s="832" t="s">
        <v>2383</v>
      </c>
      <c r="D5753" s="832" t="s">
        <v>2384</v>
      </c>
      <c r="E5753" s="832" t="s">
        <v>2368</v>
      </c>
      <c r="F5753" s="832" t="s">
        <v>2226</v>
      </c>
      <c r="G5753" s="832">
        <v>0</v>
      </c>
      <c r="H5753" s="832">
        <v>0</v>
      </c>
      <c r="I5753" s="832">
        <v>0</v>
      </c>
      <c r="J5753" s="832">
        <v>0</v>
      </c>
      <c r="K5753" s="832">
        <v>0</v>
      </c>
      <c r="L5753" s="832">
        <v>0</v>
      </c>
      <c r="M5753" s="832">
        <v>0</v>
      </c>
      <c r="N5753" s="832">
        <v>0</v>
      </c>
      <c r="O5753" s="832">
        <v>0</v>
      </c>
      <c r="P5753" s="832">
        <v>0</v>
      </c>
      <c r="Q5753" s="832">
        <v>0</v>
      </c>
      <c r="R5753" s="832">
        <v>0</v>
      </c>
      <c r="S5753" s="832">
        <v>0</v>
      </c>
      <c r="T5753" s="832">
        <v>0</v>
      </c>
      <c r="U5753" s="832">
        <v>0</v>
      </c>
      <c r="V5753" s="832">
        <v>0</v>
      </c>
      <c r="W5753" s="832">
        <v>0</v>
      </c>
      <c r="X5753" s="832">
        <v>0</v>
      </c>
      <c r="Y5753" s="832">
        <v>0</v>
      </c>
      <c r="Z5753" s="832">
        <v>0</v>
      </c>
      <c r="AA5753" s="832">
        <v>0</v>
      </c>
      <c r="AB5753" s="832">
        <v>0</v>
      </c>
      <c r="AC5753" s="832">
        <v>0</v>
      </c>
      <c r="AD5753" s="832">
        <v>0</v>
      </c>
      <c r="AE5753" s="832">
        <v>0</v>
      </c>
      <c r="AF5753" s="832">
        <v>0</v>
      </c>
      <c r="AG5753" s="832">
        <v>0</v>
      </c>
      <c r="AH5753" s="832">
        <v>0</v>
      </c>
      <c r="AI5753" s="832">
        <v>0</v>
      </c>
    </row>
    <row r="5754" spans="1:35" ht="15" customHeight="1">
      <c r="A5754" s="832" t="s">
        <v>1150</v>
      </c>
      <c r="B5754" s="832">
        <v>2026</v>
      </c>
      <c r="C5754" s="832" t="s">
        <v>2385</v>
      </c>
      <c r="D5754" s="832" t="s">
        <v>2386</v>
      </c>
      <c r="E5754" s="832" t="s">
        <v>2368</v>
      </c>
      <c r="F5754" s="832" t="s">
        <v>2226</v>
      </c>
      <c r="G5754" s="832">
        <v>61424.61</v>
      </c>
      <c r="H5754" s="832">
        <v>103973.57</v>
      </c>
      <c r="I5754" s="832">
        <v>147490.38</v>
      </c>
      <c r="J5754" s="832">
        <v>214488.47</v>
      </c>
      <c r="K5754" s="832">
        <v>258633.4</v>
      </c>
      <c r="L5754" s="832">
        <v>294850.87</v>
      </c>
      <c r="M5754" s="832">
        <v>333771.46999999997</v>
      </c>
      <c r="N5754" s="832">
        <v>371557.71</v>
      </c>
      <c r="O5754" s="832">
        <v>383755.3</v>
      </c>
      <c r="P5754" s="832">
        <v>0</v>
      </c>
      <c r="Q5754" s="832">
        <v>0</v>
      </c>
      <c r="R5754" s="832">
        <v>0</v>
      </c>
      <c r="S5754" s="832">
        <v>46444.71</v>
      </c>
      <c r="T5754" s="832">
        <v>46444.71</v>
      </c>
      <c r="U5754" s="832">
        <v>0</v>
      </c>
      <c r="V5754" s="832">
        <v>75</v>
      </c>
      <c r="W5754" s="832">
        <v>123</v>
      </c>
      <c r="X5754" s="832">
        <v>176</v>
      </c>
      <c r="Y5754" s="832">
        <v>267</v>
      </c>
      <c r="Z5754" s="832">
        <v>328</v>
      </c>
      <c r="AA5754" s="832">
        <v>377</v>
      </c>
      <c r="AB5754" s="832">
        <v>423</v>
      </c>
      <c r="AC5754" s="832">
        <v>470</v>
      </c>
      <c r="AD5754" s="832">
        <v>485</v>
      </c>
      <c r="AE5754" s="832">
        <v>0</v>
      </c>
      <c r="AF5754" s="832">
        <v>0</v>
      </c>
      <c r="AG5754" s="832">
        <v>0</v>
      </c>
      <c r="AH5754" s="832">
        <v>59</v>
      </c>
      <c r="AI5754" s="832">
        <v>59</v>
      </c>
    </row>
    <row r="5755" spans="1:35" ht="15" customHeight="1">
      <c r="A5755" s="832" t="s">
        <v>1150</v>
      </c>
      <c r="B5755" s="832">
        <v>2026</v>
      </c>
      <c r="C5755" s="832" t="s">
        <v>2387</v>
      </c>
      <c r="D5755" s="832" t="s">
        <v>2388</v>
      </c>
      <c r="E5755" s="832" t="s">
        <v>333</v>
      </c>
      <c r="F5755" s="832" t="s">
        <v>2226</v>
      </c>
      <c r="G5755" s="832">
        <v>0</v>
      </c>
      <c r="H5755" s="832">
        <v>0</v>
      </c>
      <c r="I5755" s="832">
        <v>0</v>
      </c>
      <c r="J5755" s="832">
        <v>0</v>
      </c>
      <c r="K5755" s="832">
        <v>0</v>
      </c>
      <c r="L5755" s="832">
        <v>0</v>
      </c>
      <c r="M5755" s="832">
        <v>0</v>
      </c>
      <c r="N5755" s="832">
        <v>0</v>
      </c>
      <c r="O5755" s="832">
        <v>0</v>
      </c>
      <c r="P5755" s="832">
        <v>0</v>
      </c>
      <c r="Q5755" s="832">
        <v>0</v>
      </c>
      <c r="R5755" s="832">
        <v>0</v>
      </c>
      <c r="S5755" s="832">
        <v>0</v>
      </c>
      <c r="T5755" s="832">
        <v>0</v>
      </c>
      <c r="U5755" s="832">
        <v>0</v>
      </c>
      <c r="V5755" s="832">
        <v>0</v>
      </c>
      <c r="W5755" s="832">
        <v>0</v>
      </c>
      <c r="X5755" s="832">
        <v>0</v>
      </c>
      <c r="Y5755" s="832">
        <v>0</v>
      </c>
      <c r="Z5755" s="832">
        <v>0</v>
      </c>
      <c r="AA5755" s="832">
        <v>0</v>
      </c>
      <c r="AB5755" s="832">
        <v>0</v>
      </c>
      <c r="AC5755" s="832">
        <v>0</v>
      </c>
      <c r="AD5755" s="832">
        <v>0</v>
      </c>
      <c r="AE5755" s="832">
        <v>0</v>
      </c>
      <c r="AF5755" s="832">
        <v>0</v>
      </c>
      <c r="AG5755" s="832">
        <v>0</v>
      </c>
      <c r="AH5755" s="832">
        <v>0</v>
      </c>
      <c r="AI5755" s="832">
        <v>0</v>
      </c>
    </row>
    <row r="5756" spans="1:35" ht="15" customHeight="1">
      <c r="A5756" s="832" t="s">
        <v>1150</v>
      </c>
      <c r="B5756" s="832">
        <v>2026</v>
      </c>
      <c r="C5756" s="832" t="s">
        <v>2389</v>
      </c>
      <c r="D5756" s="832" t="s">
        <v>2390</v>
      </c>
      <c r="E5756" s="832" t="s">
        <v>333</v>
      </c>
      <c r="F5756" s="832" t="s">
        <v>2226</v>
      </c>
      <c r="G5756" s="832">
        <v>0</v>
      </c>
      <c r="H5756" s="832">
        <v>0</v>
      </c>
      <c r="I5756" s="832">
        <v>0</v>
      </c>
      <c r="J5756" s="832">
        <v>0</v>
      </c>
      <c r="K5756" s="832">
        <v>0</v>
      </c>
      <c r="L5756" s="832">
        <v>0</v>
      </c>
      <c r="M5756" s="832">
        <v>0</v>
      </c>
      <c r="N5756" s="832">
        <v>0</v>
      </c>
      <c r="O5756" s="832">
        <v>0</v>
      </c>
      <c r="P5756" s="832">
        <v>0</v>
      </c>
      <c r="Q5756" s="832">
        <v>0</v>
      </c>
      <c r="R5756" s="832">
        <v>0</v>
      </c>
      <c r="S5756" s="832">
        <v>0</v>
      </c>
      <c r="T5756" s="832">
        <v>0</v>
      </c>
      <c r="U5756" s="832">
        <v>0</v>
      </c>
      <c r="V5756" s="832">
        <v>0</v>
      </c>
      <c r="W5756" s="832">
        <v>0</v>
      </c>
      <c r="X5756" s="832">
        <v>0</v>
      </c>
      <c r="Y5756" s="832">
        <v>0</v>
      </c>
      <c r="Z5756" s="832">
        <v>0</v>
      </c>
      <c r="AA5756" s="832">
        <v>0</v>
      </c>
      <c r="AB5756" s="832">
        <v>0</v>
      </c>
      <c r="AC5756" s="832">
        <v>0</v>
      </c>
      <c r="AD5756" s="832">
        <v>0</v>
      </c>
      <c r="AE5756" s="832">
        <v>0</v>
      </c>
      <c r="AF5756" s="832">
        <v>0</v>
      </c>
      <c r="AG5756" s="832">
        <v>0</v>
      </c>
      <c r="AH5756" s="832">
        <v>0</v>
      </c>
      <c r="AI5756" s="832">
        <v>0</v>
      </c>
    </row>
    <row r="5757" spans="1:35" ht="15" customHeight="1">
      <c r="A5757" s="832" t="s">
        <v>1150</v>
      </c>
      <c r="B5757" s="832">
        <v>2026</v>
      </c>
      <c r="C5757" s="832" t="s">
        <v>2391</v>
      </c>
      <c r="D5757" s="832" t="s">
        <v>2392</v>
      </c>
      <c r="E5757" s="832" t="s">
        <v>2368</v>
      </c>
      <c r="F5757" s="832" t="s">
        <v>2226</v>
      </c>
      <c r="G5757" s="832">
        <v>0</v>
      </c>
      <c r="H5757" s="832">
        <v>0</v>
      </c>
      <c r="I5757" s="832">
        <v>0</v>
      </c>
      <c r="J5757" s="832">
        <v>0</v>
      </c>
      <c r="K5757" s="832">
        <v>0</v>
      </c>
      <c r="L5757" s="832">
        <v>0</v>
      </c>
      <c r="M5757" s="832">
        <v>0</v>
      </c>
      <c r="N5757" s="832">
        <v>0</v>
      </c>
      <c r="O5757" s="832">
        <v>0</v>
      </c>
      <c r="P5757" s="832">
        <v>0</v>
      </c>
      <c r="Q5757" s="832">
        <v>0</v>
      </c>
      <c r="R5757" s="832">
        <v>0</v>
      </c>
      <c r="S5757" s="832">
        <v>0</v>
      </c>
      <c r="T5757" s="832">
        <v>0</v>
      </c>
      <c r="U5757" s="832">
        <v>0</v>
      </c>
      <c r="V5757" s="832">
        <v>0</v>
      </c>
      <c r="W5757" s="832">
        <v>0</v>
      </c>
      <c r="X5757" s="832">
        <v>0</v>
      </c>
      <c r="Y5757" s="832">
        <v>0</v>
      </c>
      <c r="Z5757" s="832">
        <v>0</v>
      </c>
      <c r="AA5757" s="832">
        <v>0</v>
      </c>
      <c r="AB5757" s="832">
        <v>0</v>
      </c>
      <c r="AC5757" s="832">
        <v>0</v>
      </c>
      <c r="AD5757" s="832">
        <v>0</v>
      </c>
      <c r="AE5757" s="832">
        <v>0</v>
      </c>
      <c r="AF5757" s="832">
        <v>0</v>
      </c>
      <c r="AG5757" s="832">
        <v>0</v>
      </c>
      <c r="AH5757" s="832">
        <v>0</v>
      </c>
      <c r="AI5757" s="832">
        <v>0</v>
      </c>
    </row>
    <row r="5758" spans="1:35" ht="15" customHeight="1">
      <c r="A5758" s="832" t="s">
        <v>1150</v>
      </c>
      <c r="B5758" s="832">
        <v>2026</v>
      </c>
      <c r="C5758" s="832" t="s">
        <v>2393</v>
      </c>
      <c r="D5758" s="832" t="s">
        <v>2394</v>
      </c>
      <c r="E5758" s="832" t="s">
        <v>2368</v>
      </c>
      <c r="F5758" s="832" t="s">
        <v>2226</v>
      </c>
      <c r="G5758" s="832">
        <v>64654.93</v>
      </c>
      <c r="H5758" s="832">
        <v>128939.58</v>
      </c>
      <c r="I5758" s="832">
        <v>206728.61</v>
      </c>
      <c r="J5758" s="832">
        <v>363122.98</v>
      </c>
      <c r="K5758" s="832">
        <v>486990.67</v>
      </c>
      <c r="L5758" s="832">
        <v>594399.13</v>
      </c>
      <c r="M5758" s="832">
        <v>670241.5</v>
      </c>
      <c r="N5758" s="832">
        <v>755084.15</v>
      </c>
      <c r="O5758" s="832">
        <v>799871.98</v>
      </c>
      <c r="P5758" s="832">
        <v>0</v>
      </c>
      <c r="Q5758" s="832">
        <v>0</v>
      </c>
      <c r="R5758" s="832">
        <v>0</v>
      </c>
      <c r="S5758" s="832">
        <v>94385.52</v>
      </c>
      <c r="T5758" s="832">
        <v>94385.52</v>
      </c>
      <c r="U5758" s="832">
        <v>0</v>
      </c>
      <c r="V5758" s="832">
        <v>569</v>
      </c>
      <c r="W5758" s="832">
        <v>1123</v>
      </c>
      <c r="X5758" s="832">
        <v>1695</v>
      </c>
      <c r="Y5758" s="832">
        <v>2702</v>
      </c>
      <c r="Z5758" s="832">
        <v>3511</v>
      </c>
      <c r="AA5758" s="832">
        <v>4209</v>
      </c>
      <c r="AB5758" s="832">
        <v>4764</v>
      </c>
      <c r="AC5758" s="832">
        <v>5299</v>
      </c>
      <c r="AD5758" s="832">
        <v>5565</v>
      </c>
      <c r="AE5758" s="832">
        <v>0</v>
      </c>
      <c r="AF5758" s="832">
        <v>0</v>
      </c>
      <c r="AG5758" s="832">
        <v>0</v>
      </c>
      <c r="AH5758" s="832">
        <v>662</v>
      </c>
      <c r="AI5758" s="832">
        <v>662</v>
      </c>
    </row>
    <row r="5759" spans="1:35" ht="15" customHeight="1">
      <c r="A5759" s="832" t="s">
        <v>1150</v>
      </c>
      <c r="B5759" s="832">
        <v>2026</v>
      </c>
      <c r="C5759" s="832" t="s">
        <v>2395</v>
      </c>
      <c r="D5759" s="832" t="s">
        <v>2396</v>
      </c>
      <c r="E5759" s="832" t="s">
        <v>2368</v>
      </c>
      <c r="F5759" s="832" t="s">
        <v>2226</v>
      </c>
      <c r="G5759" s="832">
        <v>0</v>
      </c>
      <c r="H5759" s="832">
        <v>0</v>
      </c>
      <c r="I5759" s="832">
        <v>0</v>
      </c>
      <c r="J5759" s="832">
        <v>0</v>
      </c>
      <c r="K5759" s="832">
        <v>0</v>
      </c>
      <c r="L5759" s="832">
        <v>0</v>
      </c>
      <c r="M5759" s="832">
        <v>0</v>
      </c>
      <c r="N5759" s="832">
        <v>0</v>
      </c>
      <c r="O5759" s="832">
        <v>0</v>
      </c>
      <c r="P5759" s="832">
        <v>0</v>
      </c>
      <c r="Q5759" s="832">
        <v>0</v>
      </c>
      <c r="R5759" s="832">
        <v>0</v>
      </c>
      <c r="S5759" s="832">
        <v>0</v>
      </c>
      <c r="T5759" s="832">
        <v>0</v>
      </c>
      <c r="U5759" s="832">
        <v>0</v>
      </c>
      <c r="V5759" s="832">
        <v>0</v>
      </c>
      <c r="W5759" s="832">
        <v>0</v>
      </c>
      <c r="X5759" s="832">
        <v>0</v>
      </c>
      <c r="Y5759" s="832">
        <v>0</v>
      </c>
      <c r="Z5759" s="832">
        <v>0</v>
      </c>
      <c r="AA5759" s="832">
        <v>0</v>
      </c>
      <c r="AB5759" s="832">
        <v>0</v>
      </c>
      <c r="AC5759" s="832">
        <v>0</v>
      </c>
      <c r="AD5759" s="832">
        <v>0</v>
      </c>
      <c r="AE5759" s="832">
        <v>0</v>
      </c>
      <c r="AF5759" s="832">
        <v>0</v>
      </c>
      <c r="AG5759" s="832">
        <v>0</v>
      </c>
      <c r="AH5759" s="832">
        <v>0</v>
      </c>
      <c r="AI5759" s="832">
        <v>0</v>
      </c>
    </row>
    <row r="5760" spans="1:35" ht="15" customHeight="1">
      <c r="A5760" s="832" t="s">
        <v>1150</v>
      </c>
      <c r="B5760" s="832">
        <v>2026</v>
      </c>
      <c r="C5760" s="832" t="s">
        <v>2397</v>
      </c>
      <c r="D5760" s="832" t="s">
        <v>2398</v>
      </c>
      <c r="E5760" s="832" t="s">
        <v>2368</v>
      </c>
      <c r="F5760" s="832" t="s">
        <v>2226</v>
      </c>
      <c r="G5760" s="832">
        <v>0</v>
      </c>
      <c r="H5760" s="832">
        <v>0</v>
      </c>
      <c r="I5760" s="832">
        <v>0</v>
      </c>
      <c r="J5760" s="832">
        <v>0</v>
      </c>
      <c r="K5760" s="832">
        <v>0</v>
      </c>
      <c r="L5760" s="832">
        <v>0</v>
      </c>
      <c r="M5760" s="832">
        <v>0</v>
      </c>
      <c r="N5760" s="832">
        <v>0</v>
      </c>
      <c r="O5760" s="832">
        <v>0</v>
      </c>
      <c r="P5760" s="832">
        <v>0</v>
      </c>
      <c r="Q5760" s="832">
        <v>0</v>
      </c>
      <c r="R5760" s="832">
        <v>0</v>
      </c>
      <c r="S5760" s="832">
        <v>0</v>
      </c>
      <c r="T5760" s="832">
        <v>0</v>
      </c>
      <c r="U5760" s="832">
        <v>0</v>
      </c>
      <c r="V5760" s="832">
        <v>0</v>
      </c>
      <c r="W5760" s="832">
        <v>0</v>
      </c>
      <c r="X5760" s="832">
        <v>0</v>
      </c>
      <c r="Y5760" s="832">
        <v>0</v>
      </c>
      <c r="Z5760" s="832">
        <v>0</v>
      </c>
      <c r="AA5760" s="832">
        <v>0</v>
      </c>
      <c r="AB5760" s="832">
        <v>0</v>
      </c>
      <c r="AC5760" s="832">
        <v>0</v>
      </c>
      <c r="AD5760" s="832">
        <v>0</v>
      </c>
      <c r="AE5760" s="832">
        <v>0</v>
      </c>
      <c r="AF5760" s="832">
        <v>0</v>
      </c>
      <c r="AG5760" s="832">
        <v>0</v>
      </c>
      <c r="AH5760" s="832">
        <v>0</v>
      </c>
      <c r="AI5760" s="832">
        <v>0</v>
      </c>
    </row>
    <row r="5761" spans="1:35" ht="15" customHeight="1">
      <c r="A5761" s="832" t="s">
        <v>1150</v>
      </c>
      <c r="B5761" s="832">
        <v>2026</v>
      </c>
      <c r="C5761" s="832" t="s">
        <v>2399</v>
      </c>
      <c r="D5761" s="832" t="s">
        <v>2400</v>
      </c>
      <c r="E5761" s="832" t="s">
        <v>2368</v>
      </c>
      <c r="F5761" s="832" t="s">
        <v>2226</v>
      </c>
      <c r="G5761" s="832">
        <v>56610.18</v>
      </c>
      <c r="H5761" s="832">
        <v>110003.58</v>
      </c>
      <c r="I5761" s="832">
        <v>161309.23000000001</v>
      </c>
      <c r="J5761" s="832">
        <v>180963.94</v>
      </c>
      <c r="K5761" s="832">
        <v>209953.35</v>
      </c>
      <c r="L5761" s="832">
        <v>251371.67</v>
      </c>
      <c r="M5761" s="832">
        <v>314303.55</v>
      </c>
      <c r="N5761" s="832">
        <v>348249.15</v>
      </c>
      <c r="O5761" s="832">
        <v>395415.08</v>
      </c>
      <c r="P5761" s="832">
        <v>0</v>
      </c>
      <c r="Q5761" s="832">
        <v>0</v>
      </c>
      <c r="R5761" s="832">
        <v>0</v>
      </c>
      <c r="S5761" s="832">
        <v>43531.14</v>
      </c>
      <c r="T5761" s="832">
        <v>43531.14</v>
      </c>
      <c r="U5761" s="832">
        <v>0</v>
      </c>
      <c r="V5761" s="832">
        <v>285</v>
      </c>
      <c r="W5761" s="832">
        <v>578</v>
      </c>
      <c r="X5761" s="832">
        <v>858</v>
      </c>
      <c r="Y5761" s="832">
        <v>994</v>
      </c>
      <c r="Z5761" s="832">
        <v>1197</v>
      </c>
      <c r="AA5761" s="832">
        <v>1504</v>
      </c>
      <c r="AB5761" s="832">
        <v>1892</v>
      </c>
      <c r="AC5761" s="832">
        <v>2277</v>
      </c>
      <c r="AD5761" s="832">
        <v>2484</v>
      </c>
      <c r="AE5761" s="832">
        <v>0</v>
      </c>
      <c r="AF5761" s="832">
        <v>0</v>
      </c>
      <c r="AG5761" s="832">
        <v>0</v>
      </c>
      <c r="AH5761" s="832">
        <v>285</v>
      </c>
      <c r="AI5761" s="832">
        <v>285</v>
      </c>
    </row>
    <row r="5762" spans="1:35" ht="15" customHeight="1">
      <c r="A5762" s="832" t="s">
        <v>1150</v>
      </c>
      <c r="B5762" s="832">
        <v>2026</v>
      </c>
      <c r="C5762" s="832" t="s">
        <v>2401</v>
      </c>
      <c r="D5762" s="832" t="s">
        <v>2402</v>
      </c>
      <c r="E5762" s="832" t="s">
        <v>2368</v>
      </c>
      <c r="F5762" s="832" t="s">
        <v>2226</v>
      </c>
      <c r="G5762" s="832">
        <v>32818.03</v>
      </c>
      <c r="H5762" s="832">
        <v>55769.65</v>
      </c>
      <c r="I5762" s="832">
        <v>84063.28</v>
      </c>
      <c r="J5762" s="832">
        <v>109260.96</v>
      </c>
      <c r="K5762" s="832">
        <v>139083.15</v>
      </c>
      <c r="L5762" s="832">
        <v>173697.14</v>
      </c>
      <c r="M5762" s="832">
        <v>209561.04</v>
      </c>
      <c r="N5762" s="832">
        <v>246706.42</v>
      </c>
      <c r="O5762" s="832">
        <v>261339.34</v>
      </c>
      <c r="P5762" s="832">
        <v>0</v>
      </c>
      <c r="Q5762" s="832">
        <v>0</v>
      </c>
      <c r="R5762" s="832">
        <v>0</v>
      </c>
      <c r="S5762" s="832">
        <v>30838.3</v>
      </c>
      <c r="T5762" s="832">
        <v>30838.3</v>
      </c>
      <c r="U5762" s="832">
        <v>0</v>
      </c>
      <c r="V5762" s="832">
        <v>148</v>
      </c>
      <c r="W5762" s="832">
        <v>255</v>
      </c>
      <c r="X5762" s="832">
        <v>401</v>
      </c>
      <c r="Y5762" s="832">
        <v>547</v>
      </c>
      <c r="Z5762" s="832">
        <v>705</v>
      </c>
      <c r="AA5762" s="832">
        <v>894</v>
      </c>
      <c r="AB5762" s="832">
        <v>1109</v>
      </c>
      <c r="AC5762" s="832">
        <v>1310</v>
      </c>
      <c r="AD5762" s="832">
        <v>1393</v>
      </c>
      <c r="AE5762" s="832">
        <v>0</v>
      </c>
      <c r="AF5762" s="832">
        <v>0</v>
      </c>
      <c r="AG5762" s="832">
        <v>0</v>
      </c>
      <c r="AH5762" s="832">
        <v>164</v>
      </c>
      <c r="AI5762" s="832">
        <v>164</v>
      </c>
    </row>
    <row r="5763" spans="1:35" ht="15" customHeight="1">
      <c r="A5763" s="832" t="s">
        <v>1150</v>
      </c>
      <c r="B5763" s="832">
        <v>2026</v>
      </c>
      <c r="C5763" s="832" t="s">
        <v>2403</v>
      </c>
      <c r="D5763" s="832" t="s">
        <v>2404</v>
      </c>
      <c r="E5763" s="832" t="s">
        <v>2368</v>
      </c>
      <c r="F5763" s="832" t="s">
        <v>2226</v>
      </c>
      <c r="G5763" s="832">
        <v>0</v>
      </c>
      <c r="H5763" s="832">
        <v>0</v>
      </c>
      <c r="I5763" s="832">
        <v>0</v>
      </c>
      <c r="J5763" s="832">
        <v>0</v>
      </c>
      <c r="K5763" s="832">
        <v>0</v>
      </c>
      <c r="L5763" s="832">
        <v>0</v>
      </c>
      <c r="M5763" s="832">
        <v>0</v>
      </c>
      <c r="N5763" s="832">
        <v>0</v>
      </c>
      <c r="O5763" s="832">
        <v>0</v>
      </c>
      <c r="P5763" s="832">
        <v>0</v>
      </c>
      <c r="Q5763" s="832">
        <v>0</v>
      </c>
      <c r="R5763" s="832">
        <v>0</v>
      </c>
      <c r="S5763" s="832">
        <v>0</v>
      </c>
      <c r="T5763" s="832">
        <v>0</v>
      </c>
      <c r="U5763" s="832">
        <v>0</v>
      </c>
      <c r="V5763" s="832">
        <v>0</v>
      </c>
      <c r="W5763" s="832">
        <v>0</v>
      </c>
      <c r="X5763" s="832">
        <v>0</v>
      </c>
      <c r="Y5763" s="832">
        <v>0</v>
      </c>
      <c r="Z5763" s="832">
        <v>0</v>
      </c>
      <c r="AA5763" s="832">
        <v>0</v>
      </c>
      <c r="AB5763" s="832">
        <v>0</v>
      </c>
      <c r="AC5763" s="832">
        <v>0</v>
      </c>
      <c r="AD5763" s="832">
        <v>0</v>
      </c>
      <c r="AE5763" s="832">
        <v>0</v>
      </c>
      <c r="AF5763" s="832">
        <v>0</v>
      </c>
      <c r="AG5763" s="832">
        <v>0</v>
      </c>
      <c r="AH5763" s="832">
        <v>0</v>
      </c>
      <c r="AI5763" s="832">
        <v>0</v>
      </c>
    </row>
    <row r="5764" spans="1:35" ht="15" customHeight="1">
      <c r="A5764" s="832" t="s">
        <v>1150</v>
      </c>
      <c r="B5764" s="832">
        <v>2026</v>
      </c>
      <c r="C5764" s="832" t="s">
        <v>2405</v>
      </c>
      <c r="D5764" s="832" t="s">
        <v>2406</v>
      </c>
      <c r="E5764" s="832" t="s">
        <v>2368</v>
      </c>
      <c r="F5764" s="832" t="s">
        <v>2226</v>
      </c>
      <c r="G5764" s="832">
        <v>0</v>
      </c>
      <c r="H5764" s="832">
        <v>0</v>
      </c>
      <c r="I5764" s="832">
        <v>0</v>
      </c>
      <c r="J5764" s="832">
        <v>0</v>
      </c>
      <c r="K5764" s="832">
        <v>0</v>
      </c>
      <c r="L5764" s="832">
        <v>0</v>
      </c>
      <c r="M5764" s="832">
        <v>0</v>
      </c>
      <c r="N5764" s="832">
        <v>0</v>
      </c>
      <c r="O5764" s="832">
        <v>0</v>
      </c>
      <c r="P5764" s="832">
        <v>0</v>
      </c>
      <c r="Q5764" s="832">
        <v>0</v>
      </c>
      <c r="R5764" s="832">
        <v>0</v>
      </c>
      <c r="S5764" s="832">
        <v>0</v>
      </c>
      <c r="T5764" s="832">
        <v>0</v>
      </c>
      <c r="U5764" s="832">
        <v>0</v>
      </c>
      <c r="V5764" s="832">
        <v>0</v>
      </c>
      <c r="W5764" s="832">
        <v>0</v>
      </c>
      <c r="X5764" s="832">
        <v>0</v>
      </c>
      <c r="Y5764" s="832">
        <v>0</v>
      </c>
      <c r="Z5764" s="832">
        <v>0</v>
      </c>
      <c r="AA5764" s="832">
        <v>0</v>
      </c>
      <c r="AB5764" s="832">
        <v>0</v>
      </c>
      <c r="AC5764" s="832">
        <v>0</v>
      </c>
      <c r="AD5764" s="832">
        <v>0</v>
      </c>
      <c r="AE5764" s="832">
        <v>0</v>
      </c>
      <c r="AF5764" s="832">
        <v>0</v>
      </c>
      <c r="AG5764" s="832">
        <v>0</v>
      </c>
      <c r="AH5764" s="832">
        <v>0</v>
      </c>
      <c r="AI5764" s="832">
        <v>0</v>
      </c>
    </row>
    <row r="5765" spans="1:35" ht="15" customHeight="1">
      <c r="A5765" s="832" t="s">
        <v>1150</v>
      </c>
      <c r="B5765" s="832">
        <v>2026</v>
      </c>
      <c r="C5765" s="832" t="s">
        <v>2407</v>
      </c>
      <c r="D5765" s="832" t="s">
        <v>2408</v>
      </c>
      <c r="E5765" s="832" t="s">
        <v>2368</v>
      </c>
      <c r="F5765" s="832" t="s">
        <v>2226</v>
      </c>
      <c r="G5765" s="832">
        <v>0</v>
      </c>
      <c r="H5765" s="832">
        <v>0</v>
      </c>
      <c r="I5765" s="832">
        <v>0</v>
      </c>
      <c r="J5765" s="832">
        <v>0</v>
      </c>
      <c r="K5765" s="832">
        <v>0</v>
      </c>
      <c r="L5765" s="832">
        <v>0</v>
      </c>
      <c r="M5765" s="832">
        <v>0</v>
      </c>
      <c r="N5765" s="832">
        <v>0</v>
      </c>
      <c r="O5765" s="832">
        <v>0</v>
      </c>
      <c r="P5765" s="832">
        <v>0</v>
      </c>
      <c r="Q5765" s="832">
        <v>0</v>
      </c>
      <c r="R5765" s="832">
        <v>0</v>
      </c>
      <c r="S5765" s="832">
        <v>0</v>
      </c>
      <c r="T5765" s="832">
        <v>0</v>
      </c>
      <c r="U5765" s="832">
        <v>0</v>
      </c>
      <c r="V5765" s="832">
        <v>0</v>
      </c>
      <c r="W5765" s="832">
        <v>0</v>
      </c>
      <c r="X5765" s="832">
        <v>0</v>
      </c>
      <c r="Y5765" s="832">
        <v>0</v>
      </c>
      <c r="Z5765" s="832">
        <v>0</v>
      </c>
      <c r="AA5765" s="832">
        <v>0</v>
      </c>
      <c r="AB5765" s="832">
        <v>0</v>
      </c>
      <c r="AC5765" s="832">
        <v>0</v>
      </c>
      <c r="AD5765" s="832">
        <v>0</v>
      </c>
      <c r="AE5765" s="832">
        <v>0</v>
      </c>
      <c r="AF5765" s="832">
        <v>0</v>
      </c>
      <c r="AG5765" s="832">
        <v>0</v>
      </c>
      <c r="AH5765" s="832">
        <v>0</v>
      </c>
      <c r="AI5765" s="832">
        <v>0</v>
      </c>
    </row>
    <row r="5766" spans="1:35" ht="15" customHeight="1">
      <c r="A5766" s="832" t="s">
        <v>1150</v>
      </c>
      <c r="B5766" s="832">
        <v>2026</v>
      </c>
      <c r="C5766" s="832" t="s">
        <v>2409</v>
      </c>
      <c r="D5766" s="832" t="s">
        <v>2410</v>
      </c>
      <c r="E5766" s="832" t="s">
        <v>2368</v>
      </c>
      <c r="F5766" s="832" t="s">
        <v>2226</v>
      </c>
      <c r="G5766" s="832">
        <v>0</v>
      </c>
      <c r="H5766" s="832">
        <v>0</v>
      </c>
      <c r="I5766" s="832">
        <v>0</v>
      </c>
      <c r="J5766" s="832">
        <v>0</v>
      </c>
      <c r="K5766" s="832">
        <v>0</v>
      </c>
      <c r="L5766" s="832">
        <v>0</v>
      </c>
      <c r="M5766" s="832">
        <v>0</v>
      </c>
      <c r="N5766" s="832">
        <v>0</v>
      </c>
      <c r="O5766" s="832">
        <v>0</v>
      </c>
      <c r="P5766" s="832">
        <v>0</v>
      </c>
      <c r="Q5766" s="832">
        <v>0</v>
      </c>
      <c r="R5766" s="832">
        <v>0</v>
      </c>
      <c r="S5766" s="832">
        <v>0</v>
      </c>
      <c r="T5766" s="832">
        <v>0</v>
      </c>
      <c r="U5766" s="832">
        <v>0</v>
      </c>
      <c r="V5766" s="832">
        <v>0</v>
      </c>
      <c r="W5766" s="832">
        <v>0</v>
      </c>
      <c r="X5766" s="832">
        <v>0</v>
      </c>
      <c r="Y5766" s="832">
        <v>0</v>
      </c>
      <c r="Z5766" s="832">
        <v>0</v>
      </c>
      <c r="AA5766" s="832">
        <v>0</v>
      </c>
      <c r="AB5766" s="832">
        <v>0</v>
      </c>
      <c r="AC5766" s="832">
        <v>0</v>
      </c>
      <c r="AD5766" s="832">
        <v>0</v>
      </c>
      <c r="AE5766" s="832">
        <v>0</v>
      </c>
      <c r="AF5766" s="832">
        <v>0</v>
      </c>
      <c r="AG5766" s="832">
        <v>0</v>
      </c>
      <c r="AH5766" s="832">
        <v>0</v>
      </c>
      <c r="AI5766" s="832">
        <v>0</v>
      </c>
    </row>
    <row r="5767" spans="1:35" ht="15" customHeight="1">
      <c r="A5767" s="832" t="s">
        <v>1150</v>
      </c>
      <c r="B5767" s="832">
        <v>2026</v>
      </c>
      <c r="C5767" s="832" t="s">
        <v>2411</v>
      </c>
      <c r="D5767" s="832" t="s">
        <v>2412</v>
      </c>
      <c r="E5767" s="832" t="s">
        <v>2368</v>
      </c>
      <c r="F5767" s="832" t="s">
        <v>2226</v>
      </c>
      <c r="G5767" s="832">
        <v>0</v>
      </c>
      <c r="H5767" s="832">
        <v>0</v>
      </c>
      <c r="I5767" s="832">
        <v>0</v>
      </c>
      <c r="J5767" s="832">
        <v>0</v>
      </c>
      <c r="K5767" s="832">
        <v>0</v>
      </c>
      <c r="L5767" s="832">
        <v>0</v>
      </c>
      <c r="M5767" s="832">
        <v>0</v>
      </c>
      <c r="N5767" s="832">
        <v>0</v>
      </c>
      <c r="O5767" s="832">
        <v>0</v>
      </c>
      <c r="P5767" s="832">
        <v>0</v>
      </c>
      <c r="Q5767" s="832">
        <v>0</v>
      </c>
      <c r="R5767" s="832">
        <v>0</v>
      </c>
      <c r="S5767" s="832">
        <v>0</v>
      </c>
      <c r="T5767" s="832">
        <v>0</v>
      </c>
      <c r="U5767" s="832">
        <v>0</v>
      </c>
      <c r="V5767" s="832">
        <v>0</v>
      </c>
      <c r="W5767" s="832">
        <v>0</v>
      </c>
      <c r="X5767" s="832">
        <v>0</v>
      </c>
      <c r="Y5767" s="832">
        <v>0</v>
      </c>
      <c r="Z5767" s="832">
        <v>0</v>
      </c>
      <c r="AA5767" s="832">
        <v>0</v>
      </c>
      <c r="AB5767" s="832">
        <v>0</v>
      </c>
      <c r="AC5767" s="832">
        <v>0</v>
      </c>
      <c r="AD5767" s="832">
        <v>0</v>
      </c>
      <c r="AE5767" s="832">
        <v>0</v>
      </c>
      <c r="AF5767" s="832">
        <v>0</v>
      </c>
      <c r="AG5767" s="832">
        <v>0</v>
      </c>
      <c r="AH5767" s="832">
        <v>0</v>
      </c>
      <c r="AI5767" s="832">
        <v>0</v>
      </c>
    </row>
    <row r="5768" spans="1:35" ht="15" customHeight="1">
      <c r="A5768" s="832" t="s">
        <v>1150</v>
      </c>
      <c r="B5768" s="832">
        <v>2026</v>
      </c>
      <c r="C5768" s="832" t="s">
        <v>2413</v>
      </c>
      <c r="D5768" s="832" t="s">
        <v>2414</v>
      </c>
      <c r="E5768" s="832" t="s">
        <v>333</v>
      </c>
      <c r="F5768" s="832" t="s">
        <v>2226</v>
      </c>
      <c r="G5768" s="832">
        <v>0</v>
      </c>
      <c r="H5768" s="832">
        <v>0</v>
      </c>
      <c r="I5768" s="832">
        <v>0</v>
      </c>
      <c r="J5768" s="832">
        <v>0</v>
      </c>
      <c r="K5768" s="832">
        <v>0</v>
      </c>
      <c r="L5768" s="832">
        <v>0</v>
      </c>
      <c r="M5768" s="832">
        <v>0</v>
      </c>
      <c r="N5768" s="832">
        <v>0</v>
      </c>
      <c r="O5768" s="832">
        <v>0</v>
      </c>
      <c r="P5768" s="832">
        <v>0</v>
      </c>
      <c r="Q5768" s="832">
        <v>0</v>
      </c>
      <c r="R5768" s="832">
        <v>0</v>
      </c>
      <c r="S5768" s="832">
        <v>0</v>
      </c>
      <c r="T5768" s="832">
        <v>0</v>
      </c>
      <c r="U5768" s="832">
        <v>0</v>
      </c>
      <c r="V5768" s="832">
        <v>0</v>
      </c>
      <c r="W5768" s="832">
        <v>0</v>
      </c>
      <c r="X5768" s="832">
        <v>0</v>
      </c>
      <c r="Y5768" s="832">
        <v>0</v>
      </c>
      <c r="Z5768" s="832">
        <v>0</v>
      </c>
      <c r="AA5768" s="832">
        <v>0</v>
      </c>
      <c r="AB5768" s="832">
        <v>0</v>
      </c>
      <c r="AC5768" s="832">
        <v>0</v>
      </c>
      <c r="AD5768" s="832">
        <v>0</v>
      </c>
      <c r="AE5768" s="832">
        <v>0</v>
      </c>
      <c r="AF5768" s="832">
        <v>0</v>
      </c>
      <c r="AG5768" s="832">
        <v>0</v>
      </c>
      <c r="AH5768" s="832">
        <v>0</v>
      </c>
      <c r="AI5768" s="832">
        <v>0</v>
      </c>
    </row>
    <row r="5769" spans="1:35" ht="15" customHeight="1">
      <c r="A5769" s="832" t="s">
        <v>1150</v>
      </c>
      <c r="B5769" s="832">
        <v>2026</v>
      </c>
      <c r="C5769" s="832" t="s">
        <v>2415</v>
      </c>
      <c r="D5769" s="832" t="s">
        <v>2416</v>
      </c>
      <c r="E5769" s="832" t="s">
        <v>333</v>
      </c>
      <c r="F5769" s="832" t="s">
        <v>2226</v>
      </c>
      <c r="G5769" s="832">
        <v>0</v>
      </c>
      <c r="H5769" s="832">
        <v>0</v>
      </c>
      <c r="I5769" s="832">
        <v>0</v>
      </c>
      <c r="J5769" s="832">
        <v>0</v>
      </c>
      <c r="K5769" s="832">
        <v>0</v>
      </c>
      <c r="L5769" s="832">
        <v>0</v>
      </c>
      <c r="M5769" s="832">
        <v>0</v>
      </c>
      <c r="N5769" s="832">
        <v>0</v>
      </c>
      <c r="O5769" s="832">
        <v>0</v>
      </c>
      <c r="P5769" s="832">
        <v>0</v>
      </c>
      <c r="Q5769" s="832">
        <v>0</v>
      </c>
      <c r="R5769" s="832">
        <v>0</v>
      </c>
      <c r="S5769" s="832">
        <v>0</v>
      </c>
      <c r="T5769" s="832">
        <v>0</v>
      </c>
      <c r="U5769" s="832">
        <v>0</v>
      </c>
      <c r="V5769" s="832">
        <v>0</v>
      </c>
      <c r="W5769" s="832">
        <v>0</v>
      </c>
      <c r="X5769" s="832">
        <v>0</v>
      </c>
      <c r="Y5769" s="832">
        <v>0</v>
      </c>
      <c r="Z5769" s="832">
        <v>0</v>
      </c>
      <c r="AA5769" s="832">
        <v>0</v>
      </c>
      <c r="AB5769" s="832">
        <v>0</v>
      </c>
      <c r="AC5769" s="832">
        <v>0</v>
      </c>
      <c r="AD5769" s="832">
        <v>0</v>
      </c>
      <c r="AE5769" s="832">
        <v>0</v>
      </c>
      <c r="AF5769" s="832">
        <v>0</v>
      </c>
      <c r="AG5769" s="832">
        <v>0</v>
      </c>
      <c r="AH5769" s="832">
        <v>0</v>
      </c>
      <c r="AI5769" s="832">
        <v>0</v>
      </c>
    </row>
    <row r="5770" spans="1:35" ht="15" customHeight="1">
      <c r="A5770" s="832" t="s">
        <v>1150</v>
      </c>
      <c r="B5770" s="832">
        <v>2026</v>
      </c>
      <c r="C5770" s="832" t="s">
        <v>2417</v>
      </c>
      <c r="D5770" s="832" t="s">
        <v>2418</v>
      </c>
      <c r="E5770" s="832" t="s">
        <v>2368</v>
      </c>
      <c r="F5770" s="832" t="s">
        <v>2226</v>
      </c>
      <c r="G5770" s="832">
        <v>26065.94</v>
      </c>
      <c r="H5770" s="832">
        <v>52021.24</v>
      </c>
      <c r="I5770" s="832">
        <v>101961.01</v>
      </c>
      <c r="J5770" s="832">
        <v>182426.83</v>
      </c>
      <c r="K5770" s="832">
        <v>236830.53</v>
      </c>
      <c r="L5770" s="832">
        <v>299862.75</v>
      </c>
      <c r="M5770" s="832">
        <v>346882.61</v>
      </c>
      <c r="N5770" s="832">
        <v>396481.15</v>
      </c>
      <c r="O5770" s="832">
        <v>416427.07</v>
      </c>
      <c r="P5770" s="832">
        <v>0</v>
      </c>
      <c r="Q5770" s="832">
        <v>0</v>
      </c>
      <c r="R5770" s="832">
        <v>0</v>
      </c>
      <c r="S5770" s="832">
        <v>49560.14</v>
      </c>
      <c r="T5770" s="832">
        <v>49560.14</v>
      </c>
      <c r="U5770" s="832">
        <v>0</v>
      </c>
      <c r="V5770" s="832">
        <v>136</v>
      </c>
      <c r="W5770" s="832">
        <v>266</v>
      </c>
      <c r="X5770" s="832">
        <v>501</v>
      </c>
      <c r="Y5770" s="832">
        <v>1048</v>
      </c>
      <c r="Z5770" s="832">
        <v>1424</v>
      </c>
      <c r="AA5770" s="832">
        <v>1693</v>
      </c>
      <c r="AB5770" s="832">
        <v>1917</v>
      </c>
      <c r="AC5770" s="832">
        <v>2103</v>
      </c>
      <c r="AD5770" s="832">
        <v>2182</v>
      </c>
      <c r="AE5770" s="832">
        <v>0</v>
      </c>
      <c r="AF5770" s="832">
        <v>0</v>
      </c>
      <c r="AG5770" s="832">
        <v>0</v>
      </c>
      <c r="AH5770" s="832">
        <v>263</v>
      </c>
      <c r="AI5770" s="832">
        <v>263</v>
      </c>
    </row>
    <row r="5771" spans="1:35" ht="15" customHeight="1">
      <c r="A5771" s="832" t="s">
        <v>1150</v>
      </c>
      <c r="B5771" s="832">
        <v>2026</v>
      </c>
      <c r="C5771" s="832" t="s">
        <v>2419</v>
      </c>
      <c r="D5771" s="832" t="s">
        <v>2420</v>
      </c>
      <c r="E5771" s="832" t="s">
        <v>2368</v>
      </c>
      <c r="F5771" s="832" t="s">
        <v>2226</v>
      </c>
      <c r="G5771" s="832">
        <v>0</v>
      </c>
      <c r="H5771" s="832">
        <v>0</v>
      </c>
      <c r="I5771" s="832">
        <v>0</v>
      </c>
      <c r="J5771" s="832">
        <v>0</v>
      </c>
      <c r="K5771" s="832">
        <v>0</v>
      </c>
      <c r="L5771" s="832">
        <v>0</v>
      </c>
      <c r="M5771" s="832">
        <v>0</v>
      </c>
      <c r="N5771" s="832">
        <v>0</v>
      </c>
      <c r="O5771" s="832">
        <v>0</v>
      </c>
      <c r="P5771" s="832">
        <v>0</v>
      </c>
      <c r="Q5771" s="832">
        <v>0</v>
      </c>
      <c r="R5771" s="832">
        <v>0</v>
      </c>
      <c r="S5771" s="832">
        <v>0</v>
      </c>
      <c r="T5771" s="832">
        <v>0</v>
      </c>
      <c r="U5771" s="832">
        <v>0</v>
      </c>
      <c r="V5771" s="832">
        <v>0</v>
      </c>
      <c r="W5771" s="832">
        <v>0</v>
      </c>
      <c r="X5771" s="832">
        <v>0</v>
      </c>
      <c r="Y5771" s="832">
        <v>0</v>
      </c>
      <c r="Z5771" s="832">
        <v>0</v>
      </c>
      <c r="AA5771" s="832">
        <v>0</v>
      </c>
      <c r="AB5771" s="832">
        <v>0</v>
      </c>
      <c r="AC5771" s="832">
        <v>0</v>
      </c>
      <c r="AD5771" s="832">
        <v>0</v>
      </c>
      <c r="AE5771" s="832">
        <v>0</v>
      </c>
      <c r="AF5771" s="832">
        <v>0</v>
      </c>
      <c r="AG5771" s="832">
        <v>0</v>
      </c>
      <c r="AH5771" s="832">
        <v>0</v>
      </c>
      <c r="AI5771" s="832">
        <v>0</v>
      </c>
    </row>
    <row r="5772" spans="1:35" ht="15" customHeight="1">
      <c r="A5772" s="832" t="s">
        <v>1150</v>
      </c>
      <c r="B5772" s="832">
        <v>2026</v>
      </c>
      <c r="C5772" s="832" t="s">
        <v>2421</v>
      </c>
      <c r="D5772" s="832" t="s">
        <v>2422</v>
      </c>
      <c r="E5772" s="832" t="s">
        <v>2368</v>
      </c>
      <c r="F5772" s="832" t="s">
        <v>2226</v>
      </c>
      <c r="G5772" s="832">
        <v>0</v>
      </c>
      <c r="H5772" s="832">
        <v>0</v>
      </c>
      <c r="I5772" s="832">
        <v>0</v>
      </c>
      <c r="J5772" s="832">
        <v>0</v>
      </c>
      <c r="K5772" s="832">
        <v>0</v>
      </c>
      <c r="L5772" s="832">
        <v>0</v>
      </c>
      <c r="M5772" s="832">
        <v>0</v>
      </c>
      <c r="N5772" s="832">
        <v>0</v>
      </c>
      <c r="O5772" s="832">
        <v>0</v>
      </c>
      <c r="P5772" s="832">
        <v>0</v>
      </c>
      <c r="Q5772" s="832">
        <v>0</v>
      </c>
      <c r="R5772" s="832">
        <v>0</v>
      </c>
      <c r="S5772" s="832">
        <v>0</v>
      </c>
      <c r="T5772" s="832">
        <v>0</v>
      </c>
      <c r="U5772" s="832">
        <v>0</v>
      </c>
      <c r="V5772" s="832">
        <v>0</v>
      </c>
      <c r="W5772" s="832">
        <v>0</v>
      </c>
      <c r="X5772" s="832">
        <v>0</v>
      </c>
      <c r="Y5772" s="832">
        <v>0</v>
      </c>
      <c r="Z5772" s="832">
        <v>0</v>
      </c>
      <c r="AA5772" s="832">
        <v>0</v>
      </c>
      <c r="AB5772" s="832">
        <v>0</v>
      </c>
      <c r="AC5772" s="832">
        <v>0</v>
      </c>
      <c r="AD5772" s="832">
        <v>0</v>
      </c>
      <c r="AE5772" s="832">
        <v>0</v>
      </c>
      <c r="AF5772" s="832">
        <v>0</v>
      </c>
      <c r="AG5772" s="832">
        <v>0</v>
      </c>
      <c r="AH5772" s="832">
        <v>0</v>
      </c>
      <c r="AI5772" s="832">
        <v>0</v>
      </c>
    </row>
    <row r="5773" spans="1:35" ht="15" customHeight="1">
      <c r="A5773" s="832" t="s">
        <v>1150</v>
      </c>
      <c r="B5773" s="832">
        <v>2026</v>
      </c>
      <c r="C5773" s="832" t="s">
        <v>2423</v>
      </c>
      <c r="D5773" s="832" t="s">
        <v>2424</v>
      </c>
      <c r="E5773" s="832" t="s">
        <v>2368</v>
      </c>
      <c r="F5773" s="832" t="s">
        <v>2226</v>
      </c>
      <c r="G5773" s="832">
        <v>13562.01</v>
      </c>
      <c r="H5773" s="832">
        <v>24983.37</v>
      </c>
      <c r="I5773" s="832">
        <v>38174.58</v>
      </c>
      <c r="J5773" s="832">
        <v>58184.23</v>
      </c>
      <c r="K5773" s="832">
        <v>77348.45</v>
      </c>
      <c r="L5773" s="832">
        <v>92756.72</v>
      </c>
      <c r="M5773" s="832">
        <v>104176.71</v>
      </c>
      <c r="N5773" s="832">
        <v>114439.89</v>
      </c>
      <c r="O5773" s="832">
        <v>120708.25</v>
      </c>
      <c r="P5773" s="832">
        <v>0</v>
      </c>
      <c r="Q5773" s="832">
        <v>0</v>
      </c>
      <c r="R5773" s="832">
        <v>0</v>
      </c>
      <c r="S5773" s="832">
        <v>14304.99</v>
      </c>
      <c r="T5773" s="832">
        <v>14304.99</v>
      </c>
      <c r="U5773" s="832">
        <v>0</v>
      </c>
      <c r="V5773" s="832">
        <v>323</v>
      </c>
      <c r="W5773" s="832">
        <v>605</v>
      </c>
      <c r="X5773" s="832">
        <v>918</v>
      </c>
      <c r="Y5773" s="832">
        <v>1442</v>
      </c>
      <c r="Z5773" s="832">
        <v>1889</v>
      </c>
      <c r="AA5773" s="832">
        <v>2252</v>
      </c>
      <c r="AB5773" s="832">
        <v>2526</v>
      </c>
      <c r="AC5773" s="832">
        <v>2785</v>
      </c>
      <c r="AD5773" s="832">
        <v>2939</v>
      </c>
      <c r="AE5773" s="832">
        <v>0</v>
      </c>
      <c r="AF5773" s="832">
        <v>0</v>
      </c>
      <c r="AG5773" s="832">
        <v>0</v>
      </c>
      <c r="AH5773" s="832">
        <v>348</v>
      </c>
      <c r="AI5773" s="832">
        <v>348</v>
      </c>
    </row>
    <row r="5774" spans="1:35" ht="15" customHeight="1">
      <c r="A5774" s="832" t="s">
        <v>1150</v>
      </c>
      <c r="B5774" s="832">
        <v>2026</v>
      </c>
      <c r="C5774" s="832" t="s">
        <v>2425</v>
      </c>
      <c r="D5774" s="832" t="s">
        <v>2426</v>
      </c>
      <c r="E5774" s="832" t="s">
        <v>2368</v>
      </c>
      <c r="F5774" s="832" t="s">
        <v>2226</v>
      </c>
      <c r="G5774" s="832">
        <v>2657</v>
      </c>
      <c r="H5774" s="832">
        <v>4943.84</v>
      </c>
      <c r="I5774" s="832">
        <v>8298.68</v>
      </c>
      <c r="J5774" s="832">
        <v>11937.28</v>
      </c>
      <c r="K5774" s="832">
        <v>12982.17</v>
      </c>
      <c r="L5774" s="832">
        <v>12982.17</v>
      </c>
      <c r="M5774" s="832">
        <v>12982.17</v>
      </c>
      <c r="N5774" s="832">
        <v>12982.17</v>
      </c>
      <c r="O5774" s="832">
        <v>13041.31</v>
      </c>
      <c r="P5774" s="832">
        <v>0</v>
      </c>
      <c r="Q5774" s="832">
        <v>0</v>
      </c>
      <c r="R5774" s="832">
        <v>0</v>
      </c>
      <c r="S5774" s="832">
        <v>1622.77</v>
      </c>
      <c r="T5774" s="832">
        <v>1622.77</v>
      </c>
      <c r="U5774" s="832">
        <v>0</v>
      </c>
      <c r="V5774" s="832">
        <v>45</v>
      </c>
      <c r="W5774" s="832">
        <v>80</v>
      </c>
      <c r="X5774" s="832">
        <v>131</v>
      </c>
      <c r="Y5774" s="832">
        <v>182</v>
      </c>
      <c r="Z5774" s="832">
        <v>198</v>
      </c>
      <c r="AA5774" s="832">
        <v>198</v>
      </c>
      <c r="AB5774" s="832">
        <v>198</v>
      </c>
      <c r="AC5774" s="832">
        <v>198</v>
      </c>
      <c r="AD5774" s="832">
        <v>199</v>
      </c>
      <c r="AE5774" s="832">
        <v>0</v>
      </c>
      <c r="AF5774" s="832">
        <v>0</v>
      </c>
      <c r="AG5774" s="832">
        <v>0</v>
      </c>
      <c r="AH5774" s="832">
        <v>25</v>
      </c>
      <c r="AI5774" s="832">
        <v>25</v>
      </c>
    </row>
    <row r="5775" spans="1:35" ht="15" customHeight="1">
      <c r="A5775" s="832" t="s">
        <v>1150</v>
      </c>
      <c r="B5775" s="832">
        <v>2026</v>
      </c>
      <c r="C5775" s="832" t="s">
        <v>2427</v>
      </c>
      <c r="D5775" s="832" t="s">
        <v>2428</v>
      </c>
      <c r="E5775" s="832" t="s">
        <v>333</v>
      </c>
      <c r="F5775" s="832" t="s">
        <v>2226</v>
      </c>
      <c r="G5775" s="832">
        <v>0</v>
      </c>
      <c r="H5775" s="832">
        <v>0</v>
      </c>
      <c r="I5775" s="832">
        <v>0</v>
      </c>
      <c r="J5775" s="832">
        <v>0</v>
      </c>
      <c r="K5775" s="832">
        <v>0</v>
      </c>
      <c r="L5775" s="832">
        <v>0</v>
      </c>
      <c r="M5775" s="832">
        <v>0</v>
      </c>
      <c r="N5775" s="832">
        <v>0</v>
      </c>
      <c r="O5775" s="832">
        <v>0</v>
      </c>
      <c r="P5775" s="832">
        <v>0</v>
      </c>
      <c r="Q5775" s="832">
        <v>0</v>
      </c>
      <c r="R5775" s="832">
        <v>0</v>
      </c>
      <c r="S5775" s="832">
        <v>0</v>
      </c>
      <c r="T5775" s="832">
        <v>0</v>
      </c>
      <c r="U5775" s="832">
        <v>0</v>
      </c>
      <c r="V5775" s="832">
        <v>0</v>
      </c>
      <c r="W5775" s="832">
        <v>0</v>
      </c>
      <c r="X5775" s="832">
        <v>0</v>
      </c>
      <c r="Y5775" s="832">
        <v>0</v>
      </c>
      <c r="Z5775" s="832">
        <v>0</v>
      </c>
      <c r="AA5775" s="832">
        <v>0</v>
      </c>
      <c r="AB5775" s="832">
        <v>0</v>
      </c>
      <c r="AC5775" s="832">
        <v>0</v>
      </c>
      <c r="AD5775" s="832">
        <v>0</v>
      </c>
      <c r="AE5775" s="832">
        <v>0</v>
      </c>
      <c r="AF5775" s="832">
        <v>0</v>
      </c>
      <c r="AG5775" s="832">
        <v>0</v>
      </c>
      <c r="AH5775" s="832">
        <v>0</v>
      </c>
      <c r="AI5775" s="832">
        <v>0</v>
      </c>
    </row>
    <row r="5776" spans="1:35" ht="15" customHeight="1">
      <c r="A5776" s="832" t="s">
        <v>1150</v>
      </c>
      <c r="B5776" s="832">
        <v>2026</v>
      </c>
      <c r="C5776" s="832" t="s">
        <v>2429</v>
      </c>
      <c r="D5776" s="832" t="s">
        <v>2430</v>
      </c>
      <c r="E5776" s="832" t="s">
        <v>333</v>
      </c>
      <c r="F5776" s="832" t="s">
        <v>2226</v>
      </c>
      <c r="G5776" s="832">
        <v>0</v>
      </c>
      <c r="H5776" s="832">
        <v>0</v>
      </c>
      <c r="I5776" s="832">
        <v>0</v>
      </c>
      <c r="J5776" s="832">
        <v>0</v>
      </c>
      <c r="K5776" s="832">
        <v>0</v>
      </c>
      <c r="L5776" s="832">
        <v>0</v>
      </c>
      <c r="M5776" s="832">
        <v>0</v>
      </c>
      <c r="N5776" s="832">
        <v>0</v>
      </c>
      <c r="O5776" s="832">
        <v>0</v>
      </c>
      <c r="P5776" s="832">
        <v>0</v>
      </c>
      <c r="Q5776" s="832">
        <v>0</v>
      </c>
      <c r="R5776" s="832">
        <v>0</v>
      </c>
      <c r="S5776" s="832">
        <v>0</v>
      </c>
      <c r="T5776" s="832">
        <v>0</v>
      </c>
      <c r="U5776" s="832">
        <v>0</v>
      </c>
      <c r="V5776" s="832">
        <v>0</v>
      </c>
      <c r="W5776" s="832">
        <v>0</v>
      </c>
      <c r="X5776" s="832">
        <v>0</v>
      </c>
      <c r="Y5776" s="832">
        <v>0</v>
      </c>
      <c r="Z5776" s="832">
        <v>0</v>
      </c>
      <c r="AA5776" s="832">
        <v>0</v>
      </c>
      <c r="AB5776" s="832">
        <v>0</v>
      </c>
      <c r="AC5776" s="832">
        <v>0</v>
      </c>
      <c r="AD5776" s="832">
        <v>0</v>
      </c>
      <c r="AE5776" s="832">
        <v>0</v>
      </c>
      <c r="AF5776" s="832">
        <v>0</v>
      </c>
      <c r="AG5776" s="832">
        <v>0</v>
      </c>
      <c r="AH5776" s="832">
        <v>0</v>
      </c>
      <c r="AI5776" s="832">
        <v>0</v>
      </c>
    </row>
    <row r="5777" spans="1:35" ht="15" customHeight="1">
      <c r="A5777" s="832" t="s">
        <v>1150</v>
      </c>
      <c r="B5777" s="832">
        <v>2026</v>
      </c>
      <c r="C5777" s="832" t="s">
        <v>2431</v>
      </c>
      <c r="D5777" s="832" t="s">
        <v>2432</v>
      </c>
      <c r="E5777" s="832" t="s">
        <v>333</v>
      </c>
      <c r="F5777" s="832" t="s">
        <v>2226</v>
      </c>
      <c r="G5777" s="832">
        <v>0</v>
      </c>
      <c r="H5777" s="832">
        <v>0</v>
      </c>
      <c r="I5777" s="832">
        <v>0</v>
      </c>
      <c r="J5777" s="832">
        <v>0</v>
      </c>
      <c r="K5777" s="832">
        <v>0</v>
      </c>
      <c r="L5777" s="832">
        <v>0</v>
      </c>
      <c r="M5777" s="832">
        <v>0</v>
      </c>
      <c r="N5777" s="832">
        <v>0</v>
      </c>
      <c r="O5777" s="832">
        <v>0</v>
      </c>
      <c r="P5777" s="832">
        <v>0</v>
      </c>
      <c r="Q5777" s="832">
        <v>0</v>
      </c>
      <c r="R5777" s="832">
        <v>0</v>
      </c>
      <c r="S5777" s="832">
        <v>0</v>
      </c>
      <c r="T5777" s="832">
        <v>0</v>
      </c>
      <c r="U5777" s="832">
        <v>0</v>
      </c>
      <c r="V5777" s="832">
        <v>0</v>
      </c>
      <c r="W5777" s="832">
        <v>0</v>
      </c>
      <c r="X5777" s="832">
        <v>0</v>
      </c>
      <c r="Y5777" s="832">
        <v>0</v>
      </c>
      <c r="Z5777" s="832">
        <v>0</v>
      </c>
      <c r="AA5777" s="832">
        <v>0</v>
      </c>
      <c r="AB5777" s="832">
        <v>0</v>
      </c>
      <c r="AC5777" s="832">
        <v>0</v>
      </c>
      <c r="AD5777" s="832">
        <v>0</v>
      </c>
      <c r="AE5777" s="832">
        <v>0</v>
      </c>
      <c r="AF5777" s="832">
        <v>0</v>
      </c>
      <c r="AG5777" s="832">
        <v>0</v>
      </c>
      <c r="AH5777" s="832">
        <v>0</v>
      </c>
      <c r="AI5777" s="832">
        <v>0</v>
      </c>
    </row>
    <row r="5778" spans="1:35" ht="15" customHeight="1">
      <c r="A5778" s="832" t="s">
        <v>1150</v>
      </c>
      <c r="B5778" s="832">
        <v>2026</v>
      </c>
      <c r="C5778" s="832" t="s">
        <v>2433</v>
      </c>
      <c r="D5778" s="832" t="s">
        <v>2434</v>
      </c>
      <c r="E5778" s="832" t="s">
        <v>333</v>
      </c>
      <c r="F5778" s="832" t="s">
        <v>2226</v>
      </c>
      <c r="G5778" s="832">
        <v>0</v>
      </c>
      <c r="H5778" s="832">
        <v>0</v>
      </c>
      <c r="I5778" s="832">
        <v>0</v>
      </c>
      <c r="J5778" s="832">
        <v>0</v>
      </c>
      <c r="K5778" s="832">
        <v>0</v>
      </c>
      <c r="L5778" s="832">
        <v>0</v>
      </c>
      <c r="M5778" s="832">
        <v>0</v>
      </c>
      <c r="N5778" s="832">
        <v>0</v>
      </c>
      <c r="O5778" s="832">
        <v>0</v>
      </c>
      <c r="P5778" s="832">
        <v>0</v>
      </c>
      <c r="Q5778" s="832">
        <v>0</v>
      </c>
      <c r="R5778" s="832">
        <v>0</v>
      </c>
      <c r="S5778" s="832">
        <v>0</v>
      </c>
      <c r="T5778" s="832">
        <v>0</v>
      </c>
      <c r="U5778" s="832">
        <v>0</v>
      </c>
      <c r="V5778" s="832">
        <v>0</v>
      </c>
      <c r="W5778" s="832">
        <v>0</v>
      </c>
      <c r="X5778" s="832">
        <v>0</v>
      </c>
      <c r="Y5778" s="832">
        <v>0</v>
      </c>
      <c r="Z5778" s="832">
        <v>0</v>
      </c>
      <c r="AA5778" s="832">
        <v>0</v>
      </c>
      <c r="AB5778" s="832">
        <v>0</v>
      </c>
      <c r="AC5778" s="832">
        <v>0</v>
      </c>
      <c r="AD5778" s="832">
        <v>0</v>
      </c>
      <c r="AE5778" s="832">
        <v>0</v>
      </c>
      <c r="AF5778" s="832">
        <v>0</v>
      </c>
      <c r="AG5778" s="832">
        <v>0</v>
      </c>
      <c r="AH5778" s="832">
        <v>0</v>
      </c>
      <c r="AI5778" s="832">
        <v>0</v>
      </c>
    </row>
    <row r="5779" spans="1:35" ht="15" customHeight="1">
      <c r="A5779" s="832" t="s">
        <v>1150</v>
      </c>
      <c r="B5779" s="832">
        <v>2026</v>
      </c>
      <c r="C5779" s="832" t="s">
        <v>2435</v>
      </c>
      <c r="D5779" s="832" t="s">
        <v>2434</v>
      </c>
      <c r="E5779" s="832" t="s">
        <v>333</v>
      </c>
      <c r="F5779" s="832" t="s">
        <v>2226</v>
      </c>
      <c r="G5779" s="832">
        <v>0</v>
      </c>
      <c r="H5779" s="832">
        <v>0</v>
      </c>
      <c r="I5779" s="832">
        <v>0</v>
      </c>
      <c r="J5779" s="832">
        <v>0</v>
      </c>
      <c r="K5779" s="832">
        <v>0</v>
      </c>
      <c r="L5779" s="832">
        <v>0</v>
      </c>
      <c r="M5779" s="832">
        <v>0</v>
      </c>
      <c r="N5779" s="832">
        <v>0</v>
      </c>
      <c r="O5779" s="832">
        <v>0</v>
      </c>
      <c r="P5779" s="832">
        <v>0</v>
      </c>
      <c r="Q5779" s="832">
        <v>0</v>
      </c>
      <c r="R5779" s="832">
        <v>0</v>
      </c>
      <c r="S5779" s="832">
        <v>0</v>
      </c>
      <c r="T5779" s="832">
        <v>0</v>
      </c>
      <c r="U5779" s="832">
        <v>0</v>
      </c>
      <c r="V5779" s="832">
        <v>0</v>
      </c>
      <c r="W5779" s="832">
        <v>0</v>
      </c>
      <c r="X5779" s="832">
        <v>0</v>
      </c>
      <c r="Y5779" s="832">
        <v>0</v>
      </c>
      <c r="Z5779" s="832">
        <v>0</v>
      </c>
      <c r="AA5779" s="832">
        <v>0</v>
      </c>
      <c r="AB5779" s="832">
        <v>0</v>
      </c>
      <c r="AC5779" s="832">
        <v>0</v>
      </c>
      <c r="AD5779" s="832">
        <v>0</v>
      </c>
      <c r="AE5779" s="832">
        <v>0</v>
      </c>
      <c r="AF5779" s="832">
        <v>0</v>
      </c>
      <c r="AG5779" s="832">
        <v>0</v>
      </c>
      <c r="AH5779" s="832">
        <v>0</v>
      </c>
      <c r="AI5779" s="832">
        <v>0</v>
      </c>
    </row>
    <row r="5780" spans="1:35" ht="15" customHeight="1">
      <c r="A5780" s="832" t="s">
        <v>1150</v>
      </c>
      <c r="B5780" s="832">
        <v>2026</v>
      </c>
      <c r="C5780" s="832" t="s">
        <v>2436</v>
      </c>
      <c r="D5780" s="832" t="s">
        <v>2434</v>
      </c>
      <c r="E5780" s="832" t="s">
        <v>333</v>
      </c>
      <c r="F5780" s="832" t="s">
        <v>2226</v>
      </c>
      <c r="G5780" s="832">
        <v>0</v>
      </c>
      <c r="H5780" s="832">
        <v>0</v>
      </c>
      <c r="I5780" s="832">
        <v>0</v>
      </c>
      <c r="J5780" s="832">
        <v>0</v>
      </c>
      <c r="K5780" s="832">
        <v>0</v>
      </c>
      <c r="L5780" s="832">
        <v>0</v>
      </c>
      <c r="M5780" s="832">
        <v>0</v>
      </c>
      <c r="N5780" s="832">
        <v>0</v>
      </c>
      <c r="O5780" s="832">
        <v>0</v>
      </c>
      <c r="P5780" s="832">
        <v>0</v>
      </c>
      <c r="Q5780" s="832">
        <v>0</v>
      </c>
      <c r="R5780" s="832">
        <v>0</v>
      </c>
      <c r="S5780" s="832">
        <v>0</v>
      </c>
      <c r="T5780" s="832">
        <v>0</v>
      </c>
      <c r="U5780" s="832">
        <v>0</v>
      </c>
      <c r="V5780" s="832">
        <v>0</v>
      </c>
      <c r="W5780" s="832">
        <v>0</v>
      </c>
      <c r="X5780" s="832">
        <v>0</v>
      </c>
      <c r="Y5780" s="832">
        <v>0</v>
      </c>
      <c r="Z5780" s="832">
        <v>0</v>
      </c>
      <c r="AA5780" s="832">
        <v>0</v>
      </c>
      <c r="AB5780" s="832">
        <v>0</v>
      </c>
      <c r="AC5780" s="832">
        <v>0</v>
      </c>
      <c r="AD5780" s="832">
        <v>0</v>
      </c>
      <c r="AE5780" s="832">
        <v>0</v>
      </c>
      <c r="AF5780" s="832">
        <v>0</v>
      </c>
      <c r="AG5780" s="832">
        <v>0</v>
      </c>
      <c r="AH5780" s="832">
        <v>0</v>
      </c>
      <c r="AI5780" s="832">
        <v>0</v>
      </c>
    </row>
    <row r="5781" spans="1:35" ht="15" customHeight="1">
      <c r="A5781" s="832" t="s">
        <v>1150</v>
      </c>
      <c r="B5781" s="832">
        <v>2026</v>
      </c>
      <c r="C5781" s="832" t="s">
        <v>2437</v>
      </c>
      <c r="D5781" s="832" t="s">
        <v>2434</v>
      </c>
      <c r="E5781" s="832" t="s">
        <v>333</v>
      </c>
      <c r="F5781" s="832" t="s">
        <v>2226</v>
      </c>
      <c r="G5781" s="832">
        <v>0</v>
      </c>
      <c r="H5781" s="832">
        <v>0</v>
      </c>
      <c r="I5781" s="832">
        <v>0</v>
      </c>
      <c r="J5781" s="832">
        <v>0</v>
      </c>
      <c r="K5781" s="832">
        <v>0</v>
      </c>
      <c r="L5781" s="832">
        <v>0</v>
      </c>
      <c r="M5781" s="832">
        <v>0</v>
      </c>
      <c r="N5781" s="832">
        <v>0</v>
      </c>
      <c r="O5781" s="832">
        <v>0</v>
      </c>
      <c r="P5781" s="832">
        <v>0</v>
      </c>
      <c r="Q5781" s="832">
        <v>0</v>
      </c>
      <c r="R5781" s="832">
        <v>0</v>
      </c>
      <c r="S5781" s="832">
        <v>0</v>
      </c>
      <c r="T5781" s="832">
        <v>0</v>
      </c>
      <c r="U5781" s="832">
        <v>0</v>
      </c>
      <c r="V5781" s="832">
        <v>0</v>
      </c>
      <c r="W5781" s="832">
        <v>0</v>
      </c>
      <c r="X5781" s="832">
        <v>0</v>
      </c>
      <c r="Y5781" s="832">
        <v>0</v>
      </c>
      <c r="Z5781" s="832">
        <v>0</v>
      </c>
      <c r="AA5781" s="832">
        <v>0</v>
      </c>
      <c r="AB5781" s="832">
        <v>0</v>
      </c>
      <c r="AC5781" s="832">
        <v>0</v>
      </c>
      <c r="AD5781" s="832">
        <v>0</v>
      </c>
      <c r="AE5781" s="832">
        <v>0</v>
      </c>
      <c r="AF5781" s="832">
        <v>0</v>
      </c>
      <c r="AG5781" s="832">
        <v>0</v>
      </c>
      <c r="AH5781" s="832">
        <v>0</v>
      </c>
      <c r="AI5781" s="832">
        <v>0</v>
      </c>
    </row>
    <row r="5782" spans="1:35" ht="15" customHeight="1">
      <c r="A5782" s="832" t="s">
        <v>1150</v>
      </c>
      <c r="B5782" s="832">
        <v>2026</v>
      </c>
      <c r="C5782" s="832" t="s">
        <v>2438</v>
      </c>
      <c r="D5782" s="832" t="s">
        <v>2434</v>
      </c>
      <c r="E5782" s="832" t="s">
        <v>333</v>
      </c>
      <c r="F5782" s="832" t="s">
        <v>2226</v>
      </c>
      <c r="G5782" s="832">
        <v>0</v>
      </c>
      <c r="H5782" s="832">
        <v>0</v>
      </c>
      <c r="I5782" s="832">
        <v>0</v>
      </c>
      <c r="J5782" s="832">
        <v>0</v>
      </c>
      <c r="K5782" s="832">
        <v>0</v>
      </c>
      <c r="L5782" s="832">
        <v>0</v>
      </c>
      <c r="M5782" s="832">
        <v>0</v>
      </c>
      <c r="N5782" s="832">
        <v>0</v>
      </c>
      <c r="O5782" s="832">
        <v>0</v>
      </c>
      <c r="P5782" s="832">
        <v>0</v>
      </c>
      <c r="Q5782" s="832">
        <v>0</v>
      </c>
      <c r="R5782" s="832">
        <v>0</v>
      </c>
      <c r="S5782" s="832">
        <v>0</v>
      </c>
      <c r="T5782" s="832">
        <v>0</v>
      </c>
      <c r="U5782" s="832">
        <v>0</v>
      </c>
      <c r="V5782" s="832">
        <v>0</v>
      </c>
      <c r="W5782" s="832">
        <v>0</v>
      </c>
      <c r="X5782" s="832">
        <v>0</v>
      </c>
      <c r="Y5782" s="832">
        <v>0</v>
      </c>
      <c r="Z5782" s="832">
        <v>0</v>
      </c>
      <c r="AA5782" s="832">
        <v>0</v>
      </c>
      <c r="AB5782" s="832">
        <v>0</v>
      </c>
      <c r="AC5782" s="832">
        <v>0</v>
      </c>
      <c r="AD5782" s="832">
        <v>0</v>
      </c>
      <c r="AE5782" s="832">
        <v>0</v>
      </c>
      <c r="AF5782" s="832">
        <v>0</v>
      </c>
      <c r="AG5782" s="832">
        <v>0</v>
      </c>
      <c r="AH5782" s="832">
        <v>0</v>
      </c>
      <c r="AI5782" s="832">
        <v>0</v>
      </c>
    </row>
    <row r="5783" spans="1:35" ht="15" customHeight="1">
      <c r="A5783" s="832" t="s">
        <v>1150</v>
      </c>
      <c r="B5783" s="832">
        <v>2026</v>
      </c>
      <c r="C5783" s="832" t="s">
        <v>2439</v>
      </c>
      <c r="D5783" s="832" t="s">
        <v>2434</v>
      </c>
      <c r="E5783" s="832" t="s">
        <v>333</v>
      </c>
      <c r="F5783" s="832" t="s">
        <v>2226</v>
      </c>
      <c r="G5783" s="832">
        <v>0</v>
      </c>
      <c r="H5783" s="832">
        <v>0</v>
      </c>
      <c r="I5783" s="832">
        <v>0</v>
      </c>
      <c r="J5783" s="832">
        <v>0</v>
      </c>
      <c r="K5783" s="832">
        <v>0</v>
      </c>
      <c r="L5783" s="832">
        <v>0</v>
      </c>
      <c r="M5783" s="832">
        <v>0</v>
      </c>
      <c r="N5783" s="832">
        <v>0</v>
      </c>
      <c r="O5783" s="832">
        <v>0</v>
      </c>
      <c r="P5783" s="832">
        <v>0</v>
      </c>
      <c r="Q5783" s="832">
        <v>0</v>
      </c>
      <c r="R5783" s="832">
        <v>0</v>
      </c>
      <c r="S5783" s="832">
        <v>0</v>
      </c>
      <c r="T5783" s="832">
        <v>0</v>
      </c>
      <c r="U5783" s="832">
        <v>0</v>
      </c>
      <c r="V5783" s="832">
        <v>0</v>
      </c>
      <c r="W5783" s="832">
        <v>0</v>
      </c>
      <c r="X5783" s="832">
        <v>0</v>
      </c>
      <c r="Y5783" s="832">
        <v>0</v>
      </c>
      <c r="Z5783" s="832">
        <v>0</v>
      </c>
      <c r="AA5783" s="832">
        <v>0</v>
      </c>
      <c r="AB5783" s="832">
        <v>0</v>
      </c>
      <c r="AC5783" s="832">
        <v>0</v>
      </c>
      <c r="AD5783" s="832">
        <v>0</v>
      </c>
      <c r="AE5783" s="832">
        <v>0</v>
      </c>
      <c r="AF5783" s="832">
        <v>0</v>
      </c>
      <c r="AG5783" s="832">
        <v>0</v>
      </c>
      <c r="AH5783" s="832">
        <v>0</v>
      </c>
      <c r="AI5783" s="832">
        <v>0</v>
      </c>
    </row>
    <row r="5784" spans="1:35" ht="15" customHeight="1">
      <c r="A5784" s="832" t="s">
        <v>1150</v>
      </c>
      <c r="B5784" s="832">
        <v>2026</v>
      </c>
      <c r="C5784" s="832" t="s">
        <v>2440</v>
      </c>
      <c r="D5784" s="832" t="s">
        <v>2434</v>
      </c>
      <c r="E5784" s="832" t="s">
        <v>333</v>
      </c>
      <c r="F5784" s="832" t="s">
        <v>2226</v>
      </c>
      <c r="G5784" s="832">
        <v>0</v>
      </c>
      <c r="H5784" s="832">
        <v>0</v>
      </c>
      <c r="I5784" s="832">
        <v>0</v>
      </c>
      <c r="J5784" s="832">
        <v>0</v>
      </c>
      <c r="K5784" s="832">
        <v>0</v>
      </c>
      <c r="L5784" s="832">
        <v>0</v>
      </c>
      <c r="M5784" s="832">
        <v>0</v>
      </c>
      <c r="N5784" s="832">
        <v>0</v>
      </c>
      <c r="O5784" s="832">
        <v>0</v>
      </c>
      <c r="P5784" s="832">
        <v>0</v>
      </c>
      <c r="Q5784" s="832">
        <v>0</v>
      </c>
      <c r="R5784" s="832">
        <v>0</v>
      </c>
      <c r="S5784" s="832">
        <v>0</v>
      </c>
      <c r="T5784" s="832">
        <v>0</v>
      </c>
      <c r="U5784" s="832">
        <v>0</v>
      </c>
      <c r="V5784" s="832">
        <v>0</v>
      </c>
      <c r="W5784" s="832">
        <v>0</v>
      </c>
      <c r="X5784" s="832">
        <v>0</v>
      </c>
      <c r="Y5784" s="832">
        <v>0</v>
      </c>
      <c r="Z5784" s="832">
        <v>0</v>
      </c>
      <c r="AA5784" s="832">
        <v>0</v>
      </c>
      <c r="AB5784" s="832">
        <v>0</v>
      </c>
      <c r="AC5784" s="832">
        <v>0</v>
      </c>
      <c r="AD5784" s="832">
        <v>0</v>
      </c>
      <c r="AE5784" s="832">
        <v>0</v>
      </c>
      <c r="AF5784" s="832">
        <v>0</v>
      </c>
      <c r="AG5784" s="832">
        <v>0</v>
      </c>
      <c r="AH5784" s="832">
        <v>0</v>
      </c>
      <c r="AI5784" s="832">
        <v>0</v>
      </c>
    </row>
    <row r="5785" spans="1:35" ht="15" customHeight="1">
      <c r="A5785" s="832" t="s">
        <v>1150</v>
      </c>
      <c r="B5785" s="832">
        <v>2026</v>
      </c>
      <c r="C5785" s="832" t="s">
        <v>2441</v>
      </c>
      <c r="D5785" s="832" t="s">
        <v>2442</v>
      </c>
      <c r="E5785" s="832" t="s">
        <v>1891</v>
      </c>
      <c r="F5785" s="832" t="s">
        <v>2443</v>
      </c>
      <c r="G5785" s="832">
        <v>0</v>
      </c>
      <c r="H5785" s="832">
        <v>0</v>
      </c>
      <c r="I5785" s="832">
        <v>0</v>
      </c>
      <c r="J5785" s="832">
        <v>0</v>
      </c>
      <c r="K5785" s="832">
        <v>0</v>
      </c>
      <c r="L5785" s="832">
        <v>0</v>
      </c>
      <c r="M5785" s="832">
        <v>0</v>
      </c>
      <c r="N5785" s="832">
        <v>0</v>
      </c>
      <c r="O5785" s="832">
        <v>0</v>
      </c>
      <c r="P5785" s="832">
        <v>0</v>
      </c>
      <c r="Q5785" s="832">
        <v>0</v>
      </c>
      <c r="R5785" s="832">
        <v>0</v>
      </c>
      <c r="S5785" s="832">
        <v>0</v>
      </c>
      <c r="T5785" s="832">
        <v>0</v>
      </c>
      <c r="U5785" s="832">
        <v>0</v>
      </c>
      <c r="V5785" s="832">
        <v>0</v>
      </c>
      <c r="W5785" s="832">
        <v>0</v>
      </c>
      <c r="X5785" s="832">
        <v>0</v>
      </c>
      <c r="Y5785" s="832">
        <v>0</v>
      </c>
      <c r="Z5785" s="832">
        <v>0</v>
      </c>
      <c r="AA5785" s="832">
        <v>0</v>
      </c>
      <c r="AB5785" s="832">
        <v>0</v>
      </c>
      <c r="AC5785" s="832">
        <v>0</v>
      </c>
      <c r="AD5785" s="832">
        <v>0</v>
      </c>
      <c r="AE5785" s="832">
        <v>0</v>
      </c>
      <c r="AF5785" s="832">
        <v>0</v>
      </c>
      <c r="AG5785" s="832">
        <v>0</v>
      </c>
      <c r="AH5785" s="832">
        <v>0</v>
      </c>
      <c r="AI5785" s="832">
        <v>0</v>
      </c>
    </row>
    <row r="5786" spans="1:35" ht="15" customHeight="1">
      <c r="A5786" s="832" t="s">
        <v>1150</v>
      </c>
      <c r="B5786" s="832">
        <v>2026</v>
      </c>
      <c r="C5786" s="832" t="s">
        <v>2444</v>
      </c>
      <c r="D5786" s="832" t="s">
        <v>2445</v>
      </c>
      <c r="E5786" s="832" t="s">
        <v>1891</v>
      </c>
      <c r="F5786" s="832" t="s">
        <v>2443</v>
      </c>
      <c r="G5786" s="832">
        <v>0</v>
      </c>
      <c r="H5786" s="832">
        <v>0</v>
      </c>
      <c r="I5786" s="832">
        <v>0</v>
      </c>
      <c r="J5786" s="832">
        <v>0</v>
      </c>
      <c r="K5786" s="832">
        <v>0</v>
      </c>
      <c r="L5786" s="832">
        <v>0</v>
      </c>
      <c r="M5786" s="832">
        <v>0</v>
      </c>
      <c r="N5786" s="832">
        <v>0</v>
      </c>
      <c r="O5786" s="832">
        <v>0</v>
      </c>
      <c r="P5786" s="832">
        <v>0</v>
      </c>
      <c r="Q5786" s="832">
        <v>0</v>
      </c>
      <c r="R5786" s="832">
        <v>0</v>
      </c>
      <c r="S5786" s="832">
        <v>0</v>
      </c>
      <c r="T5786" s="832">
        <v>0</v>
      </c>
      <c r="U5786" s="832">
        <v>0</v>
      </c>
      <c r="V5786" s="832">
        <v>0</v>
      </c>
      <c r="W5786" s="832">
        <v>0</v>
      </c>
      <c r="X5786" s="832">
        <v>0</v>
      </c>
      <c r="Y5786" s="832">
        <v>0</v>
      </c>
      <c r="Z5786" s="832">
        <v>0</v>
      </c>
      <c r="AA5786" s="832">
        <v>0</v>
      </c>
      <c r="AB5786" s="832">
        <v>0</v>
      </c>
      <c r="AC5786" s="832">
        <v>0</v>
      </c>
      <c r="AD5786" s="832">
        <v>0</v>
      </c>
      <c r="AE5786" s="832">
        <v>0</v>
      </c>
      <c r="AF5786" s="832">
        <v>0</v>
      </c>
      <c r="AG5786" s="832">
        <v>0</v>
      </c>
      <c r="AH5786" s="832">
        <v>0</v>
      </c>
      <c r="AI5786" s="832">
        <v>0</v>
      </c>
    </row>
    <row r="5787" spans="1:35" ht="15" customHeight="1">
      <c r="A5787" s="832" t="s">
        <v>1150</v>
      </c>
      <c r="B5787" s="832">
        <v>2026</v>
      </c>
      <c r="C5787" s="832" t="s">
        <v>2446</v>
      </c>
      <c r="D5787" s="832" t="s">
        <v>2447</v>
      </c>
      <c r="E5787" s="832" t="s">
        <v>1891</v>
      </c>
      <c r="F5787" s="832" t="s">
        <v>2443</v>
      </c>
      <c r="G5787" s="832">
        <v>0</v>
      </c>
      <c r="H5787" s="832">
        <v>0</v>
      </c>
      <c r="I5787" s="832">
        <v>0</v>
      </c>
      <c r="J5787" s="832">
        <v>0</v>
      </c>
      <c r="K5787" s="832">
        <v>0</v>
      </c>
      <c r="L5787" s="832">
        <v>0</v>
      </c>
      <c r="M5787" s="832">
        <v>0</v>
      </c>
      <c r="N5787" s="832">
        <v>0</v>
      </c>
      <c r="O5787" s="832">
        <v>0</v>
      </c>
      <c r="P5787" s="832">
        <v>0</v>
      </c>
      <c r="Q5787" s="832">
        <v>0</v>
      </c>
      <c r="R5787" s="832">
        <v>0</v>
      </c>
      <c r="S5787" s="832">
        <v>0</v>
      </c>
      <c r="T5787" s="832">
        <v>0</v>
      </c>
      <c r="U5787" s="832">
        <v>0</v>
      </c>
      <c r="V5787" s="832">
        <v>0</v>
      </c>
      <c r="W5787" s="832">
        <v>0</v>
      </c>
      <c r="X5787" s="832">
        <v>0</v>
      </c>
      <c r="Y5787" s="832">
        <v>0</v>
      </c>
      <c r="Z5787" s="832">
        <v>0</v>
      </c>
      <c r="AA5787" s="832">
        <v>0</v>
      </c>
      <c r="AB5787" s="832">
        <v>0</v>
      </c>
      <c r="AC5787" s="832">
        <v>0</v>
      </c>
      <c r="AD5787" s="832">
        <v>0</v>
      </c>
      <c r="AE5787" s="832">
        <v>0</v>
      </c>
      <c r="AF5787" s="832">
        <v>0</v>
      </c>
      <c r="AG5787" s="832">
        <v>0</v>
      </c>
      <c r="AH5787" s="832">
        <v>0</v>
      </c>
      <c r="AI5787" s="832">
        <v>0</v>
      </c>
    </row>
    <row r="5788" spans="1:35" ht="15" customHeight="1">
      <c r="A5788" s="832" t="s">
        <v>1150</v>
      </c>
      <c r="B5788" s="832">
        <v>2026</v>
      </c>
      <c r="C5788" s="832" t="s">
        <v>2448</v>
      </c>
      <c r="D5788" s="832" t="s">
        <v>2449</v>
      </c>
      <c r="E5788" s="832" t="s">
        <v>1891</v>
      </c>
      <c r="F5788" s="832" t="s">
        <v>2443</v>
      </c>
      <c r="G5788" s="832">
        <v>0</v>
      </c>
      <c r="H5788" s="832">
        <v>0</v>
      </c>
      <c r="I5788" s="832">
        <v>0</v>
      </c>
      <c r="J5788" s="832">
        <v>0</v>
      </c>
      <c r="K5788" s="832">
        <v>0</v>
      </c>
      <c r="L5788" s="832">
        <v>0</v>
      </c>
      <c r="M5788" s="832">
        <v>0</v>
      </c>
      <c r="N5788" s="832">
        <v>0</v>
      </c>
      <c r="O5788" s="832">
        <v>0</v>
      </c>
      <c r="P5788" s="832">
        <v>0</v>
      </c>
      <c r="Q5788" s="832">
        <v>0</v>
      </c>
      <c r="R5788" s="832">
        <v>0</v>
      </c>
      <c r="S5788" s="832">
        <v>0</v>
      </c>
      <c r="T5788" s="832">
        <v>0</v>
      </c>
      <c r="U5788" s="832">
        <v>0</v>
      </c>
      <c r="V5788" s="832">
        <v>0</v>
      </c>
      <c r="W5788" s="832">
        <v>0</v>
      </c>
      <c r="X5788" s="832">
        <v>0</v>
      </c>
      <c r="Y5788" s="832">
        <v>0</v>
      </c>
      <c r="Z5788" s="832">
        <v>0</v>
      </c>
      <c r="AA5788" s="832">
        <v>0</v>
      </c>
      <c r="AB5788" s="832">
        <v>0</v>
      </c>
      <c r="AC5788" s="832">
        <v>0</v>
      </c>
      <c r="AD5788" s="832">
        <v>0</v>
      </c>
      <c r="AE5788" s="832">
        <v>0</v>
      </c>
      <c r="AF5788" s="832">
        <v>0</v>
      </c>
      <c r="AG5788" s="832">
        <v>0</v>
      </c>
      <c r="AH5788" s="832">
        <v>0</v>
      </c>
      <c r="AI5788" s="832">
        <v>0</v>
      </c>
    </row>
    <row r="5789" spans="1:35" ht="15" customHeight="1">
      <c r="A5789" s="832" t="s">
        <v>1150</v>
      </c>
      <c r="B5789" s="832">
        <v>2026</v>
      </c>
      <c r="C5789" s="832" t="s">
        <v>2450</v>
      </c>
      <c r="D5789" s="832" t="s">
        <v>2451</v>
      </c>
      <c r="E5789" s="832" t="s">
        <v>1891</v>
      </c>
      <c r="F5789" s="832" t="s">
        <v>2443</v>
      </c>
      <c r="G5789" s="832">
        <v>52305.93</v>
      </c>
      <c r="H5789" s="832">
        <v>100035.9</v>
      </c>
      <c r="I5789" s="832">
        <v>100035.9</v>
      </c>
      <c r="J5789" s="832">
        <v>194785.17</v>
      </c>
      <c r="K5789" s="832">
        <v>248922.39</v>
      </c>
      <c r="L5789" s="832">
        <v>248922.39</v>
      </c>
      <c r="M5789" s="832">
        <v>301678.53000000003</v>
      </c>
      <c r="N5789" s="832">
        <v>419878.86</v>
      </c>
      <c r="O5789" s="832">
        <v>419878.86</v>
      </c>
      <c r="P5789" s="832">
        <v>0</v>
      </c>
      <c r="Q5789" s="832">
        <v>0</v>
      </c>
      <c r="R5789" s="832">
        <v>0</v>
      </c>
      <c r="S5789" s="832">
        <v>52484.86</v>
      </c>
      <c r="T5789" s="832">
        <v>52484.86</v>
      </c>
      <c r="U5789" s="832">
        <v>0</v>
      </c>
      <c r="V5789" s="832">
        <v>0</v>
      </c>
      <c r="W5789" s="832">
        <v>0</v>
      </c>
      <c r="X5789" s="832">
        <v>0</v>
      </c>
      <c r="Y5789" s="832">
        <v>0</v>
      </c>
      <c r="Z5789" s="832">
        <v>0</v>
      </c>
      <c r="AA5789" s="832">
        <v>0</v>
      </c>
      <c r="AB5789" s="832">
        <v>0</v>
      </c>
      <c r="AC5789" s="832">
        <v>0</v>
      </c>
      <c r="AD5789" s="832">
        <v>0</v>
      </c>
      <c r="AE5789" s="832">
        <v>0</v>
      </c>
      <c r="AF5789" s="832">
        <v>0</v>
      </c>
      <c r="AG5789" s="832">
        <v>0</v>
      </c>
      <c r="AH5789" s="832">
        <v>0</v>
      </c>
      <c r="AI5789" s="832">
        <v>0</v>
      </c>
    </row>
    <row r="5790" spans="1:35" ht="15" customHeight="1">
      <c r="A5790" s="832" t="s">
        <v>1150</v>
      </c>
      <c r="B5790" s="832">
        <v>2026</v>
      </c>
      <c r="C5790" s="832" t="s">
        <v>2452</v>
      </c>
      <c r="D5790" s="832" t="s">
        <v>2453</v>
      </c>
      <c r="E5790" s="832" t="s">
        <v>1891</v>
      </c>
      <c r="F5790" s="832" t="s">
        <v>2443</v>
      </c>
      <c r="G5790" s="832">
        <v>0</v>
      </c>
      <c r="H5790" s="832">
        <v>0</v>
      </c>
      <c r="I5790" s="832">
        <v>0</v>
      </c>
      <c r="J5790" s="832">
        <v>0</v>
      </c>
      <c r="K5790" s="832">
        <v>0</v>
      </c>
      <c r="L5790" s="832">
        <v>0</v>
      </c>
      <c r="M5790" s="832">
        <v>0</v>
      </c>
      <c r="N5790" s="832">
        <v>0</v>
      </c>
      <c r="O5790" s="832">
        <v>0</v>
      </c>
      <c r="P5790" s="832">
        <v>0</v>
      </c>
      <c r="Q5790" s="832">
        <v>0</v>
      </c>
      <c r="R5790" s="832">
        <v>0</v>
      </c>
      <c r="S5790" s="832">
        <v>0</v>
      </c>
      <c r="T5790" s="832">
        <v>0</v>
      </c>
      <c r="U5790" s="832">
        <v>0</v>
      </c>
      <c r="V5790" s="832">
        <v>0</v>
      </c>
      <c r="W5790" s="832">
        <v>0</v>
      </c>
      <c r="X5790" s="832">
        <v>0</v>
      </c>
      <c r="Y5790" s="832">
        <v>0</v>
      </c>
      <c r="Z5790" s="832">
        <v>0</v>
      </c>
      <c r="AA5790" s="832">
        <v>0</v>
      </c>
      <c r="AB5790" s="832">
        <v>0</v>
      </c>
      <c r="AC5790" s="832">
        <v>0</v>
      </c>
      <c r="AD5790" s="832">
        <v>0</v>
      </c>
      <c r="AE5790" s="832">
        <v>0</v>
      </c>
      <c r="AF5790" s="832">
        <v>0</v>
      </c>
      <c r="AG5790" s="832">
        <v>0</v>
      </c>
      <c r="AH5790" s="832">
        <v>0</v>
      </c>
      <c r="AI5790" s="832">
        <v>0</v>
      </c>
    </row>
    <row r="5791" spans="1:35" ht="15" customHeight="1">
      <c r="A5791" s="832" t="s">
        <v>1150</v>
      </c>
      <c r="B5791" s="832">
        <v>2026</v>
      </c>
      <c r="C5791" s="832" t="s">
        <v>2454</v>
      </c>
      <c r="D5791" s="832" t="s">
        <v>2455</v>
      </c>
      <c r="E5791" s="832" t="s">
        <v>1891</v>
      </c>
      <c r="F5791" s="832" t="s">
        <v>2443</v>
      </c>
      <c r="G5791" s="832">
        <v>43742</v>
      </c>
      <c r="H5791" s="832">
        <v>93060.57</v>
      </c>
      <c r="I5791" s="832">
        <v>140681.32</v>
      </c>
      <c r="J5791" s="832">
        <v>140681.32</v>
      </c>
      <c r="K5791" s="832">
        <v>140681.32</v>
      </c>
      <c r="L5791" s="832">
        <v>286744.32000000001</v>
      </c>
      <c r="M5791" s="832">
        <v>479403.51</v>
      </c>
      <c r="N5791" s="832">
        <v>528938.17000000004</v>
      </c>
      <c r="O5791" s="832">
        <v>576611.4</v>
      </c>
      <c r="P5791" s="832">
        <v>0</v>
      </c>
      <c r="Q5791" s="832">
        <v>0</v>
      </c>
      <c r="R5791" s="832">
        <v>0</v>
      </c>
      <c r="S5791" s="832">
        <v>66117.27</v>
      </c>
      <c r="T5791" s="832">
        <v>66117.27</v>
      </c>
      <c r="U5791" s="832">
        <v>0</v>
      </c>
      <c r="V5791" s="832">
        <v>0</v>
      </c>
      <c r="W5791" s="832">
        <v>0</v>
      </c>
      <c r="X5791" s="832">
        <v>0</v>
      </c>
      <c r="Y5791" s="832">
        <v>0</v>
      </c>
      <c r="Z5791" s="832">
        <v>0</v>
      </c>
      <c r="AA5791" s="832">
        <v>0</v>
      </c>
      <c r="AB5791" s="832">
        <v>0</v>
      </c>
      <c r="AC5791" s="832">
        <v>0</v>
      </c>
      <c r="AD5791" s="832">
        <v>0</v>
      </c>
      <c r="AE5791" s="832">
        <v>0</v>
      </c>
      <c r="AF5791" s="832">
        <v>0</v>
      </c>
      <c r="AG5791" s="832">
        <v>0</v>
      </c>
      <c r="AH5791" s="832">
        <v>0</v>
      </c>
      <c r="AI5791" s="832">
        <v>0</v>
      </c>
    </row>
    <row r="5792" spans="1:35" ht="15" customHeight="1">
      <c r="A5792" s="832" t="s">
        <v>1150</v>
      </c>
      <c r="B5792" s="832">
        <v>2026</v>
      </c>
      <c r="C5792" s="832" t="s">
        <v>2456</v>
      </c>
      <c r="D5792" s="832" t="s">
        <v>2457</v>
      </c>
      <c r="E5792" s="832" t="s">
        <v>1891</v>
      </c>
      <c r="F5792" s="832" t="s">
        <v>2443</v>
      </c>
      <c r="G5792" s="832">
        <v>0</v>
      </c>
      <c r="H5792" s="832">
        <v>0</v>
      </c>
      <c r="I5792" s="832">
        <v>0</v>
      </c>
      <c r="J5792" s="832">
        <v>0</v>
      </c>
      <c r="K5792" s="832">
        <v>0</v>
      </c>
      <c r="L5792" s="832">
        <v>91711.88</v>
      </c>
      <c r="M5792" s="832">
        <v>91711.88</v>
      </c>
      <c r="N5792" s="832">
        <v>91711.88</v>
      </c>
      <c r="O5792" s="832">
        <v>91711.88</v>
      </c>
      <c r="P5792" s="832">
        <v>0</v>
      </c>
      <c r="Q5792" s="832">
        <v>0</v>
      </c>
      <c r="R5792" s="832">
        <v>0</v>
      </c>
      <c r="S5792" s="832">
        <v>11463.99</v>
      </c>
      <c r="T5792" s="832">
        <v>11463.99</v>
      </c>
      <c r="U5792" s="832">
        <v>0</v>
      </c>
      <c r="V5792" s="832">
        <v>0</v>
      </c>
      <c r="W5792" s="832">
        <v>0</v>
      </c>
      <c r="X5792" s="832">
        <v>0</v>
      </c>
      <c r="Y5792" s="832">
        <v>0</v>
      </c>
      <c r="Z5792" s="832">
        <v>0</v>
      </c>
      <c r="AA5792" s="832">
        <v>0</v>
      </c>
      <c r="AB5792" s="832">
        <v>0</v>
      </c>
      <c r="AC5792" s="832">
        <v>0</v>
      </c>
      <c r="AD5792" s="832">
        <v>0</v>
      </c>
      <c r="AE5792" s="832">
        <v>0</v>
      </c>
      <c r="AF5792" s="832">
        <v>0</v>
      </c>
      <c r="AG5792" s="832">
        <v>0</v>
      </c>
      <c r="AH5792" s="832">
        <v>0</v>
      </c>
      <c r="AI5792" s="832">
        <v>0</v>
      </c>
    </row>
    <row r="5793" spans="1:35" ht="15" customHeight="1">
      <c r="A5793" s="832" t="s">
        <v>1150</v>
      </c>
      <c r="B5793" s="832">
        <v>2026</v>
      </c>
      <c r="C5793" s="832" t="s">
        <v>2458</v>
      </c>
      <c r="D5793" s="832" t="s">
        <v>2459</v>
      </c>
      <c r="E5793" s="832" t="s">
        <v>1891</v>
      </c>
      <c r="F5793" s="832" t="s">
        <v>2443</v>
      </c>
      <c r="G5793" s="832">
        <v>0</v>
      </c>
      <c r="H5793" s="832">
        <v>0</v>
      </c>
      <c r="I5793" s="832">
        <v>0</v>
      </c>
      <c r="J5793" s="832">
        <v>0</v>
      </c>
      <c r="K5793" s="832">
        <v>0</v>
      </c>
      <c r="L5793" s="832">
        <v>0</v>
      </c>
      <c r="M5793" s="832">
        <v>0</v>
      </c>
      <c r="N5793" s="832">
        <v>0</v>
      </c>
      <c r="O5793" s="832">
        <v>0</v>
      </c>
      <c r="P5793" s="832">
        <v>0</v>
      </c>
      <c r="Q5793" s="832">
        <v>0</v>
      </c>
      <c r="R5793" s="832">
        <v>0</v>
      </c>
      <c r="S5793" s="832">
        <v>0</v>
      </c>
      <c r="T5793" s="832">
        <v>0</v>
      </c>
      <c r="U5793" s="832">
        <v>0</v>
      </c>
      <c r="V5793" s="832">
        <v>0</v>
      </c>
      <c r="W5793" s="832">
        <v>0</v>
      </c>
      <c r="X5793" s="832">
        <v>0</v>
      </c>
      <c r="Y5793" s="832">
        <v>0</v>
      </c>
      <c r="Z5793" s="832">
        <v>0</v>
      </c>
      <c r="AA5793" s="832">
        <v>0</v>
      </c>
      <c r="AB5793" s="832">
        <v>0</v>
      </c>
      <c r="AC5793" s="832">
        <v>0</v>
      </c>
      <c r="AD5793" s="832">
        <v>0</v>
      </c>
      <c r="AE5793" s="832">
        <v>0</v>
      </c>
      <c r="AF5793" s="832">
        <v>0</v>
      </c>
      <c r="AG5793" s="832">
        <v>0</v>
      </c>
      <c r="AH5793" s="832">
        <v>0</v>
      </c>
      <c r="AI5793" s="832">
        <v>0</v>
      </c>
    </row>
    <row r="5794" spans="1:35" ht="15" customHeight="1">
      <c r="A5794" s="832" t="s">
        <v>1150</v>
      </c>
      <c r="B5794" s="832">
        <v>2026</v>
      </c>
      <c r="C5794" s="832" t="s">
        <v>2460</v>
      </c>
      <c r="D5794" s="832" t="s">
        <v>2461</v>
      </c>
      <c r="E5794" s="832" t="s">
        <v>1891</v>
      </c>
      <c r="F5794" s="832" t="s">
        <v>2443</v>
      </c>
      <c r="G5794" s="832">
        <v>0</v>
      </c>
      <c r="H5794" s="832">
        <v>0</v>
      </c>
      <c r="I5794" s="832">
        <v>0</v>
      </c>
      <c r="J5794" s="832">
        <v>0</v>
      </c>
      <c r="K5794" s="832">
        <v>0</v>
      </c>
      <c r="L5794" s="832">
        <v>0</v>
      </c>
      <c r="M5794" s="832">
        <v>0</v>
      </c>
      <c r="N5794" s="832">
        <v>0</v>
      </c>
      <c r="O5794" s="832">
        <v>0</v>
      </c>
      <c r="P5794" s="832">
        <v>0</v>
      </c>
      <c r="Q5794" s="832">
        <v>0</v>
      </c>
      <c r="R5794" s="832">
        <v>0</v>
      </c>
      <c r="S5794" s="832">
        <v>0</v>
      </c>
      <c r="T5794" s="832">
        <v>0</v>
      </c>
      <c r="U5794" s="832">
        <v>0</v>
      </c>
      <c r="V5794" s="832">
        <v>0</v>
      </c>
      <c r="W5794" s="832">
        <v>0</v>
      </c>
      <c r="X5794" s="832">
        <v>0</v>
      </c>
      <c r="Y5794" s="832">
        <v>0</v>
      </c>
      <c r="Z5794" s="832">
        <v>0</v>
      </c>
      <c r="AA5794" s="832">
        <v>0</v>
      </c>
      <c r="AB5794" s="832">
        <v>0</v>
      </c>
      <c r="AC5794" s="832">
        <v>0</v>
      </c>
      <c r="AD5794" s="832">
        <v>0</v>
      </c>
      <c r="AE5794" s="832">
        <v>0</v>
      </c>
      <c r="AF5794" s="832">
        <v>0</v>
      </c>
      <c r="AG5794" s="832">
        <v>0</v>
      </c>
      <c r="AH5794" s="832">
        <v>0</v>
      </c>
      <c r="AI5794" s="832">
        <v>0</v>
      </c>
    </row>
    <row r="5795" spans="1:35" ht="15" customHeight="1">
      <c r="A5795" s="832" t="s">
        <v>1150</v>
      </c>
      <c r="B5795" s="832">
        <v>2026</v>
      </c>
      <c r="C5795" s="832" t="s">
        <v>2462</v>
      </c>
      <c r="D5795" s="832" t="s">
        <v>2463</v>
      </c>
      <c r="E5795" s="832" t="s">
        <v>1891</v>
      </c>
      <c r="F5795" s="832" t="s">
        <v>2443</v>
      </c>
      <c r="G5795" s="832">
        <v>0</v>
      </c>
      <c r="H5795" s="832">
        <v>0</v>
      </c>
      <c r="I5795" s="832">
        <v>0</v>
      </c>
      <c r="J5795" s="832">
        <v>0</v>
      </c>
      <c r="K5795" s="832">
        <v>0</v>
      </c>
      <c r="L5795" s="832">
        <v>0</v>
      </c>
      <c r="M5795" s="832">
        <v>49639.66</v>
      </c>
      <c r="N5795" s="832">
        <v>49639.66</v>
      </c>
      <c r="O5795" s="832">
        <v>49639.66</v>
      </c>
      <c r="P5795" s="832">
        <v>0</v>
      </c>
      <c r="Q5795" s="832">
        <v>0</v>
      </c>
      <c r="R5795" s="832">
        <v>0</v>
      </c>
      <c r="S5795" s="832">
        <v>6204.96</v>
      </c>
      <c r="T5795" s="832">
        <v>6204.96</v>
      </c>
      <c r="U5795" s="832">
        <v>0</v>
      </c>
      <c r="V5795" s="832">
        <v>0</v>
      </c>
      <c r="W5795" s="832">
        <v>0</v>
      </c>
      <c r="X5795" s="832">
        <v>0</v>
      </c>
      <c r="Y5795" s="832">
        <v>0</v>
      </c>
      <c r="Z5795" s="832">
        <v>0</v>
      </c>
      <c r="AA5795" s="832">
        <v>0</v>
      </c>
      <c r="AB5795" s="832">
        <v>0</v>
      </c>
      <c r="AC5795" s="832">
        <v>0</v>
      </c>
      <c r="AD5795" s="832">
        <v>0</v>
      </c>
      <c r="AE5795" s="832">
        <v>0</v>
      </c>
      <c r="AF5795" s="832">
        <v>0</v>
      </c>
      <c r="AG5795" s="832">
        <v>0</v>
      </c>
      <c r="AH5795" s="832">
        <v>0</v>
      </c>
      <c r="AI5795" s="832">
        <v>0</v>
      </c>
    </row>
    <row r="5796" spans="1:35" ht="15" customHeight="1">
      <c r="A5796" s="832" t="s">
        <v>1150</v>
      </c>
      <c r="B5796" s="832">
        <v>2026</v>
      </c>
      <c r="C5796" s="832" t="s">
        <v>2464</v>
      </c>
      <c r="D5796" s="832" t="s">
        <v>2465</v>
      </c>
      <c r="E5796" s="832" t="s">
        <v>1891</v>
      </c>
      <c r="F5796" s="832" t="s">
        <v>2443</v>
      </c>
      <c r="G5796" s="832">
        <v>156022.21</v>
      </c>
      <c r="H5796" s="832">
        <v>385712.1</v>
      </c>
      <c r="I5796" s="832">
        <v>683403.17</v>
      </c>
      <c r="J5796" s="832">
        <v>999291.66</v>
      </c>
      <c r="K5796" s="832">
        <v>1139641.81</v>
      </c>
      <c r="L5796" s="832">
        <v>1456077.79</v>
      </c>
      <c r="M5796" s="832">
        <v>1832426.74</v>
      </c>
      <c r="N5796" s="832">
        <v>2251791.25</v>
      </c>
      <c r="O5796" s="832">
        <v>2304782.0299999998</v>
      </c>
      <c r="P5796" s="832">
        <v>0</v>
      </c>
      <c r="Q5796" s="832">
        <v>0</v>
      </c>
      <c r="R5796" s="832">
        <v>0</v>
      </c>
      <c r="S5796" s="832">
        <v>281473.90999999997</v>
      </c>
      <c r="T5796" s="832">
        <v>281473.90999999997</v>
      </c>
      <c r="U5796" s="832">
        <v>0</v>
      </c>
      <c r="V5796" s="832">
        <v>0</v>
      </c>
      <c r="W5796" s="832">
        <v>0</v>
      </c>
      <c r="X5796" s="832">
        <v>0</v>
      </c>
      <c r="Y5796" s="832">
        <v>0</v>
      </c>
      <c r="Z5796" s="832">
        <v>0</v>
      </c>
      <c r="AA5796" s="832">
        <v>0</v>
      </c>
      <c r="AB5796" s="832">
        <v>0</v>
      </c>
      <c r="AC5796" s="832">
        <v>0</v>
      </c>
      <c r="AD5796" s="832">
        <v>0</v>
      </c>
      <c r="AE5796" s="832">
        <v>0</v>
      </c>
      <c r="AF5796" s="832">
        <v>0</v>
      </c>
      <c r="AG5796" s="832">
        <v>0</v>
      </c>
      <c r="AH5796" s="832">
        <v>0</v>
      </c>
      <c r="AI5796" s="832">
        <v>0</v>
      </c>
    </row>
    <row r="5797" spans="1:35" ht="15" customHeight="1">
      <c r="A5797" s="832" t="s">
        <v>1150</v>
      </c>
      <c r="B5797" s="832">
        <v>2026</v>
      </c>
      <c r="C5797" s="832" t="s">
        <v>2466</v>
      </c>
      <c r="D5797" s="832" t="s">
        <v>2467</v>
      </c>
      <c r="E5797" s="832" t="s">
        <v>1891</v>
      </c>
      <c r="F5797" s="832" t="s">
        <v>2443</v>
      </c>
      <c r="G5797" s="832">
        <v>0</v>
      </c>
      <c r="H5797" s="832">
        <v>0</v>
      </c>
      <c r="I5797" s="832">
        <v>0</v>
      </c>
      <c r="J5797" s="832">
        <v>0</v>
      </c>
      <c r="K5797" s="832">
        <v>0</v>
      </c>
      <c r="L5797" s="832">
        <v>0</v>
      </c>
      <c r="M5797" s="832">
        <v>0</v>
      </c>
      <c r="N5797" s="832">
        <v>0</v>
      </c>
      <c r="O5797" s="832">
        <v>0</v>
      </c>
      <c r="P5797" s="832">
        <v>0</v>
      </c>
      <c r="Q5797" s="832">
        <v>0</v>
      </c>
      <c r="R5797" s="832">
        <v>0</v>
      </c>
      <c r="S5797" s="832">
        <v>0</v>
      </c>
      <c r="T5797" s="832">
        <v>0</v>
      </c>
      <c r="U5797" s="832">
        <v>0</v>
      </c>
      <c r="V5797" s="832">
        <v>0</v>
      </c>
      <c r="W5797" s="832">
        <v>0</v>
      </c>
      <c r="X5797" s="832">
        <v>0</v>
      </c>
      <c r="Y5797" s="832">
        <v>0</v>
      </c>
      <c r="Z5797" s="832">
        <v>0</v>
      </c>
      <c r="AA5797" s="832">
        <v>0</v>
      </c>
      <c r="AB5797" s="832">
        <v>0</v>
      </c>
      <c r="AC5797" s="832">
        <v>0</v>
      </c>
      <c r="AD5797" s="832">
        <v>0</v>
      </c>
      <c r="AE5797" s="832">
        <v>0</v>
      </c>
      <c r="AF5797" s="832">
        <v>0</v>
      </c>
      <c r="AG5797" s="832">
        <v>0</v>
      </c>
      <c r="AH5797" s="832">
        <v>0</v>
      </c>
      <c r="AI5797" s="832">
        <v>0</v>
      </c>
    </row>
    <row r="5798" spans="1:35" ht="15" customHeight="1">
      <c r="A5798" s="832" t="s">
        <v>1150</v>
      </c>
      <c r="B5798" s="832">
        <v>2026</v>
      </c>
      <c r="C5798" s="832" t="s">
        <v>2468</v>
      </c>
      <c r="D5798" s="832" t="s">
        <v>2469</v>
      </c>
      <c r="E5798" s="832" t="s">
        <v>1891</v>
      </c>
      <c r="F5798" s="832" t="s">
        <v>2443</v>
      </c>
      <c r="G5798" s="832">
        <v>0</v>
      </c>
      <c r="H5798" s="832">
        <v>0</v>
      </c>
      <c r="I5798" s="832">
        <v>0</v>
      </c>
      <c r="J5798" s="832">
        <v>0</v>
      </c>
      <c r="K5798" s="832">
        <v>0</v>
      </c>
      <c r="L5798" s="832">
        <v>0</v>
      </c>
      <c r="M5798" s="832">
        <v>0</v>
      </c>
      <c r="N5798" s="832">
        <v>0</v>
      </c>
      <c r="O5798" s="832">
        <v>0</v>
      </c>
      <c r="P5798" s="832">
        <v>0</v>
      </c>
      <c r="Q5798" s="832">
        <v>0</v>
      </c>
      <c r="R5798" s="832">
        <v>0</v>
      </c>
      <c r="S5798" s="832">
        <v>0</v>
      </c>
      <c r="T5798" s="832">
        <v>0</v>
      </c>
      <c r="U5798" s="832">
        <v>0</v>
      </c>
      <c r="V5798" s="832">
        <v>0</v>
      </c>
      <c r="W5798" s="832">
        <v>0</v>
      </c>
      <c r="X5798" s="832">
        <v>0</v>
      </c>
      <c r="Y5798" s="832">
        <v>0</v>
      </c>
      <c r="Z5798" s="832">
        <v>0</v>
      </c>
      <c r="AA5798" s="832">
        <v>0</v>
      </c>
      <c r="AB5798" s="832">
        <v>0</v>
      </c>
      <c r="AC5798" s="832">
        <v>0</v>
      </c>
      <c r="AD5798" s="832">
        <v>0</v>
      </c>
      <c r="AE5798" s="832">
        <v>0</v>
      </c>
      <c r="AF5798" s="832">
        <v>0</v>
      </c>
      <c r="AG5798" s="832">
        <v>0</v>
      </c>
      <c r="AH5798" s="832">
        <v>0</v>
      </c>
      <c r="AI5798" s="832">
        <v>0</v>
      </c>
    </row>
    <row r="5799" spans="1:35" ht="15" customHeight="1">
      <c r="A5799" s="832" t="s">
        <v>1150</v>
      </c>
      <c r="B5799" s="832">
        <v>2026</v>
      </c>
      <c r="C5799" s="832" t="s">
        <v>2470</v>
      </c>
      <c r="D5799" s="832" t="s">
        <v>2471</v>
      </c>
      <c r="E5799" s="832" t="s">
        <v>1891</v>
      </c>
      <c r="F5799" s="832" t="s">
        <v>2443</v>
      </c>
      <c r="G5799" s="832">
        <v>0</v>
      </c>
      <c r="H5799" s="832">
        <v>33734.61</v>
      </c>
      <c r="I5799" s="832">
        <v>66430.36</v>
      </c>
      <c r="J5799" s="832">
        <v>98861.11</v>
      </c>
      <c r="K5799" s="832">
        <v>98861.11</v>
      </c>
      <c r="L5799" s="832">
        <v>163205.76000000001</v>
      </c>
      <c r="M5799" s="832">
        <v>262006.18</v>
      </c>
      <c r="N5799" s="832">
        <v>327490.37</v>
      </c>
      <c r="O5799" s="832">
        <v>327490.37</v>
      </c>
      <c r="P5799" s="832">
        <v>0</v>
      </c>
      <c r="Q5799" s="832">
        <v>0</v>
      </c>
      <c r="R5799" s="832">
        <v>0</v>
      </c>
      <c r="S5799" s="832">
        <v>40936.300000000003</v>
      </c>
      <c r="T5799" s="832">
        <v>40936.300000000003</v>
      </c>
      <c r="U5799" s="832">
        <v>0</v>
      </c>
      <c r="V5799" s="832">
        <v>0</v>
      </c>
      <c r="W5799" s="832">
        <v>0</v>
      </c>
      <c r="X5799" s="832">
        <v>0</v>
      </c>
      <c r="Y5799" s="832">
        <v>0</v>
      </c>
      <c r="Z5799" s="832">
        <v>0</v>
      </c>
      <c r="AA5799" s="832">
        <v>0</v>
      </c>
      <c r="AB5799" s="832">
        <v>0</v>
      </c>
      <c r="AC5799" s="832">
        <v>0</v>
      </c>
      <c r="AD5799" s="832">
        <v>0</v>
      </c>
      <c r="AE5799" s="832">
        <v>0</v>
      </c>
      <c r="AF5799" s="832">
        <v>0</v>
      </c>
      <c r="AG5799" s="832">
        <v>0</v>
      </c>
      <c r="AH5799" s="832">
        <v>0</v>
      </c>
      <c r="AI5799" s="832">
        <v>0</v>
      </c>
    </row>
    <row r="5800" spans="1:35" ht="15" customHeight="1">
      <c r="A5800" s="832" t="s">
        <v>1150</v>
      </c>
      <c r="B5800" s="832">
        <v>2026</v>
      </c>
      <c r="C5800" s="832" t="s">
        <v>2472</v>
      </c>
      <c r="D5800" s="832" t="s">
        <v>2467</v>
      </c>
      <c r="E5800" s="832" t="s">
        <v>1891</v>
      </c>
      <c r="F5800" s="832" t="s">
        <v>2443</v>
      </c>
      <c r="G5800" s="832">
        <v>0</v>
      </c>
      <c r="H5800" s="832">
        <v>0</v>
      </c>
      <c r="I5800" s="832">
        <v>0</v>
      </c>
      <c r="J5800" s="832">
        <v>0</v>
      </c>
      <c r="K5800" s="832">
        <v>0</v>
      </c>
      <c r="L5800" s="832">
        <v>0</v>
      </c>
      <c r="M5800" s="832">
        <v>0</v>
      </c>
      <c r="N5800" s="832">
        <v>0</v>
      </c>
      <c r="O5800" s="832">
        <v>0</v>
      </c>
      <c r="P5800" s="832">
        <v>0</v>
      </c>
      <c r="Q5800" s="832">
        <v>0</v>
      </c>
      <c r="R5800" s="832">
        <v>0</v>
      </c>
      <c r="S5800" s="832">
        <v>0</v>
      </c>
      <c r="T5800" s="832">
        <v>0</v>
      </c>
      <c r="U5800" s="832">
        <v>0</v>
      </c>
      <c r="V5800" s="832">
        <v>0</v>
      </c>
      <c r="W5800" s="832">
        <v>0</v>
      </c>
      <c r="X5800" s="832">
        <v>0</v>
      </c>
      <c r="Y5800" s="832">
        <v>0</v>
      </c>
      <c r="Z5800" s="832">
        <v>0</v>
      </c>
      <c r="AA5800" s="832">
        <v>0</v>
      </c>
      <c r="AB5800" s="832">
        <v>0</v>
      </c>
      <c r="AC5800" s="832">
        <v>0</v>
      </c>
      <c r="AD5800" s="832">
        <v>0</v>
      </c>
      <c r="AE5800" s="832">
        <v>0</v>
      </c>
      <c r="AF5800" s="832">
        <v>0</v>
      </c>
      <c r="AG5800" s="832">
        <v>0</v>
      </c>
      <c r="AH5800" s="832">
        <v>0</v>
      </c>
      <c r="AI5800" s="832">
        <v>0</v>
      </c>
    </row>
    <row r="5801" spans="1:35" ht="15" customHeight="1">
      <c r="A5801" s="832" t="s">
        <v>1150</v>
      </c>
      <c r="B5801" s="832">
        <v>2026</v>
      </c>
      <c r="C5801" s="832" t="s">
        <v>2473</v>
      </c>
      <c r="D5801" s="832" t="s">
        <v>2474</v>
      </c>
      <c r="E5801" s="832" t="s">
        <v>1891</v>
      </c>
      <c r="F5801" s="832" t="s">
        <v>2443</v>
      </c>
      <c r="G5801" s="832">
        <v>0</v>
      </c>
      <c r="H5801" s="832">
        <v>0</v>
      </c>
      <c r="I5801" s="832">
        <v>0</v>
      </c>
      <c r="J5801" s="832">
        <v>0</v>
      </c>
      <c r="K5801" s="832">
        <v>0</v>
      </c>
      <c r="L5801" s="832">
        <v>0</v>
      </c>
      <c r="M5801" s="832">
        <v>0</v>
      </c>
      <c r="N5801" s="832">
        <v>0</v>
      </c>
      <c r="O5801" s="832">
        <v>0</v>
      </c>
      <c r="P5801" s="832">
        <v>0</v>
      </c>
      <c r="Q5801" s="832">
        <v>0</v>
      </c>
      <c r="R5801" s="832">
        <v>0</v>
      </c>
      <c r="S5801" s="832">
        <v>0</v>
      </c>
      <c r="T5801" s="832">
        <v>0</v>
      </c>
      <c r="U5801" s="832">
        <v>0</v>
      </c>
      <c r="V5801" s="832">
        <v>0</v>
      </c>
      <c r="W5801" s="832">
        <v>0</v>
      </c>
      <c r="X5801" s="832">
        <v>0</v>
      </c>
      <c r="Y5801" s="832">
        <v>0</v>
      </c>
      <c r="Z5801" s="832">
        <v>0</v>
      </c>
      <c r="AA5801" s="832">
        <v>0</v>
      </c>
      <c r="AB5801" s="832">
        <v>0</v>
      </c>
      <c r="AC5801" s="832">
        <v>0</v>
      </c>
      <c r="AD5801" s="832">
        <v>0</v>
      </c>
      <c r="AE5801" s="832">
        <v>0</v>
      </c>
      <c r="AF5801" s="832">
        <v>0</v>
      </c>
      <c r="AG5801" s="832">
        <v>0</v>
      </c>
      <c r="AH5801" s="832">
        <v>0</v>
      </c>
      <c r="AI5801" s="832">
        <v>0</v>
      </c>
    </row>
    <row r="5802" spans="1:35" ht="15" customHeight="1">
      <c r="A5802" s="832" t="s">
        <v>1150</v>
      </c>
      <c r="B5802" s="832">
        <v>2026</v>
      </c>
      <c r="C5802" s="832" t="s">
        <v>2475</v>
      </c>
      <c r="D5802" s="832" t="s">
        <v>2476</v>
      </c>
      <c r="E5802" s="832" t="s">
        <v>1891</v>
      </c>
      <c r="F5802" s="832" t="s">
        <v>2443</v>
      </c>
      <c r="G5802" s="832">
        <v>0</v>
      </c>
      <c r="H5802" s="832">
        <v>0</v>
      </c>
      <c r="I5802" s="832">
        <v>0</v>
      </c>
      <c r="J5802" s="832">
        <v>111853.55</v>
      </c>
      <c r="K5802" s="832">
        <v>191023.79</v>
      </c>
      <c r="L5802" s="832">
        <v>304987.57</v>
      </c>
      <c r="M5802" s="832">
        <v>485363.52</v>
      </c>
      <c r="N5802" s="832">
        <v>485363.52</v>
      </c>
      <c r="O5802" s="832">
        <v>485363.52</v>
      </c>
      <c r="P5802" s="832">
        <v>0</v>
      </c>
      <c r="Q5802" s="832">
        <v>0</v>
      </c>
      <c r="R5802" s="832">
        <v>0</v>
      </c>
      <c r="S5802" s="832">
        <v>60670.44</v>
      </c>
      <c r="T5802" s="832">
        <v>60670.44</v>
      </c>
      <c r="U5802" s="832">
        <v>0</v>
      </c>
      <c r="V5802" s="832">
        <v>0</v>
      </c>
      <c r="W5802" s="832">
        <v>0</v>
      </c>
      <c r="X5802" s="832">
        <v>0</v>
      </c>
      <c r="Y5802" s="832">
        <v>0</v>
      </c>
      <c r="Z5802" s="832">
        <v>0</v>
      </c>
      <c r="AA5802" s="832">
        <v>0</v>
      </c>
      <c r="AB5802" s="832">
        <v>0</v>
      </c>
      <c r="AC5802" s="832">
        <v>0</v>
      </c>
      <c r="AD5802" s="832">
        <v>0</v>
      </c>
      <c r="AE5802" s="832">
        <v>0</v>
      </c>
      <c r="AF5802" s="832">
        <v>0</v>
      </c>
      <c r="AG5802" s="832">
        <v>0</v>
      </c>
      <c r="AH5802" s="832">
        <v>0</v>
      </c>
      <c r="AI5802" s="832">
        <v>0</v>
      </c>
    </row>
    <row r="5803" spans="1:35" ht="15" customHeight="1">
      <c r="A5803" s="832" t="s">
        <v>1150</v>
      </c>
      <c r="B5803" s="832">
        <v>2026</v>
      </c>
      <c r="C5803" s="832" t="s">
        <v>2477</v>
      </c>
      <c r="D5803" s="832" t="s">
        <v>2478</v>
      </c>
      <c r="E5803" s="832" t="s">
        <v>1891</v>
      </c>
      <c r="F5803" s="832" t="s">
        <v>2443</v>
      </c>
      <c r="G5803" s="832">
        <v>0</v>
      </c>
      <c r="H5803" s="832">
        <v>0</v>
      </c>
      <c r="I5803" s="832">
        <v>0</v>
      </c>
      <c r="J5803" s="832">
        <v>139627.18</v>
      </c>
      <c r="K5803" s="832">
        <v>406445.42</v>
      </c>
      <c r="L5803" s="832">
        <v>581405.39</v>
      </c>
      <c r="M5803" s="832">
        <v>581405.39</v>
      </c>
      <c r="N5803" s="832">
        <v>581405.39</v>
      </c>
      <c r="O5803" s="832">
        <v>581405.39</v>
      </c>
      <c r="P5803" s="832">
        <v>0</v>
      </c>
      <c r="Q5803" s="832">
        <v>0</v>
      </c>
      <c r="R5803" s="832">
        <v>0</v>
      </c>
      <c r="S5803" s="832">
        <v>72675.67</v>
      </c>
      <c r="T5803" s="832">
        <v>72675.67</v>
      </c>
      <c r="U5803" s="832">
        <v>0</v>
      </c>
      <c r="V5803" s="832">
        <v>0</v>
      </c>
      <c r="W5803" s="832">
        <v>0</v>
      </c>
      <c r="X5803" s="832">
        <v>0</v>
      </c>
      <c r="Y5803" s="832">
        <v>0</v>
      </c>
      <c r="Z5803" s="832">
        <v>0</v>
      </c>
      <c r="AA5803" s="832">
        <v>0</v>
      </c>
      <c r="AB5803" s="832">
        <v>0</v>
      </c>
      <c r="AC5803" s="832">
        <v>0</v>
      </c>
      <c r="AD5803" s="832">
        <v>0</v>
      </c>
      <c r="AE5803" s="832">
        <v>0</v>
      </c>
      <c r="AF5803" s="832">
        <v>0</v>
      </c>
      <c r="AG5803" s="832">
        <v>0</v>
      </c>
      <c r="AH5803" s="832">
        <v>0</v>
      </c>
      <c r="AI5803" s="832">
        <v>0</v>
      </c>
    </row>
    <row r="5804" spans="1:35" ht="15" customHeight="1">
      <c r="A5804" s="832" t="s">
        <v>1150</v>
      </c>
      <c r="B5804" s="832">
        <v>2026</v>
      </c>
      <c r="C5804" s="832" t="s">
        <v>2479</v>
      </c>
      <c r="D5804" s="832" t="s">
        <v>2480</v>
      </c>
      <c r="E5804" s="832" t="s">
        <v>1891</v>
      </c>
      <c r="F5804" s="832" t="s">
        <v>2443</v>
      </c>
      <c r="G5804" s="832">
        <v>309903.61</v>
      </c>
      <c r="H5804" s="832">
        <v>501339.64</v>
      </c>
      <c r="I5804" s="832">
        <v>902670.68</v>
      </c>
      <c r="J5804" s="832">
        <v>1372152.49</v>
      </c>
      <c r="K5804" s="832">
        <v>1748196.01</v>
      </c>
      <c r="L5804" s="832">
        <v>2360626.5299999998</v>
      </c>
      <c r="M5804" s="832">
        <v>3388564.41</v>
      </c>
      <c r="N5804" s="832">
        <v>4071315.37</v>
      </c>
      <c r="O5804" s="832">
        <v>4169399.84</v>
      </c>
      <c r="P5804" s="832">
        <v>0</v>
      </c>
      <c r="Q5804" s="832">
        <v>0</v>
      </c>
      <c r="R5804" s="832">
        <v>0</v>
      </c>
      <c r="S5804" s="832">
        <v>508914.42</v>
      </c>
      <c r="T5804" s="832">
        <v>508914.42</v>
      </c>
      <c r="U5804" s="832">
        <v>0</v>
      </c>
      <c r="V5804" s="832">
        <v>0</v>
      </c>
      <c r="W5804" s="832">
        <v>0</v>
      </c>
      <c r="X5804" s="832">
        <v>0</v>
      </c>
      <c r="Y5804" s="832">
        <v>0</v>
      </c>
      <c r="Z5804" s="832">
        <v>0</v>
      </c>
      <c r="AA5804" s="832">
        <v>0</v>
      </c>
      <c r="AB5804" s="832">
        <v>0</v>
      </c>
      <c r="AC5804" s="832">
        <v>0</v>
      </c>
      <c r="AD5804" s="832">
        <v>0</v>
      </c>
      <c r="AE5804" s="832">
        <v>0</v>
      </c>
      <c r="AF5804" s="832">
        <v>0</v>
      </c>
      <c r="AG5804" s="832">
        <v>0</v>
      </c>
      <c r="AH5804" s="832">
        <v>0</v>
      </c>
      <c r="AI5804" s="832">
        <v>0</v>
      </c>
    </row>
    <row r="5805" spans="1:35" ht="15" customHeight="1">
      <c r="A5805" s="832" t="s">
        <v>1150</v>
      </c>
      <c r="B5805" s="832">
        <v>2026</v>
      </c>
      <c r="C5805" s="832" t="s">
        <v>2481</v>
      </c>
      <c r="D5805" s="832" t="s">
        <v>2482</v>
      </c>
      <c r="E5805" s="832" t="s">
        <v>1891</v>
      </c>
      <c r="F5805" s="832" t="s">
        <v>2443</v>
      </c>
      <c r="G5805" s="832">
        <v>44914</v>
      </c>
      <c r="H5805" s="832">
        <v>226116.85</v>
      </c>
      <c r="I5805" s="832">
        <v>726451.48</v>
      </c>
      <c r="J5805" s="832">
        <v>1200221.22</v>
      </c>
      <c r="K5805" s="832">
        <v>1823195.91</v>
      </c>
      <c r="L5805" s="832">
        <v>2798039.21</v>
      </c>
      <c r="M5805" s="832">
        <v>3298981.26</v>
      </c>
      <c r="N5805" s="832">
        <v>4031532.96</v>
      </c>
      <c r="O5805" s="832">
        <v>4080240.95</v>
      </c>
      <c r="P5805" s="832">
        <v>0</v>
      </c>
      <c r="Q5805" s="832">
        <v>0</v>
      </c>
      <c r="R5805" s="832">
        <v>0</v>
      </c>
      <c r="S5805" s="832">
        <v>503941.62</v>
      </c>
      <c r="T5805" s="832">
        <v>503941.62</v>
      </c>
      <c r="U5805" s="832">
        <v>0</v>
      </c>
      <c r="V5805" s="832">
        <v>0</v>
      </c>
      <c r="W5805" s="832">
        <v>0</v>
      </c>
      <c r="X5805" s="832">
        <v>0</v>
      </c>
      <c r="Y5805" s="832">
        <v>0</v>
      </c>
      <c r="Z5805" s="832">
        <v>0</v>
      </c>
      <c r="AA5805" s="832">
        <v>0</v>
      </c>
      <c r="AB5805" s="832">
        <v>0</v>
      </c>
      <c r="AC5805" s="832">
        <v>0</v>
      </c>
      <c r="AD5805" s="832">
        <v>0</v>
      </c>
      <c r="AE5805" s="832">
        <v>0</v>
      </c>
      <c r="AF5805" s="832">
        <v>0</v>
      </c>
      <c r="AG5805" s="832">
        <v>0</v>
      </c>
      <c r="AH5805" s="832">
        <v>0</v>
      </c>
      <c r="AI5805" s="832">
        <v>0</v>
      </c>
    </row>
    <row r="5806" spans="1:35" ht="15" customHeight="1">
      <c r="A5806" s="832" t="s">
        <v>1150</v>
      </c>
      <c r="B5806" s="832">
        <v>2026</v>
      </c>
      <c r="C5806" s="832" t="s">
        <v>2483</v>
      </c>
      <c r="D5806" s="832" t="s">
        <v>2484</v>
      </c>
      <c r="E5806" s="832" t="s">
        <v>1891</v>
      </c>
      <c r="F5806" s="832" t="s">
        <v>2443</v>
      </c>
      <c r="G5806" s="832">
        <v>38765.26</v>
      </c>
      <c r="H5806" s="832">
        <v>38765.26</v>
      </c>
      <c r="I5806" s="832">
        <v>38765.26</v>
      </c>
      <c r="J5806" s="832">
        <v>113093.21</v>
      </c>
      <c r="K5806" s="832">
        <v>149469.21</v>
      </c>
      <c r="L5806" s="832">
        <v>223748.96</v>
      </c>
      <c r="M5806" s="832">
        <v>223748.96</v>
      </c>
      <c r="N5806" s="832">
        <v>261473.37</v>
      </c>
      <c r="O5806" s="832">
        <v>261473.37</v>
      </c>
      <c r="P5806" s="832">
        <v>0</v>
      </c>
      <c r="Q5806" s="832">
        <v>0</v>
      </c>
      <c r="R5806" s="832">
        <v>0</v>
      </c>
      <c r="S5806" s="832">
        <v>32684.17</v>
      </c>
      <c r="T5806" s="832">
        <v>32684.17</v>
      </c>
      <c r="U5806" s="832">
        <v>0</v>
      </c>
      <c r="V5806" s="832">
        <v>0</v>
      </c>
      <c r="W5806" s="832">
        <v>0</v>
      </c>
      <c r="X5806" s="832">
        <v>0</v>
      </c>
      <c r="Y5806" s="832">
        <v>0</v>
      </c>
      <c r="Z5806" s="832">
        <v>0</v>
      </c>
      <c r="AA5806" s="832">
        <v>0</v>
      </c>
      <c r="AB5806" s="832">
        <v>0</v>
      </c>
      <c r="AC5806" s="832">
        <v>0</v>
      </c>
      <c r="AD5806" s="832">
        <v>0</v>
      </c>
      <c r="AE5806" s="832">
        <v>0</v>
      </c>
      <c r="AF5806" s="832">
        <v>0</v>
      </c>
      <c r="AG5806" s="832">
        <v>0</v>
      </c>
      <c r="AH5806" s="832">
        <v>0</v>
      </c>
      <c r="AI5806" s="832">
        <v>0</v>
      </c>
    </row>
    <row r="5807" spans="1:35" ht="15" customHeight="1">
      <c r="A5807" s="832" t="s">
        <v>1150</v>
      </c>
      <c r="B5807" s="832">
        <v>2026</v>
      </c>
      <c r="C5807" s="832" t="s">
        <v>2485</v>
      </c>
      <c r="D5807" s="832" t="s">
        <v>2486</v>
      </c>
      <c r="E5807" s="832" t="s">
        <v>1891</v>
      </c>
      <c r="F5807" s="832" t="s">
        <v>2443</v>
      </c>
      <c r="G5807" s="832">
        <v>0</v>
      </c>
      <c r="H5807" s="832">
        <v>0</v>
      </c>
      <c r="I5807" s="832">
        <v>0</v>
      </c>
      <c r="J5807" s="832">
        <v>0</v>
      </c>
      <c r="K5807" s="832">
        <v>0</v>
      </c>
      <c r="L5807" s="832">
        <v>0</v>
      </c>
      <c r="M5807" s="832">
        <v>0</v>
      </c>
      <c r="N5807" s="832">
        <v>0</v>
      </c>
      <c r="O5807" s="832">
        <v>0</v>
      </c>
      <c r="P5807" s="832">
        <v>0</v>
      </c>
      <c r="Q5807" s="832">
        <v>0</v>
      </c>
      <c r="R5807" s="832">
        <v>0</v>
      </c>
      <c r="S5807" s="832">
        <v>0</v>
      </c>
      <c r="T5807" s="832">
        <v>0</v>
      </c>
      <c r="U5807" s="832">
        <v>0</v>
      </c>
      <c r="V5807" s="832">
        <v>0</v>
      </c>
      <c r="W5807" s="832">
        <v>0</v>
      </c>
      <c r="X5807" s="832">
        <v>0</v>
      </c>
      <c r="Y5807" s="832">
        <v>0</v>
      </c>
      <c r="Z5807" s="832">
        <v>0</v>
      </c>
      <c r="AA5807" s="832">
        <v>0</v>
      </c>
      <c r="AB5807" s="832">
        <v>0</v>
      </c>
      <c r="AC5807" s="832">
        <v>0</v>
      </c>
      <c r="AD5807" s="832">
        <v>0</v>
      </c>
      <c r="AE5807" s="832">
        <v>0</v>
      </c>
      <c r="AF5807" s="832">
        <v>0</v>
      </c>
      <c r="AG5807" s="832">
        <v>0</v>
      </c>
      <c r="AH5807" s="832">
        <v>0</v>
      </c>
      <c r="AI5807" s="832">
        <v>0</v>
      </c>
    </row>
    <row r="5808" spans="1:35" ht="15" customHeight="1">
      <c r="A5808" s="832" t="s">
        <v>1150</v>
      </c>
      <c r="B5808" s="832">
        <v>2026</v>
      </c>
      <c r="C5808" s="832" t="s">
        <v>2487</v>
      </c>
      <c r="D5808" s="832" t="s">
        <v>2488</v>
      </c>
      <c r="E5808" s="832" t="s">
        <v>1891</v>
      </c>
      <c r="F5808" s="832" t="s">
        <v>2443</v>
      </c>
      <c r="G5808" s="832">
        <v>0</v>
      </c>
      <c r="H5808" s="832">
        <v>0</v>
      </c>
      <c r="I5808" s="832">
        <v>0</v>
      </c>
      <c r="J5808" s="832">
        <v>0</v>
      </c>
      <c r="K5808" s="832">
        <v>0</v>
      </c>
      <c r="L5808" s="832">
        <v>0</v>
      </c>
      <c r="M5808" s="832">
        <v>0</v>
      </c>
      <c r="N5808" s="832">
        <v>0</v>
      </c>
      <c r="O5808" s="832">
        <v>0</v>
      </c>
      <c r="P5808" s="832">
        <v>0</v>
      </c>
      <c r="Q5808" s="832">
        <v>0</v>
      </c>
      <c r="R5808" s="832">
        <v>0</v>
      </c>
      <c r="S5808" s="832">
        <v>0</v>
      </c>
      <c r="T5808" s="832">
        <v>0</v>
      </c>
      <c r="U5808" s="832">
        <v>0</v>
      </c>
      <c r="V5808" s="832">
        <v>0</v>
      </c>
      <c r="W5808" s="832">
        <v>0</v>
      </c>
      <c r="X5808" s="832">
        <v>0</v>
      </c>
      <c r="Y5808" s="832">
        <v>0</v>
      </c>
      <c r="Z5808" s="832">
        <v>0</v>
      </c>
      <c r="AA5808" s="832">
        <v>0</v>
      </c>
      <c r="AB5808" s="832">
        <v>0</v>
      </c>
      <c r="AC5808" s="832">
        <v>0</v>
      </c>
      <c r="AD5808" s="832">
        <v>0</v>
      </c>
      <c r="AE5808" s="832">
        <v>0</v>
      </c>
      <c r="AF5808" s="832">
        <v>0</v>
      </c>
      <c r="AG5808" s="832">
        <v>0</v>
      </c>
      <c r="AH5808" s="832">
        <v>0</v>
      </c>
      <c r="AI5808" s="832">
        <v>0</v>
      </c>
    </row>
    <row r="5809" spans="1:35" ht="15" customHeight="1">
      <c r="A5809" s="832" t="s">
        <v>1150</v>
      </c>
      <c r="B5809" s="832">
        <v>2026</v>
      </c>
      <c r="C5809" s="832" t="s">
        <v>2489</v>
      </c>
      <c r="D5809" s="832" t="s">
        <v>2490</v>
      </c>
      <c r="E5809" s="832" t="s">
        <v>1891</v>
      </c>
      <c r="F5809" s="832" t="s">
        <v>2443</v>
      </c>
      <c r="G5809" s="832">
        <v>394554.89</v>
      </c>
      <c r="H5809" s="832">
        <v>590629.12</v>
      </c>
      <c r="I5809" s="832">
        <v>1060637.98</v>
      </c>
      <c r="J5809" s="832">
        <v>1813290.57</v>
      </c>
      <c r="K5809" s="832">
        <v>2515267.3199999998</v>
      </c>
      <c r="L5809" s="832">
        <v>2915591.28</v>
      </c>
      <c r="M5809" s="832">
        <v>3407487.23</v>
      </c>
      <c r="N5809" s="832">
        <v>3720239.86</v>
      </c>
      <c r="O5809" s="832">
        <v>3874381.48</v>
      </c>
      <c r="P5809" s="832">
        <v>0</v>
      </c>
      <c r="Q5809" s="832">
        <v>0</v>
      </c>
      <c r="R5809" s="832">
        <v>0</v>
      </c>
      <c r="S5809" s="832">
        <v>465029.98</v>
      </c>
      <c r="T5809" s="832">
        <v>465029.98</v>
      </c>
      <c r="U5809" s="832">
        <v>0</v>
      </c>
      <c r="V5809" s="832">
        <v>0</v>
      </c>
      <c r="W5809" s="832">
        <v>0</v>
      </c>
      <c r="X5809" s="832">
        <v>0</v>
      </c>
      <c r="Y5809" s="832">
        <v>0</v>
      </c>
      <c r="Z5809" s="832">
        <v>0</v>
      </c>
      <c r="AA5809" s="832">
        <v>0</v>
      </c>
      <c r="AB5809" s="832">
        <v>0</v>
      </c>
      <c r="AC5809" s="832">
        <v>0</v>
      </c>
      <c r="AD5809" s="832">
        <v>0</v>
      </c>
      <c r="AE5809" s="832">
        <v>0</v>
      </c>
      <c r="AF5809" s="832">
        <v>0</v>
      </c>
      <c r="AG5809" s="832">
        <v>0</v>
      </c>
      <c r="AH5809" s="832">
        <v>0</v>
      </c>
      <c r="AI5809" s="832">
        <v>0</v>
      </c>
    </row>
    <row r="5810" spans="1:35" ht="15" customHeight="1">
      <c r="A5810" s="832" t="s">
        <v>1150</v>
      </c>
      <c r="B5810" s="832">
        <v>2026</v>
      </c>
      <c r="C5810" s="832" t="s">
        <v>2491</v>
      </c>
      <c r="D5810" s="832" t="s">
        <v>2492</v>
      </c>
      <c r="E5810" s="832" t="s">
        <v>1891</v>
      </c>
      <c r="F5810" s="832" t="s">
        <v>2443</v>
      </c>
      <c r="G5810" s="832">
        <v>229419.75</v>
      </c>
      <c r="H5810" s="832">
        <v>406525.09</v>
      </c>
      <c r="I5810" s="832">
        <v>1038564.55</v>
      </c>
      <c r="J5810" s="832">
        <v>1038564.55</v>
      </c>
      <c r="K5810" s="832">
        <v>1038564.55</v>
      </c>
      <c r="L5810" s="832">
        <v>1215573.8500000001</v>
      </c>
      <c r="M5810" s="832">
        <v>1215573.8500000001</v>
      </c>
      <c r="N5810" s="832">
        <v>1946327.11</v>
      </c>
      <c r="O5810" s="832">
        <v>2034046.56</v>
      </c>
      <c r="P5810" s="832">
        <v>0</v>
      </c>
      <c r="Q5810" s="832">
        <v>0</v>
      </c>
      <c r="R5810" s="832">
        <v>0</v>
      </c>
      <c r="S5810" s="832">
        <v>243290.89</v>
      </c>
      <c r="T5810" s="832">
        <v>243290.89</v>
      </c>
      <c r="U5810" s="832">
        <v>0</v>
      </c>
      <c r="V5810" s="832">
        <v>0</v>
      </c>
      <c r="W5810" s="832">
        <v>0</v>
      </c>
      <c r="X5810" s="832">
        <v>0</v>
      </c>
      <c r="Y5810" s="832">
        <v>0</v>
      </c>
      <c r="Z5810" s="832">
        <v>0</v>
      </c>
      <c r="AA5810" s="832">
        <v>0</v>
      </c>
      <c r="AB5810" s="832">
        <v>0</v>
      </c>
      <c r="AC5810" s="832">
        <v>0</v>
      </c>
      <c r="AD5810" s="832">
        <v>0</v>
      </c>
      <c r="AE5810" s="832">
        <v>0</v>
      </c>
      <c r="AF5810" s="832">
        <v>0</v>
      </c>
      <c r="AG5810" s="832">
        <v>0</v>
      </c>
      <c r="AH5810" s="832">
        <v>0</v>
      </c>
      <c r="AI5810" s="832">
        <v>0</v>
      </c>
    </row>
    <row r="5811" spans="1:35" ht="15" customHeight="1">
      <c r="A5811" s="832" t="s">
        <v>1150</v>
      </c>
      <c r="B5811" s="832">
        <v>2026</v>
      </c>
      <c r="C5811" s="832" t="s">
        <v>2493</v>
      </c>
      <c r="D5811" s="832" t="s">
        <v>2494</v>
      </c>
      <c r="E5811" s="832" t="s">
        <v>1891</v>
      </c>
      <c r="F5811" s="832" t="s">
        <v>2443</v>
      </c>
      <c r="G5811" s="832">
        <v>0</v>
      </c>
      <c r="H5811" s="832">
        <v>100264.85</v>
      </c>
      <c r="I5811" s="832">
        <v>506899.63</v>
      </c>
      <c r="J5811" s="832">
        <v>542800.17000000004</v>
      </c>
      <c r="K5811" s="832">
        <v>542800.17000000004</v>
      </c>
      <c r="L5811" s="832">
        <v>543625.17000000004</v>
      </c>
      <c r="M5811" s="832">
        <v>543625.17000000004</v>
      </c>
      <c r="N5811" s="832">
        <v>594876.9</v>
      </c>
      <c r="O5811" s="832">
        <v>594876.9</v>
      </c>
      <c r="P5811" s="832">
        <v>0</v>
      </c>
      <c r="Q5811" s="832">
        <v>0</v>
      </c>
      <c r="R5811" s="832">
        <v>0</v>
      </c>
      <c r="S5811" s="832">
        <v>74359.61</v>
      </c>
      <c r="T5811" s="832">
        <v>74359.61</v>
      </c>
      <c r="U5811" s="832">
        <v>0</v>
      </c>
      <c r="V5811" s="832">
        <v>0</v>
      </c>
      <c r="W5811" s="832">
        <v>0</v>
      </c>
      <c r="X5811" s="832">
        <v>0</v>
      </c>
      <c r="Y5811" s="832">
        <v>0</v>
      </c>
      <c r="Z5811" s="832">
        <v>0</v>
      </c>
      <c r="AA5811" s="832">
        <v>0</v>
      </c>
      <c r="AB5811" s="832">
        <v>0</v>
      </c>
      <c r="AC5811" s="832">
        <v>0</v>
      </c>
      <c r="AD5811" s="832">
        <v>0</v>
      </c>
      <c r="AE5811" s="832">
        <v>0</v>
      </c>
      <c r="AF5811" s="832">
        <v>0</v>
      </c>
      <c r="AG5811" s="832">
        <v>0</v>
      </c>
      <c r="AH5811" s="832">
        <v>0</v>
      </c>
      <c r="AI5811" s="832">
        <v>0</v>
      </c>
    </row>
    <row r="5812" spans="1:35" ht="15" customHeight="1">
      <c r="A5812" s="832" t="s">
        <v>1150</v>
      </c>
      <c r="B5812" s="832">
        <v>2026</v>
      </c>
      <c r="C5812" s="832" t="s">
        <v>2495</v>
      </c>
      <c r="D5812" s="832" t="s">
        <v>2496</v>
      </c>
      <c r="E5812" s="832" t="s">
        <v>333</v>
      </c>
      <c r="F5812" s="832" t="s">
        <v>2443</v>
      </c>
      <c r="G5812" s="832">
        <v>0</v>
      </c>
      <c r="H5812" s="832">
        <v>0</v>
      </c>
      <c r="I5812" s="832">
        <v>0</v>
      </c>
      <c r="J5812" s="832">
        <v>0</v>
      </c>
      <c r="K5812" s="832">
        <v>0</v>
      </c>
      <c r="L5812" s="832">
        <v>0</v>
      </c>
      <c r="M5812" s="832">
        <v>0</v>
      </c>
      <c r="N5812" s="832">
        <v>0</v>
      </c>
      <c r="O5812" s="832">
        <v>0</v>
      </c>
      <c r="P5812" s="832">
        <v>0</v>
      </c>
      <c r="Q5812" s="832">
        <v>0</v>
      </c>
      <c r="R5812" s="832">
        <v>0</v>
      </c>
      <c r="S5812" s="832">
        <v>0</v>
      </c>
      <c r="T5812" s="832">
        <v>0</v>
      </c>
      <c r="U5812" s="832">
        <v>0</v>
      </c>
      <c r="V5812" s="832">
        <v>0</v>
      </c>
      <c r="W5812" s="832">
        <v>0</v>
      </c>
      <c r="X5812" s="832">
        <v>0</v>
      </c>
      <c r="Y5812" s="832">
        <v>0</v>
      </c>
      <c r="Z5812" s="832">
        <v>0</v>
      </c>
      <c r="AA5812" s="832">
        <v>0</v>
      </c>
      <c r="AB5812" s="832">
        <v>0</v>
      </c>
      <c r="AC5812" s="832">
        <v>0</v>
      </c>
      <c r="AD5812" s="832">
        <v>0</v>
      </c>
      <c r="AE5812" s="832">
        <v>0</v>
      </c>
      <c r="AF5812" s="832">
        <v>0</v>
      </c>
      <c r="AG5812" s="832">
        <v>0</v>
      </c>
      <c r="AH5812" s="832">
        <v>0</v>
      </c>
      <c r="AI5812" s="832">
        <v>0</v>
      </c>
    </row>
    <row r="5813" spans="1:35" ht="15" customHeight="1">
      <c r="A5813" s="832" t="s">
        <v>1150</v>
      </c>
      <c r="B5813" s="832">
        <v>2026</v>
      </c>
      <c r="C5813" s="832" t="s">
        <v>2497</v>
      </c>
      <c r="D5813" s="832" t="s">
        <v>2498</v>
      </c>
      <c r="E5813" s="832" t="s">
        <v>333</v>
      </c>
      <c r="F5813" s="832" t="s">
        <v>2443</v>
      </c>
      <c r="G5813" s="832">
        <v>19944.169999999998</v>
      </c>
      <c r="H5813" s="832">
        <v>31548.17</v>
      </c>
      <c r="I5813" s="832">
        <v>59769.17</v>
      </c>
      <c r="J5813" s="832">
        <v>77379.17</v>
      </c>
      <c r="K5813" s="832">
        <v>97780.17</v>
      </c>
      <c r="L5813" s="832">
        <v>128071.17</v>
      </c>
      <c r="M5813" s="832">
        <v>160801.17000000001</v>
      </c>
      <c r="N5813" s="832">
        <v>194555.17</v>
      </c>
      <c r="O5813" s="832">
        <v>201973.17</v>
      </c>
      <c r="P5813" s="832">
        <v>0</v>
      </c>
      <c r="Q5813" s="832">
        <v>0</v>
      </c>
      <c r="R5813" s="832">
        <v>0</v>
      </c>
      <c r="S5813" s="832">
        <v>24319.4</v>
      </c>
      <c r="T5813" s="832">
        <v>24319.4</v>
      </c>
      <c r="U5813" s="832">
        <v>0</v>
      </c>
      <c r="V5813" s="832">
        <v>0</v>
      </c>
      <c r="W5813" s="832">
        <v>0</v>
      </c>
      <c r="X5813" s="832">
        <v>0</v>
      </c>
      <c r="Y5813" s="832">
        <v>0</v>
      </c>
      <c r="Z5813" s="832">
        <v>0</v>
      </c>
      <c r="AA5813" s="832">
        <v>0</v>
      </c>
      <c r="AB5813" s="832">
        <v>0</v>
      </c>
      <c r="AC5813" s="832">
        <v>0</v>
      </c>
      <c r="AD5813" s="832">
        <v>0</v>
      </c>
      <c r="AE5813" s="832">
        <v>0</v>
      </c>
      <c r="AF5813" s="832">
        <v>0</v>
      </c>
      <c r="AG5813" s="832">
        <v>0</v>
      </c>
      <c r="AH5813" s="832">
        <v>0</v>
      </c>
      <c r="AI5813" s="832">
        <v>0</v>
      </c>
    </row>
    <row r="5814" spans="1:35" ht="15" customHeight="1">
      <c r="A5814" s="832" t="s">
        <v>1150</v>
      </c>
      <c r="B5814" s="832">
        <v>2026</v>
      </c>
      <c r="C5814" s="832" t="s">
        <v>2499</v>
      </c>
      <c r="D5814" s="832" t="s">
        <v>2500</v>
      </c>
      <c r="E5814" s="832" t="s">
        <v>333</v>
      </c>
      <c r="F5814" s="832" t="s">
        <v>2443</v>
      </c>
      <c r="G5814" s="832">
        <v>0</v>
      </c>
      <c r="H5814" s="832">
        <v>0</v>
      </c>
      <c r="I5814" s="832">
        <v>7055.49</v>
      </c>
      <c r="J5814" s="832">
        <v>9313</v>
      </c>
      <c r="K5814" s="832">
        <v>12008.97</v>
      </c>
      <c r="L5814" s="832">
        <v>12224.97</v>
      </c>
      <c r="M5814" s="832">
        <v>12288.26</v>
      </c>
      <c r="N5814" s="832">
        <v>12288.26</v>
      </c>
      <c r="O5814" s="832">
        <v>12288.26</v>
      </c>
      <c r="P5814" s="832">
        <v>0</v>
      </c>
      <c r="Q5814" s="832">
        <v>0</v>
      </c>
      <c r="R5814" s="832">
        <v>0</v>
      </c>
      <c r="S5814" s="832">
        <v>1536.03</v>
      </c>
      <c r="T5814" s="832">
        <v>1536.03</v>
      </c>
      <c r="U5814" s="832">
        <v>0</v>
      </c>
      <c r="V5814" s="832">
        <v>0</v>
      </c>
      <c r="W5814" s="832">
        <v>0</v>
      </c>
      <c r="X5814" s="832">
        <v>0</v>
      </c>
      <c r="Y5814" s="832">
        <v>0</v>
      </c>
      <c r="Z5814" s="832">
        <v>0</v>
      </c>
      <c r="AA5814" s="832">
        <v>0</v>
      </c>
      <c r="AB5814" s="832">
        <v>0</v>
      </c>
      <c r="AC5814" s="832">
        <v>0</v>
      </c>
      <c r="AD5814" s="832">
        <v>0</v>
      </c>
      <c r="AE5814" s="832">
        <v>0</v>
      </c>
      <c r="AF5814" s="832">
        <v>0</v>
      </c>
      <c r="AG5814" s="832">
        <v>0</v>
      </c>
      <c r="AH5814" s="832">
        <v>0</v>
      </c>
      <c r="AI5814" s="832">
        <v>0</v>
      </c>
    </row>
    <row r="5815" spans="1:35" ht="15" customHeight="1">
      <c r="A5815" s="832" t="s">
        <v>1150</v>
      </c>
      <c r="B5815" s="832">
        <v>2026</v>
      </c>
      <c r="C5815" s="832" t="s">
        <v>2501</v>
      </c>
      <c r="D5815" s="832" t="s">
        <v>2502</v>
      </c>
      <c r="E5815" s="832" t="s">
        <v>333</v>
      </c>
      <c r="F5815" s="832" t="s">
        <v>2443</v>
      </c>
      <c r="G5815" s="832">
        <v>0</v>
      </c>
      <c r="H5815" s="832">
        <v>0</v>
      </c>
      <c r="I5815" s="832">
        <v>0</v>
      </c>
      <c r="J5815" s="832">
        <v>0</v>
      </c>
      <c r="K5815" s="832">
        <v>0</v>
      </c>
      <c r="L5815" s="832">
        <v>0</v>
      </c>
      <c r="M5815" s="832">
        <v>0</v>
      </c>
      <c r="N5815" s="832">
        <v>0</v>
      </c>
      <c r="O5815" s="832">
        <v>0</v>
      </c>
      <c r="P5815" s="832">
        <v>0</v>
      </c>
      <c r="Q5815" s="832">
        <v>0</v>
      </c>
      <c r="R5815" s="832">
        <v>0</v>
      </c>
      <c r="S5815" s="832">
        <v>0</v>
      </c>
      <c r="T5815" s="832">
        <v>0</v>
      </c>
      <c r="U5815" s="832">
        <v>0</v>
      </c>
      <c r="V5815" s="832">
        <v>0</v>
      </c>
      <c r="W5815" s="832">
        <v>0</v>
      </c>
      <c r="X5815" s="832">
        <v>0</v>
      </c>
      <c r="Y5815" s="832">
        <v>0</v>
      </c>
      <c r="Z5815" s="832">
        <v>0</v>
      </c>
      <c r="AA5815" s="832">
        <v>0</v>
      </c>
      <c r="AB5815" s="832">
        <v>0</v>
      </c>
      <c r="AC5815" s="832">
        <v>0</v>
      </c>
      <c r="AD5815" s="832">
        <v>0</v>
      </c>
      <c r="AE5815" s="832">
        <v>0</v>
      </c>
      <c r="AF5815" s="832">
        <v>0</v>
      </c>
      <c r="AG5815" s="832">
        <v>0</v>
      </c>
      <c r="AH5815" s="832">
        <v>0</v>
      </c>
      <c r="AI5815" s="832">
        <v>0</v>
      </c>
    </row>
    <row r="5816" spans="1:35" ht="15" customHeight="1">
      <c r="A5816" s="832" t="s">
        <v>1150</v>
      </c>
      <c r="B5816" s="832">
        <v>2026</v>
      </c>
      <c r="C5816" s="832" t="s">
        <v>2503</v>
      </c>
      <c r="D5816" s="832" t="s">
        <v>2502</v>
      </c>
      <c r="E5816" s="832" t="s">
        <v>333</v>
      </c>
      <c r="F5816" s="832" t="s">
        <v>2443</v>
      </c>
      <c r="G5816" s="832">
        <v>0</v>
      </c>
      <c r="H5816" s="832">
        <v>1398</v>
      </c>
      <c r="I5816" s="832">
        <v>1398</v>
      </c>
      <c r="J5816" s="832">
        <v>1398</v>
      </c>
      <c r="K5816" s="832">
        <v>1398</v>
      </c>
      <c r="L5816" s="832">
        <v>2796</v>
      </c>
      <c r="M5816" s="832">
        <v>4219</v>
      </c>
      <c r="N5816" s="832">
        <v>4219</v>
      </c>
      <c r="O5816" s="832">
        <v>4219</v>
      </c>
      <c r="P5816" s="832">
        <v>0</v>
      </c>
      <c r="Q5816" s="832">
        <v>0</v>
      </c>
      <c r="R5816" s="832">
        <v>0</v>
      </c>
      <c r="S5816" s="832">
        <v>527.38</v>
      </c>
      <c r="T5816" s="832">
        <v>527.38</v>
      </c>
      <c r="U5816" s="832">
        <v>0</v>
      </c>
      <c r="V5816" s="832">
        <v>0</v>
      </c>
      <c r="W5816" s="832">
        <v>0</v>
      </c>
      <c r="X5816" s="832">
        <v>0</v>
      </c>
      <c r="Y5816" s="832">
        <v>0</v>
      </c>
      <c r="Z5816" s="832">
        <v>0</v>
      </c>
      <c r="AA5816" s="832">
        <v>0</v>
      </c>
      <c r="AB5816" s="832">
        <v>0</v>
      </c>
      <c r="AC5816" s="832">
        <v>0</v>
      </c>
      <c r="AD5816" s="832">
        <v>0</v>
      </c>
      <c r="AE5816" s="832">
        <v>0</v>
      </c>
      <c r="AF5816" s="832">
        <v>0</v>
      </c>
      <c r="AG5816" s="832">
        <v>0</v>
      </c>
      <c r="AH5816" s="832">
        <v>0</v>
      </c>
      <c r="AI5816" s="832">
        <v>0</v>
      </c>
    </row>
    <row r="5817" spans="1:35" ht="15" customHeight="1">
      <c r="A5817" s="832" t="s">
        <v>1150</v>
      </c>
      <c r="B5817" s="832">
        <v>2026</v>
      </c>
      <c r="C5817" s="832" t="s">
        <v>2504</v>
      </c>
      <c r="D5817" s="832" t="s">
        <v>2505</v>
      </c>
      <c r="E5817" s="832" t="s">
        <v>333</v>
      </c>
      <c r="F5817" s="832" t="s">
        <v>2443</v>
      </c>
      <c r="G5817" s="832">
        <v>0</v>
      </c>
      <c r="H5817" s="832">
        <v>0</v>
      </c>
      <c r="I5817" s="832">
        <v>0</v>
      </c>
      <c r="J5817" s="832">
        <v>0</v>
      </c>
      <c r="K5817" s="832">
        <v>0</v>
      </c>
      <c r="L5817" s="832">
        <v>0</v>
      </c>
      <c r="M5817" s="832">
        <v>0</v>
      </c>
      <c r="N5817" s="832">
        <v>0</v>
      </c>
      <c r="O5817" s="832">
        <v>0</v>
      </c>
      <c r="P5817" s="832">
        <v>0</v>
      </c>
      <c r="Q5817" s="832">
        <v>0</v>
      </c>
      <c r="R5817" s="832">
        <v>0</v>
      </c>
      <c r="S5817" s="832">
        <v>0</v>
      </c>
      <c r="T5817" s="832">
        <v>0</v>
      </c>
      <c r="U5817" s="832">
        <v>0</v>
      </c>
      <c r="V5817" s="832">
        <v>0</v>
      </c>
      <c r="W5817" s="832">
        <v>0</v>
      </c>
      <c r="X5817" s="832">
        <v>0</v>
      </c>
      <c r="Y5817" s="832">
        <v>0</v>
      </c>
      <c r="Z5817" s="832">
        <v>0</v>
      </c>
      <c r="AA5817" s="832">
        <v>0</v>
      </c>
      <c r="AB5817" s="832">
        <v>0</v>
      </c>
      <c r="AC5817" s="832">
        <v>0</v>
      </c>
      <c r="AD5817" s="832">
        <v>0</v>
      </c>
      <c r="AE5817" s="832">
        <v>0</v>
      </c>
      <c r="AF5817" s="832">
        <v>0</v>
      </c>
      <c r="AG5817" s="832">
        <v>0</v>
      </c>
      <c r="AH5817" s="832">
        <v>0</v>
      </c>
      <c r="AI5817" s="832">
        <v>0</v>
      </c>
    </row>
    <row r="5818" spans="1:35" ht="15" customHeight="1">
      <c r="A5818" s="832" t="s">
        <v>1150</v>
      </c>
      <c r="B5818" s="832">
        <v>2026</v>
      </c>
      <c r="C5818" s="832" t="s">
        <v>2506</v>
      </c>
      <c r="D5818" s="832" t="s">
        <v>2507</v>
      </c>
      <c r="E5818" s="832" t="s">
        <v>333</v>
      </c>
      <c r="F5818" s="832" t="s">
        <v>2443</v>
      </c>
      <c r="G5818" s="832">
        <v>10515.33</v>
      </c>
      <c r="H5818" s="832">
        <v>30378.65</v>
      </c>
      <c r="I5818" s="832">
        <v>63244.36</v>
      </c>
      <c r="J5818" s="832">
        <v>88278.84</v>
      </c>
      <c r="K5818" s="832">
        <v>112406.2</v>
      </c>
      <c r="L5818" s="832">
        <v>144476.26999999999</v>
      </c>
      <c r="M5818" s="832">
        <v>191707.38</v>
      </c>
      <c r="N5818" s="832">
        <v>249845.54</v>
      </c>
      <c r="O5818" s="832">
        <v>267646.14</v>
      </c>
      <c r="P5818" s="832">
        <v>0</v>
      </c>
      <c r="Q5818" s="832">
        <v>0</v>
      </c>
      <c r="R5818" s="832">
        <v>0</v>
      </c>
      <c r="S5818" s="832">
        <v>31230.69</v>
      </c>
      <c r="T5818" s="832">
        <v>31230.69</v>
      </c>
      <c r="U5818" s="832">
        <v>0</v>
      </c>
      <c r="V5818" s="832">
        <v>0</v>
      </c>
      <c r="W5818" s="832">
        <v>0</v>
      </c>
      <c r="X5818" s="832">
        <v>0</v>
      </c>
      <c r="Y5818" s="832">
        <v>0</v>
      </c>
      <c r="Z5818" s="832">
        <v>0</v>
      </c>
      <c r="AA5818" s="832">
        <v>0</v>
      </c>
      <c r="AB5818" s="832">
        <v>0</v>
      </c>
      <c r="AC5818" s="832">
        <v>0</v>
      </c>
      <c r="AD5818" s="832">
        <v>0</v>
      </c>
      <c r="AE5818" s="832">
        <v>0</v>
      </c>
      <c r="AF5818" s="832">
        <v>0</v>
      </c>
      <c r="AG5818" s="832">
        <v>0</v>
      </c>
      <c r="AH5818" s="832">
        <v>0</v>
      </c>
      <c r="AI5818" s="832">
        <v>0</v>
      </c>
    </row>
    <row r="5819" spans="1:35" ht="15" customHeight="1">
      <c r="A5819" s="832" t="s">
        <v>1150</v>
      </c>
      <c r="B5819" s="832">
        <v>2026</v>
      </c>
      <c r="C5819" s="832" t="s">
        <v>2508</v>
      </c>
      <c r="D5819" s="832" t="s">
        <v>2509</v>
      </c>
      <c r="E5819" s="832" t="s">
        <v>333</v>
      </c>
      <c r="F5819" s="832" t="s">
        <v>2443</v>
      </c>
      <c r="G5819" s="832">
        <v>0</v>
      </c>
      <c r="H5819" s="832">
        <v>0</v>
      </c>
      <c r="I5819" s="832">
        <v>0</v>
      </c>
      <c r="J5819" s="832">
        <v>0</v>
      </c>
      <c r="K5819" s="832">
        <v>0</v>
      </c>
      <c r="L5819" s="832">
        <v>0</v>
      </c>
      <c r="M5819" s="832">
        <v>0</v>
      </c>
      <c r="N5819" s="832">
        <v>0</v>
      </c>
      <c r="O5819" s="832">
        <v>0</v>
      </c>
      <c r="P5819" s="832">
        <v>0</v>
      </c>
      <c r="Q5819" s="832">
        <v>0</v>
      </c>
      <c r="R5819" s="832">
        <v>0</v>
      </c>
      <c r="S5819" s="832">
        <v>0</v>
      </c>
      <c r="T5819" s="832">
        <v>0</v>
      </c>
      <c r="U5819" s="832">
        <v>0</v>
      </c>
      <c r="V5819" s="832">
        <v>0</v>
      </c>
      <c r="W5819" s="832">
        <v>0</v>
      </c>
      <c r="X5819" s="832">
        <v>0</v>
      </c>
      <c r="Y5819" s="832">
        <v>0</v>
      </c>
      <c r="Z5819" s="832">
        <v>0</v>
      </c>
      <c r="AA5819" s="832">
        <v>0</v>
      </c>
      <c r="AB5819" s="832">
        <v>0</v>
      </c>
      <c r="AC5819" s="832">
        <v>0</v>
      </c>
      <c r="AD5819" s="832">
        <v>0</v>
      </c>
      <c r="AE5819" s="832">
        <v>0</v>
      </c>
      <c r="AF5819" s="832">
        <v>0</v>
      </c>
      <c r="AG5819" s="832">
        <v>0</v>
      </c>
      <c r="AH5819" s="832">
        <v>0</v>
      </c>
      <c r="AI5819" s="832">
        <v>0</v>
      </c>
    </row>
    <row r="5820" spans="1:35" ht="15" customHeight="1">
      <c r="A5820" s="832" t="s">
        <v>1150</v>
      </c>
      <c r="B5820" s="832">
        <v>2026</v>
      </c>
      <c r="C5820" s="832" t="s">
        <v>2510</v>
      </c>
      <c r="D5820" s="832" t="s">
        <v>2511</v>
      </c>
      <c r="E5820" s="832" t="s">
        <v>333</v>
      </c>
      <c r="F5820" s="832" t="s">
        <v>2443</v>
      </c>
      <c r="G5820" s="832">
        <v>11018</v>
      </c>
      <c r="H5820" s="832">
        <v>19495</v>
      </c>
      <c r="I5820" s="832">
        <v>33240</v>
      </c>
      <c r="J5820" s="832">
        <v>44146</v>
      </c>
      <c r="K5820" s="832">
        <v>63804</v>
      </c>
      <c r="L5820" s="832">
        <v>88009</v>
      </c>
      <c r="M5820" s="832">
        <v>111110</v>
      </c>
      <c r="N5820" s="832">
        <v>131984</v>
      </c>
      <c r="O5820" s="832">
        <v>133522</v>
      </c>
      <c r="P5820" s="832">
        <v>0</v>
      </c>
      <c r="Q5820" s="832">
        <v>0</v>
      </c>
      <c r="R5820" s="832">
        <v>0</v>
      </c>
      <c r="S5820" s="832">
        <v>16498</v>
      </c>
      <c r="T5820" s="832">
        <v>16498</v>
      </c>
      <c r="U5820" s="832">
        <v>0</v>
      </c>
      <c r="V5820" s="832">
        <v>0</v>
      </c>
      <c r="W5820" s="832">
        <v>0</v>
      </c>
      <c r="X5820" s="832">
        <v>0</v>
      </c>
      <c r="Y5820" s="832">
        <v>0</v>
      </c>
      <c r="Z5820" s="832">
        <v>0</v>
      </c>
      <c r="AA5820" s="832">
        <v>0</v>
      </c>
      <c r="AB5820" s="832">
        <v>0</v>
      </c>
      <c r="AC5820" s="832">
        <v>0</v>
      </c>
      <c r="AD5820" s="832">
        <v>0</v>
      </c>
      <c r="AE5820" s="832">
        <v>0</v>
      </c>
      <c r="AF5820" s="832">
        <v>0</v>
      </c>
      <c r="AG5820" s="832">
        <v>0</v>
      </c>
      <c r="AH5820" s="832">
        <v>0</v>
      </c>
      <c r="AI5820" s="832">
        <v>0</v>
      </c>
    </row>
    <row r="5821" spans="1:35" ht="15" customHeight="1">
      <c r="A5821" s="832" t="s">
        <v>1150</v>
      </c>
      <c r="B5821" s="832">
        <v>2026</v>
      </c>
      <c r="C5821" s="832" t="s">
        <v>2512</v>
      </c>
      <c r="D5821" s="832" t="s">
        <v>2513</v>
      </c>
      <c r="E5821" s="832" t="s">
        <v>1891</v>
      </c>
      <c r="F5821" s="832" t="s">
        <v>2443</v>
      </c>
      <c r="G5821" s="832">
        <v>0</v>
      </c>
      <c r="H5821" s="832">
        <v>0</v>
      </c>
      <c r="I5821" s="832">
        <v>0</v>
      </c>
      <c r="J5821" s="832">
        <v>0</v>
      </c>
      <c r="K5821" s="832">
        <v>43029.87</v>
      </c>
      <c r="L5821" s="832">
        <v>43029.87</v>
      </c>
      <c r="M5821" s="832">
        <v>43029.87</v>
      </c>
      <c r="N5821" s="832">
        <v>154099.07</v>
      </c>
      <c r="O5821" s="832">
        <v>154099.07</v>
      </c>
      <c r="P5821" s="832">
        <v>0</v>
      </c>
      <c r="Q5821" s="832">
        <v>0</v>
      </c>
      <c r="R5821" s="832">
        <v>0</v>
      </c>
      <c r="S5821" s="832">
        <v>19262.38</v>
      </c>
      <c r="T5821" s="832">
        <v>19262.38</v>
      </c>
      <c r="U5821" s="832">
        <v>0</v>
      </c>
      <c r="V5821" s="832">
        <v>0</v>
      </c>
      <c r="W5821" s="832">
        <v>0</v>
      </c>
      <c r="X5821" s="832">
        <v>0</v>
      </c>
      <c r="Y5821" s="832">
        <v>0</v>
      </c>
      <c r="Z5821" s="832">
        <v>0</v>
      </c>
      <c r="AA5821" s="832">
        <v>0</v>
      </c>
      <c r="AB5821" s="832">
        <v>0</v>
      </c>
      <c r="AC5821" s="832">
        <v>0</v>
      </c>
      <c r="AD5821" s="832">
        <v>0</v>
      </c>
      <c r="AE5821" s="832">
        <v>0</v>
      </c>
      <c r="AF5821" s="832">
        <v>0</v>
      </c>
      <c r="AG5821" s="832">
        <v>0</v>
      </c>
      <c r="AH5821" s="832">
        <v>0</v>
      </c>
      <c r="AI5821" s="832">
        <v>0</v>
      </c>
    </row>
    <row r="5822" spans="1:35" ht="15" customHeight="1">
      <c r="A5822" s="832" t="s">
        <v>1150</v>
      </c>
      <c r="B5822" s="832">
        <v>2026</v>
      </c>
      <c r="C5822" s="832" t="s">
        <v>2514</v>
      </c>
      <c r="D5822" s="832" t="s">
        <v>2515</v>
      </c>
      <c r="E5822" s="832" t="s">
        <v>1891</v>
      </c>
      <c r="F5822" s="832" t="s">
        <v>2443</v>
      </c>
      <c r="G5822" s="832">
        <v>352810.07</v>
      </c>
      <c r="H5822" s="832">
        <v>572653.12</v>
      </c>
      <c r="I5822" s="832">
        <v>688281.68</v>
      </c>
      <c r="J5822" s="832">
        <v>781694.84</v>
      </c>
      <c r="K5822" s="832">
        <v>824292.68</v>
      </c>
      <c r="L5822" s="832">
        <v>879019.43</v>
      </c>
      <c r="M5822" s="832">
        <v>909526.16</v>
      </c>
      <c r="N5822" s="832">
        <v>949501.05</v>
      </c>
      <c r="O5822" s="832">
        <v>949501.05</v>
      </c>
      <c r="P5822" s="832">
        <v>0</v>
      </c>
      <c r="Q5822" s="832">
        <v>0</v>
      </c>
      <c r="R5822" s="832">
        <v>0</v>
      </c>
      <c r="S5822" s="832">
        <v>118687.63</v>
      </c>
      <c r="T5822" s="832">
        <v>118687.63</v>
      </c>
      <c r="U5822" s="832">
        <v>0</v>
      </c>
      <c r="V5822" s="832">
        <v>0</v>
      </c>
      <c r="W5822" s="832">
        <v>0</v>
      </c>
      <c r="X5822" s="832">
        <v>0</v>
      </c>
      <c r="Y5822" s="832">
        <v>0</v>
      </c>
      <c r="Z5822" s="832">
        <v>0</v>
      </c>
      <c r="AA5822" s="832">
        <v>0</v>
      </c>
      <c r="AB5822" s="832">
        <v>0</v>
      </c>
      <c r="AC5822" s="832">
        <v>0</v>
      </c>
      <c r="AD5822" s="832">
        <v>0</v>
      </c>
      <c r="AE5822" s="832">
        <v>0</v>
      </c>
      <c r="AF5822" s="832">
        <v>0</v>
      </c>
      <c r="AG5822" s="832">
        <v>0</v>
      </c>
      <c r="AH5822" s="832">
        <v>0</v>
      </c>
      <c r="AI5822" s="832">
        <v>0</v>
      </c>
    </row>
    <row r="5823" spans="1:35" ht="15" customHeight="1">
      <c r="A5823" s="832" t="s">
        <v>1150</v>
      </c>
      <c r="B5823" s="832">
        <v>2026</v>
      </c>
      <c r="C5823" s="832" t="s">
        <v>2516</v>
      </c>
      <c r="D5823" s="832" t="s">
        <v>2517</v>
      </c>
      <c r="E5823" s="832" t="s">
        <v>1891</v>
      </c>
      <c r="F5823" s="832" t="s">
        <v>2443</v>
      </c>
      <c r="G5823" s="832">
        <v>16949</v>
      </c>
      <c r="H5823" s="832">
        <v>103883</v>
      </c>
      <c r="I5823" s="832">
        <v>150197</v>
      </c>
      <c r="J5823" s="832">
        <v>250911.57</v>
      </c>
      <c r="K5823" s="832">
        <v>250911.57</v>
      </c>
      <c r="L5823" s="832">
        <v>396546.12</v>
      </c>
      <c r="M5823" s="832">
        <v>522267.47</v>
      </c>
      <c r="N5823" s="832">
        <v>545671.47</v>
      </c>
      <c r="O5823" s="832">
        <v>579898.47</v>
      </c>
      <c r="P5823" s="832">
        <v>0</v>
      </c>
      <c r="Q5823" s="832">
        <v>0</v>
      </c>
      <c r="R5823" s="832">
        <v>0</v>
      </c>
      <c r="S5823" s="832">
        <v>68208.929999999993</v>
      </c>
      <c r="T5823" s="832">
        <v>68208.929999999993</v>
      </c>
      <c r="U5823" s="832">
        <v>0</v>
      </c>
      <c r="V5823" s="832">
        <v>0</v>
      </c>
      <c r="W5823" s="832">
        <v>0</v>
      </c>
      <c r="X5823" s="832">
        <v>0</v>
      </c>
      <c r="Y5823" s="832">
        <v>0</v>
      </c>
      <c r="Z5823" s="832">
        <v>0</v>
      </c>
      <c r="AA5823" s="832">
        <v>0</v>
      </c>
      <c r="AB5823" s="832">
        <v>0</v>
      </c>
      <c r="AC5823" s="832">
        <v>0</v>
      </c>
      <c r="AD5823" s="832">
        <v>0</v>
      </c>
      <c r="AE5823" s="832">
        <v>0</v>
      </c>
      <c r="AF5823" s="832">
        <v>0</v>
      </c>
      <c r="AG5823" s="832">
        <v>0</v>
      </c>
      <c r="AH5823" s="832">
        <v>0</v>
      </c>
      <c r="AI5823" s="832">
        <v>0</v>
      </c>
    </row>
    <row r="5824" spans="1:35" ht="15" customHeight="1">
      <c r="A5824" s="832" t="s">
        <v>1150</v>
      </c>
      <c r="B5824" s="832">
        <v>2026</v>
      </c>
      <c r="C5824" s="832" t="s">
        <v>2518</v>
      </c>
      <c r="D5824" s="832" t="s">
        <v>2519</v>
      </c>
      <c r="E5824" s="832" t="s">
        <v>1891</v>
      </c>
      <c r="F5824" s="832" t="s">
        <v>2443</v>
      </c>
      <c r="G5824" s="832">
        <v>124791.37</v>
      </c>
      <c r="H5824" s="832">
        <v>306528.87</v>
      </c>
      <c r="I5824" s="832">
        <v>306528.87</v>
      </c>
      <c r="J5824" s="832">
        <v>306528.87</v>
      </c>
      <c r="K5824" s="832">
        <v>367121.08</v>
      </c>
      <c r="L5824" s="832">
        <v>610706.5</v>
      </c>
      <c r="M5824" s="832">
        <v>741377.18</v>
      </c>
      <c r="N5824" s="832">
        <v>931203.65</v>
      </c>
      <c r="O5824" s="832">
        <v>995734.79</v>
      </c>
      <c r="P5824" s="832">
        <v>0</v>
      </c>
      <c r="Q5824" s="832">
        <v>0</v>
      </c>
      <c r="R5824" s="832">
        <v>0</v>
      </c>
      <c r="S5824" s="832">
        <v>116400.46</v>
      </c>
      <c r="T5824" s="832">
        <v>116400.46</v>
      </c>
      <c r="U5824" s="832">
        <v>0</v>
      </c>
      <c r="V5824" s="832">
        <v>0</v>
      </c>
      <c r="W5824" s="832">
        <v>0</v>
      </c>
      <c r="X5824" s="832">
        <v>0</v>
      </c>
      <c r="Y5824" s="832">
        <v>0</v>
      </c>
      <c r="Z5824" s="832">
        <v>0</v>
      </c>
      <c r="AA5824" s="832">
        <v>0</v>
      </c>
      <c r="AB5824" s="832">
        <v>0</v>
      </c>
      <c r="AC5824" s="832">
        <v>0</v>
      </c>
      <c r="AD5824" s="832">
        <v>0</v>
      </c>
      <c r="AE5824" s="832">
        <v>0</v>
      </c>
      <c r="AF5824" s="832">
        <v>0</v>
      </c>
      <c r="AG5824" s="832">
        <v>0</v>
      </c>
      <c r="AH5824" s="832">
        <v>0</v>
      </c>
      <c r="AI5824" s="832">
        <v>0</v>
      </c>
    </row>
    <row r="5825" spans="1:35" ht="15" customHeight="1">
      <c r="A5825" s="832" t="s">
        <v>1150</v>
      </c>
      <c r="B5825" s="832">
        <v>2026</v>
      </c>
      <c r="C5825" s="832" t="s">
        <v>2520</v>
      </c>
      <c r="D5825" s="832" t="s">
        <v>2521</v>
      </c>
      <c r="E5825" s="832" t="s">
        <v>1891</v>
      </c>
      <c r="F5825" s="832" t="s">
        <v>2443</v>
      </c>
      <c r="G5825" s="832">
        <v>210944.88</v>
      </c>
      <c r="H5825" s="832">
        <v>358797.82</v>
      </c>
      <c r="I5825" s="832">
        <v>620330.84</v>
      </c>
      <c r="J5825" s="832">
        <v>863383.98</v>
      </c>
      <c r="K5825" s="832">
        <v>1136189.93</v>
      </c>
      <c r="L5825" s="832">
        <v>1410441.16</v>
      </c>
      <c r="M5825" s="832">
        <v>1708011.2</v>
      </c>
      <c r="N5825" s="832">
        <v>1906195.91</v>
      </c>
      <c r="O5825" s="832">
        <v>1962405.07</v>
      </c>
      <c r="P5825" s="832">
        <v>0</v>
      </c>
      <c r="Q5825" s="832">
        <v>0</v>
      </c>
      <c r="R5825" s="832">
        <v>0</v>
      </c>
      <c r="S5825" s="832">
        <v>238274.49</v>
      </c>
      <c r="T5825" s="832">
        <v>238274.49</v>
      </c>
      <c r="U5825" s="832">
        <v>0</v>
      </c>
      <c r="V5825" s="832">
        <v>0</v>
      </c>
      <c r="W5825" s="832">
        <v>0</v>
      </c>
      <c r="X5825" s="832">
        <v>0</v>
      </c>
      <c r="Y5825" s="832">
        <v>0</v>
      </c>
      <c r="Z5825" s="832">
        <v>0</v>
      </c>
      <c r="AA5825" s="832">
        <v>0</v>
      </c>
      <c r="AB5825" s="832">
        <v>0</v>
      </c>
      <c r="AC5825" s="832">
        <v>0</v>
      </c>
      <c r="AD5825" s="832">
        <v>0</v>
      </c>
      <c r="AE5825" s="832">
        <v>0</v>
      </c>
      <c r="AF5825" s="832">
        <v>0</v>
      </c>
      <c r="AG5825" s="832">
        <v>0</v>
      </c>
      <c r="AH5825" s="832">
        <v>0</v>
      </c>
      <c r="AI5825" s="832">
        <v>0</v>
      </c>
    </row>
    <row r="5826" spans="1:35" ht="15" customHeight="1">
      <c r="A5826" s="832" t="s">
        <v>1150</v>
      </c>
      <c r="B5826" s="832">
        <v>2026</v>
      </c>
      <c r="C5826" s="832" t="s">
        <v>2522</v>
      </c>
      <c r="D5826" s="832" t="s">
        <v>2523</v>
      </c>
      <c r="E5826" s="832" t="s">
        <v>1891</v>
      </c>
      <c r="F5826" s="832" t="s">
        <v>2443</v>
      </c>
      <c r="G5826" s="832">
        <v>165829.67000000001</v>
      </c>
      <c r="H5826" s="832">
        <v>360708.44</v>
      </c>
      <c r="I5826" s="832">
        <v>551367.93000000005</v>
      </c>
      <c r="J5826" s="832">
        <v>572630.73</v>
      </c>
      <c r="K5826" s="832">
        <v>754774.91</v>
      </c>
      <c r="L5826" s="832">
        <v>971491.45</v>
      </c>
      <c r="M5826" s="832">
        <v>1336197.8999999999</v>
      </c>
      <c r="N5826" s="832">
        <v>1485729.01</v>
      </c>
      <c r="O5826" s="832">
        <v>1606274.08</v>
      </c>
      <c r="P5826" s="832">
        <v>0</v>
      </c>
      <c r="Q5826" s="832">
        <v>0</v>
      </c>
      <c r="R5826" s="832">
        <v>0</v>
      </c>
      <c r="S5826" s="832">
        <v>185716.13</v>
      </c>
      <c r="T5826" s="832">
        <v>185716.13</v>
      </c>
      <c r="U5826" s="832">
        <v>0</v>
      </c>
      <c r="V5826" s="832">
        <v>0</v>
      </c>
      <c r="W5826" s="832">
        <v>0</v>
      </c>
      <c r="X5826" s="832">
        <v>0</v>
      </c>
      <c r="Y5826" s="832">
        <v>0</v>
      </c>
      <c r="Z5826" s="832">
        <v>0</v>
      </c>
      <c r="AA5826" s="832">
        <v>0</v>
      </c>
      <c r="AB5826" s="832">
        <v>0</v>
      </c>
      <c r="AC5826" s="832">
        <v>0</v>
      </c>
      <c r="AD5826" s="832">
        <v>0</v>
      </c>
      <c r="AE5826" s="832">
        <v>0</v>
      </c>
      <c r="AF5826" s="832">
        <v>0</v>
      </c>
      <c r="AG5826" s="832">
        <v>0</v>
      </c>
      <c r="AH5826" s="832">
        <v>0</v>
      </c>
      <c r="AI5826" s="832">
        <v>0</v>
      </c>
    </row>
    <row r="5827" spans="1:35" ht="15" customHeight="1">
      <c r="A5827" s="832" t="s">
        <v>1150</v>
      </c>
      <c r="B5827" s="832">
        <v>2026</v>
      </c>
      <c r="C5827" s="832" t="s">
        <v>2524</v>
      </c>
      <c r="D5827" s="832" t="s">
        <v>2525</v>
      </c>
      <c r="E5827" s="832" t="s">
        <v>2526</v>
      </c>
      <c r="F5827" s="832" t="s">
        <v>2443</v>
      </c>
      <c r="G5827" s="832">
        <v>1</v>
      </c>
      <c r="H5827" s="832">
        <v>2</v>
      </c>
      <c r="I5827" s="832">
        <v>3</v>
      </c>
      <c r="J5827" s="832">
        <v>4</v>
      </c>
      <c r="K5827" s="832">
        <v>5</v>
      </c>
      <c r="L5827" s="832">
        <v>6</v>
      </c>
      <c r="M5827" s="832">
        <v>7</v>
      </c>
      <c r="N5827" s="832">
        <v>7</v>
      </c>
      <c r="O5827" s="832">
        <v>7</v>
      </c>
      <c r="P5827" s="832">
        <v>0</v>
      </c>
      <c r="Q5827" s="832">
        <v>0</v>
      </c>
      <c r="R5827" s="832">
        <v>0</v>
      </c>
      <c r="S5827" s="832">
        <v>0.88</v>
      </c>
      <c r="T5827" s="832">
        <v>0.88</v>
      </c>
      <c r="U5827" s="832">
        <v>0</v>
      </c>
      <c r="V5827" s="832">
        <v>0</v>
      </c>
      <c r="W5827" s="832">
        <v>0</v>
      </c>
      <c r="X5827" s="832">
        <v>0</v>
      </c>
      <c r="Y5827" s="832">
        <v>0</v>
      </c>
      <c r="Z5827" s="832">
        <v>0</v>
      </c>
      <c r="AA5827" s="832">
        <v>0</v>
      </c>
      <c r="AB5827" s="832">
        <v>0</v>
      </c>
      <c r="AC5827" s="832">
        <v>0</v>
      </c>
      <c r="AD5827" s="832">
        <v>0</v>
      </c>
      <c r="AE5827" s="832">
        <v>0</v>
      </c>
      <c r="AF5827" s="832">
        <v>0</v>
      </c>
      <c r="AG5827" s="832">
        <v>0</v>
      </c>
      <c r="AH5827" s="832">
        <v>0</v>
      </c>
      <c r="AI5827" s="832">
        <v>0</v>
      </c>
    </row>
    <row r="5828" spans="1:35" ht="15" customHeight="1">
      <c r="A5828" s="832" t="s">
        <v>1150</v>
      </c>
      <c r="B5828" s="832">
        <v>2026</v>
      </c>
      <c r="C5828" s="832" t="s">
        <v>2527</v>
      </c>
      <c r="D5828" s="832" t="s">
        <v>2528</v>
      </c>
      <c r="E5828" s="832" t="s">
        <v>1891</v>
      </c>
      <c r="F5828" s="832" t="s">
        <v>2443</v>
      </c>
      <c r="G5828" s="832">
        <v>209261.79</v>
      </c>
      <c r="H5828" s="832">
        <v>257027.83</v>
      </c>
      <c r="I5828" s="832">
        <v>422105.27</v>
      </c>
      <c r="J5828" s="832">
        <v>886520.29</v>
      </c>
      <c r="K5828" s="832">
        <v>1261476.07</v>
      </c>
      <c r="L5828" s="832">
        <v>1324807.3799999999</v>
      </c>
      <c r="M5828" s="832">
        <v>1445764.45</v>
      </c>
      <c r="N5828" s="832">
        <v>1538887.07</v>
      </c>
      <c r="O5828" s="832">
        <v>1584120.34</v>
      </c>
      <c r="P5828" s="832">
        <v>0</v>
      </c>
      <c r="Q5828" s="832">
        <v>0</v>
      </c>
      <c r="R5828" s="832">
        <v>0</v>
      </c>
      <c r="S5828" s="832">
        <v>192360.88</v>
      </c>
      <c r="T5828" s="832">
        <v>192360.88</v>
      </c>
      <c r="U5828" s="832">
        <v>0</v>
      </c>
      <c r="V5828" s="832">
        <v>0</v>
      </c>
      <c r="W5828" s="832">
        <v>0</v>
      </c>
      <c r="X5828" s="832">
        <v>0</v>
      </c>
      <c r="Y5828" s="832">
        <v>0</v>
      </c>
      <c r="Z5828" s="832">
        <v>0</v>
      </c>
      <c r="AA5828" s="832">
        <v>0</v>
      </c>
      <c r="AB5828" s="832">
        <v>0</v>
      </c>
      <c r="AC5828" s="832">
        <v>0</v>
      </c>
      <c r="AD5828" s="832">
        <v>0</v>
      </c>
      <c r="AE5828" s="832">
        <v>0</v>
      </c>
      <c r="AF5828" s="832">
        <v>0</v>
      </c>
      <c r="AG5828" s="832">
        <v>0</v>
      </c>
      <c r="AH5828" s="832">
        <v>0</v>
      </c>
      <c r="AI5828" s="832">
        <v>0</v>
      </c>
    </row>
    <row r="5829" spans="1:35" ht="15" customHeight="1">
      <c r="A5829" s="832" t="s">
        <v>1150</v>
      </c>
      <c r="B5829" s="832">
        <v>2026</v>
      </c>
      <c r="C5829" s="832" t="s">
        <v>2529</v>
      </c>
      <c r="D5829" s="832" t="s">
        <v>2312</v>
      </c>
      <c r="E5829" s="832" t="s">
        <v>2526</v>
      </c>
      <c r="F5829" s="832" t="s">
        <v>2443</v>
      </c>
      <c r="G5829" s="832">
        <v>1</v>
      </c>
      <c r="H5829" s="832">
        <v>2</v>
      </c>
      <c r="I5829" s="832">
        <v>3</v>
      </c>
      <c r="J5829" s="832">
        <v>4</v>
      </c>
      <c r="K5829" s="832">
        <v>5</v>
      </c>
      <c r="L5829" s="832">
        <v>6</v>
      </c>
      <c r="M5829" s="832">
        <v>7</v>
      </c>
      <c r="N5829" s="832">
        <v>7</v>
      </c>
      <c r="O5829" s="832">
        <v>7</v>
      </c>
      <c r="P5829" s="832">
        <v>0</v>
      </c>
      <c r="Q5829" s="832">
        <v>0</v>
      </c>
      <c r="R5829" s="832">
        <v>0</v>
      </c>
      <c r="S5829" s="832">
        <v>0.88</v>
      </c>
      <c r="T5829" s="832">
        <v>0.88</v>
      </c>
      <c r="U5829" s="832">
        <v>0</v>
      </c>
      <c r="V5829" s="832">
        <v>0</v>
      </c>
      <c r="W5829" s="832">
        <v>0</v>
      </c>
      <c r="X5829" s="832">
        <v>0</v>
      </c>
      <c r="Y5829" s="832">
        <v>0</v>
      </c>
      <c r="Z5829" s="832">
        <v>0</v>
      </c>
      <c r="AA5829" s="832">
        <v>0</v>
      </c>
      <c r="AB5829" s="832">
        <v>0</v>
      </c>
      <c r="AC5829" s="832">
        <v>0</v>
      </c>
      <c r="AD5829" s="832">
        <v>0</v>
      </c>
      <c r="AE5829" s="832">
        <v>0</v>
      </c>
      <c r="AF5829" s="832">
        <v>0</v>
      </c>
      <c r="AG5829" s="832">
        <v>0</v>
      </c>
      <c r="AH5829" s="832">
        <v>0</v>
      </c>
      <c r="AI5829" s="832">
        <v>0</v>
      </c>
    </row>
    <row r="5830" spans="1:35" ht="15" customHeight="1">
      <c r="A5830" s="832" t="s">
        <v>1150</v>
      </c>
      <c r="B5830" s="832">
        <v>2026</v>
      </c>
      <c r="C5830" s="832" t="s">
        <v>2530</v>
      </c>
      <c r="D5830" s="832" t="s">
        <v>2531</v>
      </c>
      <c r="E5830" s="832" t="s">
        <v>1891</v>
      </c>
      <c r="F5830" s="832" t="s">
        <v>2443</v>
      </c>
      <c r="G5830" s="832">
        <v>0</v>
      </c>
      <c r="H5830" s="832">
        <v>26630.01</v>
      </c>
      <c r="I5830" s="832">
        <v>26630.01</v>
      </c>
      <c r="J5830" s="832">
        <v>26630.01</v>
      </c>
      <c r="K5830" s="832">
        <v>26630.01</v>
      </c>
      <c r="L5830" s="832">
        <v>26630.01</v>
      </c>
      <c r="M5830" s="832">
        <v>26630.01</v>
      </c>
      <c r="N5830" s="832">
        <v>26630.01</v>
      </c>
      <c r="O5830" s="832">
        <v>26630.01</v>
      </c>
      <c r="P5830" s="832">
        <v>0</v>
      </c>
      <c r="Q5830" s="832">
        <v>0</v>
      </c>
      <c r="R5830" s="832">
        <v>0</v>
      </c>
      <c r="S5830" s="832">
        <v>3328.75</v>
      </c>
      <c r="T5830" s="832">
        <v>3328.75</v>
      </c>
      <c r="U5830" s="832">
        <v>0</v>
      </c>
      <c r="V5830" s="832">
        <v>0</v>
      </c>
      <c r="W5830" s="832">
        <v>0</v>
      </c>
      <c r="X5830" s="832">
        <v>0</v>
      </c>
      <c r="Y5830" s="832">
        <v>0</v>
      </c>
      <c r="Z5830" s="832">
        <v>0</v>
      </c>
      <c r="AA5830" s="832">
        <v>0</v>
      </c>
      <c r="AB5830" s="832">
        <v>0</v>
      </c>
      <c r="AC5830" s="832">
        <v>0</v>
      </c>
      <c r="AD5830" s="832">
        <v>0</v>
      </c>
      <c r="AE5830" s="832">
        <v>0</v>
      </c>
      <c r="AF5830" s="832">
        <v>0</v>
      </c>
      <c r="AG5830" s="832">
        <v>0</v>
      </c>
      <c r="AH5830" s="832">
        <v>0</v>
      </c>
      <c r="AI5830" s="832">
        <v>0</v>
      </c>
    </row>
    <row r="5831" spans="1:35" ht="15" customHeight="1">
      <c r="A5831" s="832" t="s">
        <v>1150</v>
      </c>
      <c r="B5831" s="832">
        <v>2026</v>
      </c>
      <c r="C5831" s="832" t="s">
        <v>2532</v>
      </c>
      <c r="D5831" s="832" t="s">
        <v>2316</v>
      </c>
      <c r="E5831" s="832" t="s">
        <v>2526</v>
      </c>
      <c r="F5831" s="832" t="s">
        <v>2443</v>
      </c>
      <c r="G5831" s="832">
        <v>0</v>
      </c>
      <c r="H5831" s="832">
        <v>1</v>
      </c>
      <c r="I5831" s="832">
        <v>2</v>
      </c>
      <c r="J5831" s="832">
        <v>3</v>
      </c>
      <c r="K5831" s="832">
        <v>3</v>
      </c>
      <c r="L5831" s="832">
        <v>3</v>
      </c>
      <c r="M5831" s="832">
        <v>4</v>
      </c>
      <c r="N5831" s="832">
        <v>4</v>
      </c>
      <c r="O5831" s="832">
        <v>4</v>
      </c>
      <c r="P5831" s="832">
        <v>0</v>
      </c>
      <c r="Q5831" s="832">
        <v>0</v>
      </c>
      <c r="R5831" s="832">
        <v>0</v>
      </c>
      <c r="S5831" s="832">
        <v>0.5</v>
      </c>
      <c r="T5831" s="832">
        <v>0.5</v>
      </c>
      <c r="U5831" s="832">
        <v>0</v>
      </c>
      <c r="V5831" s="832">
        <v>0</v>
      </c>
      <c r="W5831" s="832">
        <v>0</v>
      </c>
      <c r="X5831" s="832">
        <v>0</v>
      </c>
      <c r="Y5831" s="832">
        <v>0</v>
      </c>
      <c r="Z5831" s="832">
        <v>0</v>
      </c>
      <c r="AA5831" s="832">
        <v>0</v>
      </c>
      <c r="AB5831" s="832">
        <v>0</v>
      </c>
      <c r="AC5831" s="832">
        <v>0</v>
      </c>
      <c r="AD5831" s="832">
        <v>0</v>
      </c>
      <c r="AE5831" s="832">
        <v>0</v>
      </c>
      <c r="AF5831" s="832">
        <v>0</v>
      </c>
      <c r="AG5831" s="832">
        <v>0</v>
      </c>
      <c r="AH5831" s="832">
        <v>0</v>
      </c>
      <c r="AI5831" s="832">
        <v>0</v>
      </c>
    </row>
    <row r="5832" spans="1:35" ht="15" customHeight="1">
      <c r="A5832" s="832" t="s">
        <v>1150</v>
      </c>
      <c r="B5832" s="832">
        <v>2026</v>
      </c>
      <c r="C5832" s="832" t="s">
        <v>2533</v>
      </c>
      <c r="D5832" s="832" t="s">
        <v>2534</v>
      </c>
      <c r="E5832" s="832" t="s">
        <v>1891</v>
      </c>
      <c r="F5832" s="832" t="s">
        <v>2443</v>
      </c>
      <c r="G5832" s="832">
        <v>0</v>
      </c>
      <c r="H5832" s="832">
        <v>14529.28</v>
      </c>
      <c r="I5832" s="832">
        <v>72896.58</v>
      </c>
      <c r="J5832" s="832">
        <v>94508.08</v>
      </c>
      <c r="K5832" s="832">
        <v>94508.08</v>
      </c>
      <c r="L5832" s="832">
        <v>94508.08</v>
      </c>
      <c r="M5832" s="832">
        <v>130507.08</v>
      </c>
      <c r="N5832" s="832">
        <v>147607.07999999999</v>
      </c>
      <c r="O5832" s="832">
        <v>147607.07999999999</v>
      </c>
      <c r="P5832" s="832">
        <v>0</v>
      </c>
      <c r="Q5832" s="832">
        <v>0</v>
      </c>
      <c r="R5832" s="832">
        <v>0</v>
      </c>
      <c r="S5832" s="832">
        <v>18450.89</v>
      </c>
      <c r="T5832" s="832">
        <v>18450.89</v>
      </c>
      <c r="U5832" s="832">
        <v>0</v>
      </c>
      <c r="V5832" s="832">
        <v>0</v>
      </c>
      <c r="W5832" s="832">
        <v>0</v>
      </c>
      <c r="X5832" s="832">
        <v>0</v>
      </c>
      <c r="Y5832" s="832">
        <v>0</v>
      </c>
      <c r="Z5832" s="832">
        <v>0</v>
      </c>
      <c r="AA5832" s="832">
        <v>0</v>
      </c>
      <c r="AB5832" s="832">
        <v>0</v>
      </c>
      <c r="AC5832" s="832">
        <v>0</v>
      </c>
      <c r="AD5832" s="832">
        <v>0</v>
      </c>
      <c r="AE5832" s="832">
        <v>0</v>
      </c>
      <c r="AF5832" s="832">
        <v>0</v>
      </c>
      <c r="AG5832" s="832">
        <v>0</v>
      </c>
      <c r="AH5832" s="832">
        <v>0</v>
      </c>
      <c r="AI5832" s="832">
        <v>0</v>
      </c>
    </row>
    <row r="5833" spans="1:35" ht="15" customHeight="1">
      <c r="A5833" s="832" t="s">
        <v>1150</v>
      </c>
      <c r="B5833" s="832">
        <v>2026</v>
      </c>
      <c r="C5833" s="832" t="s">
        <v>2535</v>
      </c>
      <c r="D5833" s="832" t="s">
        <v>2536</v>
      </c>
      <c r="E5833" s="832" t="s">
        <v>1891</v>
      </c>
      <c r="F5833" s="832" t="s">
        <v>2443</v>
      </c>
      <c r="G5833" s="832">
        <v>0</v>
      </c>
      <c r="H5833" s="832">
        <v>475290.08</v>
      </c>
      <c r="I5833" s="832">
        <v>847163.41</v>
      </c>
      <c r="J5833" s="832">
        <v>1321210.93</v>
      </c>
      <c r="K5833" s="832">
        <v>1536825.67</v>
      </c>
      <c r="L5833" s="832">
        <v>1826279.97</v>
      </c>
      <c r="M5833" s="832">
        <v>2200848.4700000002</v>
      </c>
      <c r="N5833" s="832">
        <v>2572180.73</v>
      </c>
      <c r="O5833" s="832">
        <v>2718883.47</v>
      </c>
      <c r="P5833" s="832">
        <v>0</v>
      </c>
      <c r="Q5833" s="832">
        <v>0</v>
      </c>
      <c r="R5833" s="832">
        <v>0</v>
      </c>
      <c r="S5833" s="832">
        <v>321522.59000000003</v>
      </c>
      <c r="T5833" s="832">
        <v>321522.59000000003</v>
      </c>
      <c r="U5833" s="832">
        <v>0</v>
      </c>
      <c r="V5833" s="832">
        <v>0</v>
      </c>
      <c r="W5833" s="832">
        <v>0</v>
      </c>
      <c r="X5833" s="832">
        <v>0</v>
      </c>
      <c r="Y5833" s="832">
        <v>0</v>
      </c>
      <c r="Z5833" s="832">
        <v>0</v>
      </c>
      <c r="AA5833" s="832">
        <v>0</v>
      </c>
      <c r="AB5833" s="832">
        <v>0</v>
      </c>
      <c r="AC5833" s="832">
        <v>0</v>
      </c>
      <c r="AD5833" s="832">
        <v>0</v>
      </c>
      <c r="AE5833" s="832">
        <v>0</v>
      </c>
      <c r="AF5833" s="832">
        <v>0</v>
      </c>
      <c r="AG5833" s="832">
        <v>0</v>
      </c>
      <c r="AH5833" s="832">
        <v>0</v>
      </c>
      <c r="AI5833" s="832">
        <v>0</v>
      </c>
    </row>
    <row r="5834" spans="1:35" ht="15" customHeight="1">
      <c r="A5834" s="832" t="s">
        <v>1150</v>
      </c>
      <c r="B5834" s="832">
        <v>2026</v>
      </c>
      <c r="C5834" s="832" t="s">
        <v>2537</v>
      </c>
      <c r="D5834" s="832" t="s">
        <v>2465</v>
      </c>
      <c r="E5834" s="832" t="s">
        <v>1891</v>
      </c>
      <c r="F5834" s="832" t="s">
        <v>2443</v>
      </c>
      <c r="G5834" s="832">
        <v>0</v>
      </c>
      <c r="H5834" s="832">
        <v>0</v>
      </c>
      <c r="I5834" s="832">
        <v>0</v>
      </c>
      <c r="J5834" s="832">
        <v>0</v>
      </c>
      <c r="K5834" s="832">
        <v>25759.75</v>
      </c>
      <c r="L5834" s="832">
        <v>92912.14</v>
      </c>
      <c r="M5834" s="832">
        <v>0</v>
      </c>
      <c r="N5834" s="832">
        <v>0</v>
      </c>
      <c r="O5834" s="832">
        <v>0</v>
      </c>
      <c r="P5834" s="832">
        <v>0</v>
      </c>
      <c r="Q5834" s="832">
        <v>0</v>
      </c>
      <c r="R5834" s="832">
        <v>0</v>
      </c>
      <c r="S5834" s="832">
        <v>0</v>
      </c>
      <c r="T5834" s="832">
        <v>0</v>
      </c>
      <c r="U5834" s="832">
        <v>0</v>
      </c>
      <c r="V5834" s="832">
        <v>0</v>
      </c>
      <c r="W5834" s="832">
        <v>0</v>
      </c>
      <c r="X5834" s="832">
        <v>0</v>
      </c>
      <c r="Y5834" s="832">
        <v>0</v>
      </c>
      <c r="Z5834" s="832">
        <v>0</v>
      </c>
      <c r="AA5834" s="832">
        <v>0</v>
      </c>
      <c r="AB5834" s="832">
        <v>0</v>
      </c>
      <c r="AC5834" s="832">
        <v>0</v>
      </c>
      <c r="AD5834" s="832">
        <v>0</v>
      </c>
      <c r="AE5834" s="832">
        <v>0</v>
      </c>
      <c r="AF5834" s="832">
        <v>0</v>
      </c>
      <c r="AG5834" s="832">
        <v>0</v>
      </c>
      <c r="AH5834" s="832">
        <v>0</v>
      </c>
      <c r="AI5834" s="832">
        <v>0</v>
      </c>
    </row>
    <row r="5835" spans="1:35" ht="15" customHeight="1">
      <c r="A5835" s="832" t="s">
        <v>1150</v>
      </c>
      <c r="B5835" s="832">
        <v>2026</v>
      </c>
      <c r="C5835" s="832" t="s">
        <v>2538</v>
      </c>
      <c r="D5835" s="832" t="s">
        <v>2539</v>
      </c>
      <c r="E5835" s="832" t="s">
        <v>1891</v>
      </c>
      <c r="F5835" s="832" t="s">
        <v>2443</v>
      </c>
      <c r="G5835" s="832">
        <v>200</v>
      </c>
      <c r="H5835" s="832">
        <v>200</v>
      </c>
      <c r="I5835" s="832">
        <v>17310.97</v>
      </c>
      <c r="J5835" s="832">
        <v>73927.97</v>
      </c>
      <c r="K5835" s="832">
        <v>85307.54</v>
      </c>
      <c r="L5835" s="832">
        <v>85307.54</v>
      </c>
      <c r="M5835" s="832">
        <v>85307.54</v>
      </c>
      <c r="N5835" s="832">
        <v>85307.54</v>
      </c>
      <c r="O5835" s="832">
        <v>85307.54</v>
      </c>
      <c r="P5835" s="832">
        <v>0</v>
      </c>
      <c r="Q5835" s="832">
        <v>0</v>
      </c>
      <c r="R5835" s="832">
        <v>0</v>
      </c>
      <c r="S5835" s="832">
        <v>10663.44</v>
      </c>
      <c r="T5835" s="832">
        <v>10663.44</v>
      </c>
      <c r="U5835" s="832">
        <v>0</v>
      </c>
      <c r="V5835" s="832">
        <v>0</v>
      </c>
      <c r="W5835" s="832">
        <v>0</v>
      </c>
      <c r="X5835" s="832">
        <v>0</v>
      </c>
      <c r="Y5835" s="832">
        <v>0</v>
      </c>
      <c r="Z5835" s="832">
        <v>0</v>
      </c>
      <c r="AA5835" s="832">
        <v>0</v>
      </c>
      <c r="AB5835" s="832">
        <v>0</v>
      </c>
      <c r="AC5835" s="832">
        <v>0</v>
      </c>
      <c r="AD5835" s="832">
        <v>0</v>
      </c>
      <c r="AE5835" s="832">
        <v>0</v>
      </c>
      <c r="AF5835" s="832">
        <v>0</v>
      </c>
      <c r="AG5835" s="832">
        <v>0</v>
      </c>
      <c r="AH5835" s="832">
        <v>0</v>
      </c>
      <c r="AI5835" s="832">
        <v>0</v>
      </c>
    </row>
    <row r="5836" spans="1:35" ht="15" customHeight="1">
      <c r="A5836" s="832" t="s">
        <v>1150</v>
      </c>
      <c r="B5836" s="832">
        <v>2026</v>
      </c>
      <c r="C5836" s="832" t="s">
        <v>2540</v>
      </c>
      <c r="D5836" s="832" t="s">
        <v>2541</v>
      </c>
      <c r="E5836" s="832" t="s">
        <v>1891</v>
      </c>
      <c r="F5836" s="832" t="s">
        <v>2443</v>
      </c>
      <c r="G5836" s="832">
        <v>182215.11</v>
      </c>
      <c r="H5836" s="832">
        <v>361020.55</v>
      </c>
      <c r="I5836" s="832">
        <v>620987.39</v>
      </c>
      <c r="J5836" s="832">
        <v>890260.34</v>
      </c>
      <c r="K5836" s="832">
        <v>1229410.69</v>
      </c>
      <c r="L5836" s="832">
        <v>1588181.22</v>
      </c>
      <c r="M5836" s="832">
        <v>1941047.33</v>
      </c>
      <c r="N5836" s="832">
        <v>2194237.5699999998</v>
      </c>
      <c r="O5836" s="832">
        <v>2303132.52</v>
      </c>
      <c r="P5836" s="832">
        <v>0</v>
      </c>
      <c r="Q5836" s="832">
        <v>0</v>
      </c>
      <c r="R5836" s="832">
        <v>0</v>
      </c>
      <c r="S5836" s="832">
        <v>274279.7</v>
      </c>
      <c r="T5836" s="832">
        <v>274279.7</v>
      </c>
      <c r="U5836" s="832">
        <v>0</v>
      </c>
      <c r="V5836" s="832">
        <v>0</v>
      </c>
      <c r="W5836" s="832">
        <v>0</v>
      </c>
      <c r="X5836" s="832">
        <v>0</v>
      </c>
      <c r="Y5836" s="832">
        <v>0</v>
      </c>
      <c r="Z5836" s="832">
        <v>0</v>
      </c>
      <c r="AA5836" s="832">
        <v>0</v>
      </c>
      <c r="AB5836" s="832">
        <v>0</v>
      </c>
      <c r="AC5836" s="832">
        <v>0</v>
      </c>
      <c r="AD5836" s="832">
        <v>0</v>
      </c>
      <c r="AE5836" s="832">
        <v>0</v>
      </c>
      <c r="AF5836" s="832">
        <v>0</v>
      </c>
      <c r="AG5836" s="832">
        <v>0</v>
      </c>
      <c r="AH5836" s="832">
        <v>0</v>
      </c>
      <c r="AI5836" s="832">
        <v>0</v>
      </c>
    </row>
    <row r="5837" spans="1:35" ht="15" customHeight="1">
      <c r="A5837" s="832" t="s">
        <v>1150</v>
      </c>
      <c r="B5837" s="832">
        <v>2026</v>
      </c>
      <c r="C5837" s="832" t="s">
        <v>2542</v>
      </c>
      <c r="D5837" s="832" t="s">
        <v>2543</v>
      </c>
      <c r="E5837" s="832" t="s">
        <v>1891</v>
      </c>
      <c r="F5837" s="832" t="s">
        <v>2443</v>
      </c>
      <c r="G5837" s="832">
        <v>0</v>
      </c>
      <c r="H5837" s="832">
        <v>0</v>
      </c>
      <c r="I5837" s="832">
        <v>0</v>
      </c>
      <c r="J5837" s="832">
        <v>0</v>
      </c>
      <c r="K5837" s="832">
        <v>0</v>
      </c>
      <c r="L5837" s="832">
        <v>0</v>
      </c>
      <c r="M5837" s="832">
        <v>0</v>
      </c>
      <c r="N5837" s="832">
        <v>0</v>
      </c>
      <c r="O5837" s="832">
        <v>0</v>
      </c>
      <c r="P5837" s="832">
        <v>0</v>
      </c>
      <c r="Q5837" s="832">
        <v>0</v>
      </c>
      <c r="R5837" s="832">
        <v>0</v>
      </c>
      <c r="S5837" s="832">
        <v>0</v>
      </c>
      <c r="T5837" s="832">
        <v>0</v>
      </c>
      <c r="U5837" s="832">
        <v>0</v>
      </c>
      <c r="V5837" s="832">
        <v>0</v>
      </c>
      <c r="W5837" s="832">
        <v>0</v>
      </c>
      <c r="X5837" s="832">
        <v>0</v>
      </c>
      <c r="Y5837" s="832">
        <v>0</v>
      </c>
      <c r="Z5837" s="832">
        <v>0</v>
      </c>
      <c r="AA5837" s="832">
        <v>0</v>
      </c>
      <c r="AB5837" s="832">
        <v>0</v>
      </c>
      <c r="AC5837" s="832">
        <v>0</v>
      </c>
      <c r="AD5837" s="832">
        <v>0</v>
      </c>
      <c r="AE5837" s="832">
        <v>0</v>
      </c>
      <c r="AF5837" s="832">
        <v>0</v>
      </c>
      <c r="AG5837" s="832">
        <v>0</v>
      </c>
      <c r="AH5837" s="832">
        <v>0</v>
      </c>
      <c r="AI5837" s="832">
        <v>0</v>
      </c>
    </row>
    <row r="5838" spans="1:35" ht="15" customHeight="1">
      <c r="A5838" s="832" t="s">
        <v>1150</v>
      </c>
      <c r="B5838" s="832">
        <v>2026</v>
      </c>
      <c r="C5838" s="832" t="s">
        <v>2544</v>
      </c>
      <c r="D5838" s="832" t="s">
        <v>2545</v>
      </c>
      <c r="E5838" s="832" t="s">
        <v>1891</v>
      </c>
      <c r="F5838" s="832" t="s">
        <v>2443</v>
      </c>
      <c r="G5838" s="832">
        <v>0</v>
      </c>
      <c r="H5838" s="832">
        <v>0</v>
      </c>
      <c r="I5838" s="832">
        <v>0</v>
      </c>
      <c r="J5838" s="832">
        <v>9330.36</v>
      </c>
      <c r="K5838" s="832">
        <v>9330.36</v>
      </c>
      <c r="L5838" s="832">
        <v>32002.36</v>
      </c>
      <c r="M5838" s="832">
        <v>32002.36</v>
      </c>
      <c r="N5838" s="832">
        <v>32002.36</v>
      </c>
      <c r="O5838" s="832">
        <v>32002.36</v>
      </c>
      <c r="P5838" s="832">
        <v>0</v>
      </c>
      <c r="Q5838" s="832">
        <v>0</v>
      </c>
      <c r="R5838" s="832">
        <v>0</v>
      </c>
      <c r="S5838" s="832">
        <v>4000.3</v>
      </c>
      <c r="T5838" s="832">
        <v>4000.3</v>
      </c>
      <c r="U5838" s="832">
        <v>0</v>
      </c>
      <c r="V5838" s="832">
        <v>0</v>
      </c>
      <c r="W5838" s="832">
        <v>0</v>
      </c>
      <c r="X5838" s="832">
        <v>0</v>
      </c>
      <c r="Y5838" s="832">
        <v>0</v>
      </c>
      <c r="Z5838" s="832">
        <v>0</v>
      </c>
      <c r="AA5838" s="832">
        <v>0</v>
      </c>
      <c r="AB5838" s="832">
        <v>0</v>
      </c>
      <c r="AC5838" s="832">
        <v>0</v>
      </c>
      <c r="AD5838" s="832">
        <v>0</v>
      </c>
      <c r="AE5838" s="832">
        <v>0</v>
      </c>
      <c r="AF5838" s="832">
        <v>0</v>
      </c>
      <c r="AG5838" s="832">
        <v>0</v>
      </c>
      <c r="AH5838" s="832">
        <v>0</v>
      </c>
      <c r="AI5838" s="832">
        <v>0</v>
      </c>
    </row>
    <row r="5839" spans="1:35" ht="15" customHeight="1">
      <c r="A5839" s="832" t="s">
        <v>1150</v>
      </c>
      <c r="B5839" s="832">
        <v>2026</v>
      </c>
      <c r="C5839" s="832" t="s">
        <v>2546</v>
      </c>
      <c r="D5839" s="832" t="s">
        <v>2547</v>
      </c>
      <c r="E5839" s="832" t="s">
        <v>333</v>
      </c>
      <c r="F5839" s="832" t="s">
        <v>2443</v>
      </c>
      <c r="G5839" s="832">
        <v>0</v>
      </c>
      <c r="H5839" s="832">
        <v>0</v>
      </c>
      <c r="I5839" s="832">
        <v>0</v>
      </c>
      <c r="J5839" s="832">
        <v>0</v>
      </c>
      <c r="K5839" s="832">
        <v>0</v>
      </c>
      <c r="L5839" s="832">
        <v>0</v>
      </c>
      <c r="M5839" s="832">
        <v>0</v>
      </c>
      <c r="N5839" s="832">
        <v>0</v>
      </c>
      <c r="O5839" s="832">
        <v>0</v>
      </c>
      <c r="P5839" s="832">
        <v>0</v>
      </c>
      <c r="Q5839" s="832">
        <v>0</v>
      </c>
      <c r="R5839" s="832">
        <v>0</v>
      </c>
      <c r="S5839" s="832">
        <v>0</v>
      </c>
      <c r="T5839" s="832">
        <v>0</v>
      </c>
      <c r="U5839" s="832">
        <v>0</v>
      </c>
      <c r="V5839" s="832">
        <v>0</v>
      </c>
      <c r="W5839" s="832">
        <v>0</v>
      </c>
      <c r="X5839" s="832">
        <v>0</v>
      </c>
      <c r="Y5839" s="832">
        <v>0</v>
      </c>
      <c r="Z5839" s="832">
        <v>0</v>
      </c>
      <c r="AA5839" s="832">
        <v>0</v>
      </c>
      <c r="AB5839" s="832">
        <v>0</v>
      </c>
      <c r="AC5839" s="832">
        <v>0</v>
      </c>
      <c r="AD5839" s="832">
        <v>0</v>
      </c>
      <c r="AE5839" s="832">
        <v>0</v>
      </c>
      <c r="AF5839" s="832">
        <v>0</v>
      </c>
      <c r="AG5839" s="832">
        <v>0</v>
      </c>
      <c r="AH5839" s="832">
        <v>0</v>
      </c>
      <c r="AI5839" s="832">
        <v>0</v>
      </c>
    </row>
    <row r="5840" spans="1:35" ht="15" customHeight="1">
      <c r="A5840" s="832" t="s">
        <v>1150</v>
      </c>
      <c r="B5840" s="832">
        <v>2026</v>
      </c>
      <c r="C5840" s="832" t="s">
        <v>2548</v>
      </c>
      <c r="D5840" s="832" t="s">
        <v>2549</v>
      </c>
      <c r="E5840" s="832" t="s">
        <v>333</v>
      </c>
      <c r="F5840" s="832" t="s">
        <v>2443</v>
      </c>
      <c r="G5840" s="832">
        <v>0</v>
      </c>
      <c r="H5840" s="832">
        <v>0</v>
      </c>
      <c r="I5840" s="832">
        <v>0</v>
      </c>
      <c r="J5840" s="832">
        <v>0</v>
      </c>
      <c r="K5840" s="832">
        <v>0</v>
      </c>
      <c r="L5840" s="832">
        <v>0</v>
      </c>
      <c r="M5840" s="832">
        <v>0</v>
      </c>
      <c r="N5840" s="832">
        <v>0</v>
      </c>
      <c r="O5840" s="832">
        <v>0</v>
      </c>
      <c r="P5840" s="832">
        <v>0</v>
      </c>
      <c r="Q5840" s="832">
        <v>0</v>
      </c>
      <c r="R5840" s="832">
        <v>0</v>
      </c>
      <c r="S5840" s="832">
        <v>0</v>
      </c>
      <c r="T5840" s="832">
        <v>0</v>
      </c>
      <c r="U5840" s="832">
        <v>0</v>
      </c>
      <c r="V5840" s="832">
        <v>0</v>
      </c>
      <c r="W5840" s="832">
        <v>0</v>
      </c>
      <c r="X5840" s="832">
        <v>0</v>
      </c>
      <c r="Y5840" s="832">
        <v>0</v>
      </c>
      <c r="Z5840" s="832">
        <v>0</v>
      </c>
      <c r="AA5840" s="832">
        <v>0</v>
      </c>
      <c r="AB5840" s="832">
        <v>0</v>
      </c>
      <c r="AC5840" s="832">
        <v>0</v>
      </c>
      <c r="AD5840" s="832">
        <v>0</v>
      </c>
      <c r="AE5840" s="832">
        <v>0</v>
      </c>
      <c r="AF5840" s="832">
        <v>0</v>
      </c>
      <c r="AG5840" s="832">
        <v>0</v>
      </c>
      <c r="AH5840" s="832">
        <v>0</v>
      </c>
      <c r="AI5840" s="832">
        <v>0</v>
      </c>
    </row>
    <row r="5841" spans="1:35" ht="15" customHeight="1">
      <c r="A5841" s="832" t="s">
        <v>1150</v>
      </c>
      <c r="B5841" s="832">
        <v>2026</v>
      </c>
      <c r="C5841" s="832" t="s">
        <v>2550</v>
      </c>
      <c r="D5841" s="832" t="s">
        <v>2551</v>
      </c>
      <c r="E5841" s="832" t="s">
        <v>333</v>
      </c>
      <c r="F5841" s="832" t="s">
        <v>2443</v>
      </c>
      <c r="G5841" s="832">
        <v>0</v>
      </c>
      <c r="H5841" s="832">
        <v>0</v>
      </c>
      <c r="I5841" s="832">
        <v>0</v>
      </c>
      <c r="J5841" s="832">
        <v>0</v>
      </c>
      <c r="K5841" s="832">
        <v>0</v>
      </c>
      <c r="L5841" s="832">
        <v>0</v>
      </c>
      <c r="M5841" s="832">
        <v>0</v>
      </c>
      <c r="N5841" s="832">
        <v>0</v>
      </c>
      <c r="O5841" s="832">
        <v>0</v>
      </c>
      <c r="P5841" s="832">
        <v>0</v>
      </c>
      <c r="Q5841" s="832">
        <v>0</v>
      </c>
      <c r="R5841" s="832">
        <v>0</v>
      </c>
      <c r="S5841" s="832">
        <v>0</v>
      </c>
      <c r="T5841" s="832">
        <v>0</v>
      </c>
      <c r="U5841" s="832">
        <v>0</v>
      </c>
      <c r="V5841" s="832">
        <v>0</v>
      </c>
      <c r="W5841" s="832">
        <v>0</v>
      </c>
      <c r="X5841" s="832">
        <v>0</v>
      </c>
      <c r="Y5841" s="832">
        <v>0</v>
      </c>
      <c r="Z5841" s="832">
        <v>0</v>
      </c>
      <c r="AA5841" s="832">
        <v>0</v>
      </c>
      <c r="AB5841" s="832">
        <v>0</v>
      </c>
      <c r="AC5841" s="832">
        <v>0</v>
      </c>
      <c r="AD5841" s="832">
        <v>0</v>
      </c>
      <c r="AE5841" s="832">
        <v>0</v>
      </c>
      <c r="AF5841" s="832">
        <v>0</v>
      </c>
      <c r="AG5841" s="832">
        <v>0</v>
      </c>
      <c r="AH5841" s="832">
        <v>0</v>
      </c>
      <c r="AI5841" s="832">
        <v>0</v>
      </c>
    </row>
    <row r="5842" spans="1:35" ht="15" customHeight="1">
      <c r="A5842" s="832" t="s">
        <v>1150</v>
      </c>
      <c r="B5842" s="832">
        <v>2026</v>
      </c>
      <c r="C5842" s="832" t="s">
        <v>2552</v>
      </c>
      <c r="D5842" s="832" t="s">
        <v>2553</v>
      </c>
      <c r="E5842" s="832" t="s">
        <v>333</v>
      </c>
      <c r="F5842" s="832" t="s">
        <v>2443</v>
      </c>
      <c r="G5842" s="832">
        <v>0</v>
      </c>
      <c r="H5842" s="832">
        <v>0</v>
      </c>
      <c r="I5842" s="832">
        <v>0</v>
      </c>
      <c r="J5842" s="832">
        <v>0</v>
      </c>
      <c r="K5842" s="832">
        <v>0</v>
      </c>
      <c r="L5842" s="832">
        <v>0</v>
      </c>
      <c r="M5842" s="832">
        <v>0</v>
      </c>
      <c r="N5842" s="832">
        <v>0</v>
      </c>
      <c r="O5842" s="832">
        <v>0</v>
      </c>
      <c r="P5842" s="832">
        <v>0</v>
      </c>
      <c r="Q5842" s="832">
        <v>0</v>
      </c>
      <c r="R5842" s="832">
        <v>0</v>
      </c>
      <c r="S5842" s="832">
        <v>0</v>
      </c>
      <c r="T5842" s="832">
        <v>0</v>
      </c>
      <c r="U5842" s="832">
        <v>0</v>
      </c>
      <c r="V5842" s="832">
        <v>0</v>
      </c>
      <c r="W5842" s="832">
        <v>0</v>
      </c>
      <c r="X5842" s="832">
        <v>0</v>
      </c>
      <c r="Y5842" s="832">
        <v>0</v>
      </c>
      <c r="Z5842" s="832">
        <v>0</v>
      </c>
      <c r="AA5842" s="832">
        <v>0</v>
      </c>
      <c r="AB5842" s="832">
        <v>0</v>
      </c>
      <c r="AC5842" s="832">
        <v>0</v>
      </c>
      <c r="AD5842" s="832">
        <v>0</v>
      </c>
      <c r="AE5842" s="832">
        <v>0</v>
      </c>
      <c r="AF5842" s="832">
        <v>0</v>
      </c>
      <c r="AG5842" s="832">
        <v>0</v>
      </c>
      <c r="AH5842" s="832">
        <v>0</v>
      </c>
      <c r="AI5842" s="832">
        <v>0</v>
      </c>
    </row>
    <row r="5843" spans="1:35" ht="15" customHeight="1">
      <c r="A5843" s="832" t="s">
        <v>1150</v>
      </c>
      <c r="B5843" s="832">
        <v>2026</v>
      </c>
      <c r="C5843" s="832" t="s">
        <v>2554</v>
      </c>
      <c r="D5843" s="832" t="s">
        <v>2555</v>
      </c>
      <c r="E5843" s="832" t="s">
        <v>333</v>
      </c>
      <c r="F5843" s="832" t="s">
        <v>2443</v>
      </c>
      <c r="G5843" s="832">
        <v>0</v>
      </c>
      <c r="H5843" s="832">
        <v>0</v>
      </c>
      <c r="I5843" s="832">
        <v>0</v>
      </c>
      <c r="J5843" s="832">
        <v>0</v>
      </c>
      <c r="K5843" s="832">
        <v>0</v>
      </c>
      <c r="L5843" s="832">
        <v>0</v>
      </c>
      <c r="M5843" s="832">
        <v>0</v>
      </c>
      <c r="N5843" s="832">
        <v>0</v>
      </c>
      <c r="O5843" s="832">
        <v>0</v>
      </c>
      <c r="P5843" s="832">
        <v>0</v>
      </c>
      <c r="Q5843" s="832">
        <v>0</v>
      </c>
      <c r="R5843" s="832">
        <v>0</v>
      </c>
      <c r="S5843" s="832">
        <v>0</v>
      </c>
      <c r="T5843" s="832">
        <v>0</v>
      </c>
      <c r="U5843" s="832">
        <v>0</v>
      </c>
      <c r="V5843" s="832">
        <v>0</v>
      </c>
      <c r="W5843" s="832">
        <v>0</v>
      </c>
      <c r="X5843" s="832">
        <v>0</v>
      </c>
      <c r="Y5843" s="832">
        <v>0</v>
      </c>
      <c r="Z5843" s="832">
        <v>0</v>
      </c>
      <c r="AA5843" s="832">
        <v>0</v>
      </c>
      <c r="AB5843" s="832">
        <v>0</v>
      </c>
      <c r="AC5843" s="832">
        <v>0</v>
      </c>
      <c r="AD5843" s="832">
        <v>0</v>
      </c>
      <c r="AE5843" s="832">
        <v>0</v>
      </c>
      <c r="AF5843" s="832">
        <v>0</v>
      </c>
      <c r="AG5843" s="832">
        <v>0</v>
      </c>
      <c r="AH5843" s="832">
        <v>0</v>
      </c>
      <c r="AI5843" s="832">
        <v>0</v>
      </c>
    </row>
    <row r="5844" spans="1:35" ht="15" customHeight="1">
      <c r="A5844" s="832" t="s">
        <v>1150</v>
      </c>
      <c r="B5844" s="832">
        <v>2026</v>
      </c>
      <c r="C5844" s="832" t="s">
        <v>2556</v>
      </c>
      <c r="D5844" s="832" t="s">
        <v>2557</v>
      </c>
      <c r="E5844" s="832" t="s">
        <v>333</v>
      </c>
      <c r="F5844" s="832" t="s">
        <v>2443</v>
      </c>
      <c r="G5844" s="832">
        <v>0</v>
      </c>
      <c r="H5844" s="832">
        <v>0</v>
      </c>
      <c r="I5844" s="832">
        <v>0</v>
      </c>
      <c r="J5844" s="832">
        <v>0</v>
      </c>
      <c r="K5844" s="832">
        <v>0</v>
      </c>
      <c r="L5844" s="832">
        <v>0</v>
      </c>
      <c r="M5844" s="832">
        <v>0</v>
      </c>
      <c r="N5844" s="832">
        <v>0</v>
      </c>
      <c r="O5844" s="832">
        <v>0</v>
      </c>
      <c r="P5844" s="832">
        <v>0</v>
      </c>
      <c r="Q5844" s="832">
        <v>0</v>
      </c>
      <c r="R5844" s="832">
        <v>0</v>
      </c>
      <c r="S5844" s="832">
        <v>0</v>
      </c>
      <c r="T5844" s="832">
        <v>0</v>
      </c>
      <c r="U5844" s="832">
        <v>0</v>
      </c>
      <c r="V5844" s="832">
        <v>0</v>
      </c>
      <c r="W5844" s="832">
        <v>0</v>
      </c>
      <c r="X5844" s="832">
        <v>0</v>
      </c>
      <c r="Y5844" s="832">
        <v>0</v>
      </c>
      <c r="Z5844" s="832">
        <v>0</v>
      </c>
      <c r="AA5844" s="832">
        <v>0</v>
      </c>
      <c r="AB5844" s="832">
        <v>0</v>
      </c>
      <c r="AC5844" s="832">
        <v>0</v>
      </c>
      <c r="AD5844" s="832">
        <v>0</v>
      </c>
      <c r="AE5844" s="832">
        <v>0</v>
      </c>
      <c r="AF5844" s="832">
        <v>0</v>
      </c>
      <c r="AG5844" s="832">
        <v>0</v>
      </c>
      <c r="AH5844" s="832">
        <v>0</v>
      </c>
      <c r="AI5844" s="832">
        <v>0</v>
      </c>
    </row>
    <row r="5845" spans="1:35" ht="15" customHeight="1">
      <c r="A5845" s="832" t="s">
        <v>1150</v>
      </c>
      <c r="B5845" s="832">
        <v>2026</v>
      </c>
      <c r="C5845" s="832" t="s">
        <v>2558</v>
      </c>
      <c r="D5845" s="832" t="s">
        <v>2559</v>
      </c>
      <c r="E5845" s="832" t="s">
        <v>1891</v>
      </c>
      <c r="F5845" s="832" t="s">
        <v>2443</v>
      </c>
      <c r="G5845" s="832">
        <v>0</v>
      </c>
      <c r="H5845" s="832">
        <v>0</v>
      </c>
      <c r="I5845" s="832">
        <v>0</v>
      </c>
      <c r="J5845" s="832">
        <v>0</v>
      </c>
      <c r="K5845" s="832">
        <v>0</v>
      </c>
      <c r="L5845" s="832">
        <v>0</v>
      </c>
      <c r="M5845" s="832">
        <v>0</v>
      </c>
      <c r="N5845" s="832">
        <v>0</v>
      </c>
      <c r="O5845" s="832">
        <v>0</v>
      </c>
      <c r="P5845" s="832">
        <v>0</v>
      </c>
      <c r="Q5845" s="832">
        <v>0</v>
      </c>
      <c r="R5845" s="832">
        <v>0</v>
      </c>
      <c r="S5845" s="832">
        <v>0</v>
      </c>
      <c r="T5845" s="832">
        <v>0</v>
      </c>
      <c r="U5845" s="832">
        <v>0</v>
      </c>
      <c r="V5845" s="832">
        <v>0</v>
      </c>
      <c r="W5845" s="832">
        <v>0</v>
      </c>
      <c r="X5845" s="832">
        <v>0</v>
      </c>
      <c r="Y5845" s="832">
        <v>0</v>
      </c>
      <c r="Z5845" s="832">
        <v>0</v>
      </c>
      <c r="AA5845" s="832">
        <v>0</v>
      </c>
      <c r="AB5845" s="832">
        <v>0</v>
      </c>
      <c r="AC5845" s="832">
        <v>0</v>
      </c>
      <c r="AD5845" s="832">
        <v>0</v>
      </c>
      <c r="AE5845" s="832">
        <v>0</v>
      </c>
      <c r="AF5845" s="832">
        <v>0</v>
      </c>
      <c r="AG5845" s="832">
        <v>0</v>
      </c>
      <c r="AH5845" s="832">
        <v>0</v>
      </c>
      <c r="AI5845" s="832">
        <v>0</v>
      </c>
    </row>
    <row r="5846" spans="1:35" ht="15" customHeight="1">
      <c r="A5846" s="832" t="s">
        <v>1150</v>
      </c>
      <c r="B5846" s="832">
        <v>2026</v>
      </c>
      <c r="C5846" s="832" t="s">
        <v>2560</v>
      </c>
      <c r="D5846" s="832" t="s">
        <v>2561</v>
      </c>
      <c r="E5846" s="832" t="s">
        <v>333</v>
      </c>
      <c r="F5846" s="832" t="s">
        <v>2443</v>
      </c>
      <c r="G5846" s="832">
        <v>13850</v>
      </c>
      <c r="H5846" s="832">
        <v>28245</v>
      </c>
      <c r="I5846" s="832">
        <v>43867</v>
      </c>
      <c r="J5846" s="832">
        <v>65237</v>
      </c>
      <c r="K5846" s="832">
        <v>87287</v>
      </c>
      <c r="L5846" s="832">
        <v>104980</v>
      </c>
      <c r="M5846" s="832">
        <v>126445</v>
      </c>
      <c r="N5846" s="832">
        <v>134670</v>
      </c>
      <c r="O5846" s="832">
        <v>143020</v>
      </c>
      <c r="P5846" s="832">
        <v>0</v>
      </c>
      <c r="Q5846" s="832">
        <v>0</v>
      </c>
      <c r="R5846" s="832">
        <v>0</v>
      </c>
      <c r="S5846" s="832">
        <v>16833.75</v>
      </c>
      <c r="T5846" s="832">
        <v>16833.75</v>
      </c>
      <c r="U5846" s="832">
        <v>0</v>
      </c>
      <c r="V5846" s="832">
        <v>0</v>
      </c>
      <c r="W5846" s="832">
        <v>0</v>
      </c>
      <c r="X5846" s="832">
        <v>0</v>
      </c>
      <c r="Y5846" s="832">
        <v>0</v>
      </c>
      <c r="Z5846" s="832">
        <v>0</v>
      </c>
      <c r="AA5846" s="832">
        <v>0</v>
      </c>
      <c r="AB5846" s="832">
        <v>0</v>
      </c>
      <c r="AC5846" s="832">
        <v>0</v>
      </c>
      <c r="AD5846" s="832">
        <v>0</v>
      </c>
      <c r="AE5846" s="832">
        <v>0</v>
      </c>
      <c r="AF5846" s="832">
        <v>0</v>
      </c>
      <c r="AG5846" s="832">
        <v>0</v>
      </c>
      <c r="AH5846" s="832">
        <v>0</v>
      </c>
      <c r="AI5846" s="832">
        <v>0</v>
      </c>
    </row>
    <row r="5847" spans="1:35" ht="15" customHeight="1">
      <c r="A5847" s="832" t="s">
        <v>1150</v>
      </c>
      <c r="B5847" s="832">
        <v>2026</v>
      </c>
      <c r="C5847" s="832" t="s">
        <v>2562</v>
      </c>
      <c r="D5847" s="832" t="s">
        <v>2563</v>
      </c>
      <c r="E5847" s="832" t="s">
        <v>333</v>
      </c>
      <c r="F5847" s="832" t="s">
        <v>2443</v>
      </c>
      <c r="G5847" s="832">
        <v>1661.5</v>
      </c>
      <c r="H5847" s="832">
        <v>10281.1</v>
      </c>
      <c r="I5847" s="832">
        <v>20696.5</v>
      </c>
      <c r="J5847" s="832">
        <v>36026.5</v>
      </c>
      <c r="K5847" s="832">
        <v>49430.41</v>
      </c>
      <c r="L5847" s="832">
        <v>56935.42</v>
      </c>
      <c r="M5847" s="832">
        <v>67386.22</v>
      </c>
      <c r="N5847" s="832">
        <v>72128.02</v>
      </c>
      <c r="O5847" s="832">
        <v>73804.2</v>
      </c>
      <c r="P5847" s="832">
        <v>0</v>
      </c>
      <c r="Q5847" s="832">
        <v>0</v>
      </c>
      <c r="R5847" s="832">
        <v>0</v>
      </c>
      <c r="S5847" s="832">
        <v>9016</v>
      </c>
      <c r="T5847" s="832">
        <v>9016</v>
      </c>
      <c r="U5847" s="832">
        <v>0</v>
      </c>
      <c r="V5847" s="832">
        <v>0</v>
      </c>
      <c r="W5847" s="832">
        <v>0</v>
      </c>
      <c r="X5847" s="832">
        <v>0</v>
      </c>
      <c r="Y5847" s="832">
        <v>0</v>
      </c>
      <c r="Z5847" s="832">
        <v>0</v>
      </c>
      <c r="AA5847" s="832">
        <v>0</v>
      </c>
      <c r="AB5847" s="832">
        <v>0</v>
      </c>
      <c r="AC5847" s="832">
        <v>0</v>
      </c>
      <c r="AD5847" s="832">
        <v>0</v>
      </c>
      <c r="AE5847" s="832">
        <v>0</v>
      </c>
      <c r="AF5847" s="832">
        <v>0</v>
      </c>
      <c r="AG5847" s="832">
        <v>0</v>
      </c>
      <c r="AH5847" s="832">
        <v>0</v>
      </c>
      <c r="AI5847" s="832">
        <v>0</v>
      </c>
    </row>
    <row r="5848" spans="1:35" ht="15" customHeight="1">
      <c r="A5848" s="832" t="s">
        <v>1150</v>
      </c>
      <c r="B5848" s="832">
        <v>2026</v>
      </c>
      <c r="C5848" s="832" t="s">
        <v>2564</v>
      </c>
      <c r="D5848" s="832" t="s">
        <v>2565</v>
      </c>
      <c r="E5848" s="832" t="s">
        <v>333</v>
      </c>
      <c r="F5848" s="832" t="s">
        <v>2443</v>
      </c>
      <c r="G5848" s="832">
        <v>0</v>
      </c>
      <c r="H5848" s="832">
        <v>0</v>
      </c>
      <c r="I5848" s="832">
        <v>0</v>
      </c>
      <c r="J5848" s="832">
        <v>0</v>
      </c>
      <c r="K5848" s="832">
        <v>0</v>
      </c>
      <c r="L5848" s="832">
        <v>0</v>
      </c>
      <c r="M5848" s="832">
        <v>0</v>
      </c>
      <c r="N5848" s="832">
        <v>0</v>
      </c>
      <c r="O5848" s="832">
        <v>0</v>
      </c>
      <c r="P5848" s="832">
        <v>0</v>
      </c>
      <c r="Q5848" s="832">
        <v>0</v>
      </c>
      <c r="R5848" s="832">
        <v>0</v>
      </c>
      <c r="S5848" s="832">
        <v>0</v>
      </c>
      <c r="T5848" s="832">
        <v>0</v>
      </c>
      <c r="U5848" s="832">
        <v>0</v>
      </c>
      <c r="V5848" s="832">
        <v>0</v>
      </c>
      <c r="W5848" s="832">
        <v>0</v>
      </c>
      <c r="X5848" s="832">
        <v>0</v>
      </c>
      <c r="Y5848" s="832">
        <v>0</v>
      </c>
      <c r="Z5848" s="832">
        <v>0</v>
      </c>
      <c r="AA5848" s="832">
        <v>0</v>
      </c>
      <c r="AB5848" s="832">
        <v>0</v>
      </c>
      <c r="AC5848" s="832">
        <v>0</v>
      </c>
      <c r="AD5848" s="832">
        <v>0</v>
      </c>
      <c r="AE5848" s="832">
        <v>0</v>
      </c>
      <c r="AF5848" s="832">
        <v>0</v>
      </c>
      <c r="AG5848" s="832">
        <v>0</v>
      </c>
      <c r="AH5848" s="832">
        <v>0</v>
      </c>
      <c r="AI5848" s="832">
        <v>0</v>
      </c>
    </row>
    <row r="5849" spans="1:35" ht="15" customHeight="1">
      <c r="A5849" s="832" t="s">
        <v>1150</v>
      </c>
      <c r="B5849" s="832">
        <v>2026</v>
      </c>
      <c r="C5849" s="832" t="s">
        <v>2566</v>
      </c>
      <c r="D5849" s="832" t="s">
        <v>2567</v>
      </c>
      <c r="E5849" s="832" t="s">
        <v>333</v>
      </c>
      <c r="F5849" s="832" t="s">
        <v>2443</v>
      </c>
      <c r="G5849" s="832">
        <v>272</v>
      </c>
      <c r="H5849" s="832">
        <v>752</v>
      </c>
      <c r="I5849" s="832">
        <v>1232</v>
      </c>
      <c r="J5849" s="832">
        <v>4304</v>
      </c>
      <c r="K5849" s="832">
        <v>5360</v>
      </c>
      <c r="L5849" s="832">
        <v>6974</v>
      </c>
      <c r="M5849" s="832">
        <v>11916</v>
      </c>
      <c r="N5849" s="832">
        <v>13068</v>
      </c>
      <c r="O5849" s="832">
        <v>15008</v>
      </c>
      <c r="P5849" s="832">
        <v>0</v>
      </c>
      <c r="Q5849" s="832">
        <v>0</v>
      </c>
      <c r="R5849" s="832">
        <v>0</v>
      </c>
      <c r="S5849" s="832">
        <v>1633.5</v>
      </c>
      <c r="T5849" s="832">
        <v>1633.5</v>
      </c>
      <c r="U5849" s="832">
        <v>0</v>
      </c>
      <c r="V5849" s="832">
        <v>0</v>
      </c>
      <c r="W5849" s="832">
        <v>0</v>
      </c>
      <c r="X5849" s="832">
        <v>0</v>
      </c>
      <c r="Y5849" s="832">
        <v>0</v>
      </c>
      <c r="Z5849" s="832">
        <v>0</v>
      </c>
      <c r="AA5849" s="832">
        <v>0</v>
      </c>
      <c r="AB5849" s="832">
        <v>0</v>
      </c>
      <c r="AC5849" s="832">
        <v>0</v>
      </c>
      <c r="AD5849" s="832">
        <v>0</v>
      </c>
      <c r="AE5849" s="832">
        <v>0</v>
      </c>
      <c r="AF5849" s="832">
        <v>0</v>
      </c>
      <c r="AG5849" s="832">
        <v>0</v>
      </c>
      <c r="AH5849" s="832">
        <v>0</v>
      </c>
      <c r="AI5849" s="832">
        <v>0</v>
      </c>
    </row>
    <row r="5850" spans="1:35" ht="15" customHeight="1">
      <c r="A5850" s="832" t="s">
        <v>1150</v>
      </c>
      <c r="B5850" s="832">
        <v>2026</v>
      </c>
      <c r="C5850" s="832" t="s">
        <v>2568</v>
      </c>
      <c r="D5850" s="832" t="s">
        <v>2502</v>
      </c>
      <c r="E5850" s="832" t="s">
        <v>333</v>
      </c>
      <c r="F5850" s="832" t="s">
        <v>2443</v>
      </c>
      <c r="G5850" s="832">
        <v>0</v>
      </c>
      <c r="H5850" s="832">
        <v>0</v>
      </c>
      <c r="I5850" s="832">
        <v>0</v>
      </c>
      <c r="J5850" s="832">
        <v>1207</v>
      </c>
      <c r="K5850" s="832">
        <v>1207</v>
      </c>
      <c r="L5850" s="832">
        <v>1494.86</v>
      </c>
      <c r="M5850" s="832">
        <v>1494.86</v>
      </c>
      <c r="N5850" s="832">
        <v>1494.86</v>
      </c>
      <c r="O5850" s="832">
        <v>1552.29</v>
      </c>
      <c r="P5850" s="832">
        <v>0</v>
      </c>
      <c r="Q5850" s="832">
        <v>0</v>
      </c>
      <c r="R5850" s="832">
        <v>0</v>
      </c>
      <c r="S5850" s="832">
        <v>186.86</v>
      </c>
      <c r="T5850" s="832">
        <v>186.86</v>
      </c>
      <c r="U5850" s="832">
        <v>0</v>
      </c>
      <c r="V5850" s="832">
        <v>0</v>
      </c>
      <c r="W5850" s="832">
        <v>0</v>
      </c>
      <c r="X5850" s="832">
        <v>0</v>
      </c>
      <c r="Y5850" s="832">
        <v>0</v>
      </c>
      <c r="Z5850" s="832">
        <v>0</v>
      </c>
      <c r="AA5850" s="832">
        <v>0</v>
      </c>
      <c r="AB5850" s="832">
        <v>0</v>
      </c>
      <c r="AC5850" s="832">
        <v>0</v>
      </c>
      <c r="AD5850" s="832">
        <v>0</v>
      </c>
      <c r="AE5850" s="832">
        <v>0</v>
      </c>
      <c r="AF5850" s="832">
        <v>0</v>
      </c>
      <c r="AG5850" s="832">
        <v>0</v>
      </c>
      <c r="AH5850" s="832">
        <v>0</v>
      </c>
      <c r="AI5850" s="832">
        <v>0</v>
      </c>
    </row>
    <row r="5851" spans="1:35" ht="15" customHeight="1">
      <c r="A5851" s="832" t="s">
        <v>1150</v>
      </c>
      <c r="B5851" s="832">
        <v>2026</v>
      </c>
      <c r="C5851" s="832" t="s">
        <v>2569</v>
      </c>
      <c r="D5851" s="832" t="s">
        <v>2356</v>
      </c>
      <c r="E5851" s="832" t="s">
        <v>333</v>
      </c>
      <c r="F5851" s="832" t="s">
        <v>2443</v>
      </c>
      <c r="G5851" s="832">
        <v>0</v>
      </c>
      <c r="H5851" s="832">
        <v>0</v>
      </c>
      <c r="I5851" s="832">
        <v>0</v>
      </c>
      <c r="J5851" s="832">
        <v>0</v>
      </c>
      <c r="K5851" s="832">
        <v>0</v>
      </c>
      <c r="L5851" s="832">
        <v>0</v>
      </c>
      <c r="M5851" s="832">
        <v>0</v>
      </c>
      <c r="N5851" s="832">
        <v>0</v>
      </c>
      <c r="O5851" s="832">
        <v>0</v>
      </c>
      <c r="P5851" s="832">
        <v>0</v>
      </c>
      <c r="Q5851" s="832">
        <v>0</v>
      </c>
      <c r="R5851" s="832">
        <v>0</v>
      </c>
      <c r="S5851" s="832">
        <v>0</v>
      </c>
      <c r="T5851" s="832">
        <v>0</v>
      </c>
      <c r="U5851" s="832">
        <v>0</v>
      </c>
      <c r="V5851" s="832">
        <v>0</v>
      </c>
      <c r="W5851" s="832">
        <v>0</v>
      </c>
      <c r="X5851" s="832">
        <v>0</v>
      </c>
      <c r="Y5851" s="832">
        <v>0</v>
      </c>
      <c r="Z5851" s="832">
        <v>0</v>
      </c>
      <c r="AA5851" s="832">
        <v>0</v>
      </c>
      <c r="AB5851" s="832">
        <v>0</v>
      </c>
      <c r="AC5851" s="832">
        <v>0</v>
      </c>
      <c r="AD5851" s="832">
        <v>0</v>
      </c>
      <c r="AE5851" s="832">
        <v>0</v>
      </c>
      <c r="AF5851" s="832">
        <v>0</v>
      </c>
      <c r="AG5851" s="832">
        <v>0</v>
      </c>
      <c r="AH5851" s="832">
        <v>0</v>
      </c>
      <c r="AI5851" s="832">
        <v>0</v>
      </c>
    </row>
    <row r="5852" spans="1:35" ht="15" customHeight="1">
      <c r="A5852" s="832" t="s">
        <v>1150</v>
      </c>
      <c r="B5852" s="832">
        <v>2026</v>
      </c>
      <c r="C5852" s="832" t="s">
        <v>2570</v>
      </c>
      <c r="D5852" s="832" t="s">
        <v>2571</v>
      </c>
      <c r="E5852" s="832" t="s">
        <v>1891</v>
      </c>
      <c r="F5852" s="832" t="s">
        <v>2443</v>
      </c>
      <c r="G5852" s="832">
        <v>0</v>
      </c>
      <c r="H5852" s="832">
        <v>0</v>
      </c>
      <c r="I5852" s="832">
        <v>0</v>
      </c>
      <c r="J5852" s="832">
        <v>0</v>
      </c>
      <c r="K5852" s="832">
        <v>0</v>
      </c>
      <c r="L5852" s="832">
        <v>0</v>
      </c>
      <c r="M5852" s="832">
        <v>0</v>
      </c>
      <c r="N5852" s="832">
        <v>0</v>
      </c>
      <c r="O5852" s="832">
        <v>0</v>
      </c>
      <c r="P5852" s="832">
        <v>0</v>
      </c>
      <c r="Q5852" s="832">
        <v>0</v>
      </c>
      <c r="R5852" s="832">
        <v>0</v>
      </c>
      <c r="S5852" s="832">
        <v>0</v>
      </c>
      <c r="T5852" s="832">
        <v>0</v>
      </c>
      <c r="U5852" s="832">
        <v>0</v>
      </c>
      <c r="V5852" s="832">
        <v>0</v>
      </c>
      <c r="W5852" s="832">
        <v>0</v>
      </c>
      <c r="X5852" s="832">
        <v>0</v>
      </c>
      <c r="Y5852" s="832">
        <v>0</v>
      </c>
      <c r="Z5852" s="832">
        <v>0</v>
      </c>
      <c r="AA5852" s="832">
        <v>0</v>
      </c>
      <c r="AB5852" s="832">
        <v>0</v>
      </c>
      <c r="AC5852" s="832">
        <v>0</v>
      </c>
      <c r="AD5852" s="832">
        <v>0</v>
      </c>
      <c r="AE5852" s="832">
        <v>0</v>
      </c>
      <c r="AF5852" s="832">
        <v>0</v>
      </c>
      <c r="AG5852" s="832">
        <v>0</v>
      </c>
      <c r="AH5852" s="832">
        <v>0</v>
      </c>
      <c r="AI5852" s="832">
        <v>0</v>
      </c>
    </row>
    <row r="5853" spans="1:35" ht="15" customHeight="1">
      <c r="A5853" s="832" t="s">
        <v>1150</v>
      </c>
      <c r="B5853" s="832">
        <v>2026</v>
      </c>
      <c r="C5853" s="832" t="s">
        <v>2572</v>
      </c>
      <c r="D5853" s="832" t="s">
        <v>2573</v>
      </c>
      <c r="E5853" s="832" t="s">
        <v>1891</v>
      </c>
      <c r="F5853" s="832" t="s">
        <v>2443</v>
      </c>
      <c r="G5853" s="832">
        <v>0</v>
      </c>
      <c r="H5853" s="832">
        <v>62684.85</v>
      </c>
      <c r="I5853" s="832">
        <v>230203.74</v>
      </c>
      <c r="J5853" s="832">
        <v>230203.74</v>
      </c>
      <c r="K5853" s="832">
        <v>389060.56</v>
      </c>
      <c r="L5853" s="832">
        <v>622274.04</v>
      </c>
      <c r="M5853" s="832">
        <v>622024.04</v>
      </c>
      <c r="N5853" s="832">
        <v>622124</v>
      </c>
      <c r="O5853" s="832">
        <v>622124</v>
      </c>
      <c r="P5853" s="832">
        <v>0</v>
      </c>
      <c r="Q5853" s="832">
        <v>0</v>
      </c>
      <c r="R5853" s="832">
        <v>0</v>
      </c>
      <c r="S5853" s="832">
        <v>77765.5</v>
      </c>
      <c r="T5853" s="832">
        <v>77765.5</v>
      </c>
      <c r="U5853" s="832">
        <v>0</v>
      </c>
      <c r="V5853" s="832">
        <v>0</v>
      </c>
      <c r="W5853" s="832">
        <v>0</v>
      </c>
      <c r="X5853" s="832">
        <v>0</v>
      </c>
      <c r="Y5853" s="832">
        <v>0</v>
      </c>
      <c r="Z5853" s="832">
        <v>0</v>
      </c>
      <c r="AA5853" s="832">
        <v>0</v>
      </c>
      <c r="AB5853" s="832">
        <v>0</v>
      </c>
      <c r="AC5853" s="832">
        <v>0</v>
      </c>
      <c r="AD5853" s="832">
        <v>0</v>
      </c>
      <c r="AE5853" s="832">
        <v>0</v>
      </c>
      <c r="AF5853" s="832">
        <v>0</v>
      </c>
      <c r="AG5853" s="832">
        <v>0</v>
      </c>
      <c r="AH5853" s="832">
        <v>0</v>
      </c>
      <c r="AI5853" s="832">
        <v>0</v>
      </c>
    </row>
    <row r="5854" spans="1:35" ht="15" customHeight="1">
      <c r="A5854" s="832" t="s">
        <v>1150</v>
      </c>
      <c r="B5854" s="832">
        <v>2026</v>
      </c>
      <c r="C5854" s="832" t="s">
        <v>2574</v>
      </c>
      <c r="D5854" s="832" t="s">
        <v>2575</v>
      </c>
      <c r="E5854" s="832" t="s">
        <v>1891</v>
      </c>
      <c r="F5854" s="832" t="s">
        <v>2443</v>
      </c>
      <c r="G5854" s="832">
        <v>59668.47</v>
      </c>
      <c r="H5854" s="832">
        <v>109295.96</v>
      </c>
      <c r="I5854" s="832">
        <v>451514.31</v>
      </c>
      <c r="J5854" s="832">
        <v>451514.31</v>
      </c>
      <c r="K5854" s="832">
        <v>451514.31</v>
      </c>
      <c r="L5854" s="832">
        <v>451514.31</v>
      </c>
      <c r="M5854" s="832">
        <v>451514.31</v>
      </c>
      <c r="N5854" s="832">
        <v>451514.31</v>
      </c>
      <c r="O5854" s="832">
        <v>451514.31</v>
      </c>
      <c r="P5854" s="832">
        <v>0</v>
      </c>
      <c r="Q5854" s="832">
        <v>0</v>
      </c>
      <c r="R5854" s="832">
        <v>0</v>
      </c>
      <c r="S5854" s="832">
        <v>56439.29</v>
      </c>
      <c r="T5854" s="832">
        <v>56439.29</v>
      </c>
      <c r="U5854" s="832">
        <v>0</v>
      </c>
      <c r="V5854" s="832">
        <v>0</v>
      </c>
      <c r="W5854" s="832">
        <v>0</v>
      </c>
      <c r="X5854" s="832">
        <v>0</v>
      </c>
      <c r="Y5854" s="832">
        <v>0</v>
      </c>
      <c r="Z5854" s="832">
        <v>0</v>
      </c>
      <c r="AA5854" s="832">
        <v>0</v>
      </c>
      <c r="AB5854" s="832">
        <v>0</v>
      </c>
      <c r="AC5854" s="832">
        <v>0</v>
      </c>
      <c r="AD5854" s="832">
        <v>0</v>
      </c>
      <c r="AE5854" s="832">
        <v>0</v>
      </c>
      <c r="AF5854" s="832">
        <v>0</v>
      </c>
      <c r="AG5854" s="832">
        <v>0</v>
      </c>
      <c r="AH5854" s="832">
        <v>0</v>
      </c>
      <c r="AI5854" s="832">
        <v>0</v>
      </c>
    </row>
    <row r="5855" spans="1:35" ht="15" customHeight="1">
      <c r="A5855" s="832" t="s">
        <v>1150</v>
      </c>
      <c r="B5855" s="832">
        <v>2026</v>
      </c>
      <c r="C5855" s="832" t="s">
        <v>2576</v>
      </c>
      <c r="D5855" s="832" t="s">
        <v>2573</v>
      </c>
      <c r="E5855" s="832" t="s">
        <v>1891</v>
      </c>
      <c r="F5855" s="832" t="s">
        <v>2443</v>
      </c>
      <c r="G5855" s="832">
        <v>0</v>
      </c>
      <c r="H5855" s="832">
        <v>0</v>
      </c>
      <c r="I5855" s="832">
        <v>0</v>
      </c>
      <c r="J5855" s="832">
        <v>0</v>
      </c>
      <c r="K5855" s="832">
        <v>0</v>
      </c>
      <c r="L5855" s="832">
        <v>0</v>
      </c>
      <c r="M5855" s="832">
        <v>0</v>
      </c>
      <c r="N5855" s="832">
        <v>0</v>
      </c>
      <c r="O5855" s="832">
        <v>0</v>
      </c>
      <c r="P5855" s="832">
        <v>0</v>
      </c>
      <c r="Q5855" s="832">
        <v>0</v>
      </c>
      <c r="R5855" s="832">
        <v>0</v>
      </c>
      <c r="S5855" s="832">
        <v>0</v>
      </c>
      <c r="T5855" s="832">
        <v>0</v>
      </c>
      <c r="U5855" s="832">
        <v>0</v>
      </c>
      <c r="V5855" s="832">
        <v>0</v>
      </c>
      <c r="W5855" s="832">
        <v>0</v>
      </c>
      <c r="X5855" s="832">
        <v>0</v>
      </c>
      <c r="Y5855" s="832">
        <v>0</v>
      </c>
      <c r="Z5855" s="832">
        <v>0</v>
      </c>
      <c r="AA5855" s="832">
        <v>0</v>
      </c>
      <c r="AB5855" s="832">
        <v>0</v>
      </c>
      <c r="AC5855" s="832">
        <v>0</v>
      </c>
      <c r="AD5855" s="832">
        <v>0</v>
      </c>
      <c r="AE5855" s="832">
        <v>0</v>
      </c>
      <c r="AF5855" s="832">
        <v>0</v>
      </c>
      <c r="AG5855" s="832">
        <v>0</v>
      </c>
      <c r="AH5855" s="832">
        <v>0</v>
      </c>
      <c r="AI5855" s="832">
        <v>0</v>
      </c>
    </row>
    <row r="5856" spans="1:35" ht="15" customHeight="1">
      <c r="A5856" s="832" t="s">
        <v>1150</v>
      </c>
      <c r="B5856" s="832">
        <v>2026</v>
      </c>
      <c r="C5856" s="832" t="s">
        <v>2577</v>
      </c>
      <c r="D5856" s="832" t="s">
        <v>2578</v>
      </c>
      <c r="E5856" s="832" t="s">
        <v>1891</v>
      </c>
      <c r="F5856" s="832" t="s">
        <v>2443</v>
      </c>
      <c r="G5856" s="832">
        <v>108005.59</v>
      </c>
      <c r="H5856" s="832">
        <v>243276.46</v>
      </c>
      <c r="I5856" s="832">
        <v>242676.46</v>
      </c>
      <c r="J5856" s="832">
        <v>242676.46</v>
      </c>
      <c r="K5856" s="832">
        <v>392179.91</v>
      </c>
      <c r="L5856" s="832">
        <v>392179.91</v>
      </c>
      <c r="M5856" s="832">
        <v>473482.14</v>
      </c>
      <c r="N5856" s="832">
        <v>473482.14</v>
      </c>
      <c r="O5856" s="832">
        <v>473482.14</v>
      </c>
      <c r="P5856" s="832">
        <v>0</v>
      </c>
      <c r="Q5856" s="832">
        <v>0</v>
      </c>
      <c r="R5856" s="832">
        <v>0</v>
      </c>
      <c r="S5856" s="832">
        <v>59185.27</v>
      </c>
      <c r="T5856" s="832">
        <v>59185.27</v>
      </c>
      <c r="U5856" s="832">
        <v>0</v>
      </c>
      <c r="V5856" s="832">
        <v>0</v>
      </c>
      <c r="W5856" s="832">
        <v>0</v>
      </c>
      <c r="X5856" s="832">
        <v>0</v>
      </c>
      <c r="Y5856" s="832">
        <v>0</v>
      </c>
      <c r="Z5856" s="832">
        <v>0</v>
      </c>
      <c r="AA5856" s="832">
        <v>0</v>
      </c>
      <c r="AB5856" s="832">
        <v>0</v>
      </c>
      <c r="AC5856" s="832">
        <v>0</v>
      </c>
      <c r="AD5856" s="832">
        <v>0</v>
      </c>
      <c r="AE5856" s="832">
        <v>0</v>
      </c>
      <c r="AF5856" s="832">
        <v>0</v>
      </c>
      <c r="AG5856" s="832">
        <v>0</v>
      </c>
      <c r="AH5856" s="832">
        <v>0</v>
      </c>
      <c r="AI5856" s="832">
        <v>0</v>
      </c>
    </row>
    <row r="5857" spans="1:35" ht="15" customHeight="1">
      <c r="A5857" s="832" t="s">
        <v>1150</v>
      </c>
      <c r="B5857" s="832">
        <v>2026</v>
      </c>
      <c r="C5857" s="832" t="s">
        <v>2579</v>
      </c>
      <c r="D5857" s="832" t="s">
        <v>2580</v>
      </c>
      <c r="E5857" s="832" t="s">
        <v>333</v>
      </c>
      <c r="F5857" s="832" t="s">
        <v>2443</v>
      </c>
      <c r="G5857" s="832">
        <v>363775.18</v>
      </c>
      <c r="H5857" s="832">
        <v>693119.21</v>
      </c>
      <c r="I5857" s="832">
        <v>1049280.02</v>
      </c>
      <c r="J5857" s="832">
        <v>1351553.24</v>
      </c>
      <c r="K5857" s="832">
        <v>1626618.04</v>
      </c>
      <c r="L5857" s="832">
        <v>1897944.61</v>
      </c>
      <c r="M5857" s="832">
        <v>2175505.39</v>
      </c>
      <c r="N5857" s="832">
        <v>2421186.54</v>
      </c>
      <c r="O5857" s="832">
        <v>2529624.79</v>
      </c>
      <c r="P5857" s="832">
        <v>0</v>
      </c>
      <c r="Q5857" s="832">
        <v>0</v>
      </c>
      <c r="R5857" s="832">
        <v>0</v>
      </c>
      <c r="S5857" s="832">
        <v>302648.32000000001</v>
      </c>
      <c r="T5857" s="832">
        <v>302648.32000000001</v>
      </c>
      <c r="U5857" s="832">
        <v>0</v>
      </c>
      <c r="V5857" s="832">
        <v>0</v>
      </c>
      <c r="W5857" s="832">
        <v>0</v>
      </c>
      <c r="X5857" s="832">
        <v>0</v>
      </c>
      <c r="Y5857" s="832">
        <v>0</v>
      </c>
      <c r="Z5857" s="832">
        <v>0</v>
      </c>
      <c r="AA5857" s="832">
        <v>0</v>
      </c>
      <c r="AB5857" s="832">
        <v>0</v>
      </c>
      <c r="AC5857" s="832">
        <v>0</v>
      </c>
      <c r="AD5857" s="832">
        <v>0</v>
      </c>
      <c r="AE5857" s="832">
        <v>0</v>
      </c>
      <c r="AF5857" s="832">
        <v>0</v>
      </c>
      <c r="AG5857" s="832">
        <v>0</v>
      </c>
      <c r="AH5857" s="832">
        <v>0</v>
      </c>
      <c r="AI5857" s="832">
        <v>0</v>
      </c>
    </row>
    <row r="5858" spans="1:35" ht="15" customHeight="1">
      <c r="A5858" s="832" t="s">
        <v>1150</v>
      </c>
      <c r="B5858" s="832">
        <v>2026</v>
      </c>
      <c r="C5858" s="832" t="s">
        <v>2581</v>
      </c>
      <c r="D5858" s="832" t="s">
        <v>2582</v>
      </c>
      <c r="E5858" s="832" t="s">
        <v>333</v>
      </c>
      <c r="F5858" s="832" t="s">
        <v>2443</v>
      </c>
      <c r="G5858" s="832">
        <v>3392.63</v>
      </c>
      <c r="H5858" s="832">
        <v>7592.88</v>
      </c>
      <c r="I5858" s="832">
        <v>18425.919999999998</v>
      </c>
      <c r="J5858" s="832">
        <v>31790.68</v>
      </c>
      <c r="K5858" s="832">
        <v>40288.339999999997</v>
      </c>
      <c r="L5858" s="832">
        <v>52542</v>
      </c>
      <c r="M5858" s="832">
        <v>64386.46</v>
      </c>
      <c r="N5858" s="832">
        <v>73198.759999999995</v>
      </c>
      <c r="O5858" s="832">
        <v>83958.48</v>
      </c>
      <c r="P5858" s="832">
        <v>0</v>
      </c>
      <c r="Q5858" s="832">
        <v>0</v>
      </c>
      <c r="R5858" s="832">
        <v>0</v>
      </c>
      <c r="S5858" s="832">
        <v>9149.85</v>
      </c>
      <c r="T5858" s="832">
        <v>9149.85</v>
      </c>
      <c r="U5858" s="832">
        <v>0</v>
      </c>
      <c r="V5858" s="832">
        <v>0</v>
      </c>
      <c r="W5858" s="832">
        <v>0</v>
      </c>
      <c r="X5858" s="832">
        <v>0</v>
      </c>
      <c r="Y5858" s="832">
        <v>0</v>
      </c>
      <c r="Z5858" s="832">
        <v>0</v>
      </c>
      <c r="AA5858" s="832">
        <v>0</v>
      </c>
      <c r="AB5858" s="832">
        <v>0</v>
      </c>
      <c r="AC5858" s="832">
        <v>0</v>
      </c>
      <c r="AD5858" s="832">
        <v>0</v>
      </c>
      <c r="AE5858" s="832">
        <v>0</v>
      </c>
      <c r="AF5858" s="832">
        <v>0</v>
      </c>
      <c r="AG5858" s="832">
        <v>0</v>
      </c>
      <c r="AH5858" s="832">
        <v>0</v>
      </c>
      <c r="AI5858" s="832">
        <v>0</v>
      </c>
    </row>
    <row r="5859" spans="1:35" ht="15" customHeight="1">
      <c r="A5859" s="832" t="s">
        <v>1150</v>
      </c>
      <c r="B5859" s="832">
        <v>2026</v>
      </c>
      <c r="C5859" s="832" t="s">
        <v>2583</v>
      </c>
      <c r="D5859" s="832" t="s">
        <v>2584</v>
      </c>
      <c r="E5859" s="832" t="s">
        <v>333</v>
      </c>
      <c r="F5859" s="832" t="s">
        <v>2443</v>
      </c>
      <c r="G5859" s="832">
        <v>11669.13</v>
      </c>
      <c r="H5859" s="832">
        <v>23952.84</v>
      </c>
      <c r="I5859" s="832">
        <v>45538.76</v>
      </c>
      <c r="J5859" s="832">
        <v>63251.67</v>
      </c>
      <c r="K5859" s="832">
        <v>80607.839999999997</v>
      </c>
      <c r="L5859" s="832">
        <v>97056.82</v>
      </c>
      <c r="M5859" s="832">
        <v>112558.32</v>
      </c>
      <c r="N5859" s="832">
        <v>128067.85</v>
      </c>
      <c r="O5859" s="832">
        <v>131817.41</v>
      </c>
      <c r="P5859" s="832">
        <v>0</v>
      </c>
      <c r="Q5859" s="832">
        <v>0</v>
      </c>
      <c r="R5859" s="832">
        <v>0</v>
      </c>
      <c r="S5859" s="832">
        <v>16008.48</v>
      </c>
      <c r="T5859" s="832">
        <v>16008.48</v>
      </c>
      <c r="U5859" s="832">
        <v>0</v>
      </c>
      <c r="V5859" s="832">
        <v>0</v>
      </c>
      <c r="W5859" s="832">
        <v>0</v>
      </c>
      <c r="X5859" s="832">
        <v>0</v>
      </c>
      <c r="Y5859" s="832">
        <v>0</v>
      </c>
      <c r="Z5859" s="832">
        <v>0</v>
      </c>
      <c r="AA5859" s="832">
        <v>0</v>
      </c>
      <c r="AB5859" s="832">
        <v>0</v>
      </c>
      <c r="AC5859" s="832">
        <v>0</v>
      </c>
      <c r="AD5859" s="832">
        <v>0</v>
      </c>
      <c r="AE5859" s="832">
        <v>0</v>
      </c>
      <c r="AF5859" s="832">
        <v>0</v>
      </c>
      <c r="AG5859" s="832">
        <v>0</v>
      </c>
      <c r="AH5859" s="832">
        <v>0</v>
      </c>
      <c r="AI5859" s="832">
        <v>0</v>
      </c>
    </row>
    <row r="5860" spans="1:35" ht="15" customHeight="1">
      <c r="A5860" s="832" t="s">
        <v>1150</v>
      </c>
      <c r="B5860" s="832">
        <v>2026</v>
      </c>
      <c r="C5860" s="832" t="s">
        <v>2585</v>
      </c>
      <c r="D5860" s="832" t="s">
        <v>2586</v>
      </c>
      <c r="E5860" s="832" t="s">
        <v>333</v>
      </c>
      <c r="F5860" s="832" t="s">
        <v>2443</v>
      </c>
      <c r="G5860" s="832">
        <v>32949.360000000001</v>
      </c>
      <c r="H5860" s="832">
        <v>67684.960000000006</v>
      </c>
      <c r="I5860" s="832">
        <v>103062.17</v>
      </c>
      <c r="J5860" s="832">
        <v>157862.04</v>
      </c>
      <c r="K5860" s="832">
        <v>203995.51</v>
      </c>
      <c r="L5860" s="832">
        <v>255434.1</v>
      </c>
      <c r="M5860" s="832">
        <v>290674.06</v>
      </c>
      <c r="N5860" s="832">
        <v>328863.32</v>
      </c>
      <c r="O5860" s="832">
        <v>345983.33</v>
      </c>
      <c r="P5860" s="832">
        <v>0</v>
      </c>
      <c r="Q5860" s="832">
        <v>0</v>
      </c>
      <c r="R5860" s="832">
        <v>0</v>
      </c>
      <c r="S5860" s="832">
        <v>41107.919999999998</v>
      </c>
      <c r="T5860" s="832">
        <v>41107.919999999998</v>
      </c>
      <c r="U5860" s="832">
        <v>0</v>
      </c>
      <c r="V5860" s="832">
        <v>0</v>
      </c>
      <c r="W5860" s="832">
        <v>0</v>
      </c>
      <c r="X5860" s="832">
        <v>0</v>
      </c>
      <c r="Y5860" s="832">
        <v>0</v>
      </c>
      <c r="Z5860" s="832">
        <v>0</v>
      </c>
      <c r="AA5860" s="832">
        <v>0</v>
      </c>
      <c r="AB5860" s="832">
        <v>0</v>
      </c>
      <c r="AC5860" s="832">
        <v>0</v>
      </c>
      <c r="AD5860" s="832">
        <v>0</v>
      </c>
      <c r="AE5860" s="832">
        <v>0</v>
      </c>
      <c r="AF5860" s="832">
        <v>0</v>
      </c>
      <c r="AG5860" s="832">
        <v>0</v>
      </c>
      <c r="AH5860" s="832">
        <v>0</v>
      </c>
      <c r="AI5860" s="832">
        <v>0</v>
      </c>
    </row>
    <row r="5861" spans="1:35" ht="15" customHeight="1">
      <c r="A5861" s="832" t="s">
        <v>1150</v>
      </c>
      <c r="B5861" s="832">
        <v>2026</v>
      </c>
      <c r="C5861" s="832" t="s">
        <v>2587</v>
      </c>
      <c r="D5861" s="832" t="s">
        <v>2588</v>
      </c>
      <c r="E5861" s="832" t="s">
        <v>333</v>
      </c>
      <c r="F5861" s="832" t="s">
        <v>2443</v>
      </c>
      <c r="G5861" s="832">
        <v>0</v>
      </c>
      <c r="H5861" s="832">
        <v>0</v>
      </c>
      <c r="I5861" s="832">
        <v>0</v>
      </c>
      <c r="J5861" s="832">
        <v>0</v>
      </c>
      <c r="K5861" s="832">
        <v>0</v>
      </c>
      <c r="L5861" s="832">
        <v>0</v>
      </c>
      <c r="M5861" s="832">
        <v>0</v>
      </c>
      <c r="N5861" s="832">
        <v>0</v>
      </c>
      <c r="O5861" s="832">
        <v>0</v>
      </c>
      <c r="P5861" s="832">
        <v>0</v>
      </c>
      <c r="Q5861" s="832">
        <v>0</v>
      </c>
      <c r="R5861" s="832">
        <v>0</v>
      </c>
      <c r="S5861" s="832">
        <v>0</v>
      </c>
      <c r="T5861" s="832">
        <v>0</v>
      </c>
      <c r="U5861" s="832">
        <v>0</v>
      </c>
      <c r="V5861" s="832">
        <v>0</v>
      </c>
      <c r="W5861" s="832">
        <v>0</v>
      </c>
      <c r="X5861" s="832">
        <v>0</v>
      </c>
      <c r="Y5861" s="832">
        <v>0</v>
      </c>
      <c r="Z5861" s="832">
        <v>0</v>
      </c>
      <c r="AA5861" s="832">
        <v>0</v>
      </c>
      <c r="AB5861" s="832">
        <v>0</v>
      </c>
      <c r="AC5861" s="832">
        <v>0</v>
      </c>
      <c r="AD5861" s="832">
        <v>0</v>
      </c>
      <c r="AE5861" s="832">
        <v>0</v>
      </c>
      <c r="AF5861" s="832">
        <v>0</v>
      </c>
      <c r="AG5861" s="832">
        <v>0</v>
      </c>
      <c r="AH5861" s="832">
        <v>0</v>
      </c>
      <c r="AI5861" s="832">
        <v>0</v>
      </c>
    </row>
    <row r="5862" spans="1:35" ht="15" customHeight="1">
      <c r="A5862" s="832" t="s">
        <v>1150</v>
      </c>
      <c r="B5862" s="832">
        <v>2026</v>
      </c>
      <c r="C5862" s="832" t="s">
        <v>2589</v>
      </c>
      <c r="D5862" s="832" t="s">
        <v>2590</v>
      </c>
      <c r="E5862" s="832" t="s">
        <v>333</v>
      </c>
      <c r="F5862" s="832" t="s">
        <v>2443</v>
      </c>
      <c r="G5862" s="832">
        <v>0</v>
      </c>
      <c r="H5862" s="832">
        <v>0</v>
      </c>
      <c r="I5862" s="832">
        <v>0</v>
      </c>
      <c r="J5862" s="832">
        <v>0</v>
      </c>
      <c r="K5862" s="832">
        <v>0</v>
      </c>
      <c r="L5862" s="832">
        <v>0</v>
      </c>
      <c r="M5862" s="832">
        <v>0</v>
      </c>
      <c r="N5862" s="832">
        <v>0</v>
      </c>
      <c r="O5862" s="832">
        <v>0</v>
      </c>
      <c r="P5862" s="832">
        <v>0</v>
      </c>
      <c r="Q5862" s="832">
        <v>0</v>
      </c>
      <c r="R5862" s="832">
        <v>0</v>
      </c>
      <c r="S5862" s="832">
        <v>0</v>
      </c>
      <c r="T5862" s="832">
        <v>0</v>
      </c>
      <c r="U5862" s="832">
        <v>0</v>
      </c>
      <c r="V5862" s="832">
        <v>0</v>
      </c>
      <c r="W5862" s="832">
        <v>0</v>
      </c>
      <c r="X5862" s="832">
        <v>0</v>
      </c>
      <c r="Y5862" s="832">
        <v>0</v>
      </c>
      <c r="Z5862" s="832">
        <v>0</v>
      </c>
      <c r="AA5862" s="832">
        <v>0</v>
      </c>
      <c r="AB5862" s="832">
        <v>0</v>
      </c>
      <c r="AC5862" s="832">
        <v>0</v>
      </c>
      <c r="AD5862" s="832">
        <v>0</v>
      </c>
      <c r="AE5862" s="832">
        <v>0</v>
      </c>
      <c r="AF5862" s="832">
        <v>0</v>
      </c>
      <c r="AG5862" s="832">
        <v>0</v>
      </c>
      <c r="AH5862" s="832">
        <v>0</v>
      </c>
      <c r="AI5862" s="832">
        <v>0</v>
      </c>
    </row>
    <row r="5863" spans="1:35" ht="15" customHeight="1">
      <c r="A5863" s="832" t="s">
        <v>1150</v>
      </c>
      <c r="B5863" s="832">
        <v>2026</v>
      </c>
      <c r="C5863" s="832" t="s">
        <v>2591</v>
      </c>
      <c r="D5863" s="832" t="s">
        <v>2592</v>
      </c>
      <c r="E5863" s="832" t="s">
        <v>333</v>
      </c>
      <c r="F5863" s="832" t="s">
        <v>2443</v>
      </c>
      <c r="G5863" s="832">
        <v>166263.5</v>
      </c>
      <c r="H5863" s="832">
        <v>287865.96999999997</v>
      </c>
      <c r="I5863" s="832">
        <v>401094.9</v>
      </c>
      <c r="J5863" s="832">
        <v>436743.48</v>
      </c>
      <c r="K5863" s="832">
        <v>491616.06</v>
      </c>
      <c r="L5863" s="832">
        <v>556767.64</v>
      </c>
      <c r="M5863" s="832">
        <v>639450.26</v>
      </c>
      <c r="N5863" s="832">
        <v>669635.99</v>
      </c>
      <c r="O5863" s="832">
        <v>768451.56</v>
      </c>
      <c r="P5863" s="832">
        <v>0</v>
      </c>
      <c r="Q5863" s="832">
        <v>0</v>
      </c>
      <c r="R5863" s="832">
        <v>0</v>
      </c>
      <c r="S5863" s="832">
        <v>83704.5</v>
      </c>
      <c r="T5863" s="832">
        <v>83704.5</v>
      </c>
      <c r="U5863" s="832">
        <v>0</v>
      </c>
      <c r="V5863" s="832">
        <v>0</v>
      </c>
      <c r="W5863" s="832">
        <v>0</v>
      </c>
      <c r="X5863" s="832">
        <v>0</v>
      </c>
      <c r="Y5863" s="832">
        <v>0</v>
      </c>
      <c r="Z5863" s="832">
        <v>0</v>
      </c>
      <c r="AA5863" s="832">
        <v>0</v>
      </c>
      <c r="AB5863" s="832">
        <v>0</v>
      </c>
      <c r="AC5863" s="832">
        <v>0</v>
      </c>
      <c r="AD5863" s="832">
        <v>0</v>
      </c>
      <c r="AE5863" s="832">
        <v>0</v>
      </c>
      <c r="AF5863" s="832">
        <v>0</v>
      </c>
      <c r="AG5863" s="832">
        <v>0</v>
      </c>
      <c r="AH5863" s="832">
        <v>0</v>
      </c>
      <c r="AI5863" s="832">
        <v>0</v>
      </c>
    </row>
    <row r="5864" spans="1:35" ht="15" customHeight="1">
      <c r="A5864" s="832" t="s">
        <v>1150</v>
      </c>
      <c r="B5864" s="832">
        <v>2026</v>
      </c>
      <c r="C5864" s="832" t="s">
        <v>2593</v>
      </c>
      <c r="D5864" s="832" t="s">
        <v>2594</v>
      </c>
      <c r="E5864" s="832" t="s">
        <v>333</v>
      </c>
      <c r="F5864" s="832" t="s">
        <v>2443</v>
      </c>
      <c r="G5864" s="832">
        <v>10590.57</v>
      </c>
      <c r="H5864" s="832">
        <v>16453.11</v>
      </c>
      <c r="I5864" s="832">
        <v>29643.39</v>
      </c>
      <c r="J5864" s="832">
        <v>45120.15</v>
      </c>
      <c r="K5864" s="832">
        <v>55264.36</v>
      </c>
      <c r="L5864" s="832">
        <v>65843.28</v>
      </c>
      <c r="M5864" s="832">
        <v>72833.89</v>
      </c>
      <c r="N5864" s="832">
        <v>87220.79</v>
      </c>
      <c r="O5864" s="832">
        <v>92068.87</v>
      </c>
      <c r="P5864" s="832">
        <v>0</v>
      </c>
      <c r="Q5864" s="832">
        <v>0</v>
      </c>
      <c r="R5864" s="832">
        <v>0</v>
      </c>
      <c r="S5864" s="832">
        <v>10902.6</v>
      </c>
      <c r="T5864" s="832">
        <v>10902.6</v>
      </c>
      <c r="U5864" s="832">
        <v>0</v>
      </c>
      <c r="V5864" s="832">
        <v>0</v>
      </c>
      <c r="W5864" s="832">
        <v>0</v>
      </c>
      <c r="X5864" s="832">
        <v>0</v>
      </c>
      <c r="Y5864" s="832">
        <v>0</v>
      </c>
      <c r="Z5864" s="832">
        <v>0</v>
      </c>
      <c r="AA5864" s="832">
        <v>0</v>
      </c>
      <c r="AB5864" s="832">
        <v>0</v>
      </c>
      <c r="AC5864" s="832">
        <v>0</v>
      </c>
      <c r="AD5864" s="832">
        <v>0</v>
      </c>
      <c r="AE5864" s="832">
        <v>0</v>
      </c>
      <c r="AF5864" s="832">
        <v>0</v>
      </c>
      <c r="AG5864" s="832">
        <v>0</v>
      </c>
      <c r="AH5864" s="832">
        <v>0</v>
      </c>
      <c r="AI5864" s="832">
        <v>0</v>
      </c>
    </row>
    <row r="5865" spans="1:35" ht="15" customHeight="1">
      <c r="A5865" s="832" t="s">
        <v>1150</v>
      </c>
      <c r="B5865" s="832">
        <v>2026</v>
      </c>
      <c r="C5865" s="832" t="s">
        <v>2595</v>
      </c>
      <c r="D5865" s="832" t="s">
        <v>2596</v>
      </c>
      <c r="E5865" s="832" t="s">
        <v>333</v>
      </c>
      <c r="F5865" s="832" t="s">
        <v>2443</v>
      </c>
      <c r="G5865" s="832">
        <v>0</v>
      </c>
      <c r="H5865" s="832">
        <v>0</v>
      </c>
      <c r="I5865" s="832">
        <v>0</v>
      </c>
      <c r="J5865" s="832">
        <v>0</v>
      </c>
      <c r="K5865" s="832">
        <v>0</v>
      </c>
      <c r="L5865" s="832">
        <v>0</v>
      </c>
      <c r="M5865" s="832">
        <v>0</v>
      </c>
      <c r="N5865" s="832">
        <v>0</v>
      </c>
      <c r="O5865" s="832">
        <v>0</v>
      </c>
      <c r="P5865" s="832">
        <v>0</v>
      </c>
      <c r="Q5865" s="832">
        <v>0</v>
      </c>
      <c r="R5865" s="832">
        <v>0</v>
      </c>
      <c r="S5865" s="832">
        <v>0</v>
      </c>
      <c r="T5865" s="832">
        <v>0</v>
      </c>
      <c r="U5865" s="832">
        <v>0</v>
      </c>
      <c r="V5865" s="832">
        <v>0</v>
      </c>
      <c r="W5865" s="832">
        <v>0</v>
      </c>
      <c r="X5865" s="832">
        <v>0</v>
      </c>
      <c r="Y5865" s="832">
        <v>0</v>
      </c>
      <c r="Z5865" s="832">
        <v>0</v>
      </c>
      <c r="AA5865" s="832">
        <v>0</v>
      </c>
      <c r="AB5865" s="832">
        <v>0</v>
      </c>
      <c r="AC5865" s="832">
        <v>0</v>
      </c>
      <c r="AD5865" s="832">
        <v>0</v>
      </c>
      <c r="AE5865" s="832">
        <v>0</v>
      </c>
      <c r="AF5865" s="832">
        <v>0</v>
      </c>
      <c r="AG5865" s="832">
        <v>0</v>
      </c>
      <c r="AH5865" s="832">
        <v>0</v>
      </c>
      <c r="AI5865" s="832">
        <v>0</v>
      </c>
    </row>
    <row r="5866" spans="1:35" ht="15" customHeight="1">
      <c r="A5866" s="832" t="s">
        <v>1150</v>
      </c>
      <c r="B5866" s="832">
        <v>2026</v>
      </c>
      <c r="C5866" s="832" t="s">
        <v>2597</v>
      </c>
      <c r="D5866" s="832" t="s">
        <v>2598</v>
      </c>
      <c r="E5866" s="832" t="s">
        <v>333</v>
      </c>
      <c r="F5866" s="832" t="s">
        <v>2443</v>
      </c>
      <c r="G5866" s="832">
        <v>49324.77</v>
      </c>
      <c r="H5866" s="832">
        <v>83629.14</v>
      </c>
      <c r="I5866" s="832">
        <v>118083.62</v>
      </c>
      <c r="J5866" s="832">
        <v>170583.84</v>
      </c>
      <c r="K5866" s="832">
        <v>205602.31</v>
      </c>
      <c r="L5866" s="832">
        <v>234540.32</v>
      </c>
      <c r="M5866" s="832">
        <v>264462.78000000003</v>
      </c>
      <c r="N5866" s="832">
        <v>293735.38</v>
      </c>
      <c r="O5866" s="832">
        <v>303463.74</v>
      </c>
      <c r="P5866" s="832">
        <v>0</v>
      </c>
      <c r="Q5866" s="832">
        <v>0</v>
      </c>
      <c r="R5866" s="832">
        <v>0</v>
      </c>
      <c r="S5866" s="832">
        <v>36716.92</v>
      </c>
      <c r="T5866" s="832">
        <v>36716.92</v>
      </c>
      <c r="U5866" s="832">
        <v>0</v>
      </c>
      <c r="V5866" s="832">
        <v>0</v>
      </c>
      <c r="W5866" s="832">
        <v>0</v>
      </c>
      <c r="X5866" s="832">
        <v>0</v>
      </c>
      <c r="Y5866" s="832">
        <v>0</v>
      </c>
      <c r="Z5866" s="832">
        <v>0</v>
      </c>
      <c r="AA5866" s="832">
        <v>0</v>
      </c>
      <c r="AB5866" s="832">
        <v>0</v>
      </c>
      <c r="AC5866" s="832">
        <v>0</v>
      </c>
      <c r="AD5866" s="832">
        <v>0</v>
      </c>
      <c r="AE5866" s="832">
        <v>0</v>
      </c>
      <c r="AF5866" s="832">
        <v>0</v>
      </c>
      <c r="AG5866" s="832">
        <v>0</v>
      </c>
      <c r="AH5866" s="832">
        <v>0</v>
      </c>
      <c r="AI5866" s="832">
        <v>0</v>
      </c>
    </row>
    <row r="5867" spans="1:35" ht="15" customHeight="1">
      <c r="A5867" s="832" t="s">
        <v>1150</v>
      </c>
      <c r="B5867" s="832">
        <v>2026</v>
      </c>
      <c r="C5867" s="832" t="s">
        <v>2599</v>
      </c>
      <c r="D5867" s="832" t="s">
        <v>2388</v>
      </c>
      <c r="E5867" s="832" t="s">
        <v>333</v>
      </c>
      <c r="F5867" s="832" t="s">
        <v>2443</v>
      </c>
      <c r="G5867" s="832">
        <v>-937.03</v>
      </c>
      <c r="H5867" s="832">
        <v>-1996.38</v>
      </c>
      <c r="I5867" s="832">
        <v>-2309.1999999999998</v>
      </c>
      <c r="J5867" s="832">
        <v>-42843.12</v>
      </c>
      <c r="K5867" s="832">
        <v>-83152.429999999993</v>
      </c>
      <c r="L5867" s="832">
        <v>-84069.17</v>
      </c>
      <c r="M5867" s="832">
        <v>-84069.17</v>
      </c>
      <c r="N5867" s="832">
        <v>-84619.44</v>
      </c>
      <c r="O5867" s="832">
        <v>-84619.46</v>
      </c>
      <c r="P5867" s="832">
        <v>0</v>
      </c>
      <c r="Q5867" s="832">
        <v>0</v>
      </c>
      <c r="R5867" s="832">
        <v>0</v>
      </c>
      <c r="S5867" s="832">
        <v>-10577.43</v>
      </c>
      <c r="T5867" s="832">
        <v>-10577.43</v>
      </c>
      <c r="U5867" s="832">
        <v>0</v>
      </c>
      <c r="V5867" s="832">
        <v>0</v>
      </c>
      <c r="W5867" s="832">
        <v>0</v>
      </c>
      <c r="X5867" s="832">
        <v>0</v>
      </c>
      <c r="Y5867" s="832">
        <v>0</v>
      </c>
      <c r="Z5867" s="832">
        <v>0</v>
      </c>
      <c r="AA5867" s="832">
        <v>0</v>
      </c>
      <c r="AB5867" s="832">
        <v>0</v>
      </c>
      <c r="AC5867" s="832">
        <v>0</v>
      </c>
      <c r="AD5867" s="832">
        <v>0</v>
      </c>
      <c r="AE5867" s="832">
        <v>0</v>
      </c>
      <c r="AF5867" s="832">
        <v>0</v>
      </c>
      <c r="AG5867" s="832">
        <v>0</v>
      </c>
      <c r="AH5867" s="832">
        <v>0</v>
      </c>
      <c r="AI5867" s="832">
        <v>0</v>
      </c>
    </row>
    <row r="5868" spans="1:35" ht="15" customHeight="1">
      <c r="A5868" s="832" t="s">
        <v>1150</v>
      </c>
      <c r="B5868" s="832">
        <v>2026</v>
      </c>
      <c r="C5868" s="832" t="s">
        <v>2600</v>
      </c>
      <c r="D5868" s="832" t="s">
        <v>2390</v>
      </c>
      <c r="E5868" s="832" t="s">
        <v>333</v>
      </c>
      <c r="F5868" s="832" t="s">
        <v>2443</v>
      </c>
      <c r="G5868" s="832">
        <v>-3178.76</v>
      </c>
      <c r="H5868" s="832">
        <v>-4617.63</v>
      </c>
      <c r="I5868" s="832">
        <v>6709.46</v>
      </c>
      <c r="J5868" s="832">
        <v>6709.46</v>
      </c>
      <c r="K5868" s="832">
        <v>6709.46</v>
      </c>
      <c r="L5868" s="832">
        <v>6709.46</v>
      </c>
      <c r="M5868" s="832">
        <v>6709.46</v>
      </c>
      <c r="N5868" s="832">
        <v>6709.46</v>
      </c>
      <c r="O5868" s="832">
        <v>6709.46</v>
      </c>
      <c r="P5868" s="832">
        <v>0</v>
      </c>
      <c r="Q5868" s="832">
        <v>0</v>
      </c>
      <c r="R5868" s="832">
        <v>0</v>
      </c>
      <c r="S5868" s="832">
        <v>838.68</v>
      </c>
      <c r="T5868" s="832">
        <v>838.68</v>
      </c>
      <c r="U5868" s="832">
        <v>0</v>
      </c>
      <c r="V5868" s="832">
        <v>0</v>
      </c>
      <c r="W5868" s="832">
        <v>0</v>
      </c>
      <c r="X5868" s="832">
        <v>0</v>
      </c>
      <c r="Y5868" s="832">
        <v>0</v>
      </c>
      <c r="Z5868" s="832">
        <v>0</v>
      </c>
      <c r="AA5868" s="832">
        <v>0</v>
      </c>
      <c r="AB5868" s="832">
        <v>0</v>
      </c>
      <c r="AC5868" s="832">
        <v>0</v>
      </c>
      <c r="AD5868" s="832">
        <v>0</v>
      </c>
      <c r="AE5868" s="832">
        <v>0</v>
      </c>
      <c r="AF5868" s="832">
        <v>0</v>
      </c>
      <c r="AG5868" s="832">
        <v>0</v>
      </c>
      <c r="AH5868" s="832">
        <v>0</v>
      </c>
      <c r="AI5868" s="832">
        <v>0</v>
      </c>
    </row>
    <row r="5869" spans="1:35" ht="15" customHeight="1">
      <c r="A5869" s="832" t="s">
        <v>1150</v>
      </c>
      <c r="B5869" s="832">
        <v>2026</v>
      </c>
      <c r="C5869" s="832" t="s">
        <v>2601</v>
      </c>
      <c r="D5869" s="832" t="s">
        <v>2602</v>
      </c>
      <c r="E5869" s="832" t="s">
        <v>333</v>
      </c>
      <c r="F5869" s="832" t="s">
        <v>2443</v>
      </c>
      <c r="G5869" s="832">
        <v>0</v>
      </c>
      <c r="H5869" s="832">
        <v>0</v>
      </c>
      <c r="I5869" s="832">
        <v>0</v>
      </c>
      <c r="J5869" s="832">
        <v>0</v>
      </c>
      <c r="K5869" s="832">
        <v>0</v>
      </c>
      <c r="L5869" s="832">
        <v>0</v>
      </c>
      <c r="M5869" s="832">
        <v>0</v>
      </c>
      <c r="N5869" s="832">
        <v>0</v>
      </c>
      <c r="O5869" s="832">
        <v>0</v>
      </c>
      <c r="P5869" s="832">
        <v>0</v>
      </c>
      <c r="Q5869" s="832">
        <v>0</v>
      </c>
      <c r="R5869" s="832">
        <v>0</v>
      </c>
      <c r="S5869" s="832">
        <v>0</v>
      </c>
      <c r="T5869" s="832">
        <v>0</v>
      </c>
      <c r="U5869" s="832">
        <v>0</v>
      </c>
      <c r="V5869" s="832">
        <v>0</v>
      </c>
      <c r="W5869" s="832">
        <v>0</v>
      </c>
      <c r="X5869" s="832">
        <v>0</v>
      </c>
      <c r="Y5869" s="832">
        <v>0</v>
      </c>
      <c r="Z5869" s="832">
        <v>0</v>
      </c>
      <c r="AA5869" s="832">
        <v>0</v>
      </c>
      <c r="AB5869" s="832">
        <v>0</v>
      </c>
      <c r="AC5869" s="832">
        <v>0</v>
      </c>
      <c r="AD5869" s="832">
        <v>0</v>
      </c>
      <c r="AE5869" s="832">
        <v>0</v>
      </c>
      <c r="AF5869" s="832">
        <v>0</v>
      </c>
      <c r="AG5869" s="832">
        <v>0</v>
      </c>
      <c r="AH5869" s="832">
        <v>0</v>
      </c>
      <c r="AI5869" s="832">
        <v>0</v>
      </c>
    </row>
    <row r="5870" spans="1:35" ht="15" customHeight="1">
      <c r="A5870" s="832" t="s">
        <v>1150</v>
      </c>
      <c r="B5870" s="832">
        <v>2026</v>
      </c>
      <c r="C5870" s="832" t="s">
        <v>2603</v>
      </c>
      <c r="D5870" s="832" t="s">
        <v>2604</v>
      </c>
      <c r="E5870" s="832" t="s">
        <v>333</v>
      </c>
      <c r="F5870" s="832" t="s">
        <v>2443</v>
      </c>
      <c r="G5870" s="832">
        <v>14037.47</v>
      </c>
      <c r="H5870" s="832">
        <v>27786.95</v>
      </c>
      <c r="I5870" s="832">
        <v>42382.35</v>
      </c>
      <c r="J5870" s="832">
        <v>70037.960000000006</v>
      </c>
      <c r="K5870" s="832">
        <v>92115.74</v>
      </c>
      <c r="L5870" s="832">
        <v>112173.27</v>
      </c>
      <c r="M5870" s="832">
        <v>126327.8</v>
      </c>
      <c r="N5870" s="832">
        <v>141335.96</v>
      </c>
      <c r="O5870" s="832">
        <v>148113.19</v>
      </c>
      <c r="P5870" s="832">
        <v>0</v>
      </c>
      <c r="Q5870" s="832">
        <v>0</v>
      </c>
      <c r="R5870" s="832">
        <v>0</v>
      </c>
      <c r="S5870" s="832">
        <v>17667</v>
      </c>
      <c r="T5870" s="832">
        <v>17667</v>
      </c>
      <c r="U5870" s="832">
        <v>0</v>
      </c>
      <c r="V5870" s="832">
        <v>0</v>
      </c>
      <c r="W5870" s="832">
        <v>0</v>
      </c>
      <c r="X5870" s="832">
        <v>0</v>
      </c>
      <c r="Y5870" s="832">
        <v>0</v>
      </c>
      <c r="Z5870" s="832">
        <v>0</v>
      </c>
      <c r="AA5870" s="832">
        <v>0</v>
      </c>
      <c r="AB5870" s="832">
        <v>0</v>
      </c>
      <c r="AC5870" s="832">
        <v>0</v>
      </c>
      <c r="AD5870" s="832">
        <v>0</v>
      </c>
      <c r="AE5870" s="832">
        <v>0</v>
      </c>
      <c r="AF5870" s="832">
        <v>0</v>
      </c>
      <c r="AG5870" s="832">
        <v>0</v>
      </c>
      <c r="AH5870" s="832">
        <v>0</v>
      </c>
      <c r="AI5870" s="832">
        <v>0</v>
      </c>
    </row>
    <row r="5871" spans="1:35" ht="15" customHeight="1">
      <c r="A5871" s="832" t="s">
        <v>1150</v>
      </c>
      <c r="B5871" s="832">
        <v>2026</v>
      </c>
      <c r="C5871" s="832" t="s">
        <v>2605</v>
      </c>
      <c r="D5871" s="832" t="s">
        <v>2606</v>
      </c>
      <c r="E5871" s="832" t="s">
        <v>333</v>
      </c>
      <c r="F5871" s="832" t="s">
        <v>2443</v>
      </c>
      <c r="G5871" s="832">
        <v>0</v>
      </c>
      <c r="H5871" s="832">
        <v>0</v>
      </c>
      <c r="I5871" s="832">
        <v>0</v>
      </c>
      <c r="J5871" s="832">
        <v>0</v>
      </c>
      <c r="K5871" s="832">
        <v>0</v>
      </c>
      <c r="L5871" s="832">
        <v>0</v>
      </c>
      <c r="M5871" s="832">
        <v>0</v>
      </c>
      <c r="N5871" s="832">
        <v>0</v>
      </c>
      <c r="O5871" s="832">
        <v>0</v>
      </c>
      <c r="P5871" s="832">
        <v>0</v>
      </c>
      <c r="Q5871" s="832">
        <v>0</v>
      </c>
      <c r="R5871" s="832">
        <v>0</v>
      </c>
      <c r="S5871" s="832">
        <v>0</v>
      </c>
      <c r="T5871" s="832">
        <v>0</v>
      </c>
      <c r="U5871" s="832">
        <v>0</v>
      </c>
      <c r="V5871" s="832">
        <v>0</v>
      </c>
      <c r="W5871" s="832">
        <v>0</v>
      </c>
      <c r="X5871" s="832">
        <v>0</v>
      </c>
      <c r="Y5871" s="832">
        <v>0</v>
      </c>
      <c r="Z5871" s="832">
        <v>0</v>
      </c>
      <c r="AA5871" s="832">
        <v>0</v>
      </c>
      <c r="AB5871" s="832">
        <v>0</v>
      </c>
      <c r="AC5871" s="832">
        <v>0</v>
      </c>
      <c r="AD5871" s="832">
        <v>0</v>
      </c>
      <c r="AE5871" s="832">
        <v>0</v>
      </c>
      <c r="AF5871" s="832">
        <v>0</v>
      </c>
      <c r="AG5871" s="832">
        <v>0</v>
      </c>
      <c r="AH5871" s="832">
        <v>0</v>
      </c>
      <c r="AI5871" s="832">
        <v>0</v>
      </c>
    </row>
    <row r="5872" spans="1:35" ht="15" customHeight="1">
      <c r="A5872" s="832" t="s">
        <v>1150</v>
      </c>
      <c r="B5872" s="832">
        <v>2026</v>
      </c>
      <c r="C5872" s="832" t="s">
        <v>2607</v>
      </c>
      <c r="D5872" s="832" t="s">
        <v>2608</v>
      </c>
      <c r="E5872" s="832" t="s">
        <v>333</v>
      </c>
      <c r="F5872" s="832" t="s">
        <v>2443</v>
      </c>
      <c r="G5872" s="832">
        <v>0</v>
      </c>
      <c r="H5872" s="832">
        <v>0</v>
      </c>
      <c r="I5872" s="832">
        <v>0</v>
      </c>
      <c r="J5872" s="832">
        <v>0</v>
      </c>
      <c r="K5872" s="832">
        <v>0</v>
      </c>
      <c r="L5872" s="832">
        <v>0</v>
      </c>
      <c r="M5872" s="832">
        <v>0</v>
      </c>
      <c r="N5872" s="832">
        <v>0</v>
      </c>
      <c r="O5872" s="832">
        <v>0</v>
      </c>
      <c r="P5872" s="832">
        <v>0</v>
      </c>
      <c r="Q5872" s="832">
        <v>0</v>
      </c>
      <c r="R5872" s="832">
        <v>0</v>
      </c>
      <c r="S5872" s="832">
        <v>0</v>
      </c>
      <c r="T5872" s="832">
        <v>0</v>
      </c>
      <c r="U5872" s="832">
        <v>0</v>
      </c>
      <c r="V5872" s="832">
        <v>0</v>
      </c>
      <c r="W5872" s="832">
        <v>0</v>
      </c>
      <c r="X5872" s="832">
        <v>0</v>
      </c>
      <c r="Y5872" s="832">
        <v>0</v>
      </c>
      <c r="Z5872" s="832">
        <v>0</v>
      </c>
      <c r="AA5872" s="832">
        <v>0</v>
      </c>
      <c r="AB5872" s="832">
        <v>0</v>
      </c>
      <c r="AC5872" s="832">
        <v>0</v>
      </c>
      <c r="AD5872" s="832">
        <v>0</v>
      </c>
      <c r="AE5872" s="832">
        <v>0</v>
      </c>
      <c r="AF5872" s="832">
        <v>0</v>
      </c>
      <c r="AG5872" s="832">
        <v>0</v>
      </c>
      <c r="AH5872" s="832">
        <v>0</v>
      </c>
      <c r="AI5872" s="832">
        <v>0</v>
      </c>
    </row>
    <row r="5873" spans="1:35" ht="15" customHeight="1">
      <c r="A5873" s="832" t="s">
        <v>1150</v>
      </c>
      <c r="B5873" s="832">
        <v>2026</v>
      </c>
      <c r="C5873" s="832" t="s">
        <v>2609</v>
      </c>
      <c r="D5873" s="832" t="s">
        <v>2610</v>
      </c>
      <c r="E5873" s="832" t="s">
        <v>333</v>
      </c>
      <c r="F5873" s="832" t="s">
        <v>2443</v>
      </c>
      <c r="G5873" s="832">
        <v>15872.05</v>
      </c>
      <c r="H5873" s="832">
        <v>33088.21</v>
      </c>
      <c r="I5873" s="832">
        <v>48711.81</v>
      </c>
      <c r="J5873" s="832">
        <v>53862.6</v>
      </c>
      <c r="K5873" s="832">
        <v>61804.54</v>
      </c>
      <c r="L5873" s="832">
        <v>73675.399999999994</v>
      </c>
      <c r="M5873" s="832">
        <v>90157.47</v>
      </c>
      <c r="N5873" s="832">
        <v>98844.53</v>
      </c>
      <c r="O5873" s="832">
        <v>112101.63</v>
      </c>
      <c r="P5873" s="832">
        <v>0</v>
      </c>
      <c r="Q5873" s="832">
        <v>0</v>
      </c>
      <c r="R5873" s="832">
        <v>0</v>
      </c>
      <c r="S5873" s="832">
        <v>12355.57</v>
      </c>
      <c r="T5873" s="832">
        <v>12355.57</v>
      </c>
      <c r="U5873" s="832">
        <v>0</v>
      </c>
      <c r="V5873" s="832">
        <v>0</v>
      </c>
      <c r="W5873" s="832">
        <v>0</v>
      </c>
      <c r="X5873" s="832">
        <v>0</v>
      </c>
      <c r="Y5873" s="832">
        <v>0</v>
      </c>
      <c r="Z5873" s="832">
        <v>0</v>
      </c>
      <c r="AA5873" s="832">
        <v>0</v>
      </c>
      <c r="AB5873" s="832">
        <v>0</v>
      </c>
      <c r="AC5873" s="832">
        <v>0</v>
      </c>
      <c r="AD5873" s="832">
        <v>0</v>
      </c>
      <c r="AE5873" s="832">
        <v>0</v>
      </c>
      <c r="AF5873" s="832">
        <v>0</v>
      </c>
      <c r="AG5873" s="832">
        <v>0</v>
      </c>
      <c r="AH5873" s="832">
        <v>0</v>
      </c>
      <c r="AI5873" s="832">
        <v>0</v>
      </c>
    </row>
    <row r="5874" spans="1:35" ht="15" customHeight="1">
      <c r="A5874" s="832" t="s">
        <v>1150</v>
      </c>
      <c r="B5874" s="832">
        <v>2026</v>
      </c>
      <c r="C5874" s="832" t="s">
        <v>2611</v>
      </c>
      <c r="D5874" s="832" t="s">
        <v>2612</v>
      </c>
      <c r="E5874" s="832" t="s">
        <v>333</v>
      </c>
      <c r="F5874" s="832" t="s">
        <v>2443</v>
      </c>
      <c r="G5874" s="832">
        <v>6034.06</v>
      </c>
      <c r="H5874" s="832">
        <v>10587.67</v>
      </c>
      <c r="I5874" s="832">
        <v>15588.65</v>
      </c>
      <c r="J5874" s="832">
        <v>20201.98</v>
      </c>
      <c r="K5874" s="832">
        <v>25323.87</v>
      </c>
      <c r="L5874" s="832">
        <v>31603.279999999999</v>
      </c>
      <c r="M5874" s="832">
        <v>39076.339999999997</v>
      </c>
      <c r="N5874" s="832">
        <v>46286.83</v>
      </c>
      <c r="O5874" s="832">
        <v>48990.55</v>
      </c>
      <c r="P5874" s="832">
        <v>0</v>
      </c>
      <c r="Q5874" s="832">
        <v>0</v>
      </c>
      <c r="R5874" s="832">
        <v>0</v>
      </c>
      <c r="S5874" s="832">
        <v>5785.85</v>
      </c>
      <c r="T5874" s="832">
        <v>5785.85</v>
      </c>
      <c r="U5874" s="832">
        <v>0</v>
      </c>
      <c r="V5874" s="832">
        <v>0</v>
      </c>
      <c r="W5874" s="832">
        <v>0</v>
      </c>
      <c r="X5874" s="832">
        <v>0</v>
      </c>
      <c r="Y5874" s="832">
        <v>0</v>
      </c>
      <c r="Z5874" s="832">
        <v>0</v>
      </c>
      <c r="AA5874" s="832">
        <v>0</v>
      </c>
      <c r="AB5874" s="832">
        <v>0</v>
      </c>
      <c r="AC5874" s="832">
        <v>0</v>
      </c>
      <c r="AD5874" s="832">
        <v>0</v>
      </c>
      <c r="AE5874" s="832">
        <v>0</v>
      </c>
      <c r="AF5874" s="832">
        <v>0</v>
      </c>
      <c r="AG5874" s="832">
        <v>0</v>
      </c>
      <c r="AH5874" s="832">
        <v>0</v>
      </c>
      <c r="AI5874" s="832">
        <v>0</v>
      </c>
    </row>
    <row r="5875" spans="1:35" ht="15" customHeight="1">
      <c r="A5875" s="832" t="s">
        <v>1150</v>
      </c>
      <c r="B5875" s="832">
        <v>2026</v>
      </c>
      <c r="C5875" s="832" t="s">
        <v>2613</v>
      </c>
      <c r="D5875" s="832" t="s">
        <v>2614</v>
      </c>
      <c r="E5875" s="832" t="s">
        <v>333</v>
      </c>
      <c r="F5875" s="832" t="s">
        <v>2443</v>
      </c>
      <c r="G5875" s="832">
        <v>0</v>
      </c>
      <c r="H5875" s="832">
        <v>0</v>
      </c>
      <c r="I5875" s="832">
        <v>0</v>
      </c>
      <c r="J5875" s="832">
        <v>0</v>
      </c>
      <c r="K5875" s="832">
        <v>0</v>
      </c>
      <c r="L5875" s="832">
        <v>0</v>
      </c>
      <c r="M5875" s="832">
        <v>0</v>
      </c>
      <c r="N5875" s="832">
        <v>0</v>
      </c>
      <c r="O5875" s="832">
        <v>0</v>
      </c>
      <c r="P5875" s="832">
        <v>0</v>
      </c>
      <c r="Q5875" s="832">
        <v>0</v>
      </c>
      <c r="R5875" s="832">
        <v>0</v>
      </c>
      <c r="S5875" s="832">
        <v>0</v>
      </c>
      <c r="T5875" s="832">
        <v>0</v>
      </c>
      <c r="U5875" s="832">
        <v>0</v>
      </c>
      <c r="V5875" s="832">
        <v>0</v>
      </c>
      <c r="W5875" s="832">
        <v>0</v>
      </c>
      <c r="X5875" s="832">
        <v>0</v>
      </c>
      <c r="Y5875" s="832">
        <v>0</v>
      </c>
      <c r="Z5875" s="832">
        <v>0</v>
      </c>
      <c r="AA5875" s="832">
        <v>0</v>
      </c>
      <c r="AB5875" s="832">
        <v>0</v>
      </c>
      <c r="AC5875" s="832">
        <v>0</v>
      </c>
      <c r="AD5875" s="832">
        <v>0</v>
      </c>
      <c r="AE5875" s="832">
        <v>0</v>
      </c>
      <c r="AF5875" s="832">
        <v>0</v>
      </c>
      <c r="AG5875" s="832">
        <v>0</v>
      </c>
      <c r="AH5875" s="832">
        <v>0</v>
      </c>
      <c r="AI5875" s="832">
        <v>0</v>
      </c>
    </row>
    <row r="5876" spans="1:35" ht="15" customHeight="1">
      <c r="A5876" s="832" t="s">
        <v>1150</v>
      </c>
      <c r="B5876" s="832">
        <v>2026</v>
      </c>
      <c r="C5876" s="832" t="s">
        <v>2615</v>
      </c>
      <c r="D5876" s="832" t="s">
        <v>2616</v>
      </c>
      <c r="E5876" s="832" t="s">
        <v>333</v>
      </c>
      <c r="F5876" s="832" t="s">
        <v>2443</v>
      </c>
      <c r="G5876" s="832">
        <v>0</v>
      </c>
      <c r="H5876" s="832">
        <v>0</v>
      </c>
      <c r="I5876" s="832">
        <v>0</v>
      </c>
      <c r="J5876" s="832">
        <v>0</v>
      </c>
      <c r="K5876" s="832">
        <v>0</v>
      </c>
      <c r="L5876" s="832">
        <v>0</v>
      </c>
      <c r="M5876" s="832">
        <v>0</v>
      </c>
      <c r="N5876" s="832">
        <v>0</v>
      </c>
      <c r="O5876" s="832">
        <v>0</v>
      </c>
      <c r="P5876" s="832">
        <v>0</v>
      </c>
      <c r="Q5876" s="832">
        <v>0</v>
      </c>
      <c r="R5876" s="832">
        <v>0</v>
      </c>
      <c r="S5876" s="832">
        <v>0</v>
      </c>
      <c r="T5876" s="832">
        <v>0</v>
      </c>
      <c r="U5876" s="832">
        <v>0</v>
      </c>
      <c r="V5876" s="832">
        <v>0</v>
      </c>
      <c r="W5876" s="832">
        <v>0</v>
      </c>
      <c r="X5876" s="832">
        <v>0</v>
      </c>
      <c r="Y5876" s="832">
        <v>0</v>
      </c>
      <c r="Z5876" s="832">
        <v>0</v>
      </c>
      <c r="AA5876" s="832">
        <v>0</v>
      </c>
      <c r="AB5876" s="832">
        <v>0</v>
      </c>
      <c r="AC5876" s="832">
        <v>0</v>
      </c>
      <c r="AD5876" s="832">
        <v>0</v>
      </c>
      <c r="AE5876" s="832">
        <v>0</v>
      </c>
      <c r="AF5876" s="832">
        <v>0</v>
      </c>
      <c r="AG5876" s="832">
        <v>0</v>
      </c>
      <c r="AH5876" s="832">
        <v>0</v>
      </c>
      <c r="AI5876" s="832">
        <v>0</v>
      </c>
    </row>
    <row r="5877" spans="1:35" ht="15" customHeight="1">
      <c r="A5877" s="832" t="s">
        <v>1150</v>
      </c>
      <c r="B5877" s="832">
        <v>2026</v>
      </c>
      <c r="C5877" s="832" t="s">
        <v>2617</v>
      </c>
      <c r="D5877" s="832" t="s">
        <v>2618</v>
      </c>
      <c r="E5877" s="832" t="s">
        <v>333</v>
      </c>
      <c r="F5877" s="832" t="s">
        <v>2443</v>
      </c>
      <c r="G5877" s="832">
        <v>0</v>
      </c>
      <c r="H5877" s="832">
        <v>0</v>
      </c>
      <c r="I5877" s="832">
        <v>0</v>
      </c>
      <c r="J5877" s="832">
        <v>0</v>
      </c>
      <c r="K5877" s="832">
        <v>0</v>
      </c>
      <c r="L5877" s="832">
        <v>0</v>
      </c>
      <c r="M5877" s="832">
        <v>0</v>
      </c>
      <c r="N5877" s="832">
        <v>0</v>
      </c>
      <c r="O5877" s="832">
        <v>0</v>
      </c>
      <c r="P5877" s="832">
        <v>0</v>
      </c>
      <c r="Q5877" s="832">
        <v>0</v>
      </c>
      <c r="R5877" s="832">
        <v>0</v>
      </c>
      <c r="S5877" s="832">
        <v>0</v>
      </c>
      <c r="T5877" s="832">
        <v>0</v>
      </c>
      <c r="U5877" s="832">
        <v>0</v>
      </c>
      <c r="V5877" s="832">
        <v>0</v>
      </c>
      <c r="W5877" s="832">
        <v>0</v>
      </c>
      <c r="X5877" s="832">
        <v>0</v>
      </c>
      <c r="Y5877" s="832">
        <v>0</v>
      </c>
      <c r="Z5877" s="832">
        <v>0</v>
      </c>
      <c r="AA5877" s="832">
        <v>0</v>
      </c>
      <c r="AB5877" s="832">
        <v>0</v>
      </c>
      <c r="AC5877" s="832">
        <v>0</v>
      </c>
      <c r="AD5877" s="832">
        <v>0</v>
      </c>
      <c r="AE5877" s="832">
        <v>0</v>
      </c>
      <c r="AF5877" s="832">
        <v>0</v>
      </c>
      <c r="AG5877" s="832">
        <v>0</v>
      </c>
      <c r="AH5877" s="832">
        <v>0</v>
      </c>
      <c r="AI5877" s="832">
        <v>0</v>
      </c>
    </row>
    <row r="5878" spans="1:35" ht="15" customHeight="1">
      <c r="A5878" s="832" t="s">
        <v>1150</v>
      </c>
      <c r="B5878" s="832">
        <v>2026</v>
      </c>
      <c r="C5878" s="832" t="s">
        <v>2619</v>
      </c>
      <c r="D5878" s="832" t="s">
        <v>2620</v>
      </c>
      <c r="E5878" s="832" t="s">
        <v>333</v>
      </c>
      <c r="F5878" s="832" t="s">
        <v>2443</v>
      </c>
      <c r="G5878" s="832">
        <v>0</v>
      </c>
      <c r="H5878" s="832">
        <v>0</v>
      </c>
      <c r="I5878" s="832">
        <v>0</v>
      </c>
      <c r="J5878" s="832">
        <v>0</v>
      </c>
      <c r="K5878" s="832">
        <v>0</v>
      </c>
      <c r="L5878" s="832">
        <v>0</v>
      </c>
      <c r="M5878" s="832">
        <v>0</v>
      </c>
      <c r="N5878" s="832">
        <v>0</v>
      </c>
      <c r="O5878" s="832">
        <v>0</v>
      </c>
      <c r="P5878" s="832">
        <v>0</v>
      </c>
      <c r="Q5878" s="832">
        <v>0</v>
      </c>
      <c r="R5878" s="832">
        <v>0</v>
      </c>
      <c r="S5878" s="832">
        <v>0</v>
      </c>
      <c r="T5878" s="832">
        <v>0</v>
      </c>
      <c r="U5878" s="832">
        <v>0</v>
      </c>
      <c r="V5878" s="832">
        <v>0</v>
      </c>
      <c r="W5878" s="832">
        <v>0</v>
      </c>
      <c r="X5878" s="832">
        <v>0</v>
      </c>
      <c r="Y5878" s="832">
        <v>0</v>
      </c>
      <c r="Z5878" s="832">
        <v>0</v>
      </c>
      <c r="AA5878" s="832">
        <v>0</v>
      </c>
      <c r="AB5878" s="832">
        <v>0</v>
      </c>
      <c r="AC5878" s="832">
        <v>0</v>
      </c>
      <c r="AD5878" s="832">
        <v>0</v>
      </c>
      <c r="AE5878" s="832">
        <v>0</v>
      </c>
      <c r="AF5878" s="832">
        <v>0</v>
      </c>
      <c r="AG5878" s="832">
        <v>0</v>
      </c>
      <c r="AH5878" s="832">
        <v>0</v>
      </c>
      <c r="AI5878" s="832">
        <v>0</v>
      </c>
    </row>
    <row r="5879" spans="1:35" ht="15" customHeight="1">
      <c r="A5879" s="832" t="s">
        <v>1150</v>
      </c>
      <c r="B5879" s="832">
        <v>2026</v>
      </c>
      <c r="C5879" s="832" t="s">
        <v>2621</v>
      </c>
      <c r="D5879" s="832" t="s">
        <v>2622</v>
      </c>
      <c r="E5879" s="832" t="s">
        <v>333</v>
      </c>
      <c r="F5879" s="832" t="s">
        <v>2443</v>
      </c>
      <c r="G5879" s="832">
        <v>0</v>
      </c>
      <c r="H5879" s="832">
        <v>0</v>
      </c>
      <c r="I5879" s="832">
        <v>0</v>
      </c>
      <c r="J5879" s="832">
        <v>0</v>
      </c>
      <c r="K5879" s="832">
        <v>0</v>
      </c>
      <c r="L5879" s="832">
        <v>0</v>
      </c>
      <c r="M5879" s="832">
        <v>0</v>
      </c>
      <c r="N5879" s="832">
        <v>0</v>
      </c>
      <c r="O5879" s="832">
        <v>0</v>
      </c>
      <c r="P5879" s="832">
        <v>0</v>
      </c>
      <c r="Q5879" s="832">
        <v>0</v>
      </c>
      <c r="R5879" s="832">
        <v>0</v>
      </c>
      <c r="S5879" s="832">
        <v>0</v>
      </c>
      <c r="T5879" s="832">
        <v>0</v>
      </c>
      <c r="U5879" s="832">
        <v>0</v>
      </c>
      <c r="V5879" s="832">
        <v>0</v>
      </c>
      <c r="W5879" s="832">
        <v>0</v>
      </c>
      <c r="X5879" s="832">
        <v>0</v>
      </c>
      <c r="Y5879" s="832">
        <v>0</v>
      </c>
      <c r="Z5879" s="832">
        <v>0</v>
      </c>
      <c r="AA5879" s="832">
        <v>0</v>
      </c>
      <c r="AB5879" s="832">
        <v>0</v>
      </c>
      <c r="AC5879" s="832">
        <v>0</v>
      </c>
      <c r="AD5879" s="832">
        <v>0</v>
      </c>
      <c r="AE5879" s="832">
        <v>0</v>
      </c>
      <c r="AF5879" s="832">
        <v>0</v>
      </c>
      <c r="AG5879" s="832">
        <v>0</v>
      </c>
      <c r="AH5879" s="832">
        <v>0</v>
      </c>
      <c r="AI5879" s="832">
        <v>0</v>
      </c>
    </row>
    <row r="5880" spans="1:35" ht="15" customHeight="1">
      <c r="A5880" s="832" t="s">
        <v>1150</v>
      </c>
      <c r="B5880" s="832">
        <v>2026</v>
      </c>
      <c r="C5880" s="832" t="s">
        <v>2623</v>
      </c>
      <c r="D5880" s="832" t="s">
        <v>2624</v>
      </c>
      <c r="E5880" s="832" t="s">
        <v>333</v>
      </c>
      <c r="F5880" s="832" t="s">
        <v>2443</v>
      </c>
      <c r="G5880" s="832">
        <v>4736.8100000000004</v>
      </c>
      <c r="H5880" s="832">
        <v>6282.06</v>
      </c>
      <c r="I5880" s="832">
        <v>816.08</v>
      </c>
      <c r="J5880" s="832">
        <v>816.08</v>
      </c>
      <c r="K5880" s="832">
        <v>816.08</v>
      </c>
      <c r="L5880" s="832">
        <v>816.08</v>
      </c>
      <c r="M5880" s="832">
        <v>816.08</v>
      </c>
      <c r="N5880" s="832">
        <v>4148.3500000000004</v>
      </c>
      <c r="O5880" s="832">
        <v>4148.3500000000004</v>
      </c>
      <c r="P5880" s="832">
        <v>0</v>
      </c>
      <c r="Q5880" s="832">
        <v>0</v>
      </c>
      <c r="R5880" s="832">
        <v>0</v>
      </c>
      <c r="S5880" s="832">
        <v>518.54</v>
      </c>
      <c r="T5880" s="832">
        <v>518.54</v>
      </c>
      <c r="U5880" s="832">
        <v>0</v>
      </c>
      <c r="V5880" s="832">
        <v>0</v>
      </c>
      <c r="W5880" s="832">
        <v>0</v>
      </c>
      <c r="X5880" s="832">
        <v>0</v>
      </c>
      <c r="Y5880" s="832">
        <v>0</v>
      </c>
      <c r="Z5880" s="832">
        <v>0</v>
      </c>
      <c r="AA5880" s="832">
        <v>0</v>
      </c>
      <c r="AB5880" s="832">
        <v>0</v>
      </c>
      <c r="AC5880" s="832">
        <v>0</v>
      </c>
      <c r="AD5880" s="832">
        <v>0</v>
      </c>
      <c r="AE5880" s="832">
        <v>0</v>
      </c>
      <c r="AF5880" s="832">
        <v>0</v>
      </c>
      <c r="AG5880" s="832">
        <v>0</v>
      </c>
      <c r="AH5880" s="832">
        <v>0</v>
      </c>
      <c r="AI5880" s="832">
        <v>0</v>
      </c>
    </row>
    <row r="5881" spans="1:35" ht="15" customHeight="1">
      <c r="A5881" s="832" t="s">
        <v>1150</v>
      </c>
      <c r="B5881" s="832">
        <v>2026</v>
      </c>
      <c r="C5881" s="832" t="s">
        <v>2625</v>
      </c>
      <c r="D5881" s="832" t="s">
        <v>2626</v>
      </c>
      <c r="E5881" s="832" t="s">
        <v>333</v>
      </c>
      <c r="F5881" s="832" t="s">
        <v>2443</v>
      </c>
      <c r="G5881" s="832">
        <v>0</v>
      </c>
      <c r="H5881" s="832">
        <v>0</v>
      </c>
      <c r="I5881" s="832">
        <v>0</v>
      </c>
      <c r="J5881" s="832">
        <v>0</v>
      </c>
      <c r="K5881" s="832">
        <v>0</v>
      </c>
      <c r="L5881" s="832">
        <v>0</v>
      </c>
      <c r="M5881" s="832">
        <v>0</v>
      </c>
      <c r="N5881" s="832">
        <v>0</v>
      </c>
      <c r="O5881" s="832">
        <v>0</v>
      </c>
      <c r="P5881" s="832">
        <v>0</v>
      </c>
      <c r="Q5881" s="832">
        <v>0</v>
      </c>
      <c r="R5881" s="832">
        <v>0</v>
      </c>
      <c r="S5881" s="832">
        <v>0</v>
      </c>
      <c r="T5881" s="832">
        <v>0</v>
      </c>
      <c r="U5881" s="832">
        <v>0</v>
      </c>
      <c r="V5881" s="832">
        <v>0</v>
      </c>
      <c r="W5881" s="832">
        <v>0</v>
      </c>
      <c r="X5881" s="832">
        <v>0</v>
      </c>
      <c r="Y5881" s="832">
        <v>0</v>
      </c>
      <c r="Z5881" s="832">
        <v>0</v>
      </c>
      <c r="AA5881" s="832">
        <v>0</v>
      </c>
      <c r="AB5881" s="832">
        <v>0</v>
      </c>
      <c r="AC5881" s="832">
        <v>0</v>
      </c>
      <c r="AD5881" s="832">
        <v>0</v>
      </c>
      <c r="AE5881" s="832">
        <v>0</v>
      </c>
      <c r="AF5881" s="832">
        <v>0</v>
      </c>
      <c r="AG5881" s="832">
        <v>0</v>
      </c>
      <c r="AH5881" s="832">
        <v>0</v>
      </c>
      <c r="AI5881" s="832">
        <v>0</v>
      </c>
    </row>
    <row r="5882" spans="1:35" ht="15" customHeight="1">
      <c r="A5882" s="832" t="s">
        <v>1150</v>
      </c>
      <c r="B5882" s="832">
        <v>2026</v>
      </c>
      <c r="C5882" s="832" t="s">
        <v>2627</v>
      </c>
      <c r="D5882" s="832" t="s">
        <v>2628</v>
      </c>
      <c r="E5882" s="832" t="s">
        <v>333</v>
      </c>
      <c r="F5882" s="832" t="s">
        <v>2443</v>
      </c>
      <c r="G5882" s="832">
        <v>24379.49</v>
      </c>
      <c r="H5882" s="832">
        <v>46634.45</v>
      </c>
      <c r="I5882" s="832">
        <v>90969.88</v>
      </c>
      <c r="J5882" s="832">
        <v>164380.42000000001</v>
      </c>
      <c r="K5882" s="832">
        <v>212244.52</v>
      </c>
      <c r="L5882" s="832">
        <v>267796.62</v>
      </c>
      <c r="M5882" s="832">
        <v>308010.21999999997</v>
      </c>
      <c r="N5882" s="832">
        <v>351730.66</v>
      </c>
      <c r="O5882" s="832">
        <v>368768.75</v>
      </c>
      <c r="P5882" s="832">
        <v>0</v>
      </c>
      <c r="Q5882" s="832">
        <v>0</v>
      </c>
      <c r="R5882" s="832">
        <v>0</v>
      </c>
      <c r="S5882" s="832">
        <v>43966.33</v>
      </c>
      <c r="T5882" s="832">
        <v>43966.33</v>
      </c>
      <c r="U5882" s="832">
        <v>0</v>
      </c>
      <c r="V5882" s="832">
        <v>0</v>
      </c>
      <c r="W5882" s="832">
        <v>0</v>
      </c>
      <c r="X5882" s="832">
        <v>0</v>
      </c>
      <c r="Y5882" s="832">
        <v>0</v>
      </c>
      <c r="Z5882" s="832">
        <v>0</v>
      </c>
      <c r="AA5882" s="832">
        <v>0</v>
      </c>
      <c r="AB5882" s="832">
        <v>0</v>
      </c>
      <c r="AC5882" s="832">
        <v>0</v>
      </c>
      <c r="AD5882" s="832">
        <v>0</v>
      </c>
      <c r="AE5882" s="832">
        <v>0</v>
      </c>
      <c r="AF5882" s="832">
        <v>0</v>
      </c>
      <c r="AG5882" s="832">
        <v>0</v>
      </c>
      <c r="AH5882" s="832">
        <v>0</v>
      </c>
      <c r="AI5882" s="832">
        <v>0</v>
      </c>
    </row>
    <row r="5883" spans="1:35" ht="15" customHeight="1">
      <c r="A5883" s="832" t="s">
        <v>1150</v>
      </c>
      <c r="B5883" s="832">
        <v>2026</v>
      </c>
      <c r="C5883" s="832" t="s">
        <v>2629</v>
      </c>
      <c r="D5883" s="832" t="s">
        <v>2630</v>
      </c>
      <c r="E5883" s="832" t="s">
        <v>333</v>
      </c>
      <c r="F5883" s="832" t="s">
        <v>2443</v>
      </c>
      <c r="G5883" s="832">
        <v>0</v>
      </c>
      <c r="H5883" s="832">
        <v>0</v>
      </c>
      <c r="I5883" s="832">
        <v>0</v>
      </c>
      <c r="J5883" s="832">
        <v>0</v>
      </c>
      <c r="K5883" s="832">
        <v>0</v>
      </c>
      <c r="L5883" s="832">
        <v>0</v>
      </c>
      <c r="M5883" s="832">
        <v>0</v>
      </c>
      <c r="N5883" s="832">
        <v>0</v>
      </c>
      <c r="O5883" s="832">
        <v>0</v>
      </c>
      <c r="P5883" s="832">
        <v>0</v>
      </c>
      <c r="Q5883" s="832">
        <v>0</v>
      </c>
      <c r="R5883" s="832">
        <v>0</v>
      </c>
      <c r="S5883" s="832">
        <v>0</v>
      </c>
      <c r="T5883" s="832">
        <v>0</v>
      </c>
      <c r="U5883" s="832">
        <v>0</v>
      </c>
      <c r="V5883" s="832">
        <v>0</v>
      </c>
      <c r="W5883" s="832">
        <v>0</v>
      </c>
      <c r="X5883" s="832">
        <v>0</v>
      </c>
      <c r="Y5883" s="832">
        <v>0</v>
      </c>
      <c r="Z5883" s="832">
        <v>0</v>
      </c>
      <c r="AA5883" s="832">
        <v>0</v>
      </c>
      <c r="AB5883" s="832">
        <v>0</v>
      </c>
      <c r="AC5883" s="832">
        <v>0</v>
      </c>
      <c r="AD5883" s="832">
        <v>0</v>
      </c>
      <c r="AE5883" s="832">
        <v>0</v>
      </c>
      <c r="AF5883" s="832">
        <v>0</v>
      </c>
      <c r="AG5883" s="832">
        <v>0</v>
      </c>
      <c r="AH5883" s="832">
        <v>0</v>
      </c>
      <c r="AI5883" s="832">
        <v>0</v>
      </c>
    </row>
    <row r="5884" spans="1:35" ht="15" customHeight="1">
      <c r="A5884" s="832" t="s">
        <v>1150</v>
      </c>
      <c r="B5884" s="832">
        <v>2026</v>
      </c>
      <c r="C5884" s="832" t="s">
        <v>2631</v>
      </c>
      <c r="D5884" s="832" t="s">
        <v>2632</v>
      </c>
      <c r="E5884" s="832" t="s">
        <v>333</v>
      </c>
      <c r="F5884" s="832" t="s">
        <v>2443</v>
      </c>
      <c r="G5884" s="832">
        <v>0</v>
      </c>
      <c r="H5884" s="832">
        <v>0</v>
      </c>
      <c r="I5884" s="832">
        <v>0</v>
      </c>
      <c r="J5884" s="832">
        <v>0</v>
      </c>
      <c r="K5884" s="832">
        <v>0</v>
      </c>
      <c r="L5884" s="832">
        <v>0</v>
      </c>
      <c r="M5884" s="832">
        <v>0</v>
      </c>
      <c r="N5884" s="832">
        <v>0</v>
      </c>
      <c r="O5884" s="832">
        <v>0</v>
      </c>
      <c r="P5884" s="832">
        <v>0</v>
      </c>
      <c r="Q5884" s="832">
        <v>0</v>
      </c>
      <c r="R5884" s="832">
        <v>0</v>
      </c>
      <c r="S5884" s="832">
        <v>0</v>
      </c>
      <c r="T5884" s="832">
        <v>0</v>
      </c>
      <c r="U5884" s="832">
        <v>0</v>
      </c>
      <c r="V5884" s="832">
        <v>0</v>
      </c>
      <c r="W5884" s="832">
        <v>0</v>
      </c>
      <c r="X5884" s="832">
        <v>0</v>
      </c>
      <c r="Y5884" s="832">
        <v>0</v>
      </c>
      <c r="Z5884" s="832">
        <v>0</v>
      </c>
      <c r="AA5884" s="832">
        <v>0</v>
      </c>
      <c r="AB5884" s="832">
        <v>0</v>
      </c>
      <c r="AC5884" s="832">
        <v>0</v>
      </c>
      <c r="AD5884" s="832">
        <v>0</v>
      </c>
      <c r="AE5884" s="832">
        <v>0</v>
      </c>
      <c r="AF5884" s="832">
        <v>0</v>
      </c>
      <c r="AG5884" s="832">
        <v>0</v>
      </c>
      <c r="AH5884" s="832">
        <v>0</v>
      </c>
      <c r="AI5884" s="832">
        <v>0</v>
      </c>
    </row>
    <row r="5885" spans="1:35" ht="15" customHeight="1">
      <c r="A5885" s="832" t="s">
        <v>1150</v>
      </c>
      <c r="B5885" s="832">
        <v>2026</v>
      </c>
      <c r="C5885" s="832" t="s">
        <v>2633</v>
      </c>
      <c r="D5885" s="832" t="s">
        <v>2634</v>
      </c>
      <c r="E5885" s="832" t="s">
        <v>333</v>
      </c>
      <c r="F5885" s="832" t="s">
        <v>2443</v>
      </c>
      <c r="G5885" s="832">
        <v>9669.09</v>
      </c>
      <c r="H5885" s="832">
        <v>17946.599999999999</v>
      </c>
      <c r="I5885" s="832">
        <v>27461.89</v>
      </c>
      <c r="J5885" s="832">
        <v>41884.97</v>
      </c>
      <c r="K5885" s="832">
        <v>56351.21</v>
      </c>
      <c r="L5885" s="832">
        <v>67596.38</v>
      </c>
      <c r="M5885" s="832">
        <v>75736.39</v>
      </c>
      <c r="N5885" s="832">
        <v>83118.179999999993</v>
      </c>
      <c r="O5885" s="832">
        <v>87831.31</v>
      </c>
      <c r="P5885" s="832">
        <v>0</v>
      </c>
      <c r="Q5885" s="832">
        <v>0</v>
      </c>
      <c r="R5885" s="832">
        <v>0</v>
      </c>
      <c r="S5885" s="832">
        <v>10389.77</v>
      </c>
      <c r="T5885" s="832">
        <v>10389.77</v>
      </c>
      <c r="U5885" s="832">
        <v>0</v>
      </c>
      <c r="V5885" s="832">
        <v>0</v>
      </c>
      <c r="W5885" s="832">
        <v>0</v>
      </c>
      <c r="X5885" s="832">
        <v>0</v>
      </c>
      <c r="Y5885" s="832">
        <v>0</v>
      </c>
      <c r="Z5885" s="832">
        <v>0</v>
      </c>
      <c r="AA5885" s="832">
        <v>0</v>
      </c>
      <c r="AB5885" s="832">
        <v>0</v>
      </c>
      <c r="AC5885" s="832">
        <v>0</v>
      </c>
      <c r="AD5885" s="832">
        <v>0</v>
      </c>
      <c r="AE5885" s="832">
        <v>0</v>
      </c>
      <c r="AF5885" s="832">
        <v>0</v>
      </c>
      <c r="AG5885" s="832">
        <v>0</v>
      </c>
      <c r="AH5885" s="832">
        <v>0</v>
      </c>
      <c r="AI5885" s="832">
        <v>0</v>
      </c>
    </row>
    <row r="5886" spans="1:35" ht="15" customHeight="1">
      <c r="A5886" s="832" t="s">
        <v>1150</v>
      </c>
      <c r="B5886" s="832">
        <v>2026</v>
      </c>
      <c r="C5886" s="832" t="s">
        <v>2635</v>
      </c>
      <c r="D5886" s="832" t="s">
        <v>2636</v>
      </c>
      <c r="E5886" s="832" t="s">
        <v>333</v>
      </c>
      <c r="F5886" s="832" t="s">
        <v>2443</v>
      </c>
      <c r="G5886" s="832">
        <v>2314.64</v>
      </c>
      <c r="H5886" s="832">
        <v>4301.8500000000004</v>
      </c>
      <c r="I5886" s="832">
        <v>7263.35</v>
      </c>
      <c r="J5886" s="832">
        <v>10598.13</v>
      </c>
      <c r="K5886" s="832">
        <v>11554.8</v>
      </c>
      <c r="L5886" s="832">
        <v>11554.8</v>
      </c>
      <c r="M5886" s="832">
        <v>11554.8</v>
      </c>
      <c r="N5886" s="832">
        <v>11554.8</v>
      </c>
      <c r="O5886" s="832">
        <v>11613.94</v>
      </c>
      <c r="P5886" s="832">
        <v>0</v>
      </c>
      <c r="Q5886" s="832">
        <v>0</v>
      </c>
      <c r="R5886" s="832">
        <v>0</v>
      </c>
      <c r="S5886" s="832">
        <v>1444.35</v>
      </c>
      <c r="T5886" s="832">
        <v>1444.35</v>
      </c>
      <c r="U5886" s="832">
        <v>0</v>
      </c>
      <c r="V5886" s="832">
        <v>0</v>
      </c>
      <c r="W5886" s="832">
        <v>0</v>
      </c>
      <c r="X5886" s="832">
        <v>0</v>
      </c>
      <c r="Y5886" s="832">
        <v>0</v>
      </c>
      <c r="Z5886" s="832">
        <v>0</v>
      </c>
      <c r="AA5886" s="832">
        <v>0</v>
      </c>
      <c r="AB5886" s="832">
        <v>0</v>
      </c>
      <c r="AC5886" s="832">
        <v>0</v>
      </c>
      <c r="AD5886" s="832">
        <v>0</v>
      </c>
      <c r="AE5886" s="832">
        <v>0</v>
      </c>
      <c r="AF5886" s="832">
        <v>0</v>
      </c>
      <c r="AG5886" s="832">
        <v>0</v>
      </c>
      <c r="AH5886" s="832">
        <v>0</v>
      </c>
      <c r="AI5886" s="832">
        <v>0</v>
      </c>
    </row>
    <row r="5887" spans="1:35" ht="15" customHeight="1">
      <c r="A5887" s="832" t="s">
        <v>1150</v>
      </c>
      <c r="B5887" s="832">
        <v>2026</v>
      </c>
      <c r="C5887" s="832" t="s">
        <v>2637</v>
      </c>
      <c r="D5887" s="832" t="s">
        <v>2638</v>
      </c>
      <c r="E5887" s="832" t="s">
        <v>333</v>
      </c>
      <c r="F5887" s="832" t="s">
        <v>2443</v>
      </c>
      <c r="G5887" s="832">
        <v>0</v>
      </c>
      <c r="H5887" s="832">
        <v>0</v>
      </c>
      <c r="I5887" s="832">
        <v>0</v>
      </c>
      <c r="J5887" s="832">
        <v>0</v>
      </c>
      <c r="K5887" s="832">
        <v>0</v>
      </c>
      <c r="L5887" s="832">
        <v>0</v>
      </c>
      <c r="M5887" s="832">
        <v>0</v>
      </c>
      <c r="N5887" s="832">
        <v>0</v>
      </c>
      <c r="O5887" s="832">
        <v>0</v>
      </c>
      <c r="P5887" s="832">
        <v>0</v>
      </c>
      <c r="Q5887" s="832">
        <v>0</v>
      </c>
      <c r="R5887" s="832">
        <v>0</v>
      </c>
      <c r="S5887" s="832">
        <v>0</v>
      </c>
      <c r="T5887" s="832">
        <v>0</v>
      </c>
      <c r="U5887" s="832">
        <v>0</v>
      </c>
      <c r="V5887" s="832">
        <v>0</v>
      </c>
      <c r="W5887" s="832">
        <v>0</v>
      </c>
      <c r="X5887" s="832">
        <v>0</v>
      </c>
      <c r="Y5887" s="832">
        <v>0</v>
      </c>
      <c r="Z5887" s="832">
        <v>0</v>
      </c>
      <c r="AA5887" s="832">
        <v>0</v>
      </c>
      <c r="AB5887" s="832">
        <v>0</v>
      </c>
      <c r="AC5887" s="832">
        <v>0</v>
      </c>
      <c r="AD5887" s="832">
        <v>0</v>
      </c>
      <c r="AE5887" s="832">
        <v>0</v>
      </c>
      <c r="AF5887" s="832">
        <v>0</v>
      </c>
      <c r="AG5887" s="832">
        <v>0</v>
      </c>
      <c r="AH5887" s="832">
        <v>0</v>
      </c>
      <c r="AI5887" s="832">
        <v>0</v>
      </c>
    </row>
    <row r="5888" spans="1:35" ht="15" customHeight="1">
      <c r="A5888" s="832" t="s">
        <v>1150</v>
      </c>
      <c r="B5888" s="832">
        <v>2026</v>
      </c>
      <c r="C5888" s="832" t="s">
        <v>2639</v>
      </c>
      <c r="D5888" s="832" t="s">
        <v>2640</v>
      </c>
      <c r="E5888" s="832" t="s">
        <v>333</v>
      </c>
      <c r="F5888" s="832" t="s">
        <v>2443</v>
      </c>
      <c r="G5888" s="832">
        <v>0</v>
      </c>
      <c r="H5888" s="832">
        <v>0</v>
      </c>
      <c r="I5888" s="832">
        <v>0</v>
      </c>
      <c r="J5888" s="832">
        <v>0</v>
      </c>
      <c r="K5888" s="832">
        <v>0</v>
      </c>
      <c r="L5888" s="832">
        <v>0</v>
      </c>
      <c r="M5888" s="832">
        <v>0</v>
      </c>
      <c r="N5888" s="832">
        <v>0</v>
      </c>
      <c r="O5888" s="832">
        <v>0</v>
      </c>
      <c r="P5888" s="832">
        <v>0</v>
      </c>
      <c r="Q5888" s="832">
        <v>0</v>
      </c>
      <c r="R5888" s="832">
        <v>0</v>
      </c>
      <c r="S5888" s="832">
        <v>0</v>
      </c>
      <c r="T5888" s="832">
        <v>0</v>
      </c>
      <c r="U5888" s="832">
        <v>0</v>
      </c>
      <c r="V5888" s="832">
        <v>0</v>
      </c>
      <c r="W5888" s="832">
        <v>0</v>
      </c>
      <c r="X5888" s="832">
        <v>0</v>
      </c>
      <c r="Y5888" s="832">
        <v>0</v>
      </c>
      <c r="Z5888" s="832">
        <v>0</v>
      </c>
      <c r="AA5888" s="832">
        <v>0</v>
      </c>
      <c r="AB5888" s="832">
        <v>0</v>
      </c>
      <c r="AC5888" s="832">
        <v>0</v>
      </c>
      <c r="AD5888" s="832">
        <v>0</v>
      </c>
      <c r="AE5888" s="832">
        <v>0</v>
      </c>
      <c r="AF5888" s="832">
        <v>0</v>
      </c>
      <c r="AG5888" s="832">
        <v>0</v>
      </c>
      <c r="AH5888" s="832">
        <v>0</v>
      </c>
      <c r="AI5888" s="832">
        <v>0</v>
      </c>
    </row>
    <row r="5889" spans="1:35" ht="15" customHeight="1">
      <c r="A5889" s="832" t="s">
        <v>1150</v>
      </c>
      <c r="B5889" s="832">
        <v>2026</v>
      </c>
      <c r="C5889" s="832" t="s">
        <v>2641</v>
      </c>
      <c r="D5889" s="832" t="s">
        <v>2432</v>
      </c>
      <c r="E5889" s="832" t="s">
        <v>333</v>
      </c>
      <c r="F5889" s="832" t="s">
        <v>2443</v>
      </c>
      <c r="G5889" s="832">
        <v>0</v>
      </c>
      <c r="H5889" s="832">
        <v>0</v>
      </c>
      <c r="I5889" s="832">
        <v>0</v>
      </c>
      <c r="J5889" s="832">
        <v>0</v>
      </c>
      <c r="K5889" s="832">
        <v>0</v>
      </c>
      <c r="L5889" s="832">
        <v>0</v>
      </c>
      <c r="M5889" s="832">
        <v>0</v>
      </c>
      <c r="N5889" s="832">
        <v>0</v>
      </c>
      <c r="O5889" s="832">
        <v>0</v>
      </c>
      <c r="P5889" s="832">
        <v>0</v>
      </c>
      <c r="Q5889" s="832">
        <v>0</v>
      </c>
      <c r="R5889" s="832">
        <v>0</v>
      </c>
      <c r="S5889" s="832">
        <v>0</v>
      </c>
      <c r="T5889" s="832">
        <v>0</v>
      </c>
      <c r="U5889" s="832">
        <v>0</v>
      </c>
      <c r="V5889" s="832">
        <v>0</v>
      </c>
      <c r="W5889" s="832">
        <v>0</v>
      </c>
      <c r="X5889" s="832">
        <v>0</v>
      </c>
      <c r="Y5889" s="832">
        <v>0</v>
      </c>
      <c r="Z5889" s="832">
        <v>0</v>
      </c>
      <c r="AA5889" s="832">
        <v>0</v>
      </c>
      <c r="AB5889" s="832">
        <v>0</v>
      </c>
      <c r="AC5889" s="832">
        <v>0</v>
      </c>
      <c r="AD5889" s="832">
        <v>0</v>
      </c>
      <c r="AE5889" s="832">
        <v>0</v>
      </c>
      <c r="AF5889" s="832">
        <v>0</v>
      </c>
      <c r="AG5889" s="832">
        <v>0</v>
      </c>
      <c r="AH5889" s="832">
        <v>0</v>
      </c>
      <c r="AI5889" s="832">
        <v>0</v>
      </c>
    </row>
    <row r="5890" spans="1:35" ht="15" customHeight="1">
      <c r="A5890" s="832" t="s">
        <v>1150</v>
      </c>
      <c r="B5890" s="832">
        <v>2026</v>
      </c>
      <c r="C5890" s="832" t="s">
        <v>2642</v>
      </c>
      <c r="D5890" s="832" t="s">
        <v>2643</v>
      </c>
      <c r="E5890" s="832" t="s">
        <v>333</v>
      </c>
      <c r="F5890" s="832" t="s">
        <v>2443</v>
      </c>
      <c r="G5890" s="832">
        <v>0</v>
      </c>
      <c r="H5890" s="832">
        <v>0</v>
      </c>
      <c r="I5890" s="832">
        <v>0</v>
      </c>
      <c r="J5890" s="832">
        <v>0</v>
      </c>
      <c r="K5890" s="832">
        <v>0</v>
      </c>
      <c r="L5890" s="832">
        <v>0</v>
      </c>
      <c r="M5890" s="832">
        <v>0</v>
      </c>
      <c r="N5890" s="832">
        <v>0</v>
      </c>
      <c r="O5890" s="832">
        <v>0</v>
      </c>
      <c r="P5890" s="832">
        <v>0</v>
      </c>
      <c r="Q5890" s="832">
        <v>0</v>
      </c>
      <c r="R5890" s="832">
        <v>0</v>
      </c>
      <c r="S5890" s="832">
        <v>0</v>
      </c>
      <c r="T5890" s="832">
        <v>0</v>
      </c>
      <c r="U5890" s="832">
        <v>0</v>
      </c>
      <c r="V5890" s="832">
        <v>0</v>
      </c>
      <c r="W5890" s="832">
        <v>0</v>
      </c>
      <c r="X5890" s="832">
        <v>0</v>
      </c>
      <c r="Y5890" s="832">
        <v>0</v>
      </c>
      <c r="Z5890" s="832">
        <v>0</v>
      </c>
      <c r="AA5890" s="832">
        <v>0</v>
      </c>
      <c r="AB5890" s="832">
        <v>0</v>
      </c>
      <c r="AC5890" s="832">
        <v>0</v>
      </c>
      <c r="AD5890" s="832">
        <v>0</v>
      </c>
      <c r="AE5890" s="832">
        <v>0</v>
      </c>
      <c r="AF5890" s="832">
        <v>0</v>
      </c>
      <c r="AG5890" s="832">
        <v>0</v>
      </c>
      <c r="AH5890" s="832">
        <v>0</v>
      </c>
      <c r="AI5890" s="832">
        <v>0</v>
      </c>
    </row>
    <row r="5891" spans="1:35" ht="15" customHeight="1">
      <c r="A5891" s="832" t="s">
        <v>1150</v>
      </c>
      <c r="B5891" s="832">
        <v>2026</v>
      </c>
      <c r="C5891" s="832" t="s">
        <v>2644</v>
      </c>
      <c r="D5891" s="832" t="s">
        <v>2643</v>
      </c>
      <c r="E5891" s="832" t="s">
        <v>333</v>
      </c>
      <c r="F5891" s="832" t="s">
        <v>2443</v>
      </c>
      <c r="G5891" s="832">
        <v>0</v>
      </c>
      <c r="H5891" s="832">
        <v>0</v>
      </c>
      <c r="I5891" s="832">
        <v>0</v>
      </c>
      <c r="J5891" s="832">
        <v>0</v>
      </c>
      <c r="K5891" s="832">
        <v>0</v>
      </c>
      <c r="L5891" s="832">
        <v>0</v>
      </c>
      <c r="M5891" s="832">
        <v>0</v>
      </c>
      <c r="N5891" s="832">
        <v>0</v>
      </c>
      <c r="O5891" s="832">
        <v>0</v>
      </c>
      <c r="P5891" s="832">
        <v>0</v>
      </c>
      <c r="Q5891" s="832">
        <v>0</v>
      </c>
      <c r="R5891" s="832">
        <v>0</v>
      </c>
      <c r="S5891" s="832">
        <v>0</v>
      </c>
      <c r="T5891" s="832">
        <v>0</v>
      </c>
      <c r="U5891" s="832">
        <v>0</v>
      </c>
      <c r="V5891" s="832">
        <v>0</v>
      </c>
      <c r="W5891" s="832">
        <v>0</v>
      </c>
      <c r="X5891" s="832">
        <v>0</v>
      </c>
      <c r="Y5891" s="832">
        <v>0</v>
      </c>
      <c r="Z5891" s="832">
        <v>0</v>
      </c>
      <c r="AA5891" s="832">
        <v>0</v>
      </c>
      <c r="AB5891" s="832">
        <v>0</v>
      </c>
      <c r="AC5891" s="832">
        <v>0</v>
      </c>
      <c r="AD5891" s="832">
        <v>0</v>
      </c>
      <c r="AE5891" s="832">
        <v>0</v>
      </c>
      <c r="AF5891" s="832">
        <v>0</v>
      </c>
      <c r="AG5891" s="832">
        <v>0</v>
      </c>
      <c r="AH5891" s="832">
        <v>0</v>
      </c>
      <c r="AI5891" s="832">
        <v>0</v>
      </c>
    </row>
    <row r="5892" spans="1:35" ht="15" customHeight="1">
      <c r="A5892" s="832" t="s">
        <v>1150</v>
      </c>
      <c r="B5892" s="832">
        <v>2026</v>
      </c>
      <c r="C5892" s="832" t="s">
        <v>2645</v>
      </c>
      <c r="D5892" s="832" t="s">
        <v>2643</v>
      </c>
      <c r="E5892" s="832" t="s">
        <v>333</v>
      </c>
      <c r="F5892" s="832" t="s">
        <v>2443</v>
      </c>
      <c r="G5892" s="832">
        <v>0</v>
      </c>
      <c r="H5892" s="832">
        <v>0</v>
      </c>
      <c r="I5892" s="832">
        <v>0</v>
      </c>
      <c r="J5892" s="832">
        <v>0</v>
      </c>
      <c r="K5892" s="832">
        <v>0</v>
      </c>
      <c r="L5892" s="832">
        <v>0</v>
      </c>
      <c r="M5892" s="832">
        <v>0</v>
      </c>
      <c r="N5892" s="832">
        <v>0</v>
      </c>
      <c r="O5892" s="832">
        <v>0</v>
      </c>
      <c r="P5892" s="832">
        <v>0</v>
      </c>
      <c r="Q5892" s="832">
        <v>0</v>
      </c>
      <c r="R5892" s="832">
        <v>0</v>
      </c>
      <c r="S5892" s="832">
        <v>0</v>
      </c>
      <c r="T5892" s="832">
        <v>0</v>
      </c>
      <c r="U5892" s="832">
        <v>0</v>
      </c>
      <c r="V5892" s="832">
        <v>0</v>
      </c>
      <c r="W5892" s="832">
        <v>0</v>
      </c>
      <c r="X5892" s="832">
        <v>0</v>
      </c>
      <c r="Y5892" s="832">
        <v>0</v>
      </c>
      <c r="Z5892" s="832">
        <v>0</v>
      </c>
      <c r="AA5892" s="832">
        <v>0</v>
      </c>
      <c r="AB5892" s="832">
        <v>0</v>
      </c>
      <c r="AC5892" s="832">
        <v>0</v>
      </c>
      <c r="AD5892" s="832">
        <v>0</v>
      </c>
      <c r="AE5892" s="832">
        <v>0</v>
      </c>
      <c r="AF5892" s="832">
        <v>0</v>
      </c>
      <c r="AG5892" s="832">
        <v>0</v>
      </c>
      <c r="AH5892" s="832">
        <v>0</v>
      </c>
      <c r="AI5892" s="832">
        <v>0</v>
      </c>
    </row>
    <row r="5893" spans="1:35" ht="15" customHeight="1">
      <c r="A5893" s="832" t="s">
        <v>1150</v>
      </c>
      <c r="B5893" s="832">
        <v>2026</v>
      </c>
      <c r="C5893" s="832" t="s">
        <v>2646</v>
      </c>
      <c r="D5893" s="832" t="s">
        <v>2643</v>
      </c>
      <c r="E5893" s="832" t="s">
        <v>333</v>
      </c>
      <c r="F5893" s="832" t="s">
        <v>2443</v>
      </c>
      <c r="G5893" s="832">
        <v>0</v>
      </c>
      <c r="H5893" s="832">
        <v>0</v>
      </c>
      <c r="I5893" s="832">
        <v>0</v>
      </c>
      <c r="J5893" s="832">
        <v>0</v>
      </c>
      <c r="K5893" s="832">
        <v>0</v>
      </c>
      <c r="L5893" s="832">
        <v>0</v>
      </c>
      <c r="M5893" s="832">
        <v>0</v>
      </c>
      <c r="N5893" s="832">
        <v>0</v>
      </c>
      <c r="O5893" s="832">
        <v>0</v>
      </c>
      <c r="P5893" s="832">
        <v>0</v>
      </c>
      <c r="Q5893" s="832">
        <v>0</v>
      </c>
      <c r="R5893" s="832">
        <v>0</v>
      </c>
      <c r="S5893" s="832">
        <v>0</v>
      </c>
      <c r="T5893" s="832">
        <v>0</v>
      </c>
      <c r="U5893" s="832">
        <v>0</v>
      </c>
      <c r="V5893" s="832">
        <v>0</v>
      </c>
      <c r="W5893" s="832">
        <v>0</v>
      </c>
      <c r="X5893" s="832">
        <v>0</v>
      </c>
      <c r="Y5893" s="832">
        <v>0</v>
      </c>
      <c r="Z5893" s="832">
        <v>0</v>
      </c>
      <c r="AA5893" s="832">
        <v>0</v>
      </c>
      <c r="AB5893" s="832">
        <v>0</v>
      </c>
      <c r="AC5893" s="832">
        <v>0</v>
      </c>
      <c r="AD5893" s="832">
        <v>0</v>
      </c>
      <c r="AE5893" s="832">
        <v>0</v>
      </c>
      <c r="AF5893" s="832">
        <v>0</v>
      </c>
      <c r="AG5893" s="832">
        <v>0</v>
      </c>
      <c r="AH5893" s="832">
        <v>0</v>
      </c>
      <c r="AI5893" s="832">
        <v>0</v>
      </c>
    </row>
    <row r="5894" spans="1:35" ht="15" customHeight="1">
      <c r="A5894" s="832" t="s">
        <v>1150</v>
      </c>
      <c r="B5894" s="832">
        <v>2026</v>
      </c>
      <c r="C5894" s="832" t="s">
        <v>2647</v>
      </c>
      <c r="D5894" s="832" t="s">
        <v>2643</v>
      </c>
      <c r="E5894" s="832" t="s">
        <v>333</v>
      </c>
      <c r="F5894" s="832" t="s">
        <v>2443</v>
      </c>
      <c r="G5894" s="832">
        <v>0</v>
      </c>
      <c r="H5894" s="832">
        <v>0</v>
      </c>
      <c r="I5894" s="832">
        <v>0</v>
      </c>
      <c r="J5894" s="832">
        <v>0</v>
      </c>
      <c r="K5894" s="832">
        <v>0</v>
      </c>
      <c r="L5894" s="832">
        <v>0</v>
      </c>
      <c r="M5894" s="832">
        <v>0</v>
      </c>
      <c r="N5894" s="832">
        <v>0</v>
      </c>
      <c r="O5894" s="832">
        <v>0</v>
      </c>
      <c r="P5894" s="832">
        <v>0</v>
      </c>
      <c r="Q5894" s="832">
        <v>0</v>
      </c>
      <c r="R5894" s="832">
        <v>0</v>
      </c>
      <c r="S5894" s="832">
        <v>0</v>
      </c>
      <c r="T5894" s="832">
        <v>0</v>
      </c>
      <c r="U5894" s="832">
        <v>0</v>
      </c>
      <c r="V5894" s="832">
        <v>0</v>
      </c>
      <c r="W5894" s="832">
        <v>0</v>
      </c>
      <c r="X5894" s="832">
        <v>0</v>
      </c>
      <c r="Y5894" s="832">
        <v>0</v>
      </c>
      <c r="Z5894" s="832">
        <v>0</v>
      </c>
      <c r="AA5894" s="832">
        <v>0</v>
      </c>
      <c r="AB5894" s="832">
        <v>0</v>
      </c>
      <c r="AC5894" s="832">
        <v>0</v>
      </c>
      <c r="AD5894" s="832">
        <v>0</v>
      </c>
      <c r="AE5894" s="832">
        <v>0</v>
      </c>
      <c r="AF5894" s="832">
        <v>0</v>
      </c>
      <c r="AG5894" s="832">
        <v>0</v>
      </c>
      <c r="AH5894" s="832">
        <v>0</v>
      </c>
      <c r="AI5894" s="832">
        <v>0</v>
      </c>
    </row>
    <row r="5895" spans="1:35" ht="15" customHeight="1">
      <c r="A5895" s="832" t="s">
        <v>1150</v>
      </c>
      <c r="B5895" s="832">
        <v>2026</v>
      </c>
      <c r="C5895" s="832" t="s">
        <v>2648</v>
      </c>
      <c r="D5895" s="832" t="s">
        <v>2643</v>
      </c>
      <c r="E5895" s="832" t="s">
        <v>333</v>
      </c>
      <c r="F5895" s="832" t="s">
        <v>2443</v>
      </c>
      <c r="G5895" s="832">
        <v>0</v>
      </c>
      <c r="H5895" s="832">
        <v>0</v>
      </c>
      <c r="I5895" s="832">
        <v>0</v>
      </c>
      <c r="J5895" s="832">
        <v>0</v>
      </c>
      <c r="K5895" s="832">
        <v>0</v>
      </c>
      <c r="L5895" s="832">
        <v>0</v>
      </c>
      <c r="M5895" s="832">
        <v>0</v>
      </c>
      <c r="N5895" s="832">
        <v>0</v>
      </c>
      <c r="O5895" s="832">
        <v>0</v>
      </c>
      <c r="P5895" s="832">
        <v>0</v>
      </c>
      <c r="Q5895" s="832">
        <v>0</v>
      </c>
      <c r="R5895" s="832">
        <v>0</v>
      </c>
      <c r="S5895" s="832">
        <v>0</v>
      </c>
      <c r="T5895" s="832">
        <v>0</v>
      </c>
      <c r="U5895" s="832">
        <v>0</v>
      </c>
      <c r="V5895" s="832">
        <v>0</v>
      </c>
      <c r="W5895" s="832">
        <v>0</v>
      </c>
      <c r="X5895" s="832">
        <v>0</v>
      </c>
      <c r="Y5895" s="832">
        <v>0</v>
      </c>
      <c r="Z5895" s="832">
        <v>0</v>
      </c>
      <c r="AA5895" s="832">
        <v>0</v>
      </c>
      <c r="AB5895" s="832">
        <v>0</v>
      </c>
      <c r="AC5895" s="832">
        <v>0</v>
      </c>
      <c r="AD5895" s="832">
        <v>0</v>
      </c>
      <c r="AE5895" s="832">
        <v>0</v>
      </c>
      <c r="AF5895" s="832">
        <v>0</v>
      </c>
      <c r="AG5895" s="832">
        <v>0</v>
      </c>
      <c r="AH5895" s="832">
        <v>0</v>
      </c>
      <c r="AI5895" s="832">
        <v>0</v>
      </c>
    </row>
    <row r="5896" spans="1:35" ht="15" customHeight="1">
      <c r="A5896" s="832" t="s">
        <v>1150</v>
      </c>
      <c r="B5896" s="832">
        <v>2026</v>
      </c>
      <c r="C5896" s="832" t="s">
        <v>2649</v>
      </c>
      <c r="D5896" s="832" t="s">
        <v>2643</v>
      </c>
      <c r="E5896" s="832" t="s">
        <v>333</v>
      </c>
      <c r="F5896" s="832" t="s">
        <v>2443</v>
      </c>
      <c r="G5896" s="832">
        <v>0</v>
      </c>
      <c r="H5896" s="832">
        <v>0</v>
      </c>
      <c r="I5896" s="832">
        <v>0</v>
      </c>
      <c r="J5896" s="832">
        <v>0</v>
      </c>
      <c r="K5896" s="832">
        <v>0</v>
      </c>
      <c r="L5896" s="832">
        <v>0</v>
      </c>
      <c r="M5896" s="832">
        <v>0</v>
      </c>
      <c r="N5896" s="832">
        <v>0</v>
      </c>
      <c r="O5896" s="832">
        <v>0</v>
      </c>
      <c r="P5896" s="832">
        <v>0</v>
      </c>
      <c r="Q5896" s="832">
        <v>0</v>
      </c>
      <c r="R5896" s="832">
        <v>0</v>
      </c>
      <c r="S5896" s="832">
        <v>0</v>
      </c>
      <c r="T5896" s="832">
        <v>0</v>
      </c>
      <c r="U5896" s="832">
        <v>0</v>
      </c>
      <c r="V5896" s="832">
        <v>0</v>
      </c>
      <c r="W5896" s="832">
        <v>0</v>
      </c>
      <c r="X5896" s="832">
        <v>0</v>
      </c>
      <c r="Y5896" s="832">
        <v>0</v>
      </c>
      <c r="Z5896" s="832">
        <v>0</v>
      </c>
      <c r="AA5896" s="832">
        <v>0</v>
      </c>
      <c r="AB5896" s="832">
        <v>0</v>
      </c>
      <c r="AC5896" s="832">
        <v>0</v>
      </c>
      <c r="AD5896" s="832">
        <v>0</v>
      </c>
      <c r="AE5896" s="832">
        <v>0</v>
      </c>
      <c r="AF5896" s="832">
        <v>0</v>
      </c>
      <c r="AG5896" s="832">
        <v>0</v>
      </c>
      <c r="AH5896" s="832">
        <v>0</v>
      </c>
      <c r="AI5896" s="832">
        <v>0</v>
      </c>
    </row>
    <row r="5897" spans="1:35" ht="15" customHeight="1">
      <c r="A5897" s="832" t="s">
        <v>1150</v>
      </c>
      <c r="B5897" s="832">
        <v>2026</v>
      </c>
      <c r="C5897" s="832" t="s">
        <v>2650</v>
      </c>
      <c r="D5897" s="832" t="s">
        <v>2651</v>
      </c>
      <c r="E5897" s="832" t="s">
        <v>333</v>
      </c>
      <c r="F5897" s="832" t="s">
        <v>1119</v>
      </c>
      <c r="G5897" s="832">
        <v>0</v>
      </c>
      <c r="H5897" s="832">
        <v>0</v>
      </c>
      <c r="I5897" s="832">
        <v>0</v>
      </c>
      <c r="J5897" s="832">
        <v>0</v>
      </c>
      <c r="K5897" s="832">
        <v>0</v>
      </c>
      <c r="L5897" s="832">
        <v>0</v>
      </c>
      <c r="M5897" s="832">
        <v>0</v>
      </c>
      <c r="N5897" s="832">
        <v>0</v>
      </c>
      <c r="O5897" s="832">
        <v>0</v>
      </c>
      <c r="P5897" s="832">
        <v>0</v>
      </c>
      <c r="Q5897" s="832">
        <v>0</v>
      </c>
      <c r="R5897" s="832">
        <v>0</v>
      </c>
      <c r="S5897" s="832">
        <v>0</v>
      </c>
      <c r="T5897" s="832">
        <v>0</v>
      </c>
      <c r="U5897" s="832">
        <v>0</v>
      </c>
      <c r="V5897" s="832">
        <v>0</v>
      </c>
      <c r="W5897" s="832">
        <v>0</v>
      </c>
      <c r="X5897" s="832">
        <v>0</v>
      </c>
      <c r="Y5897" s="832">
        <v>0</v>
      </c>
      <c r="Z5897" s="832">
        <v>0</v>
      </c>
      <c r="AA5897" s="832">
        <v>0</v>
      </c>
      <c r="AB5897" s="832">
        <v>0</v>
      </c>
      <c r="AC5897" s="832">
        <v>0</v>
      </c>
      <c r="AD5897" s="832">
        <v>0</v>
      </c>
      <c r="AE5897" s="832">
        <v>0</v>
      </c>
      <c r="AF5897" s="832">
        <v>0</v>
      </c>
      <c r="AG5897" s="832">
        <v>0</v>
      </c>
      <c r="AH5897" s="832">
        <v>0</v>
      </c>
      <c r="AI5897" s="832">
        <v>0</v>
      </c>
    </row>
    <row r="5898" spans="1:35" ht="15" customHeight="1">
      <c r="A5898" s="832" t="s">
        <v>1150</v>
      </c>
      <c r="B5898" s="832">
        <v>2026</v>
      </c>
      <c r="C5898" s="832" t="s">
        <v>2652</v>
      </c>
      <c r="D5898" s="832" t="s">
        <v>2653</v>
      </c>
      <c r="E5898" s="832" t="s">
        <v>333</v>
      </c>
      <c r="F5898" s="832" t="s">
        <v>2321</v>
      </c>
      <c r="G5898" s="832">
        <v>0</v>
      </c>
      <c r="H5898" s="832">
        <v>0</v>
      </c>
      <c r="I5898" s="832">
        <v>0</v>
      </c>
      <c r="J5898" s="832">
        <v>0</v>
      </c>
      <c r="K5898" s="832">
        <v>0</v>
      </c>
      <c r="L5898" s="832">
        <v>0</v>
      </c>
      <c r="M5898" s="832">
        <v>0</v>
      </c>
      <c r="N5898" s="832">
        <v>0</v>
      </c>
      <c r="O5898" s="832">
        <v>0</v>
      </c>
      <c r="P5898" s="832">
        <v>0</v>
      </c>
      <c r="Q5898" s="832">
        <v>0</v>
      </c>
      <c r="R5898" s="832">
        <v>0</v>
      </c>
      <c r="S5898" s="832">
        <v>0</v>
      </c>
      <c r="T5898" s="832">
        <v>0</v>
      </c>
      <c r="U5898" s="832">
        <v>0</v>
      </c>
      <c r="V5898" s="832">
        <v>0</v>
      </c>
      <c r="W5898" s="832">
        <v>0</v>
      </c>
      <c r="X5898" s="832">
        <v>0</v>
      </c>
      <c r="Y5898" s="832">
        <v>0</v>
      </c>
      <c r="Z5898" s="832">
        <v>0</v>
      </c>
      <c r="AA5898" s="832">
        <v>0</v>
      </c>
      <c r="AB5898" s="832">
        <v>0</v>
      </c>
      <c r="AC5898" s="832">
        <v>0</v>
      </c>
      <c r="AD5898" s="832">
        <v>0</v>
      </c>
      <c r="AE5898" s="832">
        <v>0</v>
      </c>
      <c r="AF5898" s="832">
        <v>0</v>
      </c>
      <c r="AG5898" s="832">
        <v>0</v>
      </c>
      <c r="AH5898" s="832">
        <v>0</v>
      </c>
      <c r="AI5898" s="832">
        <v>0</v>
      </c>
    </row>
    <row r="5899" spans="1:35" ht="15" customHeight="1">
      <c r="A5899" s="832" t="s">
        <v>1150</v>
      </c>
      <c r="B5899" s="832">
        <v>2026</v>
      </c>
      <c r="C5899" s="832" t="s">
        <v>2654</v>
      </c>
      <c r="D5899" s="832" t="s">
        <v>2655</v>
      </c>
      <c r="E5899" s="832" t="s">
        <v>333</v>
      </c>
      <c r="F5899" s="832" t="s">
        <v>2321</v>
      </c>
      <c r="G5899" s="832">
        <v>10998.63</v>
      </c>
      <c r="H5899" s="832">
        <v>17384.240000000002</v>
      </c>
      <c r="I5899" s="832">
        <v>20526.71</v>
      </c>
      <c r="J5899" s="832">
        <v>23567.81</v>
      </c>
      <c r="K5899" s="832">
        <v>26710.28</v>
      </c>
      <c r="L5899" s="832">
        <v>27622.61</v>
      </c>
      <c r="M5899" s="832">
        <v>27622.61</v>
      </c>
      <c r="N5899" s="832">
        <v>27622.61</v>
      </c>
      <c r="O5899" s="832">
        <v>27622.61</v>
      </c>
      <c r="P5899" s="832">
        <v>0</v>
      </c>
      <c r="Q5899" s="832">
        <v>0</v>
      </c>
      <c r="R5899" s="832">
        <v>0</v>
      </c>
      <c r="S5899" s="832">
        <v>3452.83</v>
      </c>
      <c r="T5899" s="832">
        <v>3452.83</v>
      </c>
      <c r="U5899" s="832">
        <v>0</v>
      </c>
      <c r="V5899" s="832">
        <v>1</v>
      </c>
      <c r="W5899" s="832">
        <v>1</v>
      </c>
      <c r="X5899" s="832">
        <v>2</v>
      </c>
      <c r="Y5899" s="832">
        <v>3</v>
      </c>
      <c r="Z5899" s="832">
        <v>4</v>
      </c>
      <c r="AA5899" s="832">
        <v>5</v>
      </c>
      <c r="AB5899" s="832">
        <v>5</v>
      </c>
      <c r="AC5899" s="832">
        <v>5</v>
      </c>
      <c r="AD5899" s="832">
        <v>5</v>
      </c>
      <c r="AE5899" s="832">
        <v>0</v>
      </c>
      <c r="AF5899" s="832">
        <v>0</v>
      </c>
      <c r="AG5899" s="832">
        <v>0</v>
      </c>
      <c r="AH5899" s="832">
        <v>1</v>
      </c>
      <c r="AI5899" s="832">
        <v>1</v>
      </c>
    </row>
    <row r="5900" spans="1:35" ht="15" customHeight="1">
      <c r="A5900" s="832" t="s">
        <v>1150</v>
      </c>
      <c r="B5900" s="832">
        <v>2026</v>
      </c>
      <c r="C5900" s="832" t="s">
        <v>2656</v>
      </c>
      <c r="D5900" s="832" t="s">
        <v>2657</v>
      </c>
      <c r="E5900" s="832" t="s">
        <v>333</v>
      </c>
      <c r="F5900" s="832" t="s">
        <v>2321</v>
      </c>
      <c r="G5900" s="832">
        <v>0</v>
      </c>
      <c r="H5900" s="832">
        <v>0</v>
      </c>
      <c r="I5900" s="832">
        <v>0</v>
      </c>
      <c r="J5900" s="832">
        <v>0</v>
      </c>
      <c r="K5900" s="832">
        <v>0</v>
      </c>
      <c r="L5900" s="832">
        <v>0</v>
      </c>
      <c r="M5900" s="832">
        <v>0</v>
      </c>
      <c r="N5900" s="832">
        <v>0</v>
      </c>
      <c r="O5900" s="832">
        <v>0</v>
      </c>
      <c r="P5900" s="832">
        <v>0</v>
      </c>
      <c r="Q5900" s="832">
        <v>0</v>
      </c>
      <c r="R5900" s="832">
        <v>0</v>
      </c>
      <c r="S5900" s="832">
        <v>0</v>
      </c>
      <c r="T5900" s="832">
        <v>0</v>
      </c>
      <c r="U5900" s="832">
        <v>0</v>
      </c>
      <c r="V5900" s="832">
        <v>0</v>
      </c>
      <c r="W5900" s="832">
        <v>0</v>
      </c>
      <c r="X5900" s="832">
        <v>0</v>
      </c>
      <c r="Y5900" s="832">
        <v>0</v>
      </c>
      <c r="Z5900" s="832">
        <v>0</v>
      </c>
      <c r="AA5900" s="832">
        <v>0</v>
      </c>
      <c r="AB5900" s="832">
        <v>0</v>
      </c>
      <c r="AC5900" s="832">
        <v>0</v>
      </c>
      <c r="AD5900" s="832">
        <v>0</v>
      </c>
      <c r="AE5900" s="832">
        <v>0</v>
      </c>
      <c r="AF5900" s="832">
        <v>0</v>
      </c>
      <c r="AG5900" s="832">
        <v>0</v>
      </c>
      <c r="AH5900" s="832">
        <v>0</v>
      </c>
      <c r="AI5900" s="832">
        <v>0</v>
      </c>
    </row>
    <row r="5901" spans="1:35" ht="15" customHeight="1">
      <c r="A5901" s="832" t="s">
        <v>1150</v>
      </c>
      <c r="B5901" s="832">
        <v>2026</v>
      </c>
      <c r="C5901" s="832" t="s">
        <v>2658</v>
      </c>
      <c r="D5901" s="832" t="s">
        <v>2659</v>
      </c>
      <c r="E5901" s="832" t="s">
        <v>333</v>
      </c>
      <c r="F5901" s="832" t="s">
        <v>2321</v>
      </c>
      <c r="G5901" s="832">
        <v>43402</v>
      </c>
      <c r="H5901" s="832">
        <v>100452</v>
      </c>
      <c r="I5901" s="832">
        <v>203986</v>
      </c>
      <c r="J5901" s="832">
        <v>291282</v>
      </c>
      <c r="K5901" s="832">
        <v>373167</v>
      </c>
      <c r="L5901" s="832">
        <v>490101.7</v>
      </c>
      <c r="M5901" s="832">
        <v>590830.69999999995</v>
      </c>
      <c r="N5901" s="832">
        <v>695224.7</v>
      </c>
      <c r="O5901" s="832">
        <v>713438.7</v>
      </c>
      <c r="P5901" s="832">
        <v>0</v>
      </c>
      <c r="Q5901" s="832">
        <v>0</v>
      </c>
      <c r="R5901" s="832">
        <v>0</v>
      </c>
      <c r="S5901" s="832">
        <v>86903.09</v>
      </c>
      <c r="T5901" s="832">
        <v>86903.09</v>
      </c>
      <c r="U5901" s="832">
        <v>0</v>
      </c>
      <c r="V5901" s="832">
        <v>43</v>
      </c>
      <c r="W5901" s="832">
        <v>91</v>
      </c>
      <c r="X5901" s="832">
        <v>180</v>
      </c>
      <c r="Y5901" s="832">
        <v>234</v>
      </c>
      <c r="Z5901" s="832">
        <v>302</v>
      </c>
      <c r="AA5901" s="832">
        <v>406</v>
      </c>
      <c r="AB5901" s="832">
        <v>505</v>
      </c>
      <c r="AC5901" s="832">
        <v>605</v>
      </c>
      <c r="AD5901" s="832">
        <v>623</v>
      </c>
      <c r="AE5901" s="832">
        <v>0</v>
      </c>
      <c r="AF5901" s="832">
        <v>0</v>
      </c>
      <c r="AG5901" s="832">
        <v>0</v>
      </c>
      <c r="AH5901" s="832">
        <v>76</v>
      </c>
      <c r="AI5901" s="832">
        <v>76</v>
      </c>
    </row>
    <row r="5902" spans="1:35" ht="15" customHeight="1">
      <c r="A5902" s="832" t="s">
        <v>1150</v>
      </c>
      <c r="B5902" s="832">
        <v>2026</v>
      </c>
      <c r="C5902" s="832" t="s">
        <v>2660</v>
      </c>
      <c r="D5902" s="832" t="s">
        <v>2661</v>
      </c>
      <c r="E5902" s="832" t="s">
        <v>333</v>
      </c>
      <c r="F5902" s="832" t="s">
        <v>2321</v>
      </c>
      <c r="G5902" s="832">
        <v>0</v>
      </c>
      <c r="H5902" s="832">
        <v>0</v>
      </c>
      <c r="I5902" s="832">
        <v>0</v>
      </c>
      <c r="J5902" s="832">
        <v>0</v>
      </c>
      <c r="K5902" s="832">
        <v>0</v>
      </c>
      <c r="L5902" s="832">
        <v>0</v>
      </c>
      <c r="M5902" s="832">
        <v>0</v>
      </c>
      <c r="N5902" s="832">
        <v>0</v>
      </c>
      <c r="O5902" s="832">
        <v>0</v>
      </c>
      <c r="P5902" s="832">
        <v>0</v>
      </c>
      <c r="Q5902" s="832">
        <v>0</v>
      </c>
      <c r="R5902" s="832">
        <v>0</v>
      </c>
      <c r="S5902" s="832">
        <v>0</v>
      </c>
      <c r="T5902" s="832">
        <v>0</v>
      </c>
      <c r="U5902" s="832">
        <v>0</v>
      </c>
      <c r="V5902" s="832">
        <v>0</v>
      </c>
      <c r="W5902" s="832">
        <v>0</v>
      </c>
      <c r="X5902" s="832">
        <v>0</v>
      </c>
      <c r="Y5902" s="832">
        <v>0</v>
      </c>
      <c r="Z5902" s="832">
        <v>0</v>
      </c>
      <c r="AA5902" s="832">
        <v>0</v>
      </c>
      <c r="AB5902" s="832">
        <v>0</v>
      </c>
      <c r="AC5902" s="832">
        <v>0</v>
      </c>
      <c r="AD5902" s="832">
        <v>0</v>
      </c>
      <c r="AE5902" s="832">
        <v>0</v>
      </c>
      <c r="AF5902" s="832">
        <v>0</v>
      </c>
      <c r="AG5902" s="832">
        <v>0</v>
      </c>
      <c r="AH5902" s="832">
        <v>0</v>
      </c>
      <c r="AI5902" s="832">
        <v>0</v>
      </c>
    </row>
    <row r="5903" spans="1:35" ht="15" customHeight="1">
      <c r="A5903" s="832" t="s">
        <v>1150</v>
      </c>
      <c r="B5903" s="832">
        <v>2026</v>
      </c>
      <c r="C5903" s="832" t="s">
        <v>2662</v>
      </c>
      <c r="D5903" s="832" t="s">
        <v>2663</v>
      </c>
      <c r="E5903" s="832" t="s">
        <v>333</v>
      </c>
      <c r="F5903" s="832" t="s">
        <v>2321</v>
      </c>
      <c r="G5903" s="832">
        <v>0</v>
      </c>
      <c r="H5903" s="832">
        <v>0</v>
      </c>
      <c r="I5903" s="832">
        <v>0</v>
      </c>
      <c r="J5903" s="832">
        <v>0</v>
      </c>
      <c r="K5903" s="832">
        <v>0</v>
      </c>
      <c r="L5903" s="832">
        <v>0</v>
      </c>
      <c r="M5903" s="832">
        <v>0</v>
      </c>
      <c r="N5903" s="832">
        <v>0</v>
      </c>
      <c r="O5903" s="832">
        <v>0</v>
      </c>
      <c r="P5903" s="832">
        <v>0</v>
      </c>
      <c r="Q5903" s="832">
        <v>0</v>
      </c>
      <c r="R5903" s="832">
        <v>0</v>
      </c>
      <c r="S5903" s="832">
        <v>0</v>
      </c>
      <c r="T5903" s="832">
        <v>0</v>
      </c>
      <c r="U5903" s="832">
        <v>0</v>
      </c>
      <c r="V5903" s="832">
        <v>0</v>
      </c>
      <c r="W5903" s="832">
        <v>0</v>
      </c>
      <c r="X5903" s="832">
        <v>0</v>
      </c>
      <c r="Y5903" s="832">
        <v>0</v>
      </c>
      <c r="Z5903" s="832">
        <v>0</v>
      </c>
      <c r="AA5903" s="832">
        <v>0</v>
      </c>
      <c r="AB5903" s="832">
        <v>0</v>
      </c>
      <c r="AC5903" s="832">
        <v>0</v>
      </c>
      <c r="AD5903" s="832">
        <v>0</v>
      </c>
      <c r="AE5903" s="832">
        <v>0</v>
      </c>
      <c r="AF5903" s="832">
        <v>0</v>
      </c>
      <c r="AG5903" s="832">
        <v>0</v>
      </c>
      <c r="AH5903" s="832">
        <v>0</v>
      </c>
      <c r="AI5903" s="832">
        <v>0</v>
      </c>
    </row>
    <row r="5904" spans="1:35" ht="15" customHeight="1">
      <c r="A5904" s="832" t="s">
        <v>1150</v>
      </c>
      <c r="B5904" s="832">
        <v>2026</v>
      </c>
      <c r="C5904" s="832" t="s">
        <v>2664</v>
      </c>
      <c r="D5904" s="832" t="s">
        <v>2665</v>
      </c>
      <c r="E5904" s="832" t="s">
        <v>333</v>
      </c>
      <c r="F5904" s="832" t="s">
        <v>2321</v>
      </c>
      <c r="G5904" s="832">
        <v>7200</v>
      </c>
      <c r="H5904" s="832">
        <v>28200</v>
      </c>
      <c r="I5904" s="832">
        <v>57250</v>
      </c>
      <c r="J5904" s="832">
        <v>70300</v>
      </c>
      <c r="K5904" s="832">
        <v>82000</v>
      </c>
      <c r="L5904" s="832">
        <v>104750</v>
      </c>
      <c r="M5904" s="832">
        <v>117050</v>
      </c>
      <c r="N5904" s="832">
        <v>135650</v>
      </c>
      <c r="O5904" s="832">
        <v>135650</v>
      </c>
      <c r="P5904" s="832">
        <v>0</v>
      </c>
      <c r="Q5904" s="832">
        <v>0</v>
      </c>
      <c r="R5904" s="832">
        <v>0</v>
      </c>
      <c r="S5904" s="832">
        <v>16956.25</v>
      </c>
      <c r="T5904" s="832">
        <v>16956.25</v>
      </c>
      <c r="U5904" s="832">
        <v>0</v>
      </c>
      <c r="V5904" s="832">
        <v>1</v>
      </c>
      <c r="W5904" s="832">
        <v>2</v>
      </c>
      <c r="X5904" s="832">
        <v>3</v>
      </c>
      <c r="Y5904" s="832">
        <v>4</v>
      </c>
      <c r="Z5904" s="832">
        <v>5</v>
      </c>
      <c r="AA5904" s="832">
        <v>6</v>
      </c>
      <c r="AB5904" s="832">
        <v>7</v>
      </c>
      <c r="AC5904" s="832">
        <v>8</v>
      </c>
      <c r="AD5904" s="832">
        <v>8</v>
      </c>
      <c r="AE5904" s="832">
        <v>0</v>
      </c>
      <c r="AF5904" s="832">
        <v>0</v>
      </c>
      <c r="AG5904" s="832">
        <v>0</v>
      </c>
      <c r="AH5904" s="832">
        <v>1</v>
      </c>
      <c r="AI5904" s="832">
        <v>1</v>
      </c>
    </row>
    <row r="5905" spans="1:35" ht="15" customHeight="1">
      <c r="A5905" s="832" t="s">
        <v>1150</v>
      </c>
      <c r="B5905" s="832">
        <v>2026</v>
      </c>
      <c r="C5905" s="832" t="s">
        <v>2666</v>
      </c>
      <c r="D5905" s="832" t="s">
        <v>2667</v>
      </c>
      <c r="E5905" s="832" t="s">
        <v>333</v>
      </c>
      <c r="F5905" s="832" t="s">
        <v>2321</v>
      </c>
      <c r="G5905" s="832">
        <v>41726.410000000003</v>
      </c>
      <c r="H5905" s="832">
        <v>48132.91</v>
      </c>
      <c r="I5905" s="832">
        <v>48653.18</v>
      </c>
      <c r="J5905" s="832">
        <v>64608.18</v>
      </c>
      <c r="K5905" s="832">
        <v>67848.179999999993</v>
      </c>
      <c r="L5905" s="832">
        <v>78748.12</v>
      </c>
      <c r="M5905" s="832">
        <v>84722.29</v>
      </c>
      <c r="N5905" s="832">
        <v>88056.1</v>
      </c>
      <c r="O5905" s="832">
        <v>88056.1</v>
      </c>
      <c r="P5905" s="832">
        <v>0</v>
      </c>
      <c r="Q5905" s="832">
        <v>0</v>
      </c>
      <c r="R5905" s="832">
        <v>0</v>
      </c>
      <c r="S5905" s="832">
        <v>11007.01</v>
      </c>
      <c r="T5905" s="832">
        <v>11007.01</v>
      </c>
      <c r="U5905" s="832">
        <v>0</v>
      </c>
      <c r="V5905" s="832">
        <v>5</v>
      </c>
      <c r="W5905" s="832">
        <v>8</v>
      </c>
      <c r="X5905" s="832">
        <v>7</v>
      </c>
      <c r="Y5905" s="832">
        <v>11</v>
      </c>
      <c r="Z5905" s="832">
        <v>12</v>
      </c>
      <c r="AA5905" s="832">
        <v>10</v>
      </c>
      <c r="AB5905" s="832">
        <v>12</v>
      </c>
      <c r="AC5905" s="832">
        <v>15</v>
      </c>
      <c r="AD5905" s="832">
        <v>15</v>
      </c>
      <c r="AE5905" s="832">
        <v>0</v>
      </c>
      <c r="AF5905" s="832">
        <v>0</v>
      </c>
      <c r="AG5905" s="832">
        <v>0</v>
      </c>
      <c r="AH5905" s="832">
        <v>2</v>
      </c>
      <c r="AI5905" s="832">
        <v>2</v>
      </c>
    </row>
    <row r="5906" spans="1:35" ht="15" customHeight="1">
      <c r="A5906" s="832" t="s">
        <v>1150</v>
      </c>
      <c r="B5906" s="832">
        <v>2026</v>
      </c>
      <c r="C5906" s="832" t="s">
        <v>2668</v>
      </c>
      <c r="D5906" s="832" t="s">
        <v>2669</v>
      </c>
      <c r="E5906" s="832" t="s">
        <v>333</v>
      </c>
      <c r="F5906" s="832" t="s">
        <v>2321</v>
      </c>
      <c r="G5906" s="832">
        <v>0</v>
      </c>
      <c r="H5906" s="832">
        <v>0</v>
      </c>
      <c r="I5906" s="832">
        <v>0</v>
      </c>
      <c r="J5906" s="832">
        <v>0</v>
      </c>
      <c r="K5906" s="832">
        <v>0</v>
      </c>
      <c r="L5906" s="832">
        <v>0</v>
      </c>
      <c r="M5906" s="832">
        <v>0</v>
      </c>
      <c r="N5906" s="832">
        <v>0</v>
      </c>
      <c r="O5906" s="832">
        <v>0</v>
      </c>
      <c r="P5906" s="832">
        <v>0</v>
      </c>
      <c r="Q5906" s="832">
        <v>0</v>
      </c>
      <c r="R5906" s="832">
        <v>0</v>
      </c>
      <c r="S5906" s="832">
        <v>0</v>
      </c>
      <c r="T5906" s="832">
        <v>0</v>
      </c>
      <c r="U5906" s="832">
        <v>0</v>
      </c>
      <c r="V5906" s="832">
        <v>0</v>
      </c>
      <c r="W5906" s="832">
        <v>0</v>
      </c>
      <c r="X5906" s="832">
        <v>0</v>
      </c>
      <c r="Y5906" s="832">
        <v>0</v>
      </c>
      <c r="Z5906" s="832">
        <v>0</v>
      </c>
      <c r="AA5906" s="832">
        <v>0</v>
      </c>
      <c r="AB5906" s="832">
        <v>0</v>
      </c>
      <c r="AC5906" s="832">
        <v>0</v>
      </c>
      <c r="AD5906" s="832">
        <v>0</v>
      </c>
      <c r="AE5906" s="832">
        <v>0</v>
      </c>
      <c r="AF5906" s="832">
        <v>0</v>
      </c>
      <c r="AG5906" s="832">
        <v>0</v>
      </c>
      <c r="AH5906" s="832">
        <v>0</v>
      </c>
      <c r="AI5906" s="832">
        <v>0</v>
      </c>
    </row>
    <row r="5907" spans="1:35" ht="15" customHeight="1">
      <c r="A5907" s="832" t="s">
        <v>1150</v>
      </c>
      <c r="B5907" s="832">
        <v>2026</v>
      </c>
      <c r="C5907" s="832" t="s">
        <v>2670</v>
      </c>
      <c r="D5907" s="832" t="s">
        <v>2671</v>
      </c>
      <c r="E5907" s="832" t="s">
        <v>333</v>
      </c>
      <c r="F5907" s="832" t="s">
        <v>2321</v>
      </c>
      <c r="G5907" s="832">
        <v>0</v>
      </c>
      <c r="H5907" s="832">
        <v>0</v>
      </c>
      <c r="I5907" s="832">
        <v>0</v>
      </c>
      <c r="J5907" s="832">
        <v>0</v>
      </c>
      <c r="K5907" s="832">
        <v>0</v>
      </c>
      <c r="L5907" s="832">
        <v>0</v>
      </c>
      <c r="M5907" s="832">
        <v>0</v>
      </c>
      <c r="N5907" s="832">
        <v>0</v>
      </c>
      <c r="O5907" s="832">
        <v>0</v>
      </c>
      <c r="P5907" s="832">
        <v>0</v>
      </c>
      <c r="Q5907" s="832">
        <v>0</v>
      </c>
      <c r="R5907" s="832">
        <v>0</v>
      </c>
      <c r="S5907" s="832">
        <v>0</v>
      </c>
      <c r="T5907" s="832">
        <v>0</v>
      </c>
      <c r="U5907" s="832">
        <v>0</v>
      </c>
      <c r="V5907" s="832">
        <v>0</v>
      </c>
      <c r="W5907" s="832">
        <v>0</v>
      </c>
      <c r="X5907" s="832">
        <v>0</v>
      </c>
      <c r="Y5907" s="832">
        <v>0</v>
      </c>
      <c r="Z5907" s="832">
        <v>0</v>
      </c>
      <c r="AA5907" s="832">
        <v>0</v>
      </c>
      <c r="AB5907" s="832">
        <v>0</v>
      </c>
      <c r="AC5907" s="832">
        <v>0</v>
      </c>
      <c r="AD5907" s="832">
        <v>0</v>
      </c>
      <c r="AE5907" s="832">
        <v>0</v>
      </c>
      <c r="AF5907" s="832">
        <v>0</v>
      </c>
      <c r="AG5907" s="832">
        <v>0</v>
      </c>
      <c r="AH5907" s="832">
        <v>0</v>
      </c>
      <c r="AI5907" s="832">
        <v>0</v>
      </c>
    </row>
    <row r="5908" spans="1:35" ht="15" customHeight="1">
      <c r="A5908" s="832" t="s">
        <v>1150</v>
      </c>
      <c r="B5908" s="832">
        <v>2026</v>
      </c>
      <c r="C5908" s="832" t="s">
        <v>2672</v>
      </c>
      <c r="D5908" s="832" t="s">
        <v>2673</v>
      </c>
      <c r="E5908" s="832" t="s">
        <v>333</v>
      </c>
      <c r="F5908" s="832" t="s">
        <v>1119</v>
      </c>
      <c r="G5908" s="832">
        <v>3934.36</v>
      </c>
      <c r="H5908" s="832">
        <v>8944.4599999999991</v>
      </c>
      <c r="I5908" s="832">
        <v>15238.92</v>
      </c>
      <c r="J5908" s="832">
        <v>23167.96</v>
      </c>
      <c r="K5908" s="832">
        <v>31547.25</v>
      </c>
      <c r="L5908" s="832">
        <v>38480.11</v>
      </c>
      <c r="M5908" s="832">
        <v>43304.41</v>
      </c>
      <c r="N5908" s="832">
        <v>48693.8</v>
      </c>
      <c r="O5908" s="832">
        <v>48696.480000000003</v>
      </c>
      <c r="P5908" s="832">
        <v>0</v>
      </c>
      <c r="Q5908" s="832">
        <v>0</v>
      </c>
      <c r="R5908" s="832">
        <v>0</v>
      </c>
      <c r="S5908" s="832">
        <v>6086.73</v>
      </c>
      <c r="T5908" s="832">
        <v>6086.73</v>
      </c>
      <c r="U5908" s="832">
        <v>0</v>
      </c>
      <c r="V5908" s="832">
        <v>0</v>
      </c>
      <c r="W5908" s="832">
        <v>0</v>
      </c>
      <c r="X5908" s="832">
        <v>0</v>
      </c>
      <c r="Y5908" s="832">
        <v>0</v>
      </c>
      <c r="Z5908" s="832">
        <v>0</v>
      </c>
      <c r="AA5908" s="832">
        <v>0</v>
      </c>
      <c r="AB5908" s="832">
        <v>0</v>
      </c>
      <c r="AC5908" s="832">
        <v>0</v>
      </c>
      <c r="AD5908" s="832">
        <v>0</v>
      </c>
      <c r="AE5908" s="832">
        <v>0</v>
      </c>
      <c r="AF5908" s="832">
        <v>0</v>
      </c>
      <c r="AG5908" s="832">
        <v>0</v>
      </c>
      <c r="AH5908" s="832">
        <v>0</v>
      </c>
      <c r="AI5908" s="832">
        <v>0</v>
      </c>
    </row>
    <row r="5909" spans="1:35" ht="15" customHeight="1">
      <c r="A5909" s="832" t="s">
        <v>1150</v>
      </c>
      <c r="B5909" s="832">
        <v>2026</v>
      </c>
      <c r="C5909" s="832" t="s">
        <v>2674</v>
      </c>
      <c r="D5909" s="832" t="s">
        <v>2675</v>
      </c>
      <c r="E5909" s="832" t="s">
        <v>333</v>
      </c>
      <c r="F5909" s="832" t="s">
        <v>1119</v>
      </c>
      <c r="G5909" s="832">
        <v>0</v>
      </c>
      <c r="H5909" s="832">
        <v>0</v>
      </c>
      <c r="I5909" s="832">
        <v>0</v>
      </c>
      <c r="J5909" s="832">
        <v>0</v>
      </c>
      <c r="K5909" s="832">
        <v>0</v>
      </c>
      <c r="L5909" s="832">
        <v>0</v>
      </c>
      <c r="M5909" s="832">
        <v>0</v>
      </c>
      <c r="N5909" s="832">
        <v>0</v>
      </c>
      <c r="O5909" s="832">
        <v>0</v>
      </c>
      <c r="P5909" s="832">
        <v>0</v>
      </c>
      <c r="Q5909" s="832">
        <v>0</v>
      </c>
      <c r="R5909" s="832">
        <v>0</v>
      </c>
      <c r="S5909" s="832">
        <v>0</v>
      </c>
      <c r="T5909" s="832">
        <v>0</v>
      </c>
      <c r="U5909" s="832">
        <v>0</v>
      </c>
      <c r="V5909" s="832">
        <v>0</v>
      </c>
      <c r="W5909" s="832">
        <v>0</v>
      </c>
      <c r="X5909" s="832">
        <v>0</v>
      </c>
      <c r="Y5909" s="832">
        <v>0</v>
      </c>
      <c r="Z5909" s="832">
        <v>0</v>
      </c>
      <c r="AA5909" s="832">
        <v>0</v>
      </c>
      <c r="AB5909" s="832">
        <v>0</v>
      </c>
      <c r="AC5909" s="832">
        <v>0</v>
      </c>
      <c r="AD5909" s="832">
        <v>0</v>
      </c>
      <c r="AE5909" s="832">
        <v>0</v>
      </c>
      <c r="AF5909" s="832">
        <v>0</v>
      </c>
      <c r="AG5909" s="832">
        <v>0</v>
      </c>
      <c r="AH5909" s="832">
        <v>0</v>
      </c>
      <c r="AI5909" s="832">
        <v>0</v>
      </c>
    </row>
    <row r="5910" spans="1:35" ht="15" customHeight="1">
      <c r="A5910" s="832" t="s">
        <v>1150</v>
      </c>
      <c r="B5910" s="832">
        <v>2026</v>
      </c>
      <c r="C5910" s="832" t="s">
        <v>2676</v>
      </c>
      <c r="D5910" s="832" t="s">
        <v>2677</v>
      </c>
      <c r="E5910" s="832" t="s">
        <v>333</v>
      </c>
      <c r="F5910" s="832" t="s">
        <v>1119</v>
      </c>
      <c r="G5910" s="832">
        <v>0</v>
      </c>
      <c r="H5910" s="832">
        <v>0</v>
      </c>
      <c r="I5910" s="832">
        <v>0</v>
      </c>
      <c r="J5910" s="832">
        <v>0</v>
      </c>
      <c r="K5910" s="832">
        <v>2565.52</v>
      </c>
      <c r="L5910" s="832">
        <v>6772.47</v>
      </c>
      <c r="M5910" s="832">
        <v>7870.83</v>
      </c>
      <c r="N5910" s="832">
        <v>11194.74</v>
      </c>
      <c r="O5910" s="832">
        <v>11194.74</v>
      </c>
      <c r="P5910" s="832">
        <v>0</v>
      </c>
      <c r="Q5910" s="832">
        <v>0</v>
      </c>
      <c r="R5910" s="832">
        <v>0</v>
      </c>
      <c r="S5910" s="832">
        <v>1399.34</v>
      </c>
      <c r="T5910" s="832">
        <v>1399.34</v>
      </c>
      <c r="U5910" s="832">
        <v>0</v>
      </c>
      <c r="V5910" s="832">
        <v>0</v>
      </c>
      <c r="W5910" s="832">
        <v>0</v>
      </c>
      <c r="X5910" s="832">
        <v>0</v>
      </c>
      <c r="Y5910" s="832">
        <v>0</v>
      </c>
      <c r="Z5910" s="832">
        <v>0</v>
      </c>
      <c r="AA5910" s="832">
        <v>0</v>
      </c>
      <c r="AB5910" s="832">
        <v>0</v>
      </c>
      <c r="AC5910" s="832">
        <v>0</v>
      </c>
      <c r="AD5910" s="832">
        <v>0</v>
      </c>
      <c r="AE5910" s="832">
        <v>0</v>
      </c>
      <c r="AF5910" s="832">
        <v>0</v>
      </c>
      <c r="AG5910" s="832">
        <v>0</v>
      </c>
      <c r="AH5910" s="832">
        <v>0</v>
      </c>
      <c r="AI5910" s="832">
        <v>0</v>
      </c>
    </row>
    <row r="5911" spans="1:35" ht="15" customHeight="1">
      <c r="A5911" s="832" t="s">
        <v>1150</v>
      </c>
      <c r="B5911" s="832">
        <v>2026</v>
      </c>
      <c r="C5911" s="832" t="s">
        <v>2678</v>
      </c>
      <c r="D5911" s="832" t="s">
        <v>2679</v>
      </c>
      <c r="E5911" s="832" t="s">
        <v>333</v>
      </c>
      <c r="F5911" s="832" t="s">
        <v>1119</v>
      </c>
      <c r="G5911" s="832">
        <v>0</v>
      </c>
      <c r="H5911" s="832">
        <v>0</v>
      </c>
      <c r="I5911" s="832">
        <v>0</v>
      </c>
      <c r="J5911" s="832">
        <v>0</v>
      </c>
      <c r="K5911" s="832">
        <v>0</v>
      </c>
      <c r="L5911" s="832">
        <v>0</v>
      </c>
      <c r="M5911" s="832">
        <v>0</v>
      </c>
      <c r="N5911" s="832">
        <v>0</v>
      </c>
      <c r="O5911" s="832">
        <v>0</v>
      </c>
      <c r="P5911" s="832">
        <v>0</v>
      </c>
      <c r="Q5911" s="832">
        <v>0</v>
      </c>
      <c r="R5911" s="832">
        <v>0</v>
      </c>
      <c r="S5911" s="832">
        <v>0</v>
      </c>
      <c r="T5911" s="832">
        <v>0</v>
      </c>
      <c r="U5911" s="832">
        <v>0</v>
      </c>
      <c r="V5911" s="832">
        <v>0</v>
      </c>
      <c r="W5911" s="832">
        <v>0</v>
      </c>
      <c r="X5911" s="832">
        <v>0</v>
      </c>
      <c r="Y5911" s="832">
        <v>0</v>
      </c>
      <c r="Z5911" s="832">
        <v>0</v>
      </c>
      <c r="AA5911" s="832">
        <v>0</v>
      </c>
      <c r="AB5911" s="832">
        <v>0</v>
      </c>
      <c r="AC5911" s="832">
        <v>0</v>
      </c>
      <c r="AD5911" s="832">
        <v>0</v>
      </c>
      <c r="AE5911" s="832">
        <v>0</v>
      </c>
      <c r="AF5911" s="832">
        <v>0</v>
      </c>
      <c r="AG5911" s="832">
        <v>0</v>
      </c>
      <c r="AH5911" s="832">
        <v>0</v>
      </c>
      <c r="AI5911" s="832">
        <v>0</v>
      </c>
    </row>
    <row r="5912" spans="1:35" ht="15" customHeight="1">
      <c r="A5912" s="832" t="s">
        <v>1150</v>
      </c>
      <c r="B5912" s="832">
        <v>2026</v>
      </c>
      <c r="C5912" s="832" t="s">
        <v>2680</v>
      </c>
      <c r="D5912" s="832" t="s">
        <v>2681</v>
      </c>
      <c r="E5912" s="832" t="s">
        <v>333</v>
      </c>
      <c r="F5912" s="832" t="s">
        <v>1119</v>
      </c>
      <c r="G5912" s="832">
        <v>0</v>
      </c>
      <c r="H5912" s="832">
        <v>0</v>
      </c>
      <c r="I5912" s="832">
        <v>0</v>
      </c>
      <c r="J5912" s="832">
        <v>0</v>
      </c>
      <c r="K5912" s="832">
        <v>0</v>
      </c>
      <c r="L5912" s="832">
        <v>0</v>
      </c>
      <c r="M5912" s="832">
        <v>0</v>
      </c>
      <c r="N5912" s="832">
        <v>0</v>
      </c>
      <c r="O5912" s="832">
        <v>0</v>
      </c>
      <c r="P5912" s="832">
        <v>0</v>
      </c>
      <c r="Q5912" s="832">
        <v>0</v>
      </c>
      <c r="R5912" s="832">
        <v>0</v>
      </c>
      <c r="S5912" s="832">
        <v>0</v>
      </c>
      <c r="T5912" s="832">
        <v>0</v>
      </c>
      <c r="U5912" s="832">
        <v>0</v>
      </c>
      <c r="V5912" s="832">
        <v>0</v>
      </c>
      <c r="W5912" s="832">
        <v>0</v>
      </c>
      <c r="X5912" s="832">
        <v>0</v>
      </c>
      <c r="Y5912" s="832">
        <v>0</v>
      </c>
      <c r="Z5912" s="832">
        <v>0</v>
      </c>
      <c r="AA5912" s="832">
        <v>0</v>
      </c>
      <c r="AB5912" s="832">
        <v>0</v>
      </c>
      <c r="AC5912" s="832">
        <v>0</v>
      </c>
      <c r="AD5912" s="832">
        <v>0</v>
      </c>
      <c r="AE5912" s="832">
        <v>0</v>
      </c>
      <c r="AF5912" s="832">
        <v>0</v>
      </c>
      <c r="AG5912" s="832">
        <v>0</v>
      </c>
      <c r="AH5912" s="832">
        <v>0</v>
      </c>
      <c r="AI5912" s="832">
        <v>0</v>
      </c>
    </row>
    <row r="5913" spans="1:35" ht="15" customHeight="1">
      <c r="A5913" s="832" t="s">
        <v>1150</v>
      </c>
      <c r="B5913" s="832">
        <v>2026</v>
      </c>
      <c r="C5913" s="832" t="s">
        <v>2682</v>
      </c>
      <c r="D5913" s="832" t="s">
        <v>2683</v>
      </c>
      <c r="E5913" s="832" t="s">
        <v>333</v>
      </c>
      <c r="F5913" s="832" t="s">
        <v>1119</v>
      </c>
      <c r="G5913" s="832">
        <v>0</v>
      </c>
      <c r="H5913" s="832">
        <v>0</v>
      </c>
      <c r="I5913" s="832">
        <v>0</v>
      </c>
      <c r="J5913" s="832">
        <v>0</v>
      </c>
      <c r="K5913" s="832">
        <v>0</v>
      </c>
      <c r="L5913" s="832">
        <v>0</v>
      </c>
      <c r="M5913" s="832">
        <v>0</v>
      </c>
      <c r="N5913" s="832">
        <v>0</v>
      </c>
      <c r="O5913" s="832">
        <v>0</v>
      </c>
      <c r="P5913" s="832">
        <v>0</v>
      </c>
      <c r="Q5913" s="832">
        <v>0</v>
      </c>
      <c r="R5913" s="832">
        <v>0</v>
      </c>
      <c r="S5913" s="832">
        <v>0</v>
      </c>
      <c r="T5913" s="832">
        <v>0</v>
      </c>
      <c r="U5913" s="832">
        <v>0</v>
      </c>
      <c r="V5913" s="832">
        <v>0</v>
      </c>
      <c r="W5913" s="832">
        <v>0</v>
      </c>
      <c r="X5913" s="832">
        <v>0</v>
      </c>
      <c r="Y5913" s="832">
        <v>0</v>
      </c>
      <c r="Z5913" s="832">
        <v>0</v>
      </c>
      <c r="AA5913" s="832">
        <v>0</v>
      </c>
      <c r="AB5913" s="832">
        <v>0</v>
      </c>
      <c r="AC5913" s="832">
        <v>0</v>
      </c>
      <c r="AD5913" s="832">
        <v>0</v>
      </c>
      <c r="AE5913" s="832">
        <v>0</v>
      </c>
      <c r="AF5913" s="832">
        <v>0</v>
      </c>
      <c r="AG5913" s="832">
        <v>0</v>
      </c>
      <c r="AH5913" s="832">
        <v>0</v>
      </c>
      <c r="AI5913" s="832">
        <v>0</v>
      </c>
    </row>
    <row r="5914" spans="1:35" ht="15" customHeight="1">
      <c r="A5914" s="832" t="s">
        <v>1150</v>
      </c>
      <c r="B5914" s="832">
        <v>2026</v>
      </c>
      <c r="C5914" s="832" t="s">
        <v>2684</v>
      </c>
      <c r="D5914" s="832" t="s">
        <v>2685</v>
      </c>
      <c r="E5914" s="832" t="s">
        <v>333</v>
      </c>
      <c r="F5914" s="832" t="s">
        <v>1119</v>
      </c>
      <c r="G5914" s="832">
        <v>0</v>
      </c>
      <c r="H5914" s="832">
        <v>0</v>
      </c>
      <c r="I5914" s="832">
        <v>0</v>
      </c>
      <c r="J5914" s="832">
        <v>0</v>
      </c>
      <c r="K5914" s="832">
        <v>0</v>
      </c>
      <c r="L5914" s="832">
        <v>0</v>
      </c>
      <c r="M5914" s="832">
        <v>0</v>
      </c>
      <c r="N5914" s="832">
        <v>0</v>
      </c>
      <c r="O5914" s="832">
        <v>0</v>
      </c>
      <c r="P5914" s="832">
        <v>0</v>
      </c>
      <c r="Q5914" s="832">
        <v>0</v>
      </c>
      <c r="R5914" s="832">
        <v>0</v>
      </c>
      <c r="S5914" s="832">
        <v>0</v>
      </c>
      <c r="T5914" s="832">
        <v>0</v>
      </c>
      <c r="U5914" s="832">
        <v>0</v>
      </c>
      <c r="V5914" s="832">
        <v>0</v>
      </c>
      <c r="W5914" s="832">
        <v>0</v>
      </c>
      <c r="X5914" s="832">
        <v>0</v>
      </c>
      <c r="Y5914" s="832">
        <v>0</v>
      </c>
      <c r="Z5914" s="832">
        <v>0</v>
      </c>
      <c r="AA5914" s="832">
        <v>0</v>
      </c>
      <c r="AB5914" s="832">
        <v>0</v>
      </c>
      <c r="AC5914" s="832">
        <v>0</v>
      </c>
      <c r="AD5914" s="832">
        <v>0</v>
      </c>
      <c r="AE5914" s="832">
        <v>0</v>
      </c>
      <c r="AF5914" s="832">
        <v>0</v>
      </c>
      <c r="AG5914" s="832">
        <v>0</v>
      </c>
      <c r="AH5914" s="832">
        <v>0</v>
      </c>
      <c r="AI5914" s="832">
        <v>0</v>
      </c>
    </row>
    <row r="5915" spans="1:35" ht="15" customHeight="1">
      <c r="A5915" s="832" t="s">
        <v>1150</v>
      </c>
      <c r="B5915" s="832">
        <v>2026</v>
      </c>
      <c r="C5915" s="832" t="s">
        <v>2686</v>
      </c>
      <c r="D5915" s="832" t="s">
        <v>2687</v>
      </c>
      <c r="E5915" s="832" t="s">
        <v>333</v>
      </c>
      <c r="F5915" s="832" t="s">
        <v>1119</v>
      </c>
      <c r="G5915" s="832">
        <v>0</v>
      </c>
      <c r="H5915" s="832">
        <v>0</v>
      </c>
      <c r="I5915" s="832">
        <v>0</v>
      </c>
      <c r="J5915" s="832">
        <v>0</v>
      </c>
      <c r="K5915" s="832">
        <v>0</v>
      </c>
      <c r="L5915" s="832">
        <v>0</v>
      </c>
      <c r="M5915" s="832">
        <v>0</v>
      </c>
      <c r="N5915" s="832">
        <v>0</v>
      </c>
      <c r="O5915" s="832">
        <v>0</v>
      </c>
      <c r="P5915" s="832">
        <v>0</v>
      </c>
      <c r="Q5915" s="832">
        <v>0</v>
      </c>
      <c r="R5915" s="832">
        <v>0</v>
      </c>
      <c r="S5915" s="832">
        <v>0</v>
      </c>
      <c r="T5915" s="832">
        <v>0</v>
      </c>
      <c r="U5915" s="832">
        <v>0</v>
      </c>
      <c r="V5915" s="832">
        <v>0</v>
      </c>
      <c r="W5915" s="832">
        <v>0</v>
      </c>
      <c r="X5915" s="832">
        <v>0</v>
      </c>
      <c r="Y5915" s="832">
        <v>0</v>
      </c>
      <c r="Z5915" s="832">
        <v>0</v>
      </c>
      <c r="AA5915" s="832">
        <v>0</v>
      </c>
      <c r="AB5915" s="832">
        <v>0</v>
      </c>
      <c r="AC5915" s="832">
        <v>0</v>
      </c>
      <c r="AD5915" s="832">
        <v>0</v>
      </c>
      <c r="AE5915" s="832">
        <v>0</v>
      </c>
      <c r="AF5915" s="832">
        <v>0</v>
      </c>
      <c r="AG5915" s="832">
        <v>0</v>
      </c>
      <c r="AH5915" s="832">
        <v>0</v>
      </c>
      <c r="AI5915" s="832">
        <v>0</v>
      </c>
    </row>
    <row r="5916" spans="1:35" ht="15" customHeight="1">
      <c r="A5916" s="832" t="s">
        <v>1150</v>
      </c>
      <c r="B5916" s="832">
        <v>2026</v>
      </c>
      <c r="C5916" s="832" t="s">
        <v>2688</v>
      </c>
      <c r="D5916" s="832" t="s">
        <v>2689</v>
      </c>
      <c r="E5916" s="832" t="s">
        <v>333</v>
      </c>
      <c r="F5916" s="832" t="s">
        <v>1119</v>
      </c>
      <c r="G5916" s="832">
        <v>0</v>
      </c>
      <c r="H5916" s="832">
        <v>0</v>
      </c>
      <c r="I5916" s="832">
        <v>0</v>
      </c>
      <c r="J5916" s="832">
        <v>0</v>
      </c>
      <c r="K5916" s="832">
        <v>0</v>
      </c>
      <c r="L5916" s="832">
        <v>0</v>
      </c>
      <c r="M5916" s="832">
        <v>0</v>
      </c>
      <c r="N5916" s="832">
        <v>0</v>
      </c>
      <c r="O5916" s="832">
        <v>0</v>
      </c>
      <c r="P5916" s="832">
        <v>0</v>
      </c>
      <c r="Q5916" s="832">
        <v>0</v>
      </c>
      <c r="R5916" s="832">
        <v>0</v>
      </c>
      <c r="S5916" s="832">
        <v>0</v>
      </c>
      <c r="T5916" s="832">
        <v>0</v>
      </c>
      <c r="U5916" s="832">
        <v>0</v>
      </c>
      <c r="V5916" s="832">
        <v>0</v>
      </c>
      <c r="W5916" s="832">
        <v>0</v>
      </c>
      <c r="X5916" s="832">
        <v>0</v>
      </c>
      <c r="Y5916" s="832">
        <v>0</v>
      </c>
      <c r="Z5916" s="832">
        <v>0</v>
      </c>
      <c r="AA5916" s="832">
        <v>0</v>
      </c>
      <c r="AB5916" s="832">
        <v>0</v>
      </c>
      <c r="AC5916" s="832">
        <v>0</v>
      </c>
      <c r="AD5916" s="832">
        <v>0</v>
      </c>
      <c r="AE5916" s="832">
        <v>0</v>
      </c>
      <c r="AF5916" s="832">
        <v>0</v>
      </c>
      <c r="AG5916" s="832">
        <v>0</v>
      </c>
      <c r="AH5916" s="832">
        <v>0</v>
      </c>
      <c r="AI5916" s="832">
        <v>0</v>
      </c>
    </row>
    <row r="5917" spans="1:35" ht="15" customHeight="1">
      <c r="A5917" s="832" t="s">
        <v>1150</v>
      </c>
      <c r="B5917" s="832">
        <v>2026</v>
      </c>
      <c r="C5917" s="832" t="s">
        <v>2690</v>
      </c>
      <c r="D5917" s="832" t="s">
        <v>2691</v>
      </c>
      <c r="E5917" s="832" t="s">
        <v>333</v>
      </c>
      <c r="F5917" s="832" t="s">
        <v>1119</v>
      </c>
      <c r="G5917" s="832">
        <v>0</v>
      </c>
      <c r="H5917" s="832">
        <v>0</v>
      </c>
      <c r="I5917" s="832">
        <v>0</v>
      </c>
      <c r="J5917" s="832">
        <v>0</v>
      </c>
      <c r="K5917" s="832">
        <v>0</v>
      </c>
      <c r="L5917" s="832">
        <v>0</v>
      </c>
      <c r="M5917" s="832">
        <v>0</v>
      </c>
      <c r="N5917" s="832">
        <v>0</v>
      </c>
      <c r="O5917" s="832">
        <v>0</v>
      </c>
      <c r="P5917" s="832">
        <v>0</v>
      </c>
      <c r="Q5917" s="832">
        <v>0</v>
      </c>
      <c r="R5917" s="832">
        <v>0</v>
      </c>
      <c r="S5917" s="832">
        <v>0</v>
      </c>
      <c r="T5917" s="832">
        <v>0</v>
      </c>
      <c r="U5917" s="832">
        <v>0</v>
      </c>
      <c r="V5917" s="832">
        <v>0</v>
      </c>
      <c r="W5917" s="832">
        <v>0</v>
      </c>
      <c r="X5917" s="832">
        <v>0</v>
      </c>
      <c r="Y5917" s="832">
        <v>0</v>
      </c>
      <c r="Z5917" s="832">
        <v>0</v>
      </c>
      <c r="AA5917" s="832">
        <v>0</v>
      </c>
      <c r="AB5917" s="832">
        <v>0</v>
      </c>
      <c r="AC5917" s="832">
        <v>0</v>
      </c>
      <c r="AD5917" s="832">
        <v>0</v>
      </c>
      <c r="AE5917" s="832">
        <v>0</v>
      </c>
      <c r="AF5917" s="832">
        <v>0</v>
      </c>
      <c r="AG5917" s="832">
        <v>0</v>
      </c>
      <c r="AH5917" s="832">
        <v>0</v>
      </c>
      <c r="AI5917" s="832">
        <v>0</v>
      </c>
    </row>
    <row r="5918" spans="1:35" ht="15" customHeight="1">
      <c r="A5918" s="832" t="s">
        <v>1150</v>
      </c>
      <c r="B5918" s="832">
        <v>2026</v>
      </c>
      <c r="C5918" s="832" t="s">
        <v>2692</v>
      </c>
      <c r="D5918" s="832" t="s">
        <v>2693</v>
      </c>
      <c r="E5918" s="832" t="s">
        <v>333</v>
      </c>
      <c r="F5918" s="832" t="s">
        <v>1119</v>
      </c>
      <c r="G5918" s="832">
        <v>0</v>
      </c>
      <c r="H5918" s="832">
        <v>0</v>
      </c>
      <c r="I5918" s="832">
        <v>0</v>
      </c>
      <c r="J5918" s="832">
        <v>0</v>
      </c>
      <c r="K5918" s="832">
        <v>0</v>
      </c>
      <c r="L5918" s="832">
        <v>0</v>
      </c>
      <c r="M5918" s="832">
        <v>0</v>
      </c>
      <c r="N5918" s="832">
        <v>0</v>
      </c>
      <c r="O5918" s="832">
        <v>0</v>
      </c>
      <c r="P5918" s="832">
        <v>0</v>
      </c>
      <c r="Q5918" s="832">
        <v>0</v>
      </c>
      <c r="R5918" s="832">
        <v>0</v>
      </c>
      <c r="S5918" s="832">
        <v>0</v>
      </c>
      <c r="T5918" s="832">
        <v>0</v>
      </c>
      <c r="U5918" s="832">
        <v>0</v>
      </c>
      <c r="V5918" s="832">
        <v>0</v>
      </c>
      <c r="W5918" s="832">
        <v>0</v>
      </c>
      <c r="X5918" s="832">
        <v>0</v>
      </c>
      <c r="Y5918" s="832">
        <v>0</v>
      </c>
      <c r="Z5918" s="832">
        <v>0</v>
      </c>
      <c r="AA5918" s="832">
        <v>0</v>
      </c>
      <c r="AB5918" s="832">
        <v>0</v>
      </c>
      <c r="AC5918" s="832">
        <v>0</v>
      </c>
      <c r="AD5918" s="832">
        <v>0</v>
      </c>
      <c r="AE5918" s="832">
        <v>0</v>
      </c>
      <c r="AF5918" s="832">
        <v>0</v>
      </c>
      <c r="AG5918" s="832">
        <v>0</v>
      </c>
      <c r="AH5918" s="832">
        <v>0</v>
      </c>
      <c r="AI5918" s="832">
        <v>0</v>
      </c>
    </row>
    <row r="5919" spans="1:35" ht="15" customHeight="1">
      <c r="A5919" s="832" t="s">
        <v>1150</v>
      </c>
      <c r="B5919" s="832">
        <v>2026</v>
      </c>
      <c r="C5919" s="832" t="s">
        <v>2694</v>
      </c>
      <c r="D5919" s="832" t="s">
        <v>2695</v>
      </c>
      <c r="E5919" s="832" t="s">
        <v>333</v>
      </c>
      <c r="F5919" s="832" t="s">
        <v>1119</v>
      </c>
      <c r="G5919" s="832">
        <v>0</v>
      </c>
      <c r="H5919" s="832">
        <v>0</v>
      </c>
      <c r="I5919" s="832">
        <v>0</v>
      </c>
      <c r="J5919" s="832">
        <v>0</v>
      </c>
      <c r="K5919" s="832">
        <v>0</v>
      </c>
      <c r="L5919" s="832">
        <v>0</v>
      </c>
      <c r="M5919" s="832">
        <v>0</v>
      </c>
      <c r="N5919" s="832">
        <v>0</v>
      </c>
      <c r="O5919" s="832">
        <v>0</v>
      </c>
      <c r="P5919" s="832">
        <v>0</v>
      </c>
      <c r="Q5919" s="832">
        <v>0</v>
      </c>
      <c r="R5919" s="832">
        <v>0</v>
      </c>
      <c r="S5919" s="832">
        <v>0</v>
      </c>
      <c r="T5919" s="832">
        <v>0</v>
      </c>
      <c r="U5919" s="832">
        <v>0</v>
      </c>
      <c r="V5919" s="832">
        <v>0</v>
      </c>
      <c r="W5919" s="832">
        <v>0</v>
      </c>
      <c r="X5919" s="832">
        <v>0</v>
      </c>
      <c r="Y5919" s="832">
        <v>0</v>
      </c>
      <c r="Z5919" s="832">
        <v>0</v>
      </c>
      <c r="AA5919" s="832">
        <v>0</v>
      </c>
      <c r="AB5919" s="832">
        <v>0</v>
      </c>
      <c r="AC5919" s="832">
        <v>0</v>
      </c>
      <c r="AD5919" s="832">
        <v>0</v>
      </c>
      <c r="AE5919" s="832">
        <v>0</v>
      </c>
      <c r="AF5919" s="832">
        <v>0</v>
      </c>
      <c r="AG5919" s="832">
        <v>0</v>
      </c>
      <c r="AH5919" s="832">
        <v>0</v>
      </c>
      <c r="AI5919" s="832">
        <v>0</v>
      </c>
    </row>
    <row r="5920" spans="1:35" ht="15" customHeight="1">
      <c r="A5920" s="832" t="s">
        <v>1150</v>
      </c>
      <c r="B5920" s="832">
        <v>2026</v>
      </c>
      <c r="C5920" s="832" t="s">
        <v>2696</v>
      </c>
      <c r="D5920" s="832" t="s">
        <v>2697</v>
      </c>
      <c r="E5920" s="832" t="s">
        <v>333</v>
      </c>
      <c r="F5920" s="832" t="s">
        <v>1119</v>
      </c>
      <c r="G5920" s="832">
        <v>0</v>
      </c>
      <c r="H5920" s="832">
        <v>0</v>
      </c>
      <c r="I5920" s="832">
        <v>0</v>
      </c>
      <c r="J5920" s="832">
        <v>0</v>
      </c>
      <c r="K5920" s="832">
        <v>0</v>
      </c>
      <c r="L5920" s="832">
        <v>0</v>
      </c>
      <c r="M5920" s="832">
        <v>0</v>
      </c>
      <c r="N5920" s="832">
        <v>0</v>
      </c>
      <c r="O5920" s="832">
        <v>0</v>
      </c>
      <c r="P5920" s="832">
        <v>0</v>
      </c>
      <c r="Q5920" s="832">
        <v>0</v>
      </c>
      <c r="R5920" s="832">
        <v>0</v>
      </c>
      <c r="S5920" s="832">
        <v>0</v>
      </c>
      <c r="T5920" s="832">
        <v>0</v>
      </c>
      <c r="U5920" s="832">
        <v>0</v>
      </c>
      <c r="V5920" s="832">
        <v>0</v>
      </c>
      <c r="W5920" s="832">
        <v>0</v>
      </c>
      <c r="X5920" s="832">
        <v>0</v>
      </c>
      <c r="Y5920" s="832">
        <v>0</v>
      </c>
      <c r="Z5920" s="832">
        <v>0</v>
      </c>
      <c r="AA5920" s="832">
        <v>0</v>
      </c>
      <c r="AB5920" s="832">
        <v>0</v>
      </c>
      <c r="AC5920" s="832">
        <v>0</v>
      </c>
      <c r="AD5920" s="832">
        <v>0</v>
      </c>
      <c r="AE5920" s="832">
        <v>0</v>
      </c>
      <c r="AF5920" s="832">
        <v>0</v>
      </c>
      <c r="AG5920" s="832">
        <v>0</v>
      </c>
      <c r="AH5920" s="832">
        <v>0</v>
      </c>
      <c r="AI5920" s="832">
        <v>0</v>
      </c>
    </row>
    <row r="5921" spans="1:35" ht="15" customHeight="1">
      <c r="A5921" s="832" t="s">
        <v>1150</v>
      </c>
      <c r="B5921" s="832">
        <v>2026</v>
      </c>
      <c r="C5921" s="832" t="s">
        <v>2698</v>
      </c>
      <c r="D5921" s="832" t="s">
        <v>2699</v>
      </c>
      <c r="E5921" s="832" t="s">
        <v>333</v>
      </c>
      <c r="F5921" s="832" t="s">
        <v>1119</v>
      </c>
      <c r="G5921" s="832">
        <v>0</v>
      </c>
      <c r="H5921" s="832">
        <v>0</v>
      </c>
      <c r="I5921" s="832">
        <v>0</v>
      </c>
      <c r="J5921" s="832">
        <v>0</v>
      </c>
      <c r="K5921" s="832">
        <v>0</v>
      </c>
      <c r="L5921" s="832">
        <v>0</v>
      </c>
      <c r="M5921" s="832">
        <v>0</v>
      </c>
      <c r="N5921" s="832">
        <v>0</v>
      </c>
      <c r="O5921" s="832">
        <v>0</v>
      </c>
      <c r="P5921" s="832">
        <v>0</v>
      </c>
      <c r="Q5921" s="832">
        <v>0</v>
      </c>
      <c r="R5921" s="832">
        <v>0</v>
      </c>
      <c r="S5921" s="832">
        <v>0</v>
      </c>
      <c r="T5921" s="832">
        <v>0</v>
      </c>
      <c r="U5921" s="832">
        <v>0</v>
      </c>
      <c r="V5921" s="832">
        <v>0</v>
      </c>
      <c r="W5921" s="832">
        <v>0</v>
      </c>
      <c r="X5921" s="832">
        <v>0</v>
      </c>
      <c r="Y5921" s="832">
        <v>0</v>
      </c>
      <c r="Z5921" s="832">
        <v>0</v>
      </c>
      <c r="AA5921" s="832">
        <v>0</v>
      </c>
      <c r="AB5921" s="832">
        <v>0</v>
      </c>
      <c r="AC5921" s="832">
        <v>0</v>
      </c>
      <c r="AD5921" s="832">
        <v>0</v>
      </c>
      <c r="AE5921" s="832">
        <v>0</v>
      </c>
      <c r="AF5921" s="832">
        <v>0</v>
      </c>
      <c r="AG5921" s="832">
        <v>0</v>
      </c>
      <c r="AH5921" s="832">
        <v>0</v>
      </c>
      <c r="AI5921" s="832">
        <v>0</v>
      </c>
    </row>
    <row r="5922" spans="1:35" ht="15" customHeight="1">
      <c r="A5922" s="832" t="s">
        <v>1150</v>
      </c>
      <c r="B5922" s="832">
        <v>2026</v>
      </c>
      <c r="C5922" s="832" t="s">
        <v>2700</v>
      </c>
      <c r="D5922" s="832" t="s">
        <v>2701</v>
      </c>
      <c r="E5922" s="832" t="s">
        <v>333</v>
      </c>
      <c r="F5922" s="832" t="s">
        <v>1119</v>
      </c>
      <c r="G5922" s="832">
        <v>0</v>
      </c>
      <c r="H5922" s="832">
        <v>0</v>
      </c>
      <c r="I5922" s="832">
        <v>0</v>
      </c>
      <c r="J5922" s="832">
        <v>0</v>
      </c>
      <c r="K5922" s="832">
        <v>0</v>
      </c>
      <c r="L5922" s="832">
        <v>0</v>
      </c>
      <c r="M5922" s="832">
        <v>0</v>
      </c>
      <c r="N5922" s="832">
        <v>0</v>
      </c>
      <c r="O5922" s="832">
        <v>0</v>
      </c>
      <c r="P5922" s="832">
        <v>0</v>
      </c>
      <c r="Q5922" s="832">
        <v>0</v>
      </c>
      <c r="R5922" s="832">
        <v>0</v>
      </c>
      <c r="S5922" s="832">
        <v>0</v>
      </c>
      <c r="T5922" s="832">
        <v>0</v>
      </c>
      <c r="U5922" s="832">
        <v>0</v>
      </c>
      <c r="V5922" s="832">
        <v>0</v>
      </c>
      <c r="W5922" s="832">
        <v>0</v>
      </c>
      <c r="X5922" s="832">
        <v>0</v>
      </c>
      <c r="Y5922" s="832">
        <v>0</v>
      </c>
      <c r="Z5922" s="832">
        <v>0</v>
      </c>
      <c r="AA5922" s="832">
        <v>0</v>
      </c>
      <c r="AB5922" s="832">
        <v>0</v>
      </c>
      <c r="AC5922" s="832">
        <v>0</v>
      </c>
      <c r="AD5922" s="832">
        <v>0</v>
      </c>
      <c r="AE5922" s="832">
        <v>0</v>
      </c>
      <c r="AF5922" s="832">
        <v>0</v>
      </c>
      <c r="AG5922" s="832">
        <v>0</v>
      </c>
      <c r="AH5922" s="832">
        <v>0</v>
      </c>
      <c r="AI5922" s="832">
        <v>0</v>
      </c>
    </row>
    <row r="5923" spans="1:35" ht="15" customHeight="1">
      <c r="A5923" s="832" t="s">
        <v>1150</v>
      </c>
      <c r="B5923" s="832">
        <v>2026</v>
      </c>
      <c r="C5923" s="832" t="s">
        <v>2702</v>
      </c>
      <c r="D5923" s="832" t="s">
        <v>2703</v>
      </c>
      <c r="E5923" s="832" t="s">
        <v>333</v>
      </c>
      <c r="F5923" s="832" t="s">
        <v>1119</v>
      </c>
      <c r="G5923" s="832">
        <v>0</v>
      </c>
      <c r="H5923" s="832">
        <v>0</v>
      </c>
      <c r="I5923" s="832">
        <v>0</v>
      </c>
      <c r="J5923" s="832">
        <v>0</v>
      </c>
      <c r="K5923" s="832">
        <v>0</v>
      </c>
      <c r="L5923" s="832">
        <v>0</v>
      </c>
      <c r="M5923" s="832">
        <v>0</v>
      </c>
      <c r="N5923" s="832">
        <v>0</v>
      </c>
      <c r="O5923" s="832">
        <v>0</v>
      </c>
      <c r="P5923" s="832">
        <v>0</v>
      </c>
      <c r="Q5923" s="832">
        <v>0</v>
      </c>
      <c r="R5923" s="832">
        <v>0</v>
      </c>
      <c r="S5923" s="832">
        <v>0</v>
      </c>
      <c r="T5923" s="832">
        <v>0</v>
      </c>
      <c r="U5923" s="832">
        <v>0</v>
      </c>
      <c r="V5923" s="832">
        <v>0</v>
      </c>
      <c r="W5923" s="832">
        <v>0</v>
      </c>
      <c r="X5923" s="832">
        <v>0</v>
      </c>
      <c r="Y5923" s="832">
        <v>0</v>
      </c>
      <c r="Z5923" s="832">
        <v>0</v>
      </c>
      <c r="AA5923" s="832">
        <v>0</v>
      </c>
      <c r="AB5923" s="832">
        <v>0</v>
      </c>
      <c r="AC5923" s="832">
        <v>0</v>
      </c>
      <c r="AD5923" s="832">
        <v>0</v>
      </c>
      <c r="AE5923" s="832">
        <v>0</v>
      </c>
      <c r="AF5923" s="832">
        <v>0</v>
      </c>
      <c r="AG5923" s="832">
        <v>0</v>
      </c>
      <c r="AH5923" s="832">
        <v>0</v>
      </c>
      <c r="AI5923" s="832">
        <v>0</v>
      </c>
    </row>
    <row r="5924" spans="1:35" ht="15" customHeight="1">
      <c r="A5924" s="832" t="s">
        <v>1150</v>
      </c>
      <c r="B5924" s="832">
        <v>2026</v>
      </c>
      <c r="C5924" s="832" t="s">
        <v>2704</v>
      </c>
      <c r="D5924" s="832" t="s">
        <v>2705</v>
      </c>
      <c r="E5924" s="832" t="s">
        <v>333</v>
      </c>
      <c r="F5924" s="832" t="s">
        <v>1119</v>
      </c>
      <c r="G5924" s="832">
        <v>0</v>
      </c>
      <c r="H5924" s="832">
        <v>0</v>
      </c>
      <c r="I5924" s="832">
        <v>0</v>
      </c>
      <c r="J5924" s="832">
        <v>0</v>
      </c>
      <c r="K5924" s="832">
        <v>0</v>
      </c>
      <c r="L5924" s="832">
        <v>0</v>
      </c>
      <c r="M5924" s="832">
        <v>0</v>
      </c>
      <c r="N5924" s="832">
        <v>0</v>
      </c>
      <c r="O5924" s="832">
        <v>0</v>
      </c>
      <c r="P5924" s="832">
        <v>0</v>
      </c>
      <c r="Q5924" s="832">
        <v>0</v>
      </c>
      <c r="R5924" s="832">
        <v>0</v>
      </c>
      <c r="S5924" s="832">
        <v>0</v>
      </c>
      <c r="T5924" s="832">
        <v>0</v>
      </c>
      <c r="U5924" s="832">
        <v>0</v>
      </c>
      <c r="V5924" s="832">
        <v>0</v>
      </c>
      <c r="W5924" s="832">
        <v>0</v>
      </c>
      <c r="X5924" s="832">
        <v>0</v>
      </c>
      <c r="Y5924" s="832">
        <v>0</v>
      </c>
      <c r="Z5924" s="832">
        <v>0</v>
      </c>
      <c r="AA5924" s="832">
        <v>0</v>
      </c>
      <c r="AB5924" s="832">
        <v>0</v>
      </c>
      <c r="AC5924" s="832">
        <v>0</v>
      </c>
      <c r="AD5924" s="832">
        <v>0</v>
      </c>
      <c r="AE5924" s="832">
        <v>0</v>
      </c>
      <c r="AF5924" s="832">
        <v>0</v>
      </c>
      <c r="AG5924" s="832">
        <v>0</v>
      </c>
      <c r="AH5924" s="832">
        <v>0</v>
      </c>
      <c r="AI5924" s="832">
        <v>0</v>
      </c>
    </row>
  </sheetData>
  <autoFilter ref="A2:AZ5924"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78"/>
  <sheetViews>
    <sheetView workbookViewId="0">
      <selection sqref="A1:E377"/>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40" t="s">
        <v>660</v>
      </c>
      <c r="D1" s="1040" t="s">
        <v>645</v>
      </c>
      <c r="E1" s="1040" t="s">
        <v>636</v>
      </c>
      <c r="F1" s="4"/>
      <c r="G1" s="600" t="s">
        <v>660</v>
      </c>
      <c r="I1" s="600" t="s">
        <v>645</v>
      </c>
    </row>
    <row r="2" spans="1:11" ht="15" customHeight="1">
      <c r="A2" t="s">
        <v>1162</v>
      </c>
      <c r="B2" t="s">
        <v>1163</v>
      </c>
      <c r="C2" s="1041" t="s">
        <v>88</v>
      </c>
      <c r="D2" s="1041" t="s">
        <v>116</v>
      </c>
      <c r="E2" s="1041"/>
      <c r="F2" s="3"/>
      <c r="G2" s="601" t="s">
        <v>661</v>
      </c>
      <c r="I2" s="601">
        <f>Print_Mois!C4</f>
        <v>0</v>
      </c>
    </row>
    <row r="3" spans="1:11" ht="15" customHeight="1">
      <c r="A3" t="s">
        <v>1164</v>
      </c>
      <c r="B3" t="s">
        <v>1165</v>
      </c>
      <c r="C3" s="1041" t="s">
        <v>88</v>
      </c>
      <c r="D3" s="1041" t="s">
        <v>107</v>
      </c>
      <c r="E3" s="1041"/>
      <c r="F3" s="33"/>
      <c r="G3" s="601" t="str">
        <f>Print_Mois!K1</f>
        <v>Véhicules neufs</v>
      </c>
      <c r="I3" s="601" t="s">
        <v>79</v>
      </c>
    </row>
    <row r="4" spans="1:11" ht="15" customHeight="1">
      <c r="A4" t="s">
        <v>1166</v>
      </c>
      <c r="B4" t="s">
        <v>1167</v>
      </c>
      <c r="C4" s="1041" t="s">
        <v>88</v>
      </c>
      <c r="D4" s="1041" t="s">
        <v>108</v>
      </c>
      <c r="E4" s="1041"/>
      <c r="F4" s="33"/>
      <c r="G4" s="601" t="str">
        <f>Print_Mois!K89</f>
        <v>Véhicules usagés</v>
      </c>
      <c r="I4" s="601" t="str">
        <f>Print_Mois!C185</f>
        <v>Ajustement M/O</v>
      </c>
      <c r="K4" s="602" t="s">
        <v>662</v>
      </c>
    </row>
    <row r="5" spans="1:11" ht="15" customHeight="1">
      <c r="A5" t="s">
        <v>1168</v>
      </c>
      <c r="B5" t="s">
        <v>1169</v>
      </c>
      <c r="C5" s="1041" t="s">
        <v>88</v>
      </c>
      <c r="D5" s="1041" t="s">
        <v>109</v>
      </c>
      <c r="E5" s="1041"/>
      <c r="F5" s="33"/>
      <c r="G5" s="601" t="str">
        <f>Print_Mois!AE403</f>
        <v>TOTAL DES REVENUS ET DÉPENSES</v>
      </c>
      <c r="I5" s="601" t="s">
        <v>66</v>
      </c>
      <c r="K5" s="138" t="s">
        <v>663</v>
      </c>
    </row>
    <row r="6" spans="1:11" ht="15" customHeight="1">
      <c r="A6" t="s">
        <v>1170</v>
      </c>
      <c r="B6" t="s">
        <v>1171</v>
      </c>
      <c r="C6" s="1041" t="s">
        <v>88</v>
      </c>
      <c r="D6" s="1041" t="s">
        <v>111</v>
      </c>
      <c r="E6" s="1041"/>
      <c r="F6" s="33"/>
      <c r="G6" s="601" t="str">
        <f>Print_Mois!K169</f>
        <v>Service</v>
      </c>
      <c r="I6" s="601" t="s">
        <v>68</v>
      </c>
      <c r="K6" s="138" t="s">
        <v>664</v>
      </c>
    </row>
    <row r="7" spans="1:11" ht="15" customHeight="1">
      <c r="A7" t="s">
        <v>1172</v>
      </c>
      <c r="B7" t="s">
        <v>1173</v>
      </c>
      <c r="C7" s="1041" t="s">
        <v>88</v>
      </c>
      <c r="D7" s="1041" t="s">
        <v>112</v>
      </c>
      <c r="E7" s="1041"/>
      <c r="F7" s="33"/>
      <c r="G7" s="601" t="str">
        <f>Print_Mois!K237</f>
        <v>Carrosserie</v>
      </c>
      <c r="I7" s="601" t="str">
        <f>Print_Mois!V492</f>
        <v>Amortissement</v>
      </c>
      <c r="K7" s="138" t="s">
        <v>300</v>
      </c>
    </row>
    <row r="8" spans="1:11" ht="15" customHeight="1">
      <c r="A8" t="s">
        <v>1174</v>
      </c>
      <c r="B8" t="s">
        <v>1175</v>
      </c>
      <c r="C8" s="1041" t="s">
        <v>88</v>
      </c>
      <c r="D8" s="1041" t="s">
        <v>112</v>
      </c>
      <c r="E8" s="1041"/>
      <c r="F8" s="33"/>
      <c r="G8" s="601" t="str">
        <f>Print_Mois!K292</f>
        <v>Pièces</v>
      </c>
      <c r="I8" s="601" t="s">
        <v>81</v>
      </c>
      <c r="K8" s="138" t="s">
        <v>157</v>
      </c>
    </row>
    <row r="9" spans="1:11" ht="15" customHeight="1">
      <c r="A9" t="s">
        <v>1178</v>
      </c>
      <c r="B9" t="s">
        <v>1179</v>
      </c>
      <c r="C9" s="1041" t="s">
        <v>88</v>
      </c>
      <c r="D9" s="1041" t="s">
        <v>111</v>
      </c>
      <c r="E9" s="1041"/>
      <c r="F9" s="33"/>
      <c r="G9" s="601"/>
      <c r="I9" s="601"/>
      <c r="K9" s="138"/>
    </row>
    <row r="10" spans="1:11" ht="15" customHeight="1">
      <c r="A10" t="s">
        <v>1180</v>
      </c>
      <c r="B10" t="s">
        <v>1181</v>
      </c>
      <c r="C10" s="1041" t="s">
        <v>88</v>
      </c>
      <c r="D10" s="1041" t="s">
        <v>113</v>
      </c>
      <c r="E10" s="1041"/>
      <c r="F10" s="33"/>
      <c r="G10" s="601"/>
      <c r="I10" s="601"/>
      <c r="K10" s="138"/>
    </row>
    <row r="11" spans="1:11" ht="15" customHeight="1">
      <c r="A11" t="s">
        <v>1186</v>
      </c>
      <c r="B11" t="s">
        <v>1187</v>
      </c>
      <c r="C11" s="1041" t="s">
        <v>88</v>
      </c>
      <c r="D11" s="1041" t="s">
        <v>118</v>
      </c>
      <c r="E11" s="1041"/>
      <c r="F11" s="33"/>
      <c r="G11" s="601" t="s">
        <v>665</v>
      </c>
      <c r="I11" s="601" t="str">
        <f>Print_Mois!V458</f>
        <v>Assurances</v>
      </c>
      <c r="K11" s="138" t="s">
        <v>176</v>
      </c>
    </row>
    <row r="12" spans="1:11" ht="15" customHeight="1">
      <c r="A12" t="s">
        <v>1188</v>
      </c>
      <c r="B12" t="s">
        <v>1189</v>
      </c>
      <c r="C12" s="1041" t="s">
        <v>88</v>
      </c>
      <c r="D12" s="1041" t="s">
        <v>120</v>
      </c>
      <c r="E12" s="1041"/>
      <c r="F12" s="33"/>
      <c r="G12" s="601"/>
      <c r="I12" s="601"/>
      <c r="K12" s="138"/>
    </row>
    <row r="13" spans="1:11" ht="15" customHeight="1">
      <c r="A13" t="s">
        <v>1194</v>
      </c>
      <c r="B13" t="s">
        <v>1195</v>
      </c>
      <c r="C13" s="1041" t="s">
        <v>88</v>
      </c>
      <c r="D13" s="1041" t="s">
        <v>122</v>
      </c>
      <c r="E13" s="1041"/>
      <c r="F13" s="33"/>
      <c r="G13" s="601"/>
      <c r="I13" s="601" t="s">
        <v>666</v>
      </c>
      <c r="K13" s="138" t="s">
        <v>172</v>
      </c>
    </row>
    <row r="14" spans="1:11" ht="15" customHeight="1">
      <c r="A14" t="s">
        <v>1196</v>
      </c>
      <c r="B14" t="s">
        <v>1197</v>
      </c>
      <c r="C14" s="1041" t="s">
        <v>88</v>
      </c>
      <c r="D14" s="1041" t="s">
        <v>121</v>
      </c>
      <c r="E14" s="1041"/>
      <c r="F14" s="33"/>
      <c r="G14" s="601"/>
      <c r="I14" s="601" t="s">
        <v>667</v>
      </c>
      <c r="K14" s="602" t="s">
        <v>668</v>
      </c>
    </row>
    <row r="15" spans="1:11" ht="15" customHeight="1">
      <c r="A15" t="s">
        <v>1198</v>
      </c>
      <c r="B15" t="s">
        <v>1199</v>
      </c>
      <c r="C15" s="1041" t="s">
        <v>88</v>
      </c>
      <c r="D15" s="1041" t="s">
        <v>137</v>
      </c>
      <c r="E15" s="1041"/>
      <c r="F15" s="33"/>
      <c r="I15" s="601" t="str">
        <f>Print_Mois!C6</f>
        <v>Autos détail</v>
      </c>
      <c r="K15" s="5" t="s">
        <v>664</v>
      </c>
    </row>
    <row r="16" spans="1:11" ht="15" customHeight="1">
      <c r="A16" t="s">
        <v>1200</v>
      </c>
      <c r="B16" t="s">
        <v>1201</v>
      </c>
      <c r="C16" s="1041" t="s">
        <v>88</v>
      </c>
      <c r="D16" s="1041" t="s">
        <v>133</v>
      </c>
      <c r="E16" s="1041"/>
      <c r="F16" s="33"/>
      <c r="I16" s="601" t="s">
        <v>169</v>
      </c>
    </row>
    <row r="17" spans="1:11" ht="15" customHeight="1">
      <c r="A17" t="s">
        <v>1202</v>
      </c>
      <c r="B17" t="s">
        <v>1203</v>
      </c>
      <c r="C17" s="1041" t="s">
        <v>88</v>
      </c>
      <c r="D17" s="1041" t="s">
        <v>133</v>
      </c>
      <c r="E17" s="1041"/>
      <c r="F17" s="33"/>
      <c r="I17" s="601"/>
    </row>
    <row r="18" spans="1:11" ht="15" customHeight="1">
      <c r="A18" t="s">
        <v>1206</v>
      </c>
      <c r="B18" t="s">
        <v>1207</v>
      </c>
      <c r="C18" s="1041" t="s">
        <v>88</v>
      </c>
      <c r="D18" s="1041" t="s">
        <v>130</v>
      </c>
      <c r="E18" s="1041"/>
      <c r="F18" s="33"/>
      <c r="I18" s="601" t="str">
        <f>Print_Mois!C313</f>
        <v>Autostock</v>
      </c>
      <c r="K18" s="5" t="s">
        <v>300</v>
      </c>
    </row>
    <row r="19" spans="1:11" ht="15" customHeight="1">
      <c r="A19" t="s">
        <v>1208</v>
      </c>
      <c r="B19" t="s">
        <v>1209</v>
      </c>
      <c r="C19" s="1041" t="s">
        <v>88</v>
      </c>
      <c r="D19" s="1041" t="s">
        <v>130</v>
      </c>
      <c r="E19" s="1041"/>
      <c r="F19" s="33"/>
      <c r="I19" s="601" t="s">
        <v>39</v>
      </c>
    </row>
    <row r="20" spans="1:11" ht="15" customHeight="1">
      <c r="A20" t="s">
        <v>1210</v>
      </c>
      <c r="B20" t="s">
        <v>1211</v>
      </c>
      <c r="C20" s="1041" t="s">
        <v>88</v>
      </c>
      <c r="D20" s="1041" t="s">
        <v>127</v>
      </c>
      <c r="E20" s="1041"/>
      <c r="F20" s="33"/>
      <c r="I20" s="601" t="s">
        <v>53</v>
      </c>
      <c r="K20" s="602" t="s">
        <v>669</v>
      </c>
    </row>
    <row r="21" spans="1:11" ht="15" customHeight="1">
      <c r="A21" t="s">
        <v>1214</v>
      </c>
      <c r="B21" t="s">
        <v>1215</v>
      </c>
      <c r="C21" s="1041" t="s">
        <v>88</v>
      </c>
      <c r="D21" s="1041" t="s">
        <v>128</v>
      </c>
      <c r="E21" s="1041"/>
      <c r="F21" s="33"/>
      <c r="I21" s="601" t="s">
        <v>69</v>
      </c>
      <c r="K21" s="5" t="s">
        <v>664</v>
      </c>
    </row>
    <row r="22" spans="1:11" ht="15" customHeight="1">
      <c r="A22" t="s">
        <v>1216</v>
      </c>
      <c r="B22" t="s">
        <v>1217</v>
      </c>
      <c r="C22" s="1041" t="s">
        <v>88</v>
      </c>
      <c r="D22" s="1041" t="s">
        <v>129</v>
      </c>
      <c r="E22" s="1041"/>
      <c r="F22" s="33"/>
      <c r="I22" s="601" t="s">
        <v>27</v>
      </c>
      <c r="K22" s="5" t="s">
        <v>300</v>
      </c>
    </row>
    <row r="23" spans="1:11" ht="15" customHeight="1">
      <c r="A23" t="s">
        <v>1218</v>
      </c>
      <c r="B23" t="s">
        <v>1219</v>
      </c>
      <c r="C23" s="1041" t="s">
        <v>88</v>
      </c>
      <c r="D23" s="1041" t="s">
        <v>129</v>
      </c>
      <c r="E23" s="1041"/>
      <c r="F23" s="33"/>
      <c r="I23" s="601"/>
      <c r="K23" s="5"/>
    </row>
    <row r="24" spans="1:11" ht="15" customHeight="1">
      <c r="A24" t="s">
        <v>1220</v>
      </c>
      <c r="B24" t="s">
        <v>1221</v>
      </c>
      <c r="C24" s="1041" t="s">
        <v>88</v>
      </c>
      <c r="D24" s="1041" t="s">
        <v>134</v>
      </c>
      <c r="E24" s="1041"/>
      <c r="F24" s="33"/>
      <c r="I24" s="601" t="s">
        <v>50</v>
      </c>
    </row>
    <row r="25" spans="1:11" ht="15" customHeight="1">
      <c r="A25" t="s">
        <v>1224</v>
      </c>
      <c r="B25" t="s">
        <v>1225</v>
      </c>
      <c r="C25" s="1041" t="s">
        <v>88</v>
      </c>
      <c r="D25" s="1041" t="s">
        <v>135</v>
      </c>
      <c r="E25" s="1041"/>
      <c r="F25" s="33"/>
      <c r="I25" s="601" t="s">
        <v>78</v>
      </c>
    </row>
    <row r="26" spans="1:11" ht="15" customHeight="1">
      <c r="A26" t="s">
        <v>1226</v>
      </c>
      <c r="B26" t="s">
        <v>1227</v>
      </c>
      <c r="C26" s="1041" t="s">
        <v>88</v>
      </c>
      <c r="D26" s="1041" t="s">
        <v>136</v>
      </c>
      <c r="E26" s="1041"/>
      <c r="F26" s="33"/>
      <c r="I26" s="601" t="s">
        <v>63</v>
      </c>
    </row>
    <row r="27" spans="1:11" ht="15" customHeight="1">
      <c r="A27" t="s">
        <v>1230</v>
      </c>
      <c r="B27" t="s">
        <v>1231</v>
      </c>
      <c r="C27" s="1041" t="s">
        <v>88</v>
      </c>
      <c r="D27" s="1041" t="s">
        <v>201</v>
      </c>
      <c r="E27" s="1041"/>
      <c r="F27" s="33"/>
      <c r="I27" s="601" t="s">
        <v>64</v>
      </c>
    </row>
    <row r="28" spans="1:11" ht="15" customHeight="1">
      <c r="A28" t="s">
        <v>1232</v>
      </c>
      <c r="B28" t="s">
        <v>1233</v>
      </c>
      <c r="C28" s="1041" t="s">
        <v>88</v>
      </c>
      <c r="D28" s="1041" t="s">
        <v>217</v>
      </c>
      <c r="E28" s="1041"/>
      <c r="F28" s="33"/>
      <c r="I28" s="601" t="str">
        <f>Print_Mois!V431</f>
        <v>Bénéfices marginaux</v>
      </c>
    </row>
    <row r="29" spans="1:11" ht="15" customHeight="1">
      <c r="A29" t="s">
        <v>1234</v>
      </c>
      <c r="B29" t="s">
        <v>1235</v>
      </c>
      <c r="C29" s="1041" t="s">
        <v>665</v>
      </c>
      <c r="D29" s="1041" t="s">
        <v>130</v>
      </c>
      <c r="E29" s="1041"/>
      <c r="F29" s="33"/>
      <c r="I29" s="601" t="s">
        <v>82</v>
      </c>
    </row>
    <row r="30" spans="1:11" ht="15" customHeight="1">
      <c r="A30" t="s">
        <v>1236</v>
      </c>
      <c r="B30" t="s">
        <v>1237</v>
      </c>
      <c r="C30" s="1041" t="s">
        <v>88</v>
      </c>
      <c r="D30" s="1041" t="s">
        <v>202</v>
      </c>
      <c r="E30" s="1041"/>
      <c r="F30" s="33"/>
      <c r="I30" s="601" t="s">
        <v>661</v>
      </c>
    </row>
    <row r="31" spans="1:11" ht="15" customHeight="1">
      <c r="A31" t="s">
        <v>1238</v>
      </c>
      <c r="B31" t="s">
        <v>1239</v>
      </c>
      <c r="C31" s="1041" t="s">
        <v>88</v>
      </c>
      <c r="D31" s="1041" t="s">
        <v>205</v>
      </c>
      <c r="E31" s="1041"/>
      <c r="F31" s="33"/>
      <c r="I31" s="601" t="s">
        <v>192</v>
      </c>
    </row>
    <row r="32" spans="1:11" ht="15" customHeight="1">
      <c r="A32" t="s">
        <v>1244</v>
      </c>
      <c r="B32" t="s">
        <v>1245</v>
      </c>
      <c r="C32" s="1041" t="s">
        <v>88</v>
      </c>
      <c r="D32" s="1041" t="s">
        <v>217</v>
      </c>
      <c r="E32" s="1041"/>
      <c r="F32" s="33"/>
      <c r="I32" s="601" t="s">
        <v>94</v>
      </c>
    </row>
    <row r="33" spans="1:9" ht="15" customHeight="1">
      <c r="A33" t="s">
        <v>1248</v>
      </c>
      <c r="B33" t="s">
        <v>1249</v>
      </c>
      <c r="C33" s="1041" t="s">
        <v>88</v>
      </c>
      <c r="D33" s="1041" t="s">
        <v>206</v>
      </c>
      <c r="E33" s="1041"/>
      <c r="F33" s="33"/>
      <c r="I33" s="601" t="s">
        <v>80</v>
      </c>
    </row>
    <row r="34" spans="1:9" ht="15" customHeight="1">
      <c r="A34" t="s">
        <v>1250</v>
      </c>
      <c r="B34" t="s">
        <v>1251</v>
      </c>
      <c r="C34" s="1041" t="s">
        <v>88</v>
      </c>
      <c r="D34" s="1041" t="s">
        <v>207</v>
      </c>
      <c r="E34" s="1041"/>
      <c r="F34" s="33"/>
      <c r="I34" s="601" t="str">
        <f>Print_Mois!C94</f>
        <v>Certifié</v>
      </c>
    </row>
    <row r="35" spans="1:9" ht="15" customHeight="1">
      <c r="A35" t="s">
        <v>1252</v>
      </c>
      <c r="B35" t="s">
        <v>1253</v>
      </c>
      <c r="C35" s="1041" t="s">
        <v>665</v>
      </c>
      <c r="D35" s="1041" t="s">
        <v>136</v>
      </c>
      <c r="E35" s="1041"/>
      <c r="F35" s="33"/>
      <c r="I35" s="601" t="str">
        <f>Print_Mois!V459</f>
        <v>Chauffage, éclairage</v>
      </c>
    </row>
    <row r="36" spans="1:9" ht="15" customHeight="1">
      <c r="A36" t="s">
        <v>1256</v>
      </c>
      <c r="B36" t="s">
        <v>1257</v>
      </c>
      <c r="C36" s="1041" t="s">
        <v>665</v>
      </c>
      <c r="D36" s="1041" t="s">
        <v>210</v>
      </c>
      <c r="E36" s="1041"/>
      <c r="F36" s="33"/>
      <c r="I36" s="601"/>
    </row>
    <row r="37" spans="1:9" ht="15" customHeight="1">
      <c r="A37" t="s">
        <v>1258</v>
      </c>
      <c r="B37" t="s">
        <v>1259</v>
      </c>
      <c r="C37" s="1041" t="s">
        <v>88</v>
      </c>
      <c r="D37" s="1041" t="s">
        <v>207</v>
      </c>
      <c r="E37" s="1041"/>
      <c r="F37" s="33"/>
      <c r="I37" s="601" t="str">
        <f>Print_Mois!C32</f>
        <v>Comm. F&amp;I</v>
      </c>
    </row>
    <row r="38" spans="1:9" ht="15" customHeight="1">
      <c r="A38" t="s">
        <v>1260</v>
      </c>
      <c r="B38" t="s">
        <v>1261</v>
      </c>
      <c r="C38" s="1041" t="s">
        <v>148</v>
      </c>
      <c r="D38" s="1041" t="s">
        <v>116</v>
      </c>
      <c r="E38" s="1041"/>
      <c r="F38" s="33"/>
      <c r="I38" s="601" t="str">
        <f>Print_Mois!C31</f>
        <v>Comm. vendeurs</v>
      </c>
    </row>
    <row r="39" spans="1:9" ht="15" customHeight="1">
      <c r="A39" t="s">
        <v>1262</v>
      </c>
      <c r="B39" t="s">
        <v>1263</v>
      </c>
      <c r="C39" s="1041" t="s">
        <v>148</v>
      </c>
      <c r="D39" s="1041" t="s">
        <v>107</v>
      </c>
      <c r="E39" s="1041"/>
      <c r="F39" s="33"/>
      <c r="I39" s="601" t="s">
        <v>29</v>
      </c>
    </row>
    <row r="40" spans="1:9" ht="15" customHeight="1">
      <c r="A40" t="s">
        <v>1264</v>
      </c>
      <c r="B40" t="s">
        <v>1265</v>
      </c>
      <c r="C40" s="1041" t="s">
        <v>148</v>
      </c>
      <c r="D40" s="1041" t="s">
        <v>108</v>
      </c>
      <c r="E40" s="1041"/>
      <c r="F40" s="33"/>
      <c r="I40" s="601" t="s">
        <v>670</v>
      </c>
    </row>
    <row r="41" spans="1:9" ht="15" customHeight="1">
      <c r="A41" t="s">
        <v>1266</v>
      </c>
      <c r="B41" t="s">
        <v>1267</v>
      </c>
      <c r="C41" s="1041" t="s">
        <v>148</v>
      </c>
      <c r="D41" s="1041" t="s">
        <v>109</v>
      </c>
      <c r="E41" s="1041"/>
      <c r="F41" s="33"/>
      <c r="I41" s="601" t="s">
        <v>671</v>
      </c>
    </row>
    <row r="42" spans="1:9" ht="15" customHeight="1">
      <c r="A42" t="s">
        <v>1268</v>
      </c>
      <c r="B42" t="s">
        <v>1269</v>
      </c>
      <c r="C42" s="1041" t="s">
        <v>148</v>
      </c>
      <c r="D42" s="1041" t="s">
        <v>111</v>
      </c>
      <c r="E42" s="1041"/>
      <c r="F42" s="33"/>
      <c r="I42" s="601" t="str">
        <f>Print_Mois!V432</f>
        <v>Csst</v>
      </c>
    </row>
    <row r="43" spans="1:9" ht="15" customHeight="1">
      <c r="A43" t="s">
        <v>1270</v>
      </c>
      <c r="B43" t="s">
        <v>1271</v>
      </c>
      <c r="C43" s="1041" t="s">
        <v>148</v>
      </c>
      <c r="D43" s="1041" t="s">
        <v>112</v>
      </c>
      <c r="E43" s="1041"/>
      <c r="F43" s="33"/>
      <c r="I43" s="601" t="s">
        <v>51</v>
      </c>
    </row>
    <row r="44" spans="1:9" ht="15" customHeight="1">
      <c r="A44" t="s">
        <v>1276</v>
      </c>
      <c r="B44" t="s">
        <v>1277</v>
      </c>
      <c r="C44" s="1041" t="s">
        <v>148</v>
      </c>
      <c r="D44" s="1041" t="s">
        <v>111</v>
      </c>
      <c r="E44" s="1041"/>
      <c r="F44" s="33"/>
      <c r="I44" s="601"/>
    </row>
    <row r="45" spans="1:9" ht="15" customHeight="1">
      <c r="A45" t="s">
        <v>1278</v>
      </c>
      <c r="B45" t="s">
        <v>1279</v>
      </c>
      <c r="C45" s="1041" t="s">
        <v>148</v>
      </c>
      <c r="D45" s="1041" t="s">
        <v>113</v>
      </c>
      <c r="E45" s="1041"/>
      <c r="F45" s="33"/>
      <c r="I45" s="601" t="str">
        <f>Print_Mois!V430</f>
        <v>Déduction à la source</v>
      </c>
    </row>
    <row r="46" spans="1:9" ht="15" customHeight="1">
      <c r="A46" t="s">
        <v>1282</v>
      </c>
      <c r="B46" t="s">
        <v>1283</v>
      </c>
      <c r="C46" s="1041" t="s">
        <v>148</v>
      </c>
      <c r="D46" s="1041" t="s">
        <v>118</v>
      </c>
      <c r="E46" s="1041"/>
      <c r="F46" s="33"/>
      <c r="I46" s="601" t="s">
        <v>35</v>
      </c>
    </row>
    <row r="47" spans="1:9" ht="15" customHeight="1">
      <c r="A47" t="s">
        <v>1284</v>
      </c>
      <c r="B47" t="s">
        <v>1285</v>
      </c>
      <c r="C47" s="1041" t="s">
        <v>148</v>
      </c>
      <c r="D47" s="1041" t="s">
        <v>120</v>
      </c>
      <c r="E47" s="1041"/>
      <c r="F47" s="33"/>
      <c r="I47" s="601" t="s">
        <v>67</v>
      </c>
    </row>
    <row r="48" spans="1:9" ht="15" customHeight="1">
      <c r="A48" t="s">
        <v>1290</v>
      </c>
      <c r="B48" t="s">
        <v>1291</v>
      </c>
      <c r="C48" s="1041" t="s">
        <v>148</v>
      </c>
      <c r="D48" s="1041" t="s">
        <v>122</v>
      </c>
      <c r="E48" s="1041"/>
      <c r="F48" s="33"/>
      <c r="I48" s="601" t="str">
        <f>Print_Mois!V447</f>
        <v>Divers</v>
      </c>
    </row>
    <row r="49" spans="1:9" ht="15" customHeight="1">
      <c r="A49" t="s">
        <v>1292</v>
      </c>
      <c r="B49" t="s">
        <v>1293</v>
      </c>
      <c r="C49" s="1041" t="s">
        <v>148</v>
      </c>
      <c r="D49" s="1041" t="s">
        <v>121</v>
      </c>
      <c r="E49" s="1041"/>
      <c r="F49" s="33"/>
      <c r="I49" s="601" t="s">
        <v>83</v>
      </c>
    </row>
    <row r="50" spans="1:9" ht="15" customHeight="1">
      <c r="A50" t="s">
        <v>1294</v>
      </c>
      <c r="B50" t="s">
        <v>1295</v>
      </c>
      <c r="C50" s="1041" t="s">
        <v>148</v>
      </c>
      <c r="D50" s="1041" t="s">
        <v>137</v>
      </c>
      <c r="E50" s="1041"/>
      <c r="F50" s="33"/>
      <c r="I50" s="601" t="s">
        <v>210</v>
      </c>
    </row>
    <row r="51" spans="1:9" ht="15" customHeight="1">
      <c r="A51" t="s">
        <v>1296</v>
      </c>
      <c r="B51" t="s">
        <v>1297</v>
      </c>
      <c r="C51" s="1041" t="s">
        <v>148</v>
      </c>
      <c r="D51" s="1041" t="s">
        <v>133</v>
      </c>
      <c r="E51" s="1041"/>
      <c r="F51" s="33"/>
      <c r="I51" s="601" t="s">
        <v>43</v>
      </c>
    </row>
    <row r="52" spans="1:9" ht="15" customHeight="1">
      <c r="A52" t="s">
        <v>1302</v>
      </c>
      <c r="B52" t="s">
        <v>1303</v>
      </c>
      <c r="C52" s="1041" t="s">
        <v>148</v>
      </c>
      <c r="D52" s="1041" t="s">
        <v>130</v>
      </c>
      <c r="E52" s="1041"/>
      <c r="F52" s="33"/>
      <c r="I52" s="601" t="s">
        <v>45</v>
      </c>
    </row>
    <row r="53" spans="1:9" ht="15" customHeight="1">
      <c r="A53" t="s">
        <v>1304</v>
      </c>
      <c r="B53" t="s">
        <v>1305</v>
      </c>
      <c r="C53" s="1041" t="s">
        <v>148</v>
      </c>
      <c r="D53" s="1041" t="s">
        <v>130</v>
      </c>
      <c r="E53" s="1041"/>
      <c r="F53" s="33"/>
      <c r="I53" s="601" t="s">
        <v>21</v>
      </c>
    </row>
    <row r="54" spans="1:9" ht="15" customHeight="1">
      <c r="A54" t="s">
        <v>1310</v>
      </c>
      <c r="B54" t="s">
        <v>1311</v>
      </c>
      <c r="C54" s="1041" t="s">
        <v>148</v>
      </c>
      <c r="D54" s="1041" t="s">
        <v>128</v>
      </c>
      <c r="E54" s="1041"/>
      <c r="F54" s="33"/>
      <c r="I54" s="601" t="s">
        <v>75</v>
      </c>
    </row>
    <row r="55" spans="1:9" ht="15" customHeight="1">
      <c r="A55" t="s">
        <v>1312</v>
      </c>
      <c r="B55" t="s">
        <v>1313</v>
      </c>
      <c r="C55" s="1041" t="s">
        <v>148</v>
      </c>
      <c r="D55" s="1041" t="s">
        <v>129</v>
      </c>
      <c r="E55" s="1041"/>
      <c r="F55" s="33"/>
      <c r="I55" s="601" t="str">
        <f>Print_Mois!C35</f>
        <v>Entretien stock</v>
      </c>
    </row>
    <row r="56" spans="1:9" ht="15" customHeight="1">
      <c r="A56" t="s">
        <v>1314</v>
      </c>
      <c r="B56" t="s">
        <v>1315</v>
      </c>
      <c r="C56" s="1041" t="s">
        <v>148</v>
      </c>
      <c r="D56" s="1041" t="s">
        <v>129</v>
      </c>
      <c r="E56" s="1041"/>
      <c r="F56" s="33"/>
      <c r="I56" s="601"/>
    </row>
    <row r="57" spans="1:9" ht="15" customHeight="1">
      <c r="A57" t="s">
        <v>1316</v>
      </c>
      <c r="B57" t="s">
        <v>1317</v>
      </c>
      <c r="C57" s="1041" t="s">
        <v>148</v>
      </c>
      <c r="D57" s="1041" t="s">
        <v>134</v>
      </c>
      <c r="E57" s="1041"/>
      <c r="F57" s="33"/>
      <c r="I57" s="601" t="s">
        <v>72</v>
      </c>
    </row>
    <row r="58" spans="1:9" ht="15" customHeight="1">
      <c r="A58" t="s">
        <v>1320</v>
      </c>
      <c r="B58" t="s">
        <v>1321</v>
      </c>
      <c r="C58" s="1041" t="s">
        <v>148</v>
      </c>
      <c r="D58" s="1041" t="s">
        <v>135</v>
      </c>
      <c r="E58" s="1041"/>
      <c r="F58" s="33"/>
      <c r="I58" s="601"/>
    </row>
    <row r="59" spans="1:9" ht="15" customHeight="1">
      <c r="A59" t="s">
        <v>1322</v>
      </c>
      <c r="B59" t="s">
        <v>1323</v>
      </c>
      <c r="C59" s="1041" t="s">
        <v>148</v>
      </c>
      <c r="D59" s="1041" t="s">
        <v>136</v>
      </c>
      <c r="E59" s="1041"/>
      <c r="F59" s="33"/>
      <c r="I59" s="601" t="s">
        <v>70</v>
      </c>
    </row>
    <row r="60" spans="1:9" ht="15" customHeight="1">
      <c r="A60" t="s">
        <v>1324</v>
      </c>
      <c r="B60" t="s">
        <v>1325</v>
      </c>
      <c r="C60" s="1041" t="s">
        <v>148</v>
      </c>
      <c r="D60" s="1041" t="s">
        <v>201</v>
      </c>
      <c r="E60" s="1041"/>
      <c r="F60" s="33"/>
      <c r="I60" s="601" t="s">
        <v>73</v>
      </c>
    </row>
    <row r="61" spans="1:9" ht="15" customHeight="1">
      <c r="A61" t="s">
        <v>1326</v>
      </c>
      <c r="B61" t="s">
        <v>1327</v>
      </c>
      <c r="C61" s="1041" t="s">
        <v>148</v>
      </c>
      <c r="D61" s="1041" t="s">
        <v>217</v>
      </c>
      <c r="E61" s="1041"/>
      <c r="F61" s="33"/>
      <c r="I61" s="601" t="str">
        <f>Print_Mois!C303</f>
        <v>Escomptes</v>
      </c>
    </row>
    <row r="62" spans="1:9" ht="15" customHeight="1">
      <c r="A62" t="s">
        <v>1328</v>
      </c>
      <c r="B62" t="s">
        <v>1329</v>
      </c>
      <c r="C62" s="1041" t="s">
        <v>665</v>
      </c>
      <c r="D62" s="1041" t="s">
        <v>130</v>
      </c>
      <c r="E62" s="1041"/>
      <c r="F62" s="33"/>
      <c r="I62" s="601" t="str">
        <f>Print_Mois!C15</f>
        <v>Ex-Démos et courtoisies</v>
      </c>
    </row>
    <row r="63" spans="1:9" ht="15" customHeight="1">
      <c r="A63" t="s">
        <v>1330</v>
      </c>
      <c r="B63" t="s">
        <v>1331</v>
      </c>
      <c r="C63" s="1041" t="s">
        <v>148</v>
      </c>
      <c r="D63" s="1041" t="s">
        <v>202</v>
      </c>
      <c r="E63" s="1041"/>
      <c r="F63" s="33"/>
      <c r="I63" s="601" t="str">
        <f>Print_Mois!C17</f>
        <v>Flottes</v>
      </c>
    </row>
    <row r="64" spans="1:9" ht="15" customHeight="1">
      <c r="A64" t="s">
        <v>1332</v>
      </c>
      <c r="B64" t="s">
        <v>1333</v>
      </c>
      <c r="C64" s="1041" t="s">
        <v>148</v>
      </c>
      <c r="D64" s="1041" t="s">
        <v>205</v>
      </c>
      <c r="E64" s="1041"/>
      <c r="F64" s="33"/>
      <c r="I64" s="601" t="s">
        <v>672</v>
      </c>
    </row>
    <row r="65" spans="1:9" ht="15" customHeight="1">
      <c r="A65" t="s">
        <v>1338</v>
      </c>
      <c r="B65" t="s">
        <v>1339</v>
      </c>
      <c r="C65" s="1041" t="s">
        <v>148</v>
      </c>
      <c r="D65" s="1041" t="s">
        <v>217</v>
      </c>
      <c r="E65" s="1041"/>
      <c r="F65" s="33"/>
      <c r="I65" s="601" t="str">
        <f>Print_Mois!V448</f>
        <v>Formation</v>
      </c>
    </row>
    <row r="66" spans="1:9" ht="15" customHeight="1">
      <c r="A66" t="s">
        <v>1342</v>
      </c>
      <c r="B66" t="s">
        <v>1343</v>
      </c>
      <c r="C66" s="1041" t="s">
        <v>148</v>
      </c>
      <c r="D66" s="1041" t="s">
        <v>206</v>
      </c>
      <c r="E66" s="1041"/>
      <c r="F66" s="33"/>
      <c r="I66" s="601" t="str">
        <f>Print_Mois!V442</f>
        <v>Fournitures autres</v>
      </c>
    </row>
    <row r="67" spans="1:9" ht="15" customHeight="1">
      <c r="A67" t="s">
        <v>1344</v>
      </c>
      <c r="B67" t="s">
        <v>1345</v>
      </c>
      <c r="C67" s="1041" t="s">
        <v>148</v>
      </c>
      <c r="D67" s="1041" t="s">
        <v>207</v>
      </c>
      <c r="E67" s="1041"/>
      <c r="F67" s="33"/>
      <c r="I67" s="601" t="s">
        <v>483</v>
      </c>
    </row>
    <row r="68" spans="1:9" ht="15" customHeight="1">
      <c r="A68" t="s">
        <v>1346</v>
      </c>
      <c r="B68" t="s">
        <v>1347</v>
      </c>
      <c r="C68" s="1041" t="s">
        <v>665</v>
      </c>
      <c r="D68" s="1041" t="s">
        <v>136</v>
      </c>
      <c r="E68" s="1041"/>
      <c r="F68" s="33"/>
      <c r="I68" s="601" t="str">
        <f>Print_Mois!V481</f>
        <v>Frais administration</v>
      </c>
    </row>
    <row r="69" spans="1:9" ht="15" customHeight="1">
      <c r="A69" t="s">
        <v>1348</v>
      </c>
      <c r="B69" t="s">
        <v>1349</v>
      </c>
      <c r="C69" s="1041" t="s">
        <v>665</v>
      </c>
      <c r="D69" s="1041" t="s">
        <v>210</v>
      </c>
      <c r="E69" s="1041"/>
      <c r="F69" s="33"/>
      <c r="I69" s="601"/>
    </row>
    <row r="70" spans="1:9" ht="15" customHeight="1">
      <c r="A70" t="s">
        <v>1350</v>
      </c>
      <c r="B70" t="s">
        <v>1351</v>
      </c>
      <c r="C70" s="1041" t="s">
        <v>148</v>
      </c>
      <c r="D70" s="1041" t="s">
        <v>207</v>
      </c>
      <c r="E70" s="1041"/>
      <c r="F70" s="33"/>
      <c r="I70" s="601"/>
    </row>
    <row r="71" spans="1:9" ht="15" customHeight="1">
      <c r="A71" t="s">
        <v>1352</v>
      </c>
      <c r="B71" t="s">
        <v>1353</v>
      </c>
      <c r="C71" s="1041" t="s">
        <v>176</v>
      </c>
      <c r="D71" s="1041" t="s">
        <v>116</v>
      </c>
      <c r="E71" s="1041"/>
      <c r="F71" s="33"/>
      <c r="I71" s="601" t="s">
        <v>138</v>
      </c>
    </row>
    <row r="72" spans="1:9" ht="15" customHeight="1">
      <c r="A72" t="s">
        <v>1354</v>
      </c>
      <c r="B72" t="s">
        <v>1355</v>
      </c>
      <c r="C72" s="1041" t="s">
        <v>176</v>
      </c>
      <c r="D72" s="1041" t="s">
        <v>118</v>
      </c>
      <c r="E72" s="1041"/>
      <c r="F72" s="33"/>
      <c r="I72" s="601"/>
    </row>
    <row r="73" spans="1:9" ht="15" customHeight="1">
      <c r="A73" t="s">
        <v>1356</v>
      </c>
      <c r="B73" t="s">
        <v>1357</v>
      </c>
      <c r="C73" s="1041" t="s">
        <v>176</v>
      </c>
      <c r="D73" s="1041" t="s">
        <v>120</v>
      </c>
      <c r="E73" s="1041"/>
      <c r="F73" s="33"/>
      <c r="I73" s="601" t="str">
        <f>Print_Mois!V452</f>
        <v>[...]</v>
      </c>
    </row>
    <row r="74" spans="1:9" ht="15" customHeight="1">
      <c r="A74" t="s">
        <v>1362</v>
      </c>
      <c r="B74" t="s">
        <v>1363</v>
      </c>
      <c r="C74" s="1041" t="s">
        <v>176</v>
      </c>
      <c r="D74" s="1041" t="s">
        <v>122</v>
      </c>
      <c r="E74" s="1041"/>
      <c r="F74" s="33"/>
      <c r="I74" s="601" t="str">
        <f>Print_Mois!V439</f>
        <v>Frais de déplacement</v>
      </c>
    </row>
    <row r="75" spans="1:9" ht="15" customHeight="1">
      <c r="A75" t="s">
        <v>1364</v>
      </c>
      <c r="B75" t="s">
        <v>1365</v>
      </c>
      <c r="C75" s="1041" t="s">
        <v>176</v>
      </c>
      <c r="D75" s="1041" t="s">
        <v>121</v>
      </c>
      <c r="E75" s="1041"/>
      <c r="F75" s="33"/>
      <c r="I75" s="601" t="str">
        <f>Print_Mois!C33</f>
        <v>Frais de livraison</v>
      </c>
    </row>
    <row r="76" spans="1:9" ht="15" customHeight="1">
      <c r="A76" t="s">
        <v>1368</v>
      </c>
      <c r="B76" t="s">
        <v>1369</v>
      </c>
      <c r="C76" s="1041" t="s">
        <v>176</v>
      </c>
      <c r="D76" s="1041" t="s">
        <v>133</v>
      </c>
      <c r="E76" s="1041"/>
      <c r="F76" s="33"/>
      <c r="I76" s="601" t="s">
        <v>673</v>
      </c>
    </row>
    <row r="77" spans="1:9" ht="15" customHeight="1">
      <c r="A77" t="s">
        <v>1374</v>
      </c>
      <c r="B77" t="s">
        <v>1375</v>
      </c>
      <c r="C77" s="1041" t="s">
        <v>176</v>
      </c>
      <c r="D77" s="1041" t="s">
        <v>130</v>
      </c>
      <c r="E77" s="1041"/>
      <c r="F77" s="33"/>
      <c r="I77" s="601" t="s">
        <v>56</v>
      </c>
    </row>
    <row r="78" spans="1:9" ht="15" customHeight="1">
      <c r="A78" t="s">
        <v>1376</v>
      </c>
      <c r="B78" t="s">
        <v>1377</v>
      </c>
      <c r="C78" s="1041" t="s">
        <v>176</v>
      </c>
      <c r="D78" s="1041" t="s">
        <v>127</v>
      </c>
      <c r="E78" s="1041"/>
      <c r="F78" s="33"/>
      <c r="I78" s="601" t="str">
        <f>Print_Mois!V446</f>
        <v>Frais postaux</v>
      </c>
    </row>
    <row r="79" spans="1:9" ht="15" customHeight="1">
      <c r="A79" t="s">
        <v>1378</v>
      </c>
      <c r="B79" t="s">
        <v>1379</v>
      </c>
      <c r="C79" s="1041" t="s">
        <v>176</v>
      </c>
      <c r="D79" s="1041" t="s">
        <v>125</v>
      </c>
      <c r="E79" s="1041"/>
      <c r="F79" s="33"/>
      <c r="I79" s="601" t="s">
        <v>674</v>
      </c>
    </row>
    <row r="80" spans="1:9" ht="15" customHeight="1">
      <c r="A80" t="s">
        <v>1380</v>
      </c>
      <c r="B80" t="s">
        <v>1381</v>
      </c>
      <c r="C80" s="1041" t="s">
        <v>176</v>
      </c>
      <c r="D80" s="1041" t="s">
        <v>130</v>
      </c>
      <c r="E80" s="1041"/>
      <c r="F80" s="33"/>
      <c r="I80" s="601" t="str">
        <f>Print_Mois!V437</f>
        <v>Frais véhicules de cie</v>
      </c>
    </row>
    <row r="81" spans="1:9" ht="15" customHeight="1">
      <c r="A81" t="s">
        <v>1384</v>
      </c>
      <c r="B81" t="s">
        <v>1385</v>
      </c>
      <c r="C81" s="1041" t="s">
        <v>176</v>
      </c>
      <c r="D81" s="1041" t="s">
        <v>130</v>
      </c>
      <c r="E81" s="1041"/>
      <c r="F81" s="33"/>
      <c r="I81" s="601"/>
    </row>
    <row r="82" spans="1:9" ht="15" customHeight="1">
      <c r="A82" t="s">
        <v>1386</v>
      </c>
      <c r="B82" t="s">
        <v>1387</v>
      </c>
      <c r="C82" s="1041" t="s">
        <v>176</v>
      </c>
      <c r="D82" s="1041" t="s">
        <v>130</v>
      </c>
      <c r="E82" s="1041"/>
      <c r="F82" s="33"/>
      <c r="I82" s="601" t="s">
        <v>675</v>
      </c>
    </row>
    <row r="83" spans="1:9" ht="15" customHeight="1">
      <c r="A83" t="s">
        <v>1388</v>
      </c>
      <c r="B83" t="s">
        <v>1389</v>
      </c>
      <c r="C83" s="1041" t="s">
        <v>176</v>
      </c>
      <c r="D83" s="1041" t="s">
        <v>128</v>
      </c>
      <c r="E83" s="1041"/>
      <c r="F83" s="33"/>
      <c r="I83" s="601" t="str">
        <f>Print_Mois!V471</f>
        <v>Holdbacks</v>
      </c>
    </row>
    <row r="84" spans="1:9" ht="15" customHeight="1">
      <c r="A84" t="s">
        <v>1390</v>
      </c>
      <c r="B84" t="s">
        <v>1391</v>
      </c>
      <c r="C84" s="1041" t="s">
        <v>176</v>
      </c>
      <c r="D84" s="1041" t="s">
        <v>129</v>
      </c>
      <c r="E84" s="1041"/>
      <c r="F84" s="33"/>
      <c r="I84" s="601" t="str">
        <f>Print_Mois!V460</f>
        <v>Honoraires</v>
      </c>
    </row>
    <row r="85" spans="1:9" ht="15" customHeight="1">
      <c r="A85" t="s">
        <v>1392</v>
      </c>
      <c r="B85" t="s">
        <v>1393</v>
      </c>
      <c r="C85" s="1041" t="s">
        <v>176</v>
      </c>
      <c r="D85" s="1041" t="s">
        <v>129</v>
      </c>
      <c r="E85" s="1041"/>
      <c r="F85" s="33"/>
      <c r="I85" s="601" t="str">
        <f>Print_Mois!C309</f>
        <v>Huiles et Graisse</v>
      </c>
    </row>
    <row r="86" spans="1:9" ht="15" customHeight="1">
      <c r="A86" t="s">
        <v>1394</v>
      </c>
      <c r="B86" t="s">
        <v>1395</v>
      </c>
      <c r="C86" s="1041" t="s">
        <v>176</v>
      </c>
      <c r="D86" s="1041" t="s">
        <v>134</v>
      </c>
      <c r="E86" s="1041"/>
      <c r="F86" s="33"/>
      <c r="I86" s="601" t="s">
        <v>65</v>
      </c>
    </row>
    <row r="87" spans="1:9" ht="15" customHeight="1">
      <c r="A87" t="s">
        <v>1398</v>
      </c>
      <c r="B87" t="s">
        <v>1399</v>
      </c>
      <c r="C87" s="1041" t="s">
        <v>176</v>
      </c>
      <c r="D87" s="1041" t="s">
        <v>130</v>
      </c>
      <c r="E87" s="1041"/>
      <c r="F87" s="33"/>
      <c r="I87" s="601" t="s">
        <v>33</v>
      </c>
    </row>
    <row r="88" spans="1:9" ht="15" customHeight="1">
      <c r="A88" t="s">
        <v>1400</v>
      </c>
      <c r="B88" t="s">
        <v>1401</v>
      </c>
      <c r="C88" s="1041" t="s">
        <v>176</v>
      </c>
      <c r="D88" s="1041" t="s">
        <v>136</v>
      </c>
      <c r="E88" s="1041"/>
      <c r="F88" s="33"/>
      <c r="I88" s="601" t="s">
        <v>61</v>
      </c>
    </row>
    <row r="89" spans="1:9" ht="15" customHeight="1">
      <c r="A89" t="s">
        <v>1402</v>
      </c>
      <c r="B89" t="s">
        <v>1403</v>
      </c>
      <c r="C89" s="1041" t="s">
        <v>176</v>
      </c>
      <c r="D89" s="1041" t="s">
        <v>201</v>
      </c>
      <c r="E89" s="1041"/>
      <c r="F89" s="33"/>
      <c r="I89" s="601" t="str">
        <f>Print_Mois!V438</f>
        <v>Informatique</v>
      </c>
    </row>
    <row r="90" spans="1:9" ht="15" customHeight="1">
      <c r="A90" t="s">
        <v>1404</v>
      </c>
      <c r="B90" t="s">
        <v>1405</v>
      </c>
      <c r="C90" s="1041" t="s">
        <v>176</v>
      </c>
      <c r="D90" s="1041" t="s">
        <v>217</v>
      </c>
      <c r="E90" s="1041"/>
      <c r="F90" s="33"/>
      <c r="I90" s="601" t="s">
        <v>173</v>
      </c>
    </row>
    <row r="91" spans="1:9" ht="15" customHeight="1">
      <c r="A91" t="s">
        <v>1406</v>
      </c>
      <c r="B91" t="s">
        <v>1407</v>
      </c>
      <c r="C91" s="1041" t="s">
        <v>665</v>
      </c>
      <c r="D91" s="1041" t="s">
        <v>130</v>
      </c>
      <c r="E91" s="1041"/>
      <c r="F91" s="33"/>
      <c r="I91" s="601" t="s">
        <v>113</v>
      </c>
    </row>
    <row r="92" spans="1:9" ht="15" customHeight="1">
      <c r="A92" t="s">
        <v>1408</v>
      </c>
      <c r="B92" t="s">
        <v>1409</v>
      </c>
      <c r="C92" s="1041" t="s">
        <v>176</v>
      </c>
      <c r="D92" s="1041" t="s">
        <v>202</v>
      </c>
      <c r="E92" s="1041"/>
      <c r="F92" s="33"/>
      <c r="I92" s="601"/>
    </row>
    <row r="93" spans="1:9" ht="15" customHeight="1">
      <c r="A93" t="s">
        <v>1410</v>
      </c>
      <c r="B93" t="s">
        <v>1411</v>
      </c>
      <c r="C93" s="1041" t="s">
        <v>176</v>
      </c>
      <c r="D93" s="1041" t="s">
        <v>205</v>
      </c>
      <c r="E93" s="1041"/>
      <c r="F93" s="33"/>
      <c r="I93" s="601" t="str">
        <f>Print_Mois!V493</f>
        <v>Intérêts sur marge</v>
      </c>
    </row>
    <row r="94" spans="1:9" ht="15" customHeight="1">
      <c r="A94" t="s">
        <v>1416</v>
      </c>
      <c r="B94" t="s">
        <v>1417</v>
      </c>
      <c r="C94" s="1041" t="s">
        <v>176</v>
      </c>
      <c r="D94" s="1041" t="s">
        <v>217</v>
      </c>
      <c r="E94" s="1041"/>
      <c r="F94" s="33"/>
      <c r="I94" s="601"/>
    </row>
    <row r="95" spans="1:9" ht="15" customHeight="1">
      <c r="A95" t="s">
        <v>1420</v>
      </c>
      <c r="B95" t="s">
        <v>1421</v>
      </c>
      <c r="C95" s="1041" t="s">
        <v>176</v>
      </c>
      <c r="D95" s="1041" t="s">
        <v>206</v>
      </c>
      <c r="E95" s="1041"/>
      <c r="F95" s="33"/>
      <c r="I95" s="601" t="str">
        <f>Print_Mois!V494</f>
        <v>Intérêts sur prêt</v>
      </c>
    </row>
    <row r="96" spans="1:9" ht="15" customHeight="1">
      <c r="A96" t="s">
        <v>1422</v>
      </c>
      <c r="B96" t="s">
        <v>1423</v>
      </c>
      <c r="C96" s="1041" t="s">
        <v>176</v>
      </c>
      <c r="D96" s="1041" t="s">
        <v>207</v>
      </c>
      <c r="E96" s="1041"/>
      <c r="F96" s="33"/>
      <c r="I96" s="601" t="s">
        <v>46</v>
      </c>
    </row>
    <row r="97" spans="1:9" ht="15" customHeight="1">
      <c r="A97" t="s">
        <v>1424</v>
      </c>
      <c r="B97" t="s">
        <v>1425</v>
      </c>
      <c r="C97" s="1041" t="s">
        <v>665</v>
      </c>
      <c r="D97" s="1041" t="s">
        <v>136</v>
      </c>
      <c r="E97" s="1041"/>
      <c r="F97" s="33"/>
      <c r="I97" s="601" t="s">
        <v>42</v>
      </c>
    </row>
    <row r="98" spans="1:9" ht="15" customHeight="1">
      <c r="A98" t="s">
        <v>1426</v>
      </c>
      <c r="B98" t="s">
        <v>1427</v>
      </c>
      <c r="C98" s="1041" t="s">
        <v>665</v>
      </c>
      <c r="D98" s="1041" t="s">
        <v>210</v>
      </c>
      <c r="E98" s="1041"/>
      <c r="F98" s="33"/>
      <c r="I98" s="601"/>
    </row>
    <row r="99" spans="1:9" ht="15" customHeight="1">
      <c r="A99" t="s">
        <v>1428</v>
      </c>
      <c r="B99" t="s">
        <v>1429</v>
      </c>
      <c r="C99" s="1041" t="s">
        <v>176</v>
      </c>
      <c r="D99" s="1041" t="s">
        <v>207</v>
      </c>
      <c r="E99" s="1041"/>
      <c r="F99" s="33"/>
      <c r="I99" s="601" t="s">
        <v>44</v>
      </c>
    </row>
    <row r="100" spans="1:9" ht="15" customHeight="1">
      <c r="A100" t="s">
        <v>1430</v>
      </c>
      <c r="B100" t="s">
        <v>1431</v>
      </c>
      <c r="C100" s="1041" t="s">
        <v>157</v>
      </c>
      <c r="D100" s="1041" t="s">
        <v>116</v>
      </c>
      <c r="E100" s="1041"/>
      <c r="F100" s="33"/>
      <c r="I100" s="601" t="str">
        <f>Print_Mois!V462</f>
        <v>Location équipement</v>
      </c>
    </row>
    <row r="101" spans="1:9" ht="15" customHeight="1">
      <c r="A101" t="s">
        <v>1432</v>
      </c>
      <c r="B101" t="s">
        <v>1433</v>
      </c>
      <c r="C101" s="1041" t="s">
        <v>157</v>
      </c>
      <c r="D101" s="1041" t="s">
        <v>118</v>
      </c>
      <c r="E101" s="1041"/>
      <c r="F101" s="33"/>
      <c r="I101" s="601" t="str">
        <f>Print_Mois!V454</f>
        <v>Loyer</v>
      </c>
    </row>
    <row r="102" spans="1:9" ht="15" customHeight="1">
      <c r="A102" t="s">
        <v>1434</v>
      </c>
      <c r="B102" t="s">
        <v>1435</v>
      </c>
      <c r="C102" s="1041" t="s">
        <v>157</v>
      </c>
      <c r="D102" s="1041" t="s">
        <v>120</v>
      </c>
      <c r="E102" s="1041"/>
      <c r="F102" s="33"/>
      <c r="I102" s="601" t="str">
        <f>Print_Mois!C245</f>
        <v>M/O Carrosserie</v>
      </c>
    </row>
    <row r="103" spans="1:9" ht="15" customHeight="1">
      <c r="A103" t="s">
        <v>1440</v>
      </c>
      <c r="B103" t="s">
        <v>1441</v>
      </c>
      <c r="C103" s="1041" t="s">
        <v>157</v>
      </c>
      <c r="D103" s="1041" t="s">
        <v>122</v>
      </c>
      <c r="E103" s="1041"/>
      <c r="F103" s="33"/>
      <c r="I103" s="601" t="str">
        <f>Print_Mois!C173</f>
        <v>M/O Client</v>
      </c>
    </row>
    <row r="104" spans="1:9" ht="15" customHeight="1">
      <c r="A104" t="s">
        <v>1442</v>
      </c>
      <c r="B104" t="s">
        <v>1443</v>
      </c>
      <c r="C104" s="1041" t="s">
        <v>157</v>
      </c>
      <c r="D104" s="1041" t="s">
        <v>121</v>
      </c>
      <c r="E104" s="1041"/>
      <c r="F104" s="33"/>
      <c r="I104" s="601" t="str">
        <f>Print_Mois!C182</f>
        <v>M/O Esthétique</v>
      </c>
    </row>
    <row r="105" spans="1:9" ht="15" customHeight="1">
      <c r="A105" t="s">
        <v>1444</v>
      </c>
      <c r="B105" t="s">
        <v>1445</v>
      </c>
      <c r="C105" s="1041" t="s">
        <v>157</v>
      </c>
      <c r="D105" s="1041" t="s">
        <v>137</v>
      </c>
      <c r="E105" s="1041"/>
      <c r="F105" s="33"/>
      <c r="I105" s="601" t="str">
        <f>+Print_Mois!C248</f>
        <v>M/O Esthétique Carr.</v>
      </c>
    </row>
    <row r="106" spans="1:9" ht="15" customHeight="1">
      <c r="A106" t="s">
        <v>1446</v>
      </c>
      <c r="B106" t="s">
        <v>1447</v>
      </c>
      <c r="C106" s="1041" t="s">
        <v>157</v>
      </c>
      <c r="D106" s="1041" t="s">
        <v>133</v>
      </c>
      <c r="E106" s="1041"/>
      <c r="F106" s="33"/>
      <c r="I106" s="601" t="str">
        <f>Print_Mois!C176</f>
        <v>M/O Garantie</v>
      </c>
    </row>
    <row r="107" spans="1:9" ht="15" customHeight="1">
      <c r="A107" t="s">
        <v>1448</v>
      </c>
      <c r="B107" t="s">
        <v>1449</v>
      </c>
      <c r="C107" s="1041" t="s">
        <v>157</v>
      </c>
      <c r="D107" s="1041" t="s">
        <v>483</v>
      </c>
      <c r="E107" s="1041"/>
      <c r="F107" s="33"/>
      <c r="I107" s="601" t="str">
        <f>Print_Mois!C179</f>
        <v>M/O Interne</v>
      </c>
    </row>
    <row r="108" spans="1:9" ht="15" customHeight="1">
      <c r="A108" t="s">
        <v>1450</v>
      </c>
      <c r="B108" t="s">
        <v>1451</v>
      </c>
      <c r="C108" s="1041" t="s">
        <v>157</v>
      </c>
      <c r="D108" s="1041" t="s">
        <v>132</v>
      </c>
      <c r="E108" s="1041"/>
      <c r="F108" s="33"/>
      <c r="I108" s="601" t="s">
        <v>22</v>
      </c>
    </row>
    <row r="109" spans="1:9" ht="15" customHeight="1">
      <c r="A109" t="s">
        <v>1452</v>
      </c>
      <c r="B109" t="s">
        <v>1453</v>
      </c>
      <c r="C109" s="1041" t="s">
        <v>157</v>
      </c>
      <c r="D109" s="1041" t="s">
        <v>130</v>
      </c>
      <c r="E109" s="1041"/>
      <c r="F109" s="33"/>
      <c r="I109" s="601" t="s">
        <v>676</v>
      </c>
    </row>
    <row r="110" spans="1:9" ht="15" customHeight="1">
      <c r="A110" t="s">
        <v>1454</v>
      </c>
      <c r="B110" t="s">
        <v>1455</v>
      </c>
      <c r="C110" s="1041" t="s">
        <v>157</v>
      </c>
      <c r="D110" s="1041" t="s">
        <v>127</v>
      </c>
      <c r="E110" s="1041"/>
      <c r="F110" s="33"/>
      <c r="I110" s="601" t="s">
        <v>71</v>
      </c>
    </row>
    <row r="111" spans="1:9" ht="15" customHeight="1">
      <c r="A111" t="s">
        <v>1456</v>
      </c>
      <c r="B111" t="s">
        <v>1457</v>
      </c>
      <c r="C111" s="1041" t="s">
        <v>157</v>
      </c>
      <c r="D111" s="1041" t="s">
        <v>125</v>
      </c>
      <c r="E111" s="1041"/>
      <c r="F111" s="33"/>
      <c r="I111" s="601" t="str">
        <f>Print_Mois!C95</f>
        <v>Non Certifié</v>
      </c>
    </row>
    <row r="112" spans="1:9" ht="15" customHeight="1">
      <c r="A112" t="s">
        <v>1460</v>
      </c>
      <c r="B112" t="s">
        <v>1461</v>
      </c>
      <c r="C112" s="1041" t="s">
        <v>157</v>
      </c>
      <c r="D112" s="1041" t="s">
        <v>130</v>
      </c>
      <c r="E112" s="1041"/>
      <c r="F112" s="33"/>
      <c r="I112" s="601"/>
    </row>
    <row r="113" spans="1:9" ht="15" customHeight="1">
      <c r="A113" t="s">
        <v>1462</v>
      </c>
      <c r="B113" t="s">
        <v>1463</v>
      </c>
      <c r="C113" s="1041" t="s">
        <v>157</v>
      </c>
      <c r="D113" s="1041" t="s">
        <v>127</v>
      </c>
      <c r="E113" s="1041"/>
      <c r="F113" s="33"/>
      <c r="I113" s="601"/>
    </row>
    <row r="114" spans="1:9" ht="15" customHeight="1">
      <c r="A114" t="s">
        <v>1464</v>
      </c>
      <c r="B114" t="s">
        <v>1461</v>
      </c>
      <c r="C114" s="1041" t="s">
        <v>157</v>
      </c>
      <c r="D114" s="1041" t="s">
        <v>130</v>
      </c>
      <c r="E114" s="1041"/>
      <c r="F114" s="33"/>
      <c r="I114" s="601"/>
    </row>
    <row r="115" spans="1:9" ht="15" customHeight="1">
      <c r="A115" t="s">
        <v>1468</v>
      </c>
      <c r="B115" t="s">
        <v>1469</v>
      </c>
      <c r="C115" s="1041" t="s">
        <v>157</v>
      </c>
      <c r="D115" s="1041" t="s">
        <v>128</v>
      </c>
      <c r="E115" s="1041"/>
      <c r="F115" s="33"/>
      <c r="I115" s="601" t="str">
        <f>Print_Mois!C298</f>
        <v>P/A Garantie</v>
      </c>
    </row>
    <row r="116" spans="1:9" ht="15" customHeight="1">
      <c r="A116" t="s">
        <v>1470</v>
      </c>
      <c r="B116" t="s">
        <v>1471</v>
      </c>
      <c r="C116" s="1041" t="s">
        <v>157</v>
      </c>
      <c r="D116" s="1041" t="s">
        <v>129</v>
      </c>
      <c r="E116" s="1041"/>
      <c r="F116" s="33"/>
      <c r="I116" s="601" t="str">
        <f>Print_Mois!V444</f>
        <v>Papeterie</v>
      </c>
    </row>
    <row r="117" spans="1:9" ht="15" customHeight="1">
      <c r="A117" t="s">
        <v>1472</v>
      </c>
      <c r="B117" t="s">
        <v>1473</v>
      </c>
      <c r="C117" s="1041" t="s">
        <v>157</v>
      </c>
      <c r="D117" s="1041" t="s">
        <v>129</v>
      </c>
      <c r="E117" s="1041"/>
      <c r="F117" s="33"/>
      <c r="I117" s="601"/>
    </row>
    <row r="118" spans="1:9" ht="15" customHeight="1">
      <c r="A118" t="s">
        <v>1474</v>
      </c>
      <c r="B118" t="s">
        <v>1475</v>
      </c>
      <c r="C118" s="1041" t="s">
        <v>157</v>
      </c>
      <c r="D118" s="1041" t="s">
        <v>134</v>
      </c>
      <c r="E118" s="1041"/>
      <c r="F118" s="33"/>
      <c r="I118" s="601" t="str">
        <f>Print_Mois!C297</f>
        <v>Pièces Ro Carrosserie</v>
      </c>
    </row>
    <row r="119" spans="1:9" ht="15" customHeight="1">
      <c r="A119" t="s">
        <v>1476</v>
      </c>
      <c r="B119" t="s">
        <v>1477</v>
      </c>
      <c r="C119" s="1041" t="s">
        <v>157</v>
      </c>
      <c r="D119" s="1041" t="s">
        <v>135</v>
      </c>
      <c r="E119" s="1041"/>
      <c r="F119" s="33"/>
      <c r="I119" s="601"/>
    </row>
    <row r="120" spans="1:9" ht="15" customHeight="1">
      <c r="A120" t="s">
        <v>1478</v>
      </c>
      <c r="B120" t="s">
        <v>1479</v>
      </c>
      <c r="C120" s="1041" t="s">
        <v>157</v>
      </c>
      <c r="D120" s="1041" t="s">
        <v>135</v>
      </c>
      <c r="E120" s="1041"/>
      <c r="F120" s="33"/>
      <c r="I120" s="601" t="str">
        <f>Print_Mois!C296</f>
        <v>Pièces Ro Clients</v>
      </c>
    </row>
    <row r="121" spans="1:9" ht="15" customHeight="1">
      <c r="A121" t="s">
        <v>1480</v>
      </c>
      <c r="B121" t="s">
        <v>1481</v>
      </c>
      <c r="C121" s="1041" t="s">
        <v>157</v>
      </c>
      <c r="D121" s="1041" t="s">
        <v>136</v>
      </c>
      <c r="E121" s="1041"/>
      <c r="F121" s="33"/>
      <c r="I121" s="601"/>
    </row>
    <row r="122" spans="1:9" ht="15" customHeight="1">
      <c r="A122" t="s">
        <v>1482</v>
      </c>
      <c r="B122" t="s">
        <v>1483</v>
      </c>
      <c r="C122" s="1041" t="s">
        <v>157</v>
      </c>
      <c r="D122" s="1041" t="s">
        <v>136</v>
      </c>
      <c r="E122" s="1041"/>
      <c r="F122" s="33"/>
      <c r="I122" s="601" t="s">
        <v>24</v>
      </c>
    </row>
    <row r="123" spans="1:9" ht="15" customHeight="1">
      <c r="A123" t="s">
        <v>1484</v>
      </c>
      <c r="B123" t="s">
        <v>1485</v>
      </c>
      <c r="C123" s="1041" t="s">
        <v>157</v>
      </c>
      <c r="D123" s="1041" t="s">
        <v>201</v>
      </c>
      <c r="E123" s="1041"/>
      <c r="F123" s="33"/>
      <c r="I123" s="601" t="str">
        <f>Print_Mois!V472</f>
        <v>Programme neuf 1</v>
      </c>
    </row>
    <row r="124" spans="1:9" ht="15" customHeight="1">
      <c r="A124" t="s">
        <v>1486</v>
      </c>
      <c r="B124" t="s">
        <v>1487</v>
      </c>
      <c r="C124" s="1041" t="s">
        <v>157</v>
      </c>
      <c r="D124" s="1041" t="s">
        <v>217</v>
      </c>
      <c r="E124" s="1041"/>
      <c r="F124" s="33"/>
      <c r="I124" s="601" t="s">
        <v>37</v>
      </c>
    </row>
    <row r="125" spans="1:9" ht="15" customHeight="1">
      <c r="A125" t="s">
        <v>1488</v>
      </c>
      <c r="B125" t="s">
        <v>1489</v>
      </c>
      <c r="C125" s="1041" t="s">
        <v>665</v>
      </c>
      <c r="D125" s="1041" t="s">
        <v>130</v>
      </c>
      <c r="E125" s="1041"/>
      <c r="F125" s="33"/>
      <c r="I125" s="601"/>
    </row>
    <row r="126" spans="1:9" ht="15" customHeight="1">
      <c r="A126" t="s">
        <v>1490</v>
      </c>
      <c r="B126" t="s">
        <v>1491</v>
      </c>
      <c r="C126" s="1041" t="s">
        <v>157</v>
      </c>
      <c r="D126" s="1041" t="s">
        <v>202</v>
      </c>
      <c r="E126" s="1041"/>
      <c r="F126" s="33"/>
      <c r="I126" s="601" t="str">
        <f>Print_Mois!V473</f>
        <v>Programme neuf 2</v>
      </c>
    </row>
    <row r="127" spans="1:9" ht="15" customHeight="1">
      <c r="A127" t="s">
        <v>1492</v>
      </c>
      <c r="B127" t="s">
        <v>1493</v>
      </c>
      <c r="C127" s="1041" t="s">
        <v>157</v>
      </c>
      <c r="D127" s="1041" t="s">
        <v>205</v>
      </c>
      <c r="E127" s="1041"/>
      <c r="F127" s="33"/>
      <c r="I127" s="601" t="str">
        <f>Print_Mois!V474</f>
        <v>Programme neuf 3</v>
      </c>
    </row>
    <row r="128" spans="1:9" ht="15" customHeight="1">
      <c r="A128" t="s">
        <v>1498</v>
      </c>
      <c r="B128" t="s">
        <v>1499</v>
      </c>
      <c r="C128" s="1041" t="s">
        <v>157</v>
      </c>
      <c r="D128" s="1041" t="s">
        <v>217</v>
      </c>
      <c r="E128" s="1041"/>
      <c r="F128" s="33"/>
      <c r="I128" s="601" t="s">
        <v>112</v>
      </c>
    </row>
    <row r="129" spans="1:9" ht="15" customHeight="1">
      <c r="A129" t="s">
        <v>1502</v>
      </c>
      <c r="B129" t="s">
        <v>1503</v>
      </c>
      <c r="C129" s="1041" t="s">
        <v>157</v>
      </c>
      <c r="D129" s="1041" t="s">
        <v>206</v>
      </c>
      <c r="E129" s="1041"/>
      <c r="F129" s="33"/>
      <c r="I129" s="601" t="s">
        <v>125</v>
      </c>
    </row>
    <row r="130" spans="1:9" ht="15" customHeight="1">
      <c r="A130" t="s">
        <v>1504</v>
      </c>
      <c r="B130" t="s">
        <v>1505</v>
      </c>
      <c r="C130" s="1041" t="s">
        <v>157</v>
      </c>
      <c r="D130" s="1041" t="s">
        <v>207</v>
      </c>
      <c r="E130" s="1041"/>
      <c r="F130" s="33"/>
      <c r="I130" s="601">
        <f>Print_Mois!C19</f>
        <v>0</v>
      </c>
    </row>
    <row r="131" spans="1:9" ht="15" customHeight="1">
      <c r="A131" t="s">
        <v>1506</v>
      </c>
      <c r="B131" t="s">
        <v>1507</v>
      </c>
      <c r="C131" s="1041" t="s">
        <v>665</v>
      </c>
      <c r="D131" s="1041" t="s">
        <v>136</v>
      </c>
      <c r="E131" s="1041"/>
      <c r="F131" s="33"/>
      <c r="I131" s="601" t="s">
        <v>38</v>
      </c>
    </row>
    <row r="132" spans="1:9" ht="15" customHeight="1">
      <c r="A132" t="s">
        <v>1508</v>
      </c>
      <c r="B132" t="s">
        <v>1509</v>
      </c>
      <c r="C132" s="1041" t="s">
        <v>665</v>
      </c>
      <c r="D132" s="1041" t="s">
        <v>210</v>
      </c>
      <c r="E132" s="1041"/>
      <c r="F132" s="33"/>
      <c r="I132" s="601"/>
    </row>
    <row r="133" spans="1:9" ht="15" customHeight="1">
      <c r="A133" t="s">
        <v>1510</v>
      </c>
      <c r="B133" t="s">
        <v>1511</v>
      </c>
      <c r="C133" s="1041" t="s">
        <v>157</v>
      </c>
      <c r="D133" s="1041" t="s">
        <v>207</v>
      </c>
      <c r="E133" s="1041"/>
      <c r="F133" s="33"/>
      <c r="I133" s="601" t="s">
        <v>34</v>
      </c>
    </row>
    <row r="134" spans="1:9" ht="15" customHeight="1">
      <c r="A134" t="s">
        <v>1664</v>
      </c>
      <c r="B134" t="s">
        <v>1665</v>
      </c>
      <c r="C134" s="1041" t="s">
        <v>665</v>
      </c>
      <c r="D134" s="1041" t="s">
        <v>136</v>
      </c>
      <c r="E134" s="1041"/>
      <c r="F134" s="33"/>
      <c r="I134" s="601" t="s">
        <v>25</v>
      </c>
    </row>
    <row r="135" spans="1:9" ht="15" customHeight="1">
      <c r="A135" t="s">
        <v>1791</v>
      </c>
      <c r="B135" t="s">
        <v>647</v>
      </c>
      <c r="C135" s="1041" t="s">
        <v>661</v>
      </c>
      <c r="D135" s="1041" t="s">
        <v>21</v>
      </c>
      <c r="E135" s="1041"/>
      <c r="F135" s="33"/>
      <c r="I135" s="601" t="s">
        <v>25</v>
      </c>
    </row>
    <row r="136" spans="1:9" ht="15" customHeight="1">
      <c r="A136" t="s">
        <v>1802</v>
      </c>
      <c r="B136" t="s">
        <v>1803</v>
      </c>
      <c r="C136" s="1041" t="s">
        <v>661</v>
      </c>
      <c r="D136" s="1041" t="s">
        <v>21</v>
      </c>
      <c r="E136" s="1041"/>
      <c r="F136" s="33"/>
      <c r="I136" s="601" t="s">
        <v>32</v>
      </c>
    </row>
    <row r="137" spans="1:9" ht="15" customHeight="1">
      <c r="A137" t="s">
        <v>1805</v>
      </c>
      <c r="B137" t="s">
        <v>1806</v>
      </c>
      <c r="C137" s="1041" t="s">
        <v>661</v>
      </c>
      <c r="D137" s="1041" t="s">
        <v>21</v>
      </c>
      <c r="E137" s="1041"/>
      <c r="F137" s="33"/>
      <c r="I137" s="601" t="s">
        <v>30</v>
      </c>
    </row>
    <row r="138" spans="1:9" ht="15" customHeight="1">
      <c r="A138" t="s">
        <v>1811</v>
      </c>
      <c r="B138" t="s">
        <v>1812</v>
      </c>
      <c r="C138" s="1041" t="s">
        <v>661</v>
      </c>
      <c r="D138" s="1041" t="s">
        <v>25</v>
      </c>
      <c r="E138" s="1041"/>
      <c r="F138" s="33"/>
      <c r="I138" s="601" t="s">
        <v>26</v>
      </c>
    </row>
    <row r="139" spans="1:9" ht="15" customHeight="1">
      <c r="A139" t="s">
        <v>1816</v>
      </c>
      <c r="B139" t="s">
        <v>1817</v>
      </c>
      <c r="C139" s="1041" t="s">
        <v>661</v>
      </c>
      <c r="D139" s="1041" t="s">
        <v>21</v>
      </c>
      <c r="E139" s="1041"/>
      <c r="F139" s="33"/>
      <c r="I139" s="601" t="s">
        <v>185</v>
      </c>
    </row>
    <row r="140" spans="1:9" ht="15" customHeight="1">
      <c r="A140" t="s">
        <v>1818</v>
      </c>
      <c r="B140" t="s">
        <v>1819</v>
      </c>
      <c r="C140" s="1041" t="s">
        <v>661</v>
      </c>
      <c r="D140" s="1041" t="s">
        <v>56</v>
      </c>
      <c r="E140" s="1041"/>
      <c r="F140" s="33"/>
      <c r="I140" s="601" t="s">
        <v>36</v>
      </c>
    </row>
    <row r="141" spans="1:9" ht="15" customHeight="1">
      <c r="A141" t="s">
        <v>1826</v>
      </c>
      <c r="B141" t="s">
        <v>1827</v>
      </c>
      <c r="C141" s="1041" t="s">
        <v>661</v>
      </c>
      <c r="D141" s="1041" t="s">
        <v>30</v>
      </c>
      <c r="E141" s="1041"/>
      <c r="F141" s="33"/>
      <c r="I141" s="601" t="str">
        <f>Print_Mois!V461</f>
        <v>Réparation équipement</v>
      </c>
    </row>
    <row r="142" spans="1:9" ht="15" customHeight="1">
      <c r="A142" t="s">
        <v>1830</v>
      </c>
      <c r="B142" t="s">
        <v>1831</v>
      </c>
      <c r="C142" s="1041" t="s">
        <v>661</v>
      </c>
      <c r="D142" s="1041" t="s">
        <v>30</v>
      </c>
      <c r="E142" s="1041"/>
      <c r="F142" s="33"/>
      <c r="I142" s="601" t="s">
        <v>677</v>
      </c>
    </row>
    <row r="143" spans="1:9" ht="15" customHeight="1">
      <c r="A143" t="s">
        <v>1834</v>
      </c>
      <c r="B143" t="s">
        <v>1835</v>
      </c>
      <c r="C143" s="1041" t="s">
        <v>661</v>
      </c>
      <c r="D143" s="1041" t="s">
        <v>30</v>
      </c>
      <c r="E143" s="1041"/>
      <c r="F143" s="33"/>
      <c r="I143" s="601" t="str">
        <f>Print_Mois!C23</f>
        <v>Rev. Autres</v>
      </c>
    </row>
    <row r="144" spans="1:9" ht="15" customHeight="1">
      <c r="A144" t="s">
        <v>1838</v>
      </c>
      <c r="B144" t="s">
        <v>1839</v>
      </c>
      <c r="C144" s="1041" t="s">
        <v>661</v>
      </c>
      <c r="D144" s="1041" t="s">
        <v>26</v>
      </c>
      <c r="E144" s="1041"/>
      <c r="F144" s="33"/>
      <c r="I144" s="601" t="str">
        <f>Print_Mois!C24</f>
        <v>Total F&amp;I</v>
      </c>
    </row>
    <row r="145" spans="1:27" ht="15" customHeight="1">
      <c r="A145" t="s">
        <v>1840</v>
      </c>
      <c r="B145" t="s">
        <v>1841</v>
      </c>
      <c r="C145" s="1041" t="s">
        <v>661</v>
      </c>
      <c r="D145" s="1041" t="s">
        <v>38</v>
      </c>
      <c r="E145" s="1041"/>
      <c r="F145" s="33"/>
      <c r="I145" s="601" t="str">
        <f>Print_Mois!C21</f>
        <v>Rev. Finances</v>
      </c>
    </row>
    <row r="146" spans="1:27" ht="15" customHeight="1">
      <c r="A146" t="s">
        <v>1844</v>
      </c>
      <c r="B146" t="s">
        <v>1845</v>
      </c>
      <c r="C146" s="1041" t="s">
        <v>661</v>
      </c>
      <c r="D146" s="1041" t="s">
        <v>28</v>
      </c>
      <c r="E146" s="1041"/>
      <c r="F146" s="33"/>
      <c r="I146" s="601" t="str">
        <f>Print_Mois!C22</f>
        <v>Rev. Protections</v>
      </c>
    </row>
    <row r="147" spans="1:27" ht="15" customHeight="1">
      <c r="A147" t="s">
        <v>1846</v>
      </c>
      <c r="B147" t="s">
        <v>1847</v>
      </c>
      <c r="C147" s="1041" t="s">
        <v>661</v>
      </c>
      <c r="D147" s="1041" t="s">
        <v>28</v>
      </c>
      <c r="E147" s="1041"/>
      <c r="F147" s="33"/>
      <c r="I147" s="601" t="str">
        <f>Print_Mois!V470</f>
        <v>Revenus autres</v>
      </c>
    </row>
    <row r="148" spans="1:27" ht="15" customHeight="1">
      <c r="A148" t="s">
        <v>1848</v>
      </c>
      <c r="B148" t="s">
        <v>1849</v>
      </c>
      <c r="C148" s="1041" t="s">
        <v>661</v>
      </c>
      <c r="D148" s="1041" t="s">
        <v>28</v>
      </c>
      <c r="E148" s="1041"/>
      <c r="F148" s="33"/>
      <c r="I148" s="601" t="s">
        <v>49</v>
      </c>
    </row>
    <row r="149" spans="1:27" ht="15" customHeight="1">
      <c r="A149" t="s">
        <v>1850</v>
      </c>
      <c r="B149" t="s">
        <v>1851</v>
      </c>
      <c r="C149" s="1041" t="s">
        <v>661</v>
      </c>
      <c r="D149" s="1041" t="s">
        <v>28</v>
      </c>
      <c r="E149" s="1041"/>
      <c r="F149" s="33"/>
      <c r="I149" s="601" t="str">
        <f>Print_Mois!V424</f>
        <v>Salaires autres</v>
      </c>
    </row>
    <row r="150" spans="1:27" ht="15" customHeight="1">
      <c r="A150" t="s">
        <v>1855</v>
      </c>
      <c r="B150" t="s">
        <v>1856</v>
      </c>
      <c r="C150" s="1041" t="s">
        <v>661</v>
      </c>
      <c r="D150" s="1041" t="s">
        <v>36</v>
      </c>
      <c r="E150" s="1041"/>
      <c r="F150" s="33"/>
      <c r="I150" s="601" t="str">
        <f>Print_Mois!V422</f>
        <v>Salaires cadres</v>
      </c>
    </row>
    <row r="151" spans="1:27" ht="15" customHeight="1">
      <c r="A151" t="s">
        <v>1857</v>
      </c>
      <c r="B151" t="s">
        <v>1858</v>
      </c>
      <c r="C151" s="1041" t="s">
        <v>661</v>
      </c>
      <c r="D151" s="1041" t="s">
        <v>36</v>
      </c>
      <c r="E151" s="1041"/>
      <c r="F151" s="33"/>
      <c r="I151" s="601" t="str">
        <f>Print_Mois!C43</f>
        <v>Salaires commis</v>
      </c>
    </row>
    <row r="152" spans="1:27" ht="15" customHeight="1">
      <c r="A152" t="s">
        <v>1859</v>
      </c>
      <c r="B152" t="s">
        <v>1860</v>
      </c>
      <c r="C152" s="1041" t="s">
        <v>661</v>
      </c>
      <c r="D152" s="1041" t="s">
        <v>36</v>
      </c>
      <c r="E152" s="1041"/>
      <c r="F152" s="33"/>
      <c r="I152" s="601" t="str">
        <f>Print_Mois!V423</f>
        <v>Salaires commis</v>
      </c>
    </row>
    <row r="153" spans="1:27" ht="15" customHeight="1">
      <c r="A153" t="s">
        <v>1861</v>
      </c>
      <c r="B153" t="s">
        <v>1862</v>
      </c>
      <c r="C153" s="1041" t="s">
        <v>661</v>
      </c>
      <c r="D153" s="1041" t="s">
        <v>36</v>
      </c>
      <c r="E153" s="1041"/>
      <c r="F153" s="33"/>
      <c r="I153" s="601" t="str">
        <f>Print_Mois!V429</f>
        <v>Salaires en absences</v>
      </c>
    </row>
    <row r="154" spans="1:27" ht="15" customHeight="1">
      <c r="A154" t="s">
        <v>1863</v>
      </c>
      <c r="B154" t="s">
        <v>1864</v>
      </c>
      <c r="C154" s="1041" t="s">
        <v>661</v>
      </c>
      <c r="D154" s="1041" t="s">
        <v>36</v>
      </c>
      <c r="E154" s="1041"/>
      <c r="F154" s="33"/>
      <c r="I154" s="601" t="str">
        <f>Print_Mois!V421</f>
        <v>Salaires propriétaire</v>
      </c>
    </row>
    <row r="155" spans="1:27" ht="15" customHeight="1">
      <c r="A155" t="s">
        <v>1865</v>
      </c>
      <c r="B155" t="s">
        <v>1866</v>
      </c>
      <c r="C155" s="1041" t="s">
        <v>661</v>
      </c>
      <c r="D155" s="1041" t="s">
        <v>36</v>
      </c>
      <c r="E155" s="1041"/>
      <c r="F155" s="33"/>
      <c r="I155" s="601" t="str">
        <f>Print_Mois!V425</f>
        <v>Salaires spécialistes</v>
      </c>
    </row>
    <row r="156" spans="1:27" ht="15" customHeight="1">
      <c r="A156" t="s">
        <v>1867</v>
      </c>
      <c r="B156" t="s">
        <v>1868</v>
      </c>
      <c r="C156" s="1041" t="s">
        <v>661</v>
      </c>
      <c r="D156" s="1041" t="s">
        <v>36</v>
      </c>
      <c r="E156" s="1041"/>
      <c r="F156" s="33"/>
      <c r="I156" s="601" t="str">
        <f>Print_Mois!C34</f>
        <v>Service gratuit 1</v>
      </c>
    </row>
    <row r="157" spans="1:27" ht="15" customHeight="1">
      <c r="A157" t="s">
        <v>1869</v>
      </c>
      <c r="B157" t="s">
        <v>1870</v>
      </c>
      <c r="C157" s="1041" t="s">
        <v>661</v>
      </c>
      <c r="D157" s="1041" t="s">
        <v>36</v>
      </c>
      <c r="E157" s="1041"/>
      <c r="F157" s="33"/>
      <c r="I157" s="601" t="str">
        <f>Print_Mois!V436</f>
        <v>Service gratuit 2</v>
      </c>
    </row>
    <row r="158" spans="1:27" ht="15" customHeight="1">
      <c r="A158" t="s">
        <v>1873</v>
      </c>
      <c r="B158" t="s">
        <v>1874</v>
      </c>
      <c r="C158" s="1041" t="s">
        <v>661</v>
      </c>
      <c r="D158" s="1041" t="s">
        <v>28</v>
      </c>
      <c r="E158" s="1041"/>
      <c r="F158" s="33"/>
      <c r="G158" s="3"/>
      <c r="H158" s="3"/>
      <c r="I158" s="601" t="str">
        <f>Print_Mois!V440</f>
        <v>Services extérieurs</v>
      </c>
      <c r="J158" s="3"/>
      <c r="K158" s="3"/>
      <c r="N158" s="3"/>
      <c r="O158" s="3"/>
      <c r="P158" s="3"/>
      <c r="Q158" s="3"/>
      <c r="R158" s="3"/>
      <c r="S158" s="3"/>
      <c r="T158" s="3"/>
      <c r="U158" s="3"/>
      <c r="V158" s="3"/>
      <c r="W158" s="3"/>
      <c r="X158" s="3"/>
      <c r="Y158" s="3"/>
      <c r="Z158" s="3"/>
      <c r="AA158" s="3"/>
    </row>
    <row r="159" spans="1:27" ht="15" customHeight="1">
      <c r="A159" t="s">
        <v>1887</v>
      </c>
      <c r="B159" t="s">
        <v>1888</v>
      </c>
      <c r="C159" s="1041" t="s">
        <v>661</v>
      </c>
      <c r="D159" s="1041" t="s">
        <v>38</v>
      </c>
      <c r="E159" s="1041"/>
      <c r="F159" s="33"/>
      <c r="G159" s="3"/>
      <c r="H159" s="3"/>
      <c r="I159" s="601"/>
      <c r="J159" s="3"/>
      <c r="K159" s="3"/>
      <c r="N159" s="3"/>
      <c r="O159" s="3"/>
      <c r="P159" s="3"/>
      <c r="Q159" s="3"/>
      <c r="R159" s="3"/>
      <c r="S159" s="3"/>
      <c r="T159" s="3"/>
      <c r="U159" s="3"/>
      <c r="V159" s="3"/>
      <c r="W159" s="3"/>
      <c r="X159" s="3"/>
      <c r="Y159" s="3"/>
      <c r="Z159" s="3"/>
      <c r="AA159" s="3"/>
    </row>
    <row r="160" spans="1:27" ht="15" customHeight="1">
      <c r="A160" t="s">
        <v>1889</v>
      </c>
      <c r="B160" t="s">
        <v>1890</v>
      </c>
      <c r="C160" s="1041" t="s">
        <v>661</v>
      </c>
      <c r="D160" s="1041" t="s">
        <v>42</v>
      </c>
      <c r="E160" s="1041"/>
      <c r="F160" s="33"/>
      <c r="I160" s="601" t="s">
        <v>54</v>
      </c>
    </row>
    <row r="161" spans="1:9" ht="15" customHeight="1">
      <c r="A161" t="s">
        <v>1892</v>
      </c>
      <c r="B161" t="s">
        <v>1893</v>
      </c>
      <c r="C161" s="1041" t="s">
        <v>661</v>
      </c>
      <c r="D161" s="1041" t="s">
        <v>42</v>
      </c>
      <c r="E161" s="1041"/>
      <c r="F161" s="33"/>
      <c r="I161" s="601" t="str">
        <f>Print_Mois!C189</f>
        <v>Sous-traitement</v>
      </c>
    </row>
    <row r="162" spans="1:9" ht="15" customHeight="1">
      <c r="A162" t="s">
        <v>1894</v>
      </c>
      <c r="B162" t="s">
        <v>1895</v>
      </c>
      <c r="C162" s="1041" t="s">
        <v>661</v>
      </c>
      <c r="D162" s="1041" t="s">
        <v>42</v>
      </c>
      <c r="E162" s="1041"/>
      <c r="F162" s="33"/>
      <c r="I162" s="601" t="s">
        <v>125</v>
      </c>
    </row>
    <row r="163" spans="1:9" ht="15" customHeight="1">
      <c r="A163" t="s">
        <v>1896</v>
      </c>
      <c r="B163" t="s">
        <v>1897</v>
      </c>
      <c r="C163" s="1041" t="s">
        <v>661</v>
      </c>
      <c r="D163" s="1041" t="s">
        <v>42</v>
      </c>
      <c r="E163" s="1041"/>
      <c r="F163" s="33"/>
      <c r="I163" s="601" t="s">
        <v>95</v>
      </c>
    </row>
    <row r="164" spans="1:9" ht="15" customHeight="1">
      <c r="A164" t="s">
        <v>1898</v>
      </c>
      <c r="B164" t="s">
        <v>1899</v>
      </c>
      <c r="C164" s="1041" t="s">
        <v>661</v>
      </c>
      <c r="D164" s="1041" t="s">
        <v>42</v>
      </c>
      <c r="E164" s="1041"/>
      <c r="F164" s="33"/>
      <c r="I164" s="601" t="s">
        <v>202</v>
      </c>
    </row>
    <row r="165" spans="1:9" ht="15" customHeight="1">
      <c r="A165" t="s">
        <v>1902</v>
      </c>
      <c r="B165" t="s">
        <v>1903</v>
      </c>
      <c r="C165" s="1041" t="s">
        <v>661</v>
      </c>
      <c r="D165" s="1041" t="s">
        <v>44</v>
      </c>
      <c r="E165" s="1041"/>
      <c r="F165" s="33"/>
      <c r="I165" s="601" t="s">
        <v>203</v>
      </c>
    </row>
    <row r="166" spans="1:9" ht="15" customHeight="1">
      <c r="A166" t="s">
        <v>1904</v>
      </c>
      <c r="B166" t="s">
        <v>1905</v>
      </c>
      <c r="C166" s="1041" t="s">
        <v>661</v>
      </c>
      <c r="D166" s="1041" t="s">
        <v>44</v>
      </c>
      <c r="E166" s="1041"/>
      <c r="F166" s="33"/>
      <c r="I166" s="601" t="str">
        <f>Print_Mois!V457</f>
        <v>Taxe sur le capital</v>
      </c>
    </row>
    <row r="167" spans="1:9" ht="15" customHeight="1">
      <c r="A167" t="s">
        <v>1908</v>
      </c>
      <c r="B167" t="s">
        <v>1909</v>
      </c>
      <c r="C167" s="1041" t="s">
        <v>661</v>
      </c>
      <c r="D167" s="1041" t="s">
        <v>42</v>
      </c>
      <c r="E167" s="1041"/>
      <c r="F167" s="33"/>
      <c r="I167" s="601" t="s">
        <v>31</v>
      </c>
    </row>
    <row r="168" spans="1:9" ht="15" customHeight="1">
      <c r="A168" t="s">
        <v>1910</v>
      </c>
      <c r="B168" t="s">
        <v>1911</v>
      </c>
      <c r="C168" s="1041" t="s">
        <v>661</v>
      </c>
      <c r="D168" s="1041" t="s">
        <v>46</v>
      </c>
      <c r="E168" s="1041"/>
      <c r="F168" s="33"/>
      <c r="I168" s="601" t="str">
        <f>Print_Mois!V445</f>
        <v>Téléphone</v>
      </c>
    </row>
    <row r="169" spans="1:9" ht="15" customHeight="1">
      <c r="A169" t="s">
        <v>1912</v>
      </c>
      <c r="B169" t="s">
        <v>1913</v>
      </c>
      <c r="C169" s="1041" t="s">
        <v>661</v>
      </c>
      <c r="D169" s="1041" t="s">
        <v>46</v>
      </c>
      <c r="E169" s="1041"/>
      <c r="F169" s="33"/>
      <c r="I169" s="601" t="s">
        <v>52</v>
      </c>
    </row>
    <row r="170" spans="1:9" ht="15" customHeight="1">
      <c r="A170" t="s">
        <v>1914</v>
      </c>
      <c r="B170" t="s">
        <v>1915</v>
      </c>
      <c r="C170" s="1041" t="s">
        <v>661</v>
      </c>
      <c r="D170" s="1041" t="s">
        <v>46</v>
      </c>
      <c r="E170" s="1041"/>
      <c r="F170" s="33"/>
      <c r="I170" s="601" t="s">
        <v>132</v>
      </c>
    </row>
    <row r="171" spans="1:9" ht="15" customHeight="1">
      <c r="A171" t="s">
        <v>1920</v>
      </c>
      <c r="B171" t="s">
        <v>650</v>
      </c>
      <c r="C171" s="1041" t="s">
        <v>661</v>
      </c>
      <c r="D171" s="1041" t="s">
        <v>46</v>
      </c>
      <c r="E171" s="1041"/>
      <c r="F171" s="33"/>
      <c r="I171" s="601" t="str">
        <f>Print_Mois!C101</f>
        <v>Ventes au Gros</v>
      </c>
    </row>
    <row r="172" spans="1:9" ht="15" customHeight="1">
      <c r="A172" t="s">
        <v>1921</v>
      </c>
      <c r="B172" t="s">
        <v>1922</v>
      </c>
      <c r="C172" s="1041" t="s">
        <v>661</v>
      </c>
      <c r="D172" s="1041" t="s">
        <v>54</v>
      </c>
      <c r="E172" s="1041"/>
      <c r="F172" s="33"/>
      <c r="I172" s="601"/>
    </row>
    <row r="173" spans="1:9" ht="15" customHeight="1">
      <c r="A173" t="s">
        <v>1923</v>
      </c>
      <c r="B173" t="s">
        <v>2707</v>
      </c>
      <c r="C173" s="1041" t="s">
        <v>661</v>
      </c>
      <c r="D173" s="1041" t="s">
        <v>52</v>
      </c>
      <c r="E173" s="1041"/>
      <c r="F173" s="33"/>
      <c r="I173" s="601" t="str">
        <f>Print_Mois!C301</f>
        <v>Ventes de Gros</v>
      </c>
    </row>
    <row r="174" spans="1:9" ht="15" customHeight="1">
      <c r="A174" t="s">
        <v>1925</v>
      </c>
      <c r="B174" t="s">
        <v>1926</v>
      </c>
      <c r="C174" s="1041" t="s">
        <v>661</v>
      </c>
      <c r="D174" s="1041" t="s">
        <v>46</v>
      </c>
      <c r="E174" s="1041"/>
      <c r="F174" s="33"/>
      <c r="I174" s="601" t="s">
        <v>182</v>
      </c>
    </row>
    <row r="175" spans="1:9" ht="15" customHeight="1">
      <c r="A175" t="s">
        <v>1929</v>
      </c>
      <c r="B175" t="s">
        <v>1930</v>
      </c>
      <c r="C175" s="1041" t="s">
        <v>661</v>
      </c>
      <c r="D175" s="1041" t="s">
        <v>56</v>
      </c>
      <c r="E175" s="1041"/>
      <c r="F175" s="33"/>
      <c r="I175" s="601"/>
    </row>
    <row r="176" spans="1:9" ht="15" customHeight="1">
      <c r="A176" t="s">
        <v>1931</v>
      </c>
      <c r="B176" t="s">
        <v>2708</v>
      </c>
      <c r="C176" s="1041" t="s">
        <v>661</v>
      </c>
      <c r="D176" s="1041" t="s">
        <v>56</v>
      </c>
      <c r="E176" s="1041"/>
      <c r="F176" s="33"/>
      <c r="I176" s="601" t="str">
        <f>Print_Mois!C299</f>
        <v>Ventes Internes</v>
      </c>
    </row>
    <row r="177" spans="1:9" ht="15" customHeight="1">
      <c r="A177" t="s">
        <v>1933</v>
      </c>
      <c r="B177" t="s">
        <v>2709</v>
      </c>
      <c r="C177" s="1041" t="s">
        <v>661</v>
      </c>
      <c r="D177" s="1041" t="s">
        <v>56</v>
      </c>
      <c r="E177" s="1041"/>
      <c r="F177" s="33"/>
      <c r="I177" s="601"/>
    </row>
    <row r="178" spans="1:9" ht="15" customHeight="1">
      <c r="A178" t="s">
        <v>1935</v>
      </c>
      <c r="B178" t="s">
        <v>2710</v>
      </c>
      <c r="C178" s="1041" t="s">
        <v>661</v>
      </c>
      <c r="D178" s="1041" t="s">
        <v>56</v>
      </c>
      <c r="E178" s="1041"/>
      <c r="F178" s="33"/>
      <c r="I178" s="601" t="str">
        <f>Print_Mois!C308</f>
        <v>Ventes Pneus</v>
      </c>
    </row>
    <row r="179" spans="1:9" ht="15" customHeight="1">
      <c r="A179" t="s">
        <v>1941</v>
      </c>
      <c r="B179" t="s">
        <v>2711</v>
      </c>
      <c r="C179" s="1041" t="s">
        <v>661</v>
      </c>
      <c r="D179" s="1041" t="s">
        <v>56</v>
      </c>
      <c r="E179" s="1041"/>
      <c r="F179" s="33"/>
    </row>
    <row r="180" spans="1:9" ht="15" customHeight="1">
      <c r="A180" t="s">
        <v>1943</v>
      </c>
      <c r="B180" t="s">
        <v>2712</v>
      </c>
      <c r="C180" s="1041" t="s">
        <v>661</v>
      </c>
      <c r="D180" s="1041" t="s">
        <v>56</v>
      </c>
      <c r="E180" s="1041"/>
      <c r="F180" s="33"/>
    </row>
    <row r="181" spans="1:9" ht="15" customHeight="1">
      <c r="A181" t="s">
        <v>1947</v>
      </c>
      <c r="B181" t="s">
        <v>2713</v>
      </c>
      <c r="C181" s="1041" t="s">
        <v>661</v>
      </c>
      <c r="D181" s="1041" t="s">
        <v>56</v>
      </c>
      <c r="E181" s="1041"/>
      <c r="F181" s="33"/>
    </row>
    <row r="182" spans="1:9" ht="15" customHeight="1">
      <c r="A182" t="s">
        <v>1961</v>
      </c>
      <c r="B182" t="s">
        <v>1962</v>
      </c>
      <c r="C182" s="1041" t="s">
        <v>661</v>
      </c>
      <c r="D182" s="1041" t="s">
        <v>66</v>
      </c>
      <c r="E182" s="1041"/>
      <c r="F182" s="33"/>
    </row>
    <row r="183" spans="1:9" ht="15" customHeight="1">
      <c r="A183" t="s">
        <v>1963</v>
      </c>
      <c r="B183" t="s">
        <v>1964</v>
      </c>
      <c r="C183" s="1041" t="s">
        <v>661</v>
      </c>
      <c r="D183" s="1041" t="s">
        <v>66</v>
      </c>
      <c r="E183" s="1041"/>
      <c r="F183" s="33"/>
    </row>
    <row r="184" spans="1:9" ht="15" customHeight="1">
      <c r="A184" t="s">
        <v>1965</v>
      </c>
      <c r="B184" t="s">
        <v>1966</v>
      </c>
      <c r="C184" s="1041" t="s">
        <v>661</v>
      </c>
      <c r="D184" s="1041" t="s">
        <v>71</v>
      </c>
      <c r="E184" s="1041"/>
      <c r="F184" s="33"/>
    </row>
    <row r="185" spans="1:9" ht="15" customHeight="1">
      <c r="A185" t="s">
        <v>1967</v>
      </c>
      <c r="B185" t="s">
        <v>1968</v>
      </c>
      <c r="C185" s="1041" t="s">
        <v>661</v>
      </c>
      <c r="D185" s="1041" t="s">
        <v>71</v>
      </c>
      <c r="E185" s="1041"/>
      <c r="F185" s="3"/>
    </row>
    <row r="186" spans="1:9" ht="15" customHeight="1">
      <c r="A186" t="s">
        <v>1969</v>
      </c>
      <c r="B186" t="s">
        <v>1970</v>
      </c>
      <c r="C186" s="1041" t="s">
        <v>661</v>
      </c>
      <c r="D186" s="1041" t="s">
        <v>70</v>
      </c>
      <c r="E186" s="1041"/>
      <c r="F186" s="3"/>
    </row>
    <row r="187" spans="1:9" ht="15" customHeight="1">
      <c r="A187" t="s">
        <v>1971</v>
      </c>
      <c r="B187" t="s">
        <v>1972</v>
      </c>
      <c r="C187" s="1041" t="s">
        <v>661</v>
      </c>
      <c r="D187" s="1041" t="s">
        <v>70</v>
      </c>
      <c r="E187" s="1041"/>
      <c r="F187" s="3"/>
    </row>
    <row r="188" spans="1:9" ht="15" customHeight="1">
      <c r="A188" t="s">
        <v>1973</v>
      </c>
      <c r="B188" t="s">
        <v>1974</v>
      </c>
      <c r="C188" s="1041" t="s">
        <v>661</v>
      </c>
      <c r="D188" s="1041" t="s">
        <v>70</v>
      </c>
      <c r="E188" s="1041"/>
      <c r="F188" s="3"/>
    </row>
    <row r="189" spans="1:9" ht="15" customHeight="1">
      <c r="A189" t="s">
        <v>1975</v>
      </c>
      <c r="B189" t="s">
        <v>1976</v>
      </c>
      <c r="C189" s="1041" t="s">
        <v>661</v>
      </c>
      <c r="D189" s="1041" t="s">
        <v>70</v>
      </c>
      <c r="E189" s="1041"/>
      <c r="F189" s="3"/>
    </row>
    <row r="190" spans="1:9" ht="15" customHeight="1">
      <c r="A190" t="s">
        <v>1977</v>
      </c>
      <c r="B190" t="s">
        <v>652</v>
      </c>
      <c r="C190" s="1041" t="s">
        <v>661</v>
      </c>
      <c r="D190" s="1041" t="s">
        <v>75</v>
      </c>
      <c r="E190" s="1041"/>
      <c r="F190" s="3"/>
    </row>
    <row r="191" spans="1:9" ht="15" customHeight="1">
      <c r="A191" t="s">
        <v>1978</v>
      </c>
      <c r="B191" t="s">
        <v>1979</v>
      </c>
      <c r="C191" s="1041" t="s">
        <v>661</v>
      </c>
      <c r="D191" s="1041" t="s">
        <v>75</v>
      </c>
      <c r="E191" s="1041"/>
      <c r="F191" s="3"/>
    </row>
    <row r="192" spans="1:9" ht="15" customHeight="1">
      <c r="A192" t="s">
        <v>1984</v>
      </c>
      <c r="B192" t="s">
        <v>651</v>
      </c>
      <c r="C192" s="1041" t="s">
        <v>661</v>
      </c>
      <c r="D192" s="1041" t="s">
        <v>72</v>
      </c>
      <c r="E192" s="1041"/>
      <c r="F192" s="3"/>
    </row>
    <row r="193" spans="1:9" ht="15" customHeight="1">
      <c r="A193" t="s">
        <v>1985</v>
      </c>
      <c r="B193" t="s">
        <v>1986</v>
      </c>
      <c r="C193" s="1041" t="s">
        <v>661</v>
      </c>
      <c r="D193" s="1041" t="s">
        <v>72</v>
      </c>
      <c r="E193" s="1041"/>
      <c r="F193" s="3"/>
    </row>
    <row r="194" spans="1:9" ht="15" customHeight="1">
      <c r="A194" t="s">
        <v>2002</v>
      </c>
      <c r="B194" t="s">
        <v>2003</v>
      </c>
      <c r="C194" s="1041" t="s">
        <v>661</v>
      </c>
      <c r="D194" s="1041" t="s">
        <v>79</v>
      </c>
      <c r="E194" s="1041"/>
      <c r="F194" s="3"/>
    </row>
    <row r="195" spans="1:9" ht="15" customHeight="1">
      <c r="A195" t="s">
        <v>2004</v>
      </c>
      <c r="B195" t="s">
        <v>2005</v>
      </c>
      <c r="C195" s="1041" t="s">
        <v>661</v>
      </c>
      <c r="D195" s="1041" t="s">
        <v>79</v>
      </c>
      <c r="E195" s="1041"/>
      <c r="F195" s="3"/>
    </row>
    <row r="196" spans="1:9" ht="15" customHeight="1">
      <c r="A196" t="s">
        <v>2011</v>
      </c>
      <c r="B196" t="s">
        <v>2012</v>
      </c>
      <c r="C196" s="1041" t="s">
        <v>661</v>
      </c>
      <c r="D196" s="1041" t="s">
        <v>43</v>
      </c>
      <c r="E196" s="1041"/>
      <c r="F196" s="3"/>
    </row>
    <row r="197" spans="1:9" ht="15" customHeight="1">
      <c r="A197" t="s">
        <v>2014</v>
      </c>
      <c r="B197" t="s">
        <v>2015</v>
      </c>
      <c r="C197" s="1041" t="s">
        <v>661</v>
      </c>
      <c r="D197" s="1041" t="s">
        <v>45</v>
      </c>
      <c r="E197" s="1041"/>
      <c r="F197" s="3"/>
    </row>
    <row r="198" spans="1:9" ht="15" customHeight="1">
      <c r="A198" t="s">
        <v>2016</v>
      </c>
      <c r="B198" t="s">
        <v>2017</v>
      </c>
      <c r="C198" s="1041" t="s">
        <v>661</v>
      </c>
      <c r="D198" s="1041" t="s">
        <v>43</v>
      </c>
      <c r="E198" s="1041"/>
      <c r="F198" s="3"/>
    </row>
    <row r="199" spans="1:9" ht="15" customHeight="1">
      <c r="A199" t="s">
        <v>2022</v>
      </c>
      <c r="B199" t="s">
        <v>2023</v>
      </c>
      <c r="C199" s="1041" t="s">
        <v>661</v>
      </c>
      <c r="D199" s="1041" t="s">
        <v>29</v>
      </c>
      <c r="E199" s="1041"/>
      <c r="F199" s="3"/>
      <c r="I199" s="3"/>
    </row>
    <row r="200" spans="1:9" ht="15" customHeight="1">
      <c r="A200" t="s">
        <v>2030</v>
      </c>
      <c r="B200" t="s">
        <v>2031</v>
      </c>
      <c r="C200" s="1041" t="s">
        <v>661</v>
      </c>
      <c r="D200" s="1041" t="s">
        <v>29</v>
      </c>
      <c r="E200" s="1041"/>
      <c r="F200" s="3"/>
    </row>
    <row r="201" spans="1:9" ht="15" customHeight="1">
      <c r="A201" t="s">
        <v>2033</v>
      </c>
      <c r="B201" t="s">
        <v>2034</v>
      </c>
      <c r="C201" s="1041" t="s">
        <v>661</v>
      </c>
      <c r="D201" s="1041" t="s">
        <v>29</v>
      </c>
      <c r="E201" s="1041"/>
      <c r="F201" s="3"/>
    </row>
    <row r="202" spans="1:9" ht="15" customHeight="1">
      <c r="A202" t="s">
        <v>2035</v>
      </c>
      <c r="B202" t="s">
        <v>2036</v>
      </c>
      <c r="C202" s="1041" t="s">
        <v>661</v>
      </c>
      <c r="D202" s="1041" t="s">
        <v>29</v>
      </c>
      <c r="E202" s="1041"/>
      <c r="F202" s="3"/>
    </row>
    <row r="203" spans="1:9" ht="15" customHeight="1">
      <c r="A203" t="s">
        <v>2037</v>
      </c>
      <c r="B203" t="s">
        <v>2038</v>
      </c>
      <c r="C203" s="1041" t="s">
        <v>661</v>
      </c>
      <c r="D203" s="1041" t="s">
        <v>29</v>
      </c>
      <c r="E203" s="1041"/>
      <c r="F203" s="3"/>
    </row>
    <row r="204" spans="1:9" ht="15" customHeight="1">
      <c r="A204" t="s">
        <v>2039</v>
      </c>
      <c r="B204" t="s">
        <v>2040</v>
      </c>
      <c r="C204" s="1041" t="s">
        <v>661</v>
      </c>
      <c r="D204" s="1041" t="s">
        <v>29</v>
      </c>
      <c r="E204" s="1041"/>
      <c r="F204" s="3"/>
    </row>
    <row r="205" spans="1:9" ht="15" customHeight="1">
      <c r="A205" t="s">
        <v>2043</v>
      </c>
      <c r="B205" t="s">
        <v>2044</v>
      </c>
      <c r="C205" s="1041" t="s">
        <v>661</v>
      </c>
      <c r="D205" s="1041" t="s">
        <v>51</v>
      </c>
      <c r="E205" s="1041"/>
      <c r="F205" s="3"/>
    </row>
    <row r="206" spans="1:9" ht="15" customHeight="1">
      <c r="A206" t="s">
        <v>2045</v>
      </c>
      <c r="B206" t="s">
        <v>2046</v>
      </c>
      <c r="C206" s="1041" t="s">
        <v>661</v>
      </c>
      <c r="D206" s="1041" t="s">
        <v>51</v>
      </c>
      <c r="E206" s="1041"/>
      <c r="F206" s="3"/>
    </row>
    <row r="207" spans="1:9" ht="15" customHeight="1">
      <c r="A207" t="s">
        <v>2047</v>
      </c>
      <c r="B207" t="s">
        <v>2048</v>
      </c>
      <c r="C207" s="1041" t="s">
        <v>661</v>
      </c>
      <c r="D207" s="1041" t="s">
        <v>51</v>
      </c>
      <c r="E207" s="1041"/>
      <c r="F207" s="3"/>
    </row>
    <row r="208" spans="1:9" ht="15" customHeight="1">
      <c r="A208" t="s">
        <v>2049</v>
      </c>
      <c r="B208" t="s">
        <v>2050</v>
      </c>
      <c r="C208" s="1041" t="s">
        <v>661</v>
      </c>
      <c r="D208" s="1041" t="s">
        <v>51</v>
      </c>
      <c r="E208" s="1041"/>
      <c r="F208" s="3"/>
    </row>
    <row r="209" spans="1:6" ht="15" customHeight="1">
      <c r="A209" t="s">
        <v>2051</v>
      </c>
      <c r="B209" t="s">
        <v>2052</v>
      </c>
      <c r="C209" s="1041" t="s">
        <v>661</v>
      </c>
      <c r="D209" s="1041" t="s">
        <v>51</v>
      </c>
      <c r="E209" s="1041"/>
      <c r="F209" s="3"/>
    </row>
    <row r="210" spans="1:6" ht="15" customHeight="1">
      <c r="A210" t="s">
        <v>2053</v>
      </c>
      <c r="B210" t="s">
        <v>659</v>
      </c>
      <c r="C210" s="1041" t="s">
        <v>661</v>
      </c>
      <c r="D210" s="1041" t="s">
        <v>51</v>
      </c>
      <c r="E210" s="1041"/>
      <c r="F210" s="3"/>
    </row>
    <row r="211" spans="1:6" ht="15" customHeight="1">
      <c r="A211" t="s">
        <v>2054</v>
      </c>
      <c r="B211" t="s">
        <v>655</v>
      </c>
      <c r="C211" s="1041" t="s">
        <v>661</v>
      </c>
      <c r="D211" s="1041" t="s">
        <v>31</v>
      </c>
      <c r="E211" s="1041"/>
      <c r="F211" s="3"/>
    </row>
    <row r="212" spans="1:6" ht="15" customHeight="1">
      <c r="A212" t="s">
        <v>2055</v>
      </c>
      <c r="B212" t="s">
        <v>2056</v>
      </c>
      <c r="C212" s="1041" t="s">
        <v>661</v>
      </c>
      <c r="D212" s="1041" t="s">
        <v>31</v>
      </c>
      <c r="E212" s="1041"/>
      <c r="F212" s="3"/>
    </row>
    <row r="213" spans="1:6" ht="15" customHeight="1">
      <c r="A213" t="s">
        <v>2057</v>
      </c>
      <c r="B213" t="s">
        <v>2058</v>
      </c>
      <c r="C213" s="1041" t="s">
        <v>661</v>
      </c>
      <c r="D213" s="1041" t="s">
        <v>31</v>
      </c>
      <c r="E213" s="1041"/>
      <c r="F213" s="3"/>
    </row>
    <row r="214" spans="1:6" ht="15" customHeight="1">
      <c r="A214" t="s">
        <v>2059</v>
      </c>
      <c r="B214" t="s">
        <v>2060</v>
      </c>
      <c r="C214" s="1041" t="s">
        <v>661</v>
      </c>
      <c r="D214" s="1041" t="s">
        <v>31</v>
      </c>
      <c r="E214" s="1041"/>
      <c r="F214" s="3"/>
    </row>
    <row r="215" spans="1:6" ht="15" customHeight="1">
      <c r="A215" t="s">
        <v>2061</v>
      </c>
      <c r="B215" t="s">
        <v>2062</v>
      </c>
      <c r="C215" s="1041" t="s">
        <v>661</v>
      </c>
      <c r="D215" s="1041" t="s">
        <v>31</v>
      </c>
      <c r="E215" s="1041"/>
      <c r="F215" s="3"/>
    </row>
    <row r="216" spans="1:6" ht="15" customHeight="1">
      <c r="A216" t="s">
        <v>2063</v>
      </c>
      <c r="B216" t="s">
        <v>2064</v>
      </c>
      <c r="C216" s="1041" t="s">
        <v>661</v>
      </c>
      <c r="D216" s="1041" t="s">
        <v>31</v>
      </c>
      <c r="E216" s="1041"/>
      <c r="F216" s="3"/>
    </row>
    <row r="217" spans="1:6" ht="15" customHeight="1">
      <c r="A217" t="s">
        <v>2065</v>
      </c>
      <c r="B217" t="s">
        <v>2066</v>
      </c>
      <c r="C217" s="1041" t="s">
        <v>661</v>
      </c>
      <c r="D217" s="1041" t="s">
        <v>31</v>
      </c>
      <c r="E217" s="1041"/>
      <c r="F217" s="3"/>
    </row>
    <row r="218" spans="1:6" ht="15" customHeight="1">
      <c r="A218" t="s">
        <v>2067</v>
      </c>
      <c r="B218" t="s">
        <v>2068</v>
      </c>
      <c r="C218" s="1041" t="s">
        <v>661</v>
      </c>
      <c r="D218" s="1041" t="s">
        <v>49</v>
      </c>
      <c r="E218" s="1041"/>
      <c r="F218" s="3"/>
    </row>
    <row r="219" spans="1:6" ht="15" customHeight="1">
      <c r="A219" t="s">
        <v>2069</v>
      </c>
      <c r="B219" t="s">
        <v>2070</v>
      </c>
      <c r="C219" s="1041" t="s">
        <v>661</v>
      </c>
      <c r="D219" s="1041" t="s">
        <v>49</v>
      </c>
      <c r="E219" s="1041"/>
      <c r="F219" s="3"/>
    </row>
    <row r="220" spans="1:6" ht="15" customHeight="1">
      <c r="A220" t="s">
        <v>2071</v>
      </c>
      <c r="B220" t="s">
        <v>2072</v>
      </c>
      <c r="C220" s="1041" t="s">
        <v>661</v>
      </c>
      <c r="D220" s="1041" t="s">
        <v>49</v>
      </c>
      <c r="E220" s="1041"/>
      <c r="F220" s="3"/>
    </row>
    <row r="221" spans="1:6" ht="15" customHeight="1">
      <c r="A221" t="s">
        <v>2075</v>
      </c>
      <c r="B221" t="s">
        <v>2076</v>
      </c>
      <c r="C221" s="1041" t="s">
        <v>661</v>
      </c>
      <c r="D221" s="1041" t="s">
        <v>35</v>
      </c>
      <c r="E221" s="1041"/>
      <c r="F221" s="3"/>
    </row>
    <row r="222" spans="1:6" ht="15" customHeight="1">
      <c r="A222" t="s">
        <v>2077</v>
      </c>
      <c r="B222" t="s">
        <v>656</v>
      </c>
      <c r="C222" s="1041" t="s">
        <v>661</v>
      </c>
      <c r="D222" s="1041" t="s">
        <v>31</v>
      </c>
      <c r="E222" s="1041"/>
      <c r="F222" s="3"/>
    </row>
    <row r="223" spans="1:6" ht="15" customHeight="1">
      <c r="A223" t="s">
        <v>2078</v>
      </c>
      <c r="B223" t="s">
        <v>2079</v>
      </c>
      <c r="C223" s="1041" t="s">
        <v>661</v>
      </c>
      <c r="D223" s="1041" t="s">
        <v>31</v>
      </c>
      <c r="E223" s="1041"/>
      <c r="F223" s="3"/>
    </row>
    <row r="224" spans="1:6" ht="15" customHeight="1">
      <c r="A224" t="s">
        <v>2080</v>
      </c>
      <c r="B224" t="s">
        <v>2081</v>
      </c>
      <c r="C224" s="1041" t="s">
        <v>661</v>
      </c>
      <c r="D224" s="1041" t="s">
        <v>31</v>
      </c>
      <c r="E224" s="1041"/>
      <c r="F224" s="3"/>
    </row>
    <row r="225" spans="1:6" ht="15" customHeight="1">
      <c r="A225" t="s">
        <v>2082</v>
      </c>
      <c r="B225" t="s">
        <v>657</v>
      </c>
      <c r="C225" s="1041" t="s">
        <v>661</v>
      </c>
      <c r="D225" s="1041" t="s">
        <v>31</v>
      </c>
      <c r="E225" s="1041"/>
      <c r="F225" s="3"/>
    </row>
    <row r="226" spans="1:6" ht="15" customHeight="1">
      <c r="A226" t="s">
        <v>2086</v>
      </c>
      <c r="B226" t="s">
        <v>2087</v>
      </c>
      <c r="C226" s="1041" t="s">
        <v>661</v>
      </c>
      <c r="D226" s="1041" t="s">
        <v>39</v>
      </c>
      <c r="E226" s="1041"/>
      <c r="F226" s="3"/>
    </row>
    <row r="227" spans="1:6" ht="15" customHeight="1">
      <c r="A227" t="s">
        <v>2088</v>
      </c>
      <c r="B227" t="s">
        <v>2089</v>
      </c>
      <c r="C227" s="1041" t="s">
        <v>661</v>
      </c>
      <c r="D227" s="1041" t="s">
        <v>53</v>
      </c>
      <c r="E227" s="1041"/>
      <c r="F227" s="3"/>
    </row>
    <row r="228" spans="1:6" ht="15" customHeight="1">
      <c r="A228" t="s">
        <v>2090</v>
      </c>
      <c r="B228" t="s">
        <v>2091</v>
      </c>
      <c r="C228" s="1041" t="s">
        <v>661</v>
      </c>
      <c r="D228" s="1041" t="s">
        <v>53</v>
      </c>
      <c r="E228" s="1041"/>
      <c r="F228" s="3"/>
    </row>
    <row r="229" spans="1:6" ht="15" customHeight="1">
      <c r="A229" t="s">
        <v>2092</v>
      </c>
      <c r="B229" t="s">
        <v>2093</v>
      </c>
      <c r="C229" s="1041" t="s">
        <v>661</v>
      </c>
      <c r="D229" s="1041" t="s">
        <v>53</v>
      </c>
      <c r="E229" s="1041"/>
      <c r="F229" s="3"/>
    </row>
    <row r="230" spans="1:6" ht="15" customHeight="1">
      <c r="A230" t="s">
        <v>2094</v>
      </c>
      <c r="B230" t="s">
        <v>2095</v>
      </c>
      <c r="C230" s="1041" t="s">
        <v>661</v>
      </c>
      <c r="D230" s="1041" t="s">
        <v>53</v>
      </c>
      <c r="E230" s="1041"/>
      <c r="F230" s="3"/>
    </row>
    <row r="231" spans="1:6" ht="15" customHeight="1">
      <c r="A231" t="s">
        <v>2106</v>
      </c>
      <c r="B231" t="s">
        <v>2107</v>
      </c>
      <c r="C231" s="1041" t="s">
        <v>661</v>
      </c>
      <c r="D231" s="1041" t="s">
        <v>53</v>
      </c>
      <c r="E231" s="1041"/>
      <c r="F231" s="3"/>
    </row>
    <row r="232" spans="1:6" ht="15" customHeight="1">
      <c r="A232" t="s">
        <v>2108</v>
      </c>
      <c r="B232" t="s">
        <v>2109</v>
      </c>
      <c r="C232" s="1041" t="s">
        <v>661</v>
      </c>
      <c r="D232" s="1041" t="s">
        <v>49</v>
      </c>
      <c r="E232" s="1041"/>
      <c r="F232" s="3"/>
    </row>
    <row r="233" spans="1:6" ht="15" customHeight="1">
      <c r="A233" t="s">
        <v>2115</v>
      </c>
      <c r="B233" t="s">
        <v>2116</v>
      </c>
      <c r="C233" s="1041" t="s">
        <v>661</v>
      </c>
      <c r="D233" s="1041" t="s">
        <v>49</v>
      </c>
      <c r="E233" s="1041"/>
      <c r="F233" s="3"/>
    </row>
    <row r="234" spans="1:6" ht="15" customHeight="1">
      <c r="A234" t="s">
        <v>2117</v>
      </c>
      <c r="B234" t="s">
        <v>2118</v>
      </c>
      <c r="C234" s="1041" t="s">
        <v>661</v>
      </c>
      <c r="D234" s="1041" t="s">
        <v>53</v>
      </c>
      <c r="E234" s="1041"/>
      <c r="F234" s="3"/>
    </row>
    <row r="235" spans="1:6" ht="15" customHeight="1">
      <c r="A235" t="s">
        <v>2119</v>
      </c>
      <c r="B235" t="s">
        <v>2120</v>
      </c>
      <c r="C235" s="1041" t="s">
        <v>661</v>
      </c>
      <c r="D235" s="1041" t="s">
        <v>53</v>
      </c>
      <c r="E235" s="1041"/>
      <c r="F235" s="3"/>
    </row>
    <row r="236" spans="1:6" ht="15" customHeight="1">
      <c r="A236" t="s">
        <v>2121</v>
      </c>
      <c r="B236" t="s">
        <v>2122</v>
      </c>
      <c r="C236" s="1041" t="s">
        <v>661</v>
      </c>
      <c r="D236" s="1041" t="s">
        <v>53</v>
      </c>
      <c r="E236" s="1041"/>
      <c r="F236" s="3"/>
    </row>
    <row r="237" spans="1:6" ht="15" customHeight="1">
      <c r="A237" t="s">
        <v>2131</v>
      </c>
      <c r="B237" t="s">
        <v>2132</v>
      </c>
      <c r="C237" s="1041" t="s">
        <v>661</v>
      </c>
      <c r="D237" s="1041" t="s">
        <v>53</v>
      </c>
      <c r="E237" s="1041"/>
      <c r="F237" s="3"/>
    </row>
    <row r="238" spans="1:6" ht="15" customHeight="1">
      <c r="A238" t="s">
        <v>2135</v>
      </c>
      <c r="B238" t="s">
        <v>2136</v>
      </c>
      <c r="C238" s="1041" t="s">
        <v>661</v>
      </c>
      <c r="D238" s="1041" t="s">
        <v>53</v>
      </c>
      <c r="E238" s="1041"/>
      <c r="F238" s="3"/>
    </row>
    <row r="239" spans="1:6" ht="15" customHeight="1">
      <c r="A239" t="s">
        <v>2137</v>
      </c>
      <c r="B239" t="s">
        <v>2138</v>
      </c>
      <c r="C239" s="1041" t="s">
        <v>661</v>
      </c>
      <c r="D239" s="1041" t="s">
        <v>53</v>
      </c>
      <c r="E239" s="1041"/>
      <c r="F239" s="3"/>
    </row>
    <row r="240" spans="1:6" ht="15" customHeight="1">
      <c r="A240" t="s">
        <v>2139</v>
      </c>
      <c r="B240" t="s">
        <v>2140</v>
      </c>
      <c r="C240" s="1041" t="s">
        <v>661</v>
      </c>
      <c r="D240" s="1041" t="s">
        <v>33</v>
      </c>
      <c r="E240" s="1041"/>
      <c r="F240" s="3"/>
    </row>
    <row r="241" spans="1:6" ht="15" customHeight="1">
      <c r="A241" t="s">
        <v>2141</v>
      </c>
      <c r="B241" t="s">
        <v>2142</v>
      </c>
      <c r="C241" s="1041" t="s">
        <v>661</v>
      </c>
      <c r="D241" s="1041" t="s">
        <v>33</v>
      </c>
      <c r="E241" s="1041"/>
      <c r="F241" s="3"/>
    </row>
    <row r="242" spans="1:6" ht="15" customHeight="1">
      <c r="A242" t="s">
        <v>2143</v>
      </c>
      <c r="B242" t="s">
        <v>2144</v>
      </c>
      <c r="C242" s="1041" t="s">
        <v>661</v>
      </c>
      <c r="D242" s="1041" t="s">
        <v>33</v>
      </c>
      <c r="E242" s="1041"/>
      <c r="F242" s="3"/>
    </row>
    <row r="243" spans="1:6" ht="15" customHeight="1">
      <c r="A243" t="s">
        <v>2149</v>
      </c>
      <c r="B243" t="s">
        <v>2150</v>
      </c>
      <c r="C243" s="1041" t="s">
        <v>661</v>
      </c>
      <c r="D243" s="1041" t="s">
        <v>33</v>
      </c>
      <c r="E243" s="1041"/>
      <c r="F243" s="3"/>
    </row>
    <row r="244" spans="1:6" ht="15" customHeight="1">
      <c r="A244" t="s">
        <v>2171</v>
      </c>
      <c r="B244" t="s">
        <v>2172</v>
      </c>
      <c r="C244" s="1041" t="s">
        <v>661</v>
      </c>
      <c r="D244" s="1041" t="s">
        <v>36</v>
      </c>
      <c r="E244" s="1041"/>
      <c r="F244" s="3"/>
    </row>
    <row r="245" spans="1:6" ht="15" customHeight="1">
      <c r="A245" t="s">
        <v>2881</v>
      </c>
      <c r="B245" t="s">
        <v>2882</v>
      </c>
      <c r="C245" s="1041" t="s">
        <v>661</v>
      </c>
      <c r="D245" s="1041" t="s">
        <v>80</v>
      </c>
      <c r="E245" s="1041"/>
      <c r="F245" s="3"/>
    </row>
    <row r="246" spans="1:6" ht="15" customHeight="1">
      <c r="A246" t="s">
        <v>2183</v>
      </c>
      <c r="B246" t="s">
        <v>2184</v>
      </c>
      <c r="C246" s="1041" t="s">
        <v>661</v>
      </c>
      <c r="D246" s="1041" t="s">
        <v>80</v>
      </c>
      <c r="E246" s="1041"/>
      <c r="F246" s="4"/>
    </row>
    <row r="247" spans="1:6" ht="15" customHeight="1">
      <c r="A247" t="s">
        <v>2185</v>
      </c>
      <c r="B247" t="s">
        <v>2186</v>
      </c>
      <c r="C247" s="1041" t="s">
        <v>661</v>
      </c>
      <c r="D247" s="1041" t="s">
        <v>80</v>
      </c>
      <c r="E247" s="1041"/>
      <c r="F247" s="3"/>
    </row>
    <row r="248" spans="1:6" ht="15" customHeight="1">
      <c r="A248" t="s">
        <v>2208</v>
      </c>
      <c r="B248" t="s">
        <v>2209</v>
      </c>
      <c r="C248" s="1041" t="s">
        <v>661</v>
      </c>
      <c r="D248" s="1041" t="s">
        <v>82</v>
      </c>
      <c r="E248" s="1041"/>
      <c r="F248" s="3"/>
    </row>
    <row r="249" spans="1:6" ht="15" customHeight="1">
      <c r="A249" t="s">
        <v>2883</v>
      </c>
      <c r="B249" t="s">
        <v>2884</v>
      </c>
      <c r="C249" s="1041" t="s">
        <v>661</v>
      </c>
      <c r="D249" s="1041" t="s">
        <v>83</v>
      </c>
      <c r="E249" s="1041"/>
      <c r="F249" s="3"/>
    </row>
    <row r="250" spans="1:6" ht="15" customHeight="1">
      <c r="A250" t="s">
        <v>2233</v>
      </c>
      <c r="B250" t="s">
        <v>2234</v>
      </c>
      <c r="C250" s="1041" t="s">
        <v>88</v>
      </c>
      <c r="D250" s="1041" t="s">
        <v>94</v>
      </c>
      <c r="E250" s="1042" t="s">
        <v>678</v>
      </c>
      <c r="F250" s="3"/>
    </row>
    <row r="251" spans="1:6" ht="15" customHeight="1">
      <c r="A251" t="s">
        <v>2237</v>
      </c>
      <c r="B251" t="s">
        <v>2238</v>
      </c>
      <c r="C251" s="1041" t="s">
        <v>88</v>
      </c>
      <c r="D251" s="1041" t="s">
        <v>94</v>
      </c>
      <c r="E251" s="1042" t="s">
        <v>678</v>
      </c>
      <c r="F251" s="3"/>
    </row>
    <row r="252" spans="1:6" ht="15" customHeight="1">
      <c r="A252" t="s">
        <v>2239</v>
      </c>
      <c r="B252" t="s">
        <v>2240</v>
      </c>
      <c r="C252" s="1041" t="s">
        <v>88</v>
      </c>
      <c r="D252" s="1041" t="s">
        <v>2716</v>
      </c>
      <c r="E252" s="1042" t="s">
        <v>678</v>
      </c>
      <c r="F252" s="3"/>
    </row>
    <row r="253" spans="1:6" ht="15" customHeight="1">
      <c r="A253" t="s">
        <v>2245</v>
      </c>
      <c r="B253" t="s">
        <v>2246</v>
      </c>
      <c r="C253" s="1041" t="s">
        <v>88</v>
      </c>
      <c r="D253" s="1041" t="s">
        <v>93</v>
      </c>
      <c r="E253" s="1042" t="s">
        <v>678</v>
      </c>
      <c r="F253" s="3"/>
    </row>
    <row r="254" spans="1:6" ht="15" customHeight="1">
      <c r="A254" t="s">
        <v>2247</v>
      </c>
      <c r="B254" t="s">
        <v>2248</v>
      </c>
      <c r="C254" s="1041" t="s">
        <v>88</v>
      </c>
      <c r="D254" s="1041" t="s">
        <v>93</v>
      </c>
      <c r="E254" s="1042" t="s">
        <v>678</v>
      </c>
      <c r="F254" s="3"/>
    </row>
    <row r="255" spans="1:6" ht="15" customHeight="1">
      <c r="A255" t="s">
        <v>2253</v>
      </c>
      <c r="B255" t="s">
        <v>2254</v>
      </c>
      <c r="C255" s="1041" t="s">
        <v>88</v>
      </c>
      <c r="D255" s="1041" t="s">
        <v>93</v>
      </c>
      <c r="E255" s="1042" t="s">
        <v>678</v>
      </c>
      <c r="F255" s="3"/>
    </row>
    <row r="256" spans="1:6" ht="15" customHeight="1">
      <c r="A256" t="s">
        <v>2258</v>
      </c>
      <c r="B256" t="s">
        <v>2259</v>
      </c>
      <c r="C256" s="1041" t="s">
        <v>88</v>
      </c>
      <c r="D256" s="1041" t="s">
        <v>2716</v>
      </c>
      <c r="E256" s="1042" t="s">
        <v>678</v>
      </c>
      <c r="F256" s="3"/>
    </row>
    <row r="257" spans="1:7" ht="15" customHeight="1">
      <c r="A257" t="s">
        <v>2260</v>
      </c>
      <c r="B257" t="s">
        <v>2261</v>
      </c>
      <c r="C257" s="1041" t="s">
        <v>88</v>
      </c>
      <c r="D257" s="1041" t="s">
        <v>2716</v>
      </c>
      <c r="E257" s="1042" t="s">
        <v>678</v>
      </c>
      <c r="F257" s="3"/>
      <c r="G257" s="885" t="s">
        <v>1094</v>
      </c>
    </row>
    <row r="258" spans="1:7" ht="15" customHeight="1">
      <c r="A258" t="s">
        <v>2262</v>
      </c>
      <c r="B258" t="s">
        <v>2263</v>
      </c>
      <c r="C258" s="1041" t="s">
        <v>88</v>
      </c>
      <c r="D258" s="1041" t="s">
        <v>94</v>
      </c>
      <c r="E258" s="1042" t="s">
        <v>678</v>
      </c>
      <c r="F258" s="3"/>
    </row>
    <row r="259" spans="1:7" ht="15" customHeight="1">
      <c r="A259" t="s">
        <v>2264</v>
      </c>
      <c r="B259" t="s">
        <v>2265</v>
      </c>
      <c r="C259" s="1041" t="s">
        <v>88</v>
      </c>
      <c r="D259" s="1041" t="s">
        <v>2716</v>
      </c>
      <c r="E259" s="1042" t="s">
        <v>678</v>
      </c>
      <c r="F259" s="3"/>
    </row>
    <row r="260" spans="1:7" ht="15" customHeight="1">
      <c r="A260" t="s">
        <v>2266</v>
      </c>
      <c r="B260" t="s">
        <v>2267</v>
      </c>
      <c r="C260" s="1041" t="s">
        <v>88</v>
      </c>
      <c r="D260" s="1041" t="s">
        <v>93</v>
      </c>
      <c r="E260" s="1042" t="s">
        <v>678</v>
      </c>
      <c r="F260" s="3"/>
    </row>
    <row r="261" spans="1:7" ht="15" customHeight="1">
      <c r="A261" t="s">
        <v>2272</v>
      </c>
      <c r="B261" t="s">
        <v>2273</v>
      </c>
      <c r="C261" s="1041" t="s">
        <v>88</v>
      </c>
      <c r="D261" s="1041" t="s">
        <v>94</v>
      </c>
      <c r="E261" s="1042" t="s">
        <v>678</v>
      </c>
      <c r="F261" s="3"/>
    </row>
    <row r="262" spans="1:7" ht="15" customHeight="1">
      <c r="A262" t="s">
        <v>2274</v>
      </c>
      <c r="B262" t="s">
        <v>2275</v>
      </c>
      <c r="C262" s="1041" t="s">
        <v>88</v>
      </c>
      <c r="D262" s="1041" t="s">
        <v>94</v>
      </c>
      <c r="E262" s="1042" t="s">
        <v>678</v>
      </c>
      <c r="F262" s="3"/>
    </row>
    <row r="263" spans="1:7" ht="15" customHeight="1">
      <c r="A263" t="s">
        <v>2276</v>
      </c>
      <c r="B263" t="s">
        <v>2277</v>
      </c>
      <c r="C263" s="1041" t="s">
        <v>88</v>
      </c>
      <c r="D263" s="1041" t="s">
        <v>2716</v>
      </c>
      <c r="E263" s="1042" t="s">
        <v>678</v>
      </c>
      <c r="F263" s="3"/>
    </row>
    <row r="264" spans="1:7" ht="15" customHeight="1">
      <c r="A264" t="s">
        <v>2280</v>
      </c>
      <c r="B264" t="s">
        <v>2281</v>
      </c>
      <c r="C264" s="1041" t="s">
        <v>88</v>
      </c>
      <c r="D264" s="1041" t="s">
        <v>102</v>
      </c>
      <c r="E264" s="1042" t="s">
        <v>678</v>
      </c>
      <c r="F264" s="3"/>
    </row>
    <row r="265" spans="1:7" ht="15" customHeight="1">
      <c r="A265" t="s">
        <v>2282</v>
      </c>
      <c r="B265" t="s">
        <v>2283</v>
      </c>
      <c r="C265" s="1041" t="s">
        <v>88</v>
      </c>
      <c r="D265" s="1041" t="s">
        <v>102</v>
      </c>
      <c r="E265" s="1042" t="s">
        <v>678</v>
      </c>
      <c r="F265" s="4"/>
    </row>
    <row r="266" spans="1:7" ht="15" customHeight="1">
      <c r="A266" t="s">
        <v>2286</v>
      </c>
      <c r="B266" t="s">
        <v>2285</v>
      </c>
      <c r="C266" s="1041" t="s">
        <v>88</v>
      </c>
      <c r="D266" s="1041" t="s">
        <v>102</v>
      </c>
      <c r="E266" s="1042" t="s">
        <v>678</v>
      </c>
      <c r="F266" s="3"/>
    </row>
    <row r="267" spans="1:7" ht="15" customHeight="1">
      <c r="A267" t="s">
        <v>2287</v>
      </c>
      <c r="B267" t="s">
        <v>2288</v>
      </c>
      <c r="C267" s="1041" t="s">
        <v>88</v>
      </c>
      <c r="D267" s="1041" t="s">
        <v>101</v>
      </c>
      <c r="E267" s="1042" t="s">
        <v>678</v>
      </c>
      <c r="F267" s="3"/>
    </row>
    <row r="268" spans="1:7" ht="15" customHeight="1">
      <c r="A268" t="s">
        <v>2289</v>
      </c>
      <c r="B268" t="s">
        <v>2290</v>
      </c>
      <c r="C268" s="1041" t="s">
        <v>88</v>
      </c>
      <c r="D268" s="1041" t="s">
        <v>102</v>
      </c>
      <c r="E268" s="1042" t="s">
        <v>678</v>
      </c>
      <c r="F268" s="3"/>
    </row>
    <row r="269" spans="1:7" ht="15" customHeight="1">
      <c r="A269" t="s">
        <v>2293</v>
      </c>
      <c r="B269" t="s">
        <v>2294</v>
      </c>
      <c r="C269" s="1041" t="s">
        <v>88</v>
      </c>
      <c r="D269" s="1041" t="s">
        <v>102</v>
      </c>
      <c r="E269" s="1042" t="s">
        <v>678</v>
      </c>
      <c r="F269" s="3"/>
    </row>
    <row r="270" spans="1:7" ht="15" customHeight="1">
      <c r="A270" t="s">
        <v>2295</v>
      </c>
      <c r="B270" t="s">
        <v>2296</v>
      </c>
      <c r="C270" s="1041" t="s">
        <v>88</v>
      </c>
      <c r="D270" s="1041" t="s">
        <v>99</v>
      </c>
      <c r="E270" s="1042" t="s">
        <v>678</v>
      </c>
      <c r="F270" s="3"/>
    </row>
    <row r="271" spans="1:7" ht="15" customHeight="1">
      <c r="A271" t="s">
        <v>2297</v>
      </c>
      <c r="B271" t="s">
        <v>2298</v>
      </c>
      <c r="C271" s="1041" t="s">
        <v>88</v>
      </c>
      <c r="D271" s="1041" t="s">
        <v>99</v>
      </c>
      <c r="E271" s="1042" t="s">
        <v>678</v>
      </c>
      <c r="F271" s="3"/>
    </row>
    <row r="272" spans="1:7" ht="15" customHeight="1">
      <c r="A272" t="s">
        <v>2299</v>
      </c>
      <c r="B272" t="s">
        <v>2300</v>
      </c>
      <c r="C272" s="1041" t="s">
        <v>148</v>
      </c>
      <c r="D272" s="1041" t="s">
        <v>100</v>
      </c>
      <c r="E272" s="1042" t="s">
        <v>678</v>
      </c>
      <c r="F272" s="3"/>
    </row>
    <row r="273" spans="1:6" ht="15" customHeight="1">
      <c r="A273" t="s">
        <v>2301</v>
      </c>
      <c r="B273" t="s">
        <v>2302</v>
      </c>
      <c r="C273" s="1041" t="s">
        <v>88</v>
      </c>
      <c r="D273" s="1041" t="s">
        <v>94</v>
      </c>
      <c r="E273" s="1042" t="s">
        <v>678</v>
      </c>
      <c r="F273" s="3"/>
    </row>
    <row r="274" spans="1:6" ht="15" customHeight="1">
      <c r="A274" t="s">
        <v>2303</v>
      </c>
      <c r="B274" t="s">
        <v>2304</v>
      </c>
      <c r="C274" s="1041" t="s">
        <v>88</v>
      </c>
      <c r="D274" s="1041" t="s">
        <v>94</v>
      </c>
      <c r="E274" s="1042" t="s">
        <v>678</v>
      </c>
      <c r="F274" s="3"/>
    </row>
    <row r="275" spans="1:6" ht="15" customHeight="1">
      <c r="A275" t="s">
        <v>2305</v>
      </c>
      <c r="B275" t="s">
        <v>2306</v>
      </c>
      <c r="C275" s="1041" t="s">
        <v>148</v>
      </c>
      <c r="D275" s="1041" t="s">
        <v>149</v>
      </c>
      <c r="E275" s="1042" t="s">
        <v>678</v>
      </c>
      <c r="F275" s="3"/>
    </row>
    <row r="276" spans="1:6" ht="15" customHeight="1">
      <c r="A276" t="s">
        <v>2309</v>
      </c>
      <c r="B276" t="s">
        <v>2310</v>
      </c>
      <c r="C276" s="1041" t="s">
        <v>148</v>
      </c>
      <c r="D276" s="1041" t="s">
        <v>150</v>
      </c>
      <c r="E276" s="1042" t="s">
        <v>678</v>
      </c>
      <c r="F276" s="3"/>
    </row>
    <row r="277" spans="1:6" ht="15" customHeight="1">
      <c r="A277" t="s">
        <v>2313</v>
      </c>
      <c r="B277" t="s">
        <v>2314</v>
      </c>
      <c r="C277" s="1041" t="s">
        <v>148</v>
      </c>
      <c r="D277" s="1041" t="s">
        <v>1094</v>
      </c>
      <c r="E277" s="1042" t="s">
        <v>678</v>
      </c>
      <c r="F277" s="3"/>
    </row>
    <row r="278" spans="1:6" ht="15" customHeight="1">
      <c r="A278" t="s">
        <v>2317</v>
      </c>
      <c r="B278" t="s">
        <v>2318</v>
      </c>
      <c r="C278" s="1041" t="s">
        <v>148</v>
      </c>
      <c r="D278" s="1041" t="s">
        <v>150</v>
      </c>
      <c r="E278" s="1042" t="s">
        <v>678</v>
      </c>
      <c r="F278" s="3"/>
    </row>
    <row r="279" spans="1:6" ht="15" customHeight="1">
      <c r="A279" t="s">
        <v>2322</v>
      </c>
      <c r="B279" t="s">
        <v>2323</v>
      </c>
      <c r="C279" s="1041" t="s">
        <v>88</v>
      </c>
      <c r="D279" s="1041" t="s">
        <v>2714</v>
      </c>
      <c r="E279" s="1042"/>
      <c r="F279" s="3"/>
    </row>
    <row r="280" spans="1:6" ht="15" customHeight="1">
      <c r="A280" t="s">
        <v>2324</v>
      </c>
      <c r="B280" t="s">
        <v>2248</v>
      </c>
      <c r="C280" s="1041" t="s">
        <v>88</v>
      </c>
      <c r="D280" s="1041" t="s">
        <v>93</v>
      </c>
      <c r="E280" s="1042" t="s">
        <v>678</v>
      </c>
      <c r="F280" s="3"/>
    </row>
    <row r="281" spans="1:6" ht="15" customHeight="1">
      <c r="A281" t="s">
        <v>2325</v>
      </c>
      <c r="B281" t="s">
        <v>2326</v>
      </c>
      <c r="C281" s="1041" t="s">
        <v>148</v>
      </c>
      <c r="D281" s="1041" t="s">
        <v>152</v>
      </c>
      <c r="E281" s="1042" t="s">
        <v>678</v>
      </c>
      <c r="F281" s="3"/>
    </row>
    <row r="282" spans="1:6" ht="15" customHeight="1">
      <c r="A282" t="s">
        <v>2327</v>
      </c>
      <c r="B282" t="s">
        <v>2328</v>
      </c>
      <c r="C282" s="1041" t="s">
        <v>148</v>
      </c>
      <c r="D282" s="1041" t="s">
        <v>152</v>
      </c>
      <c r="E282" s="1042" t="s">
        <v>678</v>
      </c>
      <c r="F282" s="3"/>
    </row>
    <row r="283" spans="1:6" ht="15" customHeight="1">
      <c r="A283" t="s">
        <v>2331</v>
      </c>
      <c r="B283" t="s">
        <v>2332</v>
      </c>
      <c r="C283" s="1041" t="s">
        <v>148</v>
      </c>
      <c r="D283" s="1041" t="s">
        <v>100</v>
      </c>
      <c r="E283" s="1042" t="s">
        <v>678</v>
      </c>
      <c r="F283" s="3"/>
    </row>
    <row r="284" spans="1:6" ht="15" customHeight="1">
      <c r="A284" t="s">
        <v>2347</v>
      </c>
      <c r="B284" t="s">
        <v>2348</v>
      </c>
      <c r="C284" s="1041" t="s">
        <v>148</v>
      </c>
      <c r="D284" s="1041" t="s">
        <v>102</v>
      </c>
      <c r="E284" s="1042" t="s">
        <v>678</v>
      </c>
      <c r="F284" s="3"/>
    </row>
    <row r="285" spans="1:6" ht="15" customHeight="1">
      <c r="A285" t="s">
        <v>2349</v>
      </c>
      <c r="B285" t="s">
        <v>2350</v>
      </c>
      <c r="C285" s="1041" t="s">
        <v>148</v>
      </c>
      <c r="D285" s="1041" t="s">
        <v>102</v>
      </c>
      <c r="E285" s="1042" t="s">
        <v>678</v>
      </c>
      <c r="F285" s="3"/>
    </row>
    <row r="286" spans="1:6" ht="15" customHeight="1">
      <c r="A286" t="s">
        <v>2351</v>
      </c>
      <c r="B286" t="s">
        <v>2338</v>
      </c>
      <c r="C286" s="1041" t="s">
        <v>148</v>
      </c>
      <c r="D286" s="1041" t="s">
        <v>101</v>
      </c>
      <c r="E286" s="1042" t="s">
        <v>678</v>
      </c>
      <c r="F286" s="3"/>
    </row>
    <row r="287" spans="1:6" ht="15" customHeight="1">
      <c r="A287" t="s">
        <v>2352</v>
      </c>
      <c r="B287" t="s">
        <v>2353</v>
      </c>
      <c r="C287" s="1041" t="s">
        <v>148</v>
      </c>
      <c r="D287" s="1041" t="s">
        <v>102</v>
      </c>
      <c r="E287" s="1042" t="s">
        <v>678</v>
      </c>
      <c r="F287" s="3"/>
    </row>
    <row r="288" spans="1:6" ht="15" customHeight="1">
      <c r="A288" t="s">
        <v>2354</v>
      </c>
      <c r="B288" t="s">
        <v>2285</v>
      </c>
      <c r="C288" s="1041" t="s">
        <v>148</v>
      </c>
      <c r="D288" s="1041" t="s">
        <v>102</v>
      </c>
      <c r="E288" s="1042" t="s">
        <v>678</v>
      </c>
      <c r="F288" s="3"/>
    </row>
    <row r="289" spans="1:6" ht="15" customHeight="1">
      <c r="A289" t="s">
        <v>2357</v>
      </c>
      <c r="B289" t="s">
        <v>2358</v>
      </c>
      <c r="C289" s="1041" t="s">
        <v>88</v>
      </c>
      <c r="D289" s="1041" t="s">
        <v>94</v>
      </c>
      <c r="E289" s="1042" t="s">
        <v>678</v>
      </c>
      <c r="F289" s="3"/>
    </row>
    <row r="290" spans="1:6" ht="15" customHeight="1">
      <c r="A290" t="s">
        <v>2359</v>
      </c>
      <c r="B290" t="s">
        <v>2360</v>
      </c>
      <c r="C290" s="1041" t="s">
        <v>88</v>
      </c>
      <c r="D290" s="1041" t="s">
        <v>2716</v>
      </c>
      <c r="E290" s="1042" t="s">
        <v>678</v>
      </c>
      <c r="F290" s="3"/>
    </row>
    <row r="291" spans="1:6" ht="15" customHeight="1">
      <c r="A291" t="s">
        <v>2361</v>
      </c>
      <c r="B291" t="s">
        <v>2362</v>
      </c>
      <c r="C291" s="1041" t="s">
        <v>88</v>
      </c>
      <c r="D291" s="1041" t="s">
        <v>2716</v>
      </c>
      <c r="E291" s="1042" t="s">
        <v>678</v>
      </c>
      <c r="F291" s="3"/>
    </row>
    <row r="292" spans="1:6" ht="15" customHeight="1">
      <c r="A292" t="s">
        <v>2364</v>
      </c>
      <c r="B292" t="s">
        <v>2365</v>
      </c>
      <c r="C292" s="1041" t="s">
        <v>88</v>
      </c>
      <c r="D292" s="1041" t="s">
        <v>2716</v>
      </c>
      <c r="E292" s="1042" t="s">
        <v>678</v>
      </c>
      <c r="F292" s="3"/>
    </row>
    <row r="293" spans="1:6" ht="15" customHeight="1">
      <c r="A293" t="s">
        <v>2366</v>
      </c>
      <c r="B293" t="s">
        <v>2367</v>
      </c>
      <c r="C293" s="1041" t="s">
        <v>176</v>
      </c>
      <c r="D293" s="1041" t="s">
        <v>183</v>
      </c>
      <c r="E293" s="1042" t="s">
        <v>678</v>
      </c>
      <c r="F293" s="3"/>
    </row>
    <row r="294" spans="1:6" ht="15" customHeight="1">
      <c r="A294" t="s">
        <v>2369</v>
      </c>
      <c r="B294" t="s">
        <v>2370</v>
      </c>
      <c r="C294" s="1041" t="s">
        <v>176</v>
      </c>
      <c r="D294" s="1041" t="s">
        <v>182</v>
      </c>
      <c r="E294" s="1042" t="s">
        <v>678</v>
      </c>
      <c r="F294" s="3"/>
    </row>
    <row r="295" spans="1:6" ht="15" customHeight="1">
      <c r="A295" t="s">
        <v>2371</v>
      </c>
      <c r="B295" t="s">
        <v>2372</v>
      </c>
      <c r="C295" s="1041" t="s">
        <v>176</v>
      </c>
      <c r="D295" s="1041" t="s">
        <v>182</v>
      </c>
      <c r="E295" s="1042" t="s">
        <v>678</v>
      </c>
      <c r="F295" s="3"/>
    </row>
    <row r="296" spans="1:6" ht="15" customHeight="1">
      <c r="A296" t="s">
        <v>2373</v>
      </c>
      <c r="B296" t="s">
        <v>2374</v>
      </c>
      <c r="C296" s="1041" t="s">
        <v>176</v>
      </c>
      <c r="D296" s="1041" t="s">
        <v>178</v>
      </c>
      <c r="E296" s="1042" t="s">
        <v>678</v>
      </c>
      <c r="F296" s="3"/>
    </row>
    <row r="297" spans="1:6" ht="15" customHeight="1">
      <c r="A297" t="s">
        <v>2379</v>
      </c>
      <c r="B297" t="s">
        <v>2380</v>
      </c>
      <c r="C297" s="1041" t="s">
        <v>176</v>
      </c>
      <c r="D297" s="1041" t="s">
        <v>180</v>
      </c>
      <c r="E297" s="1042" t="s">
        <v>678</v>
      </c>
      <c r="F297" s="3"/>
    </row>
    <row r="298" spans="1:6" ht="15" customHeight="1">
      <c r="A298" t="s">
        <v>2381</v>
      </c>
      <c r="B298" t="s">
        <v>2382</v>
      </c>
      <c r="C298" s="1041" t="s">
        <v>176</v>
      </c>
      <c r="D298" s="1041" t="s">
        <v>181</v>
      </c>
      <c r="E298" s="1042" t="s">
        <v>678</v>
      </c>
      <c r="F298" s="3"/>
    </row>
    <row r="299" spans="1:6" ht="15" customHeight="1">
      <c r="A299" t="s">
        <v>2385</v>
      </c>
      <c r="B299" t="s">
        <v>2386</v>
      </c>
      <c r="C299" s="1041" t="s">
        <v>176</v>
      </c>
      <c r="D299" s="1041" t="s">
        <v>187</v>
      </c>
      <c r="E299" s="1042" t="s">
        <v>678</v>
      </c>
      <c r="F299" s="3"/>
    </row>
    <row r="300" spans="1:6" ht="15" customHeight="1">
      <c r="A300" t="s">
        <v>2393</v>
      </c>
      <c r="B300" t="s">
        <v>2394</v>
      </c>
      <c r="C300" s="1041" t="s">
        <v>157</v>
      </c>
      <c r="D300" s="1041" t="s">
        <v>160</v>
      </c>
      <c r="E300" s="1042" t="s">
        <v>678</v>
      </c>
      <c r="F300" s="3"/>
    </row>
    <row r="301" spans="1:6" ht="15" customHeight="1">
      <c r="A301" t="s">
        <v>2399</v>
      </c>
      <c r="B301" t="s">
        <v>2400</v>
      </c>
      <c r="C301" s="1041" t="s">
        <v>157</v>
      </c>
      <c r="D301" s="1041" t="s">
        <v>162</v>
      </c>
      <c r="E301" s="1042" t="s">
        <v>678</v>
      </c>
      <c r="F301" s="3"/>
    </row>
    <row r="302" spans="1:6" ht="15" customHeight="1">
      <c r="A302" t="s">
        <v>2401</v>
      </c>
      <c r="B302" t="s">
        <v>2402</v>
      </c>
      <c r="C302" s="1041" t="s">
        <v>157</v>
      </c>
      <c r="D302" s="1041" t="s">
        <v>163</v>
      </c>
      <c r="E302" s="1042" t="s">
        <v>678</v>
      </c>
      <c r="F302" s="3"/>
    </row>
    <row r="303" spans="1:6" ht="15" customHeight="1">
      <c r="A303" t="s">
        <v>2417</v>
      </c>
      <c r="B303" t="s">
        <v>2418</v>
      </c>
      <c r="C303" s="1041" t="s">
        <v>157</v>
      </c>
      <c r="D303" s="1041" t="s">
        <v>168</v>
      </c>
      <c r="E303" s="1042" t="s">
        <v>678</v>
      </c>
      <c r="F303" s="3"/>
    </row>
    <row r="304" spans="1:6" ht="15" customHeight="1">
      <c r="A304" t="s">
        <v>2423</v>
      </c>
      <c r="B304" t="s">
        <v>2424</v>
      </c>
      <c r="C304" s="1041" t="s">
        <v>176</v>
      </c>
      <c r="D304" s="1041" t="s">
        <v>188</v>
      </c>
      <c r="E304" s="1042" t="s">
        <v>678</v>
      </c>
      <c r="F304" s="3"/>
    </row>
    <row r="305" spans="1:6" ht="15" customHeight="1">
      <c r="A305" t="s">
        <v>2425</v>
      </c>
      <c r="B305" t="s">
        <v>2426</v>
      </c>
      <c r="C305" s="1041" t="s">
        <v>176</v>
      </c>
      <c r="D305" s="1041" t="s">
        <v>188</v>
      </c>
      <c r="E305" s="1042" t="s">
        <v>678</v>
      </c>
      <c r="F305" s="3"/>
    </row>
    <row r="306" spans="1:6" ht="15" customHeight="1">
      <c r="A306" t="s">
        <v>2450</v>
      </c>
      <c r="B306" t="s">
        <v>2451</v>
      </c>
      <c r="C306" s="1041" t="s">
        <v>88</v>
      </c>
      <c r="D306" s="1041" t="s">
        <v>94</v>
      </c>
      <c r="E306" s="1042"/>
      <c r="F306" s="3"/>
    </row>
    <row r="307" spans="1:6" ht="15" customHeight="1">
      <c r="A307" t="s">
        <v>2454</v>
      </c>
      <c r="B307" t="s">
        <v>2455</v>
      </c>
      <c r="C307" s="1041" t="s">
        <v>88</v>
      </c>
      <c r="D307" s="1041" t="s">
        <v>94</v>
      </c>
      <c r="E307" s="1042"/>
      <c r="F307" s="3"/>
    </row>
    <row r="308" spans="1:6" ht="15" customHeight="1">
      <c r="A308" t="s">
        <v>2456</v>
      </c>
      <c r="B308" t="s">
        <v>2457</v>
      </c>
      <c r="C308" s="1041" t="s">
        <v>88</v>
      </c>
      <c r="D308" s="1041" t="s">
        <v>2716</v>
      </c>
      <c r="E308" s="1042"/>
      <c r="F308" s="3"/>
    </row>
    <row r="309" spans="1:6" ht="15" customHeight="1">
      <c r="A309" t="s">
        <v>2462</v>
      </c>
      <c r="B309" t="s">
        <v>2724</v>
      </c>
      <c r="C309" s="1041" t="s">
        <v>88</v>
      </c>
      <c r="D309" s="1041" t="s">
        <v>93</v>
      </c>
      <c r="E309" s="1042"/>
      <c r="F309" s="3"/>
    </row>
    <row r="310" spans="1:6" ht="15" customHeight="1">
      <c r="A310" t="s">
        <v>2464</v>
      </c>
      <c r="B310" t="s">
        <v>2465</v>
      </c>
      <c r="C310" s="1041" t="s">
        <v>88</v>
      </c>
      <c r="D310" s="1041" t="s">
        <v>93</v>
      </c>
      <c r="E310" s="1042"/>
      <c r="F310" s="3"/>
    </row>
    <row r="311" spans="1:6" ht="15" customHeight="1">
      <c r="A311" t="s">
        <v>2470</v>
      </c>
      <c r="B311" t="s">
        <v>2471</v>
      </c>
      <c r="C311" s="1041" t="s">
        <v>88</v>
      </c>
      <c r="D311" s="1041" t="s">
        <v>93</v>
      </c>
      <c r="E311" s="1042"/>
      <c r="F311" s="3"/>
    </row>
    <row r="312" spans="1:6" ht="15" customHeight="1">
      <c r="A312" t="s">
        <v>2475</v>
      </c>
      <c r="B312" t="s">
        <v>2476</v>
      </c>
      <c r="C312" s="1041" t="s">
        <v>88</v>
      </c>
      <c r="D312" s="1041" t="s">
        <v>2716</v>
      </c>
      <c r="E312" s="1042"/>
      <c r="F312" s="3"/>
    </row>
    <row r="313" spans="1:6" ht="15" customHeight="1">
      <c r="A313" t="s">
        <v>2477</v>
      </c>
      <c r="B313" t="s">
        <v>2478</v>
      </c>
      <c r="C313" s="1041" t="s">
        <v>88</v>
      </c>
      <c r="D313" s="1041" t="s">
        <v>2716</v>
      </c>
      <c r="E313" s="1042"/>
      <c r="F313" s="3"/>
    </row>
    <row r="314" spans="1:6" ht="15" customHeight="1">
      <c r="A314" t="s">
        <v>2479</v>
      </c>
      <c r="B314" t="s">
        <v>2480</v>
      </c>
      <c r="C314" s="1041" t="s">
        <v>88</v>
      </c>
      <c r="D314" s="1041" t="s">
        <v>94</v>
      </c>
      <c r="E314" s="1042"/>
      <c r="F314" s="3"/>
    </row>
    <row r="315" spans="1:6" ht="15" customHeight="1">
      <c r="A315" t="s">
        <v>2481</v>
      </c>
      <c r="B315" t="s">
        <v>2482</v>
      </c>
      <c r="C315" s="1041" t="s">
        <v>88</v>
      </c>
      <c r="D315" s="1041" t="s">
        <v>2716</v>
      </c>
      <c r="E315" s="1042"/>
      <c r="F315" s="3"/>
    </row>
    <row r="316" spans="1:6" ht="15" customHeight="1">
      <c r="A316" t="s">
        <v>2483</v>
      </c>
      <c r="B316" t="s">
        <v>2484</v>
      </c>
      <c r="C316" s="1041" t="s">
        <v>88</v>
      </c>
      <c r="D316" s="1041" t="s">
        <v>93</v>
      </c>
      <c r="E316" s="1042"/>
      <c r="F316" s="3"/>
    </row>
    <row r="317" spans="1:6" ht="15" customHeight="1">
      <c r="A317" t="s">
        <v>2489</v>
      </c>
      <c r="B317" t="s">
        <v>2490</v>
      </c>
      <c r="C317" s="1041" t="s">
        <v>88</v>
      </c>
      <c r="D317" s="1041" t="s">
        <v>94</v>
      </c>
      <c r="E317" s="1042"/>
      <c r="F317" s="3"/>
    </row>
    <row r="318" spans="1:6" ht="15" customHeight="1">
      <c r="A318" t="s">
        <v>2491</v>
      </c>
      <c r="B318" t="s">
        <v>2492</v>
      </c>
      <c r="C318" s="1041" t="s">
        <v>88</v>
      </c>
      <c r="D318" s="1041" t="s">
        <v>94</v>
      </c>
      <c r="E318" s="1042"/>
      <c r="F318" s="3"/>
    </row>
    <row r="319" spans="1:6" ht="15" customHeight="1">
      <c r="A319" t="s">
        <v>2493</v>
      </c>
      <c r="B319" t="s">
        <v>2494</v>
      </c>
      <c r="C319" s="1041" t="s">
        <v>88</v>
      </c>
      <c r="D319" s="1041" t="s">
        <v>2716</v>
      </c>
      <c r="E319" s="1042"/>
      <c r="F319" s="3"/>
    </row>
    <row r="320" spans="1:6" ht="15" customHeight="1">
      <c r="A320" t="s">
        <v>2497</v>
      </c>
      <c r="B320" t="s">
        <v>2498</v>
      </c>
      <c r="C320" s="1041" t="s">
        <v>88</v>
      </c>
      <c r="D320" s="1041" t="s">
        <v>102</v>
      </c>
      <c r="E320" s="1042"/>
      <c r="F320" s="3"/>
    </row>
    <row r="321" spans="1:6" ht="15" customHeight="1">
      <c r="A321" t="s">
        <v>2499</v>
      </c>
      <c r="B321" t="s">
        <v>2500</v>
      </c>
      <c r="C321" s="1041" t="s">
        <v>88</v>
      </c>
      <c r="D321" s="1041" t="s">
        <v>102</v>
      </c>
      <c r="E321" s="1042"/>
      <c r="F321" s="3"/>
    </row>
    <row r="322" spans="1:6" ht="15" customHeight="1">
      <c r="A322" t="s">
        <v>2503</v>
      </c>
      <c r="B322" t="s">
        <v>2502</v>
      </c>
      <c r="C322" s="1041" t="s">
        <v>88</v>
      </c>
      <c r="D322" s="1041" t="s">
        <v>102</v>
      </c>
      <c r="E322" s="1042"/>
      <c r="F322" s="3"/>
    </row>
    <row r="323" spans="1:6" ht="15" customHeight="1">
      <c r="A323" t="s">
        <v>2504</v>
      </c>
      <c r="B323" t="s">
        <v>2505</v>
      </c>
      <c r="C323" s="1041" t="s">
        <v>88</v>
      </c>
      <c r="D323" s="1041" t="s">
        <v>101</v>
      </c>
      <c r="E323" s="1042"/>
      <c r="F323" s="3"/>
    </row>
    <row r="324" spans="1:6" ht="15" customHeight="1">
      <c r="A324" t="s">
        <v>2506</v>
      </c>
      <c r="B324" t="s">
        <v>2507</v>
      </c>
      <c r="C324" s="1041" t="s">
        <v>88</v>
      </c>
      <c r="D324" s="1041" t="s">
        <v>102</v>
      </c>
      <c r="E324" s="1042"/>
      <c r="F324" s="3"/>
    </row>
    <row r="325" spans="1:6" ht="15" customHeight="1">
      <c r="A325" t="s">
        <v>2510</v>
      </c>
      <c r="B325" t="s">
        <v>2511</v>
      </c>
      <c r="C325" s="1041" t="s">
        <v>88</v>
      </c>
      <c r="D325" s="1041" t="s">
        <v>102</v>
      </c>
      <c r="E325" s="1042"/>
      <c r="F325" s="3"/>
    </row>
    <row r="326" spans="1:6" ht="15" customHeight="1">
      <c r="A326" t="s">
        <v>2512</v>
      </c>
      <c r="B326" t="s">
        <v>2513</v>
      </c>
      <c r="C326" s="1041" t="s">
        <v>88</v>
      </c>
      <c r="D326" s="1041" t="s">
        <v>99</v>
      </c>
      <c r="E326" s="1042"/>
      <c r="F326" s="3"/>
    </row>
    <row r="327" spans="1:6" ht="15" customHeight="1">
      <c r="A327" t="s">
        <v>2514</v>
      </c>
      <c r="B327" t="s">
        <v>2515</v>
      </c>
      <c r="C327" s="1041" t="s">
        <v>88</v>
      </c>
      <c r="D327" s="1041" t="s">
        <v>99</v>
      </c>
      <c r="E327" s="1042"/>
      <c r="F327" s="3"/>
    </row>
    <row r="328" spans="1:6" ht="15" customHeight="1">
      <c r="A328" t="s">
        <v>2516</v>
      </c>
      <c r="B328" t="s">
        <v>2517</v>
      </c>
      <c r="C328" s="1041" t="s">
        <v>148</v>
      </c>
      <c r="D328" s="1041" t="s">
        <v>100</v>
      </c>
      <c r="E328" s="1042"/>
      <c r="F328" s="3"/>
    </row>
    <row r="329" spans="1:6" ht="15" customHeight="1">
      <c r="A329" t="s">
        <v>2518</v>
      </c>
      <c r="B329" t="s">
        <v>2519</v>
      </c>
      <c r="C329" s="1041" t="s">
        <v>88</v>
      </c>
      <c r="D329" s="1041" t="s">
        <v>94</v>
      </c>
      <c r="E329" s="1042"/>
      <c r="F329" s="3"/>
    </row>
    <row r="330" spans="1:6" ht="15" customHeight="1">
      <c r="A330" t="s">
        <v>2520</v>
      </c>
      <c r="B330" t="s">
        <v>2521</v>
      </c>
      <c r="C330" s="1041" t="s">
        <v>88</v>
      </c>
      <c r="D330" s="1041" t="s">
        <v>94</v>
      </c>
      <c r="E330" s="1042"/>
      <c r="F330" s="3"/>
    </row>
    <row r="331" spans="1:6" ht="15" customHeight="1">
      <c r="A331" t="s">
        <v>2522</v>
      </c>
      <c r="B331" t="s">
        <v>2523</v>
      </c>
      <c r="C331" s="1041" t="s">
        <v>148</v>
      </c>
      <c r="D331" s="1041" t="s">
        <v>149</v>
      </c>
      <c r="E331" s="1042"/>
      <c r="F331" s="3"/>
    </row>
    <row r="332" spans="1:6" ht="15" customHeight="1">
      <c r="A332" t="s">
        <v>2524</v>
      </c>
      <c r="B332" t="s">
        <v>2525</v>
      </c>
      <c r="C332" s="1041" t="s">
        <v>148</v>
      </c>
      <c r="D332" s="1041" t="s">
        <v>149</v>
      </c>
      <c r="E332" s="1042"/>
      <c r="F332" s="3"/>
    </row>
    <row r="333" spans="1:6" ht="15" customHeight="1">
      <c r="A333" t="s">
        <v>2527</v>
      </c>
      <c r="B333" t="s">
        <v>2528</v>
      </c>
      <c r="C333" s="1041" t="s">
        <v>148</v>
      </c>
      <c r="D333" s="1041" t="s">
        <v>150</v>
      </c>
      <c r="E333" s="1042"/>
      <c r="F333" s="3"/>
    </row>
    <row r="334" spans="1:6" ht="15" customHeight="1">
      <c r="A334" t="s">
        <v>2529</v>
      </c>
      <c r="B334" t="s">
        <v>2312</v>
      </c>
      <c r="C334" s="1041" t="s">
        <v>148</v>
      </c>
      <c r="D334" s="1041" t="s">
        <v>150</v>
      </c>
      <c r="E334" s="1042"/>
      <c r="F334" s="3"/>
    </row>
    <row r="335" spans="1:6" ht="15" customHeight="1">
      <c r="A335" t="s">
        <v>2530</v>
      </c>
      <c r="B335" t="s">
        <v>2531</v>
      </c>
      <c r="C335" s="1041" t="s">
        <v>148</v>
      </c>
      <c r="D335" s="1041" t="s">
        <v>1094</v>
      </c>
      <c r="E335" s="1042"/>
      <c r="F335" s="3"/>
    </row>
    <row r="336" spans="1:6" ht="15" customHeight="1">
      <c r="A336" t="s">
        <v>2532</v>
      </c>
      <c r="B336" t="s">
        <v>2316</v>
      </c>
      <c r="C336" s="1041" t="s">
        <v>148</v>
      </c>
      <c r="D336" s="1041" t="s">
        <v>1094</v>
      </c>
      <c r="E336" s="1042"/>
      <c r="F336" s="3"/>
    </row>
    <row r="337" spans="1:6" ht="15" customHeight="1">
      <c r="A337" t="s">
        <v>2533</v>
      </c>
      <c r="B337" t="s">
        <v>2534</v>
      </c>
      <c r="C337" s="1041" t="s">
        <v>148</v>
      </c>
      <c r="D337" s="1041" t="s">
        <v>150</v>
      </c>
      <c r="E337" s="1042"/>
      <c r="F337" s="3"/>
    </row>
    <row r="338" spans="1:6" ht="15" customHeight="1">
      <c r="A338" t="s">
        <v>2535</v>
      </c>
      <c r="B338" t="s">
        <v>2536</v>
      </c>
      <c r="C338" s="1041" t="s">
        <v>88</v>
      </c>
      <c r="D338" s="1041" t="s">
        <v>2714</v>
      </c>
      <c r="E338" s="1042"/>
      <c r="F338" s="3"/>
    </row>
    <row r="339" spans="1:6" ht="15" customHeight="1">
      <c r="A339" t="s">
        <v>2537</v>
      </c>
      <c r="B339" t="s">
        <v>2465</v>
      </c>
      <c r="C339" s="1041" t="s">
        <v>88</v>
      </c>
      <c r="D339" s="1041" t="s">
        <v>93</v>
      </c>
      <c r="E339" s="1042"/>
      <c r="F339" s="3"/>
    </row>
    <row r="340" spans="1:6" ht="15" customHeight="1">
      <c r="A340" t="s">
        <v>2538</v>
      </c>
      <c r="B340" t="s">
        <v>2539</v>
      </c>
      <c r="C340" s="1041" t="s">
        <v>148</v>
      </c>
      <c r="D340" s="1041" t="s">
        <v>152</v>
      </c>
      <c r="E340" s="1042"/>
      <c r="F340" s="3"/>
    </row>
    <row r="341" spans="1:6" ht="15" customHeight="1">
      <c r="A341" t="s">
        <v>2540</v>
      </c>
      <c r="B341" t="s">
        <v>2541</v>
      </c>
      <c r="C341" s="1041" t="s">
        <v>148</v>
      </c>
      <c r="D341" s="1041" t="s">
        <v>152</v>
      </c>
      <c r="E341" s="1042"/>
      <c r="F341" s="3"/>
    </row>
    <row r="342" spans="1:6" ht="15" customHeight="1">
      <c r="A342" t="s">
        <v>2544</v>
      </c>
      <c r="B342" t="s">
        <v>2545</v>
      </c>
      <c r="C342" s="1041" t="s">
        <v>148</v>
      </c>
      <c r="D342" s="1041" t="s">
        <v>100</v>
      </c>
      <c r="E342" s="1042"/>
      <c r="F342" s="3"/>
    </row>
    <row r="343" spans="1:6" ht="15" customHeight="1">
      <c r="A343" t="s">
        <v>2560</v>
      </c>
      <c r="B343" t="s">
        <v>2561</v>
      </c>
      <c r="C343" s="1041" t="s">
        <v>148</v>
      </c>
      <c r="D343" s="1041" t="s">
        <v>102</v>
      </c>
      <c r="E343" s="1042"/>
      <c r="F343" s="3"/>
    </row>
    <row r="344" spans="1:6" ht="15" customHeight="1">
      <c r="A344" t="s">
        <v>2562</v>
      </c>
      <c r="B344" t="s">
        <v>2563</v>
      </c>
      <c r="C344" s="1041" t="s">
        <v>148</v>
      </c>
      <c r="D344" s="1041" t="s">
        <v>102</v>
      </c>
      <c r="E344" s="1042"/>
      <c r="F344" s="3"/>
    </row>
    <row r="345" spans="1:6" ht="15" customHeight="1">
      <c r="A345" t="s">
        <v>2564</v>
      </c>
      <c r="B345" t="s">
        <v>2565</v>
      </c>
      <c r="C345" s="1041" t="s">
        <v>148</v>
      </c>
      <c r="D345" s="1041" t="s">
        <v>101</v>
      </c>
      <c r="E345" s="1042"/>
      <c r="F345" s="3"/>
    </row>
    <row r="346" spans="1:6" ht="15" customHeight="1">
      <c r="A346" t="s">
        <v>2566</v>
      </c>
      <c r="B346" t="s">
        <v>2567</v>
      </c>
      <c r="C346" s="1041" t="s">
        <v>148</v>
      </c>
      <c r="D346" s="1041" t="s">
        <v>102</v>
      </c>
      <c r="E346" s="1042"/>
      <c r="F346" s="3"/>
    </row>
    <row r="347" spans="1:6" ht="15" customHeight="1">
      <c r="A347" t="s">
        <v>2568</v>
      </c>
      <c r="B347" t="s">
        <v>2502</v>
      </c>
      <c r="C347" s="1041" t="s">
        <v>148</v>
      </c>
      <c r="D347" s="1041" t="s">
        <v>102</v>
      </c>
      <c r="E347" s="1042"/>
      <c r="F347" s="3"/>
    </row>
    <row r="348" spans="1:6" ht="15" customHeight="1">
      <c r="A348" t="s">
        <v>2570</v>
      </c>
      <c r="B348" t="s">
        <v>2571</v>
      </c>
      <c r="C348" s="1041" t="s">
        <v>88</v>
      </c>
      <c r="D348" s="1041" t="s">
        <v>94</v>
      </c>
      <c r="E348" s="1042"/>
      <c r="F348" s="3"/>
    </row>
    <row r="349" spans="1:6" ht="15" customHeight="1">
      <c r="A349" t="s">
        <v>2572</v>
      </c>
      <c r="B349" t="s">
        <v>2573</v>
      </c>
      <c r="C349" s="1041" t="s">
        <v>88</v>
      </c>
      <c r="D349" s="1041" t="s">
        <v>2716</v>
      </c>
      <c r="E349" s="1042"/>
      <c r="F349" s="3"/>
    </row>
    <row r="350" spans="1:6" ht="15" customHeight="1">
      <c r="A350" t="s">
        <v>2574</v>
      </c>
      <c r="B350" t="s">
        <v>2575</v>
      </c>
      <c r="C350" s="1041" t="s">
        <v>88</v>
      </c>
      <c r="D350" s="1041" t="s">
        <v>2716</v>
      </c>
      <c r="E350" s="1042"/>
      <c r="F350" s="3"/>
    </row>
    <row r="351" spans="1:6" ht="15" customHeight="1">
      <c r="A351" t="s">
        <v>2577</v>
      </c>
      <c r="B351" t="s">
        <v>2578</v>
      </c>
      <c r="C351" s="1041" t="s">
        <v>88</v>
      </c>
      <c r="D351" s="1041" t="s">
        <v>2716</v>
      </c>
      <c r="E351" s="1042"/>
      <c r="F351" s="3"/>
    </row>
    <row r="352" spans="1:6" ht="15" customHeight="1">
      <c r="A352" t="s">
        <v>2579</v>
      </c>
      <c r="B352" t="s">
        <v>2580</v>
      </c>
      <c r="C352" s="1041" t="s">
        <v>176</v>
      </c>
      <c r="D352" s="1041" t="s">
        <v>183</v>
      </c>
      <c r="E352" s="1042"/>
      <c r="F352" s="3"/>
    </row>
    <row r="353" spans="1:6" ht="15" customHeight="1">
      <c r="A353" t="s">
        <v>2581</v>
      </c>
      <c r="B353" t="s">
        <v>2582</v>
      </c>
      <c r="C353" s="1041" t="s">
        <v>176</v>
      </c>
      <c r="D353" s="1041" t="s">
        <v>182</v>
      </c>
      <c r="E353" s="1042"/>
      <c r="F353" s="3"/>
    </row>
    <row r="354" spans="1:6" ht="15" customHeight="1">
      <c r="A354" t="s">
        <v>2583</v>
      </c>
      <c r="B354" t="s">
        <v>2584</v>
      </c>
      <c r="C354" s="1041" t="s">
        <v>176</v>
      </c>
      <c r="D354" s="1041" t="s">
        <v>182</v>
      </c>
      <c r="E354" s="1042"/>
      <c r="F354" s="3"/>
    </row>
    <row r="355" spans="1:6" ht="15" customHeight="1">
      <c r="A355" t="s">
        <v>2585</v>
      </c>
      <c r="B355" t="s">
        <v>2586</v>
      </c>
      <c r="C355" s="1041" t="s">
        <v>176</v>
      </c>
      <c r="D355" s="1041" t="s">
        <v>178</v>
      </c>
      <c r="E355" s="1042"/>
      <c r="F355" s="3"/>
    </row>
    <row r="356" spans="1:6" ht="15" customHeight="1">
      <c r="A356" t="s">
        <v>2591</v>
      </c>
      <c r="B356" t="s">
        <v>2592</v>
      </c>
      <c r="C356" s="1041" t="s">
        <v>176</v>
      </c>
      <c r="D356" s="1041" t="s">
        <v>180</v>
      </c>
      <c r="E356" s="1042"/>
      <c r="F356" s="3"/>
    </row>
    <row r="357" spans="1:6" ht="15" customHeight="1">
      <c r="A357" t="s">
        <v>2593</v>
      </c>
      <c r="B357" t="s">
        <v>2594</v>
      </c>
      <c r="C357" s="1041" t="s">
        <v>176</v>
      </c>
      <c r="D357" s="1041" t="s">
        <v>181</v>
      </c>
      <c r="E357" s="1042"/>
      <c r="F357" s="3"/>
    </row>
    <row r="358" spans="1:6" ht="15" customHeight="1">
      <c r="A358" t="s">
        <v>2597</v>
      </c>
      <c r="B358" t="s">
        <v>2598</v>
      </c>
      <c r="C358" s="1041" t="s">
        <v>176</v>
      </c>
      <c r="D358" s="1041" t="s">
        <v>187</v>
      </c>
      <c r="E358" s="1042"/>
      <c r="F358" s="3"/>
    </row>
    <row r="359" spans="1:6" ht="15" customHeight="1">
      <c r="A359" t="s">
        <v>2599</v>
      </c>
      <c r="B359" t="s">
        <v>2388</v>
      </c>
      <c r="C359" s="1041" t="s">
        <v>176</v>
      </c>
      <c r="D359" s="1041" t="s">
        <v>184</v>
      </c>
      <c r="E359" s="1042"/>
      <c r="F359" s="3"/>
    </row>
    <row r="360" spans="1:6" ht="15" customHeight="1">
      <c r="A360" t="s">
        <v>2600</v>
      </c>
      <c r="B360" t="s">
        <v>2390</v>
      </c>
      <c r="C360" s="1041" t="s">
        <v>176</v>
      </c>
      <c r="D360" s="1041" t="s">
        <v>185</v>
      </c>
      <c r="E360" s="1042"/>
      <c r="F360" s="3"/>
    </row>
    <row r="361" spans="1:6" ht="15" customHeight="1">
      <c r="A361" t="s">
        <v>2603</v>
      </c>
      <c r="B361" t="s">
        <v>2604</v>
      </c>
      <c r="C361" s="1041" t="s">
        <v>157</v>
      </c>
      <c r="D361" s="1041" t="s">
        <v>160</v>
      </c>
      <c r="E361" s="1042"/>
      <c r="F361" s="3"/>
    </row>
    <row r="362" spans="1:6" ht="15" customHeight="1">
      <c r="A362" t="s">
        <v>2607</v>
      </c>
      <c r="B362" t="s">
        <v>2608</v>
      </c>
      <c r="C362" s="1041" t="s">
        <v>172</v>
      </c>
      <c r="D362" s="1041" t="s">
        <v>173</v>
      </c>
      <c r="E362" s="1042"/>
      <c r="F362" s="3"/>
    </row>
    <row r="363" spans="1:6" ht="15" customHeight="1">
      <c r="A363" t="s">
        <v>2609</v>
      </c>
      <c r="B363" t="s">
        <v>2610</v>
      </c>
      <c r="C363" s="1041" t="s">
        <v>157</v>
      </c>
      <c r="D363" s="1041" t="s">
        <v>162</v>
      </c>
      <c r="E363" s="1042"/>
      <c r="F363" s="3"/>
    </row>
    <row r="364" spans="1:6" ht="15" customHeight="1">
      <c r="A364" t="s">
        <v>2611</v>
      </c>
      <c r="B364" t="s">
        <v>2612</v>
      </c>
      <c r="C364" s="1041" t="s">
        <v>157</v>
      </c>
      <c r="D364" s="1041" t="s">
        <v>163</v>
      </c>
      <c r="E364" s="1042"/>
      <c r="F364" s="3"/>
    </row>
    <row r="365" spans="1:6" ht="15" customHeight="1">
      <c r="A365" t="s">
        <v>2623</v>
      </c>
      <c r="B365" t="s">
        <v>2624</v>
      </c>
      <c r="C365" s="1041" t="s">
        <v>157</v>
      </c>
      <c r="D365" s="1041" t="s">
        <v>165</v>
      </c>
      <c r="E365" s="1042"/>
      <c r="F365" s="3"/>
    </row>
    <row r="366" spans="1:6" ht="15" customHeight="1">
      <c r="A366" t="s">
        <v>2627</v>
      </c>
      <c r="B366" t="s">
        <v>2628</v>
      </c>
      <c r="C366" s="1041" t="s">
        <v>157</v>
      </c>
      <c r="D366" s="1041" t="s">
        <v>168</v>
      </c>
      <c r="E366" s="1042"/>
      <c r="F366" s="3"/>
    </row>
    <row r="367" spans="1:6" ht="15" customHeight="1">
      <c r="A367" t="s">
        <v>2633</v>
      </c>
      <c r="B367" t="s">
        <v>2634</v>
      </c>
      <c r="C367" s="1041" t="s">
        <v>176</v>
      </c>
      <c r="D367" s="1041" t="s">
        <v>188</v>
      </c>
      <c r="E367" s="1042"/>
      <c r="F367" s="3"/>
    </row>
    <row r="368" spans="1:6" ht="15" customHeight="1">
      <c r="A368" t="s">
        <v>2635</v>
      </c>
      <c r="B368" t="s">
        <v>2636</v>
      </c>
      <c r="C368" s="1041" t="s">
        <v>176</v>
      </c>
      <c r="D368" s="1041" t="s">
        <v>188</v>
      </c>
      <c r="E368" s="1042"/>
      <c r="F368" s="3"/>
    </row>
    <row r="369" spans="1:6" ht="15" customHeight="1">
      <c r="A369" t="s">
        <v>2654</v>
      </c>
      <c r="B369" t="s">
        <v>2655</v>
      </c>
      <c r="C369" s="1041" t="s">
        <v>665</v>
      </c>
      <c r="D369" s="1041" t="s">
        <v>1111</v>
      </c>
      <c r="E369" s="1041"/>
      <c r="F369" s="3"/>
    </row>
    <row r="370" spans="1:6" ht="15" customHeight="1">
      <c r="A370" t="s">
        <v>2658</v>
      </c>
      <c r="B370" t="s">
        <v>2659</v>
      </c>
      <c r="C370" s="1041" t="s">
        <v>88</v>
      </c>
      <c r="D370" s="1041" t="s">
        <v>144</v>
      </c>
      <c r="E370" s="1041"/>
      <c r="F370" s="3"/>
    </row>
    <row r="371" spans="1:6" ht="15" customHeight="1">
      <c r="A371" t="s">
        <v>2664</v>
      </c>
      <c r="B371" t="s">
        <v>2665</v>
      </c>
      <c r="C371" s="1041" t="s">
        <v>665</v>
      </c>
      <c r="D371" s="1041" t="s">
        <v>212</v>
      </c>
      <c r="E371" s="1041"/>
      <c r="F371" s="3"/>
    </row>
    <row r="372" spans="1:6" ht="15" customHeight="1">
      <c r="A372" t="s">
        <v>2666</v>
      </c>
      <c r="B372" t="s">
        <v>2667</v>
      </c>
      <c r="C372" s="1041" t="s">
        <v>665</v>
      </c>
      <c r="D372" s="1041" t="s">
        <v>212</v>
      </c>
      <c r="E372" s="1041"/>
      <c r="F372" s="3"/>
    </row>
    <row r="373" spans="1:6" ht="15" customHeight="1">
      <c r="A373" t="s">
        <v>2672</v>
      </c>
      <c r="B373" t="s">
        <v>2673</v>
      </c>
      <c r="C373" s="1041" t="s">
        <v>665</v>
      </c>
      <c r="D373" s="1041" t="s">
        <v>138</v>
      </c>
      <c r="E373" s="1041"/>
      <c r="F373" s="3"/>
    </row>
    <row r="374" spans="1:6" ht="15" customHeight="1">
      <c r="A374" t="s">
        <v>2676</v>
      </c>
      <c r="B374" t="s">
        <v>2715</v>
      </c>
      <c r="C374" s="1041" t="s">
        <v>665</v>
      </c>
      <c r="D374" s="1041" t="s">
        <v>219</v>
      </c>
      <c r="E374" s="1041"/>
      <c r="F374" s="3"/>
    </row>
    <row r="375" spans="1:6" ht="15" customHeight="1">
      <c r="A375" t="s">
        <v>2684</v>
      </c>
      <c r="B375" t="s">
        <v>2685</v>
      </c>
      <c r="C375" s="1041" t="s">
        <v>665</v>
      </c>
      <c r="D375" s="1041" t="s">
        <v>219</v>
      </c>
      <c r="E375" s="1041"/>
      <c r="F375" s="3"/>
    </row>
    <row r="376" spans="1:6" ht="15" customHeight="1">
      <c r="A376" t="s">
        <v>2692</v>
      </c>
      <c r="B376" t="s">
        <v>2721</v>
      </c>
      <c r="C376" s="1041" t="s">
        <v>665</v>
      </c>
      <c r="D376" s="1041" t="s">
        <v>136</v>
      </c>
      <c r="E376" s="1041"/>
      <c r="F376" s="3"/>
    </row>
    <row r="377" spans="1:6" ht="15" customHeight="1">
      <c r="A377" t="s">
        <v>2702</v>
      </c>
      <c r="B377" t="s">
        <v>2703</v>
      </c>
      <c r="C377" s="1041" t="s">
        <v>665</v>
      </c>
      <c r="D377" s="1041" t="s">
        <v>138</v>
      </c>
      <c r="E377" s="1041"/>
      <c r="F377" s="3"/>
    </row>
    <row r="378" spans="1:6" ht="15" customHeight="1">
      <c r="F378" s="3"/>
    </row>
    <row r="379" spans="1:6" ht="15" customHeight="1">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4"/>
    </row>
    <row r="427" spans="6:6" ht="15" customHeight="1">
      <c r="F427" s="4"/>
    </row>
    <row r="428" spans="6:6" ht="15" customHeight="1">
      <c r="F428" s="3"/>
    </row>
    <row r="429" spans="6:6" ht="15" customHeight="1">
      <c r="F429" s="3"/>
    </row>
    <row r="430" spans="6:6" ht="15" customHeight="1">
      <c r="F430" s="3"/>
    </row>
    <row r="431" spans="6:6" ht="15" customHeight="1">
      <c r="F431" s="3"/>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c r="J457" s="3"/>
    </row>
    <row r="458" spans="6:10" ht="15" customHeight="1">
      <c r="F458" s="3"/>
      <c r="J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c r="G553" s="3"/>
      <c r="H553" s="3"/>
      <c r="J553" s="3"/>
      <c r="K553" s="3"/>
      <c r="L553" s="3"/>
      <c r="M553" s="3"/>
      <c r="N553" s="3"/>
      <c r="O553" s="3"/>
      <c r="P553" s="3"/>
      <c r="Q553" s="3"/>
      <c r="R553" s="3"/>
      <c r="S553" s="3"/>
      <c r="T553" s="3"/>
      <c r="U553" s="3"/>
      <c r="V553" s="3"/>
      <c r="W553" s="3"/>
      <c r="X553" s="3"/>
      <c r="Y553" s="3"/>
      <c r="Z553" s="3"/>
      <c r="AA553" s="3"/>
    </row>
    <row r="554" spans="6:27" ht="15" customHeight="1">
      <c r="F554" s="3"/>
      <c r="G554" s="3"/>
      <c r="H554" s="3"/>
      <c r="J554" s="3"/>
      <c r="K554" s="3"/>
      <c r="L554" s="3"/>
      <c r="M554" s="3"/>
      <c r="N554" s="3"/>
      <c r="O554" s="3"/>
      <c r="P554" s="3"/>
      <c r="Q554" s="3"/>
      <c r="R554" s="3"/>
      <c r="S554" s="3"/>
      <c r="T554" s="3"/>
      <c r="U554" s="3"/>
      <c r="V554" s="3"/>
      <c r="W554" s="3"/>
      <c r="X554" s="3"/>
      <c r="Y554" s="3"/>
      <c r="Z554" s="3"/>
      <c r="AA554" s="3"/>
    </row>
    <row r="555" spans="6:27" ht="13.5" customHeight="1">
      <c r="F555" s="3"/>
    </row>
    <row r="556" spans="6:27" ht="15" customHeight="1">
      <c r="F556" s="3"/>
    </row>
    <row r="557" spans="6:27" ht="15" customHeight="1">
      <c r="F557" s="3"/>
    </row>
    <row r="558" spans="6:27" ht="15" customHeight="1">
      <c r="F558" s="3"/>
    </row>
    <row r="559" spans="6:27" ht="15" customHeight="1">
      <c r="F559" s="3"/>
    </row>
    <row r="560" spans="6:27" ht="15" customHeight="1">
      <c r="F560" s="3"/>
      <c r="I560" s="3"/>
    </row>
    <row r="561" spans="6:27" ht="15" customHeight="1">
      <c r="F561" s="3"/>
      <c r="G561" s="3"/>
      <c r="H561" s="3"/>
      <c r="I561" s="3"/>
      <c r="J561" s="3"/>
      <c r="K561" s="3"/>
      <c r="L561" s="3"/>
      <c r="M561" s="3"/>
      <c r="N561" s="3"/>
      <c r="O561" s="3"/>
      <c r="P561" s="3"/>
      <c r="Q561" s="3"/>
      <c r="R561" s="3"/>
      <c r="S561" s="3"/>
      <c r="T561" s="3"/>
      <c r="U561" s="3"/>
      <c r="V561" s="3"/>
      <c r="W561" s="3"/>
      <c r="X561" s="3"/>
      <c r="Y561" s="3"/>
      <c r="Z561" s="3"/>
      <c r="AA561" s="3"/>
    </row>
    <row r="562" spans="6:27" ht="15" customHeight="1">
      <c r="F562" s="3"/>
    </row>
    <row r="563" spans="6:27" ht="15" customHeight="1">
      <c r="F563" s="3"/>
    </row>
    <row r="564" spans="6:27" ht="15" customHeight="1">
      <c r="F564" s="3"/>
    </row>
    <row r="565" spans="6:27" ht="15" customHeight="1">
      <c r="F565" s="3"/>
    </row>
    <row r="566" spans="6:27" ht="15" customHeight="1">
      <c r="F566" s="3"/>
    </row>
    <row r="567" spans="6:27" ht="15" customHeight="1">
      <c r="F567" s="3"/>
    </row>
    <row r="568" spans="6:27" ht="15" customHeight="1">
      <c r="F568" s="3"/>
      <c r="G568" s="3"/>
      <c r="H568" s="3"/>
      <c r="J568" s="3"/>
      <c r="K568" s="3"/>
      <c r="L568" s="3"/>
      <c r="M568" s="3"/>
      <c r="N568" s="3"/>
      <c r="O568" s="3"/>
      <c r="P568" s="3"/>
      <c r="Q568" s="3"/>
      <c r="R568" s="3"/>
      <c r="S568" s="3"/>
      <c r="T568" s="3"/>
      <c r="U568" s="3"/>
      <c r="V568" s="3"/>
      <c r="W568" s="3"/>
      <c r="X568" s="3"/>
      <c r="Y568" s="3"/>
      <c r="Z568" s="3"/>
      <c r="AA568" s="3"/>
    </row>
    <row r="569" spans="6:27" ht="15" customHeight="1">
      <c r="F569" s="3"/>
      <c r="I569" s="3"/>
    </row>
    <row r="570" spans="6:27" ht="15" customHeight="1">
      <c r="F570" s="3"/>
      <c r="I570" s="3"/>
    </row>
    <row r="571" spans="6:27" ht="15" customHeight="1">
      <c r="F571" s="3"/>
    </row>
    <row r="572" spans="6:27" ht="15" customHeight="1">
      <c r="F572" s="3"/>
    </row>
    <row r="573" spans="6:27" ht="15" customHeight="1">
      <c r="F573" s="3"/>
    </row>
    <row r="574" spans="6:27" ht="15" customHeight="1">
      <c r="F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c r="G587" s="3"/>
      <c r="H587" s="3"/>
      <c r="J587" s="3"/>
      <c r="K587" s="3"/>
      <c r="L587" s="3"/>
      <c r="M587" s="3"/>
      <c r="N587" s="3"/>
      <c r="O587" s="3"/>
      <c r="P587" s="3"/>
      <c r="Q587" s="3"/>
      <c r="R587" s="3"/>
      <c r="S587" s="3"/>
      <c r="T587" s="3"/>
      <c r="U587" s="3"/>
      <c r="V587" s="3"/>
      <c r="W587" s="3"/>
      <c r="X587" s="3"/>
      <c r="Y587" s="3"/>
      <c r="Z587" s="3"/>
      <c r="AA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c r="I616" s="3"/>
    </row>
    <row r="617" spans="6:9" ht="15" customHeight="1">
      <c r="F617" s="3"/>
    </row>
    <row r="618" spans="6:9" ht="15" customHeight="1">
      <c r="F618" s="3"/>
    </row>
    <row r="619" spans="6:9" ht="15" customHeight="1">
      <c r="F619" s="3"/>
    </row>
    <row r="620" spans="6:9" ht="15" customHeight="1">
      <c r="F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c r="I629" s="3"/>
    </row>
    <row r="630" spans="6:9" ht="15" customHeight="1">
      <c r="F630" s="3"/>
    </row>
    <row r="631" spans="6:9" ht="15" customHeight="1">
      <c r="F631" s="3"/>
    </row>
    <row r="632" spans="6:9" ht="15" customHeight="1">
      <c r="F632" s="3"/>
    </row>
    <row r="633" spans="6:9" ht="15" customHeight="1">
      <c r="F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c r="G665" s="3"/>
      <c r="H665" s="3"/>
      <c r="J665" s="3"/>
      <c r="K665" s="3"/>
      <c r="L665" s="3"/>
      <c r="M665" s="3"/>
      <c r="N665" s="3"/>
      <c r="O665" s="3"/>
      <c r="P665" s="3"/>
      <c r="Q665" s="3"/>
      <c r="R665" s="3"/>
      <c r="S665" s="3"/>
      <c r="T665" s="3"/>
      <c r="U665" s="3"/>
      <c r="V665" s="3"/>
      <c r="W665" s="3"/>
      <c r="X665" s="3"/>
      <c r="Y665" s="3"/>
      <c r="Z665" s="3"/>
      <c r="AA665" s="3"/>
    </row>
    <row r="666" spans="6:27" ht="15" customHeight="1">
      <c r="F666" s="3"/>
    </row>
    <row r="667" spans="6:27" ht="15" customHeight="1">
      <c r="F667" s="3"/>
    </row>
    <row r="668" spans="6:27" ht="15" customHeight="1">
      <c r="F668" s="3"/>
    </row>
    <row r="669" spans="6:27" ht="15" customHeight="1">
      <c r="F669" s="3"/>
    </row>
    <row r="670" spans="6:27" ht="15" customHeight="1">
      <c r="F670" s="3"/>
    </row>
    <row r="671" spans="6:27" ht="15" customHeight="1">
      <c r="F671" s="3"/>
    </row>
    <row r="672" spans="6:27" ht="15" customHeight="1">
      <c r="F672" s="3"/>
      <c r="I672" s="3"/>
    </row>
    <row r="673" spans="6:6" ht="15" customHeight="1">
      <c r="F673" s="3"/>
    </row>
    <row r="674" spans="6:6" ht="15" customHeight="1">
      <c r="F674" s="3"/>
    </row>
    <row r="675" spans="6:6" ht="15" customHeight="1">
      <c r="F675" s="3"/>
    </row>
    <row r="676" spans="6:6" ht="15" customHeight="1">
      <c r="F676" s="3"/>
    </row>
    <row r="677" spans="6:6" ht="15" customHeight="1">
      <c r="F677" s="3"/>
    </row>
    <row r="678" spans="6:6" ht="15" customHeight="1">
      <c r="F678" s="3"/>
    </row>
    <row r="679" spans="6:6" ht="15" customHeight="1">
      <c r="F679" s="3"/>
    </row>
    <row r="680" spans="6:6" ht="15" customHeight="1">
      <c r="F680" s="3"/>
    </row>
    <row r="681" spans="6:6" ht="15" customHeight="1">
      <c r="F681" s="3"/>
    </row>
    <row r="682" spans="6:6" ht="15" customHeight="1">
      <c r="F682" s="3"/>
    </row>
    <row r="683" spans="6:6" ht="15" customHeight="1">
      <c r="F683" s="3"/>
    </row>
    <row r="684" spans="6:6" ht="15" customHeight="1">
      <c r="F684" s="3"/>
    </row>
    <row r="685" spans="6:6" ht="15" customHeight="1">
      <c r="F685" s="3"/>
    </row>
    <row r="686" spans="6:6" ht="15" customHeight="1">
      <c r="F686" s="3"/>
    </row>
    <row r="687" spans="6:6" ht="15" customHeight="1">
      <c r="F687" s="3"/>
    </row>
    <row r="688" spans="6:6"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c r="G696" s="3"/>
      <c r="H696" s="3"/>
      <c r="J696" s="3"/>
      <c r="K696" s="3"/>
      <c r="L696" s="3"/>
      <c r="M696" s="3"/>
      <c r="N696" s="3"/>
      <c r="O696" s="3"/>
      <c r="P696" s="3"/>
      <c r="Q696" s="3"/>
      <c r="R696" s="3"/>
      <c r="S696" s="3"/>
      <c r="T696" s="3"/>
      <c r="U696" s="3"/>
      <c r="V696" s="3"/>
      <c r="W696" s="3"/>
      <c r="X696" s="3"/>
      <c r="Y696" s="3"/>
      <c r="Z696" s="3"/>
      <c r="AA696" s="3"/>
    </row>
    <row r="697" spans="6:27" ht="15" customHeight="1">
      <c r="F697" s="3"/>
    </row>
    <row r="698" spans="6:27" ht="15" customHeight="1">
      <c r="F698" s="3"/>
    </row>
    <row r="699" spans="6:27" ht="15" customHeight="1">
      <c r="F699" s="3"/>
    </row>
    <row r="700" spans="6:27" ht="15" customHeight="1">
      <c r="F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c r="G731" s="3"/>
      <c r="H731" s="3"/>
      <c r="J731" s="3"/>
      <c r="K731" s="3"/>
      <c r="L731" s="3"/>
      <c r="M731" s="3"/>
      <c r="N731" s="3"/>
      <c r="O731" s="3"/>
      <c r="P731" s="3"/>
      <c r="Q731" s="3"/>
      <c r="R731" s="3"/>
      <c r="S731" s="3"/>
      <c r="T731" s="3"/>
      <c r="U731" s="3"/>
      <c r="V731" s="3"/>
      <c r="W731" s="3"/>
      <c r="X731" s="3"/>
      <c r="Y731" s="3"/>
      <c r="Z731" s="3"/>
      <c r="AA731" s="3"/>
    </row>
    <row r="732" spans="6:27" ht="15" customHeight="1">
      <c r="F732" s="3"/>
    </row>
    <row r="733" spans="6:27" ht="15" customHeight="1">
      <c r="F733" s="3"/>
    </row>
    <row r="734" spans="6:27" ht="15" customHeight="1">
      <c r="F734" s="3"/>
    </row>
    <row r="735" spans="6:27" ht="15" customHeight="1">
      <c r="F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c r="G744" s="3"/>
      <c r="H744" s="3"/>
      <c r="J744" s="3"/>
      <c r="K744" s="3"/>
      <c r="L744" s="3"/>
      <c r="M744" s="3"/>
      <c r="N744" s="3"/>
      <c r="O744" s="3"/>
      <c r="P744" s="3"/>
      <c r="Q744" s="3"/>
      <c r="R744" s="3"/>
      <c r="S744" s="3"/>
      <c r="T744" s="3"/>
      <c r="U744" s="3"/>
      <c r="V744" s="3"/>
      <c r="W744" s="3"/>
      <c r="X744" s="3"/>
      <c r="Y744" s="3"/>
      <c r="Z744" s="3"/>
      <c r="AA744" s="3"/>
    </row>
    <row r="745" spans="6:27" ht="15" customHeight="1">
      <c r="F745" s="3"/>
    </row>
    <row r="746" spans="6:27" ht="15" customHeight="1">
      <c r="F746" s="3"/>
      <c r="G746" s="3"/>
      <c r="H746" s="3"/>
      <c r="J746" s="3"/>
      <c r="K746" s="3"/>
      <c r="L746" s="3"/>
      <c r="M746" s="3"/>
      <c r="N746" s="3"/>
      <c r="O746" s="3"/>
      <c r="P746" s="3"/>
      <c r="Q746" s="3"/>
      <c r="R746" s="3"/>
      <c r="S746" s="3"/>
      <c r="T746" s="3"/>
      <c r="U746" s="3"/>
      <c r="V746" s="3"/>
      <c r="W746" s="3"/>
      <c r="X746" s="3"/>
      <c r="Y746" s="3"/>
      <c r="Z746" s="3"/>
      <c r="AA746" s="3"/>
    </row>
    <row r="747" spans="6:27" ht="15" customHeight="1">
      <c r="F747" s="3"/>
      <c r="I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row>
    <row r="774" spans="6:9" ht="15" customHeight="1">
      <c r="F774" s="3"/>
    </row>
    <row r="775" spans="6:9" ht="15" customHeight="1">
      <c r="F775" s="3"/>
    </row>
    <row r="776" spans="6:9" ht="15" customHeight="1">
      <c r="F776" s="3"/>
    </row>
    <row r="777" spans="6:9" ht="15" customHeight="1">
      <c r="F777" s="3"/>
    </row>
    <row r="778" spans="6:9" ht="15" customHeight="1">
      <c r="F778" s="3"/>
    </row>
    <row r="779" spans="6:9" ht="15" customHeight="1">
      <c r="F779" s="3"/>
    </row>
    <row r="780" spans="6:9" ht="15" customHeight="1">
      <c r="F780" s="3"/>
    </row>
    <row r="781" spans="6:9" ht="15" customHeight="1">
      <c r="F781" s="3"/>
    </row>
    <row r="782" spans="6:9" ht="15" customHeight="1">
      <c r="F782" s="3"/>
      <c r="I782" s="3"/>
    </row>
    <row r="783" spans="6:9" ht="15" customHeight="1">
      <c r="F783" s="3"/>
    </row>
    <row r="784" spans="6:9" ht="15" customHeight="1">
      <c r="F784" s="3"/>
    </row>
    <row r="785" spans="6:9" ht="15" customHeight="1">
      <c r="F785" s="3"/>
    </row>
    <row r="786" spans="6:9" ht="15" customHeight="1">
      <c r="F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c r="I795" s="3"/>
    </row>
    <row r="796" spans="6:9" ht="15" customHeight="1">
      <c r="F796" s="3"/>
    </row>
    <row r="797" spans="6:9" ht="15" customHeight="1">
      <c r="F797" s="3"/>
      <c r="I797" s="3"/>
    </row>
    <row r="798" spans="6:9" ht="15" customHeight="1">
      <c r="F798" s="3"/>
    </row>
    <row r="799" spans="6:9" ht="15" customHeight="1">
      <c r="F799" s="3"/>
    </row>
    <row r="800" spans="6:9" ht="15" customHeight="1">
      <c r="F800" s="3"/>
    </row>
    <row r="801" spans="6:27" ht="15" customHeight="1">
      <c r="F801" s="3"/>
    </row>
    <row r="802" spans="6:27" ht="15" customHeight="1">
      <c r="F802" s="3"/>
    </row>
    <row r="803" spans="6:27" ht="15" customHeight="1">
      <c r="F803" s="3"/>
    </row>
    <row r="804" spans="6:27" ht="15" customHeight="1">
      <c r="F804" s="3"/>
      <c r="G804" s="3"/>
      <c r="H804" s="3"/>
      <c r="J804" s="3"/>
      <c r="K804" s="3"/>
      <c r="L804" s="3"/>
      <c r="M804" s="3"/>
      <c r="N804" s="3"/>
      <c r="O804" s="3"/>
      <c r="P804" s="3"/>
      <c r="Q804" s="3"/>
      <c r="R804" s="3"/>
      <c r="S804" s="3"/>
      <c r="T804" s="3"/>
      <c r="U804" s="3"/>
      <c r="V804" s="3"/>
      <c r="W804" s="3"/>
      <c r="X804" s="3"/>
      <c r="Y804" s="3"/>
      <c r="Z804" s="3"/>
      <c r="AA804" s="3"/>
    </row>
    <row r="805" spans="6:27" ht="15" customHeight="1">
      <c r="F805" s="3"/>
    </row>
    <row r="806" spans="6:27" ht="15" customHeight="1">
      <c r="F806" s="3"/>
    </row>
    <row r="807" spans="6:27" ht="15" customHeight="1">
      <c r="F807" s="3"/>
    </row>
    <row r="808" spans="6:27" ht="15" customHeight="1">
      <c r="F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c r="G840" s="3"/>
      <c r="H840" s="3"/>
      <c r="J840" s="3"/>
      <c r="K840" s="3"/>
      <c r="L840" s="3"/>
      <c r="M840" s="3"/>
      <c r="N840" s="3"/>
      <c r="O840" s="3"/>
      <c r="P840" s="3"/>
      <c r="Q840" s="3"/>
      <c r="R840" s="3"/>
      <c r="S840" s="3"/>
      <c r="T840" s="3"/>
      <c r="U840" s="3"/>
      <c r="V840" s="3"/>
      <c r="W840" s="3"/>
      <c r="X840" s="3"/>
      <c r="Y840" s="3"/>
      <c r="Z840" s="3"/>
      <c r="AA840" s="3"/>
    </row>
    <row r="841" spans="6:27" ht="15" customHeight="1">
      <c r="F841" s="3"/>
    </row>
    <row r="842" spans="6:27" ht="15" customHeight="1">
      <c r="F842" s="3"/>
    </row>
    <row r="843" spans="6:27" ht="15" customHeight="1">
      <c r="F843" s="3"/>
    </row>
    <row r="844" spans="6:27" ht="15" customHeight="1">
      <c r="F844" s="3"/>
    </row>
    <row r="845" spans="6:27" ht="15" customHeight="1">
      <c r="F845" s="3"/>
    </row>
    <row r="846" spans="6:27" ht="15" customHeight="1">
      <c r="F846" s="3"/>
    </row>
    <row r="847" spans="6:27" ht="15" customHeight="1">
      <c r="F847" s="3"/>
      <c r="I847" s="3"/>
    </row>
    <row r="848" spans="6:27" ht="15" customHeight="1">
      <c r="F848" s="3"/>
    </row>
    <row r="849" spans="6:27" ht="15" customHeight="1">
      <c r="F849" s="3"/>
    </row>
    <row r="850" spans="6:27" ht="15" customHeight="1">
      <c r="F850" s="3"/>
    </row>
    <row r="851" spans="6:27" ht="15" customHeight="1">
      <c r="F851" s="3"/>
    </row>
    <row r="852" spans="6:27" ht="15" customHeight="1">
      <c r="F852" s="4"/>
    </row>
    <row r="853" spans="6:27" ht="15" customHeight="1">
      <c r="F853" s="4"/>
    </row>
    <row r="854" spans="6:27" ht="15" customHeight="1">
      <c r="F854" s="3"/>
    </row>
    <row r="855" spans="6:27" ht="15" customHeight="1">
      <c r="F855" s="3"/>
    </row>
    <row r="856" spans="6:27" ht="15" customHeight="1">
      <c r="F856" s="3"/>
      <c r="G856" s="3"/>
      <c r="H856" s="3"/>
      <c r="I856" s="3"/>
      <c r="J856" s="3"/>
      <c r="K856" s="3"/>
      <c r="L856" s="3"/>
      <c r="M856" s="3"/>
      <c r="N856" s="3"/>
      <c r="O856" s="3"/>
      <c r="P856" s="3"/>
      <c r="Q856" s="3"/>
      <c r="R856" s="3"/>
      <c r="S856" s="3"/>
      <c r="T856" s="3"/>
      <c r="U856" s="3"/>
      <c r="V856" s="3"/>
      <c r="W856" s="3"/>
      <c r="X856" s="3"/>
      <c r="Y856" s="3"/>
      <c r="Z856" s="3"/>
      <c r="AA856" s="3"/>
    </row>
    <row r="857" spans="6:27" ht="15" customHeight="1">
      <c r="F857" s="3"/>
      <c r="G857" s="3"/>
      <c r="H857" s="3"/>
      <c r="J857" s="3"/>
      <c r="K857" s="3"/>
      <c r="L857" s="3"/>
      <c r="M857" s="3"/>
      <c r="N857" s="3"/>
      <c r="O857" s="3"/>
      <c r="P857" s="3"/>
      <c r="Q857" s="3"/>
      <c r="R857" s="3"/>
      <c r="S857" s="3"/>
      <c r="T857" s="3"/>
      <c r="U857" s="3"/>
      <c r="V857" s="3"/>
      <c r="W857" s="3"/>
      <c r="X857" s="3"/>
      <c r="Y857" s="3"/>
      <c r="Z857" s="3"/>
      <c r="AA857" s="3"/>
    </row>
    <row r="858" spans="6:27" ht="15" customHeight="1">
      <c r="F858" s="3"/>
    </row>
    <row r="859" spans="6:27" ht="15" customHeight="1">
      <c r="F859" s="3"/>
    </row>
    <row r="860" spans="6:27" ht="15" customHeight="1">
      <c r="F860" s="3"/>
    </row>
    <row r="861" spans="6:27" ht="15" customHeight="1">
      <c r="F861" s="3"/>
    </row>
    <row r="862" spans="6:27" ht="15" customHeight="1">
      <c r="F862" s="33"/>
    </row>
    <row r="863" spans="6:27" ht="15" customHeight="1">
      <c r="F863" s="33"/>
      <c r="G863" s="3"/>
      <c r="H863" s="3"/>
      <c r="J863" s="3"/>
      <c r="K863" s="3"/>
      <c r="L863" s="3"/>
      <c r="M863" s="3"/>
      <c r="N863" s="3"/>
      <c r="O863" s="3"/>
      <c r="P863" s="3"/>
      <c r="Q863" s="3"/>
      <c r="R863" s="3"/>
      <c r="S863" s="3"/>
      <c r="T863" s="3"/>
      <c r="U863" s="3"/>
      <c r="V863" s="3"/>
      <c r="W863" s="3"/>
      <c r="X863" s="3"/>
      <c r="Y863" s="3"/>
      <c r="Z863" s="3"/>
      <c r="AA863" s="3"/>
    </row>
    <row r="864" spans="6:27" ht="15" customHeight="1">
      <c r="F864" s="33"/>
    </row>
    <row r="865" spans="6:6" ht="15" customHeight="1">
      <c r="F865" s="33"/>
    </row>
    <row r="866" spans="6:6" ht="15" customHeight="1">
      <c r="F866" s="33"/>
    </row>
    <row r="867" spans="6:6" ht="15" customHeight="1">
      <c r="F867" s="33"/>
    </row>
    <row r="868" spans="6:6" ht="15" customHeight="1">
      <c r="F868" s="33"/>
    </row>
    <row r="869" spans="6:6" ht="15" customHeight="1">
      <c r="F869" s="33"/>
    </row>
    <row r="870" spans="6:6" ht="15" customHeight="1">
      <c r="F870" s="33"/>
    </row>
    <row r="871" spans="6:6" ht="15" customHeight="1">
      <c r="F871" s="33"/>
    </row>
    <row r="872" spans="6:6" ht="15" customHeight="1">
      <c r="F872" s="33"/>
    </row>
    <row r="873" spans="6:6" ht="15" customHeight="1">
      <c r="F873" s="33"/>
    </row>
    <row r="874" spans="6:6" ht="15" customHeight="1">
      <c r="F874" s="33"/>
    </row>
    <row r="875" spans="6:6" ht="15" customHeight="1">
      <c r="F875" s="3"/>
    </row>
    <row r="876" spans="6:6" ht="15" customHeight="1">
      <c r="F876" s="3"/>
    </row>
    <row r="877" spans="6:6" ht="15" customHeight="1">
      <c r="F877" s="3"/>
    </row>
    <row r="878" spans="6:6" ht="15" customHeight="1">
      <c r="F878" s="3"/>
    </row>
    <row r="879" spans="6:6" ht="15" customHeight="1">
      <c r="F879" s="3"/>
    </row>
    <row r="880" spans="6:6"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row>
    <row r="899" spans="6:27" ht="15" customHeight="1">
      <c r="F899" s="33"/>
    </row>
    <row r="900" spans="6:27" ht="15" customHeight="1">
      <c r="F900" s="33"/>
    </row>
    <row r="901" spans="6:27" ht="15" customHeight="1">
      <c r="F901" s="33"/>
    </row>
    <row r="902" spans="6:27" ht="15" customHeight="1">
      <c r="F902" s="33"/>
    </row>
    <row r="903" spans="6:27" ht="15" customHeight="1">
      <c r="F903" s="33"/>
    </row>
    <row r="904" spans="6:27" ht="15" customHeight="1">
      <c r="F904" s="33"/>
    </row>
    <row r="905" spans="6:27" ht="15" customHeight="1">
      <c r="F905" s="33"/>
    </row>
    <row r="906" spans="6:27" ht="15" customHeight="1">
      <c r="F906" s="33"/>
    </row>
    <row r="907" spans="6:27" ht="15" customHeight="1">
      <c r="F907" s="33"/>
      <c r="I907" s="3"/>
    </row>
    <row r="908" spans="6:27" ht="15" customHeight="1">
      <c r="F908" s="33"/>
      <c r="I908" s="3"/>
    </row>
    <row r="909" spans="6:27" ht="15" customHeight="1">
      <c r="F909" s="33"/>
    </row>
    <row r="910" spans="6:27" ht="15" customHeight="1">
      <c r="F910" s="33"/>
    </row>
    <row r="911" spans="6:27" ht="15" customHeight="1">
      <c r="F911" s="33"/>
    </row>
    <row r="912" spans="6:27" ht="15" customHeight="1">
      <c r="F912" s="33"/>
      <c r="G912" s="3"/>
      <c r="H912" s="3"/>
      <c r="J912" s="3"/>
      <c r="K912" s="3"/>
      <c r="L912" s="3"/>
      <c r="M912" s="3"/>
      <c r="N912" s="3"/>
      <c r="O912" s="3"/>
      <c r="P912" s="3"/>
      <c r="Q912" s="3"/>
      <c r="R912" s="3"/>
      <c r="S912" s="3"/>
      <c r="T912" s="3"/>
      <c r="U912" s="3"/>
      <c r="V912" s="3"/>
      <c r="W912" s="3"/>
      <c r="X912" s="3"/>
      <c r="Y912" s="3"/>
      <c r="Z912" s="3"/>
      <c r="AA912" s="3"/>
    </row>
    <row r="913" spans="6:9" ht="15" customHeight="1">
      <c r="F913" s="33"/>
    </row>
    <row r="914" spans="6:9" ht="15" customHeight="1">
      <c r="F914" s="33"/>
      <c r="I914" s="3"/>
    </row>
    <row r="915" spans="6:9" ht="15" customHeight="1">
      <c r="F915" s="33"/>
    </row>
    <row r="916" spans="6:9" ht="15" customHeight="1">
      <c r="F916" s="33"/>
    </row>
    <row r="917" spans="6:9" ht="15" customHeight="1">
      <c r="F917" s="33"/>
    </row>
    <row r="918" spans="6:9" ht="15" customHeight="1">
      <c r="F918" s="33"/>
    </row>
    <row r="919" spans="6:9" ht="15" customHeight="1">
      <c r="F919" s="33"/>
      <c r="I919" s="3"/>
    </row>
    <row r="920" spans="6:9" ht="15" customHeight="1">
      <c r="F920" s="33"/>
    </row>
    <row r="921" spans="6:9" ht="15" customHeight="1">
      <c r="F921" s="33"/>
    </row>
    <row r="922" spans="6:9" ht="15" customHeight="1">
      <c r="F922" s="33"/>
    </row>
    <row r="923" spans="6:9" ht="15" customHeight="1">
      <c r="F923" s="33"/>
    </row>
    <row r="924" spans="6:9" ht="15" customHeight="1">
      <c r="F924" s="33"/>
    </row>
    <row r="925" spans="6:9" ht="15" customHeight="1">
      <c r="F925" s="33"/>
    </row>
    <row r="926" spans="6:9" ht="15" customHeight="1">
      <c r="F926" s="33"/>
    </row>
    <row r="927" spans="6:9" ht="15" customHeight="1">
      <c r="F927" s="33"/>
    </row>
    <row r="928" spans="6:9"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27" ht="15" customHeight="1">
      <c r="F945" s="33"/>
    </row>
    <row r="946" spans="6:27" ht="15" customHeight="1">
      <c r="F946" s="33"/>
    </row>
    <row r="947" spans="6:27" ht="15" customHeight="1">
      <c r="F947" s="33"/>
    </row>
    <row r="948" spans="6:27" ht="15" customHeight="1">
      <c r="F948" s="33"/>
    </row>
    <row r="949" spans="6:27" ht="15" customHeight="1">
      <c r="F949" s="33"/>
    </row>
    <row r="950" spans="6:27" ht="15" customHeight="1">
      <c r="F950" s="33"/>
    </row>
    <row r="951" spans="6:27" ht="15" customHeight="1">
      <c r="F951" s="33"/>
    </row>
    <row r="952" spans="6:27" ht="15" customHeight="1">
      <c r="F952" s="4"/>
    </row>
    <row r="953" spans="6:27" ht="15" customHeight="1">
      <c r="F953" s="4"/>
    </row>
    <row r="954" spans="6:27" ht="15" customHeight="1">
      <c r="F954" s="4"/>
    </row>
    <row r="955" spans="6:27" ht="15" customHeight="1">
      <c r="F955" s="4"/>
    </row>
    <row r="956" spans="6:27" ht="15" customHeight="1">
      <c r="F956" s="4"/>
    </row>
    <row r="957" spans="6:27" ht="15" customHeight="1">
      <c r="F957" s="4"/>
    </row>
    <row r="958" spans="6:27" ht="15" customHeight="1">
      <c r="F958" s="4"/>
    </row>
    <row r="959" spans="6:27" ht="15" customHeight="1">
      <c r="F959" s="4"/>
    </row>
    <row r="960" spans="6:27" ht="15" customHeight="1">
      <c r="F960" s="4"/>
      <c r="G960" s="3"/>
      <c r="H960" s="3"/>
      <c r="J960" s="3"/>
      <c r="K960" s="3"/>
      <c r="L960" s="3"/>
      <c r="M960" s="3"/>
      <c r="N960" s="3"/>
      <c r="O960" s="3"/>
      <c r="P960" s="3"/>
      <c r="Q960" s="3"/>
      <c r="R960" s="3"/>
      <c r="S960" s="3"/>
      <c r="T960" s="3"/>
      <c r="U960" s="3"/>
      <c r="V960" s="3"/>
      <c r="W960" s="3"/>
      <c r="X960" s="3"/>
      <c r="Y960" s="3"/>
      <c r="Z960" s="3"/>
      <c r="AA960" s="3"/>
    </row>
    <row r="961" spans="6:27" ht="15" customHeight="1">
      <c r="F961" s="4"/>
    </row>
    <row r="962" spans="6:27" ht="15" customHeight="1">
      <c r="F962" s="4"/>
    </row>
    <row r="963" spans="6:27" ht="15" customHeight="1">
      <c r="F963" s="4"/>
    </row>
    <row r="964" spans="6:27" ht="15" customHeight="1">
      <c r="F964" s="4"/>
    </row>
    <row r="965" spans="6:27" ht="15" customHeight="1">
      <c r="F965" s="4"/>
    </row>
    <row r="966" spans="6:27" ht="15" customHeight="1">
      <c r="F966" s="3"/>
    </row>
    <row r="967" spans="6:27" ht="15" customHeight="1">
      <c r="F967" s="3"/>
    </row>
    <row r="968" spans="6:27" ht="15" customHeight="1">
      <c r="F968" s="3"/>
    </row>
    <row r="969" spans="6:27" ht="15" customHeight="1">
      <c r="F969" s="3"/>
    </row>
    <row r="970" spans="6:27" ht="15" customHeight="1">
      <c r="F970" s="3"/>
    </row>
    <row r="971" spans="6:27" ht="15" customHeight="1">
      <c r="F971" s="3"/>
      <c r="G971" s="3"/>
      <c r="H971" s="3"/>
      <c r="J971" s="3"/>
      <c r="K971" s="3"/>
      <c r="L971" s="3"/>
      <c r="M971" s="3"/>
      <c r="N971" s="3"/>
      <c r="O971" s="3"/>
      <c r="P971" s="3"/>
      <c r="Q971" s="3"/>
      <c r="R971" s="3"/>
      <c r="S971" s="3"/>
      <c r="T971" s="3"/>
      <c r="U971" s="3"/>
      <c r="V971" s="3"/>
      <c r="W971" s="3"/>
      <c r="X971" s="3"/>
      <c r="Y971" s="3"/>
      <c r="Z971" s="3"/>
      <c r="AA971" s="3"/>
    </row>
    <row r="972" spans="6:27" ht="15" customHeight="1">
      <c r="F972" s="3"/>
    </row>
    <row r="973" spans="6:27" ht="15" customHeight="1">
      <c r="F973" s="3"/>
    </row>
    <row r="974" spans="6:27" ht="15" customHeight="1">
      <c r="F974" s="3"/>
    </row>
    <row r="975" spans="6:27" ht="15" customHeight="1">
      <c r="F975" s="3"/>
    </row>
    <row r="976" spans="6:27" ht="15" customHeight="1">
      <c r="F976" s="3"/>
    </row>
    <row r="977" spans="6:27" ht="15" customHeight="1">
      <c r="F977" s="3"/>
      <c r="G977" s="3"/>
      <c r="H977" s="3"/>
      <c r="J977" s="3"/>
      <c r="K977" s="3"/>
      <c r="L977" s="3"/>
      <c r="M977" s="3"/>
      <c r="N977" s="3"/>
      <c r="O977" s="3"/>
      <c r="P977" s="3"/>
      <c r="Q977" s="3"/>
      <c r="R977" s="3"/>
      <c r="S977" s="3"/>
      <c r="T977" s="3"/>
      <c r="U977" s="3"/>
      <c r="V977" s="3"/>
      <c r="W977" s="3"/>
      <c r="X977" s="3"/>
      <c r="Y977" s="3"/>
      <c r="Z977" s="3"/>
      <c r="AA977" s="3"/>
    </row>
    <row r="978" spans="6:27" ht="15" customHeight="1">
      <c r="F978" s="3"/>
    </row>
    <row r="979" spans="6:27" ht="15" customHeight="1">
      <c r="F979" s="3"/>
    </row>
    <row r="980" spans="6:27" ht="15" customHeight="1">
      <c r="F980" s="3"/>
      <c r="G980" s="3"/>
      <c r="H980" s="3"/>
      <c r="J980" s="3"/>
      <c r="K980" s="3"/>
      <c r="L980" s="3"/>
      <c r="M980" s="3"/>
      <c r="N980" s="3"/>
      <c r="O980" s="3"/>
      <c r="P980" s="3"/>
      <c r="Q980" s="3"/>
      <c r="R980" s="3"/>
      <c r="S980" s="3"/>
      <c r="T980" s="3"/>
      <c r="U980" s="3"/>
      <c r="V980" s="3"/>
      <c r="W980" s="3"/>
      <c r="X980" s="3"/>
      <c r="Y980" s="3"/>
      <c r="Z980" s="3"/>
      <c r="AA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c r="I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c r="I1022" s="3"/>
    </row>
    <row r="1023" spans="6:9" ht="15" customHeight="1">
      <c r="F1023" s="3"/>
    </row>
    <row r="1024" spans="6:9" ht="15" customHeight="1">
      <c r="F1024" s="3"/>
    </row>
    <row r="1025" spans="6:9" ht="15" customHeight="1">
      <c r="F1025" s="3"/>
    </row>
    <row r="1026" spans="6:9" ht="15" customHeight="1">
      <c r="F1026" s="3"/>
    </row>
    <row r="1027" spans="6:9" ht="15" customHeight="1">
      <c r="F1027" s="3"/>
    </row>
    <row r="1028" spans="6:9" ht="15" customHeight="1">
      <c r="F1028" s="3"/>
      <c r="I1028" s="3"/>
    </row>
    <row r="1029" spans="6:9" ht="15" customHeight="1">
      <c r="F1029" s="3"/>
    </row>
    <row r="1030" spans="6:9" ht="15" customHeight="1">
      <c r="F1030" s="3"/>
    </row>
    <row r="1031" spans="6:9" ht="15" customHeight="1">
      <c r="F1031" s="3"/>
      <c r="I1031" s="3"/>
    </row>
    <row r="1032" spans="6:9" ht="15" customHeight="1">
      <c r="F1032" s="3"/>
    </row>
    <row r="1033" spans="6:9" ht="15" customHeight="1">
      <c r="F1033" s="3"/>
    </row>
    <row r="1034" spans="6:9" ht="15" customHeight="1">
      <c r="F1034" s="3"/>
    </row>
    <row r="1035" spans="6:9" ht="15" customHeight="1">
      <c r="F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c r="G1041" s="3"/>
      <c r="H1041" s="3"/>
      <c r="J1041" s="3"/>
      <c r="K1041" s="3"/>
      <c r="L1041" s="3"/>
      <c r="M1041" s="3"/>
      <c r="N1041" s="3"/>
      <c r="O1041" s="3"/>
      <c r="P1041" s="3"/>
      <c r="Q1041" s="3"/>
      <c r="R1041" s="3"/>
      <c r="S1041" s="3"/>
      <c r="T1041" s="3"/>
      <c r="U1041" s="3"/>
      <c r="V1041" s="3"/>
      <c r="W1041" s="3"/>
      <c r="X1041" s="3"/>
      <c r="Y1041" s="3"/>
      <c r="Z1041" s="3"/>
      <c r="AA1041" s="3"/>
    </row>
    <row r="1042" spans="6:27" ht="15" customHeight="1">
      <c r="F1042" s="3"/>
    </row>
    <row r="1043" spans="6:27" ht="15" customHeight="1">
      <c r="F1043" s="3"/>
    </row>
    <row r="1044" spans="6:27" ht="15" customHeight="1">
      <c r="F1044" s="3"/>
    </row>
    <row r="1045" spans="6:27" ht="15" customHeight="1">
      <c r="F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c r="K1052" s="3"/>
      <c r="L1052" s="3"/>
      <c r="M1052" s="3"/>
    </row>
    <row r="1053" spans="6:27" ht="15" customHeight="1">
      <c r="F1053" s="3"/>
    </row>
    <row r="1054" spans="6:27" ht="15" customHeight="1">
      <c r="F1054" s="3"/>
    </row>
    <row r="1055" spans="6:27" ht="15" customHeight="1">
      <c r="F1055" s="3"/>
    </row>
    <row r="1056" spans="6:27" ht="15" customHeight="1">
      <c r="F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c r="G1077" s="3"/>
      <c r="H1077" s="3"/>
      <c r="J1077" s="3"/>
      <c r="K1077" s="3"/>
      <c r="L1077" s="3"/>
      <c r="M1077" s="3"/>
      <c r="N1077" s="3"/>
      <c r="O1077" s="3"/>
      <c r="P1077" s="3"/>
      <c r="Q1077" s="3"/>
      <c r="R1077" s="3"/>
      <c r="S1077" s="3"/>
      <c r="T1077" s="3"/>
      <c r="U1077" s="3"/>
      <c r="V1077" s="3"/>
      <c r="W1077" s="3"/>
      <c r="X1077" s="3"/>
      <c r="Y1077" s="3"/>
      <c r="Z1077" s="3"/>
      <c r="AA1077" s="3"/>
    </row>
    <row r="1078" spans="6:27" ht="15" customHeight="1">
      <c r="F1078" s="3"/>
    </row>
    <row r="1079" spans="6:27" ht="15" customHeight="1">
      <c r="F1079" s="3"/>
    </row>
    <row r="1080" spans="6:27" ht="15" customHeight="1">
      <c r="F1080" s="3"/>
      <c r="G1080" s="3"/>
      <c r="H1080" s="3"/>
      <c r="J1080" s="3"/>
      <c r="K1080" s="3"/>
      <c r="L1080" s="3"/>
      <c r="M1080" s="3"/>
      <c r="N1080" s="3"/>
      <c r="O1080" s="3"/>
      <c r="P1080" s="3"/>
      <c r="Q1080" s="3"/>
      <c r="R1080" s="3"/>
      <c r="S1080" s="3"/>
      <c r="T1080" s="3"/>
      <c r="U1080" s="3"/>
      <c r="V1080" s="3"/>
      <c r="W1080" s="3"/>
      <c r="X1080" s="3"/>
      <c r="Y1080" s="3"/>
      <c r="Z1080" s="3"/>
      <c r="AA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I1084" s="3"/>
    </row>
    <row r="1085" spans="6:27" ht="15" customHeight="1">
      <c r="F1085" s="3"/>
    </row>
    <row r="1086" spans="6:27" ht="15" customHeight="1">
      <c r="F1086" s="3"/>
    </row>
    <row r="1087" spans="6:27" ht="15" customHeight="1">
      <c r="F1087" s="3"/>
      <c r="G1087" s="3"/>
      <c r="H1087" s="3"/>
      <c r="J1087" s="3"/>
      <c r="K1087" s="3"/>
      <c r="L1087" s="3"/>
      <c r="M1087" s="3"/>
      <c r="N1087" s="3"/>
      <c r="O1087" s="3"/>
      <c r="P1087" s="3"/>
      <c r="Q1087" s="3"/>
      <c r="R1087" s="3"/>
      <c r="S1087" s="3"/>
      <c r="T1087" s="3"/>
      <c r="U1087" s="3"/>
      <c r="V1087" s="3"/>
      <c r="W1087" s="3"/>
      <c r="X1087" s="3"/>
      <c r="Y1087" s="3"/>
      <c r="Z1087" s="3"/>
      <c r="AA1087" s="3"/>
    </row>
    <row r="1088" spans="6:27" ht="15" customHeight="1">
      <c r="F1088" s="3"/>
    </row>
    <row r="1089" spans="6:9" ht="15" customHeight="1">
      <c r="F1089" s="3"/>
    </row>
    <row r="1090" spans="6:9" ht="15" customHeight="1">
      <c r="F1090" s="3"/>
    </row>
    <row r="1091" spans="6:9" ht="15" customHeight="1">
      <c r="F1091" s="3"/>
    </row>
    <row r="1092" spans="6:9" ht="15" customHeight="1">
      <c r="F1092" s="3"/>
      <c r="I1092" s="3"/>
    </row>
    <row r="1093" spans="6:9" ht="15" customHeight="1">
      <c r="F1093" s="3"/>
    </row>
    <row r="1094" spans="6:9" ht="15" customHeight="1">
      <c r="F1094" s="3"/>
    </row>
    <row r="1095" spans="6:9" ht="15" customHeight="1">
      <c r="F1095" s="3"/>
    </row>
    <row r="1096" spans="6:9" ht="15" customHeight="1">
      <c r="F1096" s="3"/>
    </row>
    <row r="1097" spans="6:9" ht="15" customHeight="1">
      <c r="F1097" s="3"/>
    </row>
    <row r="1098" spans="6:9" ht="15" customHeight="1">
      <c r="F1098" s="3"/>
    </row>
    <row r="1099" spans="6:9" ht="15" customHeight="1">
      <c r="F1099" s="3"/>
    </row>
    <row r="1100" spans="6:9" ht="15" customHeight="1">
      <c r="F1100" s="3"/>
    </row>
    <row r="1101" spans="6:9" ht="15" customHeight="1">
      <c r="F1101" s="3"/>
    </row>
    <row r="1102" spans="6:9" ht="15" customHeight="1">
      <c r="F1102" s="3"/>
    </row>
    <row r="1103" spans="6:9" ht="15" customHeight="1">
      <c r="F1103" s="3"/>
    </row>
    <row r="1104" spans="6:9"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c r="I1131" s="3"/>
    </row>
    <row r="1132" spans="6:9" ht="15" customHeight="1">
      <c r="F1132" s="3"/>
      <c r="I1132" s="3"/>
    </row>
    <row r="1133" spans="6:9" ht="15" customHeight="1">
      <c r="F1133" s="3"/>
    </row>
    <row r="1134" spans="6:9" ht="15" customHeight="1">
      <c r="F1134" s="3"/>
    </row>
    <row r="1135" spans="6:9" ht="15" customHeight="1">
      <c r="F1135" s="3"/>
    </row>
    <row r="1136" spans="6:9" ht="15" customHeight="1">
      <c r="F1136" s="3"/>
    </row>
    <row r="1137" spans="6:27" ht="15.75" customHeight="1">
      <c r="F1137" s="3"/>
    </row>
    <row r="1138" spans="6:27" ht="15.75" customHeight="1">
      <c r="F1138" s="3"/>
      <c r="I1138" s="3"/>
    </row>
    <row r="1139" spans="6:27" ht="15.75" customHeight="1">
      <c r="F1139" s="3"/>
    </row>
    <row r="1140" spans="6:27" ht="15.75" customHeight="1">
      <c r="F1140" s="3"/>
    </row>
    <row r="1141" spans="6:27" ht="15.75" customHeight="1">
      <c r="F1141" s="3"/>
    </row>
    <row r="1142" spans="6:27" ht="15.75" customHeight="1">
      <c r="F1142" s="3"/>
    </row>
    <row r="1143" spans="6:27" ht="15.75" customHeight="1">
      <c r="F1143" s="3"/>
    </row>
    <row r="1144" spans="6:27" ht="15.75" customHeight="1">
      <c r="F1144" s="3"/>
      <c r="G1144" s="3"/>
      <c r="H1144" s="3"/>
      <c r="J1144" s="3"/>
      <c r="K1144" s="3"/>
      <c r="L1144" s="3"/>
      <c r="M1144" s="3"/>
      <c r="N1144" s="3"/>
      <c r="O1144" s="3"/>
      <c r="P1144" s="3"/>
      <c r="Q1144" s="3"/>
      <c r="R1144" s="3"/>
      <c r="S1144" s="3"/>
      <c r="T1144" s="3"/>
      <c r="U1144" s="3"/>
      <c r="V1144" s="3"/>
      <c r="W1144" s="3"/>
      <c r="X1144" s="3"/>
      <c r="Y1144" s="3"/>
      <c r="Z1144" s="3"/>
      <c r="AA1144" s="3"/>
    </row>
    <row r="1145" spans="6:27" ht="15.75" customHeight="1">
      <c r="F1145" s="3"/>
    </row>
    <row r="1146" spans="6:27" ht="15.75" customHeight="1">
      <c r="F1146" s="3"/>
    </row>
    <row r="1147" spans="6:27" ht="15.75" customHeight="1">
      <c r="F1147" s="3"/>
    </row>
    <row r="1148" spans="6:27" ht="15.75" customHeight="1">
      <c r="F1148" s="3"/>
    </row>
    <row r="1149" spans="6:27" ht="15.75" customHeight="1">
      <c r="F1149" s="3"/>
    </row>
    <row r="1150" spans="6:27" ht="15.75" customHeight="1">
      <c r="F1150" s="3"/>
    </row>
    <row r="1151" spans="6:27" ht="15.75" customHeight="1">
      <c r="F1151" s="3"/>
      <c r="I1151" s="3"/>
    </row>
    <row r="1152" spans="6:27" ht="15.75" customHeight="1">
      <c r="F1152" s="3"/>
    </row>
    <row r="1153" spans="6:6" ht="15.75" customHeight="1">
      <c r="F1153" s="3"/>
    </row>
    <row r="1154" spans="6:6" ht="15.75" customHeight="1">
      <c r="F1154" s="3"/>
    </row>
    <row r="1155" spans="6:6" ht="15.75" customHeight="1">
      <c r="F1155" s="3"/>
    </row>
    <row r="1156" spans="6:6" ht="15.75" customHeight="1">
      <c r="F1156" s="3"/>
    </row>
    <row r="1157" spans="6:6" ht="15.75" customHeight="1">
      <c r="F1157" s="3"/>
    </row>
    <row r="1158" spans="6:6" ht="15.75" customHeight="1">
      <c r="F1158" s="3"/>
    </row>
    <row r="1159" spans="6:6" ht="15.75" customHeight="1">
      <c r="F1159" s="3"/>
    </row>
    <row r="1160" spans="6:6" ht="15.75" customHeight="1">
      <c r="F1160" s="3"/>
    </row>
    <row r="1161" spans="6:6" ht="15.75" customHeight="1">
      <c r="F1161" s="3"/>
    </row>
    <row r="1162" spans="6:6" ht="15.75" customHeight="1">
      <c r="F1162" s="3"/>
    </row>
    <row r="1163" spans="6:6" ht="15.75" customHeight="1">
      <c r="F1163" s="3"/>
    </row>
    <row r="1164" spans="6:6" ht="15.75" customHeight="1">
      <c r="F1164" s="3"/>
    </row>
    <row r="1165" spans="6:6" ht="15" customHeight="1">
      <c r="F1165" s="4"/>
    </row>
    <row r="1166" spans="6:6" ht="15" customHeight="1">
      <c r="F1166" s="4"/>
    </row>
    <row r="1167" spans="6:6" ht="15" customHeight="1">
      <c r="F1167" s="4"/>
    </row>
    <row r="1168" spans="6:6" ht="15" customHeight="1">
      <c r="F1168" s="4"/>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sheetData>
  <autoFilter ref="A1:E982" xr:uid="{00000000-0009-0000-0000-00000F000000}">
    <sortState xmlns:xlrd2="http://schemas.microsoft.com/office/spreadsheetml/2017/richdata2" ref="A2:E982">
      <sortCondition ref="A1:A982"/>
    </sortState>
  </autoFilter>
  <dataValidations count="2">
    <dataValidation type="list" allowBlank="1" showErrorMessage="1" sqref="D2:D5 D7:D8 D38:D41 D43 D71" xr:uid="{9333B856-F31B-4397-8F41-5D7B3C67C2A1}">
      <formula1>$F$3:$F$181</formula1>
      <formula2>0</formula2>
    </dataValidation>
    <dataValidation type="list" allowBlank="1" showErrorMessage="1" sqref="D1" xr:uid="{DD806458-BC02-4634-A0DC-82F46C71CC89}">
      <formula1>$F$1:$F$181</formula1>
      <formula2>0</formula2>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E1" zoomScale="80" zoomScaleNormal="80" workbookViewId="0">
      <selection activeCell="N2" sqref="N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8" bestFit="1" customWidth="1"/>
    <col min="39" max="39" width="19.375" style="1028" customWidth="1"/>
    <col min="40" max="40" width="16.375" style="1028"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15</v>
      </c>
      <c r="AD1" t="s">
        <v>17</v>
      </c>
      <c r="AE1" t="s">
        <v>18</v>
      </c>
      <c r="AF1" t="s">
        <v>19</v>
      </c>
      <c r="AG1" t="s">
        <v>5</v>
      </c>
      <c r="AH1"/>
      <c r="AI1"/>
      <c r="AL1" s="1034"/>
      <c r="AM1" s="1034"/>
      <c r="AN1" s="1034"/>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29" t="s">
        <v>640</v>
      </c>
      <c r="AM2" s="1030" t="s">
        <v>641</v>
      </c>
      <c r="AN2" s="1029" t="s">
        <v>642</v>
      </c>
      <c r="AO2" s="597" t="s">
        <v>643</v>
      </c>
      <c r="AP2" s="597" t="s">
        <v>644</v>
      </c>
      <c r="AQ2" s="597" t="s">
        <v>645</v>
      </c>
      <c r="AR2" s="597" t="s">
        <v>646</v>
      </c>
      <c r="AS2" s="597" t="s">
        <v>636</v>
      </c>
      <c r="AT2" s="596" t="s">
        <v>639</v>
      </c>
      <c r="AU2" s="596" t="s">
        <v>247</v>
      </c>
      <c r="AV2" s="1029" t="s">
        <v>640</v>
      </c>
      <c r="AW2" s="1030" t="s">
        <v>641</v>
      </c>
      <c r="AX2" s="1029"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8" t="str">
        <f>C3</f>
        <v>HDB120</v>
      </c>
      <c r="AK3" s="1028" t="str">
        <f>D3</f>
        <v>FRAIS DE GESTION</v>
      </c>
      <c r="AL3" s="1028">
        <f>IFERROR(INDEX(G3:R3,1,MATCH(Parametres!$B$3,G$1:R$1,0)-1)*IF(OR(F3="L",F3="S",F3="I"),-1,1),"")</f>
        <v>0</v>
      </c>
      <c r="AM3" s="1028">
        <f>AN3-AL3</f>
        <v>0</v>
      </c>
      <c r="AN3" s="1028">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3" t="str">
        <f>C3</f>
        <v>HDB120</v>
      </c>
      <c r="AU3" s="599" t="str">
        <f>D3</f>
        <v>FRAIS DE GESTION</v>
      </c>
      <c r="AV3" s="1028">
        <f>IFERROR(INDEX(V3:AG3,1,MATCH(Parametres!$B$3,V$1:AG$1,0)-1)*IF(OR(C3="L",C3="S",C3="I"),-1,1),"")</f>
        <v>0</v>
      </c>
      <c r="AW3" s="1028">
        <f>AX3-AV3</f>
        <v>0</v>
      </c>
      <c r="AX3" s="1028">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8" t="str">
        <f t="shared" ref="AJ4:AK67" si="0">C4</f>
        <v>HDB134</v>
      </c>
      <c r="AK4" s="1028" t="str">
        <f t="shared" si="0"/>
        <v>PROV.POUR MAUVAIS.CREANCE</v>
      </c>
      <c r="AL4" s="1028">
        <f>IFERROR(INDEX(G4:R4,1,MATCH(Parametres!$B$3,G$1:R$1,0)-1)*IF(OR(F4="L",F4="S",F4="I"),-1,1),"")</f>
        <v>0</v>
      </c>
      <c r="AM4" s="1028">
        <f t="shared" ref="AM4:AM67" si="1">AN4-AL4</f>
        <v>0</v>
      </c>
      <c r="AN4" s="1028">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3" t="str">
        <f t="shared" ref="AT4:AU67" si="2">C4</f>
        <v>HDB134</v>
      </c>
      <c r="AU4" s="599" t="str">
        <f t="shared" si="2"/>
        <v>PROV.POUR MAUVAIS.CREANCE</v>
      </c>
      <c r="AV4" s="1028">
        <f>IFERROR(INDEX(V4:AG4,1,MATCH(Parametres!$B$3,V$1:AG$1,0)-1)*IF(OR(C4="L",C4="S",C4="I"),-1,1),"")</f>
        <v>0</v>
      </c>
      <c r="AW4" s="1028">
        <f t="shared" ref="AW4:AW67" si="3">AX4-AV4</f>
        <v>0</v>
      </c>
      <c r="AX4" s="1028">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8" t="str">
        <f t="shared" si="0"/>
        <v>HDB137</v>
      </c>
      <c r="AK5" s="1028" t="str">
        <f t="shared" si="0"/>
        <v>AVAN.FIDUCIE TESTAMENTAIR</v>
      </c>
      <c r="AL5" s="1028">
        <f>IFERROR(INDEX(G5:R5,1,MATCH(Parametres!$B$3,G$1:R$1,0)-1)*IF(OR(F5="L",F5="S",F5="I"),-1,1),"")</f>
        <v>0</v>
      </c>
      <c r="AM5" s="1028">
        <f t="shared" si="1"/>
        <v>0</v>
      </c>
      <c r="AN5" s="1028">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3" t="str">
        <f t="shared" si="2"/>
        <v>HDB137</v>
      </c>
      <c r="AU5" s="599" t="str">
        <f t="shared" si="2"/>
        <v>AVAN.FIDUCIE TESTAMENTAIR</v>
      </c>
      <c r="AV5" s="1028">
        <f>IFERROR(INDEX(V5:AG5,1,MATCH(Parametres!$B$3,V$1:AG$1,0)-1)*IF(OR(C5="L",C5="S",C5="I"),-1,1),"")</f>
        <v>0</v>
      </c>
      <c r="AW5" s="1028">
        <f t="shared" si="3"/>
        <v>0</v>
      </c>
      <c r="AX5" s="1028">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8" t="str">
        <f t="shared" si="0"/>
        <v>HDB15</v>
      </c>
      <c r="AK6" s="1028" t="str">
        <f t="shared" si="0"/>
        <v>IMRTD(COMPTE BNR)</v>
      </c>
      <c r="AL6" s="1028">
        <f>IFERROR(INDEX(G6:R6,1,MATCH(Parametres!$B$3,G$1:R$1,0)-1)*IF(OR(F6="L",F6="S",F6="I"),-1,1),"")</f>
        <v>0</v>
      </c>
      <c r="AM6" s="1028">
        <f t="shared" si="1"/>
        <v>0</v>
      </c>
      <c r="AN6" s="1028">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3" t="str">
        <f t="shared" si="2"/>
        <v>HDB15</v>
      </c>
      <c r="AU6" s="599" t="str">
        <f t="shared" si="2"/>
        <v>IMRTD(COMPTE BNR)</v>
      </c>
      <c r="AV6" s="1028">
        <f>IFERROR(INDEX(V6:AG6,1,MATCH(Parametres!$B$3,V$1:AG$1,0)-1)*IF(OR(C6="L",C6="S",C6="I"),-1,1),"")</f>
        <v>0</v>
      </c>
      <c r="AW6" s="1028">
        <f t="shared" si="3"/>
        <v>0</v>
      </c>
      <c r="AX6" s="1028">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8" t="str">
        <f t="shared" si="0"/>
        <v>HDB16</v>
      </c>
      <c r="AK7" s="1028" t="str">
        <f t="shared" si="0"/>
        <v>RTD (COMPTE BNR)</v>
      </c>
      <c r="AL7" s="1028">
        <f>IFERROR(INDEX(G7:R7,1,MATCH(Parametres!$B$3,G$1:R$1,0)-1)*IF(OR(F7="L",F7="S",F7="I"),-1,1),"")</f>
        <v>0</v>
      </c>
      <c r="AM7" s="1028">
        <f t="shared" si="1"/>
        <v>0</v>
      </c>
      <c r="AN7" s="1028">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3" t="str">
        <f t="shared" si="2"/>
        <v>HDB16</v>
      </c>
      <c r="AU7" s="599" t="str">
        <f t="shared" si="2"/>
        <v>RTD (COMPTE BNR)</v>
      </c>
      <c r="AV7" s="1028">
        <f>IFERROR(INDEX(V7:AG7,1,MATCH(Parametres!$B$3,V$1:AG$1,0)-1)*IF(OR(C7="L",C7="S",C7="I"),-1,1),"")</f>
        <v>0</v>
      </c>
      <c r="AW7" s="1028">
        <f t="shared" si="3"/>
        <v>0</v>
      </c>
      <c r="AX7" s="1028">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28" t="str">
        <f t="shared" si="0"/>
        <v>H01201</v>
      </c>
      <c r="AK8" s="1028" t="str">
        <f t="shared" si="0"/>
        <v>NF SALAIRES-VENTES DIR</v>
      </c>
      <c r="AL8" s="1028">
        <f>IFERROR(INDEX(G8:R8,1,MATCH(Parametres!$B$3,G$1:R$1,0)-1)*IF(OR(F8="L",F8="S",F8="I"),-1,1),"")</f>
        <v>205337.99</v>
      </c>
      <c r="AM8" s="1028">
        <f t="shared" si="1"/>
        <v>23861.190000000002</v>
      </c>
      <c r="AN8" s="1028">
        <f>INDEX(G8:R8,1,MATCH(Parametres!$B$3,G$1:R$1,0))*IF(OR(F8="L",F8="S",F8="I"),-1,1)</f>
        <v>229199.18</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3" t="str">
        <f t="shared" si="2"/>
        <v>H01201</v>
      </c>
      <c r="AU8" s="599" t="str">
        <f t="shared" si="2"/>
        <v>NF SALAIRES-VENTES DIR</v>
      </c>
      <c r="AV8" s="1028">
        <f>IFERROR(INDEX(V8:AG8,1,MATCH(Parametres!$B$3,V$1:AG$1,0)-1)*IF(OR(C8="L",C8="S",C8="I"),-1,1),"")</f>
        <v>0</v>
      </c>
      <c r="AW8" s="1028">
        <f t="shared" si="3"/>
        <v>0</v>
      </c>
      <c r="AX8" s="1028">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28" t="str">
        <f t="shared" si="0"/>
        <v>H01202</v>
      </c>
      <c r="AK9" s="1028" t="str">
        <f t="shared" si="0"/>
        <v>NF SALAIRE &amp; COMM VENDEUR</v>
      </c>
      <c r="AL9" s="1028">
        <f>IFERROR(INDEX(G9:R9,1,MATCH(Parametres!$B$3,G$1:R$1,0)-1)*IF(OR(F9="L",F9="S",F9="I"),-1,1),"")</f>
        <v>519627.24</v>
      </c>
      <c r="AM9" s="1028">
        <f t="shared" si="1"/>
        <v>52622.079999999958</v>
      </c>
      <c r="AN9" s="1028">
        <f>INDEX(G9:R9,1,MATCH(Parametres!$B$3,G$1:R$1,0))*IF(OR(F9="L",F9="S",F9="I"),-1,1)</f>
        <v>572249.31999999995</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3" t="str">
        <f t="shared" si="2"/>
        <v>H01202</v>
      </c>
      <c r="AU9" s="599" t="str">
        <f t="shared" si="2"/>
        <v>NF SALAIRE &amp; COMM VENDEUR</v>
      </c>
      <c r="AV9" s="1028">
        <f>IFERROR(INDEX(V9:AG9,1,MATCH(Parametres!$B$3,V$1:AG$1,0)-1)*IF(OR(C9="L",C9="S",C9="I"),-1,1),"")</f>
        <v>0</v>
      </c>
      <c r="AW9" s="1028">
        <f t="shared" si="3"/>
        <v>0</v>
      </c>
      <c r="AX9" s="1028">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8" t="str">
        <f t="shared" si="0"/>
        <v>H01203</v>
      </c>
      <c r="AK10" s="1028" t="str">
        <f t="shared" si="0"/>
        <v>NF SALAIRE &amp; COMM F&amp;I</v>
      </c>
      <c r="AL10" s="1028">
        <f>IFERROR(INDEX(G10:R10,1,MATCH(Parametres!$B$3,G$1:R$1,0)-1)*IF(OR(F10="L",F10="S",F10="I"),-1,1),"")</f>
        <v>274203.53999999998</v>
      </c>
      <c r="AM10" s="1028">
        <f t="shared" si="1"/>
        <v>30249.280000000028</v>
      </c>
      <c r="AN10" s="1028">
        <f>INDEX(G10:R10,1,MATCH(Parametres!$B$3,G$1:R$1,0))*IF(OR(F10="L",F10="S",F10="I"),-1,1)</f>
        <v>304452.82</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3" t="str">
        <f t="shared" si="2"/>
        <v>H01203</v>
      </c>
      <c r="AU10" s="599" t="str">
        <f t="shared" si="2"/>
        <v>NF SALAIRE &amp; COMM F&amp;I</v>
      </c>
      <c r="AV10" s="1028">
        <f>IFERROR(INDEX(V10:AG10,1,MATCH(Parametres!$B$3,V$1:AG$1,0)-1)*IF(OR(C10="L",C10="S",C10="I"),-1,1),"")</f>
        <v>0</v>
      </c>
      <c r="AW10" s="1028">
        <f t="shared" si="3"/>
        <v>0</v>
      </c>
      <c r="AX10" s="1028">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8" t="str">
        <f t="shared" si="0"/>
        <v>H01204</v>
      </c>
      <c r="AK11" s="1028" t="str">
        <f t="shared" si="0"/>
        <v>NF PREP A LA ROUTE</v>
      </c>
      <c r="AL11" s="1028">
        <f>IFERROR(INDEX(G11:R11,1,MATCH(Parametres!$B$3,G$1:R$1,0)-1)*IF(OR(F11="L",F11="S",F11="I"),-1,1),"")</f>
        <v>5260.8</v>
      </c>
      <c r="AM11" s="1028">
        <f t="shared" si="1"/>
        <v>-2037.1800000000003</v>
      </c>
      <c r="AN11" s="1028">
        <f>INDEX(G11:R11,1,MATCH(Parametres!$B$3,G$1:R$1,0))*IF(OR(F11="L",F11="S",F11="I"),-1,1)</f>
        <v>3223.62</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3" t="str">
        <f t="shared" si="2"/>
        <v>H01204</v>
      </c>
      <c r="AU11" s="599" t="str">
        <f t="shared" si="2"/>
        <v>NF PREP A LA ROUTE</v>
      </c>
      <c r="AV11" s="1028">
        <f>IFERROR(INDEX(V11:AG11,1,MATCH(Parametres!$B$3,V$1:AG$1,0)-1)*IF(OR(C11="L",C11="S",C11="I"),-1,1),"")</f>
        <v>0</v>
      </c>
      <c r="AW11" s="1028">
        <f t="shared" si="3"/>
        <v>0</v>
      </c>
      <c r="AX11" s="1028">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8" t="str">
        <f t="shared" si="0"/>
        <v>H01205</v>
      </c>
      <c r="AK12" s="1028" t="str">
        <f t="shared" si="0"/>
        <v>NF PRATIQUES DE GARANTIE</v>
      </c>
      <c r="AL12" s="1028">
        <f>IFERROR(INDEX(G12:R12,1,MATCH(Parametres!$B$3,G$1:R$1,0)-1)*IF(OR(F12="L",F12="S",F12="I"),-1,1),"")</f>
        <v>2356.2399999999998</v>
      </c>
      <c r="AM12" s="1028">
        <f t="shared" si="1"/>
        <v>308.49000000000024</v>
      </c>
      <c r="AN12" s="1028">
        <f>INDEX(G12:R12,1,MATCH(Parametres!$B$3,G$1:R$1,0))*IF(OR(F12="L",F12="S",F12="I"),-1,1)</f>
        <v>2664.73</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3" t="str">
        <f t="shared" si="2"/>
        <v>H01205</v>
      </c>
      <c r="AU12" s="599" t="str">
        <f t="shared" si="2"/>
        <v>NF PRATIQUES DE GARANTIE</v>
      </c>
      <c r="AV12" s="1028">
        <f>IFERROR(INDEX(V12:AG12,1,MATCH(Parametres!$B$3,V$1:AG$1,0)-1)*IF(OR(C12="L",C12="S",C12="I"),-1,1),"")</f>
        <v>0</v>
      </c>
      <c r="AW12" s="1028">
        <f t="shared" si="3"/>
        <v>0</v>
      </c>
      <c r="AX12" s="1028">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8" t="str">
        <f t="shared" si="0"/>
        <v>H01206</v>
      </c>
      <c r="AK13" s="1028" t="str">
        <f t="shared" si="0"/>
        <v>NF TOT PUB &amp; PROMO VENTES</v>
      </c>
      <c r="AL13" s="1028">
        <f>IFERROR(INDEX(G13:R13,1,MATCH(Parametres!$B$3,G$1:R$1,0)-1)*IF(OR(F13="L",F13="S",F13="I"),-1,1),"")</f>
        <v>210840.66</v>
      </c>
      <c r="AM13" s="1028">
        <f t="shared" si="1"/>
        <v>23345.799999999988</v>
      </c>
      <c r="AN13" s="1028">
        <f>INDEX(G13:R13,1,MATCH(Parametres!$B$3,G$1:R$1,0))*IF(OR(F13="L",F13="S",F13="I"),-1,1)</f>
        <v>234186.46</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3" t="str">
        <f t="shared" si="2"/>
        <v>H01206</v>
      </c>
      <c r="AU13" s="599" t="str">
        <f t="shared" si="2"/>
        <v>NF TOT PUB &amp; PROMO VENTES</v>
      </c>
      <c r="AV13" s="1028">
        <f>IFERROR(INDEX(V13:AG13,1,MATCH(Parametres!$B$3,V$1:AG$1,0)-1)*IF(OR(C13="L",C13="S",C13="I"),-1,1),"")</f>
        <v>0</v>
      </c>
      <c r="AW13" s="1028">
        <f t="shared" si="3"/>
        <v>0</v>
      </c>
      <c r="AX13" s="1028">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8" t="str">
        <f t="shared" si="0"/>
        <v>H01207</v>
      </c>
      <c r="AK14" s="1028" t="str">
        <f t="shared" si="0"/>
        <v>NF COOP RABAIS PUBLICITE</v>
      </c>
      <c r="AL14" s="1028">
        <f>IFERROR(INDEX(G14:R14,1,MATCH(Parametres!$B$3,G$1:R$1,0)-1)*IF(OR(F14="L",F14="S",F14="I"),-1,1),"")</f>
        <v>-69485.47</v>
      </c>
      <c r="AM14" s="1028">
        <f t="shared" si="1"/>
        <v>-6373.0299999999988</v>
      </c>
      <c r="AN14" s="1028">
        <f>INDEX(G14:R14,1,MATCH(Parametres!$B$3,G$1:R$1,0))*IF(OR(F14="L",F14="S",F14="I"),-1,1)</f>
        <v>-75858.5</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3" t="str">
        <f t="shared" si="2"/>
        <v>H01207</v>
      </c>
      <c r="AU14" s="599" t="str">
        <f t="shared" si="2"/>
        <v>NF COOP RABAIS PUBLICITE</v>
      </c>
      <c r="AV14" s="1028">
        <f>IFERROR(INDEX(V14:AG14,1,MATCH(Parametres!$B$3,V$1:AG$1,0)-1)*IF(OR(C14="L",C14="S",C14="I"),-1,1),"")</f>
        <v>0</v>
      </c>
      <c r="AW14" s="1028">
        <f t="shared" si="3"/>
        <v>0</v>
      </c>
      <c r="AX14" s="1028">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8" t="str">
        <f t="shared" si="0"/>
        <v>H01208</v>
      </c>
      <c r="AK15" s="1028" t="str">
        <f t="shared" si="0"/>
        <v>NF DEMONSTRATEURS</v>
      </c>
      <c r="AL15" s="1028">
        <f>IFERROR(INDEX(G15:R15,1,MATCH(Parametres!$B$3,G$1:R$1,0)-1)*IF(OR(F15="L",F15="S",F15="I"),-1,1),"")</f>
        <v>0</v>
      </c>
      <c r="AM15" s="1028">
        <f t="shared" si="1"/>
        <v>0</v>
      </c>
      <c r="AN15" s="1028">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3" t="str">
        <f t="shared" si="2"/>
        <v>H01208</v>
      </c>
      <c r="AU15" s="599" t="str">
        <f t="shared" si="2"/>
        <v>NF DEMONSTRATEURS</v>
      </c>
      <c r="AV15" s="1028">
        <f>IFERROR(INDEX(V15:AG15,1,MATCH(Parametres!$B$3,V$1:AG$1,0)-1)*IF(OR(C15="L",C15="S",C15="I"),-1,1),"")</f>
        <v>0</v>
      </c>
      <c r="AW15" s="1028">
        <f t="shared" si="3"/>
        <v>0</v>
      </c>
      <c r="AX15" s="1028">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8" t="str">
        <f t="shared" si="0"/>
        <v>H01209</v>
      </c>
      <c r="AK16" s="1028" t="str">
        <f t="shared" si="0"/>
        <v>NF ENT VEH EN STOCK</v>
      </c>
      <c r="AL16" s="1028">
        <f>IFERROR(INDEX(G16:R16,1,MATCH(Parametres!$B$3,G$1:R$1,0)-1)*IF(OR(F16="L",F16="S",F16="I"),-1,1),"")</f>
        <v>13480.15</v>
      </c>
      <c r="AM16" s="1028">
        <f t="shared" si="1"/>
        <v>0</v>
      </c>
      <c r="AN16" s="1028">
        <f>INDEX(G16:R16,1,MATCH(Parametres!$B$3,G$1:R$1,0))*IF(OR(F16="L",F16="S",F16="I"),-1,1)</f>
        <v>13480.15</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3" t="str">
        <f t="shared" si="2"/>
        <v>H01209</v>
      </c>
      <c r="AU16" s="599" t="str">
        <f t="shared" si="2"/>
        <v>NF ENT VEH EN STOCK</v>
      </c>
      <c r="AV16" s="1028">
        <f>IFERROR(INDEX(V16:AG16,1,MATCH(Parametres!$B$3,V$1:AG$1,0)-1)*IF(OR(C16="L",C16="S",C16="I"),-1,1),"")</f>
        <v>0</v>
      </c>
      <c r="AW16" s="1028">
        <f t="shared" si="3"/>
        <v>0</v>
      </c>
      <c r="AX16" s="1028">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8" t="str">
        <f t="shared" si="0"/>
        <v>H01210</v>
      </c>
      <c r="AK17" s="1028" t="str">
        <f t="shared" si="0"/>
        <v>NF FRAIS FINANCEMENT</v>
      </c>
      <c r="AL17" s="1028">
        <f>IFERROR(INDEX(G17:R17,1,MATCH(Parametres!$B$3,G$1:R$1,0)-1)*IF(OR(F17="L",F17="S",F17="I"),-1,1),"")</f>
        <v>258239.66</v>
      </c>
      <c r="AM17" s="1028">
        <f t="shared" si="1"/>
        <v>34846.170000000013</v>
      </c>
      <c r="AN17" s="1028">
        <f>INDEX(G17:R17,1,MATCH(Parametres!$B$3,G$1:R$1,0))*IF(OR(F17="L",F17="S",F17="I"),-1,1)</f>
        <v>293085.83</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3" t="str">
        <f t="shared" si="2"/>
        <v>H01210</v>
      </c>
      <c r="AU17" s="599" t="str">
        <f t="shared" si="2"/>
        <v>NF FRAIS FINANCEMENT</v>
      </c>
      <c r="AV17" s="1028">
        <f>IFERROR(INDEX(V17:AG17,1,MATCH(Parametres!$B$3,V$1:AG$1,0)-1)*IF(OR(C17="L",C17="S",C17="I"),-1,1),"")</f>
        <v>0</v>
      </c>
      <c r="AW17" s="1028">
        <f t="shared" si="3"/>
        <v>0</v>
      </c>
      <c r="AX17" s="1028">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8" t="str">
        <f t="shared" si="0"/>
        <v>H01211</v>
      </c>
      <c r="AK18" s="1028" t="str">
        <f t="shared" si="0"/>
        <v>NF ASSIST FLOOR PLAN HAC</v>
      </c>
      <c r="AL18" s="1028">
        <f>IFERROR(INDEX(G18:R18,1,MATCH(Parametres!$B$3,G$1:R$1,0)-1)*IF(OR(F18="L",F18="S",F18="I"),-1,1),"")</f>
        <v>0</v>
      </c>
      <c r="AM18" s="1028">
        <f t="shared" si="1"/>
        <v>0</v>
      </c>
      <c r="AN18" s="1028">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3" t="str">
        <f t="shared" si="2"/>
        <v>H01211</v>
      </c>
      <c r="AU18" s="599" t="str">
        <f t="shared" si="2"/>
        <v>NF ASSIST FLOOR PLAN HAC</v>
      </c>
      <c r="AV18" s="1028">
        <f>IFERROR(INDEX(V18:AG18,1,MATCH(Parametres!$B$3,V$1:AG$1,0)-1)*IF(OR(C18="L",C18="S",C18="I"),-1,1),"")</f>
        <v>0</v>
      </c>
      <c r="AW18" s="1028">
        <f t="shared" si="3"/>
        <v>0</v>
      </c>
      <c r="AX18" s="1028">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8" t="str">
        <f t="shared" si="0"/>
        <v>H01212</v>
      </c>
      <c r="AK19" s="1028" t="str">
        <f t="shared" si="0"/>
        <v>NF FRAIS DE FINANCE</v>
      </c>
      <c r="AL19" s="1028">
        <f>IFERROR(INDEX(G19:R19,1,MATCH(Parametres!$B$3,G$1:R$1,0)-1)*IF(OR(F19="L",F19="S",F19="I"),-1,1),"")</f>
        <v>0</v>
      </c>
      <c r="AM19" s="1028">
        <f t="shared" si="1"/>
        <v>0</v>
      </c>
      <c r="AN19" s="1028">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3" t="str">
        <f t="shared" si="2"/>
        <v>H01212</v>
      </c>
      <c r="AU19" s="599" t="str">
        <f t="shared" si="2"/>
        <v>NF FRAIS DE FINANCE</v>
      </c>
      <c r="AV19" s="1028">
        <f>IFERROR(INDEX(V19:AG19,1,MATCH(Parametres!$B$3,V$1:AG$1,0)-1)*IF(OR(C19="L",C19="S",C19="I"),-1,1),"")</f>
        <v>0</v>
      </c>
      <c r="AW19" s="1028">
        <f t="shared" si="3"/>
        <v>0</v>
      </c>
      <c r="AX19" s="1028">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8" t="str">
        <f t="shared" si="0"/>
        <v>H01221</v>
      </c>
      <c r="AK20" s="1028" t="str">
        <f t="shared" si="0"/>
        <v>NF SALAIRES -AUTRES</v>
      </c>
      <c r="AL20" s="1028">
        <f>IFERROR(INDEX(G20:R20,1,MATCH(Parametres!$B$3,G$1:R$1,0)-1)*IF(OR(F20="L",F20="S",F20="I"),-1,1),"")</f>
        <v>25982.41</v>
      </c>
      <c r="AM20" s="1028">
        <f t="shared" si="1"/>
        <v>2515.0200000000004</v>
      </c>
      <c r="AN20" s="1028">
        <f>INDEX(G20:R20,1,MATCH(Parametres!$B$3,G$1:R$1,0))*IF(OR(F20="L",F20="S",F20="I"),-1,1)</f>
        <v>28497.43</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3" t="str">
        <f t="shared" si="2"/>
        <v>H01221</v>
      </c>
      <c r="AU20" s="599" t="str">
        <f t="shared" si="2"/>
        <v>NF SALAIRES -AUTRES</v>
      </c>
      <c r="AV20" s="1028">
        <f>IFERROR(INDEX(V20:AG20,1,MATCH(Parametres!$B$3,V$1:AG$1,0)-1)*IF(OR(C20="L",C20="S",C20="I"),-1,1),"")</f>
        <v>0</v>
      </c>
      <c r="AW20" s="1028">
        <f t="shared" si="3"/>
        <v>0</v>
      </c>
      <c r="AX20" s="1028">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8" t="str">
        <f t="shared" si="0"/>
        <v>H01223</v>
      </c>
      <c r="AK21" s="1028" t="str">
        <f t="shared" si="0"/>
        <v>NF ABS. &amp; CONGES PAYES</v>
      </c>
      <c r="AL21" s="1028">
        <f>IFERROR(INDEX(G21:R21,1,MATCH(Parametres!$B$3,G$1:R$1,0)-1)*IF(OR(F21="L",F21="S",F21="I"),-1,1),"")</f>
        <v>61399.9</v>
      </c>
      <c r="AM21" s="1028">
        <f t="shared" si="1"/>
        <v>6002.1899999999951</v>
      </c>
      <c r="AN21" s="1028">
        <f>INDEX(G21:R21,1,MATCH(Parametres!$B$3,G$1:R$1,0))*IF(OR(F21="L",F21="S",F21="I"),-1,1)</f>
        <v>67402.09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3" t="str">
        <f t="shared" si="2"/>
        <v>H01223</v>
      </c>
      <c r="AU21" s="599" t="str">
        <f t="shared" si="2"/>
        <v>NF ABS. &amp; CONGES PAYES</v>
      </c>
      <c r="AV21" s="1028">
        <f>IFERROR(INDEX(V21:AG21,1,MATCH(Parametres!$B$3,V$1:AG$1,0)-1)*IF(OR(C21="L",C21="S",C21="I"),-1,1),"")</f>
        <v>0</v>
      </c>
      <c r="AW21" s="1028">
        <f t="shared" si="3"/>
        <v>0</v>
      </c>
      <c r="AX21" s="1028">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8" t="str">
        <f t="shared" si="0"/>
        <v>H01224</v>
      </c>
      <c r="AK22" s="1028" t="str">
        <f t="shared" si="0"/>
        <v>NF CSST</v>
      </c>
      <c r="AL22" s="1028">
        <f>IFERROR(INDEX(G22:R22,1,MATCH(Parametres!$B$3,G$1:R$1,0)-1)*IF(OR(F22="L",F22="S",F22="I"),-1,1),"")</f>
        <v>0</v>
      </c>
      <c r="AM22" s="1028">
        <f t="shared" si="1"/>
        <v>0</v>
      </c>
      <c r="AN22" s="1028">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3" t="str">
        <f t="shared" si="2"/>
        <v>H01224</v>
      </c>
      <c r="AU22" s="599" t="str">
        <f t="shared" si="2"/>
        <v>NF CSST</v>
      </c>
      <c r="AV22" s="1028">
        <f>IFERROR(INDEX(V22:AG22,1,MATCH(Parametres!$B$3,V$1:AG$1,0)-1)*IF(OR(C22="L",C22="S",C22="I"),-1,1),"")</f>
        <v>0</v>
      </c>
      <c r="AW22" s="1028">
        <f t="shared" si="3"/>
        <v>0</v>
      </c>
      <c r="AX22" s="1028">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8" t="str">
        <f t="shared" si="0"/>
        <v>H01225</v>
      </c>
      <c r="AK23" s="1028" t="str">
        <f t="shared" si="0"/>
        <v>NF ASSURANCE CHOMAGE</v>
      </c>
      <c r="AL23" s="1028">
        <f>IFERROR(INDEX(G23:R23,1,MATCH(Parametres!$B$3,G$1:R$1,0)-1)*IF(OR(F23="L",F23="S",F23="I"),-1,1),"")</f>
        <v>0</v>
      </c>
      <c r="AM23" s="1028">
        <f t="shared" si="1"/>
        <v>0</v>
      </c>
      <c r="AN23" s="1028">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3" t="str">
        <f t="shared" si="2"/>
        <v>H01225</v>
      </c>
      <c r="AU23" s="599" t="str">
        <f t="shared" si="2"/>
        <v>NF ASSURANCE CHOMAGE</v>
      </c>
      <c r="AV23" s="1028">
        <f>IFERROR(INDEX(V23:AG23,1,MATCH(Parametres!$B$3,V$1:AG$1,0)-1)*IF(OR(C23="L",C23="S",C23="I"),-1,1),"")</f>
        <v>0</v>
      </c>
      <c r="AW23" s="1028">
        <f t="shared" si="3"/>
        <v>0</v>
      </c>
      <c r="AX23" s="1028">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8" t="str">
        <f t="shared" si="0"/>
        <v>H01226</v>
      </c>
      <c r="AK24" s="1028" t="str">
        <f t="shared" si="0"/>
        <v>NF ASSURANCE GROUPE</v>
      </c>
      <c r="AL24" s="1028">
        <f>IFERROR(INDEX(G24:R24,1,MATCH(Parametres!$B$3,G$1:R$1,0)-1)*IF(OR(F24="L",F24="S",F24="I"),-1,1),"")</f>
        <v>12899.38</v>
      </c>
      <c r="AM24" s="1028">
        <f t="shared" si="1"/>
        <v>1245.6200000000008</v>
      </c>
      <c r="AN24" s="1028">
        <f>INDEX(G24:R24,1,MATCH(Parametres!$B$3,G$1:R$1,0))*IF(OR(F24="L",F24="S",F24="I"),-1,1)</f>
        <v>14145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3" t="str">
        <f t="shared" si="2"/>
        <v>H01226</v>
      </c>
      <c r="AU24" s="599" t="str">
        <f t="shared" si="2"/>
        <v>NF ASSURANCE GROUPE</v>
      </c>
      <c r="AV24" s="1028">
        <f>IFERROR(INDEX(V24:AG24,1,MATCH(Parametres!$B$3,V$1:AG$1,0)-1)*IF(OR(C24="L",C24="S",C24="I"),-1,1),"")</f>
        <v>0</v>
      </c>
      <c r="AW24" s="1028">
        <f t="shared" si="3"/>
        <v>0</v>
      </c>
      <c r="AX24" s="1028">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8" t="str">
        <f t="shared" si="0"/>
        <v>H01227</v>
      </c>
      <c r="AK25" s="1028" t="str">
        <f t="shared" si="0"/>
        <v>NF AUTRES AV. SOCIAUX</v>
      </c>
      <c r="AL25" s="1028">
        <f>IFERROR(INDEX(G25:R25,1,MATCH(Parametres!$B$3,G$1:R$1,0)-1)*IF(OR(F25="L",F25="S",F25="I"),-1,1),"")</f>
        <v>137357.94</v>
      </c>
      <c r="AM25" s="1028">
        <f t="shared" si="1"/>
        <v>9645.5899999999965</v>
      </c>
      <c r="AN25" s="1028">
        <f>INDEX(G25:R25,1,MATCH(Parametres!$B$3,G$1:R$1,0))*IF(OR(F25="L",F25="S",F25="I"),-1,1)</f>
        <v>147003.53</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3" t="str">
        <f t="shared" si="2"/>
        <v>H01227</v>
      </c>
      <c r="AU25" s="599" t="str">
        <f t="shared" si="2"/>
        <v>NF AUTRES AV. SOCIAUX</v>
      </c>
      <c r="AV25" s="1028">
        <f>IFERROR(INDEX(V25:AG25,1,MATCH(Parametres!$B$3,V$1:AG$1,0)-1)*IF(OR(C25="L",C25="S",C25="I"),-1,1),"")</f>
        <v>0</v>
      </c>
      <c r="AW25" s="1028">
        <f t="shared" si="3"/>
        <v>0</v>
      </c>
      <c r="AX25" s="1028">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8" t="str">
        <f t="shared" si="0"/>
        <v>H01228</v>
      </c>
      <c r="AK26" s="1028" t="str">
        <f t="shared" si="0"/>
        <v>NF FORMATION</v>
      </c>
      <c r="AL26" s="1028">
        <f>IFERROR(INDEX(G26:R26,1,MATCH(Parametres!$B$3,G$1:R$1,0)-1)*IF(OR(F26="L",F26="S",F26="I"),-1,1),"")</f>
        <v>5425</v>
      </c>
      <c r="AM26" s="1028">
        <f t="shared" si="1"/>
        <v>775</v>
      </c>
      <c r="AN26" s="1028">
        <f>INDEX(G26:R26,1,MATCH(Parametres!$B$3,G$1:R$1,0))*IF(OR(F26="L",F26="S",F26="I"),-1,1)</f>
        <v>6200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3" t="str">
        <f t="shared" si="2"/>
        <v>H01228</v>
      </c>
      <c r="AU26" s="599" t="str">
        <f t="shared" si="2"/>
        <v>NF FORMATION</v>
      </c>
      <c r="AV26" s="1028">
        <f>IFERROR(INDEX(V26:AG26,1,MATCH(Parametres!$B$3,V$1:AG$1,0)-1)*IF(OR(C26="L",C26="S",C26="I"),-1,1),"")</f>
        <v>0</v>
      </c>
      <c r="AW26" s="1028">
        <f t="shared" si="3"/>
        <v>0</v>
      </c>
      <c r="AX26" s="1028">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8" t="str">
        <f t="shared" si="0"/>
        <v>H01230</v>
      </c>
      <c r="AK27" s="1028" t="str">
        <f t="shared" si="0"/>
        <v>NF PAPETRIE-FOUR. BUREAU</v>
      </c>
      <c r="AL27" s="1028">
        <f>IFERROR(INDEX(G27:R27,1,MATCH(Parametres!$B$3,G$1:R$1,0)-1)*IF(OR(F27="L",F27="S",F27="I"),-1,1),"")</f>
        <v>5790.46</v>
      </c>
      <c r="AM27" s="1028">
        <f t="shared" si="1"/>
        <v>1358.21</v>
      </c>
      <c r="AN27" s="1028">
        <f>INDEX(G27:R27,1,MATCH(Parametres!$B$3,G$1:R$1,0))*IF(OR(F27="L",F27="S",F27="I"),-1,1)</f>
        <v>7148.67</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3" t="str">
        <f t="shared" si="2"/>
        <v>H01230</v>
      </c>
      <c r="AU27" s="599" t="str">
        <f t="shared" si="2"/>
        <v>NF PAPETRIE-FOUR. BUREAU</v>
      </c>
      <c r="AV27" s="1028">
        <f>IFERROR(INDEX(V27:AG27,1,MATCH(Parametres!$B$3,V$1:AG$1,0)-1)*IF(OR(C27="L",C27="S",C27="I"),-1,1),"")</f>
        <v>0</v>
      </c>
      <c r="AW27" s="1028">
        <f t="shared" si="3"/>
        <v>0</v>
      </c>
      <c r="AX27" s="1028">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8" t="str">
        <f t="shared" si="0"/>
        <v>H01231</v>
      </c>
      <c r="AK28" s="1028" t="str">
        <f t="shared" si="0"/>
        <v>NF OUTILLAGE-FOUR. DIVERS</v>
      </c>
      <c r="AL28" s="1028">
        <f>IFERROR(INDEX(G28:R28,1,MATCH(Parametres!$B$3,G$1:R$1,0)-1)*IF(OR(F28="L",F28="S",F28="I"),-1,1),"")</f>
        <v>0</v>
      </c>
      <c r="AM28" s="1028">
        <f t="shared" si="1"/>
        <v>0</v>
      </c>
      <c r="AN28" s="1028">
        <f>INDEX(G28:R28,1,MATCH(Parametres!$B$3,G$1:R$1,0))*IF(OR(F28="L",F28="S",F28="I"),-1,1)</f>
        <v>0</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3" t="str">
        <f t="shared" si="2"/>
        <v>H01231</v>
      </c>
      <c r="AU28" s="599" t="str">
        <f t="shared" si="2"/>
        <v>NF OUTILLAGE-FOUR. DIVERS</v>
      </c>
      <c r="AV28" s="1028">
        <f>IFERROR(INDEX(V28:AG28,1,MATCH(Parametres!$B$3,V$1:AG$1,0)-1)*IF(OR(C28="L",C28="S",C28="I"),-1,1),"")</f>
        <v>0</v>
      </c>
      <c r="AW28" s="1028">
        <f t="shared" si="3"/>
        <v>0</v>
      </c>
      <c r="AX28" s="1028">
        <f>INDEX(V28:AG28,1,MATCH(Parametres!$B$3,V$1:AG$1,0))*IF(OR(C28="L",C28="S",C28="I"),-1,1)</f>
        <v>0</v>
      </c>
      <c r="AY28" s="598" t="s">
        <v>337</v>
      </c>
      <c r="AZ28" s="598">
        <f>+VLOOKUP($AJ28,Data_Validation!$A:$E,5,0)</f>
        <v>0</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8" t="str">
        <f t="shared" si="0"/>
        <v>H01234</v>
      </c>
      <c r="AK29" s="1028" t="str">
        <f t="shared" si="0"/>
        <v>NF UNIFORMES-SALOPETTES</v>
      </c>
      <c r="AL29" s="1028">
        <f>IFERROR(INDEX(G29:R29,1,MATCH(Parametres!$B$3,G$1:R$1,0)-1)*IF(OR(F29="L",F29="S",F29="I"),-1,1),"")</f>
        <v>0</v>
      </c>
      <c r="AM29" s="1028">
        <f t="shared" si="1"/>
        <v>0</v>
      </c>
      <c r="AN29" s="1028">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3" t="str">
        <f t="shared" si="2"/>
        <v>H01234</v>
      </c>
      <c r="AU29" s="599" t="str">
        <f t="shared" si="2"/>
        <v>NF UNIFORMES-SALOPETTES</v>
      </c>
      <c r="AV29" s="1028">
        <f>IFERROR(INDEX(V29:AG29,1,MATCH(Parametres!$B$3,V$1:AG$1,0)-1)*IF(OR(C29="L",C29="S",C29="I"),-1,1),"")</f>
        <v>0</v>
      </c>
      <c r="AW29" s="1028">
        <f t="shared" si="3"/>
        <v>0</v>
      </c>
      <c r="AX29" s="1028">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8" t="str">
        <f t="shared" si="0"/>
        <v>H01235</v>
      </c>
      <c r="AK30" s="1028" t="str">
        <f t="shared" si="0"/>
        <v>NF CONCIERGERIE-NETTOYAGE</v>
      </c>
      <c r="AL30" s="1028">
        <f>IFERROR(INDEX(G30:R30,1,MATCH(Parametres!$B$3,G$1:R$1,0)-1)*IF(OR(F30="L",F30="S",F30="I"),-1,1),"")</f>
        <v>2665</v>
      </c>
      <c r="AM30" s="1028">
        <f t="shared" si="1"/>
        <v>1365</v>
      </c>
      <c r="AN30" s="1028">
        <f>INDEX(G30:R30,1,MATCH(Parametres!$B$3,G$1:R$1,0))*IF(OR(F30="L",F30="S",F30="I"),-1,1)</f>
        <v>4030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3" t="str">
        <f t="shared" si="2"/>
        <v>H01235</v>
      </c>
      <c r="AU30" s="599" t="str">
        <f t="shared" si="2"/>
        <v>NF CONCIERGERIE-NETTOYAGE</v>
      </c>
      <c r="AV30" s="1028">
        <f>IFERROR(INDEX(V30:AG30,1,MATCH(Parametres!$B$3,V$1:AG$1,0)-1)*IF(OR(C30="L",C30="S",C30="I"),-1,1),"")</f>
        <v>0</v>
      </c>
      <c r="AW30" s="1028">
        <f t="shared" si="3"/>
        <v>0</v>
      </c>
      <c r="AX30" s="1028">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8" t="str">
        <f t="shared" si="0"/>
        <v>H01240</v>
      </c>
      <c r="AK31" s="1028" t="str">
        <f t="shared" si="0"/>
        <v>NF ENT EQUIPMENT</v>
      </c>
      <c r="AL31" s="1028">
        <f>IFERROR(INDEX(G31:R31,1,MATCH(Parametres!$B$3,G$1:R$1,0)-1)*IF(OR(F31="L",F31="S",F31="I"),-1,1),"")</f>
        <v>437.79</v>
      </c>
      <c r="AM31" s="1028">
        <f t="shared" si="1"/>
        <v>39.799999999999955</v>
      </c>
      <c r="AN31" s="1028">
        <f>INDEX(G31:R31,1,MATCH(Parametres!$B$3,G$1:R$1,0))*IF(OR(F31="L",F31="S",F31="I"),-1,1)</f>
        <v>477.59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3" t="str">
        <f t="shared" si="2"/>
        <v>H01240</v>
      </c>
      <c r="AU31" s="599" t="str">
        <f t="shared" si="2"/>
        <v>NF ENT EQUIPMENT</v>
      </c>
      <c r="AV31" s="1028">
        <f>IFERROR(INDEX(V31:AG31,1,MATCH(Parametres!$B$3,V$1:AG$1,0)-1)*IF(OR(C31="L",C31="S",C31="I"),-1,1),"")</f>
        <v>0</v>
      </c>
      <c r="AW31" s="1028">
        <f t="shared" si="3"/>
        <v>0</v>
      </c>
      <c r="AX31" s="1028">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8" t="str">
        <f t="shared" si="0"/>
        <v>H01241</v>
      </c>
      <c r="AK32" s="1028" t="str">
        <f t="shared" si="0"/>
        <v>NF VEH DE SERVITUDES</v>
      </c>
      <c r="AL32" s="1028">
        <f>IFERROR(INDEX(G32:R32,1,MATCH(Parametres!$B$3,G$1:R$1,0)-1)*IF(OR(F32="L",F32="S",F32="I"),-1,1),"")</f>
        <v>0</v>
      </c>
      <c r="AM32" s="1028">
        <f t="shared" si="1"/>
        <v>0</v>
      </c>
      <c r="AN32" s="1028">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3" t="str">
        <f t="shared" si="2"/>
        <v>H01241</v>
      </c>
      <c r="AU32" s="599" t="str">
        <f t="shared" si="2"/>
        <v>NF VEH DE SERVITUDES</v>
      </c>
      <c r="AV32" s="1028">
        <f>IFERROR(INDEX(V32:AG32,1,MATCH(Parametres!$B$3,V$1:AG$1,0)-1)*IF(OR(C32="L",C32="S",C32="I"),-1,1),"")</f>
        <v>0</v>
      </c>
      <c r="AW32" s="1028">
        <f t="shared" si="3"/>
        <v>0</v>
      </c>
      <c r="AX32" s="1028">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8" t="str">
        <f t="shared" si="0"/>
        <v>H01243</v>
      </c>
      <c r="AK33" s="1028" t="str">
        <f t="shared" si="0"/>
        <v>NF LOCATION EQUIPEMENT</v>
      </c>
      <c r="AL33" s="1028">
        <f>IFERROR(INDEX(G33:R33,1,MATCH(Parametres!$B$3,G$1:R$1,0)-1)*IF(OR(F33="L",F33="S",F33="I"),-1,1),"")</f>
        <v>0</v>
      </c>
      <c r="AM33" s="1028">
        <f t="shared" si="1"/>
        <v>0</v>
      </c>
      <c r="AN33" s="1028">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3" t="str">
        <f t="shared" si="2"/>
        <v>H01243</v>
      </c>
      <c r="AU33" s="599" t="str">
        <f t="shared" si="2"/>
        <v>NF LOCATION EQUIPEMENT</v>
      </c>
      <c r="AV33" s="1028">
        <f>IFERROR(INDEX(V33:AG33,1,MATCH(Parametres!$B$3,V$1:AG$1,0)-1)*IF(OR(C33="L",C33="S",C33="I"),-1,1),"")</f>
        <v>0</v>
      </c>
      <c r="AW33" s="1028">
        <f t="shared" si="3"/>
        <v>0</v>
      </c>
      <c r="AX33" s="1028">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8" t="str">
        <f t="shared" si="0"/>
        <v>H01244</v>
      </c>
      <c r="AK34" s="1028" t="str">
        <f t="shared" si="0"/>
        <v>NF TRAITEMENT DES DONNEES</v>
      </c>
      <c r="AL34" s="1028">
        <f>IFERROR(INDEX(G34:R34,1,MATCH(Parametres!$B$3,G$1:R$1,0)-1)*IF(OR(F34="L",F34="S",F34="I"),-1,1),"")</f>
        <v>13345.81</v>
      </c>
      <c r="AM34" s="1028">
        <f t="shared" si="1"/>
        <v>1520.4099999999999</v>
      </c>
      <c r="AN34" s="1028">
        <f>INDEX(G34:R34,1,MATCH(Parametres!$B$3,G$1:R$1,0))*IF(OR(F34="L",F34="S",F34="I"),-1,1)</f>
        <v>14866.22</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3" t="str">
        <f t="shared" si="2"/>
        <v>H01244</v>
      </c>
      <c r="AU34" s="599" t="str">
        <f t="shared" si="2"/>
        <v>NF TRAITEMENT DES DONNEES</v>
      </c>
      <c r="AV34" s="1028">
        <f>IFERROR(INDEX(V34:AG34,1,MATCH(Parametres!$B$3,V$1:AG$1,0)-1)*IF(OR(C34="L",C34="S",C34="I"),-1,1),"")</f>
        <v>0</v>
      </c>
      <c r="AW34" s="1028">
        <f t="shared" si="3"/>
        <v>0</v>
      </c>
      <c r="AX34" s="1028">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8" t="str">
        <f t="shared" si="0"/>
        <v>H01245</v>
      </c>
      <c r="AK35" s="1028" t="str">
        <f t="shared" si="0"/>
        <v>NF FRAIS REPRES/REPAS</v>
      </c>
      <c r="AL35" s="1028">
        <f>IFERROR(INDEX(G35:R35,1,MATCH(Parametres!$B$3,G$1:R$1,0)-1)*IF(OR(F35="L",F35="S",F35="I"),-1,1),"")</f>
        <v>5882.42</v>
      </c>
      <c r="AM35" s="1028">
        <f t="shared" si="1"/>
        <v>484.01000000000022</v>
      </c>
      <c r="AN35" s="1028">
        <f>INDEX(G35:R35,1,MATCH(Parametres!$B$3,G$1:R$1,0))*IF(OR(F35="L",F35="S",F35="I"),-1,1)</f>
        <v>6366.43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3" t="str">
        <f t="shared" si="2"/>
        <v>H01245</v>
      </c>
      <c r="AU35" s="599" t="str">
        <f t="shared" si="2"/>
        <v>NF FRAIS REPRES/REPAS</v>
      </c>
      <c r="AV35" s="1028">
        <f>IFERROR(INDEX(V35:AG35,1,MATCH(Parametres!$B$3,V$1:AG$1,0)-1)*IF(OR(C35="L",C35="S",C35="I"),-1,1),"")</f>
        <v>0</v>
      </c>
      <c r="AW35" s="1028">
        <f t="shared" si="3"/>
        <v>0</v>
      </c>
      <c r="AX35" s="1028">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8" t="str">
        <f t="shared" si="0"/>
        <v>H01246</v>
      </c>
      <c r="AK36" s="1028" t="str">
        <f t="shared" si="0"/>
        <v>NF DEPLACEMENT-REPRESENT.</v>
      </c>
      <c r="AL36" s="1028">
        <f>IFERROR(INDEX(G36:R36,1,MATCH(Parametres!$B$3,G$1:R$1,0)-1)*IF(OR(F36="L",F36="S",F36="I"),-1,1),"")</f>
        <v>0</v>
      </c>
      <c r="AM36" s="1028">
        <f t="shared" si="1"/>
        <v>0</v>
      </c>
      <c r="AN36" s="1028">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3" t="str">
        <f t="shared" si="2"/>
        <v>H01246</v>
      </c>
      <c r="AU36" s="599" t="str">
        <f t="shared" si="2"/>
        <v>NF DEPLACEMENT-REPRESENT.</v>
      </c>
      <c r="AV36" s="1028">
        <f>IFERROR(INDEX(V36:AG36,1,MATCH(Parametres!$B$3,V$1:AG$1,0)-1)*IF(OR(C36="L",C36="S",C36="I"),-1,1),"")</f>
        <v>0</v>
      </c>
      <c r="AW36" s="1028">
        <f t="shared" si="3"/>
        <v>0</v>
      </c>
      <c r="AX36" s="1028">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8" t="str">
        <f t="shared" si="0"/>
        <v>H01247</v>
      </c>
      <c r="AK37" s="1028" t="str">
        <f t="shared" si="0"/>
        <v>NF TELEPHONE-TELEGRAMMES</v>
      </c>
      <c r="AL37" s="1028">
        <f>IFERROR(INDEX(G37:R37,1,MATCH(Parametres!$B$3,G$1:R$1,0)-1)*IF(OR(F37="L",F37="S",F37="I"),-1,1),"")</f>
        <v>782.17</v>
      </c>
      <c r="AM37" s="1028">
        <f t="shared" si="1"/>
        <v>76.100000000000023</v>
      </c>
      <c r="AN37" s="1028">
        <f>INDEX(G37:R37,1,MATCH(Parametres!$B$3,G$1:R$1,0))*IF(OR(F37="L",F37="S",F37="I"),-1,1)</f>
        <v>858.27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3" t="str">
        <f t="shared" si="2"/>
        <v>H01247</v>
      </c>
      <c r="AU37" s="599" t="str">
        <f t="shared" si="2"/>
        <v>NF TELEPHONE-TELEGRAMMES</v>
      </c>
      <c r="AV37" s="1028">
        <f>IFERROR(INDEX(V37:AG37,1,MATCH(Parametres!$B$3,V$1:AG$1,0)-1)*IF(OR(C37="L",C37="S",C37="I"),-1,1),"")</f>
        <v>0</v>
      </c>
      <c r="AW37" s="1028">
        <f t="shared" si="3"/>
        <v>0</v>
      </c>
      <c r="AX37" s="1028">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8" t="str">
        <f t="shared" si="0"/>
        <v>H01248</v>
      </c>
      <c r="AK38" s="1028" t="str">
        <f t="shared" si="0"/>
        <v>NF FRAIS POSTAUX</v>
      </c>
      <c r="AL38" s="1028">
        <f>IFERROR(INDEX(G38:R38,1,MATCH(Parametres!$B$3,G$1:R$1,0)-1)*IF(OR(F38="L",F38="S",F38="I"),-1,1),"")</f>
        <v>0</v>
      </c>
      <c r="AM38" s="1028">
        <f t="shared" si="1"/>
        <v>0</v>
      </c>
      <c r="AN38" s="1028">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3" t="str">
        <f t="shared" si="2"/>
        <v>H01248</v>
      </c>
      <c r="AU38" s="599" t="str">
        <f t="shared" si="2"/>
        <v>NF FRAIS POSTAUX</v>
      </c>
      <c r="AV38" s="1028">
        <f>IFERROR(INDEX(V38:AG38,1,MATCH(Parametres!$B$3,V$1:AG$1,0)-1)*IF(OR(C38="L",C38="S",C38="I"),-1,1),"")</f>
        <v>0</v>
      </c>
      <c r="AW38" s="1028">
        <f t="shared" si="3"/>
        <v>0</v>
      </c>
      <c r="AX38" s="1028">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8" t="str">
        <f t="shared" si="0"/>
        <v>H01249</v>
      </c>
      <c r="AK39" s="1028" t="str">
        <f t="shared" si="0"/>
        <v>NF FRET &amp; MESSAGERIE</v>
      </c>
      <c r="AL39" s="1028">
        <f>IFERROR(INDEX(G39:R39,1,MATCH(Parametres!$B$3,G$1:R$1,0)-1)*IF(OR(F39="L",F39="S",F39="I"),-1,1),"")</f>
        <v>308.5</v>
      </c>
      <c r="AM39" s="1028">
        <f t="shared" si="1"/>
        <v>132.73000000000002</v>
      </c>
      <c r="AN39" s="1028">
        <f>INDEX(G39:R39,1,MATCH(Parametres!$B$3,G$1:R$1,0))*IF(OR(F39="L",F39="S",F39="I"),-1,1)</f>
        <v>441.23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3" t="str">
        <f t="shared" si="2"/>
        <v>H01249</v>
      </c>
      <c r="AU39" s="599" t="str">
        <f t="shared" si="2"/>
        <v>NF FRET &amp; MESSAGERIE</v>
      </c>
      <c r="AV39" s="1028">
        <f>IFERROR(INDEX(V39:AG39,1,MATCH(Parametres!$B$3,V$1:AG$1,0)-1)*IF(OR(C39="L",C39="S",C39="I"),-1,1),"")</f>
        <v>0</v>
      </c>
      <c r="AW39" s="1028">
        <f t="shared" si="3"/>
        <v>0</v>
      </c>
      <c r="AX39" s="1028">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8" t="str">
        <f t="shared" si="0"/>
        <v>H01252</v>
      </c>
      <c r="AK40" s="1028" t="str">
        <f t="shared" si="0"/>
        <v>NF FRAIS DIVERS</v>
      </c>
      <c r="AL40" s="1028">
        <f>IFERROR(INDEX(G40:R40,1,MATCH(Parametres!$B$3,G$1:R$1,0)-1)*IF(OR(F40="L",F40="S",F40="I"),-1,1),"")</f>
        <v>62.5</v>
      </c>
      <c r="AM40" s="1028">
        <f t="shared" si="1"/>
        <v>0</v>
      </c>
      <c r="AN40" s="1028">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3" t="str">
        <f t="shared" si="2"/>
        <v>H01252</v>
      </c>
      <c r="AU40" s="599" t="str">
        <f t="shared" si="2"/>
        <v>NF FRAIS DIVERS</v>
      </c>
      <c r="AV40" s="1028">
        <f>IFERROR(INDEX(V40:AG40,1,MATCH(Parametres!$B$3,V$1:AG$1,0)-1)*IF(OR(C40="L",C40="S",C40="I"),-1,1),"")</f>
        <v>0</v>
      </c>
      <c r="AW40" s="1028">
        <f t="shared" si="3"/>
        <v>0</v>
      </c>
      <c r="AX40" s="1028">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8" t="str">
        <f t="shared" si="0"/>
        <v>H01253</v>
      </c>
      <c r="AK41" s="1028" t="str">
        <f t="shared" si="0"/>
        <v>NF RESERVE DOMMAGE</v>
      </c>
      <c r="AL41" s="1028">
        <f>IFERROR(INDEX(G41:R41,1,MATCH(Parametres!$B$3,G$1:R$1,0)-1)*IF(OR(F41="L",F41="S",F41="I"),-1,1),"")</f>
        <v>0</v>
      </c>
      <c r="AM41" s="1028">
        <f t="shared" si="1"/>
        <v>0</v>
      </c>
      <c r="AN41" s="1028">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3" t="str">
        <f t="shared" si="2"/>
        <v>H01253</v>
      </c>
      <c r="AU41" s="599" t="str">
        <f t="shared" si="2"/>
        <v>NF RESERVE DOMMAGE</v>
      </c>
      <c r="AV41" s="1028">
        <f>IFERROR(INDEX(V41:AG41,1,MATCH(Parametres!$B$3,V$1:AG$1,0)-1)*IF(OR(C41="L",C41="S",C41="I"),-1,1),"")</f>
        <v>0</v>
      </c>
      <c r="AW41" s="1028">
        <f t="shared" si="3"/>
        <v>0</v>
      </c>
      <c r="AX41" s="1028">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8" t="str">
        <f t="shared" si="0"/>
        <v>H01260</v>
      </c>
      <c r="AK42" s="1028" t="str">
        <f t="shared" si="0"/>
        <v>NF LOYER INT HYPOTH.</v>
      </c>
      <c r="AL42" s="1028">
        <f>IFERROR(INDEX(G42:R42,1,MATCH(Parametres!$B$3,G$1:R$1,0)-1)*IF(OR(F42="L",F42="S",F42="I"),-1,1),"")</f>
        <v>260000</v>
      </c>
      <c r="AM42" s="1028">
        <f t="shared" si="1"/>
        <v>32500</v>
      </c>
      <c r="AN42" s="1028">
        <f>INDEX(G42:R42,1,MATCH(Parametres!$B$3,G$1:R$1,0))*IF(OR(F42="L",F42="S",F42="I"),-1,1)</f>
        <v>292500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3" t="str">
        <f t="shared" si="2"/>
        <v>H01260</v>
      </c>
      <c r="AU42" s="599" t="str">
        <f t="shared" si="2"/>
        <v>NF LOYER INT HYPOTH.</v>
      </c>
      <c r="AV42" s="1028">
        <f>IFERROR(INDEX(V42:AG42,1,MATCH(Parametres!$B$3,V$1:AG$1,0)-1)*IF(OR(C42="L",C42="S",C42="I"),-1,1),"")</f>
        <v>0</v>
      </c>
      <c r="AW42" s="1028">
        <f t="shared" si="3"/>
        <v>0</v>
      </c>
      <c r="AX42" s="1028">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8" t="str">
        <f t="shared" si="0"/>
        <v>H01261</v>
      </c>
      <c r="AK43" s="1028" t="str">
        <f t="shared" si="0"/>
        <v>NF AMORT AMELIOR  LOC</v>
      </c>
      <c r="AL43" s="1028">
        <f>IFERROR(INDEX(G43:R43,1,MATCH(Parametres!$B$3,G$1:R$1,0)-1)*IF(OR(F43="L",F43="S",F43="I"),-1,1),"")</f>
        <v>1182.04</v>
      </c>
      <c r="AM43" s="1028">
        <f t="shared" si="1"/>
        <v>126.56999999999994</v>
      </c>
      <c r="AN43" s="1028">
        <f>INDEX(G43:R43,1,MATCH(Parametres!$B$3,G$1:R$1,0))*IF(OR(F43="L",F43="S",F43="I"),-1,1)</f>
        <v>1308.6099999999999</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3" t="str">
        <f t="shared" si="2"/>
        <v>H01261</v>
      </c>
      <c r="AU43" s="599" t="str">
        <f t="shared" si="2"/>
        <v>NF AMORT AMELIOR  LOC</v>
      </c>
      <c r="AV43" s="1028">
        <f>IFERROR(INDEX(V43:AG43,1,MATCH(Parametres!$B$3,V$1:AG$1,0)-1)*IF(OR(C43="L",C43="S",C43="I"),-1,1),"")</f>
        <v>0</v>
      </c>
      <c r="AW43" s="1028">
        <f t="shared" si="3"/>
        <v>0</v>
      </c>
      <c r="AX43" s="1028">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8" t="str">
        <f t="shared" si="0"/>
        <v>H01262</v>
      </c>
      <c r="AK44" s="1028" t="str">
        <f t="shared" si="0"/>
        <v>NF ENTRERIEN PROPRIÉTÉ</v>
      </c>
      <c r="AL44" s="1028">
        <f>IFERROR(INDEX(G44:R44,1,MATCH(Parametres!$B$3,G$1:R$1,0)-1)*IF(OR(F44="L",F44="S",F44="I"),-1,1),"")</f>
        <v>21996.73</v>
      </c>
      <c r="AM44" s="1028">
        <f t="shared" si="1"/>
        <v>1619.0299999999988</v>
      </c>
      <c r="AN44" s="1028">
        <f>INDEX(G44:R44,1,MATCH(Parametres!$B$3,G$1:R$1,0))*IF(OR(F44="L",F44="S",F44="I"),-1,1)</f>
        <v>23615.759999999998</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3" t="str">
        <f t="shared" si="2"/>
        <v>H01262</v>
      </c>
      <c r="AU44" s="599" t="str">
        <f t="shared" si="2"/>
        <v>NF ENTRERIEN PROPRIÉTÉ</v>
      </c>
      <c r="AV44" s="1028">
        <f>IFERROR(INDEX(V44:AG44,1,MATCH(Parametres!$B$3,V$1:AG$1,0)-1)*IF(OR(C44="L",C44="S",C44="I"),-1,1),"")</f>
        <v>0</v>
      </c>
      <c r="AW44" s="1028">
        <f t="shared" si="3"/>
        <v>0</v>
      </c>
      <c r="AX44" s="1028">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8" t="str">
        <f t="shared" si="0"/>
        <v>H01263</v>
      </c>
      <c r="AK45" s="1028" t="str">
        <f t="shared" si="0"/>
        <v>NF TAXES PROPRIÉTÉ</v>
      </c>
      <c r="AL45" s="1028">
        <f>IFERROR(INDEX(G45:R45,1,MATCH(Parametres!$B$3,G$1:R$1,0)-1)*IF(OR(F45="L",F45="S",F45="I"),-1,1),"")</f>
        <v>113540.96</v>
      </c>
      <c r="AM45" s="1028">
        <f t="shared" si="1"/>
        <v>17018.979999999996</v>
      </c>
      <c r="AN45" s="1028">
        <f>INDEX(G45:R45,1,MATCH(Parametres!$B$3,G$1:R$1,0))*IF(OR(F45="L",F45="S",F45="I"),-1,1)</f>
        <v>130559.94</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3" t="str">
        <f t="shared" si="2"/>
        <v>H01263</v>
      </c>
      <c r="AU45" s="599" t="str">
        <f t="shared" si="2"/>
        <v>NF TAXES PROPRIÉTÉ</v>
      </c>
      <c r="AV45" s="1028">
        <f>IFERROR(INDEX(V45:AG45,1,MATCH(Parametres!$B$3,V$1:AG$1,0)-1)*IF(OR(C45="L",C45="S",C45="I"),-1,1),"")</f>
        <v>0</v>
      </c>
      <c r="AW45" s="1028">
        <f t="shared" si="3"/>
        <v>0</v>
      </c>
      <c r="AX45" s="1028">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8" t="str">
        <f t="shared" si="0"/>
        <v>H01264</v>
      </c>
      <c r="AK46" s="1028" t="str">
        <f t="shared" si="0"/>
        <v>NF ASSURANCE BATIMENT</v>
      </c>
      <c r="AL46" s="1028">
        <f>IFERROR(INDEX(G46:R46,1,MATCH(Parametres!$B$3,G$1:R$1,0)-1)*IF(OR(F46="L",F46="S",F46="I"),-1,1),"")</f>
        <v>9330.68</v>
      </c>
      <c r="AM46" s="1028">
        <f t="shared" si="1"/>
        <v>1038.4799999999996</v>
      </c>
      <c r="AN46" s="1028">
        <f>INDEX(G46:R46,1,MATCH(Parametres!$B$3,G$1:R$1,0))*IF(OR(F46="L",F46="S",F46="I"),-1,1)</f>
        <v>10369.16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3" t="str">
        <f t="shared" si="2"/>
        <v>H01264</v>
      </c>
      <c r="AU46" s="599" t="str">
        <f t="shared" si="2"/>
        <v>NF ASSURANCE BATIMENT</v>
      </c>
      <c r="AV46" s="1028">
        <f>IFERROR(INDEX(V46:AG46,1,MATCH(Parametres!$B$3,V$1:AG$1,0)-1)*IF(OR(C46="L",C46="S",C46="I"),-1,1),"")</f>
        <v>0</v>
      </c>
      <c r="AW46" s="1028">
        <f t="shared" si="3"/>
        <v>0</v>
      </c>
      <c r="AX46" s="1028">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8" t="str">
        <f t="shared" si="0"/>
        <v>H01265</v>
      </c>
      <c r="AK47" s="1028" t="str">
        <f t="shared" si="0"/>
        <v>NF AMORT BATIMENT</v>
      </c>
      <c r="AL47" s="1028">
        <f>IFERROR(INDEX(G47:R47,1,MATCH(Parametres!$B$3,G$1:R$1,0)-1)*IF(OR(F47="L",F47="S",F47="I"),-1,1),"")</f>
        <v>0</v>
      </c>
      <c r="AM47" s="1028">
        <f t="shared" si="1"/>
        <v>0</v>
      </c>
      <c r="AN47" s="1028">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3" t="str">
        <f t="shared" si="2"/>
        <v>H01265</v>
      </c>
      <c r="AU47" s="599" t="str">
        <f t="shared" si="2"/>
        <v>NF AMORT BATIMENT</v>
      </c>
      <c r="AV47" s="1028">
        <f>IFERROR(INDEX(V47:AG47,1,MATCH(Parametres!$B$3,V$1:AG$1,0)-1)*IF(OR(C47="L",C47="S",C47="I"),-1,1),"")</f>
        <v>0</v>
      </c>
      <c r="AW47" s="1028">
        <f t="shared" si="3"/>
        <v>0</v>
      </c>
      <c r="AX47" s="1028">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8" t="str">
        <f t="shared" si="0"/>
        <v>H01268</v>
      </c>
      <c r="AK48" s="1028" t="str">
        <f t="shared" si="0"/>
        <v>NF TAXES AFFAIRES &amp;AUTRES</v>
      </c>
      <c r="AL48" s="1028">
        <f>IFERROR(INDEX(G48:R48,1,MATCH(Parametres!$B$3,G$1:R$1,0)-1)*IF(OR(F48="L",F48="S",F48="I"),-1,1),"")</f>
        <v>0</v>
      </c>
      <c r="AM48" s="1028">
        <f t="shared" si="1"/>
        <v>0</v>
      </c>
      <c r="AN48" s="1028">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3" t="str">
        <f t="shared" si="2"/>
        <v>H01268</v>
      </c>
      <c r="AU48" s="599" t="str">
        <f t="shared" si="2"/>
        <v>NF TAXES AFFAIRES &amp;AUTRES</v>
      </c>
      <c r="AV48" s="1028">
        <f>IFERROR(INDEX(V48:AG48,1,MATCH(Parametres!$B$3,V$1:AG$1,0)-1)*IF(OR(C48="L",C48="S",C48="I"),-1,1),"")</f>
        <v>0</v>
      </c>
      <c r="AW48" s="1028">
        <f t="shared" si="3"/>
        <v>0</v>
      </c>
      <c r="AX48" s="1028">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8" t="str">
        <f t="shared" si="0"/>
        <v>H01269</v>
      </c>
      <c r="AK49" s="1028" t="str">
        <f t="shared" si="0"/>
        <v>NF AMORT EQUIP &amp; INSTALL.</v>
      </c>
      <c r="AL49" s="1028">
        <f>IFERROR(INDEX(G49:R49,1,MATCH(Parametres!$B$3,G$1:R$1,0)-1)*IF(OR(F49="L",F49="S",F49="I"),-1,1),"")</f>
        <v>6978.65</v>
      </c>
      <c r="AM49" s="1028">
        <f t="shared" si="1"/>
        <v>820.55000000000018</v>
      </c>
      <c r="AN49" s="1028">
        <f>INDEX(G49:R49,1,MATCH(Parametres!$B$3,G$1:R$1,0))*IF(OR(F49="L",F49="S",F49="I"),-1,1)</f>
        <v>7799.2</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3" t="str">
        <f t="shared" si="2"/>
        <v>H01269</v>
      </c>
      <c r="AU49" s="599" t="str">
        <f t="shared" si="2"/>
        <v>NF AMORT EQUIP &amp; INSTALL.</v>
      </c>
      <c r="AV49" s="1028">
        <f>IFERROR(INDEX(V49:AG49,1,MATCH(Parametres!$B$3,V$1:AG$1,0)-1)*IF(OR(C49="L",C49="S",C49="I"),-1,1),"")</f>
        <v>0</v>
      </c>
      <c r="AW49" s="1028">
        <f t="shared" si="3"/>
        <v>0</v>
      </c>
      <c r="AX49" s="1028">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8" t="str">
        <f t="shared" si="0"/>
        <v>H01270</v>
      </c>
      <c r="AK50" s="1028" t="str">
        <f t="shared" si="0"/>
        <v>NF ASSURANCE GENERALE</v>
      </c>
      <c r="AL50" s="1028">
        <f>IFERROR(INDEX(G50:R50,1,MATCH(Parametres!$B$3,G$1:R$1,0)-1)*IF(OR(F50="L",F50="S",F50="I"),-1,1),"")</f>
        <v>0</v>
      </c>
      <c r="AM50" s="1028">
        <f t="shared" si="1"/>
        <v>0</v>
      </c>
      <c r="AN50" s="1028">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3" t="str">
        <f t="shared" si="2"/>
        <v>H01270</v>
      </c>
      <c r="AU50" s="599" t="str">
        <f t="shared" si="2"/>
        <v>NF ASSURANCE GENERALE</v>
      </c>
      <c r="AV50" s="1028">
        <f>IFERROR(INDEX(V50:AG50,1,MATCH(Parametres!$B$3,V$1:AG$1,0)-1)*IF(OR(C50="L",C50="S",C50="I"),-1,1),"")</f>
        <v>0</v>
      </c>
      <c r="AW50" s="1028">
        <f t="shared" si="3"/>
        <v>0</v>
      </c>
      <c r="AX50" s="1028">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8" t="str">
        <f t="shared" si="0"/>
        <v>H01274</v>
      </c>
      <c r="AK51" s="1028" t="str">
        <f t="shared" si="0"/>
        <v>NF EAU/ELECT./CHAUFFAGE</v>
      </c>
      <c r="AL51" s="1028">
        <f>IFERROR(INDEX(G51:R51,1,MATCH(Parametres!$B$3,G$1:R$1,0)-1)*IF(OR(F51="L",F51="S",F51="I"),-1,1),"")</f>
        <v>19641.669999999998</v>
      </c>
      <c r="AM51" s="1028">
        <f t="shared" si="1"/>
        <v>1667.9300000000003</v>
      </c>
      <c r="AN51" s="1028">
        <f>INDEX(G51:R51,1,MATCH(Parametres!$B$3,G$1:R$1,0))*IF(OR(F51="L",F51="S",F51="I"),-1,1)</f>
        <v>21309.599999999999</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3" t="str">
        <f t="shared" si="2"/>
        <v>H01274</v>
      </c>
      <c r="AU51" s="599" t="str">
        <f t="shared" si="2"/>
        <v>NF EAU/ELECT./CHAUFFAGE</v>
      </c>
      <c r="AV51" s="1028">
        <f>IFERROR(INDEX(V51:AG51,1,MATCH(Parametres!$B$3,V$1:AG$1,0)-1)*IF(OR(C51="L",C51="S",C51="I"),-1,1),"")</f>
        <v>0</v>
      </c>
      <c r="AW51" s="1028">
        <f t="shared" si="3"/>
        <v>0</v>
      </c>
      <c r="AX51" s="1028">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8" t="str">
        <f t="shared" si="0"/>
        <v>H01276</v>
      </c>
      <c r="AK52" s="1028" t="str">
        <f t="shared" si="0"/>
        <v>NF VERIFICATION COMPTABLE</v>
      </c>
      <c r="AL52" s="1028">
        <f>IFERROR(INDEX(G52:R52,1,MATCH(Parametres!$B$3,G$1:R$1,0)-1)*IF(OR(F52="L",F52="S",F52="I"),-1,1),"")</f>
        <v>4500</v>
      </c>
      <c r="AM52" s="1028">
        <f t="shared" si="1"/>
        <v>-1500</v>
      </c>
      <c r="AN52" s="1028">
        <f>INDEX(G52:R52,1,MATCH(Parametres!$B$3,G$1:R$1,0))*IF(OR(F52="L",F52="S",F52="I"),-1,1)</f>
        <v>3000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3" t="str">
        <f t="shared" si="2"/>
        <v>H01276</v>
      </c>
      <c r="AU52" s="599" t="str">
        <f t="shared" si="2"/>
        <v>NF VERIFICATION COMPTABLE</v>
      </c>
      <c r="AV52" s="1028">
        <f>IFERROR(INDEX(V52:AG52,1,MATCH(Parametres!$B$3,V$1:AG$1,0)-1)*IF(OR(C52="L",C52="S",C52="I"),-1,1),"")</f>
        <v>0</v>
      </c>
      <c r="AW52" s="1028">
        <f t="shared" si="3"/>
        <v>0</v>
      </c>
      <c r="AX52" s="1028">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8" t="str">
        <f t="shared" si="0"/>
        <v>H01277</v>
      </c>
      <c r="AK53" s="1028" t="str">
        <f t="shared" si="0"/>
        <v>NF COTISATIONS SOUSCRIP.</v>
      </c>
      <c r="AL53" s="1028">
        <f>IFERROR(INDEX(G53:R53,1,MATCH(Parametres!$B$3,G$1:R$1,0)-1)*IF(OR(F53="L",F53="S",F53="I"),-1,1),"")</f>
        <v>2096.1799999999998</v>
      </c>
      <c r="AM53" s="1028">
        <f t="shared" si="1"/>
        <v>8.75</v>
      </c>
      <c r="AN53" s="1028">
        <f>INDEX(G53:R53,1,MATCH(Parametres!$B$3,G$1:R$1,0))*IF(OR(F53="L",F53="S",F53="I"),-1,1)</f>
        <v>2104.9299999999998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3" t="str">
        <f t="shared" si="2"/>
        <v>H01277</v>
      </c>
      <c r="AU53" s="599" t="str">
        <f t="shared" si="2"/>
        <v>NF COTISATIONS SOUSCRIP.</v>
      </c>
      <c r="AV53" s="1028">
        <f>IFERROR(INDEX(V53:AG53,1,MATCH(Parametres!$B$3,V$1:AG$1,0)-1)*IF(OR(C53="L",C53="S",C53="I"),-1,1),"")</f>
        <v>0</v>
      </c>
      <c r="AW53" s="1028">
        <f t="shared" si="3"/>
        <v>0</v>
      </c>
      <c r="AX53" s="1028">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8" t="str">
        <f t="shared" si="0"/>
        <v>H01278</v>
      </c>
      <c r="AK54" s="1028" t="str">
        <f t="shared" si="0"/>
        <v>NF TAXES EN CAPITAL</v>
      </c>
      <c r="AL54" s="1028">
        <f>IFERROR(INDEX(G54:R54,1,MATCH(Parametres!$B$3,G$1:R$1,0)-1)*IF(OR(F54="L",F54="S",F54="I"),-1,1),"")</f>
        <v>0</v>
      </c>
      <c r="AM54" s="1028">
        <f t="shared" si="1"/>
        <v>0</v>
      </c>
      <c r="AN54" s="1028">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3" t="str">
        <f t="shared" si="2"/>
        <v>H01278</v>
      </c>
      <c r="AU54" s="599" t="str">
        <f t="shared" si="2"/>
        <v>NF TAXES EN CAPITAL</v>
      </c>
      <c r="AV54" s="1028">
        <f>IFERROR(INDEX(V54:AG54,1,MATCH(Parametres!$B$3,V$1:AG$1,0)-1)*IF(OR(C54="L",C54="S",C54="I"),-1,1),"")</f>
        <v>0</v>
      </c>
      <c r="AW54" s="1028">
        <f t="shared" si="3"/>
        <v>0</v>
      </c>
      <c r="AX54" s="1028">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8" t="str">
        <f t="shared" si="0"/>
        <v>H01279</v>
      </c>
      <c r="AK55" s="1028" t="str">
        <f t="shared" si="0"/>
        <v>NF DONATIONS</v>
      </c>
      <c r="AL55" s="1028">
        <f>IFERROR(INDEX(G55:R55,1,MATCH(Parametres!$B$3,G$1:R$1,0)-1)*IF(OR(F55="L",F55="S",F55="I"),-1,1),"")</f>
        <v>0</v>
      </c>
      <c r="AM55" s="1028">
        <f t="shared" si="1"/>
        <v>0</v>
      </c>
      <c r="AN55" s="1028">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3" t="str">
        <f t="shared" si="2"/>
        <v>H01279</v>
      </c>
      <c r="AU55" s="599" t="str">
        <f t="shared" si="2"/>
        <v>NF DONATIONS</v>
      </c>
      <c r="AV55" s="1028">
        <f>IFERROR(INDEX(V55:AG55,1,MATCH(Parametres!$B$3,V$1:AG$1,0)-1)*IF(OR(C55="L",C55="S",C55="I"),-1,1),"")</f>
        <v>0</v>
      </c>
      <c r="AW55" s="1028">
        <f t="shared" si="3"/>
        <v>0</v>
      </c>
      <c r="AX55" s="1028">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8" t="str">
        <f t="shared" si="0"/>
        <v>H01280</v>
      </c>
      <c r="AK56" s="1028" t="str">
        <f t="shared" si="0"/>
        <v>NF IMM &amp; PERMIS /CIE SEUL</v>
      </c>
      <c r="AL56" s="1028">
        <f>IFERROR(INDEX(G56:R56,1,MATCH(Parametres!$B$3,G$1:R$1,0)-1)*IF(OR(F56="L",F56="S",F56="I"),-1,1),"")</f>
        <v>617.08000000000004</v>
      </c>
      <c r="AM56" s="1028">
        <f t="shared" si="1"/>
        <v>10.399999999999977</v>
      </c>
      <c r="AN56" s="1028">
        <f>INDEX(G56:R56,1,MATCH(Parametres!$B$3,G$1:R$1,0))*IF(OR(F56="L",F56="S",F56="I"),-1,1)</f>
        <v>627.48</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3" t="str">
        <f t="shared" si="2"/>
        <v>H01280</v>
      </c>
      <c r="AU56" s="599" t="str">
        <f t="shared" si="2"/>
        <v>NF IMM &amp; PERMIS /CIE SEUL</v>
      </c>
      <c r="AV56" s="1028">
        <f>IFERROR(INDEX(V56:AG56,1,MATCH(Parametres!$B$3,V$1:AG$1,0)-1)*IF(OR(C56="L",C56="S",C56="I"),-1,1),"")</f>
        <v>0</v>
      </c>
      <c r="AW56" s="1028">
        <f t="shared" si="3"/>
        <v>0</v>
      </c>
      <c r="AX56" s="1028">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8" t="str">
        <f t="shared" si="0"/>
        <v>H01301</v>
      </c>
      <c r="AK57" s="1028" t="str">
        <f t="shared" si="0"/>
        <v>OCC SALAIRES-VENTE DIR</v>
      </c>
      <c r="AL57" s="1028">
        <f>IFERROR(INDEX(G57:R57,1,MATCH(Parametres!$B$3,G$1:R$1,0)-1)*IF(OR(F57="L",F57="S",F57="I"),-1,1),"")</f>
        <v>151357.28</v>
      </c>
      <c r="AM57" s="1028">
        <f t="shared" si="1"/>
        <v>19110.630000000005</v>
      </c>
      <c r="AN57" s="1028">
        <f>INDEX(G57:R57,1,MATCH(Parametres!$B$3,G$1:R$1,0))*IF(OR(F57="L",F57="S",F57="I"),-1,1)</f>
        <v>170467.91</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3" t="str">
        <f t="shared" si="2"/>
        <v>H01301</v>
      </c>
      <c r="AU57" s="599" t="str">
        <f t="shared" si="2"/>
        <v>OCC SALAIRES-VENTE DIR</v>
      </c>
      <c r="AV57" s="1028">
        <f>IFERROR(INDEX(V57:AG57,1,MATCH(Parametres!$B$3,V$1:AG$1,0)-1)*IF(OR(C57="L",C57="S",C57="I"),-1,1),"")</f>
        <v>0</v>
      </c>
      <c r="AW57" s="1028">
        <f t="shared" si="3"/>
        <v>0</v>
      </c>
      <c r="AX57" s="1028">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8" t="str">
        <f t="shared" si="0"/>
        <v>H01302</v>
      </c>
      <c r="AK58" s="1028" t="str">
        <f t="shared" si="0"/>
        <v>OCC SALAIRES COMM-VENDEUR</v>
      </c>
      <c r="AL58" s="1028">
        <f>IFERROR(INDEX(G58:R58,1,MATCH(Parametres!$B$3,G$1:R$1,0)-1)*IF(OR(F58="L",F58="S",F58="I"),-1,1),"")</f>
        <v>71632.36</v>
      </c>
      <c r="AM58" s="1028">
        <f t="shared" si="1"/>
        <v>6905.3300000000017</v>
      </c>
      <c r="AN58" s="1028">
        <f>INDEX(G58:R58,1,MATCH(Parametres!$B$3,G$1:R$1,0))*IF(OR(F58="L",F58="S",F58="I"),-1,1)</f>
        <v>78537.69</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3" t="str">
        <f t="shared" si="2"/>
        <v>H01302</v>
      </c>
      <c r="AU58" s="599" t="str">
        <f t="shared" si="2"/>
        <v>OCC SALAIRES COMM-VENDEUR</v>
      </c>
      <c r="AV58" s="1028">
        <f>IFERROR(INDEX(V58:AG58,1,MATCH(Parametres!$B$3,V$1:AG$1,0)-1)*IF(OR(C58="L",C58="S",C58="I"),-1,1),"")</f>
        <v>0</v>
      </c>
      <c r="AW58" s="1028">
        <f t="shared" si="3"/>
        <v>0</v>
      </c>
      <c r="AX58" s="1028">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8" t="str">
        <f t="shared" si="0"/>
        <v>H01303</v>
      </c>
      <c r="AK59" s="1028" t="str">
        <f t="shared" si="0"/>
        <v>OCC SALAIRES &amp; COMM - F&amp;I</v>
      </c>
      <c r="AL59" s="1028">
        <f>IFERROR(INDEX(G59:R59,1,MATCH(Parametres!$B$3,G$1:R$1,0)-1)*IF(OR(F59="L",F59="S",F59="I"),-1,1),"")</f>
        <v>20382.53</v>
      </c>
      <c r="AM59" s="1028">
        <f t="shared" si="1"/>
        <v>3603.4200000000019</v>
      </c>
      <c r="AN59" s="1028">
        <f>INDEX(G59:R59,1,MATCH(Parametres!$B$3,G$1:R$1,0))*IF(OR(F59="L",F59="S",F59="I"),-1,1)</f>
        <v>23985.95</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3" t="str">
        <f t="shared" si="2"/>
        <v>H01303</v>
      </c>
      <c r="AU59" s="599" t="str">
        <f t="shared" si="2"/>
        <v>OCC SALAIRES &amp; COMM - F&amp;I</v>
      </c>
      <c r="AV59" s="1028">
        <f>IFERROR(INDEX(V59:AG59,1,MATCH(Parametres!$B$3,V$1:AG$1,0)-1)*IF(OR(C59="L",C59="S",C59="I"),-1,1),"")</f>
        <v>0</v>
      </c>
      <c r="AW59" s="1028">
        <f t="shared" si="3"/>
        <v>0</v>
      </c>
      <c r="AX59" s="1028">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8" t="str">
        <f t="shared" si="0"/>
        <v>H01304</v>
      </c>
      <c r="AK60" s="1028" t="str">
        <f t="shared" si="0"/>
        <v>OCC LIVRAISON</v>
      </c>
      <c r="AL60" s="1028">
        <f>IFERROR(INDEX(G60:R60,1,MATCH(Parametres!$B$3,G$1:R$1,0)-1)*IF(OR(F60="L",F60="S",F60="I"),-1,1),"")</f>
        <v>96.62</v>
      </c>
      <c r="AM60" s="1028">
        <f t="shared" si="1"/>
        <v>-35.020000000000003</v>
      </c>
      <c r="AN60" s="1028">
        <f>INDEX(G60:R60,1,MATCH(Parametres!$B$3,G$1:R$1,0))*IF(OR(F60="L",F60="S",F60="I"),-1,1)</f>
        <v>61.6</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3" t="str">
        <f t="shared" si="2"/>
        <v>H01304</v>
      </c>
      <c r="AU60" s="599" t="str">
        <f t="shared" si="2"/>
        <v>OCC LIVRAISON</v>
      </c>
      <c r="AV60" s="1028">
        <f>IFERROR(INDEX(V60:AG60,1,MATCH(Parametres!$B$3,V$1:AG$1,0)-1)*IF(OR(C60="L",C60="S",C60="I"),-1,1),"")</f>
        <v>0</v>
      </c>
      <c r="AW60" s="1028">
        <f t="shared" si="3"/>
        <v>0</v>
      </c>
      <c r="AX60" s="1028">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8" t="str">
        <f t="shared" si="0"/>
        <v>H01305</v>
      </c>
      <c r="AK61" s="1028" t="str">
        <f t="shared" si="0"/>
        <v>OCC PRATIQUE DE GARANTIE</v>
      </c>
      <c r="AL61" s="1028">
        <f>IFERROR(INDEX(G61:R61,1,MATCH(Parametres!$B$3,G$1:R$1,0)-1)*IF(OR(F61="L",F61="S",F61="I"),-1,1),"")</f>
        <v>413.76</v>
      </c>
      <c r="AM61" s="1028">
        <f t="shared" si="1"/>
        <v>0</v>
      </c>
      <c r="AN61" s="1028">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3" t="str">
        <f t="shared" si="2"/>
        <v>H01305</v>
      </c>
      <c r="AU61" s="599" t="str">
        <f t="shared" si="2"/>
        <v>OCC PRATIQUE DE GARANTIE</v>
      </c>
      <c r="AV61" s="1028">
        <f>IFERROR(INDEX(V61:AG61,1,MATCH(Parametres!$B$3,V$1:AG$1,0)-1)*IF(OR(C61="L",C61="S",C61="I"),-1,1),"")</f>
        <v>0</v>
      </c>
      <c r="AW61" s="1028">
        <f t="shared" si="3"/>
        <v>0</v>
      </c>
      <c r="AX61" s="1028">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8" t="str">
        <f t="shared" si="0"/>
        <v>H01306</v>
      </c>
      <c r="AK62" s="1028" t="str">
        <f t="shared" si="0"/>
        <v>OCC TOT PUB &amp; PROMO VENTE</v>
      </c>
      <c r="AL62" s="1028">
        <f>IFERROR(INDEX(G62:R62,1,MATCH(Parametres!$B$3,G$1:R$1,0)-1)*IF(OR(F62="L",F62="S",F62="I"),-1,1),"")</f>
        <v>6937.24</v>
      </c>
      <c r="AM62" s="1028">
        <f t="shared" si="1"/>
        <v>373.78000000000065</v>
      </c>
      <c r="AN62" s="1028">
        <f>INDEX(G62:R62,1,MATCH(Parametres!$B$3,G$1:R$1,0))*IF(OR(F62="L",F62="S",F62="I"),-1,1)</f>
        <v>7311.02</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3" t="str">
        <f t="shared" si="2"/>
        <v>H01306</v>
      </c>
      <c r="AU62" s="599" t="str">
        <f t="shared" si="2"/>
        <v>OCC TOT PUB &amp; PROMO VENTE</v>
      </c>
      <c r="AV62" s="1028">
        <f>IFERROR(INDEX(V62:AG62,1,MATCH(Parametres!$B$3,V$1:AG$1,0)-1)*IF(OR(C62="L",C62="S",C62="I"),-1,1),"")</f>
        <v>0</v>
      </c>
      <c r="AW62" s="1028">
        <f t="shared" si="3"/>
        <v>0</v>
      </c>
      <c r="AX62" s="1028">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8" t="str">
        <f t="shared" si="0"/>
        <v>H01307</v>
      </c>
      <c r="AK63" s="1028" t="str">
        <f t="shared" si="0"/>
        <v>OCC COOP RABAIS HD PUB.</v>
      </c>
      <c r="AL63" s="1028">
        <f>IFERROR(INDEX(G63:R63,1,MATCH(Parametres!$B$3,G$1:R$1,0)-1)*IF(OR(F63="L",F63="S",F63="I"),-1,1),"")</f>
        <v>0</v>
      </c>
      <c r="AM63" s="1028">
        <f t="shared" si="1"/>
        <v>0</v>
      </c>
      <c r="AN63" s="1028">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3" t="str">
        <f t="shared" si="2"/>
        <v>H01307</v>
      </c>
      <c r="AU63" s="599" t="str">
        <f t="shared" si="2"/>
        <v>OCC COOP RABAIS HD PUB.</v>
      </c>
      <c r="AV63" s="1028">
        <f>IFERROR(INDEX(V63:AG63,1,MATCH(Parametres!$B$3,V$1:AG$1,0)-1)*IF(OR(C63="L",C63="S",C63="I"),-1,1),"")</f>
        <v>0</v>
      </c>
      <c r="AW63" s="1028">
        <f t="shared" si="3"/>
        <v>0</v>
      </c>
      <c r="AX63" s="1028">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8" t="str">
        <f t="shared" si="0"/>
        <v>H01308</v>
      </c>
      <c r="AK64" s="1028" t="str">
        <f t="shared" si="0"/>
        <v>OCC DEMONSTRATEURS</v>
      </c>
      <c r="AL64" s="1028">
        <f>IFERROR(INDEX(G64:R64,1,MATCH(Parametres!$B$3,G$1:R$1,0)-1)*IF(OR(F64="L",F64="S",F64="I"),-1,1),"")</f>
        <v>0</v>
      </c>
      <c r="AM64" s="1028">
        <f t="shared" si="1"/>
        <v>0</v>
      </c>
      <c r="AN64" s="1028">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3" t="str">
        <f t="shared" si="2"/>
        <v>H01308</v>
      </c>
      <c r="AU64" s="599" t="str">
        <f t="shared" si="2"/>
        <v>OCC DEMONSTRATEURS</v>
      </c>
      <c r="AV64" s="1028">
        <f>IFERROR(INDEX(V64:AG64,1,MATCH(Parametres!$B$3,V$1:AG$1,0)-1)*IF(OR(C64="L",C64="S",C64="I"),-1,1),"")</f>
        <v>0</v>
      </c>
      <c r="AW64" s="1028">
        <f t="shared" si="3"/>
        <v>0</v>
      </c>
      <c r="AX64" s="1028">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8" t="str">
        <f t="shared" si="0"/>
        <v>H01309</v>
      </c>
      <c r="AK65" s="1028" t="str">
        <f t="shared" si="0"/>
        <v>OCC ENT INVENTAIRE</v>
      </c>
      <c r="AL65" s="1028">
        <f>IFERROR(INDEX(G65:R65,1,MATCH(Parametres!$B$3,G$1:R$1,0)-1)*IF(OR(F65="L",F65="S",F65="I"),-1,1),"")</f>
        <v>108.9</v>
      </c>
      <c r="AM65" s="1028">
        <f t="shared" si="1"/>
        <v>27.97999999999999</v>
      </c>
      <c r="AN65" s="1028">
        <f>INDEX(G65:R65,1,MATCH(Parametres!$B$3,G$1:R$1,0))*IF(OR(F65="L",F65="S",F65="I"),-1,1)</f>
        <v>136.88</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3" t="str">
        <f t="shared" si="2"/>
        <v>H01309</v>
      </c>
      <c r="AU65" s="599" t="str">
        <f t="shared" si="2"/>
        <v>OCC ENT INVENTAIRE</v>
      </c>
      <c r="AV65" s="1028">
        <f>IFERROR(INDEX(V65:AG65,1,MATCH(Parametres!$B$3,V$1:AG$1,0)-1)*IF(OR(C65="L",C65="S",C65="I"),-1,1),"")</f>
        <v>0</v>
      </c>
      <c r="AW65" s="1028">
        <f t="shared" si="3"/>
        <v>0</v>
      </c>
      <c r="AX65" s="1028">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8" t="str">
        <f t="shared" si="0"/>
        <v>H01310</v>
      </c>
      <c r="AK66" s="1028" t="str">
        <f t="shared" si="0"/>
        <v>OCC FRAIS FINANCEMENT</v>
      </c>
      <c r="AL66" s="1028">
        <f>IFERROR(INDEX(G66:R66,1,MATCH(Parametres!$B$3,G$1:R$1,0)-1)*IF(OR(F66="L",F66="S",F66="I"),-1,1),"")</f>
        <v>2441.85</v>
      </c>
      <c r="AM66" s="1028">
        <f t="shared" si="1"/>
        <v>684.13999999999987</v>
      </c>
      <c r="AN66" s="1028">
        <f>INDEX(G66:R66,1,MATCH(Parametres!$B$3,G$1:R$1,0))*IF(OR(F66="L",F66="S",F66="I"),-1,1)</f>
        <v>3125.99</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3" t="str">
        <f t="shared" si="2"/>
        <v>H01310</v>
      </c>
      <c r="AU66" s="599" t="str">
        <f t="shared" si="2"/>
        <v>OCC FRAIS FINANCEMENT</v>
      </c>
      <c r="AV66" s="1028">
        <f>IFERROR(INDEX(V66:AG66,1,MATCH(Parametres!$B$3,V$1:AG$1,0)-1)*IF(OR(C66="L",C66="S",C66="I"),-1,1),"")</f>
        <v>0</v>
      </c>
      <c r="AW66" s="1028">
        <f t="shared" si="3"/>
        <v>0</v>
      </c>
      <c r="AX66" s="1028">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8" t="str">
        <f t="shared" si="0"/>
        <v>H01312</v>
      </c>
      <c r="AK67" s="1028" t="str">
        <f t="shared" si="0"/>
        <v>OCC FRAIS DE FINANCE</v>
      </c>
      <c r="AL67" s="1028">
        <f>IFERROR(INDEX(G67:R67,1,MATCH(Parametres!$B$3,G$1:R$1,0)-1)*IF(OR(F67="L",F67="S",F67="I"),-1,1),"")</f>
        <v>0</v>
      </c>
      <c r="AM67" s="1028">
        <f t="shared" si="1"/>
        <v>0</v>
      </c>
      <c r="AN67" s="1028">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3" t="str">
        <f t="shared" si="2"/>
        <v>H01312</v>
      </c>
      <c r="AU67" s="599" t="str">
        <f t="shared" si="2"/>
        <v>OCC FRAIS DE FINANCE</v>
      </c>
      <c r="AV67" s="1028">
        <f>IFERROR(INDEX(V67:AG67,1,MATCH(Parametres!$B$3,V$1:AG$1,0)-1)*IF(OR(C67="L",C67="S",C67="I"),-1,1),"")</f>
        <v>0</v>
      </c>
      <c r="AW67" s="1028">
        <f t="shared" si="3"/>
        <v>0</v>
      </c>
      <c r="AX67" s="1028">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8" t="str">
        <f t="shared" ref="AJ68:AK131" si="4">C68</f>
        <v>H01321</v>
      </c>
      <c r="AK68" s="1028" t="str">
        <f t="shared" si="4"/>
        <v>OCC SALAIRES-AUTRES</v>
      </c>
      <c r="AL68" s="1028">
        <f>IFERROR(INDEX(G68:R68,1,MATCH(Parametres!$B$3,G$1:R$1,0)-1)*IF(OR(F68="L",F68="S",F68="I"),-1,1),"")</f>
        <v>97128.26</v>
      </c>
      <c r="AM68" s="1028">
        <f t="shared" ref="AM68:AM131" si="5">AN68-AL68</f>
        <v>8899.36</v>
      </c>
      <c r="AN68" s="1028">
        <f>INDEX(G68:R68,1,MATCH(Parametres!$B$3,G$1:R$1,0))*IF(OR(F68="L",F68="S",F68="I"),-1,1)</f>
        <v>106027.62</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3" t="str">
        <f t="shared" ref="AT68:AU131" si="6">C68</f>
        <v>H01321</v>
      </c>
      <c r="AU68" s="599" t="str">
        <f t="shared" si="6"/>
        <v>OCC SALAIRES-AUTRES</v>
      </c>
      <c r="AV68" s="1028">
        <f>IFERROR(INDEX(V68:AG68,1,MATCH(Parametres!$B$3,V$1:AG$1,0)-1)*IF(OR(C68="L",C68="S",C68="I"),-1,1),"")</f>
        <v>0</v>
      </c>
      <c r="AW68" s="1028">
        <f t="shared" ref="AW68:AW131" si="7">AX68-AV68</f>
        <v>0</v>
      </c>
      <c r="AX68" s="1028">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8" t="str">
        <f t="shared" si="4"/>
        <v>H01323</v>
      </c>
      <c r="AK69" s="1028" t="str">
        <f t="shared" si="4"/>
        <v>OCC ABS. &amp; CONGES PAYES</v>
      </c>
      <c r="AL69" s="1028">
        <f>IFERROR(INDEX(G69:R69,1,MATCH(Parametres!$B$3,G$1:R$1,0)-1)*IF(OR(F69="L",F69="S",F69="I"),-1,1),"")</f>
        <v>25092.87</v>
      </c>
      <c r="AM69" s="1028">
        <f t="shared" si="5"/>
        <v>1747.3100000000013</v>
      </c>
      <c r="AN69" s="1028">
        <f>INDEX(G69:R69,1,MATCH(Parametres!$B$3,G$1:R$1,0))*IF(OR(F69="L",F69="S",F69="I"),-1,1)</f>
        <v>26840.18</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3" t="str">
        <f t="shared" si="6"/>
        <v>H01323</v>
      </c>
      <c r="AU69" s="599" t="str">
        <f t="shared" si="6"/>
        <v>OCC ABS. &amp; CONGES PAYES</v>
      </c>
      <c r="AV69" s="1028">
        <f>IFERROR(INDEX(V69:AG69,1,MATCH(Parametres!$B$3,V$1:AG$1,0)-1)*IF(OR(C69="L",C69="S",C69="I"),-1,1),"")</f>
        <v>0</v>
      </c>
      <c r="AW69" s="1028">
        <f t="shared" si="7"/>
        <v>0</v>
      </c>
      <c r="AX69" s="1028">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8" t="str">
        <f t="shared" si="4"/>
        <v>H01324</v>
      </c>
      <c r="AK70" s="1028" t="str">
        <f t="shared" si="4"/>
        <v>OCC CSST</v>
      </c>
      <c r="AL70" s="1028">
        <f>IFERROR(INDEX(G70:R70,1,MATCH(Parametres!$B$3,G$1:R$1,0)-1)*IF(OR(F70="L",F70="S",F70="I"),-1,1),"")</f>
        <v>0</v>
      </c>
      <c r="AM70" s="1028">
        <f t="shared" si="5"/>
        <v>0</v>
      </c>
      <c r="AN70" s="1028">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3" t="str">
        <f t="shared" si="6"/>
        <v>H01324</v>
      </c>
      <c r="AU70" s="599" t="str">
        <f t="shared" si="6"/>
        <v>OCC CSST</v>
      </c>
      <c r="AV70" s="1028">
        <f>IFERROR(INDEX(V70:AG70,1,MATCH(Parametres!$B$3,V$1:AG$1,0)-1)*IF(OR(C70="L",C70="S",C70="I"),-1,1),"")</f>
        <v>0</v>
      </c>
      <c r="AW70" s="1028">
        <f t="shared" si="7"/>
        <v>0</v>
      </c>
      <c r="AX70" s="1028">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8" t="str">
        <f t="shared" si="4"/>
        <v>H01325</v>
      </c>
      <c r="AK71" s="1028" t="str">
        <f t="shared" si="4"/>
        <v>OCC ASSURANCE CHOMAGE</v>
      </c>
      <c r="AL71" s="1028">
        <f>IFERROR(INDEX(G71:R71,1,MATCH(Parametres!$B$3,G$1:R$1,0)-1)*IF(OR(F71="L",F71="S",F71="I"),-1,1),"")</f>
        <v>0</v>
      </c>
      <c r="AM71" s="1028">
        <f t="shared" si="5"/>
        <v>0</v>
      </c>
      <c r="AN71" s="1028">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3" t="str">
        <f t="shared" si="6"/>
        <v>H01325</v>
      </c>
      <c r="AU71" s="599" t="str">
        <f t="shared" si="6"/>
        <v>OCC ASSURANCE CHOMAGE</v>
      </c>
      <c r="AV71" s="1028">
        <f>IFERROR(INDEX(V71:AG71,1,MATCH(Parametres!$B$3,V$1:AG$1,0)-1)*IF(OR(C71="L",C71="S",C71="I"),-1,1),"")</f>
        <v>0</v>
      </c>
      <c r="AW71" s="1028">
        <f t="shared" si="7"/>
        <v>0</v>
      </c>
      <c r="AX71" s="1028">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8" t="str">
        <f t="shared" si="4"/>
        <v>H01326</v>
      </c>
      <c r="AK72" s="1028" t="str">
        <f t="shared" si="4"/>
        <v>OCC ASSURANCE GROUPE</v>
      </c>
      <c r="AL72" s="1028">
        <f>IFERROR(INDEX(G72:R72,1,MATCH(Parametres!$B$3,G$1:R$1,0)-1)*IF(OR(F72="L",F72="S",F72="I"),-1,1),"")</f>
        <v>3111.9</v>
      </c>
      <c r="AM72" s="1028">
        <f t="shared" si="5"/>
        <v>280.52999999999975</v>
      </c>
      <c r="AN72" s="1028">
        <f>INDEX(G72:R72,1,MATCH(Parametres!$B$3,G$1:R$1,0))*IF(OR(F72="L",F72="S",F72="I"),-1,1)</f>
        <v>3392.43</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3" t="str">
        <f t="shared" si="6"/>
        <v>H01326</v>
      </c>
      <c r="AU72" s="599" t="str">
        <f t="shared" si="6"/>
        <v>OCC ASSURANCE GROUPE</v>
      </c>
      <c r="AV72" s="1028">
        <f>IFERROR(INDEX(V72:AG72,1,MATCH(Parametres!$B$3,V$1:AG$1,0)-1)*IF(OR(C72="L",C72="S",C72="I"),-1,1),"")</f>
        <v>0</v>
      </c>
      <c r="AW72" s="1028">
        <f t="shared" si="7"/>
        <v>0</v>
      </c>
      <c r="AX72" s="1028">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8" t="str">
        <f t="shared" si="4"/>
        <v>H01327</v>
      </c>
      <c r="AK73" s="1028" t="str">
        <f t="shared" si="4"/>
        <v>OCC AUTRES AV. SOCIAUX</v>
      </c>
      <c r="AL73" s="1028">
        <f>IFERROR(INDEX(G73:R73,1,MATCH(Parametres!$B$3,G$1:R$1,0)-1)*IF(OR(F73="L",F73="S",F73="I"),-1,1),"")</f>
        <v>37330.11</v>
      </c>
      <c r="AM73" s="1028">
        <f t="shared" si="5"/>
        <v>1859</v>
      </c>
      <c r="AN73" s="1028">
        <f>INDEX(G73:R73,1,MATCH(Parametres!$B$3,G$1:R$1,0))*IF(OR(F73="L",F73="S",F73="I"),-1,1)</f>
        <v>39189.11</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3" t="str">
        <f t="shared" si="6"/>
        <v>H01327</v>
      </c>
      <c r="AU73" s="599" t="str">
        <f t="shared" si="6"/>
        <v>OCC AUTRES AV. SOCIAUX</v>
      </c>
      <c r="AV73" s="1028">
        <f>IFERROR(INDEX(V73:AG73,1,MATCH(Parametres!$B$3,V$1:AG$1,0)-1)*IF(OR(C73="L",C73="S",C73="I"),-1,1),"")</f>
        <v>0</v>
      </c>
      <c r="AW73" s="1028">
        <f t="shared" si="7"/>
        <v>0</v>
      </c>
      <c r="AX73" s="1028">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8" t="str">
        <f t="shared" si="4"/>
        <v>H01328</v>
      </c>
      <c r="AK74" s="1028" t="str">
        <f t="shared" si="4"/>
        <v>OCC FORMATION</v>
      </c>
      <c r="AL74" s="1028">
        <f>IFERROR(INDEX(G74:R74,1,MATCH(Parametres!$B$3,G$1:R$1,0)-1)*IF(OR(F74="L",F74="S",F74="I"),-1,1),"")</f>
        <v>0</v>
      </c>
      <c r="AM74" s="1028">
        <f t="shared" si="5"/>
        <v>0</v>
      </c>
      <c r="AN74" s="1028">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3" t="str">
        <f t="shared" si="6"/>
        <v>H01328</v>
      </c>
      <c r="AU74" s="599" t="str">
        <f t="shared" si="6"/>
        <v>OCC FORMATION</v>
      </c>
      <c r="AV74" s="1028">
        <f>IFERROR(INDEX(V74:AG74,1,MATCH(Parametres!$B$3,V$1:AG$1,0)-1)*IF(OR(C74="L",C74="S",C74="I"),-1,1),"")</f>
        <v>0</v>
      </c>
      <c r="AW74" s="1028">
        <f t="shared" si="7"/>
        <v>0</v>
      </c>
      <c r="AX74" s="1028">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8" t="str">
        <f t="shared" si="4"/>
        <v>H01330</v>
      </c>
      <c r="AK75" s="1028" t="str">
        <f t="shared" si="4"/>
        <v>OCC PAPETRIE-FOUR. BUREAU</v>
      </c>
      <c r="AL75" s="1028">
        <f>IFERROR(INDEX(G75:R75,1,MATCH(Parametres!$B$3,G$1:R$1,0)-1)*IF(OR(F75="L",F75="S",F75="I"),-1,1),"")</f>
        <v>5030.71</v>
      </c>
      <c r="AM75" s="1028">
        <f t="shared" si="5"/>
        <v>761.82999999999993</v>
      </c>
      <c r="AN75" s="1028">
        <f>INDEX(G75:R75,1,MATCH(Parametres!$B$3,G$1:R$1,0))*IF(OR(F75="L",F75="S",F75="I"),-1,1)</f>
        <v>5792.54</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3" t="str">
        <f t="shared" si="6"/>
        <v>H01330</v>
      </c>
      <c r="AU75" s="599" t="str">
        <f t="shared" si="6"/>
        <v>OCC PAPETRIE-FOUR. BUREAU</v>
      </c>
      <c r="AV75" s="1028">
        <f>IFERROR(INDEX(V75:AG75,1,MATCH(Parametres!$B$3,V$1:AG$1,0)-1)*IF(OR(C75="L",C75="S",C75="I"),-1,1),"")</f>
        <v>0</v>
      </c>
      <c r="AW75" s="1028">
        <f t="shared" si="7"/>
        <v>0</v>
      </c>
      <c r="AX75" s="1028">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8" t="str">
        <f t="shared" si="4"/>
        <v>H01331</v>
      </c>
      <c r="AK76" s="1028" t="str">
        <f t="shared" si="4"/>
        <v>OCC OUTIL-FOUR. DIVERS</v>
      </c>
      <c r="AL76" s="1028">
        <f>IFERROR(INDEX(G76:R76,1,MATCH(Parametres!$B$3,G$1:R$1,0)-1)*IF(OR(F76="L",F76="S",F76="I"),-1,1),"")</f>
        <v>0</v>
      </c>
      <c r="AM76" s="1028">
        <f t="shared" si="5"/>
        <v>0</v>
      </c>
      <c r="AN76" s="1028">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3" t="str">
        <f t="shared" si="6"/>
        <v>H01331</v>
      </c>
      <c r="AU76" s="599" t="str">
        <f t="shared" si="6"/>
        <v>OCC OUTIL-FOUR. DIVERS</v>
      </c>
      <c r="AV76" s="1028">
        <f>IFERROR(INDEX(V76:AG76,1,MATCH(Parametres!$B$3,V$1:AG$1,0)-1)*IF(OR(C76="L",C76="S",C76="I"),-1,1),"")</f>
        <v>0</v>
      </c>
      <c r="AW76" s="1028">
        <f t="shared" si="7"/>
        <v>0</v>
      </c>
      <c r="AX76" s="1028">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8" t="str">
        <f t="shared" si="4"/>
        <v>H01334</v>
      </c>
      <c r="AK77" s="1028" t="str">
        <f t="shared" si="4"/>
        <v>OCC UNIFORMES-SALOPETTES</v>
      </c>
      <c r="AL77" s="1028">
        <f>IFERROR(INDEX(G77:R77,1,MATCH(Parametres!$B$3,G$1:R$1,0)-1)*IF(OR(F77="L",F77="S",F77="I"),-1,1),"")</f>
        <v>0</v>
      </c>
      <c r="AM77" s="1028">
        <f t="shared" si="5"/>
        <v>0</v>
      </c>
      <c r="AN77" s="1028">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3" t="str">
        <f t="shared" si="6"/>
        <v>H01334</v>
      </c>
      <c r="AU77" s="599" t="str">
        <f t="shared" si="6"/>
        <v>OCC UNIFORMES-SALOPETTES</v>
      </c>
      <c r="AV77" s="1028">
        <f>IFERROR(INDEX(V77:AG77,1,MATCH(Parametres!$B$3,V$1:AG$1,0)-1)*IF(OR(C77="L",C77="S",C77="I"),-1,1),"")</f>
        <v>0</v>
      </c>
      <c r="AW77" s="1028">
        <f t="shared" si="7"/>
        <v>0</v>
      </c>
      <c r="AX77" s="1028">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8" t="str">
        <f t="shared" si="4"/>
        <v>H01335</v>
      </c>
      <c r="AK78" s="1028" t="str">
        <f t="shared" si="4"/>
        <v>OCC CONCIERGE-NETTOYAGE</v>
      </c>
      <c r="AL78" s="1028">
        <f>IFERROR(INDEX(G78:R78,1,MATCH(Parametres!$B$3,G$1:R$1,0)-1)*IF(OR(F78="L",F78="S",F78="I"),-1,1),"")</f>
        <v>2665</v>
      </c>
      <c r="AM78" s="1028">
        <f t="shared" si="5"/>
        <v>1365</v>
      </c>
      <c r="AN78" s="1028">
        <f>INDEX(G78:R78,1,MATCH(Parametres!$B$3,G$1:R$1,0))*IF(OR(F78="L",F78="S",F78="I"),-1,1)</f>
        <v>4030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3" t="str">
        <f t="shared" si="6"/>
        <v>H01335</v>
      </c>
      <c r="AU78" s="599" t="str">
        <f t="shared" si="6"/>
        <v>OCC CONCIERGE-NETTOYAGE</v>
      </c>
      <c r="AV78" s="1028">
        <f>IFERROR(INDEX(V78:AG78,1,MATCH(Parametres!$B$3,V$1:AG$1,0)-1)*IF(OR(C78="L",C78="S",C78="I"),-1,1),"")</f>
        <v>0</v>
      </c>
      <c r="AW78" s="1028">
        <f t="shared" si="7"/>
        <v>0</v>
      </c>
      <c r="AX78" s="1028">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8" t="str">
        <f t="shared" si="4"/>
        <v>H01340</v>
      </c>
      <c r="AK79" s="1028" t="str">
        <f t="shared" si="4"/>
        <v>OCC ENT EQUIPMENT</v>
      </c>
      <c r="AL79" s="1028">
        <f>IFERROR(INDEX(G79:R79,1,MATCH(Parametres!$B$3,G$1:R$1,0)-1)*IF(OR(F79="L",F79="S",F79="I"),-1,1),"")</f>
        <v>437.79</v>
      </c>
      <c r="AM79" s="1028">
        <f t="shared" si="5"/>
        <v>39.799999999999955</v>
      </c>
      <c r="AN79" s="1028">
        <f>INDEX(G79:R79,1,MATCH(Parametres!$B$3,G$1:R$1,0))*IF(OR(F79="L",F79="S",F79="I"),-1,1)</f>
        <v>477.59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3" t="str">
        <f t="shared" si="6"/>
        <v>H01340</v>
      </c>
      <c r="AU79" s="599" t="str">
        <f t="shared" si="6"/>
        <v>OCC ENT EQUIPMENT</v>
      </c>
      <c r="AV79" s="1028">
        <f>IFERROR(INDEX(V79:AG79,1,MATCH(Parametres!$B$3,V$1:AG$1,0)-1)*IF(OR(C79="L",C79="S",C79="I"),-1,1),"")</f>
        <v>0</v>
      </c>
      <c r="AW79" s="1028">
        <f t="shared" si="7"/>
        <v>0</v>
      </c>
      <c r="AX79" s="1028">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8" t="str">
        <f t="shared" si="4"/>
        <v>H01341</v>
      </c>
      <c r="AK80" s="1028" t="str">
        <f t="shared" si="4"/>
        <v>OCC VEH DE SERVITUDES</v>
      </c>
      <c r="AL80" s="1028">
        <f>IFERROR(INDEX(G80:R80,1,MATCH(Parametres!$B$3,G$1:R$1,0)-1)*IF(OR(F80="L",F80="S",F80="I"),-1,1),"")</f>
        <v>0</v>
      </c>
      <c r="AM80" s="1028">
        <f t="shared" si="5"/>
        <v>0</v>
      </c>
      <c r="AN80" s="1028">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3" t="str">
        <f t="shared" si="6"/>
        <v>H01341</v>
      </c>
      <c r="AU80" s="599" t="str">
        <f t="shared" si="6"/>
        <v>OCC VEH DE SERVITUDES</v>
      </c>
      <c r="AV80" s="1028">
        <f>IFERROR(INDEX(V80:AG80,1,MATCH(Parametres!$B$3,V$1:AG$1,0)-1)*IF(OR(C80="L",C80="S",C80="I"),-1,1),"")</f>
        <v>0</v>
      </c>
      <c r="AW80" s="1028">
        <f t="shared" si="7"/>
        <v>0</v>
      </c>
      <c r="AX80" s="1028">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8" t="str">
        <f t="shared" si="4"/>
        <v>H01343</v>
      </c>
      <c r="AK81" s="1028" t="str">
        <f t="shared" si="4"/>
        <v>OCC LOCATION EQUIPEMENT</v>
      </c>
      <c r="AL81" s="1028">
        <f>IFERROR(INDEX(G81:R81,1,MATCH(Parametres!$B$3,G$1:R$1,0)-1)*IF(OR(F81="L",F81="S",F81="I"),-1,1),"")</f>
        <v>0</v>
      </c>
      <c r="AM81" s="1028">
        <f t="shared" si="5"/>
        <v>0</v>
      </c>
      <c r="AN81" s="1028">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3" t="str">
        <f t="shared" si="6"/>
        <v>H01343</v>
      </c>
      <c r="AU81" s="599" t="str">
        <f t="shared" si="6"/>
        <v>OCC LOCATION EQUIPEMENT</v>
      </c>
      <c r="AV81" s="1028">
        <f>IFERROR(INDEX(V81:AG81,1,MATCH(Parametres!$B$3,V$1:AG$1,0)-1)*IF(OR(C81="L",C81="S",C81="I"),-1,1),"")</f>
        <v>0</v>
      </c>
      <c r="AW81" s="1028">
        <f t="shared" si="7"/>
        <v>0</v>
      </c>
      <c r="AX81" s="1028">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8" t="str">
        <f t="shared" si="4"/>
        <v>H01344</v>
      </c>
      <c r="AK82" s="1028" t="str">
        <f t="shared" si="4"/>
        <v>OCC TRAITEMENT DONNEES</v>
      </c>
      <c r="AL82" s="1028">
        <f>IFERROR(INDEX(G82:R82,1,MATCH(Parametres!$B$3,G$1:R$1,0)-1)*IF(OR(F82="L",F82="S",F82="I"),-1,1),"")</f>
        <v>12997.15</v>
      </c>
      <c r="AM82" s="1028">
        <f t="shared" si="5"/>
        <v>1620.4099999999999</v>
      </c>
      <c r="AN82" s="1028">
        <f>INDEX(G82:R82,1,MATCH(Parametres!$B$3,G$1:R$1,0))*IF(OR(F82="L",F82="S",F82="I"),-1,1)</f>
        <v>14617.56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3" t="str">
        <f t="shared" si="6"/>
        <v>H01344</v>
      </c>
      <c r="AU82" s="599" t="str">
        <f t="shared" si="6"/>
        <v>OCC TRAITEMENT DONNEES</v>
      </c>
      <c r="AV82" s="1028">
        <f>IFERROR(INDEX(V82:AG82,1,MATCH(Parametres!$B$3,V$1:AG$1,0)-1)*IF(OR(C82="L",C82="S",C82="I"),-1,1),"")</f>
        <v>0</v>
      </c>
      <c r="AW82" s="1028">
        <f t="shared" si="7"/>
        <v>0</v>
      </c>
      <c r="AX82" s="1028">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8" t="str">
        <f t="shared" si="4"/>
        <v>H01345</v>
      </c>
      <c r="AK83" s="1028" t="str">
        <f t="shared" si="4"/>
        <v>OCC FRAIS REPRES/REPAS</v>
      </c>
      <c r="AL83" s="1028">
        <f>IFERROR(INDEX(G83:R83,1,MATCH(Parametres!$B$3,G$1:R$1,0)-1)*IF(OR(F83="L",F83="S",F83="I"),-1,1),"")</f>
        <v>4526.25</v>
      </c>
      <c r="AM83" s="1028">
        <f t="shared" si="5"/>
        <v>450.77000000000044</v>
      </c>
      <c r="AN83" s="1028">
        <f>INDEX(G83:R83,1,MATCH(Parametres!$B$3,G$1:R$1,0))*IF(OR(F83="L",F83="S",F83="I"),-1,1)</f>
        <v>4977.0200000000004</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3" t="str">
        <f t="shared" si="6"/>
        <v>H01345</v>
      </c>
      <c r="AU83" s="599" t="str">
        <f t="shared" si="6"/>
        <v>OCC FRAIS REPRES/REPAS</v>
      </c>
      <c r="AV83" s="1028">
        <f>IFERROR(INDEX(V83:AG83,1,MATCH(Parametres!$B$3,V$1:AG$1,0)-1)*IF(OR(C83="L",C83="S",C83="I"),-1,1),"")</f>
        <v>0</v>
      </c>
      <c r="AW83" s="1028">
        <f t="shared" si="7"/>
        <v>0</v>
      </c>
      <c r="AX83" s="1028">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8" t="str">
        <f t="shared" si="4"/>
        <v>H01346</v>
      </c>
      <c r="AK84" s="1028" t="str">
        <f t="shared" si="4"/>
        <v>OCC DEPLACEMENT-REPRESENT</v>
      </c>
      <c r="AL84" s="1028">
        <f>IFERROR(INDEX(G84:R84,1,MATCH(Parametres!$B$3,G$1:R$1,0)-1)*IF(OR(F84="L",F84="S",F84="I"),-1,1),"")</f>
        <v>0</v>
      </c>
      <c r="AM84" s="1028">
        <f t="shared" si="5"/>
        <v>0</v>
      </c>
      <c r="AN84" s="1028">
        <f>INDEX(G84:R84,1,MATCH(Parametres!$B$3,G$1:R$1,0))*IF(OR(F84="L",F84="S",F84="I"),-1,1)</f>
        <v>0</v>
      </c>
      <c r="AO84" s="598" t="str">
        <f>+VLOOKUP($AJ84,Data_Validation!$A:$D,1,0)</f>
        <v>H01346</v>
      </c>
      <c r="AP84" s="598" t="str">
        <f>+VLOOKUP($AJ84,Data_Validation!$A:$D,3,0)</f>
        <v>Véhicules usagés</v>
      </c>
      <c r="AQ84" s="598" t="str">
        <f>+VLOOKUP($AJ84,Data_Validation!$A:$D,4,0)</f>
        <v>Frais de déplacement</v>
      </c>
      <c r="AR84" s="598" t="s">
        <v>299</v>
      </c>
      <c r="AS84" s="598">
        <f>+VLOOKUP($AJ84,Data_Validation!$A:$E,5,0)</f>
        <v>0</v>
      </c>
      <c r="AT84" s="1033" t="str">
        <f t="shared" si="6"/>
        <v>H01346</v>
      </c>
      <c r="AU84" s="599" t="str">
        <f t="shared" si="6"/>
        <v>OCC DEPLACEMENT-REPRESENT</v>
      </c>
      <c r="AV84" s="1028">
        <f>IFERROR(INDEX(V84:AG84,1,MATCH(Parametres!$B$3,V$1:AG$1,0)-1)*IF(OR(C84="L",C84="S",C84="I"),-1,1),"")</f>
        <v>0</v>
      </c>
      <c r="AW84" s="1028">
        <f t="shared" si="7"/>
        <v>0</v>
      </c>
      <c r="AX84" s="1028">
        <f>INDEX(V84:AG84,1,MATCH(Parametres!$B$3,V$1:AG$1,0))*IF(OR(C84="L",C84="S",C84="I"),-1,1)</f>
        <v>0</v>
      </c>
      <c r="AY84" s="598" t="s">
        <v>337</v>
      </c>
      <c r="AZ84" s="598">
        <f>+VLOOKUP($AJ84,Data_Validation!$A:$E,5,0)</f>
        <v>0</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8" t="str">
        <f t="shared" si="4"/>
        <v>H01347</v>
      </c>
      <c r="AK85" s="1028" t="str">
        <f t="shared" si="4"/>
        <v>OCC TELEPHONE-TELEGRAMMES</v>
      </c>
      <c r="AL85" s="1028">
        <f>IFERROR(INDEX(G85:R85,1,MATCH(Parametres!$B$3,G$1:R$1,0)-1)*IF(OR(F85="L",F85="S",F85="I"),-1,1),"")</f>
        <v>782.17</v>
      </c>
      <c r="AM85" s="1028">
        <f t="shared" si="5"/>
        <v>76.100000000000023</v>
      </c>
      <c r="AN85" s="1028">
        <f>INDEX(G85:R85,1,MATCH(Parametres!$B$3,G$1:R$1,0))*IF(OR(F85="L",F85="S",F85="I"),-1,1)</f>
        <v>858.27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3" t="str">
        <f t="shared" si="6"/>
        <v>H01347</v>
      </c>
      <c r="AU85" s="599" t="str">
        <f t="shared" si="6"/>
        <v>OCC TELEPHONE-TELEGRAMMES</v>
      </c>
      <c r="AV85" s="1028">
        <f>IFERROR(INDEX(V85:AG85,1,MATCH(Parametres!$B$3,V$1:AG$1,0)-1)*IF(OR(C85="L",C85="S",C85="I"),-1,1),"")</f>
        <v>0</v>
      </c>
      <c r="AW85" s="1028">
        <f t="shared" si="7"/>
        <v>0</v>
      </c>
      <c r="AX85" s="1028">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8" t="str">
        <f t="shared" si="4"/>
        <v>H01348</v>
      </c>
      <c r="AK86" s="1028" t="str">
        <f t="shared" si="4"/>
        <v>OCC FRAIS POSTAUX</v>
      </c>
      <c r="AL86" s="1028">
        <f>IFERROR(INDEX(G86:R86,1,MATCH(Parametres!$B$3,G$1:R$1,0)-1)*IF(OR(F86="L",F86="S",F86="I"),-1,1),"")</f>
        <v>0</v>
      </c>
      <c r="AM86" s="1028">
        <f t="shared" si="5"/>
        <v>0</v>
      </c>
      <c r="AN86" s="1028">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3" t="str">
        <f t="shared" si="6"/>
        <v>H01348</v>
      </c>
      <c r="AU86" s="599" t="str">
        <f t="shared" si="6"/>
        <v>OCC FRAIS POSTAUX</v>
      </c>
      <c r="AV86" s="1028">
        <f>IFERROR(INDEX(V86:AG86,1,MATCH(Parametres!$B$3,V$1:AG$1,0)-1)*IF(OR(C86="L",C86="S",C86="I"),-1,1),"")</f>
        <v>0</v>
      </c>
      <c r="AW86" s="1028">
        <f t="shared" si="7"/>
        <v>0</v>
      </c>
      <c r="AX86" s="1028">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8" t="str">
        <f t="shared" si="4"/>
        <v>H01349</v>
      </c>
      <c r="AK87" s="1028" t="str">
        <f t="shared" si="4"/>
        <v>OCC FRET &amp; MESSAGERIE</v>
      </c>
      <c r="AL87" s="1028">
        <f>IFERROR(INDEX(G87:R87,1,MATCH(Parametres!$B$3,G$1:R$1,0)-1)*IF(OR(F87="L",F87="S",F87="I"),-1,1),"")</f>
        <v>0</v>
      </c>
      <c r="AM87" s="1028">
        <f t="shared" si="5"/>
        <v>0</v>
      </c>
      <c r="AN87" s="1028">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3" t="str">
        <f t="shared" si="6"/>
        <v>H01349</v>
      </c>
      <c r="AU87" s="599" t="str">
        <f t="shared" si="6"/>
        <v>OCC FRET &amp; MESSAGERIE</v>
      </c>
      <c r="AV87" s="1028">
        <f>IFERROR(INDEX(V87:AG87,1,MATCH(Parametres!$B$3,V$1:AG$1,0)-1)*IF(OR(C87="L",C87="S",C87="I"),-1,1),"")</f>
        <v>0</v>
      </c>
      <c r="AW87" s="1028">
        <f t="shared" si="7"/>
        <v>0</v>
      </c>
      <c r="AX87" s="1028">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8" t="str">
        <f t="shared" si="4"/>
        <v>H01352</v>
      </c>
      <c r="AK88" s="1028" t="str">
        <f t="shared" si="4"/>
        <v>OCC FRAIS DIVERS</v>
      </c>
      <c r="AL88" s="1028">
        <f>IFERROR(INDEX(G88:R88,1,MATCH(Parametres!$B$3,G$1:R$1,0)-1)*IF(OR(F88="L",F88="S",F88="I"),-1,1),"")</f>
        <v>62.5</v>
      </c>
      <c r="AM88" s="1028">
        <f t="shared" si="5"/>
        <v>0</v>
      </c>
      <c r="AN88" s="1028">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3" t="str">
        <f t="shared" si="6"/>
        <v>H01352</v>
      </c>
      <c r="AU88" s="599" t="str">
        <f t="shared" si="6"/>
        <v>OCC FRAIS DIVERS</v>
      </c>
      <c r="AV88" s="1028">
        <f>IFERROR(INDEX(V88:AG88,1,MATCH(Parametres!$B$3,V$1:AG$1,0)-1)*IF(OR(C88="L",C88="S",C88="I"),-1,1),"")</f>
        <v>0</v>
      </c>
      <c r="AW88" s="1028">
        <f t="shared" si="7"/>
        <v>0</v>
      </c>
      <c r="AX88" s="1028">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8" t="str">
        <f t="shared" si="4"/>
        <v>H01360</v>
      </c>
      <c r="AK89" s="1028" t="str">
        <f t="shared" si="4"/>
        <v>OCC LOYER INT HYPOTH.</v>
      </c>
      <c r="AL89" s="1028">
        <f>IFERROR(INDEX(G89:R89,1,MATCH(Parametres!$B$3,G$1:R$1,0)-1)*IF(OR(F89="L",F89="S",F89="I"),-1,1),"")</f>
        <v>260000</v>
      </c>
      <c r="AM89" s="1028">
        <f t="shared" si="5"/>
        <v>32500</v>
      </c>
      <c r="AN89" s="1028">
        <f>INDEX(G89:R89,1,MATCH(Parametres!$B$3,G$1:R$1,0))*IF(OR(F89="L",F89="S",F89="I"),-1,1)</f>
        <v>292500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3" t="str">
        <f t="shared" si="6"/>
        <v>H01360</v>
      </c>
      <c r="AU89" s="599" t="str">
        <f t="shared" si="6"/>
        <v>OCC LOYER INT HYPOTH.</v>
      </c>
      <c r="AV89" s="1028">
        <f>IFERROR(INDEX(V89:AG89,1,MATCH(Parametres!$B$3,V$1:AG$1,0)-1)*IF(OR(C89="L",C89="S",C89="I"),-1,1),"")</f>
        <v>0</v>
      </c>
      <c r="AW89" s="1028">
        <f t="shared" si="7"/>
        <v>0</v>
      </c>
      <c r="AX89" s="1028">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8" t="str">
        <f t="shared" si="4"/>
        <v>H01361</v>
      </c>
      <c r="AK90" s="1028" t="str">
        <f t="shared" si="4"/>
        <v>OCC AMORT AMELIOR  LOC</v>
      </c>
      <c r="AL90" s="1028">
        <f>IFERROR(INDEX(G90:R90,1,MATCH(Parametres!$B$3,G$1:R$1,0)-1)*IF(OR(F90="L",F90="S",F90="I"),-1,1),"")</f>
        <v>1182.04</v>
      </c>
      <c r="AM90" s="1028">
        <f t="shared" si="5"/>
        <v>126.56999999999994</v>
      </c>
      <c r="AN90" s="1028">
        <f>INDEX(G90:R90,1,MATCH(Parametres!$B$3,G$1:R$1,0))*IF(OR(F90="L",F90="S",F90="I"),-1,1)</f>
        <v>1308.6099999999999</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3" t="str">
        <f t="shared" si="6"/>
        <v>H01361</v>
      </c>
      <c r="AU90" s="599" t="str">
        <f t="shared" si="6"/>
        <v>OCC AMORT AMELIOR  LOC</v>
      </c>
      <c r="AV90" s="1028">
        <f>IFERROR(INDEX(V90:AG90,1,MATCH(Parametres!$B$3,V$1:AG$1,0)-1)*IF(OR(C90="L",C90="S",C90="I"),-1,1),"")</f>
        <v>0</v>
      </c>
      <c r="AW90" s="1028">
        <f t="shared" si="7"/>
        <v>0</v>
      </c>
      <c r="AX90" s="1028">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8" t="str">
        <f t="shared" si="4"/>
        <v>H01362</v>
      </c>
      <c r="AK91" s="1028" t="str">
        <f t="shared" si="4"/>
        <v>OCC ENTRERIEN PROPRIÉTÉ</v>
      </c>
      <c r="AL91" s="1028">
        <f>IFERROR(INDEX(G91:R91,1,MATCH(Parametres!$B$3,G$1:R$1,0)-1)*IF(OR(F91="L",F91="S",F91="I"),-1,1),"")</f>
        <v>21996.73</v>
      </c>
      <c r="AM91" s="1028">
        <f t="shared" si="5"/>
        <v>1619.0299999999988</v>
      </c>
      <c r="AN91" s="1028">
        <f>INDEX(G91:R91,1,MATCH(Parametres!$B$3,G$1:R$1,0))*IF(OR(F91="L",F91="S",F91="I"),-1,1)</f>
        <v>23615.759999999998</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3" t="str">
        <f t="shared" si="6"/>
        <v>H01362</v>
      </c>
      <c r="AU91" s="599" t="str">
        <f t="shared" si="6"/>
        <v>OCC ENTRERIEN PROPRIÉTÉ</v>
      </c>
      <c r="AV91" s="1028">
        <f>IFERROR(INDEX(V91:AG91,1,MATCH(Parametres!$B$3,V$1:AG$1,0)-1)*IF(OR(C91="L",C91="S",C91="I"),-1,1),"")</f>
        <v>0</v>
      </c>
      <c r="AW91" s="1028">
        <f t="shared" si="7"/>
        <v>0</v>
      </c>
      <c r="AX91" s="1028">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8" t="str">
        <f t="shared" si="4"/>
        <v>H01363</v>
      </c>
      <c r="AK92" s="1028" t="str">
        <f t="shared" si="4"/>
        <v>OCC TAXES PROPRIÉTÉ</v>
      </c>
      <c r="AL92" s="1028">
        <f>IFERROR(INDEX(G92:R92,1,MATCH(Parametres!$B$3,G$1:R$1,0)-1)*IF(OR(F92="L",F92="S",F92="I"),-1,1),"")</f>
        <v>113540.96</v>
      </c>
      <c r="AM92" s="1028">
        <f t="shared" si="5"/>
        <v>17018.979999999996</v>
      </c>
      <c r="AN92" s="1028">
        <f>INDEX(G92:R92,1,MATCH(Parametres!$B$3,G$1:R$1,0))*IF(OR(F92="L",F92="S",F92="I"),-1,1)</f>
        <v>130559.94</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3" t="str">
        <f t="shared" si="6"/>
        <v>H01363</v>
      </c>
      <c r="AU92" s="599" t="str">
        <f t="shared" si="6"/>
        <v>OCC TAXES PROPRIÉTÉ</v>
      </c>
      <c r="AV92" s="1028">
        <f>IFERROR(INDEX(V92:AG92,1,MATCH(Parametres!$B$3,V$1:AG$1,0)-1)*IF(OR(C92="L",C92="S",C92="I"),-1,1),"")</f>
        <v>0</v>
      </c>
      <c r="AW92" s="1028">
        <f t="shared" si="7"/>
        <v>0</v>
      </c>
      <c r="AX92" s="1028">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8" t="str">
        <f t="shared" si="4"/>
        <v>H01364</v>
      </c>
      <c r="AK93" s="1028" t="str">
        <f t="shared" si="4"/>
        <v>OCC ASSURANCE BATIMENT</v>
      </c>
      <c r="AL93" s="1028">
        <f>IFERROR(INDEX(G93:R93,1,MATCH(Parametres!$B$3,G$1:R$1,0)-1)*IF(OR(F93="L",F93="S",F93="I"),-1,1),"")</f>
        <v>9330.68</v>
      </c>
      <c r="AM93" s="1028">
        <f t="shared" si="5"/>
        <v>1038.4799999999996</v>
      </c>
      <c r="AN93" s="1028">
        <f>INDEX(G93:R93,1,MATCH(Parametres!$B$3,G$1:R$1,0))*IF(OR(F93="L",F93="S",F93="I"),-1,1)</f>
        <v>10369.16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3" t="str">
        <f t="shared" si="6"/>
        <v>H01364</v>
      </c>
      <c r="AU93" s="599" t="str">
        <f t="shared" si="6"/>
        <v>OCC ASSURANCE BATIMENT</v>
      </c>
      <c r="AV93" s="1028">
        <f>IFERROR(INDEX(V93:AG93,1,MATCH(Parametres!$B$3,V$1:AG$1,0)-1)*IF(OR(C93="L",C93="S",C93="I"),-1,1),"")</f>
        <v>0</v>
      </c>
      <c r="AW93" s="1028">
        <f t="shared" si="7"/>
        <v>0</v>
      </c>
      <c r="AX93" s="1028">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8" t="str">
        <f t="shared" si="4"/>
        <v>H01365</v>
      </c>
      <c r="AK94" s="1028" t="str">
        <f t="shared" si="4"/>
        <v>OCC AMORT BATIMENT</v>
      </c>
      <c r="AL94" s="1028">
        <f>IFERROR(INDEX(G94:R94,1,MATCH(Parametres!$B$3,G$1:R$1,0)-1)*IF(OR(F94="L",F94="S",F94="I"),-1,1),"")</f>
        <v>0</v>
      </c>
      <c r="AM94" s="1028">
        <f t="shared" si="5"/>
        <v>0</v>
      </c>
      <c r="AN94" s="1028">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3" t="str">
        <f t="shared" si="6"/>
        <v>H01365</v>
      </c>
      <c r="AU94" s="599" t="str">
        <f t="shared" si="6"/>
        <v>OCC AMORT BATIMENT</v>
      </c>
      <c r="AV94" s="1028">
        <f>IFERROR(INDEX(V94:AG94,1,MATCH(Parametres!$B$3,V$1:AG$1,0)-1)*IF(OR(C94="L",C94="S",C94="I"),-1,1),"")</f>
        <v>0</v>
      </c>
      <c r="AW94" s="1028">
        <f t="shared" si="7"/>
        <v>0</v>
      </c>
      <c r="AX94" s="1028">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8" t="str">
        <f t="shared" si="4"/>
        <v>H01368</v>
      </c>
      <c r="AK95" s="1028" t="str">
        <f t="shared" si="4"/>
        <v>OCC TAXES AFFAIRES&amp;AUTRES</v>
      </c>
      <c r="AL95" s="1028">
        <f>IFERROR(INDEX(G95:R95,1,MATCH(Parametres!$B$3,G$1:R$1,0)-1)*IF(OR(F95="L",F95="S",F95="I"),-1,1),"")</f>
        <v>0</v>
      </c>
      <c r="AM95" s="1028">
        <f t="shared" si="5"/>
        <v>0</v>
      </c>
      <c r="AN95" s="1028">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3" t="str">
        <f t="shared" si="6"/>
        <v>H01368</v>
      </c>
      <c r="AU95" s="599" t="str">
        <f t="shared" si="6"/>
        <v>OCC TAXES AFFAIRES&amp;AUTRES</v>
      </c>
      <c r="AV95" s="1028">
        <f>IFERROR(INDEX(V95:AG95,1,MATCH(Parametres!$B$3,V$1:AG$1,0)-1)*IF(OR(C95="L",C95="S",C95="I"),-1,1),"")</f>
        <v>0</v>
      </c>
      <c r="AW95" s="1028">
        <f t="shared" si="7"/>
        <v>0</v>
      </c>
      <c r="AX95" s="1028">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8" t="str">
        <f t="shared" si="4"/>
        <v>H01369</v>
      </c>
      <c r="AK96" s="1028" t="str">
        <f t="shared" si="4"/>
        <v>OCC AMORT EQUIP &amp; INSTALL</v>
      </c>
      <c r="AL96" s="1028">
        <f>IFERROR(INDEX(G96:R96,1,MATCH(Parametres!$B$3,G$1:R$1,0)-1)*IF(OR(F96="L",F96="S",F96="I"),-1,1),"")</f>
        <v>6978.65</v>
      </c>
      <c r="AM96" s="1028">
        <f t="shared" si="5"/>
        <v>820.55000000000018</v>
      </c>
      <c r="AN96" s="1028">
        <f>INDEX(G96:R96,1,MATCH(Parametres!$B$3,G$1:R$1,0))*IF(OR(F96="L",F96="S",F96="I"),-1,1)</f>
        <v>7799.2</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3" t="str">
        <f t="shared" si="6"/>
        <v>H01369</v>
      </c>
      <c r="AU96" s="599" t="str">
        <f t="shared" si="6"/>
        <v>OCC AMORT EQUIP &amp; INSTALL</v>
      </c>
      <c r="AV96" s="1028">
        <f>IFERROR(INDEX(V96:AG96,1,MATCH(Parametres!$B$3,V$1:AG$1,0)-1)*IF(OR(C96="L",C96="S",C96="I"),-1,1),"")</f>
        <v>0</v>
      </c>
      <c r="AW96" s="1028">
        <f t="shared" si="7"/>
        <v>0</v>
      </c>
      <c r="AX96" s="1028">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8" t="str">
        <f t="shared" si="4"/>
        <v>H01370</v>
      </c>
      <c r="AK97" s="1028" t="str">
        <f t="shared" si="4"/>
        <v>OCC ASSURANCE GENERALE</v>
      </c>
      <c r="AL97" s="1028">
        <f>IFERROR(INDEX(G97:R97,1,MATCH(Parametres!$B$3,G$1:R$1,0)-1)*IF(OR(F97="L",F97="S",F97="I"),-1,1),"")</f>
        <v>0</v>
      </c>
      <c r="AM97" s="1028">
        <f t="shared" si="5"/>
        <v>0</v>
      </c>
      <c r="AN97" s="1028">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3" t="str">
        <f t="shared" si="6"/>
        <v>H01370</v>
      </c>
      <c r="AU97" s="599" t="str">
        <f t="shared" si="6"/>
        <v>OCC ASSURANCE GENERALE</v>
      </c>
      <c r="AV97" s="1028">
        <f>IFERROR(INDEX(V97:AG97,1,MATCH(Parametres!$B$3,V$1:AG$1,0)-1)*IF(OR(C97="L",C97="S",C97="I"),-1,1),"")</f>
        <v>0</v>
      </c>
      <c r="AW97" s="1028">
        <f t="shared" si="7"/>
        <v>0</v>
      </c>
      <c r="AX97" s="1028">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8" t="str">
        <f t="shared" si="4"/>
        <v>H01374</v>
      </c>
      <c r="AK98" s="1028" t="str">
        <f t="shared" si="4"/>
        <v>OCC EAU/ELECT/CHAUFFAGE</v>
      </c>
      <c r="AL98" s="1028">
        <f>IFERROR(INDEX(G98:R98,1,MATCH(Parametres!$B$3,G$1:R$1,0)-1)*IF(OR(F98="L",F98="S",F98="I"),-1,1),"")</f>
        <v>19641.669999999998</v>
      </c>
      <c r="AM98" s="1028">
        <f t="shared" si="5"/>
        <v>1667.9300000000003</v>
      </c>
      <c r="AN98" s="1028">
        <f>INDEX(G98:R98,1,MATCH(Parametres!$B$3,G$1:R$1,0))*IF(OR(F98="L",F98="S",F98="I"),-1,1)</f>
        <v>21309.599999999999</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3" t="str">
        <f t="shared" si="6"/>
        <v>H01374</v>
      </c>
      <c r="AU98" s="599" t="str">
        <f t="shared" si="6"/>
        <v>OCC EAU/ELECT/CHAUFFAGE</v>
      </c>
      <c r="AV98" s="1028">
        <f>IFERROR(INDEX(V98:AG98,1,MATCH(Parametres!$B$3,V$1:AG$1,0)-1)*IF(OR(C98="L",C98="S",C98="I"),-1,1),"")</f>
        <v>0</v>
      </c>
      <c r="AW98" s="1028">
        <f t="shared" si="7"/>
        <v>0</v>
      </c>
      <c r="AX98" s="1028">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8" t="str">
        <f t="shared" si="4"/>
        <v>H01376</v>
      </c>
      <c r="AK99" s="1028" t="str">
        <f t="shared" si="4"/>
        <v>OCC VERIF. COMPTABLE</v>
      </c>
      <c r="AL99" s="1028">
        <f>IFERROR(INDEX(G99:R99,1,MATCH(Parametres!$B$3,G$1:R$1,0)-1)*IF(OR(F99="L",F99="S",F99="I"),-1,1),"")</f>
        <v>3500</v>
      </c>
      <c r="AM99" s="1028">
        <f t="shared" si="5"/>
        <v>-1500</v>
      </c>
      <c r="AN99" s="1028">
        <f>INDEX(G99:R99,1,MATCH(Parametres!$B$3,G$1:R$1,0))*IF(OR(F99="L",F99="S",F99="I"),-1,1)</f>
        <v>2000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3" t="str">
        <f t="shared" si="6"/>
        <v>H01376</v>
      </c>
      <c r="AU99" s="599" t="str">
        <f t="shared" si="6"/>
        <v>OCC VERIF. COMPTABLE</v>
      </c>
      <c r="AV99" s="1028">
        <f>IFERROR(INDEX(V99:AG99,1,MATCH(Parametres!$B$3,V$1:AG$1,0)-1)*IF(OR(C99="L",C99="S",C99="I"),-1,1),"")</f>
        <v>0</v>
      </c>
      <c r="AW99" s="1028">
        <f t="shared" si="7"/>
        <v>0</v>
      </c>
      <c r="AX99" s="1028">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8" t="str">
        <f t="shared" si="4"/>
        <v>H01377</v>
      </c>
      <c r="AK100" s="1028" t="str">
        <f t="shared" si="4"/>
        <v>OCC COTISATIONS SOUSCRIP.</v>
      </c>
      <c r="AL100" s="1028">
        <f>IFERROR(INDEX(G100:R100,1,MATCH(Parametres!$B$3,G$1:R$1,0)-1)*IF(OR(F100="L",F100="S",F100="I"),-1,1),"")</f>
        <v>2096.1799999999998</v>
      </c>
      <c r="AM100" s="1028">
        <f t="shared" si="5"/>
        <v>8.75</v>
      </c>
      <c r="AN100" s="1028">
        <f>INDEX(G100:R100,1,MATCH(Parametres!$B$3,G$1:R$1,0))*IF(OR(F100="L",F100="S",F100="I"),-1,1)</f>
        <v>2104.9299999999998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3" t="str">
        <f t="shared" si="6"/>
        <v>H01377</v>
      </c>
      <c r="AU100" s="599" t="str">
        <f t="shared" si="6"/>
        <v>OCC COTISATIONS SOUSCRIP.</v>
      </c>
      <c r="AV100" s="1028">
        <f>IFERROR(INDEX(V100:AG100,1,MATCH(Parametres!$B$3,V$1:AG$1,0)-1)*IF(OR(C100="L",C100="S",C100="I"),-1,1),"")</f>
        <v>0</v>
      </c>
      <c r="AW100" s="1028">
        <f t="shared" si="7"/>
        <v>0</v>
      </c>
      <c r="AX100" s="1028">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8" t="str">
        <f t="shared" si="4"/>
        <v>H01379</v>
      </c>
      <c r="AK101" s="1028" t="str">
        <f t="shared" si="4"/>
        <v>OCC DONATIONS</v>
      </c>
      <c r="AL101" s="1028">
        <f>IFERROR(INDEX(G101:R101,1,MATCH(Parametres!$B$3,G$1:R$1,0)-1)*IF(OR(F101="L",F101="S",F101="I"),-1,1),"")</f>
        <v>0</v>
      </c>
      <c r="AM101" s="1028">
        <f t="shared" si="5"/>
        <v>0</v>
      </c>
      <c r="AN101" s="1028">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3" t="str">
        <f t="shared" si="6"/>
        <v>H01379</v>
      </c>
      <c r="AU101" s="599" t="str">
        <f t="shared" si="6"/>
        <v>OCC DONATIONS</v>
      </c>
      <c r="AV101" s="1028">
        <f>IFERROR(INDEX(V101:AG101,1,MATCH(Parametres!$B$3,V$1:AG$1,0)-1)*IF(OR(C101="L",C101="S",C101="I"),-1,1),"")</f>
        <v>0</v>
      </c>
      <c r="AW101" s="1028">
        <f t="shared" si="7"/>
        <v>0</v>
      </c>
      <c r="AX101" s="1028">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8" t="str">
        <f t="shared" si="4"/>
        <v>H01380</v>
      </c>
      <c r="AK102" s="1028" t="str">
        <f t="shared" si="4"/>
        <v>OCC IMM &amp; PERMIS/CIE SEUL</v>
      </c>
      <c r="AL102" s="1028">
        <f>IFERROR(INDEX(G102:R102,1,MATCH(Parametres!$B$3,G$1:R$1,0)-1)*IF(OR(F102="L",F102="S",F102="I"),-1,1),"")</f>
        <v>0</v>
      </c>
      <c r="AM102" s="1028">
        <f t="shared" si="5"/>
        <v>0</v>
      </c>
      <c r="AN102" s="1028">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3" t="str">
        <f t="shared" si="6"/>
        <v>H01380</v>
      </c>
      <c r="AU102" s="599" t="str">
        <f t="shared" si="6"/>
        <v>OCC IMM &amp; PERMIS/CIE SEUL</v>
      </c>
      <c r="AV102" s="1028">
        <f>IFERROR(INDEX(V102:AG102,1,MATCH(Parametres!$B$3,V$1:AG$1,0)-1)*IF(OR(C102="L",C102="S",C102="I"),-1,1),"")</f>
        <v>0</v>
      </c>
      <c r="AW102" s="1028">
        <f t="shared" si="7"/>
        <v>0</v>
      </c>
      <c r="AX102" s="1028">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8" t="str">
        <f t="shared" si="4"/>
        <v>H01420</v>
      </c>
      <c r="AK103" s="1028" t="str">
        <f t="shared" si="4"/>
        <v>PCE SALAIRES-DIR-DEPT</v>
      </c>
      <c r="AL103" s="1028">
        <f>IFERROR(INDEX(G103:R103,1,MATCH(Parametres!$B$3,G$1:R$1,0)-1)*IF(OR(F103="L",F103="S",F103="I"),-1,1),"")</f>
        <v>43093.1</v>
      </c>
      <c r="AM103" s="1028">
        <f t="shared" si="5"/>
        <v>7783.6200000000026</v>
      </c>
      <c r="AN103" s="1028">
        <f>INDEX(G103:R103,1,MATCH(Parametres!$B$3,G$1:R$1,0))*IF(OR(F103="L",F103="S",F103="I"),-1,1)</f>
        <v>50876.72</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3" t="str">
        <f t="shared" si="6"/>
        <v>H01420</v>
      </c>
      <c r="AU103" s="599" t="str">
        <f t="shared" si="6"/>
        <v>PCE SALAIRES-DIR-DEPT</v>
      </c>
      <c r="AV103" s="1028">
        <f>IFERROR(INDEX(V103:AG103,1,MATCH(Parametres!$B$3,V$1:AG$1,0)-1)*IF(OR(C103="L",C103="S",C103="I"),-1,1),"")</f>
        <v>0</v>
      </c>
      <c r="AW103" s="1028">
        <f t="shared" si="7"/>
        <v>0</v>
      </c>
      <c r="AX103" s="1028">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8" t="str">
        <f t="shared" si="4"/>
        <v>H01421</v>
      </c>
      <c r="AK104" s="1028" t="str">
        <f t="shared" si="4"/>
        <v>PCE SALAIRES -AUTRES</v>
      </c>
      <c r="AL104" s="1028">
        <f>IFERROR(INDEX(G104:R104,1,MATCH(Parametres!$B$3,G$1:R$1,0)-1)*IF(OR(F104="L",F104="S",F104="I"),-1,1),"")</f>
        <v>151233.60999999999</v>
      </c>
      <c r="AM104" s="1028">
        <f t="shared" si="5"/>
        <v>15704.570000000007</v>
      </c>
      <c r="AN104" s="1028">
        <f>INDEX(G104:R104,1,MATCH(Parametres!$B$3,G$1:R$1,0))*IF(OR(F104="L",F104="S",F104="I"),-1,1)</f>
        <v>166938.18</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3" t="str">
        <f t="shared" si="6"/>
        <v>H01421</v>
      </c>
      <c r="AU104" s="599" t="str">
        <f t="shared" si="6"/>
        <v>PCE SALAIRES -AUTRES</v>
      </c>
      <c r="AV104" s="1028">
        <f>IFERROR(INDEX(V104:AG104,1,MATCH(Parametres!$B$3,V$1:AG$1,0)-1)*IF(OR(C104="L",C104="S",C104="I"),-1,1),"")</f>
        <v>0</v>
      </c>
      <c r="AW104" s="1028">
        <f t="shared" si="7"/>
        <v>0</v>
      </c>
      <c r="AX104" s="1028">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8" t="str">
        <f t="shared" si="4"/>
        <v>H01423</v>
      </c>
      <c r="AK105" s="1028" t="str">
        <f t="shared" si="4"/>
        <v>PCE ABSENCES&amp;CONGES PAYES</v>
      </c>
      <c r="AL105" s="1028">
        <f>IFERROR(INDEX(G105:R105,1,MATCH(Parametres!$B$3,G$1:R$1,0)-1)*IF(OR(F105="L",F105="S",F105="I"),-1,1),"")</f>
        <v>20657.68</v>
      </c>
      <c r="AM105" s="1028">
        <f t="shared" si="5"/>
        <v>2069.9399999999987</v>
      </c>
      <c r="AN105" s="1028">
        <f>INDEX(G105:R105,1,MATCH(Parametres!$B$3,G$1:R$1,0))*IF(OR(F105="L",F105="S",F105="I"),-1,1)</f>
        <v>22727.62</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3" t="str">
        <f t="shared" si="6"/>
        <v>H01423</v>
      </c>
      <c r="AU105" s="599" t="str">
        <f t="shared" si="6"/>
        <v>PCE ABSENCES&amp;CONGES PAYES</v>
      </c>
      <c r="AV105" s="1028">
        <f>IFERROR(INDEX(V105:AG105,1,MATCH(Parametres!$B$3,V$1:AG$1,0)-1)*IF(OR(C105="L",C105="S",C105="I"),-1,1),"")</f>
        <v>0</v>
      </c>
      <c r="AW105" s="1028">
        <f t="shared" si="7"/>
        <v>0</v>
      </c>
      <c r="AX105" s="1028">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8" t="str">
        <f t="shared" si="4"/>
        <v>H01424</v>
      </c>
      <c r="AK106" s="1028" t="str">
        <f t="shared" si="4"/>
        <v>PCE CSST</v>
      </c>
      <c r="AL106" s="1028">
        <f>IFERROR(INDEX(G106:R106,1,MATCH(Parametres!$B$3,G$1:R$1,0)-1)*IF(OR(F106="L",F106="S",F106="I"),-1,1),"")</f>
        <v>0</v>
      </c>
      <c r="AM106" s="1028">
        <f t="shared" si="5"/>
        <v>0</v>
      </c>
      <c r="AN106" s="1028">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3" t="str">
        <f t="shared" si="6"/>
        <v>H01424</v>
      </c>
      <c r="AU106" s="599" t="str">
        <f t="shared" si="6"/>
        <v>PCE CSST</v>
      </c>
      <c r="AV106" s="1028">
        <f>IFERROR(INDEX(V106:AG106,1,MATCH(Parametres!$B$3,V$1:AG$1,0)-1)*IF(OR(C106="L",C106="S",C106="I"),-1,1),"")</f>
        <v>0</v>
      </c>
      <c r="AW106" s="1028">
        <f t="shared" si="7"/>
        <v>0</v>
      </c>
      <c r="AX106" s="1028">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8" t="str">
        <f t="shared" si="4"/>
        <v>H01425</v>
      </c>
      <c r="AK107" s="1028" t="str">
        <f t="shared" si="4"/>
        <v>PCE ASSURANCE CHOMAGE</v>
      </c>
      <c r="AL107" s="1028">
        <f>IFERROR(INDEX(G107:R107,1,MATCH(Parametres!$B$3,G$1:R$1,0)-1)*IF(OR(F107="L",F107="S",F107="I"),-1,1),"")</f>
        <v>0</v>
      </c>
      <c r="AM107" s="1028">
        <f t="shared" si="5"/>
        <v>0</v>
      </c>
      <c r="AN107" s="1028">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3" t="str">
        <f t="shared" si="6"/>
        <v>H01425</v>
      </c>
      <c r="AU107" s="599" t="str">
        <f t="shared" si="6"/>
        <v>PCE ASSURANCE CHOMAGE</v>
      </c>
      <c r="AV107" s="1028">
        <f>IFERROR(INDEX(V107:AG107,1,MATCH(Parametres!$B$3,V$1:AG$1,0)-1)*IF(OR(C107="L",C107="S",C107="I"),-1,1),"")</f>
        <v>0</v>
      </c>
      <c r="AW107" s="1028">
        <f t="shared" si="7"/>
        <v>0</v>
      </c>
      <c r="AX107" s="1028">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8" t="str">
        <f t="shared" si="4"/>
        <v>H01426</v>
      </c>
      <c r="AK108" s="1028" t="str">
        <f t="shared" si="4"/>
        <v>PCE ASSURANCE GROUPE</v>
      </c>
      <c r="AL108" s="1028">
        <f>IFERROR(INDEX(G108:R108,1,MATCH(Parametres!$B$3,G$1:R$1,0)-1)*IF(OR(F108="L",F108="S",F108="I"),-1,1),"")</f>
        <v>2420.31</v>
      </c>
      <c r="AM108" s="1028">
        <f t="shared" si="5"/>
        <v>303.09999999999991</v>
      </c>
      <c r="AN108" s="1028">
        <f>INDEX(G108:R108,1,MATCH(Parametres!$B$3,G$1:R$1,0))*IF(OR(F108="L",F108="S",F108="I"),-1,1)</f>
        <v>2723.41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3" t="str">
        <f t="shared" si="6"/>
        <v>H01426</v>
      </c>
      <c r="AU108" s="599" t="str">
        <f t="shared" si="6"/>
        <v>PCE ASSURANCE GROUPE</v>
      </c>
      <c r="AV108" s="1028">
        <f>IFERROR(INDEX(V108:AG108,1,MATCH(Parametres!$B$3,V$1:AG$1,0)-1)*IF(OR(C108="L",C108="S",C108="I"),-1,1),"")</f>
        <v>0</v>
      </c>
      <c r="AW108" s="1028">
        <f t="shared" si="7"/>
        <v>0</v>
      </c>
      <c r="AX108" s="1028">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8" t="str">
        <f t="shared" si="4"/>
        <v>H01427</v>
      </c>
      <c r="AK109" s="1028" t="str">
        <f t="shared" si="4"/>
        <v>PCE AUTRES AV. SOCIAUX</v>
      </c>
      <c r="AL109" s="1028">
        <f>IFERROR(INDEX(G109:R109,1,MATCH(Parametres!$B$3,G$1:R$1,0)-1)*IF(OR(F109="L",F109="S",F109="I"),-1,1),"")</f>
        <v>29767.279999999999</v>
      </c>
      <c r="AM109" s="1028">
        <f t="shared" si="5"/>
        <v>2302.6700000000019</v>
      </c>
      <c r="AN109" s="1028">
        <f>INDEX(G109:R109,1,MATCH(Parametres!$B$3,G$1:R$1,0))*IF(OR(F109="L",F109="S",F109="I"),-1,1)</f>
        <v>32069.95</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3" t="str">
        <f t="shared" si="6"/>
        <v>H01427</v>
      </c>
      <c r="AU109" s="599" t="str">
        <f t="shared" si="6"/>
        <v>PCE AUTRES AV. SOCIAUX</v>
      </c>
      <c r="AV109" s="1028">
        <f>IFERROR(INDEX(V109:AG109,1,MATCH(Parametres!$B$3,V$1:AG$1,0)-1)*IF(OR(C109="L",C109="S",C109="I"),-1,1),"")</f>
        <v>0</v>
      </c>
      <c r="AW109" s="1028">
        <f t="shared" si="7"/>
        <v>0</v>
      </c>
      <c r="AX109" s="1028">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8" t="str">
        <f t="shared" si="4"/>
        <v>H01428</v>
      </c>
      <c r="AK110" s="1028" t="str">
        <f t="shared" si="4"/>
        <v>PCE FORMATION</v>
      </c>
      <c r="AL110" s="1028">
        <f>IFERROR(INDEX(G110:R110,1,MATCH(Parametres!$B$3,G$1:R$1,0)-1)*IF(OR(F110="L",F110="S",F110="I"),-1,1),"")</f>
        <v>0</v>
      </c>
      <c r="AM110" s="1028">
        <f t="shared" si="5"/>
        <v>0</v>
      </c>
      <c r="AN110" s="1028">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3" t="str">
        <f t="shared" si="6"/>
        <v>H01428</v>
      </c>
      <c r="AU110" s="599" t="str">
        <f t="shared" si="6"/>
        <v>PCE FORMATION</v>
      </c>
      <c r="AV110" s="1028">
        <f>IFERROR(INDEX(V110:AG110,1,MATCH(Parametres!$B$3,V$1:AG$1,0)-1)*IF(OR(C110="L",C110="S",C110="I"),-1,1),"")</f>
        <v>0</v>
      </c>
      <c r="AW110" s="1028">
        <f t="shared" si="7"/>
        <v>0</v>
      </c>
      <c r="AX110" s="1028">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8" t="str">
        <f t="shared" si="4"/>
        <v>H01430</v>
      </c>
      <c r="AK111" s="1028" t="str">
        <f t="shared" si="4"/>
        <v>PCE PAPETRIE-FOUR. BUREAU</v>
      </c>
      <c r="AL111" s="1028">
        <f>IFERROR(INDEX(G111:R111,1,MATCH(Parametres!$B$3,G$1:R$1,0)-1)*IF(OR(F111="L",F111="S",F111="I"),-1,1),"")</f>
        <v>5939.46</v>
      </c>
      <c r="AM111" s="1028">
        <f t="shared" si="5"/>
        <v>761.82999999999993</v>
      </c>
      <c r="AN111" s="1028">
        <f>INDEX(G111:R111,1,MATCH(Parametres!$B$3,G$1:R$1,0))*IF(OR(F111="L",F111="S",F111="I"),-1,1)</f>
        <v>6701.29</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3" t="str">
        <f t="shared" si="6"/>
        <v>H01430</v>
      </c>
      <c r="AU111" s="599" t="str">
        <f t="shared" si="6"/>
        <v>PCE PAPETRIE-FOUR. BUREAU</v>
      </c>
      <c r="AV111" s="1028">
        <f>IFERROR(INDEX(V111:AG111,1,MATCH(Parametres!$B$3,V$1:AG$1,0)-1)*IF(OR(C111="L",C111="S",C111="I"),-1,1),"")</f>
        <v>0</v>
      </c>
      <c r="AW111" s="1028">
        <f t="shared" si="7"/>
        <v>0</v>
      </c>
      <c r="AX111" s="1028">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8" t="str">
        <f t="shared" si="4"/>
        <v>H01431</v>
      </c>
      <c r="AK112" s="1028" t="str">
        <f t="shared" si="4"/>
        <v>PCE OUTIL-FOUR. DIVERS</v>
      </c>
      <c r="AL112" s="1028">
        <f>IFERROR(INDEX(G112:R112,1,MATCH(Parametres!$B$3,G$1:R$1,0)-1)*IF(OR(F112="L",F112="S",F112="I"),-1,1),"")</f>
        <v>0</v>
      </c>
      <c r="AM112" s="1028">
        <f t="shared" si="5"/>
        <v>0</v>
      </c>
      <c r="AN112" s="1028">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3" t="str">
        <f t="shared" si="6"/>
        <v>H01431</v>
      </c>
      <c r="AU112" s="599" t="str">
        <f t="shared" si="6"/>
        <v>PCE OUTIL-FOUR. DIVERS</v>
      </c>
      <c r="AV112" s="1028">
        <f>IFERROR(INDEX(V112:AG112,1,MATCH(Parametres!$B$3,V$1:AG$1,0)-1)*IF(OR(C112="L",C112="S",C112="I"),-1,1),"")</f>
        <v>0</v>
      </c>
      <c r="AW112" s="1028">
        <f t="shared" si="7"/>
        <v>0</v>
      </c>
      <c r="AX112" s="1028">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8" t="str">
        <f t="shared" si="4"/>
        <v>H01434</v>
      </c>
      <c r="AK113" s="1028" t="str">
        <f t="shared" si="4"/>
        <v>PCE UNIFORMES-SALOPETTES</v>
      </c>
      <c r="AL113" s="1028">
        <f>IFERROR(INDEX(G113:R113,1,MATCH(Parametres!$B$3,G$1:R$1,0)-1)*IF(OR(F113="L",F113="S",F113="I"),-1,1),"")</f>
        <v>0</v>
      </c>
      <c r="AM113" s="1028">
        <f t="shared" si="5"/>
        <v>0</v>
      </c>
      <c r="AN113" s="1028">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3" t="str">
        <f t="shared" si="6"/>
        <v>H01434</v>
      </c>
      <c r="AU113" s="599" t="str">
        <f t="shared" si="6"/>
        <v>PCE UNIFORMES-SALOPETTES</v>
      </c>
      <c r="AV113" s="1028">
        <f>IFERROR(INDEX(V113:AG113,1,MATCH(Parametres!$B$3,V$1:AG$1,0)-1)*IF(OR(C113="L",C113="S",C113="I"),-1,1),"")</f>
        <v>0</v>
      </c>
      <c r="AW113" s="1028">
        <f t="shared" si="7"/>
        <v>0</v>
      </c>
      <c r="AX113" s="1028">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8" t="str">
        <f t="shared" si="4"/>
        <v>H01435</v>
      </c>
      <c r="AK114" s="1028" t="str">
        <f t="shared" si="4"/>
        <v>PCE CONCIERGE-NETTOYAGE</v>
      </c>
      <c r="AL114" s="1028">
        <f>IFERROR(INDEX(G114:R114,1,MATCH(Parametres!$B$3,G$1:R$1,0)-1)*IF(OR(F114="L",F114="S",F114="I"),-1,1),"")</f>
        <v>2665</v>
      </c>
      <c r="AM114" s="1028">
        <f t="shared" si="5"/>
        <v>1365</v>
      </c>
      <c r="AN114" s="1028">
        <f>INDEX(G114:R114,1,MATCH(Parametres!$B$3,G$1:R$1,0))*IF(OR(F114="L",F114="S",F114="I"),-1,1)</f>
        <v>4030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3" t="str">
        <f t="shared" si="6"/>
        <v>H01435</v>
      </c>
      <c r="AU114" s="599" t="str">
        <f t="shared" si="6"/>
        <v>PCE CONCIERGE-NETTOYAGE</v>
      </c>
      <c r="AV114" s="1028">
        <f>IFERROR(INDEX(V114:AG114,1,MATCH(Parametres!$B$3,V$1:AG$1,0)-1)*IF(OR(C114="L",C114="S",C114="I"),-1,1),"")</f>
        <v>0</v>
      </c>
      <c r="AW114" s="1028">
        <f t="shared" si="7"/>
        <v>0</v>
      </c>
      <c r="AX114" s="1028">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8" t="str">
        <f t="shared" si="4"/>
        <v>H01437</v>
      </c>
      <c r="AK115" s="1028" t="str">
        <f t="shared" si="4"/>
        <v>PCE PRATIQUES COURTOISIE</v>
      </c>
      <c r="AL115" s="1028">
        <f>IFERROR(INDEX(G115:R115,1,MATCH(Parametres!$B$3,G$1:R$1,0)-1)*IF(OR(F115="L",F115="S",F115="I"),-1,1),"")</f>
        <v>1360.37</v>
      </c>
      <c r="AM115" s="1028">
        <f t="shared" si="5"/>
        <v>54.560000000000173</v>
      </c>
      <c r="AN115" s="1028">
        <f>INDEX(G115:R115,1,MATCH(Parametres!$B$3,G$1:R$1,0))*IF(OR(F115="L",F115="S",F115="I"),-1,1)</f>
        <v>1414.93</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3" t="str">
        <f t="shared" si="6"/>
        <v>H01437</v>
      </c>
      <c r="AU115" s="599" t="str">
        <f t="shared" si="6"/>
        <v>PCE PRATIQUES COURTOISIE</v>
      </c>
      <c r="AV115" s="1028">
        <f>IFERROR(INDEX(V115:AG115,1,MATCH(Parametres!$B$3,V$1:AG$1,0)-1)*IF(OR(C115="L",C115="S",C115="I"),-1,1),"")</f>
        <v>0</v>
      </c>
      <c r="AW115" s="1028">
        <f t="shared" si="7"/>
        <v>0</v>
      </c>
      <c r="AX115" s="1028">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8" t="str">
        <f t="shared" si="4"/>
        <v>H01438</v>
      </c>
      <c r="AK116" s="1028" t="str">
        <f t="shared" si="4"/>
        <v>PCE PUB-PROMOTION PCE</v>
      </c>
      <c r="AL116" s="1028">
        <f>IFERROR(INDEX(G116:R116,1,MATCH(Parametres!$B$3,G$1:R$1,0)-1)*IF(OR(F116="L",F116="S",F116="I"),-1,1),"")</f>
        <v>136131.26</v>
      </c>
      <c r="AM116" s="1028">
        <f t="shared" si="5"/>
        <v>9.139999999984866</v>
      </c>
      <c r="AN116" s="1028">
        <f>INDEX(G116:R116,1,MATCH(Parametres!$B$3,G$1:R$1,0))*IF(OR(F116="L",F116="S",F116="I"),-1,1)</f>
        <v>136140.4</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3" t="str">
        <f t="shared" si="6"/>
        <v>H01438</v>
      </c>
      <c r="AU116" s="599" t="str">
        <f t="shared" si="6"/>
        <v>PCE PUB-PROMOTION PCE</v>
      </c>
      <c r="AV116" s="1028">
        <f>IFERROR(INDEX(V116:AG116,1,MATCH(Parametres!$B$3,V$1:AG$1,0)-1)*IF(OR(C116="L",C116="S",C116="I"),-1,1),"")</f>
        <v>0</v>
      </c>
      <c r="AW116" s="1028">
        <f t="shared" si="7"/>
        <v>0</v>
      </c>
      <c r="AX116" s="1028">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8" t="str">
        <f t="shared" si="4"/>
        <v>H01440</v>
      </c>
      <c r="AK117" s="1028" t="str">
        <f t="shared" si="4"/>
        <v>PCE ENT EQUIPEMENT</v>
      </c>
      <c r="AL117" s="1028">
        <f>IFERROR(INDEX(G117:R117,1,MATCH(Parametres!$B$3,G$1:R$1,0)-1)*IF(OR(F117="L",F117="S",F117="I"),-1,1),"")</f>
        <v>437.79</v>
      </c>
      <c r="AM117" s="1028">
        <f t="shared" si="5"/>
        <v>39.799999999999955</v>
      </c>
      <c r="AN117" s="1028">
        <f>INDEX(G117:R117,1,MATCH(Parametres!$B$3,G$1:R$1,0))*IF(OR(F117="L",F117="S",F117="I"),-1,1)</f>
        <v>477.59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3" t="str">
        <f t="shared" si="6"/>
        <v>H01440</v>
      </c>
      <c r="AU117" s="599" t="str">
        <f t="shared" si="6"/>
        <v>PCE ENT EQUIPEMENT</v>
      </c>
      <c r="AV117" s="1028">
        <f>IFERROR(INDEX(V117:AG117,1,MATCH(Parametres!$B$3,V$1:AG$1,0)-1)*IF(OR(C117="L",C117="S",C117="I"),-1,1),"")</f>
        <v>0</v>
      </c>
      <c r="AW117" s="1028">
        <f t="shared" si="7"/>
        <v>0</v>
      </c>
      <c r="AX117" s="1028">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8" t="str">
        <f t="shared" si="4"/>
        <v>H01441</v>
      </c>
      <c r="AK118" s="1028" t="str">
        <f t="shared" si="4"/>
        <v>PCE VEH. DE SERVITUDES</v>
      </c>
      <c r="AL118" s="1028">
        <f>IFERROR(INDEX(G118:R118,1,MATCH(Parametres!$B$3,G$1:R$1,0)-1)*IF(OR(F118="L",F118="S",F118="I"),-1,1),"")</f>
        <v>0</v>
      </c>
      <c r="AM118" s="1028">
        <f t="shared" si="5"/>
        <v>0</v>
      </c>
      <c r="AN118" s="1028">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3" t="str">
        <f t="shared" si="6"/>
        <v>H01441</v>
      </c>
      <c r="AU118" s="599" t="str">
        <f t="shared" si="6"/>
        <v>PCE VEH. DE SERVITUDES</v>
      </c>
      <c r="AV118" s="1028">
        <f>IFERROR(INDEX(V118:AG118,1,MATCH(Parametres!$B$3,V$1:AG$1,0)-1)*IF(OR(C118="L",C118="S",C118="I"),-1,1),"")</f>
        <v>0</v>
      </c>
      <c r="AW118" s="1028">
        <f t="shared" si="7"/>
        <v>0</v>
      </c>
      <c r="AX118" s="1028">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8" t="str">
        <f t="shared" si="4"/>
        <v>H01442</v>
      </c>
      <c r="AK119" s="1028" t="str">
        <f t="shared" si="4"/>
        <v>PCE ENT EQUIP</v>
      </c>
      <c r="AL119" s="1028">
        <f>IFERROR(INDEX(G119:R119,1,MATCH(Parametres!$B$3,G$1:R$1,0)-1)*IF(OR(F119="L",F119="S",F119="I"),-1,1),"")</f>
        <v>0</v>
      </c>
      <c r="AM119" s="1028">
        <f t="shared" si="5"/>
        <v>100</v>
      </c>
      <c r="AN119" s="1028">
        <f>INDEX(G119:R119,1,MATCH(Parametres!$B$3,G$1:R$1,0))*IF(OR(F119="L",F119="S",F119="I"),-1,1)</f>
        <v>100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3" t="str">
        <f t="shared" si="6"/>
        <v>H01442</v>
      </c>
      <c r="AU119" s="599" t="str">
        <f t="shared" si="6"/>
        <v>PCE ENT EQUIP</v>
      </c>
      <c r="AV119" s="1028">
        <f>IFERROR(INDEX(V119:AG119,1,MATCH(Parametres!$B$3,V$1:AG$1,0)-1)*IF(OR(C119="L",C119="S",C119="I"),-1,1),"")</f>
        <v>0</v>
      </c>
      <c r="AW119" s="1028">
        <f t="shared" si="7"/>
        <v>0</v>
      </c>
      <c r="AX119" s="1028">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8" t="str">
        <f t="shared" si="4"/>
        <v>H01443</v>
      </c>
      <c r="AK120" s="1028" t="str">
        <f t="shared" si="4"/>
        <v>PCE LOCATION EQUIPEMENT</v>
      </c>
      <c r="AL120" s="1028">
        <f>IFERROR(INDEX(G120:R120,1,MATCH(Parametres!$B$3,G$1:R$1,0)-1)*IF(OR(F120="L",F120="S",F120="I"),-1,1),"")</f>
        <v>4414.91</v>
      </c>
      <c r="AM120" s="1028">
        <f t="shared" si="5"/>
        <v>500</v>
      </c>
      <c r="AN120" s="1028">
        <f>INDEX(G120:R120,1,MATCH(Parametres!$B$3,G$1:R$1,0))*IF(OR(F120="L",F120="S",F120="I"),-1,1)</f>
        <v>4914.91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3" t="str">
        <f t="shared" si="6"/>
        <v>H01443</v>
      </c>
      <c r="AU120" s="599" t="str">
        <f t="shared" si="6"/>
        <v>PCE LOCATION EQUIPEMENT</v>
      </c>
      <c r="AV120" s="1028">
        <f>IFERROR(INDEX(V120:AG120,1,MATCH(Parametres!$B$3,V$1:AG$1,0)-1)*IF(OR(C120="L",C120="S",C120="I"),-1,1),"")</f>
        <v>0</v>
      </c>
      <c r="AW120" s="1028">
        <f t="shared" si="7"/>
        <v>0</v>
      </c>
      <c r="AX120" s="1028">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8" t="str">
        <f t="shared" si="4"/>
        <v>H01444</v>
      </c>
      <c r="AK121" s="1028" t="str">
        <f t="shared" si="4"/>
        <v>PCE TRAITEMENT DONNEES</v>
      </c>
      <c r="AL121" s="1028">
        <f>IFERROR(INDEX(G121:R121,1,MATCH(Parametres!$B$3,G$1:R$1,0)-1)*IF(OR(F121="L",F121="S",F121="I"),-1,1),"")</f>
        <v>15251.63</v>
      </c>
      <c r="AM121" s="1028">
        <f t="shared" si="5"/>
        <v>2015.6900000000005</v>
      </c>
      <c r="AN121" s="1028">
        <f>INDEX(G121:R121,1,MATCH(Parametres!$B$3,G$1:R$1,0))*IF(OR(F121="L",F121="S",F121="I"),-1,1)</f>
        <v>17267.32</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3" t="str">
        <f t="shared" si="6"/>
        <v>H01444</v>
      </c>
      <c r="AU121" s="599" t="str">
        <f t="shared" si="6"/>
        <v>PCE TRAITEMENT DONNEES</v>
      </c>
      <c r="AV121" s="1028">
        <f>IFERROR(INDEX(V121:AG121,1,MATCH(Parametres!$B$3,V$1:AG$1,0)-1)*IF(OR(C121="L",C121="S",C121="I"),-1,1),"")</f>
        <v>0</v>
      </c>
      <c r="AW121" s="1028">
        <f t="shared" si="7"/>
        <v>0</v>
      </c>
      <c r="AX121" s="1028">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8" t="str">
        <f t="shared" si="4"/>
        <v>H01445</v>
      </c>
      <c r="AK122" s="1028" t="str">
        <f t="shared" si="4"/>
        <v>PCE FRAIS REP/REPAS(80%)</v>
      </c>
      <c r="AL122" s="1028">
        <f>IFERROR(INDEX(G122:R122,1,MATCH(Parametres!$B$3,G$1:R$1,0)-1)*IF(OR(F122="L",F122="S",F122="I"),-1,1),"")</f>
        <v>6724.92</v>
      </c>
      <c r="AM122" s="1028">
        <f t="shared" si="5"/>
        <v>711.69999999999982</v>
      </c>
      <c r="AN122" s="1028">
        <f>INDEX(G122:R122,1,MATCH(Parametres!$B$3,G$1:R$1,0))*IF(OR(F122="L",F122="S",F122="I"),-1,1)</f>
        <v>7436.62</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3" t="str">
        <f t="shared" si="6"/>
        <v>H01445</v>
      </c>
      <c r="AU122" s="599" t="str">
        <f t="shared" si="6"/>
        <v>PCE FRAIS REP/REPAS(80%)</v>
      </c>
      <c r="AV122" s="1028">
        <f>IFERROR(INDEX(V122:AG122,1,MATCH(Parametres!$B$3,V$1:AG$1,0)-1)*IF(OR(C122="L",C122="S",C122="I"),-1,1),"")</f>
        <v>0</v>
      </c>
      <c r="AW122" s="1028">
        <f t="shared" si="7"/>
        <v>0</v>
      </c>
      <c r="AX122" s="1028">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8" t="str">
        <f t="shared" si="4"/>
        <v>H01446</v>
      </c>
      <c r="AK123" s="1028" t="str">
        <f t="shared" si="4"/>
        <v>PCE DEPLACEMENT-REPRESENT</v>
      </c>
      <c r="AL123" s="1028">
        <f>IFERROR(INDEX(G123:R123,1,MATCH(Parametres!$B$3,G$1:R$1,0)-1)*IF(OR(F123="L",F123="S",F123="I"),-1,1),"")</f>
        <v>520</v>
      </c>
      <c r="AM123" s="1028">
        <f t="shared" si="5"/>
        <v>65</v>
      </c>
      <c r="AN123" s="1028">
        <f>INDEX(G123:R123,1,MATCH(Parametres!$B$3,G$1:R$1,0))*IF(OR(F123="L",F123="S",F123="I"),-1,1)</f>
        <v>585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3" t="str">
        <f t="shared" si="6"/>
        <v>H01446</v>
      </c>
      <c r="AU123" s="599" t="str">
        <f t="shared" si="6"/>
        <v>PCE DEPLACEMENT-REPRESENT</v>
      </c>
      <c r="AV123" s="1028">
        <f>IFERROR(INDEX(V123:AG123,1,MATCH(Parametres!$B$3,V$1:AG$1,0)-1)*IF(OR(C123="L",C123="S",C123="I"),-1,1),"")</f>
        <v>0</v>
      </c>
      <c r="AW123" s="1028">
        <f t="shared" si="7"/>
        <v>0</v>
      </c>
      <c r="AX123" s="1028">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8" t="str">
        <f t="shared" si="4"/>
        <v>H01447</v>
      </c>
      <c r="AK124" s="1028" t="str">
        <f t="shared" si="4"/>
        <v>PCE TELEPHONE-TELEGRAMMES</v>
      </c>
      <c r="AL124" s="1028">
        <f>IFERROR(INDEX(G124:R124,1,MATCH(Parametres!$B$3,G$1:R$1,0)-1)*IF(OR(F124="L",F124="S",F124="I"),-1,1),"")</f>
        <v>782.17</v>
      </c>
      <c r="AM124" s="1028">
        <f t="shared" si="5"/>
        <v>76.100000000000023</v>
      </c>
      <c r="AN124" s="1028">
        <f>INDEX(G124:R124,1,MATCH(Parametres!$B$3,G$1:R$1,0))*IF(OR(F124="L",F124="S",F124="I"),-1,1)</f>
        <v>858.27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3" t="str">
        <f t="shared" si="6"/>
        <v>H01447</v>
      </c>
      <c r="AU124" s="599" t="str">
        <f t="shared" si="6"/>
        <v>PCE TELEPHONE-TELEGRAMMES</v>
      </c>
      <c r="AV124" s="1028">
        <f>IFERROR(INDEX(V124:AG124,1,MATCH(Parametres!$B$3,V$1:AG$1,0)-1)*IF(OR(C124="L",C124="S",C124="I"),-1,1),"")</f>
        <v>0</v>
      </c>
      <c r="AW124" s="1028">
        <f t="shared" si="7"/>
        <v>0</v>
      </c>
      <c r="AX124" s="1028">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8" t="str">
        <f t="shared" si="4"/>
        <v>H01448</v>
      </c>
      <c r="AK125" s="1028" t="str">
        <f t="shared" si="4"/>
        <v>PCE FRAIS POSTAUX</v>
      </c>
      <c r="AL125" s="1028">
        <f>IFERROR(INDEX(G125:R125,1,MATCH(Parametres!$B$3,G$1:R$1,0)-1)*IF(OR(F125="L",F125="S",F125="I"),-1,1),"")</f>
        <v>0</v>
      </c>
      <c r="AM125" s="1028">
        <f t="shared" si="5"/>
        <v>0</v>
      </c>
      <c r="AN125" s="1028">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3" t="str">
        <f t="shared" si="6"/>
        <v>H01448</v>
      </c>
      <c r="AU125" s="599" t="str">
        <f t="shared" si="6"/>
        <v>PCE FRAIS POSTAUX</v>
      </c>
      <c r="AV125" s="1028">
        <f>IFERROR(INDEX(V125:AG125,1,MATCH(Parametres!$B$3,V$1:AG$1,0)-1)*IF(OR(C125="L",C125="S",C125="I"),-1,1),"")</f>
        <v>0</v>
      </c>
      <c r="AW125" s="1028">
        <f t="shared" si="7"/>
        <v>0</v>
      </c>
      <c r="AX125" s="1028">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8" t="str">
        <f t="shared" si="4"/>
        <v>H01449</v>
      </c>
      <c r="AK126" s="1028" t="str">
        <f t="shared" si="4"/>
        <v>PCE FRET &amp; MESSAGERIE</v>
      </c>
      <c r="AL126" s="1028">
        <f>IFERROR(INDEX(G126:R126,1,MATCH(Parametres!$B$3,G$1:R$1,0)-1)*IF(OR(F126="L",F126="S",F126="I"),-1,1),"")</f>
        <v>131667.76999999999</v>
      </c>
      <c r="AM126" s="1028">
        <f t="shared" si="5"/>
        <v>17870.99000000002</v>
      </c>
      <c r="AN126" s="1028">
        <f>INDEX(G126:R126,1,MATCH(Parametres!$B$3,G$1:R$1,0))*IF(OR(F126="L",F126="S",F126="I"),-1,1)</f>
        <v>149538.76</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3" t="str">
        <f t="shared" si="6"/>
        <v>H01449</v>
      </c>
      <c r="AU126" s="599" t="str">
        <f t="shared" si="6"/>
        <v>PCE FRET &amp; MESSAGERIE</v>
      </c>
      <c r="AV126" s="1028">
        <f>IFERROR(INDEX(V126:AG126,1,MATCH(Parametres!$B$3,V$1:AG$1,0)-1)*IF(OR(C126="L",C126="S",C126="I"),-1,1),"")</f>
        <v>0</v>
      </c>
      <c r="AW126" s="1028">
        <f t="shared" si="7"/>
        <v>0</v>
      </c>
      <c r="AX126" s="1028">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8" t="str">
        <f t="shared" si="4"/>
        <v>H01452</v>
      </c>
      <c r="AK127" s="1028" t="str">
        <f t="shared" si="4"/>
        <v>PCE FRAIS DIVERS</v>
      </c>
      <c r="AL127" s="1028">
        <f>IFERROR(INDEX(G127:R127,1,MATCH(Parametres!$B$3,G$1:R$1,0)-1)*IF(OR(F127="L",F127="S",F127="I"),-1,1),"")</f>
        <v>139.76</v>
      </c>
      <c r="AM127" s="1028">
        <f t="shared" si="5"/>
        <v>65</v>
      </c>
      <c r="AN127" s="1028">
        <f>INDEX(G127:R127,1,MATCH(Parametres!$B$3,G$1:R$1,0))*IF(OR(F127="L",F127="S",F127="I"),-1,1)</f>
        <v>204.76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3" t="str">
        <f t="shared" si="6"/>
        <v>H01452</v>
      </c>
      <c r="AU127" s="599" t="str">
        <f t="shared" si="6"/>
        <v>PCE FRAIS DIVERS</v>
      </c>
      <c r="AV127" s="1028">
        <f>IFERROR(INDEX(V127:AG127,1,MATCH(Parametres!$B$3,V$1:AG$1,0)-1)*IF(OR(C127="L",C127="S",C127="I"),-1,1),"")</f>
        <v>0</v>
      </c>
      <c r="AW127" s="1028">
        <f t="shared" si="7"/>
        <v>0</v>
      </c>
      <c r="AX127" s="1028">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8" t="str">
        <f t="shared" si="4"/>
        <v>H01460</v>
      </c>
      <c r="AK128" s="1028" t="str">
        <f t="shared" si="4"/>
        <v>PCE LOYER INT HYPOTH.</v>
      </c>
      <c r="AL128" s="1028">
        <f>IFERROR(INDEX(G128:R128,1,MATCH(Parametres!$B$3,G$1:R$1,0)-1)*IF(OR(F128="L",F128="S",F128="I"),-1,1),"")</f>
        <v>260000</v>
      </c>
      <c r="AM128" s="1028">
        <f t="shared" si="5"/>
        <v>32500</v>
      </c>
      <c r="AN128" s="1028">
        <f>INDEX(G128:R128,1,MATCH(Parametres!$B$3,G$1:R$1,0))*IF(OR(F128="L",F128="S",F128="I"),-1,1)</f>
        <v>292500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3" t="str">
        <f t="shared" si="6"/>
        <v>H01460</v>
      </c>
      <c r="AU128" s="599" t="str">
        <f t="shared" si="6"/>
        <v>PCE LOYER INT HYPOTH.</v>
      </c>
      <c r="AV128" s="1028">
        <f>IFERROR(INDEX(V128:AG128,1,MATCH(Parametres!$B$3,V$1:AG$1,0)-1)*IF(OR(C128="L",C128="S",C128="I"),-1,1),"")</f>
        <v>0</v>
      </c>
      <c r="AW128" s="1028">
        <f t="shared" si="7"/>
        <v>0</v>
      </c>
      <c r="AX128" s="1028">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8" t="str">
        <f t="shared" si="4"/>
        <v>H01461</v>
      </c>
      <c r="AK129" s="1028" t="str">
        <f t="shared" si="4"/>
        <v>PCE AMORT AMELIOR  LOC</v>
      </c>
      <c r="AL129" s="1028">
        <f>IFERROR(INDEX(G129:R129,1,MATCH(Parametres!$B$3,G$1:R$1,0)-1)*IF(OR(F129="L",F129="S",F129="I"),-1,1),"")</f>
        <v>1182.04</v>
      </c>
      <c r="AM129" s="1028">
        <f t="shared" si="5"/>
        <v>126.56999999999994</v>
      </c>
      <c r="AN129" s="1028">
        <f>INDEX(G129:R129,1,MATCH(Parametres!$B$3,G$1:R$1,0))*IF(OR(F129="L",F129="S",F129="I"),-1,1)</f>
        <v>1308.6099999999999</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3" t="str">
        <f t="shared" si="6"/>
        <v>H01461</v>
      </c>
      <c r="AU129" s="599" t="str">
        <f t="shared" si="6"/>
        <v>PCE AMORT AMELIOR  LOC</v>
      </c>
      <c r="AV129" s="1028">
        <f>IFERROR(INDEX(V129:AG129,1,MATCH(Parametres!$B$3,V$1:AG$1,0)-1)*IF(OR(C129="L",C129="S",C129="I"),-1,1),"")</f>
        <v>0</v>
      </c>
      <c r="AW129" s="1028">
        <f t="shared" si="7"/>
        <v>0</v>
      </c>
      <c r="AX129" s="1028">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8" t="str">
        <f t="shared" si="4"/>
        <v>H01462</v>
      </c>
      <c r="AK130" s="1028" t="str">
        <f t="shared" si="4"/>
        <v>PCE ENTRERIEN PROPRIÉTÉ</v>
      </c>
      <c r="AL130" s="1028">
        <f>IFERROR(INDEX(G130:R130,1,MATCH(Parametres!$B$3,G$1:R$1,0)-1)*IF(OR(F130="L",F130="S",F130="I"),-1,1),"")</f>
        <v>19092.03</v>
      </c>
      <c r="AM130" s="1028">
        <f t="shared" si="5"/>
        <v>1319.0300000000025</v>
      </c>
      <c r="AN130" s="1028">
        <f>INDEX(G130:R130,1,MATCH(Parametres!$B$3,G$1:R$1,0))*IF(OR(F130="L",F130="S",F130="I"),-1,1)</f>
        <v>20411.060000000001</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3" t="str">
        <f t="shared" si="6"/>
        <v>H01462</v>
      </c>
      <c r="AU130" s="599" t="str">
        <f t="shared" si="6"/>
        <v>PCE ENTRERIEN PROPRIÉTÉ</v>
      </c>
      <c r="AV130" s="1028">
        <f>IFERROR(INDEX(V130:AG130,1,MATCH(Parametres!$B$3,V$1:AG$1,0)-1)*IF(OR(C130="L",C130="S",C130="I"),-1,1),"")</f>
        <v>0</v>
      </c>
      <c r="AW130" s="1028">
        <f t="shared" si="7"/>
        <v>0</v>
      </c>
      <c r="AX130" s="1028">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8" t="str">
        <f t="shared" si="4"/>
        <v>H01463</v>
      </c>
      <c r="AK131" s="1028" t="str">
        <f t="shared" si="4"/>
        <v>PCE TAXES PROPRIÉTÉ</v>
      </c>
      <c r="AL131" s="1028">
        <f>IFERROR(INDEX(G131:R131,1,MATCH(Parametres!$B$3,G$1:R$1,0)-1)*IF(OR(F131="L",F131="S",F131="I"),-1,1),"")</f>
        <v>63562.13</v>
      </c>
      <c r="AM131" s="1028">
        <f t="shared" si="5"/>
        <v>10602.450000000004</v>
      </c>
      <c r="AN131" s="1028">
        <f>INDEX(G131:R131,1,MATCH(Parametres!$B$3,G$1:R$1,0))*IF(OR(F131="L",F131="S",F131="I"),-1,1)</f>
        <v>74164.58</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3" t="str">
        <f t="shared" si="6"/>
        <v>H01463</v>
      </c>
      <c r="AU131" s="599" t="str">
        <f t="shared" si="6"/>
        <v>PCE TAXES PROPRIÉTÉ</v>
      </c>
      <c r="AV131" s="1028">
        <f>IFERROR(INDEX(V131:AG131,1,MATCH(Parametres!$B$3,V$1:AG$1,0)-1)*IF(OR(C131="L",C131="S",C131="I"),-1,1),"")</f>
        <v>0</v>
      </c>
      <c r="AW131" s="1028">
        <f t="shared" si="7"/>
        <v>0</v>
      </c>
      <c r="AX131" s="1028">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8" t="str">
        <f t="shared" ref="AJ132:AK195" si="8">C132</f>
        <v>H01464</v>
      </c>
      <c r="AK132" s="1028" t="str">
        <f t="shared" si="8"/>
        <v>PCE ASSURANCE BATIMENT</v>
      </c>
      <c r="AL132" s="1028">
        <f>IFERROR(INDEX(G132:R132,1,MATCH(Parametres!$B$3,G$1:R$1,0)-1)*IF(OR(F132="L",F132="S",F132="I"),-1,1),"")</f>
        <v>9330.68</v>
      </c>
      <c r="AM132" s="1028">
        <f t="shared" ref="AM132:AM195" si="9">AN132-AL132</f>
        <v>1038.4799999999996</v>
      </c>
      <c r="AN132" s="1028">
        <f>INDEX(G132:R132,1,MATCH(Parametres!$B$3,G$1:R$1,0))*IF(OR(F132="L",F132="S",F132="I"),-1,1)</f>
        <v>10369.16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3" t="str">
        <f t="shared" ref="AT132:AU195" si="10">C132</f>
        <v>H01464</v>
      </c>
      <c r="AU132" s="599" t="str">
        <f t="shared" si="10"/>
        <v>PCE ASSURANCE BATIMENT</v>
      </c>
      <c r="AV132" s="1028">
        <f>IFERROR(INDEX(V132:AG132,1,MATCH(Parametres!$B$3,V$1:AG$1,0)-1)*IF(OR(C132="L",C132="S",C132="I"),-1,1),"")</f>
        <v>0</v>
      </c>
      <c r="AW132" s="1028">
        <f t="shared" ref="AW132:AW195" si="11">AX132-AV132</f>
        <v>0</v>
      </c>
      <c r="AX132" s="1028">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8" t="str">
        <f t="shared" si="8"/>
        <v>H01465</v>
      </c>
      <c r="AK133" s="1028" t="str">
        <f t="shared" si="8"/>
        <v>PCE AMORT BATIMENT</v>
      </c>
      <c r="AL133" s="1028">
        <f>IFERROR(INDEX(G133:R133,1,MATCH(Parametres!$B$3,G$1:R$1,0)-1)*IF(OR(F133="L",F133="S",F133="I"),-1,1),"")</f>
        <v>0</v>
      </c>
      <c r="AM133" s="1028">
        <f t="shared" si="9"/>
        <v>0</v>
      </c>
      <c r="AN133" s="1028">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3" t="str">
        <f t="shared" si="10"/>
        <v>H01465</v>
      </c>
      <c r="AU133" s="599" t="str">
        <f t="shared" si="10"/>
        <v>PCE AMORT BATIMENT</v>
      </c>
      <c r="AV133" s="1028">
        <f>IFERROR(INDEX(V133:AG133,1,MATCH(Parametres!$B$3,V$1:AG$1,0)-1)*IF(OR(C133="L",C133="S",C133="I"),-1,1),"")</f>
        <v>0</v>
      </c>
      <c r="AW133" s="1028">
        <f t="shared" si="11"/>
        <v>0</v>
      </c>
      <c r="AX133" s="1028">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8" t="str">
        <f t="shared" si="8"/>
        <v>H01468</v>
      </c>
      <c r="AK134" s="1028" t="str">
        <f t="shared" si="8"/>
        <v>PCE TAXES AFFAIRES&amp;AUTRES</v>
      </c>
      <c r="AL134" s="1028">
        <f>IFERROR(INDEX(G134:R134,1,MATCH(Parametres!$B$3,G$1:R$1,0)-1)*IF(OR(F134="L",F134="S",F134="I"),-1,1),"")</f>
        <v>0</v>
      </c>
      <c r="AM134" s="1028">
        <f t="shared" si="9"/>
        <v>0</v>
      </c>
      <c r="AN134" s="1028">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3" t="str">
        <f t="shared" si="10"/>
        <v>H01468</v>
      </c>
      <c r="AU134" s="599" t="str">
        <f t="shared" si="10"/>
        <v>PCE TAXES AFFAIRES&amp;AUTRES</v>
      </c>
      <c r="AV134" s="1028">
        <f>IFERROR(INDEX(V134:AG134,1,MATCH(Parametres!$B$3,V$1:AG$1,0)-1)*IF(OR(C134="L",C134="S",C134="I"),-1,1),"")</f>
        <v>0</v>
      </c>
      <c r="AW134" s="1028">
        <f t="shared" si="11"/>
        <v>0</v>
      </c>
      <c r="AX134" s="1028">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8" t="str">
        <f t="shared" si="8"/>
        <v>H01469</v>
      </c>
      <c r="AK135" s="1028" t="str">
        <f t="shared" si="8"/>
        <v>PCE AMORT EQUIP &amp; INSTALL</v>
      </c>
      <c r="AL135" s="1028">
        <f>IFERROR(INDEX(G135:R135,1,MATCH(Parametres!$B$3,G$1:R$1,0)-1)*IF(OR(F135="L",F135="S",F135="I"),-1,1),"")</f>
        <v>6978.65</v>
      </c>
      <c r="AM135" s="1028">
        <f t="shared" si="9"/>
        <v>820.55000000000018</v>
      </c>
      <c r="AN135" s="1028">
        <f>INDEX(G135:R135,1,MATCH(Parametres!$B$3,G$1:R$1,0))*IF(OR(F135="L",F135="S",F135="I"),-1,1)</f>
        <v>7799.2</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3" t="str">
        <f t="shared" si="10"/>
        <v>H01469</v>
      </c>
      <c r="AU135" s="599" t="str">
        <f t="shared" si="10"/>
        <v>PCE AMORT EQUIP &amp; INSTALL</v>
      </c>
      <c r="AV135" s="1028">
        <f>IFERROR(INDEX(V135:AG135,1,MATCH(Parametres!$B$3,V$1:AG$1,0)-1)*IF(OR(C135="L",C135="S",C135="I"),-1,1),"")</f>
        <v>0</v>
      </c>
      <c r="AW135" s="1028">
        <f t="shared" si="11"/>
        <v>0</v>
      </c>
      <c r="AX135" s="1028">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8" t="str">
        <f t="shared" si="8"/>
        <v>H01470</v>
      </c>
      <c r="AK136" s="1028" t="str">
        <f t="shared" si="8"/>
        <v>PCE ASSURANCE GENERALE</v>
      </c>
      <c r="AL136" s="1028">
        <f>IFERROR(INDEX(G136:R136,1,MATCH(Parametres!$B$3,G$1:R$1,0)-1)*IF(OR(F136="L",F136="S",F136="I"),-1,1),"")</f>
        <v>0</v>
      </c>
      <c r="AM136" s="1028">
        <f t="shared" si="9"/>
        <v>0</v>
      </c>
      <c r="AN136" s="1028">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3" t="str">
        <f t="shared" si="10"/>
        <v>H01470</v>
      </c>
      <c r="AU136" s="599" t="str">
        <f t="shared" si="10"/>
        <v>PCE ASSURANCE GENERALE</v>
      </c>
      <c r="AV136" s="1028">
        <f>IFERROR(INDEX(V136:AG136,1,MATCH(Parametres!$B$3,V$1:AG$1,0)-1)*IF(OR(C136="L",C136="S",C136="I"),-1,1),"")</f>
        <v>0</v>
      </c>
      <c r="AW136" s="1028">
        <f t="shared" si="11"/>
        <v>0</v>
      </c>
      <c r="AX136" s="1028">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8" t="str">
        <f t="shared" si="8"/>
        <v>H01474</v>
      </c>
      <c r="AK137" s="1028" t="str">
        <f t="shared" si="8"/>
        <v>PCE EAU/ELECT/CHAUFFAGE</v>
      </c>
      <c r="AL137" s="1028">
        <f>IFERROR(INDEX(G137:R137,1,MATCH(Parametres!$B$3,G$1:R$1,0)-1)*IF(OR(F137="L",F137="S",F137="I"),-1,1),"")</f>
        <v>19641.669999999998</v>
      </c>
      <c r="AM137" s="1028">
        <f t="shared" si="9"/>
        <v>1667.9300000000003</v>
      </c>
      <c r="AN137" s="1028">
        <f>INDEX(G137:R137,1,MATCH(Parametres!$B$3,G$1:R$1,0))*IF(OR(F137="L",F137="S",F137="I"),-1,1)</f>
        <v>21309.599999999999</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3" t="str">
        <f t="shared" si="10"/>
        <v>H01474</v>
      </c>
      <c r="AU137" s="599" t="str">
        <f t="shared" si="10"/>
        <v>PCE EAU/ELECT/CHAUFFAGE</v>
      </c>
      <c r="AV137" s="1028">
        <f>IFERROR(INDEX(V137:AG137,1,MATCH(Parametres!$B$3,V$1:AG$1,0)-1)*IF(OR(C137="L",C137="S",C137="I"),-1,1),"")</f>
        <v>0</v>
      </c>
      <c r="AW137" s="1028">
        <f t="shared" si="11"/>
        <v>0</v>
      </c>
      <c r="AX137" s="1028">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8" t="str">
        <f t="shared" si="8"/>
        <v>H01476</v>
      </c>
      <c r="AK138" s="1028" t="str">
        <f t="shared" si="8"/>
        <v>PCE VERIF. COMPTABLE</v>
      </c>
      <c r="AL138" s="1028">
        <f>IFERROR(INDEX(G138:R138,1,MATCH(Parametres!$B$3,G$1:R$1,0)-1)*IF(OR(F138="L",F138="S",F138="I"),-1,1),"")</f>
        <v>3500</v>
      </c>
      <c r="AM138" s="1028">
        <f t="shared" si="9"/>
        <v>-1500</v>
      </c>
      <c r="AN138" s="1028">
        <f>INDEX(G138:R138,1,MATCH(Parametres!$B$3,G$1:R$1,0))*IF(OR(F138="L",F138="S",F138="I"),-1,1)</f>
        <v>2000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3" t="str">
        <f t="shared" si="10"/>
        <v>H01476</v>
      </c>
      <c r="AU138" s="599" t="str">
        <f t="shared" si="10"/>
        <v>PCE VERIF. COMPTABLE</v>
      </c>
      <c r="AV138" s="1028">
        <f>IFERROR(INDEX(V138:AG138,1,MATCH(Parametres!$B$3,V$1:AG$1,0)-1)*IF(OR(C138="L",C138="S",C138="I"),-1,1),"")</f>
        <v>0</v>
      </c>
      <c r="AW138" s="1028">
        <f t="shared" si="11"/>
        <v>0</v>
      </c>
      <c r="AX138" s="1028">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8" t="str">
        <f t="shared" si="8"/>
        <v>H01477</v>
      </c>
      <c r="AK139" s="1028" t="str">
        <f t="shared" si="8"/>
        <v>PCE COTISATIONS SOUSCRIP.</v>
      </c>
      <c r="AL139" s="1028">
        <f>IFERROR(INDEX(G139:R139,1,MATCH(Parametres!$B$3,G$1:R$1,0)-1)*IF(OR(F139="L",F139="S",F139="I"),-1,1),"")</f>
        <v>2096.1799999999998</v>
      </c>
      <c r="AM139" s="1028">
        <f t="shared" si="9"/>
        <v>8.75</v>
      </c>
      <c r="AN139" s="1028">
        <f>INDEX(G139:R139,1,MATCH(Parametres!$B$3,G$1:R$1,0))*IF(OR(F139="L",F139="S",F139="I"),-1,1)</f>
        <v>2104.9299999999998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3" t="str">
        <f t="shared" si="10"/>
        <v>H01477</v>
      </c>
      <c r="AU139" s="599" t="str">
        <f t="shared" si="10"/>
        <v>PCE COTISATIONS SOUSCRIP.</v>
      </c>
      <c r="AV139" s="1028">
        <f>IFERROR(INDEX(V139:AG139,1,MATCH(Parametres!$B$3,V$1:AG$1,0)-1)*IF(OR(C139="L",C139="S",C139="I"),-1,1),"")</f>
        <v>0</v>
      </c>
      <c r="AW139" s="1028">
        <f t="shared" si="11"/>
        <v>0</v>
      </c>
      <c r="AX139" s="1028">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8" t="str">
        <f t="shared" si="8"/>
        <v>H01479</v>
      </c>
      <c r="AK140" s="1028" t="str">
        <f t="shared" si="8"/>
        <v>PCE DONATIONS</v>
      </c>
      <c r="AL140" s="1028">
        <f>IFERROR(INDEX(G140:R140,1,MATCH(Parametres!$B$3,G$1:R$1,0)-1)*IF(OR(F140="L",F140="S",F140="I"),-1,1),"")</f>
        <v>0</v>
      </c>
      <c r="AM140" s="1028">
        <f t="shared" si="9"/>
        <v>0</v>
      </c>
      <c r="AN140" s="1028">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3" t="str">
        <f t="shared" si="10"/>
        <v>H01479</v>
      </c>
      <c r="AU140" s="599" t="str">
        <f t="shared" si="10"/>
        <v>PCE DONATIONS</v>
      </c>
      <c r="AV140" s="1028">
        <f>IFERROR(INDEX(V140:AG140,1,MATCH(Parametres!$B$3,V$1:AG$1,0)-1)*IF(OR(C140="L",C140="S",C140="I"),-1,1),"")</f>
        <v>0</v>
      </c>
      <c r="AW140" s="1028">
        <f t="shared" si="11"/>
        <v>0</v>
      </c>
      <c r="AX140" s="1028">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8" t="str">
        <f t="shared" si="8"/>
        <v>H01480</v>
      </c>
      <c r="AK141" s="1028" t="str">
        <f t="shared" si="8"/>
        <v>PCE IMMATRIC &amp; PERMIS</v>
      </c>
      <c r="AL141" s="1028">
        <f>IFERROR(INDEX(G141:R141,1,MATCH(Parametres!$B$3,G$1:R$1,0)-1)*IF(OR(F141="L",F141="S",F141="I"),-1,1),"")</f>
        <v>59.36</v>
      </c>
      <c r="AM141" s="1028">
        <f t="shared" si="9"/>
        <v>0</v>
      </c>
      <c r="AN141" s="1028">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3" t="str">
        <f t="shared" si="10"/>
        <v>H01480</v>
      </c>
      <c r="AU141" s="599" t="str">
        <f t="shared" si="10"/>
        <v>PCE IMMATRIC &amp; PERMIS</v>
      </c>
      <c r="AV141" s="1028">
        <f>IFERROR(INDEX(V141:AG141,1,MATCH(Parametres!$B$3,V$1:AG$1,0)-1)*IF(OR(C141="L",C141="S",C141="I"),-1,1),"")</f>
        <v>0</v>
      </c>
      <c r="AW141" s="1028">
        <f t="shared" si="11"/>
        <v>0</v>
      </c>
      <c r="AX141" s="1028">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8" t="str">
        <f t="shared" si="8"/>
        <v>H01520</v>
      </c>
      <c r="AK142" s="1028" t="str">
        <f t="shared" si="8"/>
        <v>SVC SALAIRES-DIR-DEPT</v>
      </c>
      <c r="AL142" s="1028">
        <f>IFERROR(INDEX(G142:R142,1,MATCH(Parametres!$B$3,G$1:R$1,0)-1)*IF(OR(F142="L",F142="S",F142="I"),-1,1),"")</f>
        <v>56128.59</v>
      </c>
      <c r="AM142" s="1028">
        <f t="shared" si="9"/>
        <v>7171.9700000000012</v>
      </c>
      <c r="AN142" s="1028">
        <f>INDEX(G142:R142,1,MATCH(Parametres!$B$3,G$1:R$1,0))*IF(OR(F142="L",F142="S",F142="I"),-1,1)</f>
        <v>63300.56</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3" t="str">
        <f t="shared" si="10"/>
        <v>H01520</v>
      </c>
      <c r="AU142" s="599" t="str">
        <f t="shared" si="10"/>
        <v>SVC SALAIRES-DIR-DEPT</v>
      </c>
      <c r="AV142" s="1028">
        <f>IFERROR(INDEX(V142:AG142,1,MATCH(Parametres!$B$3,V$1:AG$1,0)-1)*IF(OR(C142="L",C142="S",C142="I"),-1,1),"")</f>
        <v>0</v>
      </c>
      <c r="AW142" s="1028">
        <f t="shared" si="11"/>
        <v>0</v>
      </c>
      <c r="AX142" s="1028">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8" t="str">
        <f t="shared" si="8"/>
        <v>H01521</v>
      </c>
      <c r="AK143" s="1028" t="str">
        <f t="shared" si="8"/>
        <v>SVC SALAIRES -AUTRES</v>
      </c>
      <c r="AL143" s="1028">
        <f>IFERROR(INDEX(G143:R143,1,MATCH(Parametres!$B$3,G$1:R$1,0)-1)*IF(OR(F143="L",F143="S",F143="I"),-1,1),"")</f>
        <v>299070.2</v>
      </c>
      <c r="AM143" s="1028">
        <f t="shared" si="9"/>
        <v>24455.789999999979</v>
      </c>
      <c r="AN143" s="1028">
        <f>INDEX(G143:R143,1,MATCH(Parametres!$B$3,G$1:R$1,0))*IF(OR(F143="L",F143="S",F143="I"),-1,1)</f>
        <v>323525.99</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3" t="str">
        <f t="shared" si="10"/>
        <v>H01521</v>
      </c>
      <c r="AU143" s="599" t="str">
        <f t="shared" si="10"/>
        <v>SVC SALAIRES -AUTRES</v>
      </c>
      <c r="AV143" s="1028">
        <f>IFERROR(INDEX(V143:AG143,1,MATCH(Parametres!$B$3,V$1:AG$1,0)-1)*IF(OR(C143="L",C143="S",C143="I"),-1,1),"")</f>
        <v>0</v>
      </c>
      <c r="AW143" s="1028">
        <f t="shared" si="11"/>
        <v>0</v>
      </c>
      <c r="AX143" s="1028">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8" t="str">
        <f t="shared" si="8"/>
        <v>H01523</v>
      </c>
      <c r="AK144" s="1028" t="str">
        <f t="shared" si="8"/>
        <v>SVC ABSENCES&amp;CONGES PAYES</v>
      </c>
      <c r="AL144" s="1028">
        <f>IFERROR(INDEX(G144:R144,1,MATCH(Parametres!$B$3,G$1:R$1,0)-1)*IF(OR(F144="L",F144="S",F144="I"),-1,1),"")</f>
        <v>83127.820000000007</v>
      </c>
      <c r="AM144" s="1028">
        <f t="shared" si="9"/>
        <v>5710.8799999999901</v>
      </c>
      <c r="AN144" s="1028">
        <f>INDEX(G144:R144,1,MATCH(Parametres!$B$3,G$1:R$1,0))*IF(OR(F144="L",F144="S",F144="I"),-1,1)</f>
        <v>88838.7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3" t="str">
        <f t="shared" si="10"/>
        <v>H01523</v>
      </c>
      <c r="AU144" s="599" t="str">
        <f t="shared" si="10"/>
        <v>SVC ABSENCES&amp;CONGES PAYES</v>
      </c>
      <c r="AV144" s="1028">
        <f>IFERROR(INDEX(V144:AG144,1,MATCH(Parametres!$B$3,V$1:AG$1,0)-1)*IF(OR(C144="L",C144="S",C144="I"),-1,1),"")</f>
        <v>0</v>
      </c>
      <c r="AW144" s="1028">
        <f t="shared" si="11"/>
        <v>0</v>
      </c>
      <c r="AX144" s="1028">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8" t="str">
        <f t="shared" si="8"/>
        <v>H01524</v>
      </c>
      <c r="AK145" s="1028" t="str">
        <f t="shared" si="8"/>
        <v>SVC CSST</v>
      </c>
      <c r="AL145" s="1028">
        <f>IFERROR(INDEX(G145:R145,1,MATCH(Parametres!$B$3,G$1:R$1,0)-1)*IF(OR(F145="L",F145="S",F145="I"),-1,1),"")</f>
        <v>0</v>
      </c>
      <c r="AM145" s="1028">
        <f t="shared" si="9"/>
        <v>0</v>
      </c>
      <c r="AN145" s="1028">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3" t="str">
        <f t="shared" si="10"/>
        <v>H01524</v>
      </c>
      <c r="AU145" s="599" t="str">
        <f t="shared" si="10"/>
        <v>SVC CSST</v>
      </c>
      <c r="AV145" s="1028">
        <f>IFERROR(INDEX(V145:AG145,1,MATCH(Parametres!$B$3,V$1:AG$1,0)-1)*IF(OR(C145="L",C145="S",C145="I"),-1,1),"")</f>
        <v>0</v>
      </c>
      <c r="AW145" s="1028">
        <f t="shared" si="11"/>
        <v>0</v>
      </c>
      <c r="AX145" s="1028">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8" t="str">
        <f t="shared" si="8"/>
        <v>H01525</v>
      </c>
      <c r="AK146" s="1028" t="str">
        <f t="shared" si="8"/>
        <v>SVC ASSURANCE-CHOMAGE</v>
      </c>
      <c r="AL146" s="1028">
        <f>IFERROR(INDEX(G146:R146,1,MATCH(Parametres!$B$3,G$1:R$1,0)-1)*IF(OR(F146="L",F146="S",F146="I"),-1,1),"")</f>
        <v>0</v>
      </c>
      <c r="AM146" s="1028">
        <f t="shared" si="9"/>
        <v>0</v>
      </c>
      <c r="AN146" s="1028">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3" t="str">
        <f t="shared" si="10"/>
        <v>H01525</v>
      </c>
      <c r="AU146" s="599" t="str">
        <f t="shared" si="10"/>
        <v>SVC ASSURANCE-CHOMAGE</v>
      </c>
      <c r="AV146" s="1028">
        <f>IFERROR(INDEX(V146:AG146,1,MATCH(Parametres!$B$3,V$1:AG$1,0)-1)*IF(OR(C146="L",C146="S",C146="I"),-1,1),"")</f>
        <v>0</v>
      </c>
      <c r="AW146" s="1028">
        <f t="shared" si="11"/>
        <v>0</v>
      </c>
      <c r="AX146" s="1028">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8" t="str">
        <f t="shared" si="8"/>
        <v>H01526</v>
      </c>
      <c r="AK147" s="1028" t="str">
        <f t="shared" si="8"/>
        <v>SVC ASSURANCE GROUPE</v>
      </c>
      <c r="AL147" s="1028">
        <f>IFERROR(INDEX(G147:R147,1,MATCH(Parametres!$B$3,G$1:R$1,0)-1)*IF(OR(F147="L",F147="S",F147="I"),-1,1),"")</f>
        <v>10450.219999999999</v>
      </c>
      <c r="AM147" s="1028">
        <f t="shared" si="9"/>
        <v>1071.2600000000002</v>
      </c>
      <c r="AN147" s="1028">
        <f>INDEX(G147:R147,1,MATCH(Parametres!$B$3,G$1:R$1,0))*IF(OR(F147="L",F147="S",F147="I"),-1,1)</f>
        <v>11521.48</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3" t="str">
        <f t="shared" si="10"/>
        <v>H01526</v>
      </c>
      <c r="AU147" s="599" t="str">
        <f t="shared" si="10"/>
        <v>SVC ASSURANCE GROUPE</v>
      </c>
      <c r="AV147" s="1028">
        <f>IFERROR(INDEX(V147:AG147,1,MATCH(Parametres!$B$3,V$1:AG$1,0)-1)*IF(OR(C147="L",C147="S",C147="I"),-1,1),"")</f>
        <v>0</v>
      </c>
      <c r="AW147" s="1028">
        <f t="shared" si="11"/>
        <v>0</v>
      </c>
      <c r="AX147" s="1028">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8" t="str">
        <f t="shared" si="8"/>
        <v>H01527</v>
      </c>
      <c r="AK148" s="1028" t="str">
        <f t="shared" si="8"/>
        <v>SVC AUTRES AV. SOCIAUX</v>
      </c>
      <c r="AL148" s="1028">
        <f>IFERROR(INDEX(G148:R148,1,MATCH(Parametres!$B$3,G$1:R$1,0)-1)*IF(OR(F148="L",F148="S",F148="I"),-1,1),"")</f>
        <v>115431.79</v>
      </c>
      <c r="AM148" s="1028">
        <f t="shared" si="9"/>
        <v>7835.6700000000128</v>
      </c>
      <c r="AN148" s="1028">
        <f>INDEX(G148:R148,1,MATCH(Parametres!$B$3,G$1:R$1,0))*IF(OR(F148="L",F148="S",F148="I"),-1,1)</f>
        <v>123267.46</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3" t="str">
        <f t="shared" si="10"/>
        <v>H01527</v>
      </c>
      <c r="AU148" s="599" t="str">
        <f t="shared" si="10"/>
        <v>SVC AUTRES AV. SOCIAUX</v>
      </c>
      <c r="AV148" s="1028">
        <f>IFERROR(INDEX(V148:AG148,1,MATCH(Parametres!$B$3,V$1:AG$1,0)-1)*IF(OR(C148="L",C148="S",C148="I"),-1,1),"")</f>
        <v>0</v>
      </c>
      <c r="AW148" s="1028">
        <f t="shared" si="11"/>
        <v>0</v>
      </c>
      <c r="AX148" s="1028">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8" t="str">
        <f t="shared" si="8"/>
        <v>H01528</v>
      </c>
      <c r="AK149" s="1028" t="str">
        <f t="shared" si="8"/>
        <v>SVC FORMATION</v>
      </c>
      <c r="AL149" s="1028">
        <f>IFERROR(INDEX(G149:R149,1,MATCH(Parametres!$B$3,G$1:R$1,0)-1)*IF(OR(F149="L",F149="S",F149="I"),-1,1),"")</f>
        <v>7926.46</v>
      </c>
      <c r="AM149" s="1028">
        <f t="shared" si="9"/>
        <v>774.99999999999909</v>
      </c>
      <c r="AN149" s="1028">
        <f>INDEX(G149:R149,1,MATCH(Parametres!$B$3,G$1:R$1,0))*IF(OR(F149="L",F149="S",F149="I"),-1,1)</f>
        <v>8701.4599999999991</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3" t="str">
        <f t="shared" si="10"/>
        <v>H01528</v>
      </c>
      <c r="AU149" s="599" t="str">
        <f t="shared" si="10"/>
        <v>SVC FORMATION</v>
      </c>
      <c r="AV149" s="1028">
        <f>IFERROR(INDEX(V149:AG149,1,MATCH(Parametres!$B$3,V$1:AG$1,0)-1)*IF(OR(C149="L",C149="S",C149="I"),-1,1),"")</f>
        <v>0</v>
      </c>
      <c r="AW149" s="1028">
        <f t="shared" si="11"/>
        <v>0</v>
      </c>
      <c r="AX149" s="1028">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8" t="str">
        <f t="shared" si="8"/>
        <v>H01530</v>
      </c>
      <c r="AK150" s="1028" t="str">
        <f t="shared" si="8"/>
        <v>SVC PAPETRIE-FOUR. BUREAU</v>
      </c>
      <c r="AL150" s="1028">
        <f>IFERROR(INDEX(G150:R150,1,MATCH(Parametres!$B$3,G$1:R$1,0)-1)*IF(OR(F150="L",F150="S",F150="I"),-1,1),"")</f>
        <v>6413.53</v>
      </c>
      <c r="AM150" s="1028">
        <f t="shared" si="9"/>
        <v>761.80000000000018</v>
      </c>
      <c r="AN150" s="1028">
        <f>INDEX(G150:R150,1,MATCH(Parametres!$B$3,G$1:R$1,0))*IF(OR(F150="L",F150="S",F150="I"),-1,1)</f>
        <v>7175.33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3" t="str">
        <f t="shared" si="10"/>
        <v>H01530</v>
      </c>
      <c r="AU150" s="599" t="str">
        <f t="shared" si="10"/>
        <v>SVC PAPETRIE-FOUR. BUREAU</v>
      </c>
      <c r="AV150" s="1028">
        <f>IFERROR(INDEX(V150:AG150,1,MATCH(Parametres!$B$3,V$1:AG$1,0)-1)*IF(OR(C150="L",C150="S",C150="I"),-1,1),"")</f>
        <v>0</v>
      </c>
      <c r="AW150" s="1028">
        <f t="shared" si="11"/>
        <v>0</v>
      </c>
      <c r="AX150" s="1028">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8" t="str">
        <f t="shared" si="8"/>
        <v>H01531</v>
      </c>
      <c r="AK151" s="1028" t="str">
        <f t="shared" si="8"/>
        <v>SVC OUTIL-FOUR.DIVERS</v>
      </c>
      <c r="AL151" s="1028">
        <f>IFERROR(INDEX(G151:R151,1,MATCH(Parametres!$B$3,G$1:R$1,0)-1)*IF(OR(F151="L",F151="S",F151="I"),-1,1),"")</f>
        <v>38537.71</v>
      </c>
      <c r="AM151" s="1028">
        <f t="shared" si="9"/>
        <v>3578.0400000000009</v>
      </c>
      <c r="AN151" s="1028">
        <f>INDEX(G151:R151,1,MATCH(Parametres!$B$3,G$1:R$1,0))*IF(OR(F151="L",F151="S",F151="I"),-1,1)</f>
        <v>42115.75</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3" t="str">
        <f t="shared" si="10"/>
        <v>H01531</v>
      </c>
      <c r="AU151" s="599" t="str">
        <f t="shared" si="10"/>
        <v>SVC OUTIL-FOUR.DIVERS</v>
      </c>
      <c r="AV151" s="1028">
        <f>IFERROR(INDEX(V151:AG151,1,MATCH(Parametres!$B$3,V$1:AG$1,0)-1)*IF(OR(C151="L",C151="S",C151="I"),-1,1),"")</f>
        <v>0</v>
      </c>
      <c r="AW151" s="1028">
        <f t="shared" si="11"/>
        <v>0</v>
      </c>
      <c r="AX151" s="1028">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8" t="str">
        <f t="shared" si="8"/>
        <v>H01534</v>
      </c>
      <c r="AK152" s="1028" t="str">
        <f t="shared" si="8"/>
        <v>SVC UNIFORMES-SALOPETTES</v>
      </c>
      <c r="AL152" s="1028">
        <f>IFERROR(INDEX(G152:R152,1,MATCH(Parametres!$B$3,G$1:R$1,0)-1)*IF(OR(F152="L",F152="S",F152="I"),-1,1),"")</f>
        <v>14096.58</v>
      </c>
      <c r="AM152" s="1028">
        <f t="shared" si="9"/>
        <v>1083.6499999999996</v>
      </c>
      <c r="AN152" s="1028">
        <f>INDEX(G152:R152,1,MATCH(Parametres!$B$3,G$1:R$1,0))*IF(OR(F152="L",F152="S",F152="I"),-1,1)</f>
        <v>15180.23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3" t="str">
        <f t="shared" si="10"/>
        <v>H01534</v>
      </c>
      <c r="AU152" s="599" t="str">
        <f t="shared" si="10"/>
        <v>SVC UNIFORMES-SALOPETTES</v>
      </c>
      <c r="AV152" s="1028">
        <f>IFERROR(INDEX(V152:AG152,1,MATCH(Parametres!$B$3,V$1:AG$1,0)-1)*IF(OR(C152="L",C152="S",C152="I"),-1,1),"")</f>
        <v>0</v>
      </c>
      <c r="AW152" s="1028">
        <f t="shared" si="11"/>
        <v>0</v>
      </c>
      <c r="AX152" s="1028">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8" t="str">
        <f t="shared" si="8"/>
        <v>H01535</v>
      </c>
      <c r="AK153" s="1028" t="str">
        <f t="shared" si="8"/>
        <v>SVC CONCIERGE-NETTOYAGE</v>
      </c>
      <c r="AL153" s="1028">
        <f>IFERROR(INDEX(G153:R153,1,MATCH(Parametres!$B$3,G$1:R$1,0)-1)*IF(OR(F153="L",F153="S",F153="I"),-1,1),"")</f>
        <v>2665</v>
      </c>
      <c r="AM153" s="1028">
        <f t="shared" si="9"/>
        <v>1365</v>
      </c>
      <c r="AN153" s="1028">
        <f>INDEX(G153:R153,1,MATCH(Parametres!$B$3,G$1:R$1,0))*IF(OR(F153="L",F153="S",F153="I"),-1,1)</f>
        <v>4030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3" t="str">
        <f t="shared" si="10"/>
        <v>H01535</v>
      </c>
      <c r="AU153" s="599" t="str">
        <f t="shared" si="10"/>
        <v>SVC CONCIERGE-NETTOYAGE</v>
      </c>
      <c r="AV153" s="1028">
        <f>IFERROR(INDEX(V153:AG153,1,MATCH(Parametres!$B$3,V$1:AG$1,0)-1)*IF(OR(C153="L",C153="S",C153="I"),-1,1),"")</f>
        <v>0</v>
      </c>
      <c r="AW153" s="1028">
        <f t="shared" si="11"/>
        <v>0</v>
      </c>
      <c r="AX153" s="1028">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8" t="str">
        <f t="shared" si="8"/>
        <v>H01537</v>
      </c>
      <c r="AK154" s="1028" t="str">
        <f t="shared" si="8"/>
        <v>SVC PRATIQUES COURTOISIE</v>
      </c>
      <c r="AL154" s="1028">
        <f>IFERROR(INDEX(G154:R154,1,MATCH(Parametres!$B$3,G$1:R$1,0)-1)*IF(OR(F154="L",F154="S",F154="I"),-1,1),"")</f>
        <v>23375.16</v>
      </c>
      <c r="AM154" s="1028">
        <f t="shared" si="9"/>
        <v>10972.66</v>
      </c>
      <c r="AN154" s="1028">
        <f>INDEX(G154:R154,1,MATCH(Parametres!$B$3,G$1:R$1,0))*IF(OR(F154="L",F154="S",F154="I"),-1,1)</f>
        <v>34347.82</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3" t="str">
        <f t="shared" si="10"/>
        <v>H01537</v>
      </c>
      <c r="AU154" s="599" t="str">
        <f t="shared" si="10"/>
        <v>SVC PRATIQUES COURTOISIE</v>
      </c>
      <c r="AV154" s="1028">
        <f>IFERROR(INDEX(V154:AG154,1,MATCH(Parametres!$B$3,V$1:AG$1,0)-1)*IF(OR(C154="L",C154="S",C154="I"),-1,1),"")</f>
        <v>0</v>
      </c>
      <c r="AW154" s="1028">
        <f t="shared" si="11"/>
        <v>0</v>
      </c>
      <c r="AX154" s="1028">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8" t="str">
        <f t="shared" si="8"/>
        <v>H01538</v>
      </c>
      <c r="AK155" s="1028" t="str">
        <f t="shared" si="8"/>
        <v>SVC PUB-PROMOTION-SVC</v>
      </c>
      <c r="AL155" s="1028">
        <f>IFERROR(INDEX(G155:R155,1,MATCH(Parametres!$B$3,G$1:R$1,0)-1)*IF(OR(F155="L",F155="S",F155="I"),-1,1),"")</f>
        <v>2601.9</v>
      </c>
      <c r="AM155" s="1028">
        <f t="shared" si="9"/>
        <v>0</v>
      </c>
      <c r="AN155" s="1028">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3" t="str">
        <f t="shared" si="10"/>
        <v>H01538</v>
      </c>
      <c r="AU155" s="599" t="str">
        <f t="shared" si="10"/>
        <v>SVC PUB-PROMOTION-SVC</v>
      </c>
      <c r="AV155" s="1028">
        <f>IFERROR(INDEX(V155:AG155,1,MATCH(Parametres!$B$3,V$1:AG$1,0)-1)*IF(OR(C155="L",C155="S",C155="I"),-1,1),"")</f>
        <v>0</v>
      </c>
      <c r="AW155" s="1028">
        <f t="shared" si="11"/>
        <v>0</v>
      </c>
      <c r="AX155" s="1028">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8" t="str">
        <f t="shared" si="8"/>
        <v>H01539</v>
      </c>
      <c r="AK156" s="1028" t="str">
        <f t="shared" si="8"/>
        <v>SVC DEDUCTIBLE</v>
      </c>
      <c r="AL156" s="1028">
        <f>IFERROR(INDEX(G156:R156,1,MATCH(Parametres!$B$3,G$1:R$1,0)-1)*IF(OR(F156="L",F156="S",F156="I"),-1,1),"")</f>
        <v>0</v>
      </c>
      <c r="AM156" s="1028">
        <f t="shared" si="9"/>
        <v>0</v>
      </c>
      <c r="AN156" s="1028">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3" t="str">
        <f t="shared" si="10"/>
        <v>H01539</v>
      </c>
      <c r="AU156" s="599" t="str">
        <f t="shared" si="10"/>
        <v>SVC DEDUCTIBLE</v>
      </c>
      <c r="AV156" s="1028">
        <f>IFERROR(INDEX(V156:AG156,1,MATCH(Parametres!$B$3,V$1:AG$1,0)-1)*IF(OR(C156="L",C156="S",C156="I"),-1,1),"")</f>
        <v>0</v>
      </c>
      <c r="AW156" s="1028">
        <f t="shared" si="11"/>
        <v>0</v>
      </c>
      <c r="AX156" s="1028">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8" t="str">
        <f t="shared" si="8"/>
        <v>H01540</v>
      </c>
      <c r="AK157" s="1028" t="str">
        <f t="shared" si="8"/>
        <v>SVC ENT EQUIPEMENT</v>
      </c>
      <c r="AL157" s="1028">
        <f>IFERROR(INDEX(G157:R157,1,MATCH(Parametres!$B$3,G$1:R$1,0)-1)*IF(OR(F157="L",F157="S",F157="I"),-1,1),"")</f>
        <v>437.72</v>
      </c>
      <c r="AM157" s="1028">
        <f t="shared" si="9"/>
        <v>39.789999999999964</v>
      </c>
      <c r="AN157" s="1028">
        <f>INDEX(G157:R157,1,MATCH(Parametres!$B$3,G$1:R$1,0))*IF(OR(F157="L",F157="S",F157="I"),-1,1)</f>
        <v>477.51</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3" t="str">
        <f t="shared" si="10"/>
        <v>H01540</v>
      </c>
      <c r="AU157" s="599" t="str">
        <f t="shared" si="10"/>
        <v>SVC ENT EQUIPEMENT</v>
      </c>
      <c r="AV157" s="1028">
        <f>IFERROR(INDEX(V157:AG157,1,MATCH(Parametres!$B$3,V$1:AG$1,0)-1)*IF(OR(C157="L",C157="S",C157="I"),-1,1),"")</f>
        <v>0</v>
      </c>
      <c r="AW157" s="1028">
        <f t="shared" si="11"/>
        <v>0</v>
      </c>
      <c r="AX157" s="1028">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8" t="str">
        <f t="shared" si="8"/>
        <v>H01541</v>
      </c>
      <c r="AK158" s="1028" t="str">
        <f t="shared" si="8"/>
        <v>SVC VEH DE LOC SERVITUDE</v>
      </c>
      <c r="AL158" s="1028">
        <f>IFERROR(INDEX(G158:R158,1,MATCH(Parametres!$B$3,G$1:R$1,0)-1)*IF(OR(F158="L",F158="S",F158="I"),-1,1),"")</f>
        <v>-42684.51</v>
      </c>
      <c r="AM158" s="1028">
        <f t="shared" si="9"/>
        <v>-4248.0199999999968</v>
      </c>
      <c r="AN158" s="1028">
        <f>INDEX(G158:R158,1,MATCH(Parametres!$B$3,G$1:R$1,0))*IF(OR(F158="L",F158="S",F158="I"),-1,1)</f>
        <v>-46932.53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3" t="str">
        <f t="shared" si="10"/>
        <v>H01541</v>
      </c>
      <c r="AU158" s="599" t="str">
        <f t="shared" si="10"/>
        <v>SVC VEH DE LOC SERVITUDE</v>
      </c>
      <c r="AV158" s="1028">
        <f>IFERROR(INDEX(V158:AG158,1,MATCH(Parametres!$B$3,V$1:AG$1,0)-1)*IF(OR(C158="L",C158="S",C158="I"),-1,1),"")</f>
        <v>0</v>
      </c>
      <c r="AW158" s="1028">
        <f t="shared" si="11"/>
        <v>0</v>
      </c>
      <c r="AX158" s="1028">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8" t="str">
        <f t="shared" si="8"/>
        <v>H01542</v>
      </c>
      <c r="AK159" s="1028" t="str">
        <f t="shared" si="8"/>
        <v>SVC ENT EQUIPMENT</v>
      </c>
      <c r="AL159" s="1028">
        <f>IFERROR(INDEX(G159:R159,1,MATCH(Parametres!$B$3,G$1:R$1,0)-1)*IF(OR(F159="L",F159="S",F159="I"),-1,1),"")</f>
        <v>310</v>
      </c>
      <c r="AM159" s="1028">
        <f t="shared" si="9"/>
        <v>0</v>
      </c>
      <c r="AN159" s="1028">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3" t="str">
        <f t="shared" si="10"/>
        <v>H01542</v>
      </c>
      <c r="AU159" s="599" t="str">
        <f t="shared" si="10"/>
        <v>SVC ENT EQUIPMENT</v>
      </c>
      <c r="AV159" s="1028">
        <f>IFERROR(INDEX(V159:AG159,1,MATCH(Parametres!$B$3,V$1:AG$1,0)-1)*IF(OR(C159="L",C159="S",C159="I"),-1,1),"")</f>
        <v>0</v>
      </c>
      <c r="AW159" s="1028">
        <f t="shared" si="11"/>
        <v>0</v>
      </c>
      <c r="AX159" s="1028">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8" t="str">
        <f t="shared" si="8"/>
        <v>H01543</v>
      </c>
      <c r="AK160" s="1028" t="str">
        <f t="shared" si="8"/>
        <v>SVC LOCATION EQUIPEMENT</v>
      </c>
      <c r="AL160" s="1028">
        <f>IFERROR(INDEX(G160:R160,1,MATCH(Parametres!$B$3,G$1:R$1,0)-1)*IF(OR(F160="L",F160="S",F160="I"),-1,1),"")</f>
        <v>0</v>
      </c>
      <c r="AM160" s="1028">
        <f t="shared" si="9"/>
        <v>0</v>
      </c>
      <c r="AN160" s="1028">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3" t="str">
        <f t="shared" si="10"/>
        <v>H01543</v>
      </c>
      <c r="AU160" s="599" t="str">
        <f t="shared" si="10"/>
        <v>SVC LOCATION EQUIPEMENT</v>
      </c>
      <c r="AV160" s="1028">
        <f>IFERROR(INDEX(V160:AG160,1,MATCH(Parametres!$B$3,V$1:AG$1,0)-1)*IF(OR(C160="L",C160="S",C160="I"),-1,1),"")</f>
        <v>0</v>
      </c>
      <c r="AW160" s="1028">
        <f t="shared" si="11"/>
        <v>0</v>
      </c>
      <c r="AX160" s="1028">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8" t="str">
        <f t="shared" si="8"/>
        <v>H01544</v>
      </c>
      <c r="AK161" s="1028" t="str">
        <f t="shared" si="8"/>
        <v>SVC TRAITEMENT DES DONNEE</v>
      </c>
      <c r="AL161" s="1028">
        <f>IFERROR(INDEX(G161:R161,1,MATCH(Parametres!$B$3,G$1:R$1,0)-1)*IF(OR(F161="L",F161="S",F161="I"),-1,1),"")</f>
        <v>12683.97</v>
      </c>
      <c r="AM161" s="1028">
        <f t="shared" si="9"/>
        <v>1520.4000000000015</v>
      </c>
      <c r="AN161" s="1028">
        <f>INDEX(G161:R161,1,MATCH(Parametres!$B$3,G$1:R$1,0))*IF(OR(F161="L",F161="S",F161="I"),-1,1)</f>
        <v>14204.37</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3" t="str">
        <f t="shared" si="10"/>
        <v>H01544</v>
      </c>
      <c r="AU161" s="599" t="str">
        <f t="shared" si="10"/>
        <v>SVC TRAITEMENT DES DONNEE</v>
      </c>
      <c r="AV161" s="1028">
        <f>IFERROR(INDEX(V161:AG161,1,MATCH(Parametres!$B$3,V$1:AG$1,0)-1)*IF(OR(C161="L",C161="S",C161="I"),-1,1),"")</f>
        <v>0</v>
      </c>
      <c r="AW161" s="1028">
        <f t="shared" si="11"/>
        <v>0</v>
      </c>
      <c r="AX161" s="1028">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8" t="str">
        <f t="shared" si="8"/>
        <v>H01545</v>
      </c>
      <c r="AK162" s="1028" t="str">
        <f t="shared" si="8"/>
        <v>SVC FRAIS REP/REPAS (80%)</v>
      </c>
      <c r="AL162" s="1028">
        <f>IFERROR(INDEX(G162:R162,1,MATCH(Parametres!$B$3,G$1:R$1,0)-1)*IF(OR(F162="L",F162="S",F162="I"),-1,1),"")</f>
        <v>4526.1899999999996</v>
      </c>
      <c r="AM162" s="1028">
        <f t="shared" si="9"/>
        <v>450.78000000000065</v>
      </c>
      <c r="AN162" s="1028">
        <f>INDEX(G162:R162,1,MATCH(Parametres!$B$3,G$1:R$1,0))*IF(OR(F162="L",F162="S",F162="I"),-1,1)</f>
        <v>4976.97</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3" t="str">
        <f t="shared" si="10"/>
        <v>H01545</v>
      </c>
      <c r="AU162" s="599" t="str">
        <f t="shared" si="10"/>
        <v>SVC FRAIS REP/REPAS (80%)</v>
      </c>
      <c r="AV162" s="1028">
        <f>IFERROR(INDEX(V162:AG162,1,MATCH(Parametres!$B$3,V$1:AG$1,0)-1)*IF(OR(C162="L",C162="S",C162="I"),-1,1),"")</f>
        <v>0</v>
      </c>
      <c r="AW162" s="1028">
        <f t="shared" si="11"/>
        <v>0</v>
      </c>
      <c r="AX162" s="1028">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8" t="str">
        <f t="shared" si="8"/>
        <v>H01546</v>
      </c>
      <c r="AK163" s="1028" t="str">
        <f t="shared" si="8"/>
        <v>SVC DEPLACEMENT-REPRESENT</v>
      </c>
      <c r="AL163" s="1028">
        <f>IFERROR(INDEX(G163:R163,1,MATCH(Parametres!$B$3,G$1:R$1,0)-1)*IF(OR(F163="L",F163="S",F163="I"),-1,1),"")</f>
        <v>17854.849999999999</v>
      </c>
      <c r="AM163" s="1028">
        <f t="shared" si="9"/>
        <v>2547</v>
      </c>
      <c r="AN163" s="1028">
        <f>INDEX(G163:R163,1,MATCH(Parametres!$B$3,G$1:R$1,0))*IF(OR(F163="L",F163="S",F163="I"),-1,1)</f>
        <v>20401.849999999999</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3" t="str">
        <f t="shared" si="10"/>
        <v>H01546</v>
      </c>
      <c r="AU163" s="599" t="str">
        <f t="shared" si="10"/>
        <v>SVC DEPLACEMENT-REPRESENT</v>
      </c>
      <c r="AV163" s="1028">
        <f>IFERROR(INDEX(V163:AG163,1,MATCH(Parametres!$B$3,V$1:AG$1,0)-1)*IF(OR(C163="L",C163="S",C163="I"),-1,1),"")</f>
        <v>0</v>
      </c>
      <c r="AW163" s="1028">
        <f t="shared" si="11"/>
        <v>0</v>
      </c>
      <c r="AX163" s="1028">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8" t="str">
        <f t="shared" si="8"/>
        <v>H01547</v>
      </c>
      <c r="AK164" s="1028" t="str">
        <f t="shared" si="8"/>
        <v>SVC TELEPHONE-TELEGRAMMES</v>
      </c>
      <c r="AL164" s="1028">
        <f>IFERROR(INDEX(G164:R164,1,MATCH(Parametres!$B$3,G$1:R$1,0)-1)*IF(OR(F164="L",F164="S",F164="I"),-1,1),"")</f>
        <v>962.64</v>
      </c>
      <c r="AM164" s="1028">
        <f t="shared" si="9"/>
        <v>91.090000000000032</v>
      </c>
      <c r="AN164" s="1028">
        <f>INDEX(G164:R164,1,MATCH(Parametres!$B$3,G$1:R$1,0))*IF(OR(F164="L",F164="S",F164="I"),-1,1)</f>
        <v>1053.73</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3" t="str">
        <f t="shared" si="10"/>
        <v>H01547</v>
      </c>
      <c r="AU164" s="599" t="str">
        <f t="shared" si="10"/>
        <v>SVC TELEPHONE-TELEGRAMMES</v>
      </c>
      <c r="AV164" s="1028">
        <f>IFERROR(INDEX(V164:AG164,1,MATCH(Parametres!$B$3,V$1:AG$1,0)-1)*IF(OR(C164="L",C164="S",C164="I"),-1,1),"")</f>
        <v>0</v>
      </c>
      <c r="AW164" s="1028">
        <f t="shared" si="11"/>
        <v>0</v>
      </c>
      <c r="AX164" s="1028">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8" t="str">
        <f t="shared" si="8"/>
        <v>H01548</v>
      </c>
      <c r="AK165" s="1028" t="str">
        <f t="shared" si="8"/>
        <v>SVC FRAIS POSTAUX</v>
      </c>
      <c r="AL165" s="1028">
        <f>IFERROR(INDEX(G165:R165,1,MATCH(Parametres!$B$3,G$1:R$1,0)-1)*IF(OR(F165="L",F165="S",F165="I"),-1,1),"")</f>
        <v>0</v>
      </c>
      <c r="AM165" s="1028">
        <f t="shared" si="9"/>
        <v>0</v>
      </c>
      <c r="AN165" s="1028">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3" t="str">
        <f t="shared" si="10"/>
        <v>H01548</v>
      </c>
      <c r="AU165" s="599" t="str">
        <f t="shared" si="10"/>
        <v>SVC FRAIS POSTAUX</v>
      </c>
      <c r="AV165" s="1028">
        <f>IFERROR(INDEX(V165:AG165,1,MATCH(Parametres!$B$3,V$1:AG$1,0)-1)*IF(OR(C165="L",C165="S",C165="I"),-1,1),"")</f>
        <v>0</v>
      </c>
      <c r="AW165" s="1028">
        <f t="shared" si="11"/>
        <v>0</v>
      </c>
      <c r="AX165" s="1028">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8" t="str">
        <f t="shared" si="8"/>
        <v>H01549</v>
      </c>
      <c r="AK166" s="1028" t="str">
        <f t="shared" si="8"/>
        <v>SVC FRET &amp; MESSAGERIE</v>
      </c>
      <c r="AL166" s="1028">
        <f>IFERROR(INDEX(G166:R166,1,MATCH(Parametres!$B$3,G$1:R$1,0)-1)*IF(OR(F166="L",F166="S",F166="I"),-1,1),"")</f>
        <v>1841.08</v>
      </c>
      <c r="AM166" s="1028">
        <f t="shared" si="9"/>
        <v>-1098.1799999999998</v>
      </c>
      <c r="AN166" s="1028">
        <f>INDEX(G166:R166,1,MATCH(Parametres!$B$3,G$1:R$1,0))*IF(OR(F166="L",F166="S",F166="I"),-1,1)</f>
        <v>742.9</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3" t="str">
        <f t="shared" si="10"/>
        <v>H01549</v>
      </c>
      <c r="AU166" s="599" t="str">
        <f t="shared" si="10"/>
        <v>SVC FRET &amp; MESSAGERIE</v>
      </c>
      <c r="AV166" s="1028">
        <f>IFERROR(INDEX(V166:AG166,1,MATCH(Parametres!$B$3,V$1:AG$1,0)-1)*IF(OR(C166="L",C166="S",C166="I"),-1,1),"")</f>
        <v>0</v>
      </c>
      <c r="AW166" s="1028">
        <f t="shared" si="11"/>
        <v>0</v>
      </c>
      <c r="AX166" s="1028">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8" t="str">
        <f t="shared" si="8"/>
        <v>H01552</v>
      </c>
      <c r="AK167" s="1028" t="str">
        <f t="shared" si="8"/>
        <v>SVC FRAIS DIVERS</v>
      </c>
      <c r="AL167" s="1028">
        <f>IFERROR(INDEX(G167:R167,1,MATCH(Parametres!$B$3,G$1:R$1,0)-1)*IF(OR(F167="L",F167="S",F167="I"),-1,1),"")</f>
        <v>436.5</v>
      </c>
      <c r="AM167" s="1028">
        <f t="shared" si="9"/>
        <v>0</v>
      </c>
      <c r="AN167" s="1028">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3" t="str">
        <f t="shared" si="10"/>
        <v>H01552</v>
      </c>
      <c r="AU167" s="599" t="str">
        <f t="shared" si="10"/>
        <v>SVC FRAIS DIVERS</v>
      </c>
      <c r="AV167" s="1028">
        <f>IFERROR(INDEX(V167:AG167,1,MATCH(Parametres!$B$3,V$1:AG$1,0)-1)*IF(OR(C167="L",C167="S",C167="I"),-1,1),"")</f>
        <v>0</v>
      </c>
      <c r="AW167" s="1028">
        <f t="shared" si="11"/>
        <v>0</v>
      </c>
      <c r="AX167" s="1028">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8" t="str">
        <f t="shared" si="8"/>
        <v>H01553</v>
      </c>
      <c r="AK168" s="1028" t="str">
        <f t="shared" si="8"/>
        <v>SRC RESERVE DOMMAGE</v>
      </c>
      <c r="AL168" s="1028">
        <f>IFERROR(INDEX(G168:R168,1,MATCH(Parametres!$B$3,G$1:R$1,0)-1)*IF(OR(F168="L",F168="S",F168="I"),-1,1),"")</f>
        <v>2600</v>
      </c>
      <c r="AM168" s="1028">
        <f t="shared" si="9"/>
        <v>500</v>
      </c>
      <c r="AN168" s="1028">
        <f>INDEX(G168:R168,1,MATCH(Parametres!$B$3,G$1:R$1,0))*IF(OR(F168="L",F168="S",F168="I"),-1,1)</f>
        <v>3100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3" t="str">
        <f t="shared" si="10"/>
        <v>H01553</v>
      </c>
      <c r="AU168" s="599" t="str">
        <f t="shared" si="10"/>
        <v>SRC RESERVE DOMMAGE</v>
      </c>
      <c r="AV168" s="1028">
        <f>IFERROR(INDEX(V168:AG168,1,MATCH(Parametres!$B$3,V$1:AG$1,0)-1)*IF(OR(C168="L",C168="S",C168="I"),-1,1),"")</f>
        <v>0</v>
      </c>
      <c r="AW168" s="1028">
        <f t="shared" si="11"/>
        <v>0</v>
      </c>
      <c r="AX168" s="1028">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8" t="str">
        <f t="shared" si="8"/>
        <v>H01560</v>
      </c>
      <c r="AK169" s="1028" t="str">
        <f t="shared" si="8"/>
        <v>SVC LOYER INT HYPOTH.</v>
      </c>
      <c r="AL169" s="1028">
        <f>IFERROR(INDEX(G169:R169,1,MATCH(Parametres!$B$3,G$1:R$1,0)-1)*IF(OR(F169="L",F169="S",F169="I"),-1,1),"")</f>
        <v>260000</v>
      </c>
      <c r="AM169" s="1028">
        <f t="shared" si="9"/>
        <v>32500</v>
      </c>
      <c r="AN169" s="1028">
        <f>INDEX(G169:R169,1,MATCH(Parametres!$B$3,G$1:R$1,0))*IF(OR(F169="L",F169="S",F169="I"),-1,1)</f>
        <v>292500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3" t="str">
        <f t="shared" si="10"/>
        <v>H01560</v>
      </c>
      <c r="AU169" s="599" t="str">
        <f t="shared" si="10"/>
        <v>SVC LOYER INT HYPOTH.</v>
      </c>
      <c r="AV169" s="1028">
        <f>IFERROR(INDEX(V169:AG169,1,MATCH(Parametres!$B$3,V$1:AG$1,0)-1)*IF(OR(C169="L",C169="S",C169="I"),-1,1),"")</f>
        <v>0</v>
      </c>
      <c r="AW169" s="1028">
        <f t="shared" si="11"/>
        <v>0</v>
      </c>
      <c r="AX169" s="1028">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8" t="str">
        <f t="shared" si="8"/>
        <v>H01561</v>
      </c>
      <c r="AK170" s="1028" t="str">
        <f t="shared" si="8"/>
        <v>SVC AMORT AMELIOR  LOC</v>
      </c>
      <c r="AL170" s="1028">
        <f>IFERROR(INDEX(G170:R170,1,MATCH(Parametres!$B$3,G$1:R$1,0)-1)*IF(OR(F170="L",F170="S",F170="I"),-1,1),"")</f>
        <v>1182.07</v>
      </c>
      <c r="AM170" s="1028">
        <f t="shared" si="9"/>
        <v>126.58000000000015</v>
      </c>
      <c r="AN170" s="1028">
        <f>INDEX(G170:R170,1,MATCH(Parametres!$B$3,G$1:R$1,0))*IF(OR(F170="L",F170="S",F170="I"),-1,1)</f>
        <v>1308.6500000000001</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3" t="str">
        <f t="shared" si="10"/>
        <v>H01561</v>
      </c>
      <c r="AU170" s="599" t="str">
        <f t="shared" si="10"/>
        <v>SVC AMORT AMELIOR  LOC</v>
      </c>
      <c r="AV170" s="1028">
        <f>IFERROR(INDEX(V170:AG170,1,MATCH(Parametres!$B$3,V$1:AG$1,0)-1)*IF(OR(C170="L",C170="S",C170="I"),-1,1),"")</f>
        <v>0</v>
      </c>
      <c r="AW170" s="1028">
        <f t="shared" si="11"/>
        <v>0</v>
      </c>
      <c r="AX170" s="1028">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8" t="str">
        <f t="shared" si="8"/>
        <v>H01562</v>
      </c>
      <c r="AK171" s="1028" t="str">
        <f t="shared" si="8"/>
        <v>SVC ENTRERIEN PROPRIÉTÉ</v>
      </c>
      <c r="AL171" s="1028">
        <f>IFERROR(INDEX(G171:R171,1,MATCH(Parametres!$B$3,G$1:R$1,0)-1)*IF(OR(F171="L",F171="S",F171="I"),-1,1),"")</f>
        <v>50424.28</v>
      </c>
      <c r="AM171" s="1028">
        <f t="shared" si="9"/>
        <v>3320.9300000000003</v>
      </c>
      <c r="AN171" s="1028">
        <f>INDEX(G171:R171,1,MATCH(Parametres!$B$3,G$1:R$1,0))*IF(OR(F171="L",F171="S",F171="I"),-1,1)</f>
        <v>53745.21</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3" t="str">
        <f t="shared" si="10"/>
        <v>H01562</v>
      </c>
      <c r="AU171" s="599" t="str">
        <f t="shared" si="10"/>
        <v>SVC ENTRERIEN PROPRIÉTÉ</v>
      </c>
      <c r="AV171" s="1028">
        <f>IFERROR(INDEX(V171:AG171,1,MATCH(Parametres!$B$3,V$1:AG$1,0)-1)*IF(OR(C171="L",C171="S",C171="I"),-1,1),"")</f>
        <v>0</v>
      </c>
      <c r="AW171" s="1028">
        <f t="shared" si="11"/>
        <v>0</v>
      </c>
      <c r="AX171" s="1028">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8" t="str">
        <f t="shared" si="8"/>
        <v>H01563</v>
      </c>
      <c r="AK172" s="1028" t="str">
        <f t="shared" si="8"/>
        <v>SVC TAXES PROPRIÉTÉ</v>
      </c>
      <c r="AL172" s="1028">
        <f>IFERROR(INDEX(G172:R172,1,MATCH(Parametres!$B$3,G$1:R$1,0)-1)*IF(OR(F172="L",F172="S",F172="I"),-1,1),"")</f>
        <v>63561.93</v>
      </c>
      <c r="AM172" s="1028">
        <f t="shared" si="9"/>
        <v>10602.439999999995</v>
      </c>
      <c r="AN172" s="1028">
        <f>INDEX(G172:R172,1,MATCH(Parametres!$B$3,G$1:R$1,0))*IF(OR(F172="L",F172="S",F172="I"),-1,1)</f>
        <v>74164.37</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3" t="str">
        <f t="shared" si="10"/>
        <v>H01563</v>
      </c>
      <c r="AU172" s="599" t="str">
        <f t="shared" si="10"/>
        <v>SVC TAXES PROPRIÉTÉ</v>
      </c>
      <c r="AV172" s="1028">
        <f>IFERROR(INDEX(V172:AG172,1,MATCH(Parametres!$B$3,V$1:AG$1,0)-1)*IF(OR(C172="L",C172="S",C172="I"),-1,1),"")</f>
        <v>0</v>
      </c>
      <c r="AW172" s="1028">
        <f t="shared" si="11"/>
        <v>0</v>
      </c>
      <c r="AX172" s="1028">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8" t="str">
        <f t="shared" si="8"/>
        <v>H01564</v>
      </c>
      <c r="AK173" s="1028" t="str">
        <f t="shared" si="8"/>
        <v>SVC ASSURANCE BATIMENT</v>
      </c>
      <c r="AL173" s="1028">
        <f>IFERROR(INDEX(G173:R173,1,MATCH(Parametres!$B$3,G$1:R$1,0)-1)*IF(OR(F173="L",F173="S",F173="I"),-1,1),"")</f>
        <v>9330.59</v>
      </c>
      <c r="AM173" s="1028">
        <f t="shared" si="9"/>
        <v>1038.4599999999991</v>
      </c>
      <c r="AN173" s="1028">
        <f>INDEX(G173:R173,1,MATCH(Parametres!$B$3,G$1:R$1,0))*IF(OR(F173="L",F173="S",F173="I"),-1,1)</f>
        <v>10369.049999999999</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3" t="str">
        <f t="shared" si="10"/>
        <v>H01564</v>
      </c>
      <c r="AU173" s="599" t="str">
        <f t="shared" si="10"/>
        <v>SVC ASSURANCE BATIMENT</v>
      </c>
      <c r="AV173" s="1028">
        <f>IFERROR(INDEX(V173:AG173,1,MATCH(Parametres!$B$3,V$1:AG$1,0)-1)*IF(OR(C173="L",C173="S",C173="I"),-1,1),"")</f>
        <v>0</v>
      </c>
      <c r="AW173" s="1028">
        <f t="shared" si="11"/>
        <v>0</v>
      </c>
      <c r="AX173" s="1028">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8" t="str">
        <f t="shared" si="8"/>
        <v>H01565</v>
      </c>
      <c r="AK174" s="1028" t="str">
        <f t="shared" si="8"/>
        <v>SVC AMORT BATIMENT</v>
      </c>
      <c r="AL174" s="1028">
        <f>IFERROR(INDEX(G174:R174,1,MATCH(Parametres!$B$3,G$1:R$1,0)-1)*IF(OR(F174="L",F174="S",F174="I"),-1,1),"")</f>
        <v>0</v>
      </c>
      <c r="AM174" s="1028">
        <f t="shared" si="9"/>
        <v>0</v>
      </c>
      <c r="AN174" s="1028">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3" t="str">
        <f t="shared" si="10"/>
        <v>H01565</v>
      </c>
      <c r="AU174" s="599" t="str">
        <f t="shared" si="10"/>
        <v>SVC AMORT BATIMENT</v>
      </c>
      <c r="AV174" s="1028">
        <f>IFERROR(INDEX(V174:AG174,1,MATCH(Parametres!$B$3,V$1:AG$1,0)-1)*IF(OR(C174="L",C174="S",C174="I"),-1,1),"")</f>
        <v>0</v>
      </c>
      <c r="AW174" s="1028">
        <f t="shared" si="11"/>
        <v>0</v>
      </c>
      <c r="AX174" s="1028">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8" t="str">
        <f t="shared" si="8"/>
        <v>H01568</v>
      </c>
      <c r="AK175" s="1028" t="str">
        <f t="shared" si="8"/>
        <v>SVC TAXES AFFAIRES&amp;AUTRES</v>
      </c>
      <c r="AL175" s="1028">
        <f>IFERROR(INDEX(G175:R175,1,MATCH(Parametres!$B$3,G$1:R$1,0)-1)*IF(OR(F175="L",F175="S",F175="I"),-1,1),"")</f>
        <v>0</v>
      </c>
      <c r="AM175" s="1028">
        <f t="shared" si="9"/>
        <v>0</v>
      </c>
      <c r="AN175" s="1028">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3" t="str">
        <f t="shared" si="10"/>
        <v>H01568</v>
      </c>
      <c r="AU175" s="599" t="str">
        <f t="shared" si="10"/>
        <v>SVC TAXES AFFAIRES&amp;AUTRES</v>
      </c>
      <c r="AV175" s="1028">
        <f>IFERROR(INDEX(V175:AG175,1,MATCH(Parametres!$B$3,V$1:AG$1,0)-1)*IF(OR(C175="L",C175="S",C175="I"),-1,1),"")</f>
        <v>0</v>
      </c>
      <c r="AW175" s="1028">
        <f t="shared" si="11"/>
        <v>0</v>
      </c>
      <c r="AX175" s="1028">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8" t="str">
        <f t="shared" si="8"/>
        <v>H01569</v>
      </c>
      <c r="AK176" s="1028" t="str">
        <f t="shared" si="8"/>
        <v>SVC AMORT EQUIP &amp; INSTALL</v>
      </c>
      <c r="AL176" s="1028">
        <f>IFERROR(INDEX(G176:R176,1,MATCH(Parametres!$B$3,G$1:R$1,0)-1)*IF(OR(F176="L",F176="S",F176="I"),-1,1),"")</f>
        <v>6978.49</v>
      </c>
      <c r="AM176" s="1028">
        <f t="shared" si="9"/>
        <v>820.53000000000065</v>
      </c>
      <c r="AN176" s="1028">
        <f>INDEX(G176:R176,1,MATCH(Parametres!$B$3,G$1:R$1,0))*IF(OR(F176="L",F176="S",F176="I"),-1,1)</f>
        <v>7799.02</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3" t="str">
        <f t="shared" si="10"/>
        <v>H01569</v>
      </c>
      <c r="AU176" s="599" t="str">
        <f t="shared" si="10"/>
        <v>SVC AMORT EQUIP &amp; INSTALL</v>
      </c>
      <c r="AV176" s="1028">
        <f>IFERROR(INDEX(V176:AG176,1,MATCH(Parametres!$B$3,V$1:AG$1,0)-1)*IF(OR(C176="L",C176="S",C176="I"),-1,1),"")</f>
        <v>0</v>
      </c>
      <c r="AW176" s="1028">
        <f t="shared" si="11"/>
        <v>0</v>
      </c>
      <c r="AX176" s="1028">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8" t="str">
        <f t="shared" si="8"/>
        <v>H01570</v>
      </c>
      <c r="AK177" s="1028" t="str">
        <f t="shared" si="8"/>
        <v>SVC ASSURANCE GENERALE</v>
      </c>
      <c r="AL177" s="1028">
        <f>IFERROR(INDEX(G177:R177,1,MATCH(Parametres!$B$3,G$1:R$1,0)-1)*IF(OR(F177="L",F177="S",F177="I"),-1,1),"")</f>
        <v>0</v>
      </c>
      <c r="AM177" s="1028">
        <f t="shared" si="9"/>
        <v>0</v>
      </c>
      <c r="AN177" s="1028">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3" t="str">
        <f t="shared" si="10"/>
        <v>H01570</v>
      </c>
      <c r="AU177" s="599" t="str">
        <f t="shared" si="10"/>
        <v>SVC ASSURANCE GENERALE</v>
      </c>
      <c r="AV177" s="1028">
        <f>IFERROR(INDEX(V177:AG177,1,MATCH(Parametres!$B$3,V$1:AG$1,0)-1)*IF(OR(C177="L",C177="S",C177="I"),-1,1),"")</f>
        <v>0</v>
      </c>
      <c r="AW177" s="1028">
        <f t="shared" si="11"/>
        <v>0</v>
      </c>
      <c r="AX177" s="1028">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8" t="str">
        <f t="shared" si="8"/>
        <v>H01574</v>
      </c>
      <c r="AK178" s="1028" t="str">
        <f t="shared" si="8"/>
        <v>SVC EAU/ELECT/CHAUFFAGE</v>
      </c>
      <c r="AL178" s="1028">
        <f>IFERROR(INDEX(G178:R178,1,MATCH(Parametres!$B$3,G$1:R$1,0)-1)*IF(OR(F178="L",F178="S",F178="I"),-1,1),"")</f>
        <v>19641.53</v>
      </c>
      <c r="AM178" s="1028">
        <f t="shared" si="9"/>
        <v>1667.9500000000007</v>
      </c>
      <c r="AN178" s="1028">
        <f>INDEX(G178:R178,1,MATCH(Parametres!$B$3,G$1:R$1,0))*IF(OR(F178="L",F178="S",F178="I"),-1,1)</f>
        <v>21309.48</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3" t="str">
        <f t="shared" si="10"/>
        <v>H01574</v>
      </c>
      <c r="AU178" s="599" t="str">
        <f t="shared" si="10"/>
        <v>SVC EAU/ELECT/CHAUFFAGE</v>
      </c>
      <c r="AV178" s="1028">
        <f>IFERROR(INDEX(V178:AG178,1,MATCH(Parametres!$B$3,V$1:AG$1,0)-1)*IF(OR(C178="L",C178="S",C178="I"),-1,1),"")</f>
        <v>0</v>
      </c>
      <c r="AW178" s="1028">
        <f t="shared" si="11"/>
        <v>0</v>
      </c>
      <c r="AX178" s="1028">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8" t="str">
        <f t="shared" si="8"/>
        <v>H01576</v>
      </c>
      <c r="AK179" s="1028" t="str">
        <f t="shared" si="8"/>
        <v>SVC VERIFICATION COMPTABL</v>
      </c>
      <c r="AL179" s="1028">
        <f>IFERROR(INDEX(G179:R179,1,MATCH(Parametres!$B$3,G$1:R$1,0)-1)*IF(OR(F179="L",F179="S",F179="I"),-1,1),"")</f>
        <v>3500</v>
      </c>
      <c r="AM179" s="1028">
        <f t="shared" si="9"/>
        <v>-1500</v>
      </c>
      <c r="AN179" s="1028">
        <f>INDEX(G179:R179,1,MATCH(Parametres!$B$3,G$1:R$1,0))*IF(OR(F179="L",F179="S",F179="I"),-1,1)</f>
        <v>2000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3" t="str">
        <f t="shared" si="10"/>
        <v>H01576</v>
      </c>
      <c r="AU179" s="599" t="str">
        <f t="shared" si="10"/>
        <v>SVC VERIFICATION COMPTABL</v>
      </c>
      <c r="AV179" s="1028">
        <f>IFERROR(INDEX(V179:AG179,1,MATCH(Parametres!$B$3,V$1:AG$1,0)-1)*IF(OR(C179="L",C179="S",C179="I"),-1,1),"")</f>
        <v>0</v>
      </c>
      <c r="AW179" s="1028">
        <f t="shared" si="11"/>
        <v>0</v>
      </c>
      <c r="AX179" s="1028">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8" t="str">
        <f t="shared" si="8"/>
        <v>H01577</v>
      </c>
      <c r="AK180" s="1028" t="str">
        <f t="shared" si="8"/>
        <v>SVC COTISATIONS SOUSCRIP.</v>
      </c>
      <c r="AL180" s="1028">
        <f>IFERROR(INDEX(G180:R180,1,MATCH(Parametres!$B$3,G$1:R$1,0)-1)*IF(OR(F180="L",F180="S",F180="I"),-1,1),"")</f>
        <v>2096.12</v>
      </c>
      <c r="AM180" s="1028">
        <f t="shared" si="9"/>
        <v>8.75</v>
      </c>
      <c r="AN180" s="1028">
        <f>INDEX(G180:R180,1,MATCH(Parametres!$B$3,G$1:R$1,0))*IF(OR(F180="L",F180="S",F180="I"),-1,1)</f>
        <v>2104.87</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3" t="str">
        <f t="shared" si="10"/>
        <v>H01577</v>
      </c>
      <c r="AU180" s="599" t="str">
        <f t="shared" si="10"/>
        <v>SVC COTISATIONS SOUSCRIP.</v>
      </c>
      <c r="AV180" s="1028">
        <f>IFERROR(INDEX(V180:AG180,1,MATCH(Parametres!$B$3,V$1:AG$1,0)-1)*IF(OR(C180="L",C180="S",C180="I"),-1,1),"")</f>
        <v>0</v>
      </c>
      <c r="AW180" s="1028">
        <f t="shared" si="11"/>
        <v>0</v>
      </c>
      <c r="AX180" s="1028">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8" t="str">
        <f t="shared" si="8"/>
        <v>H01579</v>
      </c>
      <c r="AK181" s="1028" t="str">
        <f t="shared" si="8"/>
        <v>SVC DONATIONS</v>
      </c>
      <c r="AL181" s="1028">
        <f>IFERROR(INDEX(G181:R181,1,MATCH(Parametres!$B$3,G$1:R$1,0)-1)*IF(OR(F181="L",F181="S",F181="I"),-1,1),"")</f>
        <v>0</v>
      </c>
      <c r="AM181" s="1028">
        <f t="shared" si="9"/>
        <v>0</v>
      </c>
      <c r="AN181" s="1028">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3" t="str">
        <f t="shared" si="10"/>
        <v>H01579</v>
      </c>
      <c r="AU181" s="599" t="str">
        <f t="shared" si="10"/>
        <v>SVC DONATIONS</v>
      </c>
      <c r="AV181" s="1028">
        <f>IFERROR(INDEX(V181:AG181,1,MATCH(Parametres!$B$3,V$1:AG$1,0)-1)*IF(OR(C181="L",C181="S",C181="I"),-1,1),"")</f>
        <v>0</v>
      </c>
      <c r="AW181" s="1028">
        <f t="shared" si="11"/>
        <v>0</v>
      </c>
      <c r="AX181" s="1028">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8" t="str">
        <f t="shared" si="8"/>
        <v>H01580</v>
      </c>
      <c r="AK182" s="1028" t="str">
        <f t="shared" si="8"/>
        <v>SVC IMM &amp; PERMIS/CIE SEUL</v>
      </c>
      <c r="AL182" s="1028">
        <f>IFERROR(INDEX(G182:R182,1,MATCH(Parametres!$B$3,G$1:R$1,0)-1)*IF(OR(F182="L",F182="S",F182="I"),-1,1),"")</f>
        <v>5156.42</v>
      </c>
      <c r="AM182" s="1028">
        <f t="shared" si="9"/>
        <v>10.399999999999636</v>
      </c>
      <c r="AN182" s="1028">
        <f>INDEX(G182:R182,1,MATCH(Parametres!$B$3,G$1:R$1,0))*IF(OR(F182="L",F182="S",F182="I"),-1,1)</f>
        <v>5166.82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3" t="str">
        <f t="shared" si="10"/>
        <v>H01580</v>
      </c>
      <c r="AU182" s="599" t="str">
        <f t="shared" si="10"/>
        <v>SVC IMM &amp; PERMIS/CIE SEUL</v>
      </c>
      <c r="AV182" s="1028">
        <f>IFERROR(INDEX(V182:AG182,1,MATCH(Parametres!$B$3,V$1:AG$1,0)-1)*IF(OR(C182="L",C182="S",C182="I"),-1,1),"")</f>
        <v>0</v>
      </c>
      <c r="AW182" s="1028">
        <f t="shared" si="11"/>
        <v>0</v>
      </c>
      <c r="AX182" s="1028">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8" t="str">
        <f t="shared" si="8"/>
        <v>H01620</v>
      </c>
      <c r="AK183" s="1028" t="str">
        <f t="shared" si="8"/>
        <v>CARR SALAIRES-DIR-DEPT</v>
      </c>
      <c r="AL183" s="1028">
        <f>IFERROR(INDEX(G183:R183,1,MATCH(Parametres!$B$3,G$1:R$1,0)-1)*IF(OR(F183="L",F183="S",F183="I"),-1,1),"")</f>
        <v>0</v>
      </c>
      <c r="AM183" s="1028">
        <f t="shared" si="9"/>
        <v>0</v>
      </c>
      <c r="AN183" s="1028">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3" t="str">
        <f t="shared" si="10"/>
        <v>H01620</v>
      </c>
      <c r="AU183" s="599" t="str">
        <f t="shared" si="10"/>
        <v>CARR SALAIRES-DIR-DEPT</v>
      </c>
      <c r="AV183" s="1028">
        <f>IFERROR(INDEX(V183:AG183,1,MATCH(Parametres!$B$3,V$1:AG$1,0)-1)*IF(OR(C183="L",C183="S",C183="I"),-1,1),"")</f>
        <v>0</v>
      </c>
      <c r="AW183" s="1028">
        <f t="shared" si="11"/>
        <v>0</v>
      </c>
      <c r="AX183" s="1028">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8" t="str">
        <f t="shared" si="8"/>
        <v>H01621</v>
      </c>
      <c r="AK184" s="1028" t="str">
        <f t="shared" si="8"/>
        <v>CARR SALAIRES-AUTRES</v>
      </c>
      <c r="AL184" s="1028">
        <f>IFERROR(INDEX(G184:R184,1,MATCH(Parametres!$B$3,G$1:R$1,0)-1)*IF(OR(F184="L",F184="S",F184="I"),-1,1),"")</f>
        <v>0</v>
      </c>
      <c r="AM184" s="1028">
        <f t="shared" si="9"/>
        <v>0</v>
      </c>
      <c r="AN184" s="1028">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3" t="str">
        <f t="shared" si="10"/>
        <v>H01621</v>
      </c>
      <c r="AU184" s="599" t="str">
        <f t="shared" si="10"/>
        <v>CARR SALAIRES-AUTRES</v>
      </c>
      <c r="AV184" s="1028">
        <f>IFERROR(INDEX(V184:AG184,1,MATCH(Parametres!$B$3,V$1:AG$1,0)-1)*IF(OR(C184="L",C184="S",C184="I"),-1,1),"")</f>
        <v>0</v>
      </c>
      <c r="AW184" s="1028">
        <f t="shared" si="11"/>
        <v>0</v>
      </c>
      <c r="AX184" s="1028">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8" t="str">
        <f t="shared" si="8"/>
        <v>H01623</v>
      </c>
      <c r="AK185" s="1028" t="str">
        <f t="shared" si="8"/>
        <v>CARR ABS. &amp; CONGES PAYES</v>
      </c>
      <c r="AL185" s="1028">
        <f>IFERROR(INDEX(G185:R185,1,MATCH(Parametres!$B$3,G$1:R$1,0)-1)*IF(OR(F185="L",F185="S",F185="I"),-1,1),"")</f>
        <v>0</v>
      </c>
      <c r="AM185" s="1028">
        <f t="shared" si="9"/>
        <v>0</v>
      </c>
      <c r="AN185" s="1028">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3" t="str">
        <f t="shared" si="10"/>
        <v>H01623</v>
      </c>
      <c r="AU185" s="599" t="str">
        <f t="shared" si="10"/>
        <v>CARR ABS. &amp; CONGES PAYES</v>
      </c>
      <c r="AV185" s="1028">
        <f>IFERROR(INDEX(V185:AG185,1,MATCH(Parametres!$B$3,V$1:AG$1,0)-1)*IF(OR(C185="L",C185="S",C185="I"),-1,1),"")</f>
        <v>0</v>
      </c>
      <c r="AW185" s="1028">
        <f t="shared" si="11"/>
        <v>0</v>
      </c>
      <c r="AX185" s="1028">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8" t="str">
        <f t="shared" si="8"/>
        <v>H01624</v>
      </c>
      <c r="AK186" s="1028" t="str">
        <f t="shared" si="8"/>
        <v>CARR CSST</v>
      </c>
      <c r="AL186" s="1028">
        <f>IFERROR(INDEX(G186:R186,1,MATCH(Parametres!$B$3,G$1:R$1,0)-1)*IF(OR(F186="L",F186="S",F186="I"),-1,1),"")</f>
        <v>0</v>
      </c>
      <c r="AM186" s="1028">
        <f t="shared" si="9"/>
        <v>0</v>
      </c>
      <c r="AN186" s="1028">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3" t="str">
        <f t="shared" si="10"/>
        <v>H01624</v>
      </c>
      <c r="AU186" s="599" t="str">
        <f t="shared" si="10"/>
        <v>CARR CSST</v>
      </c>
      <c r="AV186" s="1028">
        <f>IFERROR(INDEX(V186:AG186,1,MATCH(Parametres!$B$3,V$1:AG$1,0)-1)*IF(OR(C186="L",C186="S",C186="I"),-1,1),"")</f>
        <v>0</v>
      </c>
      <c r="AW186" s="1028">
        <f t="shared" si="11"/>
        <v>0</v>
      </c>
      <c r="AX186" s="1028">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8" t="str">
        <f t="shared" si="8"/>
        <v>H01625</v>
      </c>
      <c r="AK187" s="1028" t="str">
        <f t="shared" si="8"/>
        <v>CARR ASSURANCE-CHOMAGE</v>
      </c>
      <c r="AL187" s="1028">
        <f>IFERROR(INDEX(G187:R187,1,MATCH(Parametres!$B$3,G$1:R$1,0)-1)*IF(OR(F187="L",F187="S",F187="I"),-1,1),"")</f>
        <v>0</v>
      </c>
      <c r="AM187" s="1028">
        <f t="shared" si="9"/>
        <v>0</v>
      </c>
      <c r="AN187" s="1028">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3" t="str">
        <f t="shared" si="10"/>
        <v>H01625</v>
      </c>
      <c r="AU187" s="599" t="str">
        <f t="shared" si="10"/>
        <v>CARR ASSURANCE-CHOMAGE</v>
      </c>
      <c r="AV187" s="1028">
        <f>IFERROR(INDEX(V187:AG187,1,MATCH(Parametres!$B$3,V$1:AG$1,0)-1)*IF(OR(C187="L",C187="S",C187="I"),-1,1),"")</f>
        <v>0</v>
      </c>
      <c r="AW187" s="1028">
        <f t="shared" si="11"/>
        <v>0</v>
      </c>
      <c r="AX187" s="1028">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8" t="str">
        <f t="shared" si="8"/>
        <v>H01626</v>
      </c>
      <c r="AK188" s="1028" t="str">
        <f t="shared" si="8"/>
        <v>CARR ASSURANCE GROUPE</v>
      </c>
      <c r="AL188" s="1028">
        <f>IFERROR(INDEX(G188:R188,1,MATCH(Parametres!$B$3,G$1:R$1,0)-1)*IF(OR(F188="L",F188="S",F188="I"),-1,1),"")</f>
        <v>0</v>
      </c>
      <c r="AM188" s="1028">
        <f t="shared" si="9"/>
        <v>0</v>
      </c>
      <c r="AN188" s="1028">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3" t="str">
        <f t="shared" si="10"/>
        <v>H01626</v>
      </c>
      <c r="AU188" s="599" t="str">
        <f t="shared" si="10"/>
        <v>CARR ASSURANCE GROUPE</v>
      </c>
      <c r="AV188" s="1028">
        <f>IFERROR(INDEX(V188:AG188,1,MATCH(Parametres!$B$3,V$1:AG$1,0)-1)*IF(OR(C188="L",C188="S",C188="I"),-1,1),"")</f>
        <v>0</v>
      </c>
      <c r="AW188" s="1028">
        <f t="shared" si="11"/>
        <v>0</v>
      </c>
      <c r="AX188" s="1028">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8" t="str">
        <f t="shared" si="8"/>
        <v>H01627</v>
      </c>
      <c r="AK189" s="1028" t="str">
        <f t="shared" si="8"/>
        <v>CARR AUTRES AV. SOCIAUX</v>
      </c>
      <c r="AL189" s="1028">
        <f>IFERROR(INDEX(G189:R189,1,MATCH(Parametres!$B$3,G$1:R$1,0)-1)*IF(OR(F189="L",F189="S",F189="I"),-1,1),"")</f>
        <v>0</v>
      </c>
      <c r="AM189" s="1028">
        <f t="shared" si="9"/>
        <v>0</v>
      </c>
      <c r="AN189" s="1028">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3" t="str">
        <f t="shared" si="10"/>
        <v>H01627</v>
      </c>
      <c r="AU189" s="599" t="str">
        <f t="shared" si="10"/>
        <v>CARR AUTRES AV. SOCIAUX</v>
      </c>
      <c r="AV189" s="1028">
        <f>IFERROR(INDEX(V189:AG189,1,MATCH(Parametres!$B$3,V$1:AG$1,0)-1)*IF(OR(C189="L",C189="S",C189="I"),-1,1),"")</f>
        <v>0</v>
      </c>
      <c r="AW189" s="1028">
        <f t="shared" si="11"/>
        <v>0</v>
      </c>
      <c r="AX189" s="1028">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8" t="str">
        <f t="shared" si="8"/>
        <v>H01628</v>
      </c>
      <c r="AK190" s="1028" t="str">
        <f t="shared" si="8"/>
        <v>CARR FORMATION</v>
      </c>
      <c r="AL190" s="1028">
        <f>IFERROR(INDEX(G190:R190,1,MATCH(Parametres!$B$3,G$1:R$1,0)-1)*IF(OR(F190="L",F190="S",F190="I"),-1,1),"")</f>
        <v>0</v>
      </c>
      <c r="AM190" s="1028">
        <f t="shared" si="9"/>
        <v>0</v>
      </c>
      <c r="AN190" s="1028">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3" t="str">
        <f t="shared" si="10"/>
        <v>H01628</v>
      </c>
      <c r="AU190" s="599" t="str">
        <f t="shared" si="10"/>
        <v>CARR FORMATION</v>
      </c>
      <c r="AV190" s="1028">
        <f>IFERROR(INDEX(V190:AG190,1,MATCH(Parametres!$B$3,V$1:AG$1,0)-1)*IF(OR(C190="L",C190="S",C190="I"),-1,1),"")</f>
        <v>0</v>
      </c>
      <c r="AW190" s="1028">
        <f t="shared" si="11"/>
        <v>0</v>
      </c>
      <c r="AX190" s="1028">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8" t="str">
        <f t="shared" si="8"/>
        <v>H01630</v>
      </c>
      <c r="AK191" s="1028" t="str">
        <f t="shared" si="8"/>
        <v>CARR PAPETRIE-FOUR.BUREAU</v>
      </c>
      <c r="AL191" s="1028">
        <f>IFERROR(INDEX(G191:R191,1,MATCH(Parametres!$B$3,G$1:R$1,0)-1)*IF(OR(F191="L",F191="S",F191="I"),-1,1),"")</f>
        <v>0</v>
      </c>
      <c r="AM191" s="1028">
        <f t="shared" si="9"/>
        <v>0</v>
      </c>
      <c r="AN191" s="1028">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3" t="str">
        <f t="shared" si="10"/>
        <v>H01630</v>
      </c>
      <c r="AU191" s="599" t="str">
        <f t="shared" si="10"/>
        <v>CARR PAPETRIE-FOUR.BUREAU</v>
      </c>
      <c r="AV191" s="1028">
        <f>IFERROR(INDEX(V191:AG191,1,MATCH(Parametres!$B$3,V$1:AG$1,0)-1)*IF(OR(C191="L",C191="S",C191="I"),-1,1),"")</f>
        <v>0</v>
      </c>
      <c r="AW191" s="1028">
        <f t="shared" si="11"/>
        <v>0</v>
      </c>
      <c r="AX191" s="1028">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8" t="str">
        <f t="shared" si="8"/>
        <v>H01631</v>
      </c>
      <c r="AK192" s="1028" t="str">
        <f t="shared" si="8"/>
        <v>CARR OUTIL-FOUR.DIVERS</v>
      </c>
      <c r="AL192" s="1028">
        <f>IFERROR(INDEX(G192:R192,1,MATCH(Parametres!$B$3,G$1:R$1,0)-1)*IF(OR(F192="L",F192="S",F192="I"),-1,1),"")</f>
        <v>0</v>
      </c>
      <c r="AM192" s="1028">
        <f t="shared" si="9"/>
        <v>0</v>
      </c>
      <c r="AN192" s="1028">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3" t="str">
        <f t="shared" si="10"/>
        <v>H01631</v>
      </c>
      <c r="AU192" s="599" t="str">
        <f t="shared" si="10"/>
        <v>CARR OUTIL-FOUR.DIVERS</v>
      </c>
      <c r="AV192" s="1028">
        <f>IFERROR(INDEX(V192:AG192,1,MATCH(Parametres!$B$3,V$1:AG$1,0)-1)*IF(OR(C192="L",C192="S",C192="I"),-1,1),"")</f>
        <v>0</v>
      </c>
      <c r="AW192" s="1028">
        <f t="shared" si="11"/>
        <v>0</v>
      </c>
      <c r="AX192" s="1028">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8" t="str">
        <f t="shared" si="8"/>
        <v>H01634</v>
      </c>
      <c r="AK193" s="1028" t="str">
        <f t="shared" si="8"/>
        <v>CARR UNIFORMES-SALOPETTES</v>
      </c>
      <c r="AL193" s="1028">
        <f>IFERROR(INDEX(G193:R193,1,MATCH(Parametres!$B$3,G$1:R$1,0)-1)*IF(OR(F193="L",F193="S",F193="I"),-1,1),"")</f>
        <v>0</v>
      </c>
      <c r="AM193" s="1028">
        <f t="shared" si="9"/>
        <v>0</v>
      </c>
      <c r="AN193" s="1028">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3" t="str">
        <f t="shared" si="10"/>
        <v>H01634</v>
      </c>
      <c r="AU193" s="599" t="str">
        <f t="shared" si="10"/>
        <v>CARR UNIFORMES-SALOPETTES</v>
      </c>
      <c r="AV193" s="1028">
        <f>IFERROR(INDEX(V193:AG193,1,MATCH(Parametres!$B$3,V$1:AG$1,0)-1)*IF(OR(C193="L",C193="S",C193="I"),-1,1),"")</f>
        <v>0</v>
      </c>
      <c r="AW193" s="1028">
        <f t="shared" si="11"/>
        <v>0</v>
      </c>
      <c r="AX193" s="1028">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8" t="str">
        <f t="shared" si="8"/>
        <v>H01635</v>
      </c>
      <c r="AK194" s="1028" t="str">
        <f t="shared" si="8"/>
        <v>CARR CONCIERGE-NETTOYAGE</v>
      </c>
      <c r="AL194" s="1028">
        <f>IFERROR(INDEX(G194:R194,1,MATCH(Parametres!$B$3,G$1:R$1,0)-1)*IF(OR(F194="L",F194="S",F194="I"),-1,1),"")</f>
        <v>0</v>
      </c>
      <c r="AM194" s="1028">
        <f t="shared" si="9"/>
        <v>0</v>
      </c>
      <c r="AN194" s="1028">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3" t="str">
        <f t="shared" si="10"/>
        <v>H01635</v>
      </c>
      <c r="AU194" s="599" t="str">
        <f t="shared" si="10"/>
        <v>CARR CONCIERGE-NETTOYAGE</v>
      </c>
      <c r="AV194" s="1028">
        <f>IFERROR(INDEX(V194:AG194,1,MATCH(Parametres!$B$3,V$1:AG$1,0)-1)*IF(OR(C194="L",C194="S",C194="I"),-1,1),"")</f>
        <v>0</v>
      </c>
      <c r="AW194" s="1028">
        <f t="shared" si="11"/>
        <v>0</v>
      </c>
      <c r="AX194" s="1028">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8" t="str">
        <f t="shared" si="8"/>
        <v>H01637</v>
      </c>
      <c r="AK195" s="1028" t="str">
        <f t="shared" si="8"/>
        <v>CARR PRATIQUES COURTOISIE</v>
      </c>
      <c r="AL195" s="1028">
        <f>IFERROR(INDEX(G195:R195,1,MATCH(Parametres!$B$3,G$1:R$1,0)-1)*IF(OR(F195="L",F195="S",F195="I"),-1,1),"")</f>
        <v>0</v>
      </c>
      <c r="AM195" s="1028">
        <f t="shared" si="9"/>
        <v>0</v>
      </c>
      <c r="AN195" s="1028">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3" t="str">
        <f t="shared" si="10"/>
        <v>H01637</v>
      </c>
      <c r="AU195" s="599" t="str">
        <f t="shared" si="10"/>
        <v>CARR PRATIQUES COURTOISIE</v>
      </c>
      <c r="AV195" s="1028">
        <f>IFERROR(INDEX(V195:AG195,1,MATCH(Parametres!$B$3,V$1:AG$1,0)-1)*IF(OR(C195="L",C195="S",C195="I"),-1,1),"")</f>
        <v>0</v>
      </c>
      <c r="AW195" s="1028">
        <f t="shared" si="11"/>
        <v>0</v>
      </c>
      <c r="AX195" s="1028">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8" t="str">
        <f t="shared" ref="AJ196:AK259" si="12">C196</f>
        <v>H01638</v>
      </c>
      <c r="AK196" s="1028" t="str">
        <f t="shared" si="12"/>
        <v>CARR PUB-PROMOTION-PCE SV</v>
      </c>
      <c r="AL196" s="1028">
        <f>IFERROR(INDEX(G196:R196,1,MATCH(Parametres!$B$3,G$1:R$1,0)-1)*IF(OR(F196="L",F196="S",F196="I"),-1,1),"")</f>
        <v>0</v>
      </c>
      <c r="AM196" s="1028">
        <f t="shared" ref="AM196:AM259" si="13">AN196-AL196</f>
        <v>0</v>
      </c>
      <c r="AN196" s="1028">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3" t="str">
        <f t="shared" ref="AT196:AU259" si="14">C196</f>
        <v>H01638</v>
      </c>
      <c r="AU196" s="599" t="str">
        <f t="shared" si="14"/>
        <v>CARR PUB-PROMOTION-PCE SV</v>
      </c>
      <c r="AV196" s="1028">
        <f>IFERROR(INDEX(V196:AG196,1,MATCH(Parametres!$B$3,V$1:AG$1,0)-1)*IF(OR(C196="L",C196="S",C196="I"),-1,1),"")</f>
        <v>0</v>
      </c>
      <c r="AW196" s="1028">
        <f t="shared" ref="AW196:AW259" si="15">AX196-AV196</f>
        <v>0</v>
      </c>
      <c r="AX196" s="1028">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8" t="str">
        <f t="shared" si="12"/>
        <v>H01640</v>
      </c>
      <c r="AK197" s="1028" t="str">
        <f t="shared" si="12"/>
        <v>CARR ENT EQUIPEMENT</v>
      </c>
      <c r="AL197" s="1028">
        <f>IFERROR(INDEX(G197:R197,1,MATCH(Parametres!$B$3,G$1:R$1,0)-1)*IF(OR(F197="L",F197="S",F197="I"),-1,1),"")</f>
        <v>0</v>
      </c>
      <c r="AM197" s="1028">
        <f t="shared" si="13"/>
        <v>0</v>
      </c>
      <c r="AN197" s="1028">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3" t="str">
        <f t="shared" si="14"/>
        <v>H01640</v>
      </c>
      <c r="AU197" s="599" t="str">
        <f t="shared" si="14"/>
        <v>CARR ENT EQUIPEMENT</v>
      </c>
      <c r="AV197" s="1028">
        <f>IFERROR(INDEX(V197:AG197,1,MATCH(Parametres!$B$3,V$1:AG$1,0)-1)*IF(OR(C197="L",C197="S",C197="I"),-1,1),"")</f>
        <v>0</v>
      </c>
      <c r="AW197" s="1028">
        <f t="shared" si="15"/>
        <v>0</v>
      </c>
      <c r="AX197" s="1028">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8" t="str">
        <f t="shared" si="12"/>
        <v>H01641</v>
      </c>
      <c r="AK198" s="1028" t="str">
        <f t="shared" si="12"/>
        <v>CARR VEH DE SERVITUDE</v>
      </c>
      <c r="AL198" s="1028">
        <f>IFERROR(INDEX(G198:R198,1,MATCH(Parametres!$B$3,G$1:R$1,0)-1)*IF(OR(F198="L",F198="S",F198="I"),-1,1),"")</f>
        <v>0</v>
      </c>
      <c r="AM198" s="1028">
        <f t="shared" si="13"/>
        <v>0</v>
      </c>
      <c r="AN198" s="1028">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3" t="str">
        <f t="shared" si="14"/>
        <v>H01641</v>
      </c>
      <c r="AU198" s="599" t="str">
        <f t="shared" si="14"/>
        <v>CARR VEH DE SERVITUDE</v>
      </c>
      <c r="AV198" s="1028">
        <f>IFERROR(INDEX(V198:AG198,1,MATCH(Parametres!$B$3,V$1:AG$1,0)-1)*IF(OR(C198="L",C198="S",C198="I"),-1,1),"")</f>
        <v>0</v>
      </c>
      <c r="AW198" s="1028">
        <f t="shared" si="15"/>
        <v>0</v>
      </c>
      <c r="AX198" s="1028">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8" t="str">
        <f t="shared" si="12"/>
        <v>H01643</v>
      </c>
      <c r="AK199" s="1028" t="str">
        <f t="shared" si="12"/>
        <v>CARR EQUIPMENT RENTAL</v>
      </c>
      <c r="AL199" s="1028">
        <f>IFERROR(INDEX(G199:R199,1,MATCH(Parametres!$B$3,G$1:R$1,0)-1)*IF(OR(F199="L",F199="S",F199="I"),-1,1),"")</f>
        <v>0</v>
      </c>
      <c r="AM199" s="1028">
        <f t="shared" si="13"/>
        <v>0</v>
      </c>
      <c r="AN199" s="1028">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3" t="str">
        <f t="shared" si="14"/>
        <v>H01643</v>
      </c>
      <c r="AU199" s="599" t="str">
        <f t="shared" si="14"/>
        <v>CARR EQUIPMENT RENTAL</v>
      </c>
      <c r="AV199" s="1028">
        <f>IFERROR(INDEX(V199:AG199,1,MATCH(Parametres!$B$3,V$1:AG$1,0)-1)*IF(OR(C199="L",C199="S",C199="I"),-1,1),"")</f>
        <v>0</v>
      </c>
      <c r="AW199" s="1028">
        <f t="shared" si="15"/>
        <v>0</v>
      </c>
      <c r="AX199" s="1028">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8" t="str">
        <f t="shared" si="12"/>
        <v>H01644</v>
      </c>
      <c r="AK200" s="1028" t="str">
        <f t="shared" si="12"/>
        <v>CARR TRAITEMENT DONNEES</v>
      </c>
      <c r="AL200" s="1028">
        <f>IFERROR(INDEX(G200:R200,1,MATCH(Parametres!$B$3,G$1:R$1,0)-1)*IF(OR(F200="L",F200="S",F200="I"),-1,1),"")</f>
        <v>0</v>
      </c>
      <c r="AM200" s="1028">
        <f t="shared" si="13"/>
        <v>0</v>
      </c>
      <c r="AN200" s="1028">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3" t="str">
        <f t="shared" si="14"/>
        <v>H01644</v>
      </c>
      <c r="AU200" s="599" t="str">
        <f t="shared" si="14"/>
        <v>CARR TRAITEMENT DONNEES</v>
      </c>
      <c r="AV200" s="1028">
        <f>IFERROR(INDEX(V200:AG200,1,MATCH(Parametres!$B$3,V$1:AG$1,0)-1)*IF(OR(C200="L",C200="S",C200="I"),-1,1),"")</f>
        <v>0</v>
      </c>
      <c r="AW200" s="1028">
        <f t="shared" si="15"/>
        <v>0</v>
      </c>
      <c r="AX200" s="1028">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8" t="str">
        <f t="shared" si="12"/>
        <v>H01646</v>
      </c>
      <c r="AK201" s="1028" t="str">
        <f t="shared" si="12"/>
        <v>CARR DEPLACEMENT-REPRESEN</v>
      </c>
      <c r="AL201" s="1028">
        <f>IFERROR(INDEX(G201:R201,1,MATCH(Parametres!$B$3,G$1:R$1,0)-1)*IF(OR(F201="L",F201="S",F201="I"),-1,1),"")</f>
        <v>0</v>
      </c>
      <c r="AM201" s="1028">
        <f t="shared" si="13"/>
        <v>0</v>
      </c>
      <c r="AN201" s="1028">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3" t="str">
        <f t="shared" si="14"/>
        <v>H01646</v>
      </c>
      <c r="AU201" s="599" t="str">
        <f t="shared" si="14"/>
        <v>CARR DEPLACEMENT-REPRESEN</v>
      </c>
      <c r="AV201" s="1028">
        <f>IFERROR(INDEX(V201:AG201,1,MATCH(Parametres!$B$3,V$1:AG$1,0)-1)*IF(OR(C201="L",C201="S",C201="I"),-1,1),"")</f>
        <v>0</v>
      </c>
      <c r="AW201" s="1028">
        <f t="shared" si="15"/>
        <v>0</v>
      </c>
      <c r="AX201" s="1028">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8" t="str">
        <f t="shared" si="12"/>
        <v>H01647</v>
      </c>
      <c r="AK202" s="1028" t="str">
        <f t="shared" si="12"/>
        <v>CARR TELEPHONE-TELEGRAMME</v>
      </c>
      <c r="AL202" s="1028">
        <f>IFERROR(INDEX(G202:R202,1,MATCH(Parametres!$B$3,G$1:R$1,0)-1)*IF(OR(F202="L",F202="S",F202="I"),-1,1),"")</f>
        <v>0</v>
      </c>
      <c r="AM202" s="1028">
        <f t="shared" si="13"/>
        <v>0</v>
      </c>
      <c r="AN202" s="1028">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3" t="str">
        <f t="shared" si="14"/>
        <v>H01647</v>
      </c>
      <c r="AU202" s="599" t="str">
        <f t="shared" si="14"/>
        <v>CARR TELEPHONE-TELEGRAMME</v>
      </c>
      <c r="AV202" s="1028">
        <f>IFERROR(INDEX(V202:AG202,1,MATCH(Parametres!$B$3,V$1:AG$1,0)-1)*IF(OR(C202="L",C202="S",C202="I"),-1,1),"")</f>
        <v>0</v>
      </c>
      <c r="AW202" s="1028">
        <f t="shared" si="15"/>
        <v>0</v>
      </c>
      <c r="AX202" s="1028">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8" t="str">
        <f t="shared" si="12"/>
        <v>H01648</v>
      </c>
      <c r="AK203" s="1028" t="str">
        <f t="shared" si="12"/>
        <v>CARR FRAIS POSTAUX</v>
      </c>
      <c r="AL203" s="1028">
        <f>IFERROR(INDEX(G203:R203,1,MATCH(Parametres!$B$3,G$1:R$1,0)-1)*IF(OR(F203="L",F203="S",F203="I"),-1,1),"")</f>
        <v>0</v>
      </c>
      <c r="AM203" s="1028">
        <f t="shared" si="13"/>
        <v>0</v>
      </c>
      <c r="AN203" s="1028">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3" t="str">
        <f t="shared" si="14"/>
        <v>H01648</v>
      </c>
      <c r="AU203" s="599" t="str">
        <f t="shared" si="14"/>
        <v>CARR FRAIS POSTAUX</v>
      </c>
      <c r="AV203" s="1028">
        <f>IFERROR(INDEX(V203:AG203,1,MATCH(Parametres!$B$3,V$1:AG$1,0)-1)*IF(OR(C203="L",C203="S",C203="I"),-1,1),"")</f>
        <v>0</v>
      </c>
      <c r="AW203" s="1028">
        <f t="shared" si="15"/>
        <v>0</v>
      </c>
      <c r="AX203" s="1028">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8" t="str">
        <f t="shared" si="12"/>
        <v>H01652</v>
      </c>
      <c r="AK204" s="1028" t="str">
        <f t="shared" si="12"/>
        <v>CARR FRAIS DIVERS</v>
      </c>
      <c r="AL204" s="1028">
        <f>IFERROR(INDEX(G204:R204,1,MATCH(Parametres!$B$3,G$1:R$1,0)-1)*IF(OR(F204="L",F204="S",F204="I"),-1,1),"")</f>
        <v>0</v>
      </c>
      <c r="AM204" s="1028">
        <f t="shared" si="13"/>
        <v>0</v>
      </c>
      <c r="AN204" s="1028">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3" t="str">
        <f t="shared" si="14"/>
        <v>H01652</v>
      </c>
      <c r="AU204" s="599" t="str">
        <f t="shared" si="14"/>
        <v>CARR FRAIS DIVERS</v>
      </c>
      <c r="AV204" s="1028">
        <f>IFERROR(INDEX(V204:AG204,1,MATCH(Parametres!$B$3,V$1:AG$1,0)-1)*IF(OR(C204="L",C204="S",C204="I"),-1,1),"")</f>
        <v>0</v>
      </c>
      <c r="AW204" s="1028">
        <f t="shared" si="15"/>
        <v>0</v>
      </c>
      <c r="AX204" s="1028">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8" t="str">
        <f t="shared" si="12"/>
        <v>H01660</v>
      </c>
      <c r="AK205" s="1028" t="str">
        <f t="shared" si="12"/>
        <v>CARR LOYER INT HYPOTH.</v>
      </c>
      <c r="AL205" s="1028">
        <f>IFERROR(INDEX(G205:R205,1,MATCH(Parametres!$B$3,G$1:R$1,0)-1)*IF(OR(F205="L",F205="S",F205="I"),-1,1),"")</f>
        <v>0</v>
      </c>
      <c r="AM205" s="1028">
        <f t="shared" si="13"/>
        <v>0</v>
      </c>
      <c r="AN205" s="1028">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3" t="str">
        <f t="shared" si="14"/>
        <v>H01660</v>
      </c>
      <c r="AU205" s="599" t="str">
        <f t="shared" si="14"/>
        <v>CARR LOYER INT HYPOTH.</v>
      </c>
      <c r="AV205" s="1028">
        <f>IFERROR(INDEX(V205:AG205,1,MATCH(Parametres!$B$3,V$1:AG$1,0)-1)*IF(OR(C205="L",C205="S",C205="I"),-1,1),"")</f>
        <v>0</v>
      </c>
      <c r="AW205" s="1028">
        <f t="shared" si="15"/>
        <v>0</v>
      </c>
      <c r="AX205" s="1028">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8" t="str">
        <f t="shared" si="12"/>
        <v>H01661</v>
      </c>
      <c r="AK206" s="1028" t="str">
        <f t="shared" si="12"/>
        <v>CARR AMORT AMELIOR  LOC</v>
      </c>
      <c r="AL206" s="1028">
        <f>IFERROR(INDEX(G206:R206,1,MATCH(Parametres!$B$3,G$1:R$1,0)-1)*IF(OR(F206="L",F206="S",F206="I"),-1,1),"")</f>
        <v>0</v>
      </c>
      <c r="AM206" s="1028">
        <f t="shared" si="13"/>
        <v>0</v>
      </c>
      <c r="AN206" s="1028">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3" t="str">
        <f t="shared" si="14"/>
        <v>H01661</v>
      </c>
      <c r="AU206" s="599" t="str">
        <f t="shared" si="14"/>
        <v>CARR AMORT AMELIOR  LOC</v>
      </c>
      <c r="AV206" s="1028">
        <f>IFERROR(INDEX(V206:AG206,1,MATCH(Parametres!$B$3,V$1:AG$1,0)-1)*IF(OR(C206="L",C206="S",C206="I"),-1,1),"")</f>
        <v>0</v>
      </c>
      <c r="AW206" s="1028">
        <f t="shared" si="15"/>
        <v>0</v>
      </c>
      <c r="AX206" s="1028">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8" t="str">
        <f t="shared" si="12"/>
        <v>H01662</v>
      </c>
      <c r="AK207" s="1028" t="str">
        <f t="shared" si="12"/>
        <v>CARR ENTRERIEN PROPRIÉTÉ</v>
      </c>
      <c r="AL207" s="1028">
        <f>IFERROR(INDEX(G207:R207,1,MATCH(Parametres!$B$3,G$1:R$1,0)-1)*IF(OR(F207="L",F207="S",F207="I"),-1,1),"")</f>
        <v>0</v>
      </c>
      <c r="AM207" s="1028">
        <f t="shared" si="13"/>
        <v>0</v>
      </c>
      <c r="AN207" s="1028">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3" t="str">
        <f t="shared" si="14"/>
        <v>H01662</v>
      </c>
      <c r="AU207" s="599" t="str">
        <f t="shared" si="14"/>
        <v>CARR ENTRERIEN PROPRIÉTÉ</v>
      </c>
      <c r="AV207" s="1028">
        <f>IFERROR(INDEX(V207:AG207,1,MATCH(Parametres!$B$3,V$1:AG$1,0)-1)*IF(OR(C207="L",C207="S",C207="I"),-1,1),"")</f>
        <v>0</v>
      </c>
      <c r="AW207" s="1028">
        <f t="shared" si="15"/>
        <v>0</v>
      </c>
      <c r="AX207" s="1028">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8" t="str">
        <f t="shared" si="12"/>
        <v>H01663</v>
      </c>
      <c r="AK208" s="1028" t="str">
        <f t="shared" si="12"/>
        <v>CARR TAXES PROPRIÉTÉ</v>
      </c>
      <c r="AL208" s="1028">
        <f>IFERROR(INDEX(G208:R208,1,MATCH(Parametres!$B$3,G$1:R$1,0)-1)*IF(OR(F208="L",F208="S",F208="I"),-1,1),"")</f>
        <v>0</v>
      </c>
      <c r="AM208" s="1028">
        <f t="shared" si="13"/>
        <v>0</v>
      </c>
      <c r="AN208" s="1028">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3" t="str">
        <f t="shared" si="14"/>
        <v>H01663</v>
      </c>
      <c r="AU208" s="599" t="str">
        <f t="shared" si="14"/>
        <v>CARR TAXES PROPRIÉTÉ</v>
      </c>
      <c r="AV208" s="1028">
        <f>IFERROR(INDEX(V208:AG208,1,MATCH(Parametres!$B$3,V$1:AG$1,0)-1)*IF(OR(C208="L",C208="S",C208="I"),-1,1),"")</f>
        <v>0</v>
      </c>
      <c r="AW208" s="1028">
        <f t="shared" si="15"/>
        <v>0</v>
      </c>
      <c r="AX208" s="1028">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8" t="str">
        <f t="shared" si="12"/>
        <v>H01664</v>
      </c>
      <c r="AK209" s="1028" t="str">
        <f t="shared" si="12"/>
        <v>CARR ASSURANCE BATIMENT</v>
      </c>
      <c r="AL209" s="1028">
        <f>IFERROR(INDEX(G209:R209,1,MATCH(Parametres!$B$3,G$1:R$1,0)-1)*IF(OR(F209="L",F209="S",F209="I"),-1,1),"")</f>
        <v>0</v>
      </c>
      <c r="AM209" s="1028">
        <f t="shared" si="13"/>
        <v>0</v>
      </c>
      <c r="AN209" s="1028">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3" t="str">
        <f t="shared" si="14"/>
        <v>H01664</v>
      </c>
      <c r="AU209" s="599" t="str">
        <f t="shared" si="14"/>
        <v>CARR ASSURANCE BATIMENT</v>
      </c>
      <c r="AV209" s="1028">
        <f>IFERROR(INDEX(V209:AG209,1,MATCH(Parametres!$B$3,V$1:AG$1,0)-1)*IF(OR(C209="L",C209="S",C209="I"),-1,1),"")</f>
        <v>0</v>
      </c>
      <c r="AW209" s="1028">
        <f t="shared" si="15"/>
        <v>0</v>
      </c>
      <c r="AX209" s="1028">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8" t="str">
        <f t="shared" si="12"/>
        <v>H01665</v>
      </c>
      <c r="AK210" s="1028" t="str">
        <f t="shared" si="12"/>
        <v>CARR AMORT BATIMENT</v>
      </c>
      <c r="AL210" s="1028">
        <f>IFERROR(INDEX(G210:R210,1,MATCH(Parametres!$B$3,G$1:R$1,0)-1)*IF(OR(F210="L",F210="S",F210="I"),-1,1),"")</f>
        <v>0</v>
      </c>
      <c r="AM210" s="1028">
        <f t="shared" si="13"/>
        <v>0</v>
      </c>
      <c r="AN210" s="1028">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3" t="str">
        <f t="shared" si="14"/>
        <v>H01665</v>
      </c>
      <c r="AU210" s="599" t="str">
        <f t="shared" si="14"/>
        <v>CARR AMORT BATIMENT</v>
      </c>
      <c r="AV210" s="1028">
        <f>IFERROR(INDEX(V210:AG210,1,MATCH(Parametres!$B$3,V$1:AG$1,0)-1)*IF(OR(C210="L",C210="S",C210="I"),-1,1),"")</f>
        <v>0</v>
      </c>
      <c r="AW210" s="1028">
        <f t="shared" si="15"/>
        <v>0</v>
      </c>
      <c r="AX210" s="1028">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8" t="str">
        <f t="shared" si="12"/>
        <v>H01668</v>
      </c>
      <c r="AK211" s="1028" t="str">
        <f t="shared" si="12"/>
        <v>CARR TAXES AFFAIRES&amp;AUTRE</v>
      </c>
      <c r="AL211" s="1028">
        <f>IFERROR(INDEX(G211:R211,1,MATCH(Parametres!$B$3,G$1:R$1,0)-1)*IF(OR(F211="L",F211="S",F211="I"),-1,1),"")</f>
        <v>0</v>
      </c>
      <c r="AM211" s="1028">
        <f t="shared" si="13"/>
        <v>0</v>
      </c>
      <c r="AN211" s="1028">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3" t="str">
        <f t="shared" si="14"/>
        <v>H01668</v>
      </c>
      <c r="AU211" s="599" t="str">
        <f t="shared" si="14"/>
        <v>CARR TAXES AFFAIRES&amp;AUTRE</v>
      </c>
      <c r="AV211" s="1028">
        <f>IFERROR(INDEX(V211:AG211,1,MATCH(Parametres!$B$3,V$1:AG$1,0)-1)*IF(OR(C211="L",C211="S",C211="I"),-1,1),"")</f>
        <v>0</v>
      </c>
      <c r="AW211" s="1028">
        <f t="shared" si="15"/>
        <v>0</v>
      </c>
      <c r="AX211" s="1028">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8" t="str">
        <f t="shared" si="12"/>
        <v>H01669</v>
      </c>
      <c r="AK212" s="1028" t="str">
        <f t="shared" si="12"/>
        <v>CARR AMORT EQUIP &amp; INSTAL</v>
      </c>
      <c r="AL212" s="1028">
        <f>IFERROR(INDEX(G212:R212,1,MATCH(Parametres!$B$3,G$1:R$1,0)-1)*IF(OR(F212="L",F212="S",F212="I"),-1,1),"")</f>
        <v>0</v>
      </c>
      <c r="AM212" s="1028">
        <f t="shared" si="13"/>
        <v>0</v>
      </c>
      <c r="AN212" s="1028">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3" t="str">
        <f t="shared" si="14"/>
        <v>H01669</v>
      </c>
      <c r="AU212" s="599" t="str">
        <f t="shared" si="14"/>
        <v>CARR AMORT EQUIP &amp; INSTAL</v>
      </c>
      <c r="AV212" s="1028">
        <f>IFERROR(INDEX(V212:AG212,1,MATCH(Parametres!$B$3,V$1:AG$1,0)-1)*IF(OR(C212="L",C212="S",C212="I"),-1,1),"")</f>
        <v>0</v>
      </c>
      <c r="AW212" s="1028">
        <f t="shared" si="15"/>
        <v>0</v>
      </c>
      <c r="AX212" s="1028">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8" t="str">
        <f t="shared" si="12"/>
        <v>H01670</v>
      </c>
      <c r="AK213" s="1028" t="str">
        <f t="shared" si="12"/>
        <v>CARR ASSURANCE GENERALE</v>
      </c>
      <c r="AL213" s="1028">
        <f>IFERROR(INDEX(G213:R213,1,MATCH(Parametres!$B$3,G$1:R$1,0)-1)*IF(OR(F213="L",F213="S",F213="I"),-1,1),"")</f>
        <v>0</v>
      </c>
      <c r="AM213" s="1028">
        <f t="shared" si="13"/>
        <v>0</v>
      </c>
      <c r="AN213" s="1028">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3" t="str">
        <f t="shared" si="14"/>
        <v>H01670</v>
      </c>
      <c r="AU213" s="599" t="str">
        <f t="shared" si="14"/>
        <v>CARR ASSURANCE GENERALE</v>
      </c>
      <c r="AV213" s="1028">
        <f>IFERROR(INDEX(V213:AG213,1,MATCH(Parametres!$B$3,V$1:AG$1,0)-1)*IF(OR(C213="L",C213="S",C213="I"),-1,1),"")</f>
        <v>0</v>
      </c>
      <c r="AW213" s="1028">
        <f t="shared" si="15"/>
        <v>0</v>
      </c>
      <c r="AX213" s="1028">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8" t="str">
        <f t="shared" si="12"/>
        <v>H01674</v>
      </c>
      <c r="AK214" s="1028" t="str">
        <f t="shared" si="12"/>
        <v>CARR EAU/ELECT/CHAUFFAGE</v>
      </c>
      <c r="AL214" s="1028">
        <f>IFERROR(INDEX(G214:R214,1,MATCH(Parametres!$B$3,G$1:R$1,0)-1)*IF(OR(F214="L",F214="S",F214="I"),-1,1),"")</f>
        <v>0</v>
      </c>
      <c r="AM214" s="1028">
        <f t="shared" si="13"/>
        <v>0</v>
      </c>
      <c r="AN214" s="1028">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3" t="str">
        <f t="shared" si="14"/>
        <v>H01674</v>
      </c>
      <c r="AU214" s="599" t="str">
        <f t="shared" si="14"/>
        <v>CARR EAU/ELECT/CHAUFFAGE</v>
      </c>
      <c r="AV214" s="1028">
        <f>IFERROR(INDEX(V214:AG214,1,MATCH(Parametres!$B$3,V$1:AG$1,0)-1)*IF(OR(C214="L",C214="S",C214="I"),-1,1),"")</f>
        <v>0</v>
      </c>
      <c r="AW214" s="1028">
        <f t="shared" si="15"/>
        <v>0</v>
      </c>
      <c r="AX214" s="1028">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8" t="str">
        <f t="shared" si="12"/>
        <v>H01676</v>
      </c>
      <c r="AK215" s="1028" t="str">
        <f t="shared" si="12"/>
        <v>CARR VERIF. COMPTABLE</v>
      </c>
      <c r="AL215" s="1028">
        <f>IFERROR(INDEX(G215:R215,1,MATCH(Parametres!$B$3,G$1:R$1,0)-1)*IF(OR(F215="L",F215="S",F215="I"),-1,1),"")</f>
        <v>0</v>
      </c>
      <c r="AM215" s="1028">
        <f t="shared" si="13"/>
        <v>0</v>
      </c>
      <c r="AN215" s="1028">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3" t="str">
        <f t="shared" si="14"/>
        <v>H01676</v>
      </c>
      <c r="AU215" s="599" t="str">
        <f t="shared" si="14"/>
        <v>CARR VERIF. COMPTABLE</v>
      </c>
      <c r="AV215" s="1028">
        <f>IFERROR(INDEX(V215:AG215,1,MATCH(Parametres!$B$3,V$1:AG$1,0)-1)*IF(OR(C215="L",C215="S",C215="I"),-1,1),"")</f>
        <v>0</v>
      </c>
      <c r="AW215" s="1028">
        <f t="shared" si="15"/>
        <v>0</v>
      </c>
      <c r="AX215" s="1028">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8" t="str">
        <f t="shared" si="12"/>
        <v>H01677</v>
      </c>
      <c r="AK216" s="1028" t="str">
        <f t="shared" si="12"/>
        <v>CARR COTISATION SOUSCRIP</v>
      </c>
      <c r="AL216" s="1028">
        <f>IFERROR(INDEX(G216:R216,1,MATCH(Parametres!$B$3,G$1:R$1,0)-1)*IF(OR(F216="L",F216="S",F216="I"),-1,1),"")</f>
        <v>0</v>
      </c>
      <c r="AM216" s="1028">
        <f t="shared" si="13"/>
        <v>0</v>
      </c>
      <c r="AN216" s="1028">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3" t="str">
        <f t="shared" si="14"/>
        <v>H01677</v>
      </c>
      <c r="AU216" s="599" t="str">
        <f t="shared" si="14"/>
        <v>CARR COTISATION SOUSCRIP</v>
      </c>
      <c r="AV216" s="1028">
        <f>IFERROR(INDEX(V216:AG216,1,MATCH(Parametres!$B$3,V$1:AG$1,0)-1)*IF(OR(C216="L",C216="S",C216="I"),-1,1),"")</f>
        <v>0</v>
      </c>
      <c r="AW216" s="1028">
        <f t="shared" si="15"/>
        <v>0</v>
      </c>
      <c r="AX216" s="1028">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8" t="str">
        <f t="shared" si="12"/>
        <v>H01679</v>
      </c>
      <c r="AK217" s="1028" t="str">
        <f t="shared" si="12"/>
        <v>CARR DONATIONS</v>
      </c>
      <c r="AL217" s="1028">
        <f>IFERROR(INDEX(G217:R217,1,MATCH(Parametres!$B$3,G$1:R$1,0)-1)*IF(OR(F217="L",F217="S",F217="I"),-1,1),"")</f>
        <v>0</v>
      </c>
      <c r="AM217" s="1028">
        <f t="shared" si="13"/>
        <v>0</v>
      </c>
      <c r="AN217" s="1028">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3" t="str">
        <f t="shared" si="14"/>
        <v>H01679</v>
      </c>
      <c r="AU217" s="599" t="str">
        <f t="shared" si="14"/>
        <v>CARR DONATIONS</v>
      </c>
      <c r="AV217" s="1028">
        <f>IFERROR(INDEX(V217:AG217,1,MATCH(Parametres!$B$3,V$1:AG$1,0)-1)*IF(OR(C217="L",C217="S",C217="I"),-1,1),"")</f>
        <v>0</v>
      </c>
      <c r="AW217" s="1028">
        <f t="shared" si="15"/>
        <v>0</v>
      </c>
      <c r="AX217" s="1028">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8" t="str">
        <f t="shared" si="12"/>
        <v>H01801</v>
      </c>
      <c r="AK218" s="1028" t="str">
        <f t="shared" si="12"/>
        <v>L/R SALAIRES-VENTES DIR</v>
      </c>
      <c r="AL218" s="1028">
        <f>IFERROR(INDEX(G218:R218,1,MATCH(Parametres!$B$3,G$1:R$1,0)-1)*IF(OR(F218="L",F218="S",F218="I"),-1,1),"")</f>
        <v>0</v>
      </c>
      <c r="AM218" s="1028">
        <f t="shared" si="13"/>
        <v>0</v>
      </c>
      <c r="AN218" s="1028">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3" t="str">
        <f t="shared" si="14"/>
        <v>H01801</v>
      </c>
      <c r="AU218" s="599" t="str">
        <f t="shared" si="14"/>
        <v>L/R SALAIRES-VENTES DIR</v>
      </c>
      <c r="AV218" s="1028">
        <f>IFERROR(INDEX(V218:AG218,1,MATCH(Parametres!$B$3,V$1:AG$1,0)-1)*IF(OR(C218="L",C218="S",C218="I"),-1,1),"")</f>
        <v>0</v>
      </c>
      <c r="AW218" s="1028">
        <f t="shared" si="15"/>
        <v>0</v>
      </c>
      <c r="AX218" s="1028">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8" t="str">
        <f t="shared" si="12"/>
        <v>H01802</v>
      </c>
      <c r="AK219" s="1028" t="str">
        <f t="shared" si="12"/>
        <v>L/R SALAIRE COMM VENDEUR</v>
      </c>
      <c r="AL219" s="1028">
        <f>IFERROR(INDEX(G219:R219,1,MATCH(Parametres!$B$3,G$1:R$1,0)-1)*IF(OR(F219="L",F219="S",F219="I"),-1,1),"")</f>
        <v>0</v>
      </c>
      <c r="AM219" s="1028">
        <f t="shared" si="13"/>
        <v>0</v>
      </c>
      <c r="AN219" s="1028">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3" t="str">
        <f t="shared" si="14"/>
        <v>H01802</v>
      </c>
      <c r="AU219" s="599" t="str">
        <f t="shared" si="14"/>
        <v>L/R SALAIRE COMM VENDEUR</v>
      </c>
      <c r="AV219" s="1028">
        <f>IFERROR(INDEX(V219:AG219,1,MATCH(Parametres!$B$3,V$1:AG$1,0)-1)*IF(OR(C219="L",C219="S",C219="I"),-1,1),"")</f>
        <v>0</v>
      </c>
      <c r="AW219" s="1028">
        <f t="shared" si="15"/>
        <v>0</v>
      </c>
      <c r="AX219" s="1028">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8" t="str">
        <f t="shared" si="12"/>
        <v>H01803</v>
      </c>
      <c r="AK220" s="1028" t="str">
        <f t="shared" si="12"/>
        <v>L/R SALAIRES &amp; COMM F&amp;I</v>
      </c>
      <c r="AL220" s="1028">
        <f>IFERROR(INDEX(G220:R220,1,MATCH(Parametres!$B$3,G$1:R$1,0)-1)*IF(OR(F220="L",F220="S",F220="I"),-1,1),"")</f>
        <v>0</v>
      </c>
      <c r="AM220" s="1028">
        <f t="shared" si="13"/>
        <v>0</v>
      </c>
      <c r="AN220" s="1028">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3" t="str">
        <f t="shared" si="14"/>
        <v>H01803</v>
      </c>
      <c r="AU220" s="599" t="str">
        <f t="shared" si="14"/>
        <v>L/R SALAIRES &amp; COMM F&amp;I</v>
      </c>
      <c r="AV220" s="1028">
        <f>IFERROR(INDEX(V220:AG220,1,MATCH(Parametres!$B$3,V$1:AG$1,0)-1)*IF(OR(C220="L",C220="S",C220="I"),-1,1),"")</f>
        <v>0</v>
      </c>
      <c r="AW220" s="1028">
        <f t="shared" si="15"/>
        <v>0</v>
      </c>
      <c r="AX220" s="1028">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8" t="str">
        <f t="shared" si="12"/>
        <v>H01804</v>
      </c>
      <c r="AK221" s="1028" t="str">
        <f t="shared" si="12"/>
        <v>L/R PREP A LA ROUTE</v>
      </c>
      <c r="AL221" s="1028">
        <f>IFERROR(INDEX(G221:R221,1,MATCH(Parametres!$B$3,G$1:R$1,0)-1)*IF(OR(F221="L",F221="S",F221="I"),-1,1),"")</f>
        <v>0</v>
      </c>
      <c r="AM221" s="1028">
        <f t="shared" si="13"/>
        <v>0</v>
      </c>
      <c r="AN221" s="1028">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3" t="str">
        <f t="shared" si="14"/>
        <v>H01804</v>
      </c>
      <c r="AU221" s="599" t="str">
        <f t="shared" si="14"/>
        <v>L/R PREP A LA ROUTE</v>
      </c>
      <c r="AV221" s="1028">
        <f>IFERROR(INDEX(V221:AG221,1,MATCH(Parametres!$B$3,V$1:AG$1,0)-1)*IF(OR(C221="L",C221="S",C221="I"),-1,1),"")</f>
        <v>0</v>
      </c>
      <c r="AW221" s="1028">
        <f t="shared" si="15"/>
        <v>0</v>
      </c>
      <c r="AX221" s="1028">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8" t="str">
        <f t="shared" si="12"/>
        <v>H01805</v>
      </c>
      <c r="AK222" s="1028" t="str">
        <f t="shared" si="12"/>
        <v>L/R PRATIQUES DE GARANTIE</v>
      </c>
      <c r="AL222" s="1028">
        <f>IFERROR(INDEX(G222:R222,1,MATCH(Parametres!$B$3,G$1:R$1,0)-1)*IF(OR(F222="L",F222="S",F222="I"),-1,1),"")</f>
        <v>0</v>
      </c>
      <c r="AM222" s="1028">
        <f t="shared" si="13"/>
        <v>0</v>
      </c>
      <c r="AN222" s="1028">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3" t="str">
        <f t="shared" si="14"/>
        <v>H01805</v>
      </c>
      <c r="AU222" s="599" t="str">
        <f t="shared" si="14"/>
        <v>L/R PRATIQUES DE GARANTIE</v>
      </c>
      <c r="AV222" s="1028">
        <f>IFERROR(INDEX(V222:AG222,1,MATCH(Parametres!$B$3,V$1:AG$1,0)-1)*IF(OR(C222="L",C222="S",C222="I"),-1,1),"")</f>
        <v>0</v>
      </c>
      <c r="AW222" s="1028">
        <f t="shared" si="15"/>
        <v>0</v>
      </c>
      <c r="AX222" s="1028">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8" t="str">
        <f t="shared" si="12"/>
        <v>H01806</v>
      </c>
      <c r="AK223" s="1028" t="str">
        <f t="shared" si="12"/>
        <v>L/R TOT PUB &amp; PROMO VENTE</v>
      </c>
      <c r="AL223" s="1028">
        <f>IFERROR(INDEX(G223:R223,1,MATCH(Parametres!$B$3,G$1:R$1,0)-1)*IF(OR(F223="L",F223="S",F223="I"),-1,1),"")</f>
        <v>0</v>
      </c>
      <c r="AM223" s="1028">
        <f t="shared" si="13"/>
        <v>0</v>
      </c>
      <c r="AN223" s="1028">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3" t="str">
        <f t="shared" si="14"/>
        <v>H01806</v>
      </c>
      <c r="AU223" s="599" t="str">
        <f t="shared" si="14"/>
        <v>L/R TOT PUB &amp; PROMO VENTE</v>
      </c>
      <c r="AV223" s="1028">
        <f>IFERROR(INDEX(V223:AG223,1,MATCH(Parametres!$B$3,V$1:AG$1,0)-1)*IF(OR(C223="L",C223="S",C223="I"),-1,1),"")</f>
        <v>0</v>
      </c>
      <c r="AW223" s="1028">
        <f t="shared" si="15"/>
        <v>0</v>
      </c>
      <c r="AX223" s="1028">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8" t="str">
        <f t="shared" si="12"/>
        <v>H01807</v>
      </c>
      <c r="AK224" s="1028" t="str">
        <f t="shared" si="12"/>
        <v>L/R COOP RABAIS PUBLICITE</v>
      </c>
      <c r="AL224" s="1028">
        <f>IFERROR(INDEX(G224:R224,1,MATCH(Parametres!$B$3,G$1:R$1,0)-1)*IF(OR(F224="L",F224="S",F224="I"),-1,1),"")</f>
        <v>0</v>
      </c>
      <c r="AM224" s="1028">
        <f t="shared" si="13"/>
        <v>0</v>
      </c>
      <c r="AN224" s="1028">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3" t="str">
        <f t="shared" si="14"/>
        <v>H01807</v>
      </c>
      <c r="AU224" s="599" t="str">
        <f t="shared" si="14"/>
        <v>L/R COOP RABAIS PUBLICITE</v>
      </c>
      <c r="AV224" s="1028">
        <f>IFERROR(INDEX(V224:AG224,1,MATCH(Parametres!$B$3,V$1:AG$1,0)-1)*IF(OR(C224="L",C224="S",C224="I"),-1,1),"")</f>
        <v>0</v>
      </c>
      <c r="AW224" s="1028">
        <f t="shared" si="15"/>
        <v>0</v>
      </c>
      <c r="AX224" s="1028">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8" t="str">
        <f t="shared" si="12"/>
        <v>H01808</v>
      </c>
      <c r="AK225" s="1028" t="str">
        <f t="shared" si="12"/>
        <v>L/R DEMONSTRATEURS</v>
      </c>
      <c r="AL225" s="1028">
        <f>IFERROR(INDEX(G225:R225,1,MATCH(Parametres!$B$3,G$1:R$1,0)-1)*IF(OR(F225="L",F225="S",F225="I"),-1,1),"")</f>
        <v>0</v>
      </c>
      <c r="AM225" s="1028">
        <f t="shared" si="13"/>
        <v>0</v>
      </c>
      <c r="AN225" s="1028">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3" t="str">
        <f t="shared" si="14"/>
        <v>H01808</v>
      </c>
      <c r="AU225" s="599" t="str">
        <f t="shared" si="14"/>
        <v>L/R DEMONSTRATEURS</v>
      </c>
      <c r="AV225" s="1028">
        <f>IFERROR(INDEX(V225:AG225,1,MATCH(Parametres!$B$3,V$1:AG$1,0)-1)*IF(OR(C225="L",C225="S",C225="I"),-1,1),"")</f>
        <v>0</v>
      </c>
      <c r="AW225" s="1028">
        <f t="shared" si="15"/>
        <v>0</v>
      </c>
      <c r="AX225" s="1028">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8" t="str">
        <f t="shared" si="12"/>
        <v>H01809</v>
      </c>
      <c r="AK226" s="1028" t="str">
        <f t="shared" si="12"/>
        <v>L/R ENT VEH EN STOCK</v>
      </c>
      <c r="AL226" s="1028">
        <f>IFERROR(INDEX(G226:R226,1,MATCH(Parametres!$B$3,G$1:R$1,0)-1)*IF(OR(F226="L",F226="S",F226="I"),-1,1),"")</f>
        <v>0</v>
      </c>
      <c r="AM226" s="1028">
        <f t="shared" si="13"/>
        <v>0</v>
      </c>
      <c r="AN226" s="1028">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3" t="str">
        <f t="shared" si="14"/>
        <v>H01809</v>
      </c>
      <c r="AU226" s="599" t="str">
        <f t="shared" si="14"/>
        <v>L/R ENT VEH EN STOCK</v>
      </c>
      <c r="AV226" s="1028">
        <f>IFERROR(INDEX(V226:AG226,1,MATCH(Parametres!$B$3,V$1:AG$1,0)-1)*IF(OR(C226="L",C226="S",C226="I"),-1,1),"")</f>
        <v>0</v>
      </c>
      <c r="AW226" s="1028">
        <f t="shared" si="15"/>
        <v>0</v>
      </c>
      <c r="AX226" s="1028">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8" t="str">
        <f t="shared" si="12"/>
        <v>H01810</v>
      </c>
      <c r="AK227" s="1028" t="str">
        <f t="shared" si="12"/>
        <v>L/R FRAIS FINANCEMENT</v>
      </c>
      <c r="AL227" s="1028">
        <f>IFERROR(INDEX(G227:R227,1,MATCH(Parametres!$B$3,G$1:R$1,0)-1)*IF(OR(F227="L",F227="S",F227="I"),-1,1),"")</f>
        <v>0</v>
      </c>
      <c r="AM227" s="1028">
        <f t="shared" si="13"/>
        <v>0</v>
      </c>
      <c r="AN227" s="1028">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3" t="str">
        <f t="shared" si="14"/>
        <v>H01810</v>
      </c>
      <c r="AU227" s="599" t="str">
        <f t="shared" si="14"/>
        <v>L/R FRAIS FINANCEMENT</v>
      </c>
      <c r="AV227" s="1028">
        <f>IFERROR(INDEX(V227:AG227,1,MATCH(Parametres!$B$3,V$1:AG$1,0)-1)*IF(OR(C227="L",C227="S",C227="I"),-1,1),"")</f>
        <v>0</v>
      </c>
      <c r="AW227" s="1028">
        <f t="shared" si="15"/>
        <v>0</v>
      </c>
      <c r="AX227" s="1028">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8" t="str">
        <f t="shared" si="12"/>
        <v>H01820</v>
      </c>
      <c r="AK228" s="1028" t="str">
        <f t="shared" si="12"/>
        <v>L/R MGR COMPENSATON</v>
      </c>
      <c r="AL228" s="1028">
        <f>IFERROR(INDEX(G228:R228,1,MATCH(Parametres!$B$3,G$1:R$1,0)-1)*IF(OR(F228="L",F228="S",F228="I"),-1,1),"")</f>
        <v>0</v>
      </c>
      <c r="AM228" s="1028">
        <f t="shared" si="13"/>
        <v>0</v>
      </c>
      <c r="AN228" s="1028">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3" t="str">
        <f t="shared" si="14"/>
        <v>H01820</v>
      </c>
      <c r="AU228" s="599" t="str">
        <f t="shared" si="14"/>
        <v>L/R MGR COMPENSATON</v>
      </c>
      <c r="AV228" s="1028">
        <f>IFERROR(INDEX(V228:AG228,1,MATCH(Parametres!$B$3,V$1:AG$1,0)-1)*IF(OR(C228="L",C228="S",C228="I"),-1,1),"")</f>
        <v>0</v>
      </c>
      <c r="AW228" s="1028">
        <f t="shared" si="15"/>
        <v>0</v>
      </c>
      <c r="AX228" s="1028">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8" t="str">
        <f t="shared" si="12"/>
        <v>H01821</v>
      </c>
      <c r="AK229" s="1028" t="str">
        <f t="shared" si="12"/>
        <v>L/R SALAIRES -AUTRES</v>
      </c>
      <c r="AL229" s="1028">
        <f>IFERROR(INDEX(G229:R229,1,MATCH(Parametres!$B$3,G$1:R$1,0)-1)*IF(OR(F229="L",F229="S",F229="I"),-1,1),"")</f>
        <v>0</v>
      </c>
      <c r="AM229" s="1028">
        <f t="shared" si="13"/>
        <v>0</v>
      </c>
      <c r="AN229" s="1028">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3" t="str">
        <f t="shared" si="14"/>
        <v>H01821</v>
      </c>
      <c r="AU229" s="599" t="str">
        <f t="shared" si="14"/>
        <v>L/R SALAIRES -AUTRES</v>
      </c>
      <c r="AV229" s="1028">
        <f>IFERROR(INDEX(V229:AG229,1,MATCH(Parametres!$B$3,V$1:AG$1,0)-1)*IF(OR(C229="L",C229="S",C229="I"),-1,1),"")</f>
        <v>0</v>
      </c>
      <c r="AW229" s="1028">
        <f t="shared" si="15"/>
        <v>0</v>
      </c>
      <c r="AX229" s="1028">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8" t="str">
        <f t="shared" si="12"/>
        <v>H01823</v>
      </c>
      <c r="AK230" s="1028" t="str">
        <f t="shared" si="12"/>
        <v>L/R ABS. &amp; CONGES PAYES</v>
      </c>
      <c r="AL230" s="1028">
        <f>IFERROR(INDEX(G230:R230,1,MATCH(Parametres!$B$3,G$1:R$1,0)-1)*IF(OR(F230="L",F230="S",F230="I"),-1,1),"")</f>
        <v>0</v>
      </c>
      <c r="AM230" s="1028">
        <f t="shared" si="13"/>
        <v>0</v>
      </c>
      <c r="AN230" s="1028">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3" t="str">
        <f t="shared" si="14"/>
        <v>H01823</v>
      </c>
      <c r="AU230" s="599" t="str">
        <f t="shared" si="14"/>
        <v>L/R ABS. &amp; CONGES PAYES</v>
      </c>
      <c r="AV230" s="1028">
        <f>IFERROR(INDEX(V230:AG230,1,MATCH(Parametres!$B$3,V$1:AG$1,0)-1)*IF(OR(C230="L",C230="S",C230="I"),-1,1),"")</f>
        <v>0</v>
      </c>
      <c r="AW230" s="1028">
        <f t="shared" si="15"/>
        <v>0</v>
      </c>
      <c r="AX230" s="1028">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8" t="str">
        <f t="shared" si="12"/>
        <v>H01824</v>
      </c>
      <c r="AK231" s="1028" t="str">
        <f t="shared" si="12"/>
        <v>L/R CSST</v>
      </c>
      <c r="AL231" s="1028">
        <f>IFERROR(INDEX(G231:R231,1,MATCH(Parametres!$B$3,G$1:R$1,0)-1)*IF(OR(F231="L",F231="S",F231="I"),-1,1),"")</f>
        <v>0</v>
      </c>
      <c r="AM231" s="1028">
        <f t="shared" si="13"/>
        <v>0</v>
      </c>
      <c r="AN231" s="1028">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3" t="str">
        <f t="shared" si="14"/>
        <v>H01824</v>
      </c>
      <c r="AU231" s="599" t="str">
        <f t="shared" si="14"/>
        <v>L/R CSST</v>
      </c>
      <c r="AV231" s="1028">
        <f>IFERROR(INDEX(V231:AG231,1,MATCH(Parametres!$B$3,V$1:AG$1,0)-1)*IF(OR(C231="L",C231="S",C231="I"),-1,1),"")</f>
        <v>0</v>
      </c>
      <c r="AW231" s="1028">
        <f t="shared" si="15"/>
        <v>0</v>
      </c>
      <c r="AX231" s="1028">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8" t="str">
        <f t="shared" si="12"/>
        <v>H01825</v>
      </c>
      <c r="AK232" s="1028" t="str">
        <f t="shared" si="12"/>
        <v>L/R ASSURANCE CHOMAGE</v>
      </c>
      <c r="AL232" s="1028">
        <f>IFERROR(INDEX(G232:R232,1,MATCH(Parametres!$B$3,G$1:R$1,0)-1)*IF(OR(F232="L",F232="S",F232="I"),-1,1),"")</f>
        <v>0</v>
      </c>
      <c r="AM232" s="1028">
        <f t="shared" si="13"/>
        <v>0</v>
      </c>
      <c r="AN232" s="1028">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3" t="str">
        <f t="shared" si="14"/>
        <v>H01825</v>
      </c>
      <c r="AU232" s="599" t="str">
        <f t="shared" si="14"/>
        <v>L/R ASSURANCE CHOMAGE</v>
      </c>
      <c r="AV232" s="1028">
        <f>IFERROR(INDEX(V232:AG232,1,MATCH(Parametres!$B$3,V$1:AG$1,0)-1)*IF(OR(C232="L",C232="S",C232="I"),-1,1),"")</f>
        <v>0</v>
      </c>
      <c r="AW232" s="1028">
        <f t="shared" si="15"/>
        <v>0</v>
      </c>
      <c r="AX232" s="1028">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8" t="str">
        <f t="shared" si="12"/>
        <v>H01826</v>
      </c>
      <c r="AK233" s="1028" t="str">
        <f t="shared" si="12"/>
        <v>L/R ASSURANCE GROUPE</v>
      </c>
      <c r="AL233" s="1028">
        <f>IFERROR(INDEX(G233:R233,1,MATCH(Parametres!$B$3,G$1:R$1,0)-1)*IF(OR(F233="L",F233="S",F233="I"),-1,1),"")</f>
        <v>0</v>
      </c>
      <c r="AM233" s="1028">
        <f t="shared" si="13"/>
        <v>0</v>
      </c>
      <c r="AN233" s="1028">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3" t="str">
        <f t="shared" si="14"/>
        <v>H01826</v>
      </c>
      <c r="AU233" s="599" t="str">
        <f t="shared" si="14"/>
        <v>L/R ASSURANCE GROUPE</v>
      </c>
      <c r="AV233" s="1028">
        <f>IFERROR(INDEX(V233:AG233,1,MATCH(Parametres!$B$3,V$1:AG$1,0)-1)*IF(OR(C233="L",C233="S",C233="I"),-1,1),"")</f>
        <v>0</v>
      </c>
      <c r="AW233" s="1028">
        <f t="shared" si="15"/>
        <v>0</v>
      </c>
      <c r="AX233" s="1028">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8" t="str">
        <f t="shared" si="12"/>
        <v>H01827</v>
      </c>
      <c r="AK234" s="1028" t="str">
        <f t="shared" si="12"/>
        <v>L/R AUTRES AV. SOCIAUX</v>
      </c>
      <c r="AL234" s="1028">
        <f>IFERROR(INDEX(G234:R234,1,MATCH(Parametres!$B$3,G$1:R$1,0)-1)*IF(OR(F234="L",F234="S",F234="I"),-1,1),"")</f>
        <v>0</v>
      </c>
      <c r="AM234" s="1028">
        <f t="shared" si="13"/>
        <v>0</v>
      </c>
      <c r="AN234" s="1028">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3" t="str">
        <f t="shared" si="14"/>
        <v>H01827</v>
      </c>
      <c r="AU234" s="599" t="str">
        <f t="shared" si="14"/>
        <v>L/R AUTRES AV. SOCIAUX</v>
      </c>
      <c r="AV234" s="1028">
        <f>IFERROR(INDEX(V234:AG234,1,MATCH(Parametres!$B$3,V$1:AG$1,0)-1)*IF(OR(C234="L",C234="S",C234="I"),-1,1),"")</f>
        <v>0</v>
      </c>
      <c r="AW234" s="1028">
        <f t="shared" si="15"/>
        <v>0</v>
      </c>
      <c r="AX234" s="1028">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8" t="str">
        <f t="shared" si="12"/>
        <v>H01828</v>
      </c>
      <c r="AK235" s="1028" t="str">
        <f t="shared" si="12"/>
        <v>L/R FORMATION</v>
      </c>
      <c r="AL235" s="1028">
        <f>IFERROR(INDEX(G235:R235,1,MATCH(Parametres!$B$3,G$1:R$1,0)-1)*IF(OR(F235="L",F235="S",F235="I"),-1,1),"")</f>
        <v>0</v>
      </c>
      <c r="AM235" s="1028">
        <f t="shared" si="13"/>
        <v>0</v>
      </c>
      <c r="AN235" s="1028">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3" t="str">
        <f t="shared" si="14"/>
        <v>H01828</v>
      </c>
      <c r="AU235" s="599" t="str">
        <f t="shared" si="14"/>
        <v>L/R FORMATION</v>
      </c>
      <c r="AV235" s="1028">
        <f>IFERROR(INDEX(V235:AG235,1,MATCH(Parametres!$B$3,V$1:AG$1,0)-1)*IF(OR(C235="L",C235="S",C235="I"),-1,1),"")</f>
        <v>0</v>
      </c>
      <c r="AW235" s="1028">
        <f t="shared" si="15"/>
        <v>0</v>
      </c>
      <c r="AX235" s="1028">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8" t="str">
        <f t="shared" si="12"/>
        <v>H01830</v>
      </c>
      <c r="AK236" s="1028" t="str">
        <f t="shared" si="12"/>
        <v>L/R PAPETRIE-FOUR. BUREAU</v>
      </c>
      <c r="AL236" s="1028">
        <f>IFERROR(INDEX(G236:R236,1,MATCH(Parametres!$B$3,G$1:R$1,0)-1)*IF(OR(F236="L",F236="S",F236="I"),-1,1),"")</f>
        <v>0</v>
      </c>
      <c r="AM236" s="1028">
        <f t="shared" si="13"/>
        <v>0</v>
      </c>
      <c r="AN236" s="1028">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3" t="str">
        <f t="shared" si="14"/>
        <v>H01830</v>
      </c>
      <c r="AU236" s="599" t="str">
        <f t="shared" si="14"/>
        <v>L/R PAPETRIE-FOUR. BUREAU</v>
      </c>
      <c r="AV236" s="1028">
        <f>IFERROR(INDEX(V236:AG236,1,MATCH(Parametres!$B$3,V$1:AG$1,0)-1)*IF(OR(C236="L",C236="S",C236="I"),-1,1),"")</f>
        <v>0</v>
      </c>
      <c r="AW236" s="1028">
        <f t="shared" si="15"/>
        <v>0</v>
      </c>
      <c r="AX236" s="1028">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8" t="str">
        <f t="shared" si="12"/>
        <v>H01831</v>
      </c>
      <c r="AK237" s="1028" t="str">
        <f t="shared" si="12"/>
        <v>L/R OUTILLAGE-FOUR DIVERS</v>
      </c>
      <c r="AL237" s="1028">
        <f>IFERROR(INDEX(G237:R237,1,MATCH(Parametres!$B$3,G$1:R$1,0)-1)*IF(OR(F237="L",F237="S",F237="I"),-1,1),"")</f>
        <v>0</v>
      </c>
      <c r="AM237" s="1028">
        <f t="shared" si="13"/>
        <v>0</v>
      </c>
      <c r="AN237" s="1028">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3" t="str">
        <f t="shared" si="14"/>
        <v>H01831</v>
      </c>
      <c r="AU237" s="599" t="str">
        <f t="shared" si="14"/>
        <v>L/R OUTILLAGE-FOUR DIVERS</v>
      </c>
      <c r="AV237" s="1028">
        <f>IFERROR(INDEX(V237:AG237,1,MATCH(Parametres!$B$3,V$1:AG$1,0)-1)*IF(OR(C237="L",C237="S",C237="I"),-1,1),"")</f>
        <v>0</v>
      </c>
      <c r="AW237" s="1028">
        <f t="shared" si="15"/>
        <v>0</v>
      </c>
      <c r="AX237" s="1028">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8" t="str">
        <f t="shared" si="12"/>
        <v>H01834</v>
      </c>
      <c r="AK238" s="1028" t="str">
        <f t="shared" si="12"/>
        <v>L/R UNIFORMES-SALOPETTES</v>
      </c>
      <c r="AL238" s="1028">
        <f>IFERROR(INDEX(G238:R238,1,MATCH(Parametres!$B$3,G$1:R$1,0)-1)*IF(OR(F238="L",F238="S",F238="I"),-1,1),"")</f>
        <v>0</v>
      </c>
      <c r="AM238" s="1028">
        <f t="shared" si="13"/>
        <v>0</v>
      </c>
      <c r="AN238" s="1028">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3" t="str">
        <f t="shared" si="14"/>
        <v>H01834</v>
      </c>
      <c r="AU238" s="599" t="str">
        <f t="shared" si="14"/>
        <v>L/R UNIFORMES-SALOPETTES</v>
      </c>
      <c r="AV238" s="1028">
        <f>IFERROR(INDEX(V238:AG238,1,MATCH(Parametres!$B$3,V$1:AG$1,0)-1)*IF(OR(C238="L",C238="S",C238="I"),-1,1),"")</f>
        <v>0</v>
      </c>
      <c r="AW238" s="1028">
        <f t="shared" si="15"/>
        <v>0</v>
      </c>
      <c r="AX238" s="1028">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8" t="str">
        <f t="shared" si="12"/>
        <v>H01835</v>
      </c>
      <c r="AK239" s="1028" t="str">
        <f t="shared" si="12"/>
        <v>L/R CONCIERGE - NETTOYAGE</v>
      </c>
      <c r="AL239" s="1028">
        <f>IFERROR(INDEX(G239:R239,1,MATCH(Parametres!$B$3,G$1:R$1,0)-1)*IF(OR(F239="L",F239="S",F239="I"),-1,1),"")</f>
        <v>0</v>
      </c>
      <c r="AM239" s="1028">
        <f t="shared" si="13"/>
        <v>0</v>
      </c>
      <c r="AN239" s="1028">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3" t="str">
        <f t="shared" si="14"/>
        <v>H01835</v>
      </c>
      <c r="AU239" s="599" t="str">
        <f t="shared" si="14"/>
        <v>L/R CONCIERGE - NETTOYAGE</v>
      </c>
      <c r="AV239" s="1028">
        <f>IFERROR(INDEX(V239:AG239,1,MATCH(Parametres!$B$3,V$1:AG$1,0)-1)*IF(OR(C239="L",C239="S",C239="I"),-1,1),"")</f>
        <v>0</v>
      </c>
      <c r="AW239" s="1028">
        <f t="shared" si="15"/>
        <v>0</v>
      </c>
      <c r="AX239" s="1028">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8" t="str">
        <f t="shared" si="12"/>
        <v>H01840</v>
      </c>
      <c r="AK240" s="1028" t="str">
        <f t="shared" si="12"/>
        <v>L/R ENT EQUIPMENT</v>
      </c>
      <c r="AL240" s="1028">
        <f>IFERROR(INDEX(G240:R240,1,MATCH(Parametres!$B$3,G$1:R$1,0)-1)*IF(OR(F240="L",F240="S",F240="I"),-1,1),"")</f>
        <v>0</v>
      </c>
      <c r="AM240" s="1028">
        <f t="shared" si="13"/>
        <v>0</v>
      </c>
      <c r="AN240" s="1028">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3" t="str">
        <f t="shared" si="14"/>
        <v>H01840</v>
      </c>
      <c r="AU240" s="599" t="str">
        <f t="shared" si="14"/>
        <v>L/R ENT EQUIPMENT</v>
      </c>
      <c r="AV240" s="1028">
        <f>IFERROR(INDEX(V240:AG240,1,MATCH(Parametres!$B$3,V$1:AG$1,0)-1)*IF(OR(C240="L",C240="S",C240="I"),-1,1),"")</f>
        <v>0</v>
      </c>
      <c r="AW240" s="1028">
        <f t="shared" si="15"/>
        <v>0</v>
      </c>
      <c r="AX240" s="1028">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8" t="str">
        <f t="shared" si="12"/>
        <v>H01841</v>
      </c>
      <c r="AK241" s="1028" t="str">
        <f t="shared" si="12"/>
        <v>L/R VEH DE SERVITUDES</v>
      </c>
      <c r="AL241" s="1028">
        <f>IFERROR(INDEX(G241:R241,1,MATCH(Parametres!$B$3,G$1:R$1,0)-1)*IF(OR(F241="L",F241="S",F241="I"),-1,1),"")</f>
        <v>0</v>
      </c>
      <c r="AM241" s="1028">
        <f t="shared" si="13"/>
        <v>0</v>
      </c>
      <c r="AN241" s="1028">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3" t="str">
        <f t="shared" si="14"/>
        <v>H01841</v>
      </c>
      <c r="AU241" s="599" t="str">
        <f t="shared" si="14"/>
        <v>L/R VEH DE SERVITUDES</v>
      </c>
      <c r="AV241" s="1028">
        <f>IFERROR(INDEX(V241:AG241,1,MATCH(Parametres!$B$3,V$1:AG$1,0)-1)*IF(OR(C241="L",C241="S",C241="I"),-1,1),"")</f>
        <v>0</v>
      </c>
      <c r="AW241" s="1028">
        <f t="shared" si="15"/>
        <v>0</v>
      </c>
      <c r="AX241" s="1028">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8" t="str">
        <f t="shared" si="12"/>
        <v>H01843</v>
      </c>
      <c r="AK242" s="1028" t="str">
        <f t="shared" si="12"/>
        <v>L/R LOCATION EQUIPEMENT</v>
      </c>
      <c r="AL242" s="1028">
        <f>IFERROR(INDEX(G242:R242,1,MATCH(Parametres!$B$3,G$1:R$1,0)-1)*IF(OR(F242="L",F242="S",F242="I"),-1,1),"")</f>
        <v>0</v>
      </c>
      <c r="AM242" s="1028">
        <f t="shared" si="13"/>
        <v>0</v>
      </c>
      <c r="AN242" s="1028">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3" t="str">
        <f t="shared" si="14"/>
        <v>H01843</v>
      </c>
      <c r="AU242" s="599" t="str">
        <f t="shared" si="14"/>
        <v>L/R LOCATION EQUIPEMENT</v>
      </c>
      <c r="AV242" s="1028">
        <f>IFERROR(INDEX(V242:AG242,1,MATCH(Parametres!$B$3,V$1:AG$1,0)-1)*IF(OR(C242="L",C242="S",C242="I"),-1,1),"")</f>
        <v>0</v>
      </c>
      <c r="AW242" s="1028">
        <f t="shared" si="15"/>
        <v>0</v>
      </c>
      <c r="AX242" s="1028">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8" t="str">
        <f t="shared" si="12"/>
        <v>H01844</v>
      </c>
      <c r="AK243" s="1028" t="str">
        <f t="shared" si="12"/>
        <v>L/R TRAITEMENT DONNEES</v>
      </c>
      <c r="AL243" s="1028">
        <f>IFERROR(INDEX(G243:R243,1,MATCH(Parametres!$B$3,G$1:R$1,0)-1)*IF(OR(F243="L",F243="S",F243="I"),-1,1),"")</f>
        <v>0</v>
      </c>
      <c r="AM243" s="1028">
        <f t="shared" si="13"/>
        <v>0</v>
      </c>
      <c r="AN243" s="1028">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3" t="str">
        <f t="shared" si="14"/>
        <v>H01844</v>
      </c>
      <c r="AU243" s="599" t="str">
        <f t="shared" si="14"/>
        <v>L/R TRAITEMENT DONNEES</v>
      </c>
      <c r="AV243" s="1028">
        <f>IFERROR(INDEX(V243:AG243,1,MATCH(Parametres!$B$3,V$1:AG$1,0)-1)*IF(OR(C243="L",C243="S",C243="I"),-1,1),"")</f>
        <v>0</v>
      </c>
      <c r="AW243" s="1028">
        <f t="shared" si="15"/>
        <v>0</v>
      </c>
      <c r="AX243" s="1028">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8" t="str">
        <f t="shared" si="12"/>
        <v>H01846</v>
      </c>
      <c r="AK244" s="1028" t="str">
        <f t="shared" si="12"/>
        <v>L/R DEPLACEMENT-REPRESENT</v>
      </c>
      <c r="AL244" s="1028">
        <f>IFERROR(INDEX(G244:R244,1,MATCH(Parametres!$B$3,G$1:R$1,0)-1)*IF(OR(F244="L",F244="S",F244="I"),-1,1),"")</f>
        <v>0</v>
      </c>
      <c r="AM244" s="1028">
        <f t="shared" si="13"/>
        <v>0</v>
      </c>
      <c r="AN244" s="1028">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3" t="str">
        <f t="shared" si="14"/>
        <v>H01846</v>
      </c>
      <c r="AU244" s="599" t="str">
        <f t="shared" si="14"/>
        <v>L/R DEPLACEMENT-REPRESENT</v>
      </c>
      <c r="AV244" s="1028">
        <f>IFERROR(INDEX(V244:AG244,1,MATCH(Parametres!$B$3,V$1:AG$1,0)-1)*IF(OR(C244="L",C244="S",C244="I"),-1,1),"")</f>
        <v>0</v>
      </c>
      <c r="AW244" s="1028">
        <f t="shared" si="15"/>
        <v>0</v>
      </c>
      <c r="AX244" s="1028">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8" t="str">
        <f t="shared" si="12"/>
        <v>H01847</v>
      </c>
      <c r="AK245" s="1028" t="str">
        <f t="shared" si="12"/>
        <v>L/R TELEPHONE-TELEGRAMMES</v>
      </c>
      <c r="AL245" s="1028">
        <f>IFERROR(INDEX(G245:R245,1,MATCH(Parametres!$B$3,G$1:R$1,0)-1)*IF(OR(F245="L",F245="S",F245="I"),-1,1),"")</f>
        <v>0</v>
      </c>
      <c r="AM245" s="1028">
        <f t="shared" si="13"/>
        <v>0</v>
      </c>
      <c r="AN245" s="1028">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3" t="str">
        <f t="shared" si="14"/>
        <v>H01847</v>
      </c>
      <c r="AU245" s="599" t="str">
        <f t="shared" si="14"/>
        <v>L/R TELEPHONE-TELEGRAMMES</v>
      </c>
      <c r="AV245" s="1028">
        <f>IFERROR(INDEX(V245:AG245,1,MATCH(Parametres!$B$3,V$1:AG$1,0)-1)*IF(OR(C245="L",C245="S",C245="I"),-1,1),"")</f>
        <v>0</v>
      </c>
      <c r="AW245" s="1028">
        <f t="shared" si="15"/>
        <v>0</v>
      </c>
      <c r="AX245" s="1028">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8" t="str">
        <f t="shared" si="12"/>
        <v>H01848</v>
      </c>
      <c r="AK246" s="1028" t="str">
        <f t="shared" si="12"/>
        <v>L/R FRAIS POSTAUX</v>
      </c>
      <c r="AL246" s="1028">
        <f>IFERROR(INDEX(G246:R246,1,MATCH(Parametres!$B$3,G$1:R$1,0)-1)*IF(OR(F246="L",F246="S",F246="I"),-1,1),"")</f>
        <v>0</v>
      </c>
      <c r="AM246" s="1028">
        <f t="shared" si="13"/>
        <v>0</v>
      </c>
      <c r="AN246" s="1028">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3" t="str">
        <f t="shared" si="14"/>
        <v>H01848</v>
      </c>
      <c r="AU246" s="599" t="str">
        <f t="shared" si="14"/>
        <v>L/R FRAIS POSTAUX</v>
      </c>
      <c r="AV246" s="1028">
        <f>IFERROR(INDEX(V246:AG246,1,MATCH(Parametres!$B$3,V$1:AG$1,0)-1)*IF(OR(C246="L",C246="S",C246="I"),-1,1),"")</f>
        <v>0</v>
      </c>
      <c r="AW246" s="1028">
        <f t="shared" si="15"/>
        <v>0</v>
      </c>
      <c r="AX246" s="1028">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8" t="str">
        <f t="shared" si="12"/>
        <v>H01852</v>
      </c>
      <c r="AK247" s="1028" t="str">
        <f t="shared" si="12"/>
        <v>L/R DIVERS</v>
      </c>
      <c r="AL247" s="1028">
        <f>IFERROR(INDEX(G247:R247,1,MATCH(Parametres!$B$3,G$1:R$1,0)-1)*IF(OR(F247="L",F247="S",F247="I"),-1,1),"")</f>
        <v>0</v>
      </c>
      <c r="AM247" s="1028">
        <f t="shared" si="13"/>
        <v>0</v>
      </c>
      <c r="AN247" s="1028">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3" t="str">
        <f t="shared" si="14"/>
        <v>H01852</v>
      </c>
      <c r="AU247" s="599" t="str">
        <f t="shared" si="14"/>
        <v>L/R DIVERS</v>
      </c>
      <c r="AV247" s="1028">
        <f>IFERROR(INDEX(V247:AG247,1,MATCH(Parametres!$B$3,V$1:AG$1,0)-1)*IF(OR(C247="L",C247="S",C247="I"),-1,1),"")</f>
        <v>0</v>
      </c>
      <c r="AW247" s="1028">
        <f t="shared" si="15"/>
        <v>0</v>
      </c>
      <c r="AX247" s="1028">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8" t="str">
        <f t="shared" si="12"/>
        <v>H01860</v>
      </c>
      <c r="AK248" s="1028" t="str">
        <f t="shared" si="12"/>
        <v>L/R LOYER INT HYPOTH.</v>
      </c>
      <c r="AL248" s="1028">
        <f>IFERROR(INDEX(G248:R248,1,MATCH(Parametres!$B$3,G$1:R$1,0)-1)*IF(OR(F248="L",F248="S",F248="I"),-1,1),"")</f>
        <v>0</v>
      </c>
      <c r="AM248" s="1028">
        <f t="shared" si="13"/>
        <v>0</v>
      </c>
      <c r="AN248" s="1028">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3" t="str">
        <f t="shared" si="14"/>
        <v>H01860</v>
      </c>
      <c r="AU248" s="599" t="str">
        <f t="shared" si="14"/>
        <v>L/R LOYER INT HYPOTH.</v>
      </c>
      <c r="AV248" s="1028">
        <f>IFERROR(INDEX(V248:AG248,1,MATCH(Parametres!$B$3,V$1:AG$1,0)-1)*IF(OR(C248="L",C248="S",C248="I"),-1,1),"")</f>
        <v>0</v>
      </c>
      <c r="AW248" s="1028">
        <f t="shared" si="15"/>
        <v>0</v>
      </c>
      <c r="AX248" s="1028">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8" t="str">
        <f t="shared" si="12"/>
        <v>H01861</v>
      </c>
      <c r="AK249" s="1028" t="str">
        <f t="shared" si="12"/>
        <v>L/R AMORT AMELIOR  LOC</v>
      </c>
      <c r="AL249" s="1028">
        <f>IFERROR(INDEX(G249:R249,1,MATCH(Parametres!$B$3,G$1:R$1,0)-1)*IF(OR(F249="L",F249="S",F249="I"),-1,1),"")</f>
        <v>0</v>
      </c>
      <c r="AM249" s="1028">
        <f t="shared" si="13"/>
        <v>0</v>
      </c>
      <c r="AN249" s="1028">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3" t="str">
        <f t="shared" si="14"/>
        <v>H01861</v>
      </c>
      <c r="AU249" s="599" t="str">
        <f t="shared" si="14"/>
        <v>L/R AMORT AMELIOR  LOC</v>
      </c>
      <c r="AV249" s="1028">
        <f>IFERROR(INDEX(V249:AG249,1,MATCH(Parametres!$B$3,V$1:AG$1,0)-1)*IF(OR(C249="L",C249="S",C249="I"),-1,1),"")</f>
        <v>0</v>
      </c>
      <c r="AW249" s="1028">
        <f t="shared" si="15"/>
        <v>0</v>
      </c>
      <c r="AX249" s="1028">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8" t="str">
        <f t="shared" si="12"/>
        <v>H01862</v>
      </c>
      <c r="AK250" s="1028" t="str">
        <f t="shared" si="12"/>
        <v>L/R ENTRERIEN PROPRIÉTÉ</v>
      </c>
      <c r="AL250" s="1028">
        <f>IFERROR(INDEX(G250:R250,1,MATCH(Parametres!$B$3,G$1:R$1,0)-1)*IF(OR(F250="L",F250="S",F250="I"),-1,1),"")</f>
        <v>0</v>
      </c>
      <c r="AM250" s="1028">
        <f t="shared" si="13"/>
        <v>0</v>
      </c>
      <c r="AN250" s="1028">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3" t="str">
        <f t="shared" si="14"/>
        <v>H01862</v>
      </c>
      <c r="AU250" s="599" t="str">
        <f t="shared" si="14"/>
        <v>L/R ENTRERIEN PROPRIÉTÉ</v>
      </c>
      <c r="AV250" s="1028">
        <f>IFERROR(INDEX(V250:AG250,1,MATCH(Parametres!$B$3,V$1:AG$1,0)-1)*IF(OR(C250="L",C250="S",C250="I"),-1,1),"")</f>
        <v>0</v>
      </c>
      <c r="AW250" s="1028">
        <f t="shared" si="15"/>
        <v>0</v>
      </c>
      <c r="AX250" s="1028">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8" t="str">
        <f t="shared" si="12"/>
        <v>H01863</v>
      </c>
      <c r="AK251" s="1028" t="str">
        <f t="shared" si="12"/>
        <v>L/R TAXES PROPRIÉTÉ</v>
      </c>
      <c r="AL251" s="1028">
        <f>IFERROR(INDEX(G251:R251,1,MATCH(Parametres!$B$3,G$1:R$1,0)-1)*IF(OR(F251="L",F251="S",F251="I"),-1,1),"")</f>
        <v>0</v>
      </c>
      <c r="AM251" s="1028">
        <f t="shared" si="13"/>
        <v>0</v>
      </c>
      <c r="AN251" s="1028">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3" t="str">
        <f t="shared" si="14"/>
        <v>H01863</v>
      </c>
      <c r="AU251" s="599" t="str">
        <f t="shared" si="14"/>
        <v>L/R TAXES PROPRIÉTÉ</v>
      </c>
      <c r="AV251" s="1028">
        <f>IFERROR(INDEX(V251:AG251,1,MATCH(Parametres!$B$3,V$1:AG$1,0)-1)*IF(OR(C251="L",C251="S",C251="I"),-1,1),"")</f>
        <v>0</v>
      </c>
      <c r="AW251" s="1028">
        <f t="shared" si="15"/>
        <v>0</v>
      </c>
      <c r="AX251" s="1028">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8" t="str">
        <f t="shared" si="12"/>
        <v>H01864</v>
      </c>
      <c r="AK252" s="1028" t="str">
        <f t="shared" si="12"/>
        <v>L/R ASSURANCE BATIMENT</v>
      </c>
      <c r="AL252" s="1028">
        <f>IFERROR(INDEX(G252:R252,1,MATCH(Parametres!$B$3,G$1:R$1,0)-1)*IF(OR(F252="L",F252="S",F252="I"),-1,1),"")</f>
        <v>0</v>
      </c>
      <c r="AM252" s="1028">
        <f t="shared" si="13"/>
        <v>0</v>
      </c>
      <c r="AN252" s="1028">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3" t="str">
        <f t="shared" si="14"/>
        <v>H01864</v>
      </c>
      <c r="AU252" s="599" t="str">
        <f t="shared" si="14"/>
        <v>L/R ASSURANCE BATIMENT</v>
      </c>
      <c r="AV252" s="1028">
        <f>IFERROR(INDEX(V252:AG252,1,MATCH(Parametres!$B$3,V$1:AG$1,0)-1)*IF(OR(C252="L",C252="S",C252="I"),-1,1),"")</f>
        <v>0</v>
      </c>
      <c r="AW252" s="1028">
        <f t="shared" si="15"/>
        <v>0</v>
      </c>
      <c r="AX252" s="1028">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8" t="str">
        <f t="shared" si="12"/>
        <v>H01865</v>
      </c>
      <c r="AK253" s="1028" t="str">
        <f t="shared" si="12"/>
        <v>L/R AMORT BATIMENT</v>
      </c>
      <c r="AL253" s="1028">
        <f>IFERROR(INDEX(G253:R253,1,MATCH(Parametres!$B$3,G$1:R$1,0)-1)*IF(OR(F253="L",F253="S",F253="I"),-1,1),"")</f>
        <v>0</v>
      </c>
      <c r="AM253" s="1028">
        <f t="shared" si="13"/>
        <v>0</v>
      </c>
      <c r="AN253" s="1028">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3" t="str">
        <f t="shared" si="14"/>
        <v>H01865</v>
      </c>
      <c r="AU253" s="599" t="str">
        <f t="shared" si="14"/>
        <v>L/R AMORT BATIMENT</v>
      </c>
      <c r="AV253" s="1028">
        <f>IFERROR(INDEX(V253:AG253,1,MATCH(Parametres!$B$3,V$1:AG$1,0)-1)*IF(OR(C253="L",C253="S",C253="I"),-1,1),"")</f>
        <v>0</v>
      </c>
      <c r="AW253" s="1028">
        <f t="shared" si="15"/>
        <v>0</v>
      </c>
      <c r="AX253" s="1028">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8" t="str">
        <f t="shared" si="12"/>
        <v>H01868</v>
      </c>
      <c r="AK254" s="1028" t="str">
        <f t="shared" si="12"/>
        <v>L/R TAXES AFFAIRES-AUTRE</v>
      </c>
      <c r="AL254" s="1028">
        <f>IFERROR(INDEX(G254:R254,1,MATCH(Parametres!$B$3,G$1:R$1,0)-1)*IF(OR(F254="L",F254="S",F254="I"),-1,1),"")</f>
        <v>0</v>
      </c>
      <c r="AM254" s="1028">
        <f t="shared" si="13"/>
        <v>0</v>
      </c>
      <c r="AN254" s="1028">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3" t="str">
        <f t="shared" si="14"/>
        <v>H01868</v>
      </c>
      <c r="AU254" s="599" t="str">
        <f t="shared" si="14"/>
        <v>L/R TAXES AFFAIRES-AUTRE</v>
      </c>
      <c r="AV254" s="1028">
        <f>IFERROR(INDEX(V254:AG254,1,MATCH(Parametres!$B$3,V$1:AG$1,0)-1)*IF(OR(C254="L",C254="S",C254="I"),-1,1),"")</f>
        <v>0</v>
      </c>
      <c r="AW254" s="1028">
        <f t="shared" si="15"/>
        <v>0</v>
      </c>
      <c r="AX254" s="1028">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8" t="str">
        <f t="shared" si="12"/>
        <v>H01869</v>
      </c>
      <c r="AK255" s="1028" t="str">
        <f t="shared" si="12"/>
        <v>L/R AMORT EQUIP &amp; INSTALL</v>
      </c>
      <c r="AL255" s="1028">
        <f>IFERROR(INDEX(G255:R255,1,MATCH(Parametres!$B$3,G$1:R$1,0)-1)*IF(OR(F255="L",F255="S",F255="I"),-1,1),"")</f>
        <v>0</v>
      </c>
      <c r="AM255" s="1028">
        <f t="shared" si="13"/>
        <v>0</v>
      </c>
      <c r="AN255" s="1028">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3" t="str">
        <f t="shared" si="14"/>
        <v>H01869</v>
      </c>
      <c r="AU255" s="599" t="str">
        <f t="shared" si="14"/>
        <v>L/R AMORT EQUIP &amp; INSTALL</v>
      </c>
      <c r="AV255" s="1028">
        <f>IFERROR(INDEX(V255:AG255,1,MATCH(Parametres!$B$3,V$1:AG$1,0)-1)*IF(OR(C255="L",C255="S",C255="I"),-1,1),"")</f>
        <v>0</v>
      </c>
      <c r="AW255" s="1028">
        <f t="shared" si="15"/>
        <v>0</v>
      </c>
      <c r="AX255" s="1028">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8" t="str">
        <f t="shared" si="12"/>
        <v>H01870</v>
      </c>
      <c r="AK256" s="1028" t="str">
        <f t="shared" si="12"/>
        <v>L/R ASSURANCE GENERALE</v>
      </c>
      <c r="AL256" s="1028">
        <f>IFERROR(INDEX(G256:R256,1,MATCH(Parametres!$B$3,G$1:R$1,0)-1)*IF(OR(F256="L",F256="S",F256="I"),-1,1),"")</f>
        <v>0</v>
      </c>
      <c r="AM256" s="1028">
        <f t="shared" si="13"/>
        <v>0</v>
      </c>
      <c r="AN256" s="1028">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3" t="str">
        <f t="shared" si="14"/>
        <v>H01870</v>
      </c>
      <c r="AU256" s="599" t="str">
        <f t="shared" si="14"/>
        <v>L/R ASSURANCE GENERALE</v>
      </c>
      <c r="AV256" s="1028">
        <f>IFERROR(INDEX(V256:AG256,1,MATCH(Parametres!$B$3,V$1:AG$1,0)-1)*IF(OR(C256="L",C256="S",C256="I"),-1,1),"")</f>
        <v>0</v>
      </c>
      <c r="AW256" s="1028">
        <f t="shared" si="15"/>
        <v>0</v>
      </c>
      <c r="AX256" s="1028">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8" t="str">
        <f t="shared" si="12"/>
        <v>H01874</v>
      </c>
      <c r="AK257" s="1028" t="str">
        <f t="shared" si="12"/>
        <v>L/R EAU/ELECT./CHAUFFAGE</v>
      </c>
      <c r="AL257" s="1028">
        <f>IFERROR(INDEX(G257:R257,1,MATCH(Parametres!$B$3,G$1:R$1,0)-1)*IF(OR(F257="L",F257="S",F257="I"),-1,1),"")</f>
        <v>0</v>
      </c>
      <c r="AM257" s="1028">
        <f t="shared" si="13"/>
        <v>0</v>
      </c>
      <c r="AN257" s="1028">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3" t="str">
        <f t="shared" si="14"/>
        <v>H01874</v>
      </c>
      <c r="AU257" s="599" t="str">
        <f t="shared" si="14"/>
        <v>L/R EAU/ELECT./CHAUFFAGE</v>
      </c>
      <c r="AV257" s="1028">
        <f>IFERROR(INDEX(V257:AG257,1,MATCH(Parametres!$B$3,V$1:AG$1,0)-1)*IF(OR(C257="L",C257="S",C257="I"),-1,1),"")</f>
        <v>0</v>
      </c>
      <c r="AW257" s="1028">
        <f t="shared" si="15"/>
        <v>0</v>
      </c>
      <c r="AX257" s="1028">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8" t="str">
        <f t="shared" si="12"/>
        <v>H01876</v>
      </c>
      <c r="AK258" s="1028" t="str">
        <f t="shared" si="12"/>
        <v>L/R VERIF COMPTABLE</v>
      </c>
      <c r="AL258" s="1028">
        <f>IFERROR(INDEX(G258:R258,1,MATCH(Parametres!$B$3,G$1:R$1,0)-1)*IF(OR(F258="L",F258="S",F258="I"),-1,1),"")</f>
        <v>0</v>
      </c>
      <c r="AM258" s="1028">
        <f t="shared" si="13"/>
        <v>0</v>
      </c>
      <c r="AN258" s="1028">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3" t="str">
        <f t="shared" si="14"/>
        <v>H01876</v>
      </c>
      <c r="AU258" s="599" t="str">
        <f t="shared" si="14"/>
        <v>L/R VERIF COMPTABLE</v>
      </c>
      <c r="AV258" s="1028">
        <f>IFERROR(INDEX(V258:AG258,1,MATCH(Parametres!$B$3,V$1:AG$1,0)-1)*IF(OR(C258="L",C258="S",C258="I"),-1,1),"")</f>
        <v>0</v>
      </c>
      <c r="AW258" s="1028">
        <f t="shared" si="15"/>
        <v>0</v>
      </c>
      <c r="AX258" s="1028">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8" t="str">
        <f t="shared" si="12"/>
        <v>H01877</v>
      </c>
      <c r="AK259" s="1028" t="str">
        <f t="shared" si="12"/>
        <v>L/R COTISATIONS SOUSCRIP.</v>
      </c>
      <c r="AL259" s="1028">
        <f>IFERROR(INDEX(G259:R259,1,MATCH(Parametres!$B$3,G$1:R$1,0)-1)*IF(OR(F259="L",F259="S",F259="I"),-1,1),"")</f>
        <v>0</v>
      </c>
      <c r="AM259" s="1028">
        <f t="shared" si="13"/>
        <v>0</v>
      </c>
      <c r="AN259" s="1028">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3" t="str">
        <f t="shared" si="14"/>
        <v>H01877</v>
      </c>
      <c r="AU259" s="599" t="str">
        <f t="shared" si="14"/>
        <v>L/R COTISATIONS SOUSCRIP.</v>
      </c>
      <c r="AV259" s="1028">
        <f>IFERROR(INDEX(V259:AG259,1,MATCH(Parametres!$B$3,V$1:AG$1,0)-1)*IF(OR(C259="L",C259="S",C259="I"),-1,1),"")</f>
        <v>0</v>
      </c>
      <c r="AW259" s="1028">
        <f t="shared" si="15"/>
        <v>0</v>
      </c>
      <c r="AX259" s="1028">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8" t="str">
        <f t="shared" ref="AJ260:AK323" si="16">C260</f>
        <v>H01879</v>
      </c>
      <c r="AK260" s="1028" t="str">
        <f t="shared" si="16"/>
        <v>L/R DONATIONS</v>
      </c>
      <c r="AL260" s="1028">
        <f>IFERROR(INDEX(G260:R260,1,MATCH(Parametres!$B$3,G$1:R$1,0)-1)*IF(OR(F260="L",F260="S",F260="I"),-1,1),"")</f>
        <v>0</v>
      </c>
      <c r="AM260" s="1028">
        <f t="shared" ref="AM260:AM323" si="17">AN260-AL260</f>
        <v>0</v>
      </c>
      <c r="AN260" s="1028">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3" t="str">
        <f t="shared" ref="AT260:AU323" si="18">C260</f>
        <v>H01879</v>
      </c>
      <c r="AU260" s="599" t="str">
        <f t="shared" si="18"/>
        <v>L/R DONATIONS</v>
      </c>
      <c r="AV260" s="1028">
        <f>IFERROR(INDEX(V260:AG260,1,MATCH(Parametres!$B$3,V$1:AG$1,0)-1)*IF(OR(C260="L",C260="S",C260="I"),-1,1),"")</f>
        <v>0</v>
      </c>
      <c r="AW260" s="1028">
        <f t="shared" ref="AW260:AW323" si="19">AX260-AV260</f>
        <v>0</v>
      </c>
      <c r="AX260" s="1028">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8" t="str">
        <f t="shared" si="16"/>
        <v>H02801</v>
      </c>
      <c r="AK261" s="1028" t="str">
        <f t="shared" si="16"/>
        <v>DIS SALAIRES VENTES DIR</v>
      </c>
      <c r="AL261" s="1028">
        <f>IFERROR(INDEX(G261:R261,1,MATCH(Parametres!$B$3,G$1:R$1,0)-1)*IF(OR(F261="L",F261="S",F261="I"),-1,1),"")</f>
        <v>0</v>
      </c>
      <c r="AM261" s="1028">
        <f t="shared" si="17"/>
        <v>0</v>
      </c>
      <c r="AN261" s="1028">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3" t="str">
        <f t="shared" si="18"/>
        <v>H02801</v>
      </c>
      <c r="AU261" s="599" t="str">
        <f t="shared" si="18"/>
        <v>DIS SALAIRES VENTES DIR</v>
      </c>
      <c r="AV261" s="1028">
        <f>IFERROR(INDEX(V261:AG261,1,MATCH(Parametres!$B$3,V$1:AG$1,0)-1)*IF(OR(C261="L",C261="S",C261="I"),-1,1),"")</f>
        <v>0</v>
      </c>
      <c r="AW261" s="1028">
        <f t="shared" si="19"/>
        <v>0</v>
      </c>
      <c r="AX261" s="1028">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8" t="str">
        <f t="shared" si="16"/>
        <v>H02820</v>
      </c>
      <c r="AK262" s="1028" t="str">
        <f t="shared" si="16"/>
        <v>DIS ADM SALAIRES DIR DEP</v>
      </c>
      <c r="AL262" s="1028">
        <f>IFERROR(INDEX(G262:R262,1,MATCH(Parametres!$B$3,G$1:R$1,0)-1)*IF(OR(F262="L",F262="S",F262="I"),-1,1),"")</f>
        <v>0</v>
      </c>
      <c r="AM262" s="1028">
        <f t="shared" si="17"/>
        <v>0</v>
      </c>
      <c r="AN262" s="1028">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3" t="str">
        <f t="shared" si="18"/>
        <v>H02820</v>
      </c>
      <c r="AU262" s="599" t="str">
        <f t="shared" si="18"/>
        <v>DIS ADM SALAIRES DIR DEP</v>
      </c>
      <c r="AV262" s="1028">
        <f>IFERROR(INDEX(V262:AG262,1,MATCH(Parametres!$B$3,V$1:AG$1,0)-1)*IF(OR(C262="L",C262="S",C262="I"),-1,1),"")</f>
        <v>0</v>
      </c>
      <c r="AW262" s="1028">
        <f t="shared" si="19"/>
        <v>0</v>
      </c>
      <c r="AX262" s="1028">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8" t="str">
        <f t="shared" si="16"/>
        <v>H02821</v>
      </c>
      <c r="AK263" s="1028" t="str">
        <f t="shared" si="16"/>
        <v>DIS SALAIRES -AUTRES</v>
      </c>
      <c r="AL263" s="1028">
        <f>IFERROR(INDEX(G263:R263,1,MATCH(Parametres!$B$3,G$1:R$1,0)-1)*IF(OR(F263="L",F263="S",F263="I"),-1,1),"")</f>
        <v>0</v>
      </c>
      <c r="AM263" s="1028">
        <f t="shared" si="17"/>
        <v>0</v>
      </c>
      <c r="AN263" s="1028">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3" t="str">
        <f t="shared" si="18"/>
        <v>H02821</v>
      </c>
      <c r="AU263" s="599" t="str">
        <f t="shared" si="18"/>
        <v>DIS SALAIRES -AUTRES</v>
      </c>
      <c r="AV263" s="1028">
        <f>IFERROR(INDEX(V263:AG263,1,MATCH(Parametres!$B$3,V$1:AG$1,0)-1)*IF(OR(C263="L",C263="S",C263="I"),-1,1),"")</f>
        <v>0</v>
      </c>
      <c r="AW263" s="1028">
        <f t="shared" si="19"/>
        <v>0</v>
      </c>
      <c r="AX263" s="1028">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8" t="str">
        <f t="shared" si="16"/>
        <v>H02822</v>
      </c>
      <c r="AK264" s="1028" t="str">
        <f t="shared" si="16"/>
        <v>DIS PROMOTION</v>
      </c>
      <c r="AL264" s="1028">
        <f>IFERROR(INDEX(G264:R264,1,MATCH(Parametres!$B$3,G$1:R$1,0)-1)*IF(OR(F264="L",F264="S",F264="I"),-1,1),"")</f>
        <v>0</v>
      </c>
      <c r="AM264" s="1028">
        <f t="shared" si="17"/>
        <v>0</v>
      </c>
      <c r="AN264" s="1028">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3" t="str">
        <f t="shared" si="18"/>
        <v>H02822</v>
      </c>
      <c r="AU264" s="599" t="str">
        <f t="shared" si="18"/>
        <v>DIS PROMOTION</v>
      </c>
      <c r="AV264" s="1028">
        <f>IFERROR(INDEX(V264:AG264,1,MATCH(Parametres!$B$3,V$1:AG$1,0)-1)*IF(OR(C264="L",C264="S",C264="I"),-1,1),"")</f>
        <v>0</v>
      </c>
      <c r="AW264" s="1028">
        <f t="shared" si="19"/>
        <v>0</v>
      </c>
      <c r="AX264" s="1028">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8" t="str">
        <f t="shared" si="16"/>
        <v>H02823</v>
      </c>
      <c r="AK265" s="1028" t="str">
        <f t="shared" si="16"/>
        <v>DIS ABS. &amp; CONGES PAYES</v>
      </c>
      <c r="AL265" s="1028">
        <f>IFERROR(INDEX(G265:R265,1,MATCH(Parametres!$B$3,G$1:R$1,0)-1)*IF(OR(F265="L",F265="S",F265="I"),-1,1),"")</f>
        <v>0</v>
      </c>
      <c r="AM265" s="1028">
        <f t="shared" si="17"/>
        <v>0</v>
      </c>
      <c r="AN265" s="1028">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3" t="str">
        <f t="shared" si="18"/>
        <v>H02823</v>
      </c>
      <c r="AU265" s="599" t="str">
        <f t="shared" si="18"/>
        <v>DIS ABS. &amp; CONGES PAYES</v>
      </c>
      <c r="AV265" s="1028">
        <f>IFERROR(INDEX(V265:AG265,1,MATCH(Parametres!$B$3,V$1:AG$1,0)-1)*IF(OR(C265="L",C265="S",C265="I"),-1,1),"")</f>
        <v>0</v>
      </c>
      <c r="AW265" s="1028">
        <f t="shared" si="19"/>
        <v>0</v>
      </c>
      <c r="AX265" s="1028">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8" t="str">
        <f t="shared" si="16"/>
        <v>H02824</v>
      </c>
      <c r="AK266" s="1028" t="str">
        <f t="shared" si="16"/>
        <v>DIS CSST</v>
      </c>
      <c r="AL266" s="1028">
        <f>IFERROR(INDEX(G266:R266,1,MATCH(Parametres!$B$3,G$1:R$1,0)-1)*IF(OR(F266="L",F266="S",F266="I"),-1,1),"")</f>
        <v>0</v>
      </c>
      <c r="AM266" s="1028">
        <f t="shared" si="17"/>
        <v>0</v>
      </c>
      <c r="AN266" s="1028">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3" t="str">
        <f t="shared" si="18"/>
        <v>H02824</v>
      </c>
      <c r="AU266" s="599" t="str">
        <f t="shared" si="18"/>
        <v>DIS CSST</v>
      </c>
      <c r="AV266" s="1028">
        <f>IFERROR(INDEX(V266:AG266,1,MATCH(Parametres!$B$3,V$1:AG$1,0)-1)*IF(OR(C266="L",C266="S",C266="I"),-1,1),"")</f>
        <v>0</v>
      </c>
      <c r="AW266" s="1028">
        <f t="shared" si="19"/>
        <v>0</v>
      </c>
      <c r="AX266" s="1028">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8" t="str">
        <f t="shared" si="16"/>
        <v>H02825</v>
      </c>
      <c r="AK267" s="1028" t="str">
        <f t="shared" si="16"/>
        <v>DIS ASSURANCE CHOMAGE</v>
      </c>
      <c r="AL267" s="1028">
        <f>IFERROR(INDEX(G267:R267,1,MATCH(Parametres!$B$3,G$1:R$1,0)-1)*IF(OR(F267="L",F267="S",F267="I"),-1,1),"")</f>
        <v>0</v>
      </c>
      <c r="AM267" s="1028">
        <f t="shared" si="17"/>
        <v>0</v>
      </c>
      <c r="AN267" s="1028">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3" t="str">
        <f t="shared" si="18"/>
        <v>H02825</v>
      </c>
      <c r="AU267" s="599" t="str">
        <f t="shared" si="18"/>
        <v>DIS ASSURANCE CHOMAGE</v>
      </c>
      <c r="AV267" s="1028">
        <f>IFERROR(INDEX(V267:AG267,1,MATCH(Parametres!$B$3,V$1:AG$1,0)-1)*IF(OR(C267="L",C267="S",C267="I"),-1,1),"")</f>
        <v>0</v>
      </c>
      <c r="AW267" s="1028">
        <f t="shared" si="19"/>
        <v>0</v>
      </c>
      <c r="AX267" s="1028">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8" t="str">
        <f t="shared" si="16"/>
        <v>H02826</v>
      </c>
      <c r="AK268" s="1028" t="str">
        <f t="shared" si="16"/>
        <v>DIS ASSURANCE GROUPE</v>
      </c>
      <c r="AL268" s="1028">
        <f>IFERROR(INDEX(G268:R268,1,MATCH(Parametres!$B$3,G$1:R$1,0)-1)*IF(OR(F268="L",F268="S",F268="I"),-1,1),"")</f>
        <v>0</v>
      </c>
      <c r="AM268" s="1028">
        <f t="shared" si="17"/>
        <v>0</v>
      </c>
      <c r="AN268" s="1028">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3" t="str">
        <f t="shared" si="18"/>
        <v>H02826</v>
      </c>
      <c r="AU268" s="599" t="str">
        <f t="shared" si="18"/>
        <v>DIS ASSURANCE GROUPE</v>
      </c>
      <c r="AV268" s="1028">
        <f>IFERROR(INDEX(V268:AG268,1,MATCH(Parametres!$B$3,V$1:AG$1,0)-1)*IF(OR(C268="L",C268="S",C268="I"),-1,1),"")</f>
        <v>0</v>
      </c>
      <c r="AW268" s="1028">
        <f t="shared" si="19"/>
        <v>0</v>
      </c>
      <c r="AX268" s="1028">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8" t="str">
        <f t="shared" si="16"/>
        <v>H02827</v>
      </c>
      <c r="AK269" s="1028" t="str">
        <f t="shared" si="16"/>
        <v>DIS AUTRES AV. SOCIAUX</v>
      </c>
      <c r="AL269" s="1028">
        <f>IFERROR(INDEX(G269:R269,1,MATCH(Parametres!$B$3,G$1:R$1,0)-1)*IF(OR(F269="L",F269="S",F269="I"),-1,1),"")</f>
        <v>0</v>
      </c>
      <c r="AM269" s="1028">
        <f t="shared" si="17"/>
        <v>0</v>
      </c>
      <c r="AN269" s="1028">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3" t="str">
        <f t="shared" si="18"/>
        <v>H02827</v>
      </c>
      <c r="AU269" s="599" t="str">
        <f t="shared" si="18"/>
        <v>DIS AUTRES AV. SOCIAUX</v>
      </c>
      <c r="AV269" s="1028">
        <f>IFERROR(INDEX(V269:AG269,1,MATCH(Parametres!$B$3,V$1:AG$1,0)-1)*IF(OR(C269="L",C269="S",C269="I"),-1,1),"")</f>
        <v>0</v>
      </c>
      <c r="AW269" s="1028">
        <f t="shared" si="19"/>
        <v>0</v>
      </c>
      <c r="AX269" s="1028">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8" t="str">
        <f t="shared" si="16"/>
        <v>H02828</v>
      </c>
      <c r="AK270" s="1028" t="str">
        <f t="shared" si="16"/>
        <v>DIS FORMATION</v>
      </c>
      <c r="AL270" s="1028">
        <f>IFERROR(INDEX(G270:R270,1,MATCH(Parametres!$B$3,G$1:R$1,0)-1)*IF(OR(F270="L",F270="S",F270="I"),-1,1),"")</f>
        <v>0</v>
      </c>
      <c r="AM270" s="1028">
        <f t="shared" si="17"/>
        <v>0</v>
      </c>
      <c r="AN270" s="1028">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3" t="str">
        <f t="shared" si="18"/>
        <v>H02828</v>
      </c>
      <c r="AU270" s="599" t="str">
        <f t="shared" si="18"/>
        <v>DIS FORMATION</v>
      </c>
      <c r="AV270" s="1028">
        <f>IFERROR(INDEX(V270:AG270,1,MATCH(Parametres!$B$3,V$1:AG$1,0)-1)*IF(OR(C270="L",C270="S",C270="I"),-1,1),"")</f>
        <v>0</v>
      </c>
      <c r="AW270" s="1028">
        <f t="shared" si="19"/>
        <v>0</v>
      </c>
      <c r="AX270" s="1028">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8" t="str">
        <f t="shared" si="16"/>
        <v>H02830</v>
      </c>
      <c r="AK271" s="1028" t="str">
        <f t="shared" si="16"/>
        <v>DIS PAPETRIE-FOUR. BUREAU</v>
      </c>
      <c r="AL271" s="1028">
        <f>IFERROR(INDEX(G271:R271,1,MATCH(Parametres!$B$3,G$1:R$1,0)-1)*IF(OR(F271="L",F271="S",F271="I"),-1,1),"")</f>
        <v>0</v>
      </c>
      <c r="AM271" s="1028">
        <f t="shared" si="17"/>
        <v>0</v>
      </c>
      <c r="AN271" s="1028">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3" t="str">
        <f t="shared" si="18"/>
        <v>H02830</v>
      </c>
      <c r="AU271" s="599" t="str">
        <f t="shared" si="18"/>
        <v>DIS PAPETRIE-FOUR. BUREAU</v>
      </c>
      <c r="AV271" s="1028">
        <f>IFERROR(INDEX(V271:AG271,1,MATCH(Parametres!$B$3,V$1:AG$1,0)-1)*IF(OR(C271="L",C271="S",C271="I"),-1,1),"")</f>
        <v>0</v>
      </c>
      <c r="AW271" s="1028">
        <f t="shared" si="19"/>
        <v>0</v>
      </c>
      <c r="AX271" s="1028">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8" t="str">
        <f t="shared" si="16"/>
        <v>H02831</v>
      </c>
      <c r="AK272" s="1028" t="str">
        <f t="shared" si="16"/>
        <v>DIS OUTILLAGE-FOUR.DIVERS</v>
      </c>
      <c r="AL272" s="1028">
        <f>IFERROR(INDEX(G272:R272,1,MATCH(Parametres!$B$3,G$1:R$1,0)-1)*IF(OR(F272="L",F272="S",F272="I"),-1,1),"")</f>
        <v>0</v>
      </c>
      <c r="AM272" s="1028">
        <f t="shared" si="17"/>
        <v>0</v>
      </c>
      <c r="AN272" s="1028">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3" t="str">
        <f t="shared" si="18"/>
        <v>H02831</v>
      </c>
      <c r="AU272" s="599" t="str">
        <f t="shared" si="18"/>
        <v>DIS OUTILLAGE-FOUR.DIVERS</v>
      </c>
      <c r="AV272" s="1028">
        <f>IFERROR(INDEX(V272:AG272,1,MATCH(Parametres!$B$3,V$1:AG$1,0)-1)*IF(OR(C272="L",C272="S",C272="I"),-1,1),"")</f>
        <v>0</v>
      </c>
      <c r="AW272" s="1028">
        <f t="shared" si="19"/>
        <v>0</v>
      </c>
      <c r="AX272" s="1028">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8" t="str">
        <f t="shared" si="16"/>
        <v>H02834</v>
      </c>
      <c r="AK273" s="1028" t="str">
        <f t="shared" si="16"/>
        <v>DIS UNIFORMES-SALOPETTES</v>
      </c>
      <c r="AL273" s="1028">
        <f>IFERROR(INDEX(G273:R273,1,MATCH(Parametres!$B$3,G$1:R$1,0)-1)*IF(OR(F273="L",F273="S",F273="I"),-1,1),"")</f>
        <v>0</v>
      </c>
      <c r="AM273" s="1028">
        <f t="shared" si="17"/>
        <v>0</v>
      </c>
      <c r="AN273" s="1028">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3" t="str">
        <f t="shared" si="18"/>
        <v>H02834</v>
      </c>
      <c r="AU273" s="599" t="str">
        <f t="shared" si="18"/>
        <v>DIS UNIFORMES-SALOPETTES</v>
      </c>
      <c r="AV273" s="1028">
        <f>IFERROR(INDEX(V273:AG273,1,MATCH(Parametres!$B$3,V$1:AG$1,0)-1)*IF(OR(C273="L",C273="S",C273="I"),-1,1),"")</f>
        <v>0</v>
      </c>
      <c r="AW273" s="1028">
        <f t="shared" si="19"/>
        <v>0</v>
      </c>
      <c r="AX273" s="1028">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8" t="str">
        <f t="shared" si="16"/>
        <v>H02835</v>
      </c>
      <c r="AK274" s="1028" t="str">
        <f t="shared" si="16"/>
        <v>DIS CONCIERGE-NETTOYAGE</v>
      </c>
      <c r="AL274" s="1028">
        <f>IFERROR(INDEX(G274:R274,1,MATCH(Parametres!$B$3,G$1:R$1,0)-1)*IF(OR(F274="L",F274="S",F274="I"),-1,1),"")</f>
        <v>0</v>
      </c>
      <c r="AM274" s="1028">
        <f t="shared" si="17"/>
        <v>0</v>
      </c>
      <c r="AN274" s="1028">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3" t="str">
        <f t="shared" si="18"/>
        <v>H02835</v>
      </c>
      <c r="AU274" s="599" t="str">
        <f t="shared" si="18"/>
        <v>DIS CONCIERGE-NETTOYAGE</v>
      </c>
      <c r="AV274" s="1028">
        <f>IFERROR(INDEX(V274:AG274,1,MATCH(Parametres!$B$3,V$1:AG$1,0)-1)*IF(OR(C274="L",C274="S",C274="I"),-1,1),"")</f>
        <v>0</v>
      </c>
      <c r="AW274" s="1028">
        <f t="shared" si="19"/>
        <v>0</v>
      </c>
      <c r="AX274" s="1028">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8" t="str">
        <f t="shared" si="16"/>
        <v>H02837</v>
      </c>
      <c r="AK275" s="1028" t="str">
        <f t="shared" si="16"/>
        <v>DIS PRATIQUES COURTOISIE</v>
      </c>
      <c r="AL275" s="1028">
        <f>IFERROR(INDEX(G275:R275,1,MATCH(Parametres!$B$3,G$1:R$1,0)-1)*IF(OR(F275="L",F275="S",F275="I"),-1,1),"")</f>
        <v>0</v>
      </c>
      <c r="AM275" s="1028">
        <f t="shared" si="17"/>
        <v>0</v>
      </c>
      <c r="AN275" s="1028">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3" t="str">
        <f t="shared" si="18"/>
        <v>H02837</v>
      </c>
      <c r="AU275" s="599" t="str">
        <f t="shared" si="18"/>
        <v>DIS PRATIQUES COURTOISIE</v>
      </c>
      <c r="AV275" s="1028">
        <f>IFERROR(INDEX(V275:AG275,1,MATCH(Parametres!$B$3,V$1:AG$1,0)-1)*IF(OR(C275="L",C275="S",C275="I"),-1,1),"")</f>
        <v>0</v>
      </c>
      <c r="AW275" s="1028">
        <f t="shared" si="19"/>
        <v>0</v>
      </c>
      <c r="AX275" s="1028">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8" t="str">
        <f t="shared" si="16"/>
        <v>H02838</v>
      </c>
      <c r="AK276" s="1028" t="str">
        <f t="shared" si="16"/>
        <v>DIS PUBLICITE &amp; PROMO</v>
      </c>
      <c r="AL276" s="1028">
        <f>IFERROR(INDEX(G276:R276,1,MATCH(Parametres!$B$3,G$1:R$1,0)-1)*IF(OR(F276="L",F276="S",F276="I"),-1,1),"")</f>
        <v>0</v>
      </c>
      <c r="AM276" s="1028">
        <f t="shared" si="17"/>
        <v>0</v>
      </c>
      <c r="AN276" s="1028">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3" t="str">
        <f t="shared" si="18"/>
        <v>H02838</v>
      </c>
      <c r="AU276" s="599" t="str">
        <f t="shared" si="18"/>
        <v>DIS PUBLICITE &amp; PROMO</v>
      </c>
      <c r="AV276" s="1028">
        <f>IFERROR(INDEX(V276:AG276,1,MATCH(Parametres!$B$3,V$1:AG$1,0)-1)*IF(OR(C276="L",C276="S",C276="I"),-1,1),"")</f>
        <v>0</v>
      </c>
      <c r="AW276" s="1028">
        <f t="shared" si="19"/>
        <v>0</v>
      </c>
      <c r="AX276" s="1028">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8" t="str">
        <f t="shared" si="16"/>
        <v>H02840</v>
      </c>
      <c r="AK277" s="1028" t="str">
        <f t="shared" si="16"/>
        <v>DIS ENT EQUIPMENT</v>
      </c>
      <c r="AL277" s="1028">
        <f>IFERROR(INDEX(G277:R277,1,MATCH(Parametres!$B$3,G$1:R$1,0)-1)*IF(OR(F277="L",F277="S",F277="I"),-1,1),"")</f>
        <v>0</v>
      </c>
      <c r="AM277" s="1028">
        <f t="shared" si="17"/>
        <v>0</v>
      </c>
      <c r="AN277" s="1028">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3" t="str">
        <f t="shared" si="18"/>
        <v>H02840</v>
      </c>
      <c r="AU277" s="599" t="str">
        <f t="shared" si="18"/>
        <v>DIS ENT EQUIPMENT</v>
      </c>
      <c r="AV277" s="1028">
        <f>IFERROR(INDEX(V277:AG277,1,MATCH(Parametres!$B$3,V$1:AG$1,0)-1)*IF(OR(C277="L",C277="S",C277="I"),-1,1),"")</f>
        <v>0</v>
      </c>
      <c r="AW277" s="1028">
        <f t="shared" si="19"/>
        <v>0</v>
      </c>
      <c r="AX277" s="1028">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8" t="str">
        <f t="shared" si="16"/>
        <v>H02841</v>
      </c>
      <c r="AK278" s="1028" t="str">
        <f t="shared" si="16"/>
        <v>DIS VEH DE SERVITUDES</v>
      </c>
      <c r="AL278" s="1028">
        <f>IFERROR(INDEX(G278:R278,1,MATCH(Parametres!$B$3,G$1:R$1,0)-1)*IF(OR(F278="L",F278="S",F278="I"),-1,1),"")</f>
        <v>0</v>
      </c>
      <c r="AM278" s="1028">
        <f t="shared" si="17"/>
        <v>0</v>
      </c>
      <c r="AN278" s="1028">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3" t="str">
        <f t="shared" si="18"/>
        <v>H02841</v>
      </c>
      <c r="AU278" s="599" t="str">
        <f t="shared" si="18"/>
        <v>DIS VEH DE SERVITUDES</v>
      </c>
      <c r="AV278" s="1028">
        <f>IFERROR(INDEX(V278:AG278,1,MATCH(Parametres!$B$3,V$1:AG$1,0)-1)*IF(OR(C278="L",C278="S",C278="I"),-1,1),"")</f>
        <v>0</v>
      </c>
      <c r="AW278" s="1028">
        <f t="shared" si="19"/>
        <v>0</v>
      </c>
      <c r="AX278" s="1028">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8" t="str">
        <f t="shared" si="16"/>
        <v>H02843</v>
      </c>
      <c r="AK279" s="1028" t="str">
        <f t="shared" si="16"/>
        <v>DIS LOCATION EQUIPEMENT</v>
      </c>
      <c r="AL279" s="1028">
        <f>IFERROR(INDEX(G279:R279,1,MATCH(Parametres!$B$3,G$1:R$1,0)-1)*IF(OR(F279="L",F279="S",F279="I"),-1,1),"")</f>
        <v>0</v>
      </c>
      <c r="AM279" s="1028">
        <f t="shared" si="17"/>
        <v>0</v>
      </c>
      <c r="AN279" s="1028">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3" t="str">
        <f t="shared" si="18"/>
        <v>H02843</v>
      </c>
      <c r="AU279" s="599" t="str">
        <f t="shared" si="18"/>
        <v>DIS LOCATION EQUIPEMENT</v>
      </c>
      <c r="AV279" s="1028">
        <f>IFERROR(INDEX(V279:AG279,1,MATCH(Parametres!$B$3,V$1:AG$1,0)-1)*IF(OR(C279="L",C279="S",C279="I"),-1,1),"")</f>
        <v>0</v>
      </c>
      <c r="AW279" s="1028">
        <f t="shared" si="19"/>
        <v>0</v>
      </c>
      <c r="AX279" s="1028">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8" t="str">
        <f t="shared" si="16"/>
        <v>H02844</v>
      </c>
      <c r="AK280" s="1028" t="str">
        <f t="shared" si="16"/>
        <v>DIS TRAITEMENT DONNEES</v>
      </c>
      <c r="AL280" s="1028">
        <f>IFERROR(INDEX(G280:R280,1,MATCH(Parametres!$B$3,G$1:R$1,0)-1)*IF(OR(F280="L",F280="S",F280="I"),-1,1),"")</f>
        <v>0</v>
      </c>
      <c r="AM280" s="1028">
        <f t="shared" si="17"/>
        <v>0</v>
      </c>
      <c r="AN280" s="1028">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3" t="str">
        <f t="shared" si="18"/>
        <v>H02844</v>
      </c>
      <c r="AU280" s="599" t="str">
        <f t="shared" si="18"/>
        <v>DIS TRAITEMENT DONNEES</v>
      </c>
      <c r="AV280" s="1028">
        <f>IFERROR(INDEX(V280:AG280,1,MATCH(Parametres!$B$3,V$1:AG$1,0)-1)*IF(OR(C280="L",C280="S",C280="I"),-1,1),"")</f>
        <v>0</v>
      </c>
      <c r="AW280" s="1028">
        <f t="shared" si="19"/>
        <v>0</v>
      </c>
      <c r="AX280" s="1028">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8" t="str">
        <f t="shared" si="16"/>
        <v>H02845</v>
      </c>
      <c r="AK281" s="1028" t="str">
        <f t="shared" si="16"/>
        <v>DIS FRAIS REPRES/REPAS</v>
      </c>
      <c r="AL281" s="1028">
        <f>IFERROR(INDEX(G281:R281,1,MATCH(Parametres!$B$3,G$1:R$1,0)-1)*IF(OR(F281="L",F281="S",F281="I"),-1,1),"")</f>
        <v>0</v>
      </c>
      <c r="AM281" s="1028">
        <f t="shared" si="17"/>
        <v>0</v>
      </c>
      <c r="AN281" s="1028">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3" t="str">
        <f t="shared" si="18"/>
        <v>H02845</v>
      </c>
      <c r="AU281" s="599" t="str">
        <f t="shared" si="18"/>
        <v>DIS FRAIS REPRES/REPAS</v>
      </c>
      <c r="AV281" s="1028">
        <f>IFERROR(INDEX(V281:AG281,1,MATCH(Parametres!$B$3,V$1:AG$1,0)-1)*IF(OR(C281="L",C281="S",C281="I"),-1,1),"")</f>
        <v>0</v>
      </c>
      <c r="AW281" s="1028">
        <f t="shared" si="19"/>
        <v>0</v>
      </c>
      <c r="AX281" s="1028">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8" t="str">
        <f t="shared" si="16"/>
        <v>H02846</v>
      </c>
      <c r="AK282" s="1028" t="str">
        <f t="shared" si="16"/>
        <v>DIS DEPLACEMENT-REPRESENT</v>
      </c>
      <c r="AL282" s="1028">
        <f>IFERROR(INDEX(G282:R282,1,MATCH(Parametres!$B$3,G$1:R$1,0)-1)*IF(OR(F282="L",F282="S",F282="I"),-1,1),"")</f>
        <v>0</v>
      </c>
      <c r="AM282" s="1028">
        <f t="shared" si="17"/>
        <v>0</v>
      </c>
      <c r="AN282" s="1028">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3" t="str">
        <f t="shared" si="18"/>
        <v>H02846</v>
      </c>
      <c r="AU282" s="599" t="str">
        <f t="shared" si="18"/>
        <v>DIS DEPLACEMENT-REPRESENT</v>
      </c>
      <c r="AV282" s="1028">
        <f>IFERROR(INDEX(V282:AG282,1,MATCH(Parametres!$B$3,V$1:AG$1,0)-1)*IF(OR(C282="L",C282="S",C282="I"),-1,1),"")</f>
        <v>0</v>
      </c>
      <c r="AW282" s="1028">
        <f t="shared" si="19"/>
        <v>0</v>
      </c>
      <c r="AX282" s="1028">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8" t="str">
        <f t="shared" si="16"/>
        <v>H02847</v>
      </c>
      <c r="AK283" s="1028" t="str">
        <f t="shared" si="16"/>
        <v>DIS TELEPHONE-TELEGRAMMES</v>
      </c>
      <c r="AL283" s="1028">
        <f>IFERROR(INDEX(G283:R283,1,MATCH(Parametres!$B$3,G$1:R$1,0)-1)*IF(OR(F283="L",F283="S",F283="I"),-1,1),"")</f>
        <v>0</v>
      </c>
      <c r="AM283" s="1028">
        <f t="shared" si="17"/>
        <v>0</v>
      </c>
      <c r="AN283" s="1028">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3" t="str">
        <f t="shared" si="18"/>
        <v>H02847</v>
      </c>
      <c r="AU283" s="599" t="str">
        <f t="shared" si="18"/>
        <v>DIS TELEPHONE-TELEGRAMMES</v>
      </c>
      <c r="AV283" s="1028">
        <f>IFERROR(INDEX(V283:AG283,1,MATCH(Parametres!$B$3,V$1:AG$1,0)-1)*IF(OR(C283="L",C283="S",C283="I"),-1,1),"")</f>
        <v>0</v>
      </c>
      <c r="AW283" s="1028">
        <f t="shared" si="19"/>
        <v>0</v>
      </c>
      <c r="AX283" s="1028">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8" t="str">
        <f t="shared" si="16"/>
        <v>H02848</v>
      </c>
      <c r="AK284" s="1028" t="str">
        <f t="shared" si="16"/>
        <v>DIS FRAIS POSTAUX</v>
      </c>
      <c r="AL284" s="1028">
        <f>IFERROR(INDEX(G284:R284,1,MATCH(Parametres!$B$3,G$1:R$1,0)-1)*IF(OR(F284="L",F284="S",F284="I"),-1,1),"")</f>
        <v>0</v>
      </c>
      <c r="AM284" s="1028">
        <f t="shared" si="17"/>
        <v>0</v>
      </c>
      <c r="AN284" s="1028">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3" t="str">
        <f t="shared" si="18"/>
        <v>H02848</v>
      </c>
      <c r="AU284" s="599" t="str">
        <f t="shared" si="18"/>
        <v>DIS FRAIS POSTAUX</v>
      </c>
      <c r="AV284" s="1028">
        <f>IFERROR(INDEX(V284:AG284,1,MATCH(Parametres!$B$3,V$1:AG$1,0)-1)*IF(OR(C284="L",C284="S",C284="I"),-1,1),"")</f>
        <v>0</v>
      </c>
      <c r="AW284" s="1028">
        <f t="shared" si="19"/>
        <v>0</v>
      </c>
      <c r="AX284" s="1028">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8" t="str">
        <f t="shared" si="16"/>
        <v>H02849</v>
      </c>
      <c r="AK285" s="1028" t="str">
        <f t="shared" si="16"/>
        <v>DIS FRET &amp; MESSAGERIE</v>
      </c>
      <c r="AL285" s="1028">
        <f>IFERROR(INDEX(G285:R285,1,MATCH(Parametres!$B$3,G$1:R$1,0)-1)*IF(OR(F285="L",F285="S",F285="I"),-1,1),"")</f>
        <v>0</v>
      </c>
      <c r="AM285" s="1028">
        <f t="shared" si="17"/>
        <v>0</v>
      </c>
      <c r="AN285" s="1028">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3" t="str">
        <f t="shared" si="18"/>
        <v>H02849</v>
      </c>
      <c r="AU285" s="599" t="str">
        <f t="shared" si="18"/>
        <v>DIS FRET &amp; MESSAGERIE</v>
      </c>
      <c r="AV285" s="1028">
        <f>IFERROR(INDEX(V285:AG285,1,MATCH(Parametres!$B$3,V$1:AG$1,0)-1)*IF(OR(C285="L",C285="S",C285="I"),-1,1),"")</f>
        <v>0</v>
      </c>
      <c r="AW285" s="1028">
        <f t="shared" si="19"/>
        <v>0</v>
      </c>
      <c r="AX285" s="1028">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8" t="str">
        <f t="shared" si="16"/>
        <v>H02852</v>
      </c>
      <c r="AK286" s="1028" t="str">
        <f t="shared" si="16"/>
        <v>DIS FRAIS DIVERS</v>
      </c>
      <c r="AL286" s="1028">
        <f>IFERROR(INDEX(G286:R286,1,MATCH(Parametres!$B$3,G$1:R$1,0)-1)*IF(OR(F286="L",F286="S",F286="I"),-1,1),"")</f>
        <v>0</v>
      </c>
      <c r="AM286" s="1028">
        <f t="shared" si="17"/>
        <v>0</v>
      </c>
      <c r="AN286" s="1028">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3" t="str">
        <f t="shared" si="18"/>
        <v>H02852</v>
      </c>
      <c r="AU286" s="599" t="str">
        <f t="shared" si="18"/>
        <v>DIS FRAIS DIVERS</v>
      </c>
      <c r="AV286" s="1028">
        <f>IFERROR(INDEX(V286:AG286,1,MATCH(Parametres!$B$3,V$1:AG$1,0)-1)*IF(OR(C286="L",C286="S",C286="I"),-1,1),"")</f>
        <v>0</v>
      </c>
      <c r="AW286" s="1028">
        <f t="shared" si="19"/>
        <v>0</v>
      </c>
      <c r="AX286" s="1028">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8" t="str">
        <f t="shared" si="16"/>
        <v>H02860</v>
      </c>
      <c r="AK287" s="1028" t="str">
        <f t="shared" si="16"/>
        <v>DIS LOYER INT HYPOTH.</v>
      </c>
      <c r="AL287" s="1028">
        <f>IFERROR(INDEX(G287:R287,1,MATCH(Parametres!$B$3,G$1:R$1,0)-1)*IF(OR(F287="L",F287="S",F287="I"),-1,1),"")</f>
        <v>0</v>
      </c>
      <c r="AM287" s="1028">
        <f t="shared" si="17"/>
        <v>0</v>
      </c>
      <c r="AN287" s="1028">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3" t="str">
        <f t="shared" si="18"/>
        <v>H02860</v>
      </c>
      <c r="AU287" s="599" t="str">
        <f t="shared" si="18"/>
        <v>DIS LOYER INT HYPOTH.</v>
      </c>
      <c r="AV287" s="1028">
        <f>IFERROR(INDEX(V287:AG287,1,MATCH(Parametres!$B$3,V$1:AG$1,0)-1)*IF(OR(C287="L",C287="S",C287="I"),-1,1),"")</f>
        <v>0</v>
      </c>
      <c r="AW287" s="1028">
        <f t="shared" si="19"/>
        <v>0</v>
      </c>
      <c r="AX287" s="1028">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8" t="str">
        <f t="shared" si="16"/>
        <v>H02861</v>
      </c>
      <c r="AK288" s="1028" t="str">
        <f t="shared" si="16"/>
        <v>DIS AMORT AMELIOR  LOC</v>
      </c>
      <c r="AL288" s="1028">
        <f>IFERROR(INDEX(G288:R288,1,MATCH(Parametres!$B$3,G$1:R$1,0)-1)*IF(OR(F288="L",F288="S",F288="I"),-1,1),"")</f>
        <v>0</v>
      </c>
      <c r="AM288" s="1028">
        <f t="shared" si="17"/>
        <v>0</v>
      </c>
      <c r="AN288" s="1028">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3" t="str">
        <f t="shared" si="18"/>
        <v>H02861</v>
      </c>
      <c r="AU288" s="599" t="str">
        <f t="shared" si="18"/>
        <v>DIS AMORT AMELIOR  LOC</v>
      </c>
      <c r="AV288" s="1028">
        <f>IFERROR(INDEX(V288:AG288,1,MATCH(Parametres!$B$3,V$1:AG$1,0)-1)*IF(OR(C288="L",C288="S",C288="I"),-1,1),"")</f>
        <v>0</v>
      </c>
      <c r="AW288" s="1028">
        <f t="shared" si="19"/>
        <v>0</v>
      </c>
      <c r="AX288" s="1028">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8" t="str">
        <f t="shared" si="16"/>
        <v>H02862</v>
      </c>
      <c r="AK289" s="1028" t="str">
        <f t="shared" si="16"/>
        <v>DIS ENTRERIEN PROPRIETE</v>
      </c>
      <c r="AL289" s="1028">
        <f>IFERROR(INDEX(G289:R289,1,MATCH(Parametres!$B$3,G$1:R$1,0)-1)*IF(OR(F289="L",F289="S",F289="I"),-1,1),"")</f>
        <v>0</v>
      </c>
      <c r="AM289" s="1028">
        <f t="shared" si="17"/>
        <v>0</v>
      </c>
      <c r="AN289" s="1028">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3" t="str">
        <f t="shared" si="18"/>
        <v>H02862</v>
      </c>
      <c r="AU289" s="599" t="str">
        <f t="shared" si="18"/>
        <v>DIS ENTRERIEN PROPRIETE</v>
      </c>
      <c r="AV289" s="1028">
        <f>IFERROR(INDEX(V289:AG289,1,MATCH(Parametres!$B$3,V$1:AG$1,0)-1)*IF(OR(C289="L",C289="S",C289="I"),-1,1),"")</f>
        <v>0</v>
      </c>
      <c r="AW289" s="1028">
        <f t="shared" si="19"/>
        <v>0</v>
      </c>
      <c r="AX289" s="1028">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8" t="str">
        <f t="shared" si="16"/>
        <v>H02863</v>
      </c>
      <c r="AK290" s="1028" t="str">
        <f t="shared" si="16"/>
        <v>DIS TAXES PROPRIETE</v>
      </c>
      <c r="AL290" s="1028">
        <f>IFERROR(INDEX(G290:R290,1,MATCH(Parametres!$B$3,G$1:R$1,0)-1)*IF(OR(F290="L",F290="S",F290="I"),-1,1),"")</f>
        <v>0</v>
      </c>
      <c r="AM290" s="1028">
        <f t="shared" si="17"/>
        <v>0</v>
      </c>
      <c r="AN290" s="1028">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3" t="str">
        <f t="shared" si="18"/>
        <v>H02863</v>
      </c>
      <c r="AU290" s="599" t="str">
        <f t="shared" si="18"/>
        <v>DIS TAXES PROPRIETE</v>
      </c>
      <c r="AV290" s="1028">
        <f>IFERROR(INDEX(V290:AG290,1,MATCH(Parametres!$B$3,V$1:AG$1,0)-1)*IF(OR(C290="L",C290="S",C290="I"),-1,1),"")</f>
        <v>0</v>
      </c>
      <c r="AW290" s="1028">
        <f t="shared" si="19"/>
        <v>0</v>
      </c>
      <c r="AX290" s="1028">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8" t="str">
        <f t="shared" si="16"/>
        <v>H02864</v>
      </c>
      <c r="AK291" s="1028" t="str">
        <f t="shared" si="16"/>
        <v>DIS ASSURANCE BATIMENT</v>
      </c>
      <c r="AL291" s="1028">
        <f>IFERROR(INDEX(G291:R291,1,MATCH(Parametres!$B$3,G$1:R$1,0)-1)*IF(OR(F291="L",F291="S",F291="I"),-1,1),"")</f>
        <v>0</v>
      </c>
      <c r="AM291" s="1028">
        <f t="shared" si="17"/>
        <v>0</v>
      </c>
      <c r="AN291" s="1028">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3" t="str">
        <f t="shared" si="18"/>
        <v>H02864</v>
      </c>
      <c r="AU291" s="599" t="str">
        <f t="shared" si="18"/>
        <v>DIS ASSURANCE BATIMENT</v>
      </c>
      <c r="AV291" s="1028">
        <f>IFERROR(INDEX(V291:AG291,1,MATCH(Parametres!$B$3,V$1:AG$1,0)-1)*IF(OR(C291="L",C291="S",C291="I"),-1,1),"")</f>
        <v>0</v>
      </c>
      <c r="AW291" s="1028">
        <f t="shared" si="19"/>
        <v>0</v>
      </c>
      <c r="AX291" s="1028">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8" t="str">
        <f t="shared" si="16"/>
        <v>H02865</v>
      </c>
      <c r="AK292" s="1028" t="str">
        <f t="shared" si="16"/>
        <v>DIS AMORT BATIMENT</v>
      </c>
      <c r="AL292" s="1028">
        <f>IFERROR(INDEX(G292:R292,1,MATCH(Parametres!$B$3,G$1:R$1,0)-1)*IF(OR(F292="L",F292="S",F292="I"),-1,1),"")</f>
        <v>0</v>
      </c>
      <c r="AM292" s="1028">
        <f t="shared" si="17"/>
        <v>0</v>
      </c>
      <c r="AN292" s="1028">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3" t="str">
        <f t="shared" si="18"/>
        <v>H02865</v>
      </c>
      <c r="AU292" s="599" t="str">
        <f t="shared" si="18"/>
        <v>DIS AMORT BATIMENT</v>
      </c>
      <c r="AV292" s="1028">
        <f>IFERROR(INDEX(V292:AG292,1,MATCH(Parametres!$B$3,V$1:AG$1,0)-1)*IF(OR(C292="L",C292="S",C292="I"),-1,1),"")</f>
        <v>0</v>
      </c>
      <c r="AW292" s="1028">
        <f t="shared" si="19"/>
        <v>0</v>
      </c>
      <c r="AX292" s="1028">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8" t="str">
        <f t="shared" si="16"/>
        <v>H02868</v>
      </c>
      <c r="AK293" s="1028" t="str">
        <f t="shared" si="16"/>
        <v>DIS TAXES AFFAIRES&amp;AUTRES</v>
      </c>
      <c r="AL293" s="1028">
        <f>IFERROR(INDEX(G293:R293,1,MATCH(Parametres!$B$3,G$1:R$1,0)-1)*IF(OR(F293="L",F293="S",F293="I"),-1,1),"")</f>
        <v>0</v>
      </c>
      <c r="AM293" s="1028">
        <f t="shared" si="17"/>
        <v>0</v>
      </c>
      <c r="AN293" s="1028">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3" t="str">
        <f t="shared" si="18"/>
        <v>H02868</v>
      </c>
      <c r="AU293" s="599" t="str">
        <f t="shared" si="18"/>
        <v>DIS TAXES AFFAIRES&amp;AUTRES</v>
      </c>
      <c r="AV293" s="1028">
        <f>IFERROR(INDEX(V293:AG293,1,MATCH(Parametres!$B$3,V$1:AG$1,0)-1)*IF(OR(C293="L",C293="S",C293="I"),-1,1),"")</f>
        <v>0</v>
      </c>
      <c r="AW293" s="1028">
        <f t="shared" si="19"/>
        <v>0</v>
      </c>
      <c r="AX293" s="1028">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8" t="str">
        <f t="shared" si="16"/>
        <v>H02869</v>
      </c>
      <c r="AK294" s="1028" t="str">
        <f t="shared" si="16"/>
        <v>DIS AMORT EQUIP &amp; INSTALL</v>
      </c>
      <c r="AL294" s="1028">
        <f>IFERROR(INDEX(G294:R294,1,MATCH(Parametres!$B$3,G$1:R$1,0)-1)*IF(OR(F294="L",F294="S",F294="I"),-1,1),"")</f>
        <v>0</v>
      </c>
      <c r="AM294" s="1028">
        <f t="shared" si="17"/>
        <v>0</v>
      </c>
      <c r="AN294" s="1028">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3" t="str">
        <f t="shared" si="18"/>
        <v>H02869</v>
      </c>
      <c r="AU294" s="599" t="str">
        <f t="shared" si="18"/>
        <v>DIS AMORT EQUIP &amp; INSTALL</v>
      </c>
      <c r="AV294" s="1028">
        <f>IFERROR(INDEX(V294:AG294,1,MATCH(Parametres!$B$3,V$1:AG$1,0)-1)*IF(OR(C294="L",C294="S",C294="I"),-1,1),"")</f>
        <v>0</v>
      </c>
      <c r="AW294" s="1028">
        <f t="shared" si="19"/>
        <v>0</v>
      </c>
      <c r="AX294" s="1028">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8" t="str">
        <f t="shared" si="16"/>
        <v>H02870</v>
      </c>
      <c r="AK295" s="1028" t="str">
        <f t="shared" si="16"/>
        <v>DIS ASSURANCE GENERALE</v>
      </c>
      <c r="AL295" s="1028">
        <f>IFERROR(INDEX(G295:R295,1,MATCH(Parametres!$B$3,G$1:R$1,0)-1)*IF(OR(F295="L",F295="S",F295="I"),-1,1),"")</f>
        <v>0</v>
      </c>
      <c r="AM295" s="1028">
        <f t="shared" si="17"/>
        <v>0</v>
      </c>
      <c r="AN295" s="1028">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3" t="str">
        <f t="shared" si="18"/>
        <v>H02870</v>
      </c>
      <c r="AU295" s="599" t="str">
        <f t="shared" si="18"/>
        <v>DIS ASSURANCE GENERALE</v>
      </c>
      <c r="AV295" s="1028">
        <f>IFERROR(INDEX(V295:AG295,1,MATCH(Parametres!$B$3,V$1:AG$1,0)-1)*IF(OR(C295="L",C295="S",C295="I"),-1,1),"")</f>
        <v>0</v>
      </c>
      <c r="AW295" s="1028">
        <f t="shared" si="19"/>
        <v>0</v>
      </c>
      <c r="AX295" s="1028">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8" t="str">
        <f t="shared" si="16"/>
        <v>H02874</v>
      </c>
      <c r="AK296" s="1028" t="str">
        <f t="shared" si="16"/>
        <v>DIS EAU/ELECT/CHAUFFAGE</v>
      </c>
      <c r="AL296" s="1028">
        <f>IFERROR(INDEX(G296:R296,1,MATCH(Parametres!$B$3,G$1:R$1,0)-1)*IF(OR(F296="L",F296="S",F296="I"),-1,1),"")</f>
        <v>0</v>
      </c>
      <c r="AM296" s="1028">
        <f t="shared" si="17"/>
        <v>0</v>
      </c>
      <c r="AN296" s="1028">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3" t="str">
        <f t="shared" si="18"/>
        <v>H02874</v>
      </c>
      <c r="AU296" s="599" t="str">
        <f t="shared" si="18"/>
        <v>DIS EAU/ELECT/CHAUFFAGE</v>
      </c>
      <c r="AV296" s="1028">
        <f>IFERROR(INDEX(V296:AG296,1,MATCH(Parametres!$B$3,V$1:AG$1,0)-1)*IF(OR(C296="L",C296="S",C296="I"),-1,1),"")</f>
        <v>0</v>
      </c>
      <c r="AW296" s="1028">
        <f t="shared" si="19"/>
        <v>0</v>
      </c>
      <c r="AX296" s="1028">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8" t="str">
        <f t="shared" si="16"/>
        <v>H02876</v>
      </c>
      <c r="AK297" s="1028" t="str">
        <f t="shared" si="16"/>
        <v>DIS VERIF. COMPTABLE</v>
      </c>
      <c r="AL297" s="1028">
        <f>IFERROR(INDEX(G297:R297,1,MATCH(Parametres!$B$3,G$1:R$1,0)-1)*IF(OR(F297="L",F297="S",F297="I"),-1,1),"")</f>
        <v>0</v>
      </c>
      <c r="AM297" s="1028">
        <f t="shared" si="17"/>
        <v>0</v>
      </c>
      <c r="AN297" s="1028">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3" t="str">
        <f t="shared" si="18"/>
        <v>H02876</v>
      </c>
      <c r="AU297" s="599" t="str">
        <f t="shared" si="18"/>
        <v>DIS VERIF. COMPTABLE</v>
      </c>
      <c r="AV297" s="1028">
        <f>IFERROR(INDEX(V297:AG297,1,MATCH(Parametres!$B$3,V$1:AG$1,0)-1)*IF(OR(C297="L",C297="S",C297="I"),-1,1),"")</f>
        <v>0</v>
      </c>
      <c r="AW297" s="1028">
        <f t="shared" si="19"/>
        <v>0</v>
      </c>
      <c r="AX297" s="1028">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8" t="str">
        <f t="shared" si="16"/>
        <v>H02877</v>
      </c>
      <c r="AK298" s="1028" t="str">
        <f t="shared" si="16"/>
        <v>DIS COTISATIONS SOUSCRIP.</v>
      </c>
      <c r="AL298" s="1028">
        <f>IFERROR(INDEX(G298:R298,1,MATCH(Parametres!$B$3,G$1:R$1,0)-1)*IF(OR(F298="L",F298="S",F298="I"),-1,1),"")</f>
        <v>0</v>
      </c>
      <c r="AM298" s="1028">
        <f t="shared" si="17"/>
        <v>0</v>
      </c>
      <c r="AN298" s="1028">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3" t="str">
        <f t="shared" si="18"/>
        <v>H02877</v>
      </c>
      <c r="AU298" s="599" t="str">
        <f t="shared" si="18"/>
        <v>DIS COTISATIONS SOUSCRIP.</v>
      </c>
      <c r="AV298" s="1028">
        <f>IFERROR(INDEX(V298:AG298,1,MATCH(Parametres!$B$3,V$1:AG$1,0)-1)*IF(OR(C298="L",C298="S",C298="I"),-1,1),"")</f>
        <v>0</v>
      </c>
      <c r="AW298" s="1028">
        <f t="shared" si="19"/>
        <v>0</v>
      </c>
      <c r="AX298" s="1028">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8" t="str">
        <f t="shared" si="16"/>
        <v>H02879</v>
      </c>
      <c r="AK299" s="1028" t="str">
        <f t="shared" si="16"/>
        <v>DIS DONATIONS</v>
      </c>
      <c r="AL299" s="1028">
        <f>IFERROR(INDEX(G299:R299,1,MATCH(Parametres!$B$3,G$1:R$1,0)-1)*IF(OR(F299="L",F299="S",F299="I"),-1,1),"")</f>
        <v>0</v>
      </c>
      <c r="AM299" s="1028">
        <f t="shared" si="17"/>
        <v>0</v>
      </c>
      <c r="AN299" s="1028">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3" t="str">
        <f t="shared" si="18"/>
        <v>H02879</v>
      </c>
      <c r="AU299" s="599" t="str">
        <f t="shared" si="18"/>
        <v>DIS DONATIONS</v>
      </c>
      <c r="AV299" s="1028">
        <f>IFERROR(INDEX(V299:AG299,1,MATCH(Parametres!$B$3,V$1:AG$1,0)-1)*IF(OR(C299="L",C299="S",C299="I"),-1,1),"")</f>
        <v>0</v>
      </c>
      <c r="AW299" s="1028">
        <f t="shared" si="19"/>
        <v>0</v>
      </c>
      <c r="AX299" s="1028">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8" t="str">
        <f t="shared" si="16"/>
        <v>H02880</v>
      </c>
      <c r="AK300" s="1028" t="str">
        <f t="shared" si="16"/>
        <v>DIS-IMM &amp; PERMIS/CIE SEUL</v>
      </c>
      <c r="AL300" s="1028">
        <f>IFERROR(INDEX(G300:R300,1,MATCH(Parametres!$B$3,G$1:R$1,0)-1)*IF(OR(F300="L",F300="S",F300="I"),-1,1),"")</f>
        <v>0</v>
      </c>
      <c r="AM300" s="1028">
        <f t="shared" si="17"/>
        <v>0</v>
      </c>
      <c r="AN300" s="1028">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3" t="str">
        <f t="shared" si="18"/>
        <v>H02880</v>
      </c>
      <c r="AU300" s="599" t="str">
        <f t="shared" si="18"/>
        <v>DIS-IMM &amp; PERMIS/CIE SEUL</v>
      </c>
      <c r="AV300" s="1028">
        <f>IFERROR(INDEX(V300:AG300,1,MATCH(Parametres!$B$3,V$1:AG$1,0)-1)*IF(OR(C300="L",C300="S",C300="I"),-1,1),"")</f>
        <v>0</v>
      </c>
      <c r="AW300" s="1028">
        <f t="shared" si="19"/>
        <v>0</v>
      </c>
      <c r="AX300" s="1028">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8" t="str">
        <f t="shared" si="16"/>
        <v>H02881</v>
      </c>
      <c r="AK301" s="1028" t="str">
        <f t="shared" si="16"/>
        <v>FRAIS DE GESTION</v>
      </c>
      <c r="AL301" s="1028">
        <f>IFERROR(INDEX(G301:R301,1,MATCH(Parametres!$B$3,G$1:R$1,0)-1)*IF(OR(F301="L",F301="S",F301="I"),-1,1),"")</f>
        <v>0</v>
      </c>
      <c r="AM301" s="1028">
        <f t="shared" si="17"/>
        <v>0</v>
      </c>
      <c r="AN301" s="1028">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3" t="str">
        <f t="shared" si="18"/>
        <v>H02881</v>
      </c>
      <c r="AU301" s="599" t="str">
        <f t="shared" si="18"/>
        <v>FRAIS DE GESTION</v>
      </c>
      <c r="AV301" s="1028">
        <f>IFERROR(INDEX(V301:AG301,1,MATCH(Parametres!$B$3,V$1:AG$1,0)-1)*IF(OR(C301="L",C301="S",C301="I"),-1,1),"")</f>
        <v>0</v>
      </c>
      <c r="AW301" s="1028">
        <f t="shared" si="19"/>
        <v>0</v>
      </c>
      <c r="AX301" s="1028">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8" t="str">
        <f t="shared" si="16"/>
        <v>H02921</v>
      </c>
      <c r="AK302" s="1028" t="str">
        <f t="shared" si="16"/>
        <v>ADMIN SALAIRES AUTRES</v>
      </c>
      <c r="AL302" s="1028">
        <f>IFERROR(INDEX(G302:R302,1,MATCH(Parametres!$B$3,G$1:R$1,0)-1)*IF(OR(F302="L",F302="S",F302="I"),-1,1),"")</f>
        <v>0</v>
      </c>
      <c r="AM302" s="1028">
        <f t="shared" si="17"/>
        <v>0</v>
      </c>
      <c r="AN302" s="1028">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3" t="str">
        <f t="shared" si="18"/>
        <v>H02921</v>
      </c>
      <c r="AU302" s="599" t="str">
        <f t="shared" si="18"/>
        <v>ADMIN SALAIRES AUTRES</v>
      </c>
      <c r="AV302" s="1028">
        <f>IFERROR(INDEX(V302:AG302,1,MATCH(Parametres!$B$3,V$1:AG$1,0)-1)*IF(OR(C302="L",C302="S",C302="I"),-1,1),"")</f>
        <v>0</v>
      </c>
      <c r="AW302" s="1028">
        <f t="shared" si="19"/>
        <v>0</v>
      </c>
      <c r="AX302" s="1028">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8" t="str">
        <f t="shared" si="16"/>
        <v>H02923</v>
      </c>
      <c r="AK303" s="1028" t="str">
        <f t="shared" si="16"/>
        <v>ADMIN ABS CONGES PAYES</v>
      </c>
      <c r="AL303" s="1028">
        <f>IFERROR(INDEX(G303:R303,1,MATCH(Parametres!$B$3,G$1:R$1,0)-1)*IF(OR(F303="L",F303="S",F303="I"),-1,1),"")</f>
        <v>0</v>
      </c>
      <c r="AM303" s="1028">
        <f t="shared" si="17"/>
        <v>0</v>
      </c>
      <c r="AN303" s="1028">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3" t="str">
        <f t="shared" si="18"/>
        <v>H02923</v>
      </c>
      <c r="AU303" s="599" t="str">
        <f t="shared" si="18"/>
        <v>ADMIN ABS CONGES PAYES</v>
      </c>
      <c r="AV303" s="1028">
        <f>IFERROR(INDEX(V303:AG303,1,MATCH(Parametres!$B$3,V$1:AG$1,0)-1)*IF(OR(C303="L",C303="S",C303="I"),-1,1),"")</f>
        <v>0</v>
      </c>
      <c r="AW303" s="1028">
        <f t="shared" si="19"/>
        <v>0</v>
      </c>
      <c r="AX303" s="1028">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8" t="str">
        <f t="shared" si="16"/>
        <v>H02924</v>
      </c>
      <c r="AK304" s="1028" t="str">
        <f t="shared" si="16"/>
        <v>ADMIN CSST</v>
      </c>
      <c r="AL304" s="1028">
        <f>IFERROR(INDEX(G304:R304,1,MATCH(Parametres!$B$3,G$1:R$1,0)-1)*IF(OR(F304="L",F304="S",F304="I"),-1,1),"")</f>
        <v>0</v>
      </c>
      <c r="AM304" s="1028">
        <f t="shared" si="17"/>
        <v>0</v>
      </c>
      <c r="AN304" s="1028">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3" t="str">
        <f t="shared" si="18"/>
        <v>H02924</v>
      </c>
      <c r="AU304" s="599" t="str">
        <f t="shared" si="18"/>
        <v>ADMIN CSST</v>
      </c>
      <c r="AV304" s="1028">
        <f>IFERROR(INDEX(V304:AG304,1,MATCH(Parametres!$B$3,V$1:AG$1,0)-1)*IF(OR(C304="L",C304="S",C304="I"),-1,1),"")</f>
        <v>0</v>
      </c>
      <c r="AW304" s="1028">
        <f t="shared" si="19"/>
        <v>0</v>
      </c>
      <c r="AX304" s="1028">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8" t="str">
        <f t="shared" si="16"/>
        <v>H02925</v>
      </c>
      <c r="AK305" s="1028" t="str">
        <f t="shared" si="16"/>
        <v>ADMIN ASSURANCE CHOMAGE</v>
      </c>
      <c r="AL305" s="1028">
        <f>IFERROR(INDEX(G305:R305,1,MATCH(Parametres!$B$3,G$1:R$1,0)-1)*IF(OR(F305="L",F305="S",F305="I"),-1,1),"")</f>
        <v>0</v>
      </c>
      <c r="AM305" s="1028">
        <f t="shared" si="17"/>
        <v>0</v>
      </c>
      <c r="AN305" s="1028">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3" t="str">
        <f t="shared" si="18"/>
        <v>H02925</v>
      </c>
      <c r="AU305" s="599" t="str">
        <f t="shared" si="18"/>
        <v>ADMIN ASSURANCE CHOMAGE</v>
      </c>
      <c r="AV305" s="1028">
        <f>IFERROR(INDEX(V305:AG305,1,MATCH(Parametres!$B$3,V$1:AG$1,0)-1)*IF(OR(C305="L",C305="S",C305="I"),-1,1),"")</f>
        <v>0</v>
      </c>
      <c r="AW305" s="1028">
        <f t="shared" si="19"/>
        <v>0</v>
      </c>
      <c r="AX305" s="1028">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8" t="str">
        <f t="shared" si="16"/>
        <v>H02926</v>
      </c>
      <c r="AK306" s="1028" t="str">
        <f t="shared" si="16"/>
        <v>ADMIN ASSURANCE GROUPE</v>
      </c>
      <c r="AL306" s="1028">
        <f>IFERROR(INDEX(G306:R306,1,MATCH(Parametres!$B$3,G$1:R$1,0)-1)*IF(OR(F306="L",F306="S",F306="I"),-1,1),"")</f>
        <v>0</v>
      </c>
      <c r="AM306" s="1028">
        <f t="shared" si="17"/>
        <v>0</v>
      </c>
      <c r="AN306" s="1028">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3" t="str">
        <f t="shared" si="18"/>
        <v>H02926</v>
      </c>
      <c r="AU306" s="599" t="str">
        <f t="shared" si="18"/>
        <v>ADMIN ASSURANCE GROUPE</v>
      </c>
      <c r="AV306" s="1028">
        <f>IFERROR(INDEX(V306:AG306,1,MATCH(Parametres!$B$3,V$1:AG$1,0)-1)*IF(OR(C306="L",C306="S",C306="I"),-1,1),"")</f>
        <v>0</v>
      </c>
      <c r="AW306" s="1028">
        <f t="shared" si="19"/>
        <v>0</v>
      </c>
      <c r="AX306" s="1028">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8" t="str">
        <f t="shared" si="16"/>
        <v>H02927</v>
      </c>
      <c r="AK307" s="1028" t="str">
        <f t="shared" si="16"/>
        <v>ADMIN AUTRES AV. SOCIAUX</v>
      </c>
      <c r="AL307" s="1028">
        <f>IFERROR(INDEX(G307:R307,1,MATCH(Parametres!$B$3,G$1:R$1,0)-1)*IF(OR(F307="L",F307="S",F307="I"),-1,1),"")</f>
        <v>0</v>
      </c>
      <c r="AM307" s="1028">
        <f t="shared" si="17"/>
        <v>0</v>
      </c>
      <c r="AN307" s="1028">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3" t="str">
        <f t="shared" si="18"/>
        <v>H02927</v>
      </c>
      <c r="AU307" s="599" t="str">
        <f t="shared" si="18"/>
        <v>ADMIN AUTRES AV. SOCIAUX</v>
      </c>
      <c r="AV307" s="1028">
        <f>IFERROR(INDEX(V307:AG307,1,MATCH(Parametres!$B$3,V$1:AG$1,0)-1)*IF(OR(C307="L",C307="S",C307="I"),-1,1),"")</f>
        <v>0</v>
      </c>
      <c r="AW307" s="1028">
        <f t="shared" si="19"/>
        <v>0</v>
      </c>
      <c r="AX307" s="1028">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8" t="str">
        <f t="shared" si="16"/>
        <v>H02928</v>
      </c>
      <c r="AK308" s="1028" t="str">
        <f t="shared" si="16"/>
        <v>ADMIN FORMATION</v>
      </c>
      <c r="AL308" s="1028">
        <f>IFERROR(INDEX(G308:R308,1,MATCH(Parametres!$B$3,G$1:R$1,0)-1)*IF(OR(F308="L",F308="S",F308="I"),-1,1),"")</f>
        <v>0</v>
      </c>
      <c r="AM308" s="1028">
        <f t="shared" si="17"/>
        <v>0</v>
      </c>
      <c r="AN308" s="1028">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3" t="str">
        <f t="shared" si="18"/>
        <v>H02928</v>
      </c>
      <c r="AU308" s="599" t="str">
        <f t="shared" si="18"/>
        <v>ADMIN FORMATION</v>
      </c>
      <c r="AV308" s="1028">
        <f>IFERROR(INDEX(V308:AG308,1,MATCH(Parametres!$B$3,V$1:AG$1,0)-1)*IF(OR(C308="L",C308="S",C308="I"),-1,1),"")</f>
        <v>0</v>
      </c>
      <c r="AW308" s="1028">
        <f t="shared" si="19"/>
        <v>0</v>
      </c>
      <c r="AX308" s="1028">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8" t="str">
        <f t="shared" si="16"/>
        <v>H02930</v>
      </c>
      <c r="AK309" s="1028" t="str">
        <f t="shared" si="16"/>
        <v>ADMIN PAPETERIE FOURN BUR</v>
      </c>
      <c r="AL309" s="1028">
        <f>IFERROR(INDEX(G309:R309,1,MATCH(Parametres!$B$3,G$1:R$1,0)-1)*IF(OR(F309="L",F309="S",F309="I"),-1,1),"")</f>
        <v>0</v>
      </c>
      <c r="AM309" s="1028">
        <f t="shared" si="17"/>
        <v>0</v>
      </c>
      <c r="AN309" s="1028">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3" t="str">
        <f t="shared" si="18"/>
        <v>H02930</v>
      </c>
      <c r="AU309" s="599" t="str">
        <f t="shared" si="18"/>
        <v>ADMIN PAPETERIE FOURN BUR</v>
      </c>
      <c r="AV309" s="1028">
        <f>IFERROR(INDEX(V309:AG309,1,MATCH(Parametres!$B$3,V$1:AG$1,0)-1)*IF(OR(C309="L",C309="S",C309="I"),-1,1),"")</f>
        <v>0</v>
      </c>
      <c r="AW309" s="1028">
        <f t="shared" si="19"/>
        <v>0</v>
      </c>
      <c r="AX309" s="1028">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8" t="str">
        <f t="shared" si="16"/>
        <v>H02931</v>
      </c>
      <c r="AK310" s="1028" t="str">
        <f t="shared" si="16"/>
        <v>ADMIN OUTIL FOURN DIVERS</v>
      </c>
      <c r="AL310" s="1028">
        <f>IFERROR(INDEX(G310:R310,1,MATCH(Parametres!$B$3,G$1:R$1,0)-1)*IF(OR(F310="L",F310="S",F310="I"),-1,1),"")</f>
        <v>0</v>
      </c>
      <c r="AM310" s="1028">
        <f t="shared" si="17"/>
        <v>0</v>
      </c>
      <c r="AN310" s="1028">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3" t="str">
        <f t="shared" si="18"/>
        <v>H02931</v>
      </c>
      <c r="AU310" s="599" t="str">
        <f t="shared" si="18"/>
        <v>ADMIN OUTIL FOURN DIVERS</v>
      </c>
      <c r="AV310" s="1028">
        <f>IFERROR(INDEX(V310:AG310,1,MATCH(Parametres!$B$3,V$1:AG$1,0)-1)*IF(OR(C310="L",C310="S",C310="I"),-1,1),"")</f>
        <v>0</v>
      </c>
      <c r="AW310" s="1028">
        <f t="shared" si="19"/>
        <v>0</v>
      </c>
      <c r="AX310" s="1028">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8" t="str">
        <f t="shared" si="16"/>
        <v>H02934</v>
      </c>
      <c r="AK311" s="1028" t="str">
        <f t="shared" si="16"/>
        <v>ADMIN UNIFORMES SALOPETTE</v>
      </c>
      <c r="AL311" s="1028">
        <f>IFERROR(INDEX(G311:R311,1,MATCH(Parametres!$B$3,G$1:R$1,0)-1)*IF(OR(F311="L",F311="S",F311="I"),-1,1),"")</f>
        <v>0</v>
      </c>
      <c r="AM311" s="1028">
        <f t="shared" si="17"/>
        <v>0</v>
      </c>
      <c r="AN311" s="1028">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3" t="str">
        <f t="shared" si="18"/>
        <v>H02934</v>
      </c>
      <c r="AU311" s="599" t="str">
        <f t="shared" si="18"/>
        <v>ADMIN UNIFORMES SALOPETTE</v>
      </c>
      <c r="AV311" s="1028">
        <f>IFERROR(INDEX(V311:AG311,1,MATCH(Parametres!$B$3,V$1:AG$1,0)-1)*IF(OR(C311="L",C311="S",C311="I"),-1,1),"")</f>
        <v>0</v>
      </c>
      <c r="AW311" s="1028">
        <f t="shared" si="19"/>
        <v>0</v>
      </c>
      <c r="AX311" s="1028">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8" t="str">
        <f t="shared" si="16"/>
        <v>H02935</v>
      </c>
      <c r="AK312" s="1028" t="str">
        <f t="shared" si="16"/>
        <v>ADMIN CONCIERGE NETTOYE</v>
      </c>
      <c r="AL312" s="1028">
        <f>IFERROR(INDEX(G312:R312,1,MATCH(Parametres!$B$3,G$1:R$1,0)-1)*IF(OR(F312="L",F312="S",F312="I"),-1,1),"")</f>
        <v>0</v>
      </c>
      <c r="AM312" s="1028">
        <f t="shared" si="17"/>
        <v>0</v>
      </c>
      <c r="AN312" s="1028">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3" t="str">
        <f t="shared" si="18"/>
        <v>H02935</v>
      </c>
      <c r="AU312" s="599" t="str">
        <f t="shared" si="18"/>
        <v>ADMIN CONCIERGE NETTOYE</v>
      </c>
      <c r="AV312" s="1028">
        <f>IFERROR(INDEX(V312:AG312,1,MATCH(Parametres!$B$3,V$1:AG$1,0)-1)*IF(OR(C312="L",C312="S",C312="I"),-1,1),"")</f>
        <v>0</v>
      </c>
      <c r="AW312" s="1028">
        <f t="shared" si="19"/>
        <v>0</v>
      </c>
      <c r="AX312" s="1028">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8" t="str">
        <f t="shared" si="16"/>
        <v>H02940</v>
      </c>
      <c r="AK313" s="1028" t="str">
        <f t="shared" si="16"/>
        <v>ENT EQUIPEMENT HERELLE</v>
      </c>
      <c r="AL313" s="1028">
        <f>IFERROR(INDEX(G313:R313,1,MATCH(Parametres!$B$3,G$1:R$1,0)-1)*IF(OR(F313="L",F313="S",F313="I"),-1,1),"")</f>
        <v>0</v>
      </c>
      <c r="AM313" s="1028">
        <f t="shared" si="17"/>
        <v>0</v>
      </c>
      <c r="AN313" s="1028">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3" t="str">
        <f t="shared" si="18"/>
        <v>H02940</v>
      </c>
      <c r="AU313" s="599" t="str">
        <f t="shared" si="18"/>
        <v>ENT EQUIPEMENT HERELLE</v>
      </c>
      <c r="AV313" s="1028">
        <f>IFERROR(INDEX(V313:AG313,1,MATCH(Parametres!$B$3,V$1:AG$1,0)-1)*IF(OR(C313="L",C313="S",C313="I"),-1,1),"")</f>
        <v>0</v>
      </c>
      <c r="AW313" s="1028">
        <f t="shared" si="19"/>
        <v>0</v>
      </c>
      <c r="AX313" s="1028">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8" t="str">
        <f t="shared" si="16"/>
        <v>H02944</v>
      </c>
      <c r="AK314" s="1028" t="str">
        <f t="shared" si="16"/>
        <v>INTERNET HERELLE 4 DEPT</v>
      </c>
      <c r="AL314" s="1028">
        <f>IFERROR(INDEX(G314:R314,1,MATCH(Parametres!$B$3,G$1:R$1,0)-1)*IF(OR(F314="L",F314="S",F314="I"),-1,1),"")</f>
        <v>0</v>
      </c>
      <c r="AM314" s="1028">
        <f t="shared" si="17"/>
        <v>0</v>
      </c>
      <c r="AN314" s="1028">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3" t="str">
        <f t="shared" si="18"/>
        <v>H02944</v>
      </c>
      <c r="AU314" s="599" t="str">
        <f t="shared" si="18"/>
        <v>INTERNET HERELLE 4 DEPT</v>
      </c>
      <c r="AV314" s="1028">
        <f>IFERROR(INDEX(V314:AG314,1,MATCH(Parametres!$B$3,V$1:AG$1,0)-1)*IF(OR(C314="L",C314="S",C314="I"),-1,1),"")</f>
        <v>0</v>
      </c>
      <c r="AW314" s="1028">
        <f t="shared" si="19"/>
        <v>0</v>
      </c>
      <c r="AX314" s="1028">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8" t="str">
        <f t="shared" si="16"/>
        <v>H02946</v>
      </c>
      <c r="AK315" s="1028" t="str">
        <f t="shared" si="16"/>
        <v>FRAIS REP. HERELLE</v>
      </c>
      <c r="AL315" s="1028">
        <f>IFERROR(INDEX(G315:R315,1,MATCH(Parametres!$B$3,G$1:R$1,0)-1)*IF(OR(F315="L",F315="S",F315="I"),-1,1),"")</f>
        <v>0</v>
      </c>
      <c r="AM315" s="1028">
        <f t="shared" si="17"/>
        <v>0</v>
      </c>
      <c r="AN315" s="1028">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3" t="str">
        <f t="shared" si="18"/>
        <v>H02946</v>
      </c>
      <c r="AU315" s="599" t="str">
        <f t="shared" si="18"/>
        <v>FRAIS REP. HERELLE</v>
      </c>
      <c r="AV315" s="1028">
        <f>IFERROR(INDEX(V315:AG315,1,MATCH(Parametres!$B$3,V$1:AG$1,0)-1)*IF(OR(C315="L",C315="S",C315="I"),-1,1),"")</f>
        <v>0</v>
      </c>
      <c r="AW315" s="1028">
        <f t="shared" si="19"/>
        <v>0</v>
      </c>
      <c r="AX315" s="1028">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8" t="str">
        <f t="shared" si="16"/>
        <v>H02947</v>
      </c>
      <c r="AK316" s="1028" t="str">
        <f t="shared" si="16"/>
        <v>TELEPHONE HERELLE</v>
      </c>
      <c r="AL316" s="1028">
        <f>IFERROR(INDEX(G316:R316,1,MATCH(Parametres!$B$3,G$1:R$1,0)-1)*IF(OR(F316="L",F316="S",F316="I"),-1,1),"")</f>
        <v>0</v>
      </c>
      <c r="AM316" s="1028">
        <f t="shared" si="17"/>
        <v>0</v>
      </c>
      <c r="AN316" s="1028">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3" t="str">
        <f t="shared" si="18"/>
        <v>H02947</v>
      </c>
      <c r="AU316" s="599" t="str">
        <f t="shared" si="18"/>
        <v>TELEPHONE HERELLE</v>
      </c>
      <c r="AV316" s="1028">
        <f>IFERROR(INDEX(V316:AG316,1,MATCH(Parametres!$B$3,V$1:AG$1,0)-1)*IF(OR(C316="L",C316="S",C316="I"),-1,1),"")</f>
        <v>0</v>
      </c>
      <c r="AW316" s="1028">
        <f t="shared" si="19"/>
        <v>0</v>
      </c>
      <c r="AX316" s="1028">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8" t="str">
        <f t="shared" si="16"/>
        <v>H02952</v>
      </c>
      <c r="AK317" s="1028" t="str">
        <f t="shared" si="16"/>
        <v>DIVERS 4 DEPT HERELLE</v>
      </c>
      <c r="AL317" s="1028">
        <f>IFERROR(INDEX(G317:R317,1,MATCH(Parametres!$B$3,G$1:R$1,0)-1)*IF(OR(F317="L",F317="S",F317="I"),-1,1),"")</f>
        <v>0</v>
      </c>
      <c r="AM317" s="1028">
        <f t="shared" si="17"/>
        <v>0</v>
      </c>
      <c r="AN317" s="1028">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3" t="str">
        <f t="shared" si="18"/>
        <v>H02952</v>
      </c>
      <c r="AU317" s="599" t="str">
        <f t="shared" si="18"/>
        <v>DIVERS 4 DEPT HERELLE</v>
      </c>
      <c r="AV317" s="1028">
        <f>IFERROR(INDEX(V317:AG317,1,MATCH(Parametres!$B$3,V$1:AG$1,0)-1)*IF(OR(C317="L",C317="S",C317="I"),-1,1),"")</f>
        <v>0</v>
      </c>
      <c r="AW317" s="1028">
        <f t="shared" si="19"/>
        <v>0</v>
      </c>
      <c r="AX317" s="1028">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8" t="str">
        <f t="shared" si="16"/>
        <v>H02960</v>
      </c>
      <c r="AK318" s="1028" t="str">
        <f t="shared" si="16"/>
        <v>LOYER HERELLE 4 DEPTS</v>
      </c>
      <c r="AL318" s="1028">
        <f>IFERROR(INDEX(G318:R318,1,MATCH(Parametres!$B$3,G$1:R$1,0)-1)*IF(OR(F318="L",F318="S",F318="I"),-1,1),"")</f>
        <v>0</v>
      </c>
      <c r="AM318" s="1028">
        <f t="shared" si="17"/>
        <v>0</v>
      </c>
      <c r="AN318" s="1028">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3" t="str">
        <f t="shared" si="18"/>
        <v>H02960</v>
      </c>
      <c r="AU318" s="599" t="str">
        <f t="shared" si="18"/>
        <v>LOYER HERELLE 4 DEPTS</v>
      </c>
      <c r="AV318" s="1028">
        <f>IFERROR(INDEX(V318:AG318,1,MATCH(Parametres!$B$3,V$1:AG$1,0)-1)*IF(OR(C318="L",C318="S",C318="I"),-1,1),"")</f>
        <v>0</v>
      </c>
      <c r="AW318" s="1028">
        <f t="shared" si="19"/>
        <v>0</v>
      </c>
      <c r="AX318" s="1028">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8" t="str">
        <f t="shared" si="16"/>
        <v>H02962</v>
      </c>
      <c r="AK319" s="1028" t="str">
        <f t="shared" si="16"/>
        <v>DIS ENTRETIEN HERELLE</v>
      </c>
      <c r="AL319" s="1028">
        <f>IFERROR(INDEX(G319:R319,1,MATCH(Parametres!$B$3,G$1:R$1,0)-1)*IF(OR(F319="L",F319="S",F319="I"),-1,1),"")</f>
        <v>0</v>
      </c>
      <c r="AM319" s="1028">
        <f t="shared" si="17"/>
        <v>0</v>
      </c>
      <c r="AN319" s="1028">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3" t="str">
        <f t="shared" si="18"/>
        <v>H02962</v>
      </c>
      <c r="AU319" s="599" t="str">
        <f t="shared" si="18"/>
        <v>DIS ENTRETIEN HERELLE</v>
      </c>
      <c r="AV319" s="1028">
        <f>IFERROR(INDEX(V319:AG319,1,MATCH(Parametres!$B$3,V$1:AG$1,0)-1)*IF(OR(C319="L",C319="S",C319="I"),-1,1),"")</f>
        <v>0</v>
      </c>
      <c r="AW319" s="1028">
        <f t="shared" si="19"/>
        <v>0</v>
      </c>
      <c r="AX319" s="1028">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8" t="str">
        <f t="shared" si="16"/>
        <v>H02963</v>
      </c>
      <c r="AK320" s="1028" t="str">
        <f t="shared" si="16"/>
        <v>TAXES HERELLE 4 DEPT</v>
      </c>
      <c r="AL320" s="1028">
        <f>IFERROR(INDEX(G320:R320,1,MATCH(Parametres!$B$3,G$1:R$1,0)-1)*IF(OR(F320="L",F320="S",F320="I"),-1,1),"")</f>
        <v>0</v>
      </c>
      <c r="AM320" s="1028">
        <f t="shared" si="17"/>
        <v>0</v>
      </c>
      <c r="AN320" s="1028">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3" t="str">
        <f t="shared" si="18"/>
        <v>H02963</v>
      </c>
      <c r="AU320" s="599" t="str">
        <f t="shared" si="18"/>
        <v>TAXES HERELLE 4 DEPT</v>
      </c>
      <c r="AV320" s="1028">
        <f>IFERROR(INDEX(V320:AG320,1,MATCH(Parametres!$B$3,V$1:AG$1,0)-1)*IF(OR(C320="L",C320="S",C320="I"),-1,1),"")</f>
        <v>0</v>
      </c>
      <c r="AW320" s="1028">
        <f t="shared" si="19"/>
        <v>0</v>
      </c>
      <c r="AX320" s="1028">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8" t="str">
        <f t="shared" si="16"/>
        <v>H02970</v>
      </c>
      <c r="AK321" s="1028" t="str">
        <f t="shared" si="16"/>
        <v>ASSURANCES HERELLE 4 DEPT</v>
      </c>
      <c r="AL321" s="1028">
        <f>IFERROR(INDEX(G321:R321,1,MATCH(Parametres!$B$3,G$1:R$1,0)-1)*IF(OR(F321="L",F321="S",F321="I"),-1,1),"")</f>
        <v>0</v>
      </c>
      <c r="AM321" s="1028">
        <f t="shared" si="17"/>
        <v>0</v>
      </c>
      <c r="AN321" s="1028">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3" t="str">
        <f t="shared" si="18"/>
        <v>H02970</v>
      </c>
      <c r="AU321" s="599" t="str">
        <f t="shared" si="18"/>
        <v>ASSURANCES HERELLE 4 DEPT</v>
      </c>
      <c r="AV321" s="1028">
        <f>IFERROR(INDEX(V321:AG321,1,MATCH(Parametres!$B$3,V$1:AG$1,0)-1)*IF(OR(C321="L",C321="S",C321="I"),-1,1),"")</f>
        <v>0</v>
      </c>
      <c r="AW321" s="1028">
        <f t="shared" si="19"/>
        <v>0</v>
      </c>
      <c r="AX321" s="1028">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8" t="str">
        <f t="shared" si="16"/>
        <v>H02974</v>
      </c>
      <c r="AK322" s="1028" t="str">
        <f t="shared" si="16"/>
        <v>ELECT. GAZ METRO 4 DEPT</v>
      </c>
      <c r="AL322" s="1028">
        <f>IFERROR(INDEX(G322:R322,1,MATCH(Parametres!$B$3,G$1:R$1,0)-1)*IF(OR(F322="L",F322="S",F322="I"),-1,1),"")</f>
        <v>0</v>
      </c>
      <c r="AM322" s="1028">
        <f t="shared" si="17"/>
        <v>0</v>
      </c>
      <c r="AN322" s="1028">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3" t="str">
        <f t="shared" si="18"/>
        <v>H02974</v>
      </c>
      <c r="AU322" s="599" t="str">
        <f t="shared" si="18"/>
        <v>ELECT. GAZ METRO 4 DEPT</v>
      </c>
      <c r="AV322" s="1028">
        <f>IFERROR(INDEX(V322:AG322,1,MATCH(Parametres!$B$3,V$1:AG$1,0)-1)*IF(OR(C322="L",C322="S",C322="I"),-1,1),"")</f>
        <v>0</v>
      </c>
      <c r="AW322" s="1028">
        <f t="shared" si="19"/>
        <v>0</v>
      </c>
      <c r="AX322" s="1028">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8" t="str">
        <f t="shared" si="16"/>
        <v>H10100</v>
      </c>
      <c r="AK323" s="1028" t="str">
        <f t="shared" si="16"/>
        <v>PETITE CAISSE</v>
      </c>
      <c r="AL323" s="1028">
        <f>IFERROR(INDEX(G323:R323,1,MATCH(Parametres!$B$3,G$1:R$1,0)-1)*IF(OR(F323="L",F323="S",F323="I"),-1,1),"")</f>
        <v>1220</v>
      </c>
      <c r="AM323" s="1028">
        <f t="shared" si="17"/>
        <v>0</v>
      </c>
      <c r="AN323" s="1028">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3" t="str">
        <f t="shared" si="18"/>
        <v>H10100</v>
      </c>
      <c r="AU323" s="599" t="str">
        <f t="shared" si="18"/>
        <v>PETITE CAISSE</v>
      </c>
      <c r="AV323" s="1028">
        <f>IFERROR(INDEX(V323:AG323,1,MATCH(Parametres!$B$3,V$1:AG$1,0)-1)*IF(OR(C323="L",C323="S",C323="I"),-1,1),"")</f>
        <v>0</v>
      </c>
      <c r="AW323" s="1028">
        <f t="shared" si="19"/>
        <v>0</v>
      </c>
      <c r="AX323" s="1028">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8" t="str">
        <f t="shared" ref="AJ324:AK387" si="20">C324</f>
        <v>H10110</v>
      </c>
      <c r="AK324" s="1028" t="str">
        <f t="shared" si="20"/>
        <v>PETITE CAISSE</v>
      </c>
      <c r="AL324" s="1028">
        <f>IFERROR(INDEX(G324:R324,1,MATCH(Parametres!$B$3,G$1:R$1,0)-1)*IF(OR(F324="L",F324="S",F324="I"),-1,1),"")</f>
        <v>0</v>
      </c>
      <c r="AM324" s="1028">
        <f t="shared" ref="AM324:AM387" si="21">AN324-AL324</f>
        <v>0</v>
      </c>
      <c r="AN324" s="1028">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3" t="str">
        <f t="shared" ref="AT324:AU387" si="22">C324</f>
        <v>H10110</v>
      </c>
      <c r="AU324" s="599" t="str">
        <f t="shared" si="22"/>
        <v>PETITE CAISSE</v>
      </c>
      <c r="AV324" s="1028">
        <f>IFERROR(INDEX(V324:AG324,1,MATCH(Parametres!$B$3,V$1:AG$1,0)-1)*IF(OR(C324="L",C324="S",C324="I"),-1,1),"")</f>
        <v>0</v>
      </c>
      <c r="AW324" s="1028">
        <f t="shared" ref="AW324:AW387" si="23">AX324-AV324</f>
        <v>0</v>
      </c>
      <c r="AX324" s="1028">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8" t="str">
        <f t="shared" si="20"/>
        <v>H10120</v>
      </c>
      <c r="AK325" s="1028" t="str">
        <f t="shared" si="20"/>
        <v>PETITE CAISSE SERVICE</v>
      </c>
      <c r="AL325" s="1028">
        <f>IFERROR(INDEX(G325:R325,1,MATCH(Parametres!$B$3,G$1:R$1,0)-1)*IF(OR(F325="L",F325="S",F325="I"),-1,1),"")</f>
        <v>0</v>
      </c>
      <c r="AM325" s="1028">
        <f t="shared" si="21"/>
        <v>0</v>
      </c>
      <c r="AN325" s="1028">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3" t="str">
        <f t="shared" si="22"/>
        <v>H10120</v>
      </c>
      <c r="AU325" s="599" t="str">
        <f t="shared" si="22"/>
        <v>PETITE CAISSE SERVICE</v>
      </c>
      <c r="AV325" s="1028">
        <f>IFERROR(INDEX(V325:AG325,1,MATCH(Parametres!$B$3,V$1:AG$1,0)-1)*IF(OR(C325="L",C325="S",C325="I"),-1,1),"")</f>
        <v>0</v>
      </c>
      <c r="AW325" s="1028">
        <f t="shared" si="23"/>
        <v>0</v>
      </c>
      <c r="AX325" s="1028">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8" t="str">
        <f t="shared" si="20"/>
        <v>H10200</v>
      </c>
      <c r="AK326" s="1028" t="str">
        <f t="shared" si="20"/>
        <v>ENCAISSE</v>
      </c>
      <c r="AL326" s="1028">
        <f>IFERROR(INDEX(G326:R326,1,MATCH(Parametres!$B$3,G$1:R$1,0)-1)*IF(OR(F326="L",F326="S",F326="I"),-1,1),"")</f>
        <v>0</v>
      </c>
      <c r="AM326" s="1028">
        <f t="shared" si="21"/>
        <v>0</v>
      </c>
      <c r="AN326" s="1028">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3" t="str">
        <f t="shared" si="22"/>
        <v>H10200</v>
      </c>
      <c r="AU326" s="599" t="str">
        <f t="shared" si="22"/>
        <v>ENCAISSE</v>
      </c>
      <c r="AV326" s="1028">
        <f>IFERROR(INDEX(V326:AG326,1,MATCH(Parametres!$B$3,V$1:AG$1,0)-1)*IF(OR(C326="L",C326="S",C326="I"),-1,1),"")</f>
        <v>0</v>
      </c>
      <c r="AW326" s="1028">
        <f t="shared" si="23"/>
        <v>0</v>
      </c>
      <c r="AX326" s="1028">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8" t="str">
        <f t="shared" si="20"/>
        <v>H10256</v>
      </c>
      <c r="AK327" s="1028" t="str">
        <f t="shared" si="20"/>
        <v>TEMPO GL POUR CRE</v>
      </c>
      <c r="AL327" s="1028">
        <f>IFERROR(INDEX(G327:R327,1,MATCH(Parametres!$B$3,G$1:R$1,0)-1)*IF(OR(F327="L",F327="S",F327="I"),-1,1),"")</f>
        <v>0</v>
      </c>
      <c r="AM327" s="1028">
        <f t="shared" si="21"/>
        <v>0</v>
      </c>
      <c r="AN327" s="1028">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3" t="str">
        <f t="shared" si="22"/>
        <v>H10256</v>
      </c>
      <c r="AU327" s="599" t="str">
        <f t="shared" si="22"/>
        <v>TEMPO GL POUR CRE</v>
      </c>
      <c r="AV327" s="1028">
        <f>IFERROR(INDEX(V327:AG327,1,MATCH(Parametres!$B$3,V$1:AG$1,0)-1)*IF(OR(C327="L",C327="S",C327="I"),-1,1),"")</f>
        <v>0</v>
      </c>
      <c r="AW327" s="1028">
        <f t="shared" si="23"/>
        <v>0</v>
      </c>
      <c r="AX327" s="1028">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8" t="str">
        <f t="shared" si="20"/>
        <v>H10257</v>
      </c>
      <c r="AK328" s="1028" t="str">
        <f t="shared" si="20"/>
        <v>TEMPO GL POUR CAP</v>
      </c>
      <c r="AL328" s="1028">
        <f>IFERROR(INDEX(G328:R328,1,MATCH(Parametres!$B$3,G$1:R$1,0)-1)*IF(OR(F328="L",F328="S",F328="I"),-1,1),"")</f>
        <v>0</v>
      </c>
      <c r="AM328" s="1028">
        <f t="shared" si="21"/>
        <v>0</v>
      </c>
      <c r="AN328" s="1028">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3" t="str">
        <f t="shared" si="22"/>
        <v>H10257</v>
      </c>
      <c r="AU328" s="599" t="str">
        <f t="shared" si="22"/>
        <v>TEMPO GL POUR CAP</v>
      </c>
      <c r="AV328" s="1028">
        <f>IFERROR(INDEX(V328:AG328,1,MATCH(Parametres!$B$3,V$1:AG$1,0)-1)*IF(OR(C328="L",C328="S",C328="I"),-1,1),"")</f>
        <v>0</v>
      </c>
      <c r="AW328" s="1028">
        <f t="shared" si="23"/>
        <v>0</v>
      </c>
      <c r="AX328" s="1028">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8" t="str">
        <f t="shared" si="20"/>
        <v>H10300</v>
      </c>
      <c r="AK329" s="1028" t="str">
        <f t="shared" si="20"/>
        <v>BULK</v>
      </c>
      <c r="AL329" s="1028">
        <f>IFERROR(INDEX(G329:R329,1,MATCH(Parametres!$B$3,G$1:R$1,0)-1)*IF(OR(F329="L",F329="S",F329="I"),-1,1),"")</f>
        <v>0</v>
      </c>
      <c r="AM329" s="1028">
        <f t="shared" si="21"/>
        <v>0</v>
      </c>
      <c r="AN329" s="1028">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3" t="str">
        <f t="shared" si="22"/>
        <v>H10300</v>
      </c>
      <c r="AU329" s="599" t="str">
        <f t="shared" si="22"/>
        <v>BULK</v>
      </c>
      <c r="AV329" s="1028">
        <f>IFERROR(INDEX(V329:AG329,1,MATCH(Parametres!$B$3,V$1:AG$1,0)-1)*IF(OR(C329="L",C329="S",C329="I"),-1,1),"")</f>
        <v>0</v>
      </c>
      <c r="AW329" s="1028">
        <f t="shared" si="23"/>
        <v>0</v>
      </c>
      <c r="AX329" s="1028">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8" t="str">
        <f t="shared" si="20"/>
        <v>H10400</v>
      </c>
      <c r="AK330" s="1028" t="str">
        <f t="shared" si="20"/>
        <v>BANQUE TD CANADA TRUST</v>
      </c>
      <c r="AL330" s="1028">
        <f>IFERROR(INDEX(G330:R330,1,MATCH(Parametres!$B$3,G$1:R$1,0)-1)*IF(OR(F330="L",F330="S",F330="I"),-1,1),"")</f>
        <v>1488808.68</v>
      </c>
      <c r="AM330" s="1028">
        <f t="shared" si="21"/>
        <v>155450.20999999996</v>
      </c>
      <c r="AN330" s="1028">
        <f>INDEX(G330:R330,1,MATCH(Parametres!$B$3,G$1:R$1,0))*IF(OR(F330="L",F330="S",F330="I"),-1,1)</f>
        <v>1644258.89</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3" t="str">
        <f t="shared" si="22"/>
        <v>H10400</v>
      </c>
      <c r="AU330" s="599" t="str">
        <f t="shared" si="22"/>
        <v>BANQUE TD CANADA TRUST</v>
      </c>
      <c r="AV330" s="1028">
        <f>IFERROR(INDEX(V330:AG330,1,MATCH(Parametres!$B$3,V$1:AG$1,0)-1)*IF(OR(C330="L",C330="S",C330="I"),-1,1),"")</f>
        <v>0</v>
      </c>
      <c r="AW330" s="1028">
        <f t="shared" si="23"/>
        <v>0</v>
      </c>
      <c r="AX330" s="1028">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8" t="str">
        <f t="shared" si="20"/>
        <v>H10500</v>
      </c>
      <c r="AK331" s="1028" t="str">
        <f t="shared" si="20"/>
        <v>RBC NO 2</v>
      </c>
      <c r="AL331" s="1028">
        <f>IFERROR(INDEX(G331:R331,1,MATCH(Parametres!$B$3,G$1:R$1,0)-1)*IF(OR(F331="L",F331="S",F331="I"),-1,1),"")</f>
        <v>0</v>
      </c>
      <c r="AM331" s="1028">
        <f t="shared" si="21"/>
        <v>0</v>
      </c>
      <c r="AN331" s="1028">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3" t="str">
        <f t="shared" si="22"/>
        <v>H10500</v>
      </c>
      <c r="AU331" s="599" t="str">
        <f t="shared" si="22"/>
        <v>RBC NO 2</v>
      </c>
      <c r="AV331" s="1028">
        <f>IFERROR(INDEX(V331:AG331,1,MATCH(Parametres!$B$3,V$1:AG$1,0)-1)*IF(OR(C331="L",C331="S",C331="I"),-1,1),"")</f>
        <v>0</v>
      </c>
      <c r="AW331" s="1028">
        <f t="shared" si="23"/>
        <v>0</v>
      </c>
      <c r="AX331" s="1028">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8" t="str">
        <f t="shared" si="20"/>
        <v>H10600</v>
      </c>
      <c r="AK332" s="1028" t="str">
        <f t="shared" si="20"/>
        <v>BANQUE RBC</v>
      </c>
      <c r="AL332" s="1028">
        <f>IFERROR(INDEX(G332:R332,1,MATCH(Parametres!$B$3,G$1:R$1,0)-1)*IF(OR(F332="L",F332="S",F332="I"),-1,1),"")</f>
        <v>0</v>
      </c>
      <c r="AM332" s="1028">
        <f t="shared" si="21"/>
        <v>0</v>
      </c>
      <c r="AN332" s="1028">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3" t="str">
        <f t="shared" si="22"/>
        <v>H10600</v>
      </c>
      <c r="AU332" s="599" t="str">
        <f t="shared" si="22"/>
        <v>BANQUE RBC</v>
      </c>
      <c r="AV332" s="1028">
        <f>IFERROR(INDEX(V332:AG332,1,MATCH(Parametres!$B$3,V$1:AG$1,0)-1)*IF(OR(C332="L",C332="S",C332="I"),-1,1),"")</f>
        <v>0</v>
      </c>
      <c r="AW332" s="1028">
        <f t="shared" si="23"/>
        <v>0</v>
      </c>
      <c r="AX332" s="1028">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8" t="str">
        <f t="shared" si="20"/>
        <v>H10700</v>
      </c>
      <c r="AK333" s="1028" t="str">
        <f t="shared" si="20"/>
        <v>CONTRAT FINANCE TRASIT</v>
      </c>
      <c r="AL333" s="1028">
        <f>IFERROR(INDEX(G333:R333,1,MATCH(Parametres!$B$3,G$1:R$1,0)-1)*IF(OR(F333="L",F333="S",F333="I"),-1,1),"")</f>
        <v>36264.07</v>
      </c>
      <c r="AM333" s="1028">
        <f t="shared" si="21"/>
        <v>-36264.07</v>
      </c>
      <c r="AN333" s="1028">
        <f>INDEX(G333:R333,1,MATCH(Parametres!$B$3,G$1:R$1,0))*IF(OR(F333="L",F333="S",F333="I"),-1,1)</f>
        <v>0</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3" t="str">
        <f t="shared" si="22"/>
        <v>H10700</v>
      </c>
      <c r="AU333" s="599" t="str">
        <f t="shared" si="22"/>
        <v>CONTRAT FINANCE TRASIT</v>
      </c>
      <c r="AV333" s="1028">
        <f>IFERROR(INDEX(V333:AG333,1,MATCH(Parametres!$B$3,V$1:AG$1,0)-1)*IF(OR(C333="L",C333="S",C333="I"),-1,1),"")</f>
        <v>0</v>
      </c>
      <c r="AW333" s="1028">
        <f t="shared" si="23"/>
        <v>0</v>
      </c>
      <c r="AX333" s="1028">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8" t="str">
        <f t="shared" si="20"/>
        <v>H10800</v>
      </c>
      <c r="AK334" s="1028" t="str">
        <f t="shared" si="20"/>
        <v>TITRES NEGOCIABLES</v>
      </c>
      <c r="AL334" s="1028">
        <f>IFERROR(INDEX(G334:R334,1,MATCH(Parametres!$B$3,G$1:R$1,0)-1)*IF(OR(F334="L",F334="S",F334="I"),-1,1),"")</f>
        <v>0</v>
      </c>
      <c r="AM334" s="1028">
        <f t="shared" si="21"/>
        <v>0</v>
      </c>
      <c r="AN334" s="1028">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3" t="str">
        <f t="shared" si="22"/>
        <v>H10800</v>
      </c>
      <c r="AU334" s="599" t="str">
        <f t="shared" si="22"/>
        <v>TITRES NEGOCIABLES</v>
      </c>
      <c r="AV334" s="1028">
        <f>IFERROR(INDEX(V334:AG334,1,MATCH(Parametres!$B$3,V$1:AG$1,0)-1)*IF(OR(C334="L",C334="S",C334="I"),-1,1),"")</f>
        <v>0</v>
      </c>
      <c r="AW334" s="1028">
        <f t="shared" si="23"/>
        <v>0</v>
      </c>
      <c r="AX334" s="1028">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8" t="str">
        <f t="shared" si="20"/>
        <v>H10900</v>
      </c>
      <c r="AK335" s="1028" t="str">
        <f t="shared" si="20"/>
        <v>VENTES AU COMPTANT</v>
      </c>
      <c r="AL335" s="1028">
        <f>IFERROR(INDEX(G335:R335,1,MATCH(Parametres!$B$3,G$1:R$1,0)-1)*IF(OR(F335="L",F335="S",F335="I"),-1,1),"")</f>
        <v>1262.22</v>
      </c>
      <c r="AM335" s="1028">
        <f t="shared" si="21"/>
        <v>-2064.46</v>
      </c>
      <c r="AN335" s="1028">
        <f>INDEX(G335:R335,1,MATCH(Parametres!$B$3,G$1:R$1,0))*IF(OR(F335="L",F335="S",F335="I"),-1,1)</f>
        <v>-802.24</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3" t="str">
        <f t="shared" si="22"/>
        <v>H10900</v>
      </c>
      <c r="AU335" s="599" t="str">
        <f t="shared" si="22"/>
        <v>VENTES AU COMPTANT</v>
      </c>
      <c r="AV335" s="1028">
        <f>IFERROR(INDEX(V335:AG335,1,MATCH(Parametres!$B$3,V$1:AG$1,0)-1)*IF(OR(C335="L",C335="S",C335="I"),-1,1),"")</f>
        <v>0</v>
      </c>
      <c r="AW335" s="1028">
        <f t="shared" si="23"/>
        <v>0</v>
      </c>
      <c r="AX335" s="1028">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8" t="str">
        <f t="shared" si="20"/>
        <v>H11000</v>
      </c>
      <c r="AK336" s="1028" t="str">
        <f t="shared" si="20"/>
        <v>COMPTE PROV. IMM.</v>
      </c>
      <c r="AL336" s="1028">
        <f>IFERROR(INDEX(G336:R336,1,MATCH(Parametres!$B$3,G$1:R$1,0)-1)*IF(OR(F336="L",F336="S",F336="I"),-1,1),"")</f>
        <v>257.58999999999997</v>
      </c>
      <c r="AM336" s="1028">
        <f t="shared" si="21"/>
        <v>0</v>
      </c>
      <c r="AN336" s="1028">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3" t="str">
        <f t="shared" si="22"/>
        <v>H11000</v>
      </c>
      <c r="AU336" s="599" t="str">
        <f t="shared" si="22"/>
        <v>COMPTE PROV. IMM.</v>
      </c>
      <c r="AV336" s="1028">
        <f>IFERROR(INDEX(V336:AG336,1,MATCH(Parametres!$B$3,V$1:AG$1,0)-1)*IF(OR(C336="L",C336="S",C336="I"),-1,1),"")</f>
        <v>0</v>
      </c>
      <c r="AW336" s="1028">
        <f t="shared" si="23"/>
        <v>0</v>
      </c>
      <c r="AX336" s="1028">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8" t="str">
        <f t="shared" si="20"/>
        <v>H11100</v>
      </c>
      <c r="AK337" s="1028" t="str">
        <f t="shared" si="20"/>
        <v>AUTRES</v>
      </c>
      <c r="AL337" s="1028">
        <f>IFERROR(INDEX(G337:R337,1,MATCH(Parametres!$B$3,G$1:R$1,0)-1)*IF(OR(F337="L",F337="S",F337="I"),-1,1),"")</f>
        <v>0</v>
      </c>
      <c r="AM337" s="1028">
        <f t="shared" si="21"/>
        <v>0</v>
      </c>
      <c r="AN337" s="1028">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3" t="str">
        <f t="shared" si="22"/>
        <v>H11100</v>
      </c>
      <c r="AU337" s="599" t="str">
        <f t="shared" si="22"/>
        <v>AUTRES</v>
      </c>
      <c r="AV337" s="1028">
        <f>IFERROR(INDEX(V337:AG337,1,MATCH(Parametres!$B$3,V$1:AG$1,0)-1)*IF(OR(C337="L",C337="S",C337="I"),-1,1),"")</f>
        <v>0</v>
      </c>
      <c r="AW337" s="1028">
        <f t="shared" si="23"/>
        <v>0</v>
      </c>
      <c r="AX337" s="1028">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8" t="str">
        <f t="shared" si="20"/>
        <v>H11300</v>
      </c>
      <c r="AK338" s="1028" t="str">
        <f t="shared" si="20"/>
        <v>RECEVABLES DE CIBC</v>
      </c>
      <c r="AL338" s="1028">
        <f>IFERROR(INDEX(G338:R338,1,MATCH(Parametres!$B$3,G$1:R$1,0)-1)*IF(OR(F338="L",F338="S",F338="I"),-1,1),"")</f>
        <v>0</v>
      </c>
      <c r="AM338" s="1028">
        <f t="shared" si="21"/>
        <v>0</v>
      </c>
      <c r="AN338" s="1028">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3" t="str">
        <f t="shared" si="22"/>
        <v>H11300</v>
      </c>
      <c r="AU338" s="599" t="str">
        <f t="shared" si="22"/>
        <v>RECEVABLES DE CIBC</v>
      </c>
      <c r="AV338" s="1028">
        <f>IFERROR(INDEX(V338:AG338,1,MATCH(Parametres!$B$3,V$1:AG$1,0)-1)*IF(OR(C338="L",C338="S",C338="I"),-1,1),"")</f>
        <v>0</v>
      </c>
      <c r="AW338" s="1028">
        <f t="shared" si="23"/>
        <v>0</v>
      </c>
      <c r="AX338" s="1028">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8" t="str">
        <f t="shared" si="20"/>
        <v>H11400</v>
      </c>
      <c r="AK339" s="1028" t="str">
        <f t="shared" si="20"/>
        <v>RECEVABLES NETS - LOC.</v>
      </c>
      <c r="AL339" s="1028">
        <f>IFERROR(INDEX(G339:R339,1,MATCH(Parametres!$B$3,G$1:R$1,0)-1)*IF(OR(F339="L",F339="S",F339="I"),-1,1),"")</f>
        <v>0</v>
      </c>
      <c r="AM339" s="1028">
        <f t="shared" si="21"/>
        <v>0</v>
      </c>
      <c r="AN339" s="1028">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3" t="str">
        <f t="shared" si="22"/>
        <v>H11400</v>
      </c>
      <c r="AU339" s="599" t="str">
        <f t="shared" si="22"/>
        <v>RECEVABLES NETS - LOC.</v>
      </c>
      <c r="AV339" s="1028">
        <f>IFERROR(INDEX(V339:AG339,1,MATCH(Parametres!$B$3,V$1:AG$1,0)-1)*IF(OR(C339="L",C339="S",C339="I"),-1,1),"")</f>
        <v>0</v>
      </c>
      <c r="AW339" s="1028">
        <f t="shared" si="23"/>
        <v>0</v>
      </c>
      <c r="AX339" s="1028">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8" t="str">
        <f t="shared" si="20"/>
        <v>H11500</v>
      </c>
      <c r="AK340" s="1028" t="str">
        <f t="shared" si="20"/>
        <v>A/R PIECE &amp; SERVICE</v>
      </c>
      <c r="AL340" s="1028">
        <f>IFERROR(INDEX(G340:R340,1,MATCH(Parametres!$B$3,G$1:R$1,0)-1)*IF(OR(F340="L",F340="S",F340="I"),-1,1),"")</f>
        <v>472055.05</v>
      </c>
      <c r="AM340" s="1028">
        <f t="shared" si="21"/>
        <v>74015.669999999984</v>
      </c>
      <c r="AN340" s="1028">
        <f>INDEX(G340:R340,1,MATCH(Parametres!$B$3,G$1:R$1,0))*IF(OR(F340="L",F340="S",F340="I"),-1,1)</f>
        <v>546070.72</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3" t="str">
        <f t="shared" si="22"/>
        <v>H11500</v>
      </c>
      <c r="AU340" s="599" t="str">
        <f t="shared" si="22"/>
        <v>A/R PIECE &amp; SERVICE</v>
      </c>
      <c r="AV340" s="1028">
        <f>IFERROR(INDEX(V340:AG340,1,MATCH(Parametres!$B$3,V$1:AG$1,0)-1)*IF(OR(C340="L",C340="S",C340="I"),-1,1),"")</f>
        <v>0</v>
      </c>
      <c r="AW340" s="1028">
        <f t="shared" si="23"/>
        <v>0</v>
      </c>
      <c r="AX340" s="1028">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8" t="str">
        <f t="shared" si="20"/>
        <v>H11510</v>
      </c>
      <c r="AK341" s="1028" t="str">
        <f t="shared" si="20"/>
        <v>A/R FORTUNE</v>
      </c>
      <c r="AL341" s="1028">
        <f>IFERROR(INDEX(G341:R341,1,MATCH(Parametres!$B$3,G$1:R$1,0)-1)*IF(OR(F341="L",F341="S",F341="I"),-1,1),"")</f>
        <v>0</v>
      </c>
      <c r="AM341" s="1028">
        <f t="shared" si="21"/>
        <v>0</v>
      </c>
      <c r="AN341" s="1028">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3" t="str">
        <f t="shared" si="22"/>
        <v>H11510</v>
      </c>
      <c r="AU341" s="599" t="str">
        <f t="shared" si="22"/>
        <v>A/R FORTUNE</v>
      </c>
      <c r="AV341" s="1028">
        <f>IFERROR(INDEX(V341:AG341,1,MATCH(Parametres!$B$3,V$1:AG$1,0)-1)*IF(OR(C341="L",C341="S",C341="I"),-1,1),"")</f>
        <v>0</v>
      </c>
      <c r="AW341" s="1028">
        <f t="shared" si="23"/>
        <v>0</v>
      </c>
      <c r="AX341" s="1028">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8" t="str">
        <f t="shared" si="20"/>
        <v>H11520</v>
      </c>
      <c r="AK342" s="1028" t="str">
        <f t="shared" si="20"/>
        <v>RABAIS VENTE ENT SERVICE</v>
      </c>
      <c r="AL342" s="1028">
        <f>IFERROR(INDEX(G342:R342,1,MATCH(Parametres!$B$3,G$1:R$1,0)-1)*IF(OR(F342="L",F342="S",F342="I"),-1,1),"")</f>
        <v>-2098.4</v>
      </c>
      <c r="AM342" s="1028">
        <f t="shared" si="21"/>
        <v>-1141.4299999999998</v>
      </c>
      <c r="AN342" s="1028">
        <f>INDEX(G342:R342,1,MATCH(Parametres!$B$3,G$1:R$1,0))*IF(OR(F342="L",F342="S",F342="I"),-1,1)</f>
        <v>-3239.83</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3" t="str">
        <f t="shared" si="22"/>
        <v>H11520</v>
      </c>
      <c r="AU342" s="599" t="str">
        <f t="shared" si="22"/>
        <v>RABAIS VENTE ENT SERVICE</v>
      </c>
      <c r="AV342" s="1028">
        <f>IFERROR(INDEX(V342:AG342,1,MATCH(Parametres!$B$3,V$1:AG$1,0)-1)*IF(OR(C342="L",C342="S",C342="I"),-1,1),"")</f>
        <v>0</v>
      </c>
      <c r="AW342" s="1028">
        <f t="shared" si="23"/>
        <v>0</v>
      </c>
      <c r="AX342" s="1028">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8" t="str">
        <f t="shared" si="20"/>
        <v>H11530</v>
      </c>
      <c r="AK343" s="1028" t="str">
        <f t="shared" si="20"/>
        <v>RABAIS CHANG HUILE GRAT</v>
      </c>
      <c r="AL343" s="1028">
        <f>IFERROR(INDEX(G343:R343,1,MATCH(Parametres!$B$3,G$1:R$1,0)-1)*IF(OR(F343="L",F343="S",F343="I"),-1,1),"")</f>
        <v>0</v>
      </c>
      <c r="AM343" s="1028">
        <f t="shared" si="21"/>
        <v>0</v>
      </c>
      <c r="AN343" s="1028">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3" t="str">
        <f t="shared" si="22"/>
        <v>H11530</v>
      </c>
      <c r="AU343" s="599" t="str">
        <f t="shared" si="22"/>
        <v>RABAIS CHANG HUILE GRAT</v>
      </c>
      <c r="AV343" s="1028">
        <f>IFERROR(INDEX(V343:AG343,1,MATCH(Parametres!$B$3,V$1:AG$1,0)-1)*IF(OR(C343="L",C343="S",C343="I"),-1,1),"")</f>
        <v>0</v>
      </c>
      <c r="AW343" s="1028">
        <f t="shared" si="23"/>
        <v>0</v>
      </c>
      <c r="AX343" s="1028">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8" t="str">
        <f t="shared" si="20"/>
        <v>H11540</v>
      </c>
      <c r="AK344" s="1028" t="str">
        <f t="shared" si="20"/>
        <v>CREDIT PIECE ET SERVICE</v>
      </c>
      <c r="AL344" s="1028">
        <f>IFERROR(INDEX(G344:R344,1,MATCH(Parametres!$B$3,G$1:R$1,0)-1)*IF(OR(F344="L",F344="S",F344="I"),-1,1),"")</f>
        <v>-1377.37</v>
      </c>
      <c r="AM344" s="1028">
        <f t="shared" si="21"/>
        <v>18.949999999999818</v>
      </c>
      <c r="AN344" s="1028">
        <f>INDEX(G344:R344,1,MATCH(Parametres!$B$3,G$1:R$1,0))*IF(OR(F344="L",F344="S",F344="I"),-1,1)</f>
        <v>-1358.42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3" t="str">
        <f t="shared" si="22"/>
        <v>H11540</v>
      </c>
      <c r="AU344" s="599" t="str">
        <f t="shared" si="22"/>
        <v>CREDIT PIECE ET SERVICE</v>
      </c>
      <c r="AV344" s="1028">
        <f>IFERROR(INDEX(V344:AG344,1,MATCH(Parametres!$B$3,V$1:AG$1,0)-1)*IF(OR(C344="L",C344="S",C344="I"),-1,1),"")</f>
        <v>0</v>
      </c>
      <c r="AW344" s="1028">
        <f t="shared" si="23"/>
        <v>0</v>
      </c>
      <c r="AX344" s="1028">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8" t="str">
        <f t="shared" si="20"/>
        <v>H11550</v>
      </c>
      <c r="AK345" s="1028" t="str">
        <f t="shared" si="20"/>
        <v>COMPTE RSV CREDIT FUTUR</v>
      </c>
      <c r="AL345" s="1028">
        <f>IFERROR(INDEX(G345:R345,1,MATCH(Parametres!$B$3,G$1:R$1,0)-1)*IF(OR(F345="L",F345="S",F345="I"),-1,1),"")</f>
        <v>0</v>
      </c>
      <c r="AM345" s="1028">
        <f t="shared" si="21"/>
        <v>0</v>
      </c>
      <c r="AN345" s="1028">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3" t="str">
        <f t="shared" si="22"/>
        <v>H11550</v>
      </c>
      <c r="AU345" s="599" t="str">
        <f t="shared" si="22"/>
        <v>COMPTE RSV CREDIT FUTUR</v>
      </c>
      <c r="AV345" s="1028">
        <f>IFERROR(INDEX(V345:AG345,1,MATCH(Parametres!$B$3,V$1:AG$1,0)-1)*IF(OR(C345="L",C345="S",C345="I"),-1,1),"")</f>
        <v>0</v>
      </c>
      <c r="AW345" s="1028">
        <f t="shared" si="23"/>
        <v>0</v>
      </c>
      <c r="AX345" s="1028">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8" t="str">
        <f t="shared" si="20"/>
        <v>H11600</v>
      </c>
      <c r="AK346" s="1028" t="str">
        <f t="shared" si="20"/>
        <v>COMPTES VEHICULE A REC.</v>
      </c>
      <c r="AL346" s="1028">
        <f>IFERROR(INDEX(G346:R346,1,MATCH(Parametres!$B$3,G$1:R$1,0)-1)*IF(OR(F346="L",F346="S",F346="I"),-1,1),"")</f>
        <v>-16803.27</v>
      </c>
      <c r="AM346" s="1028">
        <f t="shared" si="21"/>
        <v>242861.61</v>
      </c>
      <c r="AN346" s="1028">
        <f>INDEX(G346:R346,1,MATCH(Parametres!$B$3,G$1:R$1,0))*IF(OR(F346="L",F346="S",F346="I"),-1,1)</f>
        <v>226058.34</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3" t="str">
        <f t="shared" si="22"/>
        <v>H11600</v>
      </c>
      <c r="AU346" s="599" t="str">
        <f t="shared" si="22"/>
        <v>COMPTES VEHICULE A REC.</v>
      </c>
      <c r="AV346" s="1028">
        <f>IFERROR(INDEX(V346:AG346,1,MATCH(Parametres!$B$3,V$1:AG$1,0)-1)*IF(OR(C346="L",C346="S",C346="I"),-1,1),"")</f>
        <v>0</v>
      </c>
      <c r="AW346" s="1028">
        <f t="shared" si="23"/>
        <v>0</v>
      </c>
      <c r="AX346" s="1028">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8" t="str">
        <f t="shared" si="20"/>
        <v>H11601</v>
      </c>
      <c r="AK347" s="1028" t="str">
        <f t="shared" si="20"/>
        <v>A RECEVOIR VENDEUR</v>
      </c>
      <c r="AL347" s="1028">
        <f>IFERROR(INDEX(G347:R347,1,MATCH(Parametres!$B$3,G$1:R$1,0)-1)*IF(OR(F347="L",F347="S",F347="I"),-1,1),"")</f>
        <v>26857.38</v>
      </c>
      <c r="AM347" s="1028">
        <f t="shared" si="21"/>
        <v>0</v>
      </c>
      <c r="AN347" s="1028">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3" t="str">
        <f t="shared" si="22"/>
        <v>H11601</v>
      </c>
      <c r="AU347" s="599" t="str">
        <f t="shared" si="22"/>
        <v>A RECEVOIR VENDEUR</v>
      </c>
      <c r="AV347" s="1028">
        <f>IFERROR(INDEX(V347:AG347,1,MATCH(Parametres!$B$3,V$1:AG$1,0)-1)*IF(OR(C347="L",C347="S",C347="I"),-1,1),"")</f>
        <v>0</v>
      </c>
      <c r="AW347" s="1028">
        <f t="shared" si="23"/>
        <v>0</v>
      </c>
      <c r="AX347" s="1028">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8" t="str">
        <f t="shared" si="20"/>
        <v>H11610</v>
      </c>
      <c r="AK348" s="1028" t="str">
        <f t="shared" si="20"/>
        <v>COMPTES VEHICULE A REC.</v>
      </c>
      <c r="AL348" s="1028">
        <f>IFERROR(INDEX(G348:R348,1,MATCH(Parametres!$B$3,G$1:R$1,0)-1)*IF(OR(F348="L",F348="S",F348="I"),-1,1),"")</f>
        <v>0</v>
      </c>
      <c r="AM348" s="1028">
        <f t="shared" si="21"/>
        <v>0</v>
      </c>
      <c r="AN348" s="1028">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3" t="str">
        <f t="shared" si="22"/>
        <v>H11610</v>
      </c>
      <c r="AU348" s="599" t="str">
        <f t="shared" si="22"/>
        <v>COMPTES VEHICULE A REC.</v>
      </c>
      <c r="AV348" s="1028">
        <f>IFERROR(INDEX(V348:AG348,1,MATCH(Parametres!$B$3,V$1:AG$1,0)-1)*IF(OR(C348="L",C348="S",C348="I"),-1,1),"")</f>
        <v>0</v>
      </c>
      <c r="AW348" s="1028">
        <f t="shared" si="23"/>
        <v>0</v>
      </c>
      <c r="AX348" s="1028">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8" t="str">
        <f t="shared" si="20"/>
        <v>H11700</v>
      </c>
      <c r="AK349" s="1028" t="str">
        <f t="shared" si="20"/>
        <v>COMPTE A RECEVOIR  H.A.C.</v>
      </c>
      <c r="AL349" s="1028">
        <f>IFERROR(INDEX(G349:R349,1,MATCH(Parametres!$B$3,G$1:R$1,0)-1)*IF(OR(F349="L",F349="S",F349="I"),-1,1),"")</f>
        <v>185979.46</v>
      </c>
      <c r="AM349" s="1028">
        <f t="shared" si="21"/>
        <v>-64312.999999999985</v>
      </c>
      <c r="AN349" s="1028">
        <f>INDEX(G349:R349,1,MATCH(Parametres!$B$3,G$1:R$1,0))*IF(OR(F349="L",F349="S",F349="I"),-1,1)</f>
        <v>121666.46</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3" t="str">
        <f t="shared" si="22"/>
        <v>H11700</v>
      </c>
      <c r="AU349" s="599" t="str">
        <f t="shared" si="22"/>
        <v>COMPTE A RECEVOIR  H.A.C.</v>
      </c>
      <c r="AV349" s="1028">
        <f>IFERROR(INDEX(V349:AG349,1,MATCH(Parametres!$B$3,V$1:AG$1,0)-1)*IF(OR(C349="L",C349="S",C349="I"),-1,1),"")</f>
        <v>0</v>
      </c>
      <c r="AW349" s="1028">
        <f t="shared" si="23"/>
        <v>0</v>
      </c>
      <c r="AX349" s="1028">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8" t="str">
        <f t="shared" si="20"/>
        <v>H11701</v>
      </c>
      <c r="AK350" s="1028" t="str">
        <f t="shared" si="20"/>
        <v>CONTRIBUTION DEALER H.A.C</v>
      </c>
      <c r="AL350" s="1028">
        <f>IFERROR(INDEX(G350:R350,1,MATCH(Parametres!$B$3,G$1:R$1,0)-1)*IF(OR(F350="L",F350="S",F350="I"),-1,1),"")</f>
        <v>-19372</v>
      </c>
      <c r="AM350" s="1028">
        <f t="shared" si="21"/>
        <v>-5511</v>
      </c>
      <c r="AN350" s="1028">
        <f>INDEX(G350:R350,1,MATCH(Parametres!$B$3,G$1:R$1,0))*IF(OR(F350="L",F350="S",F350="I"),-1,1)</f>
        <v>-24883</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3" t="str">
        <f t="shared" si="22"/>
        <v>H11701</v>
      </c>
      <c r="AU350" s="599" t="str">
        <f t="shared" si="22"/>
        <v>CONTRIBUTION DEALER H.A.C</v>
      </c>
      <c r="AV350" s="1028">
        <f>IFERROR(INDEX(V350:AG350,1,MATCH(Parametres!$B$3,V$1:AG$1,0)-1)*IF(OR(C350="L",C350="S",C350="I"),-1,1),"")</f>
        <v>0</v>
      </c>
      <c r="AW350" s="1028">
        <f t="shared" si="23"/>
        <v>0</v>
      </c>
      <c r="AX350" s="1028">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8" t="str">
        <f t="shared" si="20"/>
        <v>H11702</v>
      </c>
      <c r="AK351" s="1028" t="str">
        <f t="shared" si="20"/>
        <v>HOLDBACK A RECEVOIR</v>
      </c>
      <c r="AL351" s="1028">
        <f>IFERROR(INDEX(G351:R351,1,MATCH(Parametres!$B$3,G$1:R$1,0)-1)*IF(OR(F351="L",F351="S",F351="I"),-1,1),"")</f>
        <v>-63604</v>
      </c>
      <c r="AM351" s="1028">
        <f t="shared" si="21"/>
        <v>614</v>
      </c>
      <c r="AN351" s="1028">
        <f>INDEX(G351:R351,1,MATCH(Parametres!$B$3,G$1:R$1,0))*IF(OR(F351="L",F351="S",F351="I"),-1,1)</f>
        <v>-62990</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3" t="str">
        <f t="shared" si="22"/>
        <v>H11702</v>
      </c>
      <c r="AU351" s="599" t="str">
        <f t="shared" si="22"/>
        <v>HOLDBACK A RECEVOIR</v>
      </c>
      <c r="AV351" s="1028">
        <f>IFERROR(INDEX(V351:AG351,1,MATCH(Parametres!$B$3,V$1:AG$1,0)-1)*IF(OR(C351="L",C351="S",C351="I"),-1,1),"")</f>
        <v>0</v>
      </c>
      <c r="AW351" s="1028">
        <f t="shared" si="23"/>
        <v>0</v>
      </c>
      <c r="AX351" s="1028">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8" t="str">
        <f t="shared" si="20"/>
        <v>H11710</v>
      </c>
      <c r="AK352" s="1028" t="str">
        <f t="shared" si="20"/>
        <v>PDI A VENIR</v>
      </c>
      <c r="AL352" s="1028">
        <f>IFERROR(INDEX(G352:R352,1,MATCH(Parametres!$B$3,G$1:R$1,0)-1)*IF(OR(F352="L",F352="S",F352="I"),-1,1),"")</f>
        <v>5997.34</v>
      </c>
      <c r="AM352" s="1028">
        <f t="shared" si="21"/>
        <v>3853.49</v>
      </c>
      <c r="AN352" s="1028">
        <f>INDEX(G352:R352,1,MATCH(Parametres!$B$3,G$1:R$1,0))*IF(OR(F352="L",F352="S",F352="I"),-1,1)</f>
        <v>9850.83</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3" t="str">
        <f t="shared" si="22"/>
        <v>H11710</v>
      </c>
      <c r="AU352" s="599" t="str">
        <f t="shared" si="22"/>
        <v>PDI A VENIR</v>
      </c>
      <c r="AV352" s="1028">
        <f>IFERROR(INDEX(V352:AG352,1,MATCH(Parametres!$B$3,V$1:AG$1,0)-1)*IF(OR(C352="L",C352="S",C352="I"),-1,1),"")</f>
        <v>0</v>
      </c>
      <c r="AW352" s="1028">
        <f t="shared" si="23"/>
        <v>0</v>
      </c>
      <c r="AX352" s="1028">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8" t="str">
        <f t="shared" si="20"/>
        <v>H11900</v>
      </c>
      <c r="AK353" s="1028" t="str">
        <f t="shared" si="20"/>
        <v>A/R INTER-SOCIETE</v>
      </c>
      <c r="AL353" s="1028">
        <f>IFERROR(INDEX(G353:R353,1,MATCH(Parametres!$B$3,G$1:R$1,0)-1)*IF(OR(F353="L",F353="S",F353="I"),-1,1),"")</f>
        <v>0</v>
      </c>
      <c r="AM353" s="1028">
        <f t="shared" si="21"/>
        <v>0</v>
      </c>
      <c r="AN353" s="1028">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3" t="str">
        <f t="shared" si="22"/>
        <v>H11900</v>
      </c>
      <c r="AU353" s="599" t="str">
        <f t="shared" si="22"/>
        <v>A/R INTER-SOCIETE</v>
      </c>
      <c r="AV353" s="1028">
        <f>IFERROR(INDEX(V353:AG353,1,MATCH(Parametres!$B$3,V$1:AG$1,0)-1)*IF(OR(C353="L",C353="S",C353="I"),-1,1),"")</f>
        <v>0</v>
      </c>
      <c r="AW353" s="1028">
        <f t="shared" si="23"/>
        <v>0</v>
      </c>
      <c r="AX353" s="1028">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8" t="str">
        <f t="shared" si="20"/>
        <v>H11901</v>
      </c>
      <c r="AK354" s="1028" t="str">
        <f t="shared" si="20"/>
        <v>FIDUCIE MAXIME ALLARD</v>
      </c>
      <c r="AL354" s="1028">
        <f>IFERROR(INDEX(G354:R354,1,MATCH(Parametres!$B$3,G$1:R$1,0)-1)*IF(OR(F354="L",F354="S",F354="I"),-1,1),"")</f>
        <v>-3511004.68</v>
      </c>
      <c r="AM354" s="1028">
        <f t="shared" si="21"/>
        <v>-189339.69999999972</v>
      </c>
      <c r="AN354" s="1028">
        <f>INDEX(G354:R354,1,MATCH(Parametres!$B$3,G$1:R$1,0))*IF(OR(F354="L",F354="S",F354="I"),-1,1)</f>
        <v>-3700344.38</v>
      </c>
      <c r="AO354" s="598" t="str">
        <f>+VLOOKUP($AJ354,Data_Validation!$A:$D,1,0)</f>
        <v>H11901</v>
      </c>
      <c r="AP354" s="598" t="str">
        <f>+VLOOKUP($AJ354,Data_Validation!$A:$D,3,0)</f>
        <v>Bilan</v>
      </c>
      <c r="AQ354" s="598" t="str">
        <f>+VLOOKUP($AJ354,Data_Validation!$A:$D,4,0)</f>
        <v>Recevables Intercos</v>
      </c>
      <c r="AR354" s="598" t="s">
        <v>299</v>
      </c>
      <c r="AS354" s="598">
        <f>+VLOOKUP($AJ354,Data_Validation!$A:$E,5,0)</f>
        <v>0</v>
      </c>
      <c r="AT354" s="1033" t="str">
        <f t="shared" si="22"/>
        <v>H11901</v>
      </c>
      <c r="AU354" s="599" t="str">
        <f t="shared" si="22"/>
        <v>FIDUCIE MAXIME ALLARD</v>
      </c>
      <c r="AV354" s="1028">
        <f>IFERROR(INDEX(V354:AG354,1,MATCH(Parametres!$B$3,V$1:AG$1,0)-1)*IF(OR(C354="L",C354="S",C354="I"),-1,1),"")</f>
        <v>0</v>
      </c>
      <c r="AW354" s="1028">
        <f t="shared" si="23"/>
        <v>0</v>
      </c>
      <c r="AX354" s="1028">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8" t="str">
        <f t="shared" si="20"/>
        <v>H11902</v>
      </c>
      <c r="AK355" s="1028" t="str">
        <f t="shared" si="20"/>
        <v>FIDUCIE ROZON</v>
      </c>
      <c r="AL355" s="1028">
        <f>IFERROR(INDEX(G355:R355,1,MATCH(Parametres!$B$3,G$1:R$1,0)-1)*IF(OR(F355="L",F355="S",F355="I"),-1,1),"")</f>
        <v>0</v>
      </c>
      <c r="AM355" s="1028">
        <f t="shared" si="21"/>
        <v>0</v>
      </c>
      <c r="AN355" s="1028">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3" t="str">
        <f t="shared" si="22"/>
        <v>H11902</v>
      </c>
      <c r="AU355" s="599" t="str">
        <f t="shared" si="22"/>
        <v>FIDUCIE ROZON</v>
      </c>
      <c r="AV355" s="1028">
        <f>IFERROR(INDEX(V355:AG355,1,MATCH(Parametres!$B$3,V$1:AG$1,0)-1)*IF(OR(C355="L",C355="S",C355="I"),-1,1),"")</f>
        <v>0</v>
      </c>
      <c r="AW355" s="1028">
        <f t="shared" si="23"/>
        <v>0</v>
      </c>
      <c r="AX355" s="1028">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8" t="str">
        <f t="shared" si="20"/>
        <v>H11903</v>
      </c>
      <c r="AK356" s="1028" t="str">
        <f t="shared" si="20"/>
        <v>INTERCO-9510-1309 QC INC</v>
      </c>
      <c r="AL356" s="1028">
        <f>IFERROR(INDEX(G356:R356,1,MATCH(Parametres!$B$3,G$1:R$1,0)-1)*IF(OR(F356="L",F356="S",F356="I"),-1,1),"")</f>
        <v>-242595.93</v>
      </c>
      <c r="AM356" s="1028">
        <f t="shared" si="21"/>
        <v>0</v>
      </c>
      <c r="AN356" s="1028">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3" t="str">
        <f t="shared" si="22"/>
        <v>H11903</v>
      </c>
      <c r="AU356" s="599" t="str">
        <f t="shared" si="22"/>
        <v>INTERCO-9510-1309 QC INC</v>
      </c>
      <c r="AV356" s="1028">
        <f>IFERROR(INDEX(V356:AG356,1,MATCH(Parametres!$B$3,V$1:AG$1,0)-1)*IF(OR(C356="L",C356="S",C356="I"),-1,1),"")</f>
        <v>0</v>
      </c>
      <c r="AW356" s="1028">
        <f t="shared" si="23"/>
        <v>0</v>
      </c>
      <c r="AX356" s="1028">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8" t="str">
        <f t="shared" si="20"/>
        <v>H11904</v>
      </c>
      <c r="AK357" s="1028" t="str">
        <f t="shared" si="20"/>
        <v>INTERCO-9509-9016 QC INC</v>
      </c>
      <c r="AL357" s="1028">
        <f>IFERROR(INDEX(G357:R357,1,MATCH(Parametres!$B$3,G$1:R$1,0)-1)*IF(OR(F357="L",F357="S",F357="I"),-1,1),"")</f>
        <v>250000</v>
      </c>
      <c r="AM357" s="1028">
        <f t="shared" si="21"/>
        <v>-400000</v>
      </c>
      <c r="AN357" s="1028">
        <f>INDEX(G357:R357,1,MATCH(Parametres!$B$3,G$1:R$1,0))*IF(OR(F357="L",F357="S",F357="I"),-1,1)</f>
        <v>-150000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3" t="str">
        <f t="shared" si="22"/>
        <v>H11904</v>
      </c>
      <c r="AU357" s="599" t="str">
        <f t="shared" si="22"/>
        <v>INTERCO-9509-9016 QC INC</v>
      </c>
      <c r="AV357" s="1028">
        <f>IFERROR(INDEX(V357:AG357,1,MATCH(Parametres!$B$3,V$1:AG$1,0)-1)*IF(OR(C357="L",C357="S",C357="I"),-1,1),"")</f>
        <v>0</v>
      </c>
      <c r="AW357" s="1028">
        <f t="shared" si="23"/>
        <v>0</v>
      </c>
      <c r="AX357" s="1028">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8" t="str">
        <f t="shared" si="20"/>
        <v>H11905</v>
      </c>
      <c r="AK358" s="1028" t="str">
        <f t="shared" si="20"/>
        <v>INTERCO-HÉRELLE</v>
      </c>
      <c r="AL358" s="1028">
        <f>IFERROR(INDEX(G358:R358,1,MATCH(Parametres!$B$3,G$1:R$1,0)-1)*IF(OR(F358="L",F358="S",F358="I"),-1,1),"")</f>
        <v>3500000</v>
      </c>
      <c r="AM358" s="1028">
        <f t="shared" si="21"/>
        <v>0</v>
      </c>
      <c r="AN358" s="1028">
        <f>INDEX(G358:R358,1,MATCH(Parametres!$B$3,G$1:R$1,0))*IF(OR(F358="L",F358="S",F358="I"),-1,1)</f>
        <v>3500000</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3" t="str">
        <f t="shared" si="22"/>
        <v>H11905</v>
      </c>
      <c r="AU358" s="599" t="str">
        <f t="shared" si="22"/>
        <v>INTERCO-HÉRELLE</v>
      </c>
      <c r="AV358" s="1028">
        <f>IFERROR(INDEX(V358:AG358,1,MATCH(Parametres!$B$3,V$1:AG$1,0)-1)*IF(OR(C358="L",C358="S",C358="I"),-1,1),"")</f>
        <v>0</v>
      </c>
      <c r="AW358" s="1028">
        <f t="shared" si="23"/>
        <v>0</v>
      </c>
      <c r="AX358" s="1028">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8" t="str">
        <f t="shared" si="20"/>
        <v>H11906</v>
      </c>
      <c r="AK359" s="1028" t="str">
        <f t="shared" si="20"/>
        <v>INTERCO-STE-MARIE AUTOMOB</v>
      </c>
      <c r="AL359" s="1028">
        <f>IFERROR(INDEX(G359:R359,1,MATCH(Parametres!$B$3,G$1:R$1,0)-1)*IF(OR(F359="L",F359="S",F359="I"),-1,1),"")</f>
        <v>-4185742.06</v>
      </c>
      <c r="AM359" s="1028">
        <f t="shared" si="21"/>
        <v>0</v>
      </c>
      <c r="AN359" s="1028">
        <f>INDEX(G359:R359,1,MATCH(Parametres!$B$3,G$1:R$1,0))*IF(OR(F359="L",F359="S",F359="I"),-1,1)</f>
        <v>-4185742.06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3" t="str">
        <f t="shared" si="22"/>
        <v>H11906</v>
      </c>
      <c r="AU359" s="599" t="str">
        <f t="shared" si="22"/>
        <v>INTERCO-STE-MARIE AUTOMOB</v>
      </c>
      <c r="AV359" s="1028">
        <f>IFERROR(INDEX(V359:AG359,1,MATCH(Parametres!$B$3,V$1:AG$1,0)-1)*IF(OR(C359="L",C359="S",C359="I"),-1,1),"")</f>
        <v>0</v>
      </c>
      <c r="AW359" s="1028">
        <f t="shared" si="23"/>
        <v>0</v>
      </c>
      <c r="AX359" s="1028">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8" t="str">
        <f t="shared" si="20"/>
        <v>H11907</v>
      </c>
      <c r="AK360" s="1028" t="str">
        <f t="shared" si="20"/>
        <v>INTERCO-13721515 QC INC</v>
      </c>
      <c r="AL360" s="1028">
        <f>IFERROR(INDEX(G360:R360,1,MATCH(Parametres!$B$3,G$1:R$1,0)-1)*IF(OR(F360="L",F360="S",F360="I"),-1,1),"")</f>
        <v>0</v>
      </c>
      <c r="AM360" s="1028">
        <f t="shared" si="21"/>
        <v>0</v>
      </c>
      <c r="AN360" s="1028">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3" t="str">
        <f t="shared" si="22"/>
        <v>H11907</v>
      </c>
      <c r="AU360" s="599" t="str">
        <f t="shared" si="22"/>
        <v>INTERCO-13721515 QC INC</v>
      </c>
      <c r="AV360" s="1028">
        <f>IFERROR(INDEX(V360:AG360,1,MATCH(Parametres!$B$3,V$1:AG$1,0)-1)*IF(OR(C360="L",C360="S",C360="I"),-1,1),"")</f>
        <v>0</v>
      </c>
      <c r="AW360" s="1028">
        <f t="shared" si="23"/>
        <v>0</v>
      </c>
      <c r="AX360" s="1028">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8" t="str">
        <f t="shared" si="20"/>
        <v>H11908</v>
      </c>
      <c r="AK361" s="1028" t="str">
        <f t="shared" si="20"/>
        <v>INTERCO-BMW SHERBROOKE</v>
      </c>
      <c r="AL361" s="1028">
        <f>IFERROR(INDEX(G361:R361,1,MATCH(Parametres!$B$3,G$1:R$1,0)-1)*IF(OR(F361="L",F361="S",F361="I"),-1,1),"")</f>
        <v>0</v>
      </c>
      <c r="AM361" s="1028">
        <f t="shared" si="21"/>
        <v>0</v>
      </c>
      <c r="AN361" s="1028">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3" t="str">
        <f t="shared" si="22"/>
        <v>H11908</v>
      </c>
      <c r="AU361" s="599" t="str">
        <f t="shared" si="22"/>
        <v>INTERCO-BMW SHERBROOKE</v>
      </c>
      <c r="AV361" s="1028">
        <f>IFERROR(INDEX(V361:AG361,1,MATCH(Parametres!$B$3,V$1:AG$1,0)-1)*IF(OR(C361="L",C361="S",C361="I"),-1,1),"")</f>
        <v>0</v>
      </c>
      <c r="AW361" s="1028">
        <f t="shared" si="23"/>
        <v>0</v>
      </c>
      <c r="AX361" s="1028">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8" t="str">
        <f t="shared" si="20"/>
        <v>H12000</v>
      </c>
      <c r="AK362" s="1028" t="str">
        <f t="shared" si="20"/>
        <v>RECLAMATION GAR. HYUNDAI</v>
      </c>
      <c r="AL362" s="1028">
        <f>IFERROR(INDEX(G362:R362,1,MATCH(Parametres!$B$3,G$1:R$1,0)-1)*IF(OR(F362="L",F362="S",F362="I"),-1,1),"")</f>
        <v>1201.6199999999999</v>
      </c>
      <c r="AM362" s="1028">
        <f t="shared" si="21"/>
        <v>-1497.2599999999998</v>
      </c>
      <c r="AN362" s="1028">
        <f>INDEX(G362:R362,1,MATCH(Parametres!$B$3,G$1:R$1,0))*IF(OR(F362="L",F362="S",F362="I"),-1,1)</f>
        <v>-295.64</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3" t="str">
        <f t="shared" si="22"/>
        <v>H12000</v>
      </c>
      <c r="AU362" s="599" t="str">
        <f t="shared" si="22"/>
        <v>RECLAMATION GAR. HYUNDAI</v>
      </c>
      <c r="AV362" s="1028">
        <f>IFERROR(INDEX(V362:AG362,1,MATCH(Parametres!$B$3,V$1:AG$1,0)-1)*IF(OR(C362="L",C362="S",C362="I"),-1,1),"")</f>
        <v>0</v>
      </c>
      <c r="AW362" s="1028">
        <f t="shared" si="23"/>
        <v>0</v>
      </c>
      <c r="AX362" s="1028">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8" t="str">
        <f t="shared" si="20"/>
        <v>H12001</v>
      </c>
      <c r="AK363" s="1028" t="str">
        <f t="shared" si="20"/>
        <v>RECLAMATION GAR. AUTRES</v>
      </c>
      <c r="AL363" s="1028">
        <f>IFERROR(INDEX(G363:R363,1,MATCH(Parametres!$B$3,G$1:R$1,0)-1)*IF(OR(F363="L",F363="S",F363="I"),-1,1),"")</f>
        <v>0</v>
      </c>
      <c r="AM363" s="1028">
        <f t="shared" si="21"/>
        <v>0</v>
      </c>
      <c r="AN363" s="1028">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3" t="str">
        <f t="shared" si="22"/>
        <v>H12001</v>
      </c>
      <c r="AU363" s="599" t="str">
        <f t="shared" si="22"/>
        <v>RECLAMATION GAR. AUTRES</v>
      </c>
      <c r="AV363" s="1028">
        <f>IFERROR(INDEX(V363:AG363,1,MATCH(Parametres!$B$3,V$1:AG$1,0)-1)*IF(OR(C363="L",C363="S",C363="I"),-1,1),"")</f>
        <v>0</v>
      </c>
      <c r="AW363" s="1028">
        <f t="shared" si="23"/>
        <v>0</v>
      </c>
      <c r="AX363" s="1028">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8" t="str">
        <f t="shared" si="20"/>
        <v>H12090</v>
      </c>
      <c r="AK364" s="1028" t="str">
        <f t="shared" si="20"/>
        <v>NE PAS UTILISER</v>
      </c>
      <c r="AL364" s="1028">
        <f>IFERROR(INDEX(G364:R364,1,MATCH(Parametres!$B$3,G$1:R$1,0)-1)*IF(OR(F364="L",F364="S",F364="I"),-1,1),"")</f>
        <v>0</v>
      </c>
      <c r="AM364" s="1028">
        <f t="shared" si="21"/>
        <v>0</v>
      </c>
      <c r="AN364" s="1028">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3" t="str">
        <f t="shared" si="22"/>
        <v>H12090</v>
      </c>
      <c r="AU364" s="599" t="str">
        <f t="shared" si="22"/>
        <v>NE PAS UTILISER</v>
      </c>
      <c r="AV364" s="1028">
        <f>IFERROR(INDEX(V364:AG364,1,MATCH(Parametres!$B$3,V$1:AG$1,0)-1)*IF(OR(C364="L",C364="S",C364="I"),-1,1),"")</f>
        <v>0</v>
      </c>
      <c r="AW364" s="1028">
        <f t="shared" si="23"/>
        <v>0</v>
      </c>
      <c r="AX364" s="1028">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8" t="str">
        <f t="shared" si="20"/>
        <v>H12100</v>
      </c>
      <c r="AK365" s="1028" t="str">
        <f t="shared" si="20"/>
        <v>RECLAMATION DE TRANSPORT</v>
      </c>
      <c r="AL365" s="1028">
        <f>IFERROR(INDEX(G365:R365,1,MATCH(Parametres!$B$3,G$1:R$1,0)-1)*IF(OR(F365="L",F365="S",F365="I"),-1,1),"")</f>
        <v>0</v>
      </c>
      <c r="AM365" s="1028">
        <f t="shared" si="21"/>
        <v>0</v>
      </c>
      <c r="AN365" s="1028">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3" t="str">
        <f t="shared" si="22"/>
        <v>H12100</v>
      </c>
      <c r="AU365" s="599" t="str">
        <f t="shared" si="22"/>
        <v>RECLAMATION DE TRANSPORT</v>
      </c>
      <c r="AV365" s="1028">
        <f>IFERROR(INDEX(V365:AG365,1,MATCH(Parametres!$B$3,V$1:AG$1,0)-1)*IF(OR(C365="L",C365="S",C365="I"),-1,1),"")</f>
        <v>0</v>
      </c>
      <c r="AW365" s="1028">
        <f t="shared" si="23"/>
        <v>0</v>
      </c>
      <c r="AX365" s="1028">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8" t="str">
        <f t="shared" si="20"/>
        <v>H12200</v>
      </c>
      <c r="AK366" s="1028" t="str">
        <f t="shared" si="20"/>
        <v>CARTES DE CREDIT</v>
      </c>
      <c r="AL366" s="1028">
        <f>IFERROR(INDEX(G366:R366,1,MATCH(Parametres!$B$3,G$1:R$1,0)-1)*IF(OR(F366="L",F366="S",F366="I"),-1,1),"")</f>
        <v>0</v>
      </c>
      <c r="AM366" s="1028">
        <f t="shared" si="21"/>
        <v>0</v>
      </c>
      <c r="AN366" s="1028">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3" t="str">
        <f t="shared" si="22"/>
        <v>H12200</v>
      </c>
      <c r="AU366" s="599" t="str">
        <f t="shared" si="22"/>
        <v>CARTES DE CREDIT</v>
      </c>
      <c r="AV366" s="1028">
        <f>IFERROR(INDEX(V366:AG366,1,MATCH(Parametres!$B$3,V$1:AG$1,0)-1)*IF(OR(C366="L",C366="S",C366="I"),-1,1),"")</f>
        <v>0</v>
      </c>
      <c r="AW366" s="1028">
        <f t="shared" si="23"/>
        <v>0</v>
      </c>
      <c r="AX366" s="1028">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8" t="str">
        <f t="shared" si="20"/>
        <v>H12300</v>
      </c>
      <c r="AK367" s="1028" t="str">
        <f t="shared" si="20"/>
        <v>VOIR COMPTE 126</v>
      </c>
      <c r="AL367" s="1028">
        <f>IFERROR(INDEX(G367:R367,1,MATCH(Parametres!$B$3,G$1:R$1,0)-1)*IF(OR(F367="L",F367="S",F367="I"),-1,1),"")</f>
        <v>0</v>
      </c>
      <c r="AM367" s="1028">
        <f t="shared" si="21"/>
        <v>0</v>
      </c>
      <c r="AN367" s="1028">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3" t="str">
        <f t="shared" si="22"/>
        <v>H12300</v>
      </c>
      <c r="AU367" s="599" t="str">
        <f t="shared" si="22"/>
        <v>VOIR COMPTE 126</v>
      </c>
      <c r="AV367" s="1028">
        <f>IFERROR(INDEX(V367:AG367,1,MATCH(Parametres!$B$3,V$1:AG$1,0)-1)*IF(OR(C367="L",C367="S",C367="I"),-1,1),"")</f>
        <v>0</v>
      </c>
      <c r="AW367" s="1028">
        <f t="shared" si="23"/>
        <v>0</v>
      </c>
      <c r="AX367" s="1028">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8" t="str">
        <f t="shared" si="20"/>
        <v>H12500</v>
      </c>
      <c r="AK368" s="1028" t="str">
        <f t="shared" si="20"/>
        <v>PROV. CREANCES DOUTEUSES</v>
      </c>
      <c r="AL368" s="1028">
        <f>IFERROR(INDEX(G368:R368,1,MATCH(Parametres!$B$3,G$1:R$1,0)-1)*IF(OR(F368="L",F368="S",F368="I"),-1,1),"")</f>
        <v>0</v>
      </c>
      <c r="AM368" s="1028">
        <f t="shared" si="21"/>
        <v>0</v>
      </c>
      <c r="AN368" s="1028">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3" t="str">
        <f t="shared" si="22"/>
        <v>H12500</v>
      </c>
      <c r="AU368" s="599" t="str">
        <f t="shared" si="22"/>
        <v>PROV. CREANCES DOUTEUSES</v>
      </c>
      <c r="AV368" s="1028">
        <f>IFERROR(INDEX(V368:AG368,1,MATCH(Parametres!$B$3,V$1:AG$1,0)-1)*IF(OR(C368="L",C368="S",C368="I"),-1,1),"")</f>
        <v>0</v>
      </c>
      <c r="AW368" s="1028">
        <f t="shared" si="23"/>
        <v>0</v>
      </c>
      <c r="AX368" s="1028">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8" t="str">
        <f t="shared" si="20"/>
        <v>H12600</v>
      </c>
      <c r="AK369" s="1028" t="str">
        <f t="shared" si="20"/>
        <v>RISTOURNE DE FINANCES</v>
      </c>
      <c r="AL369" s="1028">
        <f>IFERROR(INDEX(G369:R369,1,MATCH(Parametres!$B$3,G$1:R$1,0)-1)*IF(OR(F369="L",F369="S",F369="I"),-1,1),"")</f>
        <v>0</v>
      </c>
      <c r="AM369" s="1028">
        <f t="shared" si="21"/>
        <v>0</v>
      </c>
      <c r="AN369" s="1028">
        <f>INDEX(G369:R369,1,MATCH(Parametres!$B$3,G$1:R$1,0))*IF(OR(F369="L",F369="S",F369="I"),-1,1)</f>
        <v>0</v>
      </c>
      <c r="AO369" s="598" t="str">
        <f>+VLOOKUP($AJ369,Data_Validation!$A:$D,1,0)</f>
        <v>H12600</v>
      </c>
      <c r="AP369" s="598" t="str">
        <f>+VLOOKUP($AJ369,Data_Validation!$A:$D,3,0)</f>
        <v>Bilan</v>
      </c>
      <c r="AQ369" s="598" t="str">
        <f>+VLOOKUP($AJ369,Data_Validation!$A:$D,4,0)</f>
        <v>Recevables Autres</v>
      </c>
      <c r="AR369" s="598" t="s">
        <v>299</v>
      </c>
      <c r="AS369" s="598">
        <f>+VLOOKUP($AJ369,Data_Validation!$A:$E,5,0)</f>
        <v>0</v>
      </c>
      <c r="AT369" s="1033" t="str">
        <f t="shared" si="22"/>
        <v>H12600</v>
      </c>
      <c r="AU369" s="599" t="str">
        <f t="shared" si="22"/>
        <v>RISTOURNE DE FINANCES</v>
      </c>
      <c r="AV369" s="1028">
        <f>IFERROR(INDEX(V369:AG369,1,MATCH(Parametres!$B$3,V$1:AG$1,0)-1)*IF(OR(C369="L",C369="S",C369="I"),-1,1),"")</f>
        <v>0</v>
      </c>
      <c r="AW369" s="1028">
        <f t="shared" si="23"/>
        <v>0</v>
      </c>
      <c r="AX369" s="1028">
        <f>INDEX(V369:AG369,1,MATCH(Parametres!$B$3,V$1:AG$1,0))*IF(OR(C369="L",C369="S",C369="I"),-1,1)</f>
        <v>0</v>
      </c>
      <c r="AY369" s="598" t="s">
        <v>337</v>
      </c>
      <c r="AZ369" s="598">
        <f>+VLOOKUP($AJ369,Data_Validation!$A:$E,5,0)</f>
        <v>0</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8" t="str">
        <f t="shared" si="20"/>
        <v>H13000</v>
      </c>
      <c r="AK370" s="1028" t="str">
        <f t="shared" si="20"/>
        <v>VEHICULES NEUFS - HYUNDAI</v>
      </c>
      <c r="AL370" s="1028">
        <f>IFERROR(INDEX(G370:R370,1,MATCH(Parametres!$B$3,G$1:R$1,0)-1)*IF(OR(F370="L",F370="S",F370="I"),-1,1),"")</f>
        <v>530597.65</v>
      </c>
      <c r="AM370" s="1028">
        <f t="shared" si="21"/>
        <v>-593.35999999998603</v>
      </c>
      <c r="AN370" s="1028">
        <f>INDEX(G370:R370,1,MATCH(Parametres!$B$3,G$1:R$1,0))*IF(OR(F370="L",F370="S",F370="I"),-1,1)</f>
        <v>530004.29</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3" t="str">
        <f t="shared" si="22"/>
        <v>H13000</v>
      </c>
      <c r="AU370" s="599" t="str">
        <f t="shared" si="22"/>
        <v>VEHICULES NEUFS - HYUNDAI</v>
      </c>
      <c r="AV370" s="1028">
        <f>IFERROR(INDEX(V370:AG370,1,MATCH(Parametres!$B$3,V$1:AG$1,0)-1)*IF(OR(C370="L",C370="S",C370="I"),-1,1),"")</f>
        <v>0</v>
      </c>
      <c r="AW370" s="1028">
        <f t="shared" si="23"/>
        <v>0</v>
      </c>
      <c r="AX370" s="1028">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8" t="str">
        <f t="shared" si="20"/>
        <v>H13001</v>
      </c>
      <c r="AK371" s="1028" t="str">
        <f t="shared" si="20"/>
        <v>NEUF CAMIONS HYUNDAI</v>
      </c>
      <c r="AL371" s="1028">
        <f>IFERROR(INDEX(G371:R371,1,MATCH(Parametres!$B$3,G$1:R$1,0)-1)*IF(OR(F371="L",F371="S",F371="I"),-1,1),"")</f>
        <v>2970251.81</v>
      </c>
      <c r="AM371" s="1028">
        <f t="shared" si="21"/>
        <v>1456042.1700000004</v>
      </c>
      <c r="AN371" s="1028">
        <f>INDEX(G371:R371,1,MATCH(Parametres!$B$3,G$1:R$1,0))*IF(OR(F371="L",F371="S",F371="I"),-1,1)</f>
        <v>4426293.9800000004</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3" t="str">
        <f t="shared" si="22"/>
        <v>H13001</v>
      </c>
      <c r="AU371" s="599" t="str">
        <f t="shared" si="22"/>
        <v>NEUF CAMIONS HYUNDAI</v>
      </c>
      <c r="AV371" s="1028">
        <f>IFERROR(INDEX(V371:AG371,1,MATCH(Parametres!$B$3,V$1:AG$1,0)-1)*IF(OR(C371="L",C371="S",C371="I"),-1,1),"")</f>
        <v>0</v>
      </c>
      <c r="AW371" s="1028">
        <f t="shared" si="23"/>
        <v>0</v>
      </c>
      <c r="AX371" s="1028">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8" t="str">
        <f t="shared" si="20"/>
        <v>H13003</v>
      </c>
      <c r="AK372" s="1028" t="str">
        <f t="shared" si="20"/>
        <v>VEH. VERT HYUNDAI</v>
      </c>
      <c r="AL372" s="1028">
        <f>IFERROR(INDEX(G372:R372,1,MATCH(Parametres!$B$3,G$1:R$1,0)-1)*IF(OR(F372="L",F372="S",F372="I"),-1,1),"")</f>
        <v>4276325.49</v>
      </c>
      <c r="AM372" s="1028">
        <f t="shared" si="21"/>
        <v>-403665.56000000006</v>
      </c>
      <c r="AN372" s="1028">
        <f>INDEX(G372:R372,1,MATCH(Parametres!$B$3,G$1:R$1,0))*IF(OR(F372="L",F372="S",F372="I"),-1,1)</f>
        <v>3872659.93</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3" t="str">
        <f t="shared" si="22"/>
        <v>H13003</v>
      </c>
      <c r="AU372" s="599" t="str">
        <f t="shared" si="22"/>
        <v>VEH. VERT HYUNDAI</v>
      </c>
      <c r="AV372" s="1028">
        <f>IFERROR(INDEX(V372:AG372,1,MATCH(Parametres!$B$3,V$1:AG$1,0)-1)*IF(OR(C372="L",C372="S",C372="I"),-1,1),"")</f>
        <v>0</v>
      </c>
      <c r="AW372" s="1028">
        <f t="shared" si="23"/>
        <v>0</v>
      </c>
      <c r="AX372" s="1028">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8" t="str">
        <f t="shared" si="20"/>
        <v>H13100</v>
      </c>
      <c r="AK373" s="1028" t="str">
        <f t="shared" si="20"/>
        <v>VEHICULES NEUFS AUTRES</v>
      </c>
      <c r="AL373" s="1028">
        <f>IFERROR(INDEX(G373:R373,1,MATCH(Parametres!$B$3,G$1:R$1,0)-1)*IF(OR(F373="L",F373="S",F373="I"),-1,1),"")</f>
        <v>0</v>
      </c>
      <c r="AM373" s="1028">
        <f t="shared" si="21"/>
        <v>0</v>
      </c>
      <c r="AN373" s="1028">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3" t="str">
        <f t="shared" si="22"/>
        <v>H13100</v>
      </c>
      <c r="AU373" s="599" t="str">
        <f t="shared" si="22"/>
        <v>VEHICULES NEUFS AUTRES</v>
      </c>
      <c r="AV373" s="1028">
        <f>IFERROR(INDEX(V373:AG373,1,MATCH(Parametres!$B$3,V$1:AG$1,0)-1)*IF(OR(C373="L",C373="S",C373="I"),-1,1),"")</f>
        <v>0</v>
      </c>
      <c r="AW373" s="1028">
        <f t="shared" si="23"/>
        <v>0</v>
      </c>
      <c r="AX373" s="1028">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8" t="str">
        <f t="shared" si="20"/>
        <v>H13600</v>
      </c>
      <c r="AK374" s="1028" t="str">
        <f t="shared" si="20"/>
        <v>DEMONSTRATEUR - HYUNDAI</v>
      </c>
      <c r="AL374" s="1028">
        <f>IFERROR(INDEX(G374:R374,1,MATCH(Parametres!$B$3,G$1:R$1,0)-1)*IF(OR(F374="L",F374="S",F374="I"),-1,1),"")</f>
        <v>153864.35</v>
      </c>
      <c r="AM374" s="1028">
        <f t="shared" si="21"/>
        <v>-826.3300000000163</v>
      </c>
      <c r="AN374" s="1028">
        <f>INDEX(G374:R374,1,MATCH(Parametres!$B$3,G$1:R$1,0))*IF(OR(F374="L",F374="S",F374="I"),-1,1)</f>
        <v>153038.01999999999</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3" t="str">
        <f t="shared" si="22"/>
        <v>H13600</v>
      </c>
      <c r="AU374" s="599" t="str">
        <f t="shared" si="22"/>
        <v>DEMONSTRATEUR - HYUNDAI</v>
      </c>
      <c r="AV374" s="1028">
        <f>IFERROR(INDEX(V374:AG374,1,MATCH(Parametres!$B$3,V$1:AG$1,0)-1)*IF(OR(C374="L",C374="S",C374="I"),-1,1),"")</f>
        <v>0</v>
      </c>
      <c r="AW374" s="1028">
        <f t="shared" si="23"/>
        <v>0</v>
      </c>
      <c r="AX374" s="1028">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8" t="str">
        <f t="shared" si="20"/>
        <v>H13700</v>
      </c>
      <c r="AK375" s="1028" t="str">
        <f t="shared" si="20"/>
        <v>VEHICULES LOUE A L/T</v>
      </c>
      <c r="AL375" s="1028">
        <f>IFERROR(INDEX(G375:R375,1,MATCH(Parametres!$B$3,G$1:R$1,0)-1)*IF(OR(F375="L",F375="S",F375="I"),-1,1),"")</f>
        <v>0</v>
      </c>
      <c r="AM375" s="1028">
        <f t="shared" si="21"/>
        <v>0</v>
      </c>
      <c r="AN375" s="1028">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3" t="str">
        <f t="shared" si="22"/>
        <v>H13700</v>
      </c>
      <c r="AU375" s="599" t="str">
        <f t="shared" si="22"/>
        <v>VEHICULES LOUE A L/T</v>
      </c>
      <c r="AV375" s="1028">
        <f>IFERROR(INDEX(V375:AG375,1,MATCH(Parametres!$B$3,V$1:AG$1,0)-1)*IF(OR(C375="L",C375="S",C375="I"),-1,1),"")</f>
        <v>0</v>
      </c>
      <c r="AW375" s="1028">
        <f t="shared" si="23"/>
        <v>0</v>
      </c>
      <c r="AX375" s="1028">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8" t="str">
        <f t="shared" si="20"/>
        <v>H13800</v>
      </c>
      <c r="AK376" s="1028" t="str">
        <f t="shared" si="20"/>
        <v>VEHICULES D OCCASSION</v>
      </c>
      <c r="AL376" s="1028">
        <f>IFERROR(INDEX(G376:R376,1,MATCH(Parametres!$B$3,G$1:R$1,0)-1)*IF(OR(F376="L",F376="S",F376="I"),-1,1),"")</f>
        <v>229216.64000000001</v>
      </c>
      <c r="AM376" s="1028">
        <f t="shared" si="21"/>
        <v>13526.069999999978</v>
      </c>
      <c r="AN376" s="1028">
        <f>INDEX(G376:R376,1,MATCH(Parametres!$B$3,G$1:R$1,0))*IF(OR(F376="L",F376="S",F376="I"),-1,1)</f>
        <v>242742.71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3" t="str">
        <f t="shared" si="22"/>
        <v>H13800</v>
      </c>
      <c r="AU376" s="599" t="str">
        <f t="shared" si="22"/>
        <v>VEHICULES D OCCASSION</v>
      </c>
      <c r="AV376" s="1028">
        <f>IFERROR(INDEX(V376:AG376,1,MATCH(Parametres!$B$3,V$1:AG$1,0)-1)*IF(OR(C376="L",C376="S",C376="I"),-1,1),"")</f>
        <v>0</v>
      </c>
      <c r="AW376" s="1028">
        <f t="shared" si="23"/>
        <v>0</v>
      </c>
      <c r="AX376" s="1028">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8" t="str">
        <f t="shared" si="20"/>
        <v>H13801</v>
      </c>
      <c r="AK377" s="1028" t="str">
        <f t="shared" si="20"/>
        <v>VEHICULES OCC AUTRES</v>
      </c>
      <c r="AL377" s="1028">
        <f>IFERROR(INDEX(G377:R377,1,MATCH(Parametres!$B$3,G$1:R$1,0)-1)*IF(OR(F377="L",F377="S",F377="I"),-1,1),"")</f>
        <v>149908.60999999999</v>
      </c>
      <c r="AM377" s="1028">
        <f t="shared" si="21"/>
        <v>-86309.159999999989</v>
      </c>
      <c r="AN377" s="1028">
        <f>INDEX(G377:R377,1,MATCH(Parametres!$B$3,G$1:R$1,0))*IF(OR(F377="L",F377="S",F377="I"),-1,1)</f>
        <v>63599.45</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3" t="str">
        <f t="shared" si="22"/>
        <v>H13801</v>
      </c>
      <c r="AU377" s="599" t="str">
        <f t="shared" si="22"/>
        <v>VEHICULES OCC AUTRES</v>
      </c>
      <c r="AV377" s="1028">
        <f>IFERROR(INDEX(V377:AG377,1,MATCH(Parametres!$B$3,V$1:AG$1,0)-1)*IF(OR(C377="L",C377="S",C377="I"),-1,1),"")</f>
        <v>0</v>
      </c>
      <c r="AW377" s="1028">
        <f t="shared" si="23"/>
        <v>0</v>
      </c>
      <c r="AX377" s="1028">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8" t="str">
        <f t="shared" si="20"/>
        <v>H13802</v>
      </c>
      <c r="AK378" s="1028" t="str">
        <f t="shared" si="20"/>
        <v>VEHICULES OCC CERTIF HYUN</v>
      </c>
      <c r="AL378" s="1028">
        <f>IFERROR(INDEX(G378:R378,1,MATCH(Parametres!$B$3,G$1:R$1,0)-1)*IF(OR(F378="L",F378="S",F378="I"),-1,1),"")</f>
        <v>0</v>
      </c>
      <c r="AM378" s="1028">
        <f t="shared" si="21"/>
        <v>0</v>
      </c>
      <c r="AN378" s="1028">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3" t="str">
        <f t="shared" si="22"/>
        <v>H13802</v>
      </c>
      <c r="AU378" s="599" t="str">
        <f t="shared" si="22"/>
        <v>VEHICULES OCC CERTIF HYUN</v>
      </c>
      <c r="AV378" s="1028">
        <f>IFERROR(INDEX(V378:AG378,1,MATCH(Parametres!$B$3,V$1:AG$1,0)-1)*IF(OR(C378="L",C378="S",C378="I"),-1,1),"")</f>
        <v>0</v>
      </c>
      <c r="AW378" s="1028">
        <f t="shared" si="23"/>
        <v>0</v>
      </c>
      <c r="AX378" s="1028">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8" t="str">
        <f t="shared" si="20"/>
        <v>H13900</v>
      </c>
      <c r="AK379" s="1028" t="str">
        <f t="shared" si="20"/>
        <v>VEHICULE LOCATION A C.T</v>
      </c>
      <c r="AL379" s="1028">
        <f>IFERROR(INDEX(G379:R379,1,MATCH(Parametres!$B$3,G$1:R$1,0)-1)*IF(OR(F379="L",F379="S",F379="I"),-1,1),"")</f>
        <v>417580.2</v>
      </c>
      <c r="AM379" s="1028">
        <f t="shared" si="21"/>
        <v>8700.9099999999744</v>
      </c>
      <c r="AN379" s="1028">
        <f>INDEX(G379:R379,1,MATCH(Parametres!$B$3,G$1:R$1,0))*IF(OR(F379="L",F379="S",F379="I"),-1,1)</f>
        <v>426281.11</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3" t="str">
        <f t="shared" si="22"/>
        <v>H13900</v>
      </c>
      <c r="AU379" s="599" t="str">
        <f t="shared" si="22"/>
        <v>VEHICULE LOCATION A C.T</v>
      </c>
      <c r="AV379" s="1028">
        <f>IFERROR(INDEX(V379:AG379,1,MATCH(Parametres!$B$3,V$1:AG$1,0)-1)*IF(OR(C379="L",C379="S",C379="I"),-1,1),"")</f>
        <v>0</v>
      </c>
      <c r="AW379" s="1028">
        <f t="shared" si="23"/>
        <v>0</v>
      </c>
      <c r="AX379" s="1028">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8" t="str">
        <f t="shared" si="20"/>
        <v>H14100</v>
      </c>
      <c r="AK380" s="1028" t="str">
        <f t="shared" si="20"/>
        <v>ESSENCE INV. EN GROS</v>
      </c>
      <c r="AL380" s="1028">
        <f>IFERROR(INDEX(G380:R380,1,MATCH(Parametres!$B$3,G$1:R$1,0)-1)*IF(OR(F380="L",F380="S",F380="I"),-1,1),"")</f>
        <v>10272.09</v>
      </c>
      <c r="AM380" s="1028">
        <f t="shared" si="21"/>
        <v>-4149.74</v>
      </c>
      <c r="AN380" s="1028">
        <f>INDEX(G380:R380,1,MATCH(Parametres!$B$3,G$1:R$1,0))*IF(OR(F380="L",F380="S",F380="I"),-1,1)</f>
        <v>6122.35</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3" t="str">
        <f t="shared" si="22"/>
        <v>H14100</v>
      </c>
      <c r="AU380" s="599" t="str">
        <f t="shared" si="22"/>
        <v>ESSENCE INV. EN GROS</v>
      </c>
      <c r="AV380" s="1028">
        <f>IFERROR(INDEX(V380:AG380,1,MATCH(Parametres!$B$3,V$1:AG$1,0)-1)*IF(OR(C380="L",C380="S",C380="I"),-1,1),"")</f>
        <v>0</v>
      </c>
      <c r="AW380" s="1028">
        <f t="shared" si="23"/>
        <v>0</v>
      </c>
      <c r="AX380" s="1028">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8" t="str">
        <f t="shared" si="20"/>
        <v>H14400</v>
      </c>
      <c r="AK381" s="1028" t="str">
        <f t="shared" si="20"/>
        <v>PIECES &amp; ACCESS.-HYUNDAI</v>
      </c>
      <c r="AL381" s="1028">
        <f>IFERROR(INDEX(G381:R381,1,MATCH(Parametres!$B$3,G$1:R$1,0)-1)*IF(OR(F381="L",F381="S",F381="I"),-1,1),"")</f>
        <v>270665.77</v>
      </c>
      <c r="AM381" s="1028">
        <f t="shared" si="21"/>
        <v>-17232.270000000019</v>
      </c>
      <c r="AN381" s="1028">
        <f>INDEX(G381:R381,1,MATCH(Parametres!$B$3,G$1:R$1,0))*IF(OR(F381="L",F381="S",F381="I"),-1,1)</f>
        <v>253433.5</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3" t="str">
        <f t="shared" si="22"/>
        <v>H14400</v>
      </c>
      <c r="AU381" s="599" t="str">
        <f t="shared" si="22"/>
        <v>PIECES &amp; ACCESS.-HYUNDAI</v>
      </c>
      <c r="AV381" s="1028">
        <f>IFERROR(INDEX(V381:AG381,1,MATCH(Parametres!$B$3,V$1:AG$1,0)-1)*IF(OR(C381="L",C381="S",C381="I"),-1,1),"")</f>
        <v>0</v>
      </c>
      <c r="AW381" s="1028">
        <f t="shared" si="23"/>
        <v>0</v>
      </c>
      <c r="AX381" s="1028">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8" t="str">
        <f t="shared" si="20"/>
        <v>H14401</v>
      </c>
      <c r="AK382" s="1028" t="str">
        <f t="shared" si="20"/>
        <v>ACCESSOIRES HYUNDAI</v>
      </c>
      <c r="AL382" s="1028">
        <f>IFERROR(INDEX(G382:R382,1,MATCH(Parametres!$B$3,G$1:R$1,0)-1)*IF(OR(F382="L",F382="S",F382="I"),-1,1),"")</f>
        <v>4631.6000000000004</v>
      </c>
      <c r="AM382" s="1028">
        <f t="shared" si="21"/>
        <v>5419.4699999999993</v>
      </c>
      <c r="AN382" s="1028">
        <f>INDEX(G382:R382,1,MATCH(Parametres!$B$3,G$1:R$1,0))*IF(OR(F382="L",F382="S",F382="I"),-1,1)</f>
        <v>10051.07</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3" t="str">
        <f t="shared" si="22"/>
        <v>H14401</v>
      </c>
      <c r="AU382" s="599" t="str">
        <f t="shared" si="22"/>
        <v>ACCESSOIRES HYUNDAI</v>
      </c>
      <c r="AV382" s="1028">
        <f>IFERROR(INDEX(V382:AG382,1,MATCH(Parametres!$B$3,V$1:AG$1,0)-1)*IF(OR(C382="L",C382="S",C382="I"),-1,1),"")</f>
        <v>0</v>
      </c>
      <c r="AW382" s="1028">
        <f t="shared" si="23"/>
        <v>0</v>
      </c>
      <c r="AX382" s="1028">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8" t="str">
        <f t="shared" si="20"/>
        <v>H14500</v>
      </c>
      <c r="AK383" s="1028" t="str">
        <f t="shared" si="20"/>
        <v>PIECES &amp; ACCESS.-F&amp;I</v>
      </c>
      <c r="AL383" s="1028">
        <f>IFERROR(INDEX(G383:R383,1,MATCH(Parametres!$B$3,G$1:R$1,0)-1)*IF(OR(F383="L",F383="S",F383="I"),-1,1),"")</f>
        <v>0</v>
      </c>
      <c r="AM383" s="1028">
        <f t="shared" si="21"/>
        <v>0</v>
      </c>
      <c r="AN383" s="1028">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3" t="str">
        <f t="shared" si="22"/>
        <v>H14500</v>
      </c>
      <c r="AU383" s="599" t="str">
        <f t="shared" si="22"/>
        <v>PIECES &amp; ACCESS.-F&amp;I</v>
      </c>
      <c r="AV383" s="1028">
        <f>IFERROR(INDEX(V383:AG383,1,MATCH(Parametres!$B$3,V$1:AG$1,0)-1)*IF(OR(C383="L",C383="S",C383="I"),-1,1),"")</f>
        <v>0</v>
      </c>
      <c r="AW383" s="1028">
        <f t="shared" si="23"/>
        <v>0</v>
      </c>
      <c r="AX383" s="1028">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8" t="str">
        <f t="shared" si="20"/>
        <v>H14501</v>
      </c>
      <c r="AK384" s="1028" t="str">
        <f t="shared" si="20"/>
        <v>ACCESSOIRES AUTRES</v>
      </c>
      <c r="AL384" s="1028">
        <f>IFERROR(INDEX(G384:R384,1,MATCH(Parametres!$B$3,G$1:R$1,0)-1)*IF(OR(F384="L",F384="S",F384="I"),-1,1),"")</f>
        <v>0</v>
      </c>
      <c r="AM384" s="1028">
        <f t="shared" si="21"/>
        <v>0</v>
      </c>
      <c r="AN384" s="1028">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3" t="str">
        <f t="shared" si="22"/>
        <v>H14501</v>
      </c>
      <c r="AU384" s="599" t="str">
        <f t="shared" si="22"/>
        <v>ACCESSOIRES AUTRES</v>
      </c>
      <c r="AV384" s="1028">
        <f>IFERROR(INDEX(V384:AG384,1,MATCH(Parametres!$B$3,V$1:AG$1,0)-1)*IF(OR(C384="L",C384="S",C384="I"),-1,1),"")</f>
        <v>0</v>
      </c>
      <c r="AW384" s="1028">
        <f t="shared" si="23"/>
        <v>0</v>
      </c>
      <c r="AX384" s="1028">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8" t="str">
        <f t="shared" si="20"/>
        <v>H14800</v>
      </c>
      <c r="AK385" s="1028" t="str">
        <f t="shared" si="20"/>
        <v>PNEUS</v>
      </c>
      <c r="AL385" s="1028">
        <f>IFERROR(INDEX(G385:R385,1,MATCH(Parametres!$B$3,G$1:R$1,0)-1)*IF(OR(F385="L",F385="S",F385="I"),-1,1),"")</f>
        <v>7125.91</v>
      </c>
      <c r="AM385" s="1028">
        <f t="shared" si="21"/>
        <v>17294.900000000001</v>
      </c>
      <c r="AN385" s="1028">
        <f>INDEX(G385:R385,1,MATCH(Parametres!$B$3,G$1:R$1,0))*IF(OR(F385="L",F385="S",F385="I"),-1,1)</f>
        <v>24420.81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3" t="str">
        <f t="shared" si="22"/>
        <v>H14800</v>
      </c>
      <c r="AU385" s="599" t="str">
        <f t="shared" si="22"/>
        <v>PNEUS</v>
      </c>
      <c r="AV385" s="1028">
        <f>IFERROR(INDEX(V385:AG385,1,MATCH(Parametres!$B$3,V$1:AG$1,0)-1)*IF(OR(C385="L",C385="S",C385="I"),-1,1),"")</f>
        <v>0</v>
      </c>
      <c r="AW385" s="1028">
        <f t="shared" si="23"/>
        <v>0</v>
      </c>
      <c r="AX385" s="1028">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8" t="str">
        <f t="shared" si="20"/>
        <v>H14900</v>
      </c>
      <c r="AK386" s="1028" t="str">
        <f t="shared" si="20"/>
        <v>REPARATION SOUSTRAITTANCE</v>
      </c>
      <c r="AL386" s="1028">
        <f>IFERROR(INDEX(G386:R386,1,MATCH(Parametres!$B$3,G$1:R$1,0)-1)*IF(OR(F386="L",F386="S",F386="I"),-1,1),"")</f>
        <v>-16613.07</v>
      </c>
      <c r="AM386" s="1028">
        <f t="shared" si="21"/>
        <v>11155.52</v>
      </c>
      <c r="AN386" s="1028">
        <f>INDEX(G386:R386,1,MATCH(Parametres!$B$3,G$1:R$1,0))*IF(OR(F386="L",F386="S",F386="I"),-1,1)</f>
        <v>-5457.55</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3" t="str">
        <f t="shared" si="22"/>
        <v>H14900</v>
      </c>
      <c r="AU386" s="599" t="str">
        <f t="shared" si="22"/>
        <v>REPARATION SOUSTRAITTANCE</v>
      </c>
      <c r="AV386" s="1028">
        <f>IFERROR(INDEX(V386:AG386,1,MATCH(Parametres!$B$3,V$1:AG$1,0)-1)*IF(OR(C386="L",C386="S",C386="I"),-1,1),"")</f>
        <v>0</v>
      </c>
      <c r="AW386" s="1028">
        <f t="shared" si="23"/>
        <v>0</v>
      </c>
      <c r="AX386" s="1028">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8" t="str">
        <f t="shared" si="20"/>
        <v>H15000</v>
      </c>
      <c r="AK387" s="1028" t="str">
        <f t="shared" si="20"/>
        <v>MAIN-D'OEUVRE - MECANO</v>
      </c>
      <c r="AL387" s="1028">
        <f>IFERROR(INDEX(G387:R387,1,MATCH(Parametres!$B$3,G$1:R$1,0)-1)*IF(OR(F387="L",F387="S",F387="I"),-1,1),"")</f>
        <v>6475.74</v>
      </c>
      <c r="AM387" s="1028">
        <f t="shared" si="21"/>
        <v>-8227.65</v>
      </c>
      <c r="AN387" s="1028">
        <f>INDEX(G387:R387,1,MATCH(Parametres!$B$3,G$1:R$1,0))*IF(OR(F387="L",F387="S",F387="I"),-1,1)</f>
        <v>-1751.91</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3" t="str">
        <f t="shared" si="22"/>
        <v>H15000</v>
      </c>
      <c r="AU387" s="599" t="str">
        <f t="shared" si="22"/>
        <v>MAIN-D'OEUVRE - MECANO</v>
      </c>
      <c r="AV387" s="1028">
        <f>IFERROR(INDEX(V387:AG387,1,MATCH(Parametres!$B$3,V$1:AG$1,0)-1)*IF(OR(C387="L",C387="S",C387="I"),-1,1),"")</f>
        <v>0</v>
      </c>
      <c r="AW387" s="1028">
        <f t="shared" si="23"/>
        <v>0</v>
      </c>
      <c r="AX387" s="1028">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8" t="str">
        <f t="shared" ref="AJ388:AK451" si="24">C388</f>
        <v>H15100</v>
      </c>
      <c r="AK388" s="1028" t="str">
        <f t="shared" si="24"/>
        <v>ESSENCE-HUILE-GRAISSE</v>
      </c>
      <c r="AL388" s="1028">
        <f>IFERROR(INDEX(G388:R388,1,MATCH(Parametres!$B$3,G$1:R$1,0)-1)*IF(OR(F388="L",F388="S",F388="I"),-1,1),"")</f>
        <v>-13300.44</v>
      </c>
      <c r="AM388" s="1028">
        <f t="shared" ref="AM388:AM451" si="25">AN388-AL388</f>
        <v>-5312.4299999999985</v>
      </c>
      <c r="AN388" s="1028">
        <f>INDEX(G388:R388,1,MATCH(Parametres!$B$3,G$1:R$1,0))*IF(OR(F388="L",F388="S",F388="I"),-1,1)</f>
        <v>-18612.87</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3" t="str">
        <f t="shared" ref="AT388:AU451" si="26">C388</f>
        <v>H15100</v>
      </c>
      <c r="AU388" s="599" t="str">
        <f t="shared" si="26"/>
        <v>ESSENCE-HUILE-GRAISSE</v>
      </c>
      <c r="AV388" s="1028">
        <f>IFERROR(INDEX(V388:AG388,1,MATCH(Parametres!$B$3,V$1:AG$1,0)-1)*IF(OR(C388="L",C388="S",C388="I"),-1,1),"")</f>
        <v>0</v>
      </c>
      <c r="AW388" s="1028">
        <f t="shared" ref="AW388:AW451" si="27">AX388-AV388</f>
        <v>0</v>
      </c>
      <c r="AX388" s="1028">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8" t="str">
        <f t="shared" si="24"/>
        <v>H15200</v>
      </c>
      <c r="AK389" s="1028" t="str">
        <f t="shared" si="24"/>
        <v>FOURN. ATELIER &amp; PEINTURE</v>
      </c>
      <c r="AL389" s="1028">
        <f>IFERROR(INDEX(G389:R389,1,MATCH(Parametres!$B$3,G$1:R$1,0)-1)*IF(OR(F389="L",F389="S",F389="I"),-1,1),"")</f>
        <v>0</v>
      </c>
      <c r="AM389" s="1028">
        <f t="shared" si="25"/>
        <v>0</v>
      </c>
      <c r="AN389" s="1028">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3" t="str">
        <f t="shared" si="26"/>
        <v>H15200</v>
      </c>
      <c r="AU389" s="599" t="str">
        <f t="shared" si="26"/>
        <v>FOURN. ATELIER &amp; PEINTURE</v>
      </c>
      <c r="AV389" s="1028">
        <f>IFERROR(INDEX(V389:AG389,1,MATCH(Parametres!$B$3,V$1:AG$1,0)-1)*IF(OR(C389="L",C389="S",C389="I"),-1,1),"")</f>
        <v>0</v>
      </c>
      <c r="AW389" s="1028">
        <f t="shared" si="27"/>
        <v>0</v>
      </c>
      <c r="AX389" s="1028">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8" t="str">
        <f t="shared" si="24"/>
        <v>H15400</v>
      </c>
      <c r="AK390" s="1028" t="str">
        <f t="shared" si="24"/>
        <v>LOYER PAYE D'AVANCE</v>
      </c>
      <c r="AL390" s="1028">
        <f>IFERROR(INDEX(G390:R390,1,MATCH(Parametres!$B$3,G$1:R$1,0)-1)*IF(OR(F390="L",F390="S",F390="I"),-1,1),"")</f>
        <v>0</v>
      </c>
      <c r="AM390" s="1028">
        <f t="shared" si="25"/>
        <v>0</v>
      </c>
      <c r="AN390" s="1028">
        <f>INDEX(G390:R390,1,MATCH(Parametres!$B$3,G$1:R$1,0))*IF(OR(F390="L",F390="S",F390="I"),-1,1)</f>
        <v>0</v>
      </c>
      <c r="AO390" s="598" t="str">
        <f>+VLOOKUP($AJ390,Data_Validation!$A:$D,1,0)</f>
        <v>H15400</v>
      </c>
      <c r="AP390" s="598" t="str">
        <f>+VLOOKUP($AJ390,Data_Validation!$A:$D,3,0)</f>
        <v>Bilan</v>
      </c>
      <c r="AQ390" s="598" t="str">
        <f>+VLOOKUP($AJ390,Data_Validation!$A:$D,4,0)</f>
        <v>Frais Payés d'Avance</v>
      </c>
      <c r="AR390" s="598" t="s">
        <v>299</v>
      </c>
      <c r="AS390" s="598">
        <f>+VLOOKUP($AJ390,Data_Validation!$A:$E,5,0)</f>
        <v>0</v>
      </c>
      <c r="AT390" s="1033" t="str">
        <f t="shared" si="26"/>
        <v>H15400</v>
      </c>
      <c r="AU390" s="599" t="str">
        <f t="shared" si="26"/>
        <v>LOYER PAYE D'AVANCE</v>
      </c>
      <c r="AV390" s="1028">
        <f>IFERROR(INDEX(V390:AG390,1,MATCH(Parametres!$B$3,V$1:AG$1,0)-1)*IF(OR(C390="L",C390="S",C390="I"),-1,1),"")</f>
        <v>0</v>
      </c>
      <c r="AW390" s="1028">
        <f t="shared" si="27"/>
        <v>0</v>
      </c>
      <c r="AX390" s="1028">
        <f>INDEX(V390:AG390,1,MATCH(Parametres!$B$3,V$1:AG$1,0))*IF(OR(C390="L",C390="S",C390="I"),-1,1)</f>
        <v>0</v>
      </c>
      <c r="AY390" s="598" t="s">
        <v>337</v>
      </c>
      <c r="AZ390" s="598">
        <f>+VLOOKUP($AJ390,Data_Validation!$A:$E,5,0)</f>
        <v>0</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8" t="str">
        <f t="shared" si="24"/>
        <v>H15500</v>
      </c>
      <c r="AK391" s="1028" t="str">
        <f t="shared" si="24"/>
        <v>IMPOT PAYE D'AVANCE</v>
      </c>
      <c r="AL391" s="1028">
        <f>IFERROR(INDEX(G391:R391,1,MATCH(Parametres!$B$3,G$1:R$1,0)-1)*IF(OR(F391="L",F391="S",F391="I"),-1,1),"")</f>
        <v>-95272.77</v>
      </c>
      <c r="AM391" s="1028">
        <f t="shared" si="25"/>
        <v>0</v>
      </c>
      <c r="AN391" s="1028">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3" t="str">
        <f t="shared" si="26"/>
        <v>H15500</v>
      </c>
      <c r="AU391" s="599" t="str">
        <f t="shared" si="26"/>
        <v>IMPOT PAYE D'AVANCE</v>
      </c>
      <c r="AV391" s="1028">
        <f>IFERROR(INDEX(V391:AG391,1,MATCH(Parametres!$B$3,V$1:AG$1,0)-1)*IF(OR(C391="L",C391="S",C391="I"),-1,1),"")</f>
        <v>0</v>
      </c>
      <c r="AW391" s="1028">
        <f t="shared" si="27"/>
        <v>0</v>
      </c>
      <c r="AX391" s="1028">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8" t="str">
        <f t="shared" si="24"/>
        <v>H15510</v>
      </c>
      <c r="AK392" s="1028" t="str">
        <f t="shared" si="24"/>
        <v>TAXES PAYÉ D'AVANCE</v>
      </c>
      <c r="AL392" s="1028">
        <f>IFERROR(INDEX(G392:R392,1,MATCH(Parametres!$B$3,G$1:R$1,0)-1)*IF(OR(F392="L",F392="S",F392="I"),-1,1),"")</f>
        <v>265204.11</v>
      </c>
      <c r="AM392" s="1028">
        <f t="shared" si="25"/>
        <v>-29672.649999999994</v>
      </c>
      <c r="AN392" s="1028">
        <f>INDEX(G392:R392,1,MATCH(Parametres!$B$3,G$1:R$1,0))*IF(OR(F392="L",F392="S",F392="I"),-1,1)</f>
        <v>235531.46</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3" t="str">
        <f t="shared" si="26"/>
        <v>H15510</v>
      </c>
      <c r="AU392" s="599" t="str">
        <f t="shared" si="26"/>
        <v>TAXES PAYÉ D'AVANCE</v>
      </c>
      <c r="AV392" s="1028">
        <f>IFERROR(INDEX(V392:AG392,1,MATCH(Parametres!$B$3,V$1:AG$1,0)-1)*IF(OR(C392="L",C392="S",C392="I"),-1,1),"")</f>
        <v>0</v>
      </c>
      <c r="AW392" s="1028">
        <f t="shared" si="27"/>
        <v>0</v>
      </c>
      <c r="AX392" s="1028">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8" t="str">
        <f t="shared" si="24"/>
        <v>H15600</v>
      </c>
      <c r="AK393" s="1028" t="str">
        <f t="shared" si="24"/>
        <v>ASSURANCE PAYÉ D'AVANCE</v>
      </c>
      <c r="AL393" s="1028">
        <f>IFERROR(INDEX(G393:R393,1,MATCH(Parametres!$B$3,G$1:R$1,0)-1)*IF(OR(F393="L",F393="S",F393="I"),-1,1),"")</f>
        <v>42951.98</v>
      </c>
      <c r="AM393" s="1028">
        <f t="shared" si="25"/>
        <v>-4153.9000000000015</v>
      </c>
      <c r="AN393" s="1028">
        <f>INDEX(G393:R393,1,MATCH(Parametres!$B$3,G$1:R$1,0))*IF(OR(F393="L",F393="S",F393="I"),-1,1)</f>
        <v>38798.080000000002</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3" t="str">
        <f t="shared" si="26"/>
        <v>H15600</v>
      </c>
      <c r="AU393" s="599" t="str">
        <f t="shared" si="26"/>
        <v>ASSURANCE PAYÉ D'AVANCE</v>
      </c>
      <c r="AV393" s="1028">
        <f>IFERROR(INDEX(V393:AG393,1,MATCH(Parametres!$B$3,V$1:AG$1,0)-1)*IF(OR(C393="L",C393="S",C393="I"),-1,1),"")</f>
        <v>0</v>
      </c>
      <c r="AW393" s="1028">
        <f t="shared" si="27"/>
        <v>0</v>
      </c>
      <c r="AX393" s="1028">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8" t="str">
        <f t="shared" si="24"/>
        <v>H15610</v>
      </c>
      <c r="AK394" s="1028" t="str">
        <f t="shared" si="24"/>
        <v>ASSURANCE</v>
      </c>
      <c r="AL394" s="1028">
        <f>IFERROR(INDEX(G394:R394,1,MATCH(Parametres!$B$3,G$1:R$1,0)-1)*IF(OR(F394="L",F394="S",F394="I"),-1,1),"")</f>
        <v>0</v>
      </c>
      <c r="AM394" s="1028">
        <f t="shared" si="25"/>
        <v>0</v>
      </c>
      <c r="AN394" s="1028">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3" t="str">
        <f t="shared" si="26"/>
        <v>H15610</v>
      </c>
      <c r="AU394" s="599" t="str">
        <f t="shared" si="26"/>
        <v>ASSURANCE</v>
      </c>
      <c r="AV394" s="1028">
        <f>IFERROR(INDEX(V394:AG394,1,MATCH(Parametres!$B$3,V$1:AG$1,0)-1)*IF(OR(C394="L",C394="S",C394="I"),-1,1),"")</f>
        <v>0</v>
      </c>
      <c r="AW394" s="1028">
        <f t="shared" si="27"/>
        <v>0</v>
      </c>
      <c r="AX394" s="1028">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8" t="str">
        <f t="shared" si="24"/>
        <v>H15700</v>
      </c>
      <c r="AK395" s="1028" t="str">
        <f t="shared" si="24"/>
        <v>C.S.S.T.</v>
      </c>
      <c r="AL395" s="1028">
        <f>IFERROR(INDEX(G395:R395,1,MATCH(Parametres!$B$3,G$1:R$1,0)-1)*IF(OR(F395="L",F395="S",F395="I"),-1,1),"")</f>
        <v>0</v>
      </c>
      <c r="AM395" s="1028">
        <f t="shared" si="25"/>
        <v>0</v>
      </c>
      <c r="AN395" s="1028">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3" t="str">
        <f t="shared" si="26"/>
        <v>H15700</v>
      </c>
      <c r="AU395" s="599" t="str">
        <f t="shared" si="26"/>
        <v>C.S.S.T.</v>
      </c>
      <c r="AV395" s="1028">
        <f>IFERROR(INDEX(V395:AG395,1,MATCH(Parametres!$B$3,V$1:AG$1,0)-1)*IF(OR(C395="L",C395="S",C395="I"),-1,1),"")</f>
        <v>0</v>
      </c>
      <c r="AW395" s="1028">
        <f t="shared" si="27"/>
        <v>0</v>
      </c>
      <c r="AX395" s="1028">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8" t="str">
        <f t="shared" si="24"/>
        <v>H15800</v>
      </c>
      <c r="AK396" s="1028" t="str">
        <f t="shared" si="24"/>
        <v>DIVERS PAYÉ D'AVANCE</v>
      </c>
      <c r="AL396" s="1028">
        <f>IFERROR(INDEX(G396:R396,1,MATCH(Parametres!$B$3,G$1:R$1,0)-1)*IF(OR(F396="L",F396="S",F396="I"),-1,1),"")</f>
        <v>62532</v>
      </c>
      <c r="AM396" s="1028">
        <f t="shared" si="25"/>
        <v>1266.6699999999983</v>
      </c>
      <c r="AN396" s="1028">
        <f>INDEX(G396:R396,1,MATCH(Parametres!$B$3,G$1:R$1,0))*IF(OR(F396="L",F396="S",F396="I"),-1,1)</f>
        <v>63798.67</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3" t="str">
        <f t="shared" si="26"/>
        <v>H15800</v>
      </c>
      <c r="AU396" s="599" t="str">
        <f t="shared" si="26"/>
        <v>DIVERS PAYÉ D'AVANCE</v>
      </c>
      <c r="AV396" s="1028">
        <f>IFERROR(INDEX(V396:AG396,1,MATCH(Parametres!$B$3,V$1:AG$1,0)-1)*IF(OR(C396="L",C396="S",C396="I"),-1,1),"")</f>
        <v>0</v>
      </c>
      <c r="AW396" s="1028">
        <f t="shared" si="27"/>
        <v>0</v>
      </c>
      <c r="AX396" s="1028">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8" t="str">
        <f t="shared" si="24"/>
        <v>H15801</v>
      </c>
      <c r="AK397" s="1028" t="str">
        <f t="shared" si="24"/>
        <v>PLAQUES PAYÉ D'AVANCE</v>
      </c>
      <c r="AL397" s="1028">
        <f>IFERROR(INDEX(G397:R397,1,MATCH(Parametres!$B$3,G$1:R$1,0)-1)*IF(OR(F397="L",F397="S",F397="I"),-1,1),"")</f>
        <v>8011.3</v>
      </c>
      <c r="AM397" s="1028">
        <f t="shared" si="25"/>
        <v>0</v>
      </c>
      <c r="AN397" s="1028">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3" t="str">
        <f t="shared" si="26"/>
        <v>H15801</v>
      </c>
      <c r="AU397" s="599" t="str">
        <f t="shared" si="26"/>
        <v>PLAQUES PAYÉ D'AVANCE</v>
      </c>
      <c r="AV397" s="1028">
        <f>IFERROR(INDEX(V397:AG397,1,MATCH(Parametres!$B$3,V$1:AG$1,0)-1)*IF(OR(C397="L",C397="S",C397="I"),-1,1),"")</f>
        <v>0</v>
      </c>
      <c r="AW397" s="1028">
        <f t="shared" si="27"/>
        <v>0</v>
      </c>
      <c r="AX397" s="1028">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8" t="str">
        <f t="shared" si="24"/>
        <v>H15900</v>
      </c>
      <c r="AK398" s="1028" t="str">
        <f t="shared" si="24"/>
        <v>AVOCAT PAYÉ D'AVANCE</v>
      </c>
      <c r="AL398" s="1028">
        <f>IFERROR(INDEX(G398:R398,1,MATCH(Parametres!$B$3,G$1:R$1,0)-1)*IF(OR(F398="L",F398="S",F398="I"),-1,1),"")</f>
        <v>0</v>
      </c>
      <c r="AM398" s="1028">
        <f t="shared" si="25"/>
        <v>0</v>
      </c>
      <c r="AN398" s="1028">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3" t="str">
        <f t="shared" si="26"/>
        <v>H15900</v>
      </c>
      <c r="AU398" s="599" t="str">
        <f t="shared" si="26"/>
        <v>AVOCAT PAYÉ D'AVANCE</v>
      </c>
      <c r="AV398" s="1028">
        <f>IFERROR(INDEX(V398:AG398,1,MATCH(Parametres!$B$3,V$1:AG$1,0)-1)*IF(OR(C398="L",C398="S",C398="I"),-1,1),"")</f>
        <v>0</v>
      </c>
      <c r="AW398" s="1028">
        <f t="shared" si="27"/>
        <v>0</v>
      </c>
      <c r="AX398" s="1028">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8" t="str">
        <f t="shared" si="24"/>
        <v>H16000</v>
      </c>
      <c r="AK399" s="1028" t="str">
        <f t="shared" si="24"/>
        <v>VÉRIF PAYÉ D'AVANCE</v>
      </c>
      <c r="AL399" s="1028">
        <f>IFERROR(INDEX(G399:R399,1,MATCH(Parametres!$B$3,G$1:R$1,0)-1)*IF(OR(F399="L",F399="S",F399="I"),-1,1),"")</f>
        <v>-14000</v>
      </c>
      <c r="AM399" s="1028">
        <f t="shared" si="25"/>
        <v>11508.9</v>
      </c>
      <c r="AN399" s="1028">
        <f>INDEX(G399:R399,1,MATCH(Parametres!$B$3,G$1:R$1,0))*IF(OR(F399="L",F399="S",F399="I"),-1,1)</f>
        <v>-2491.1</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3" t="str">
        <f t="shared" si="26"/>
        <v>H16000</v>
      </c>
      <c r="AU399" s="599" t="str">
        <f t="shared" si="26"/>
        <v>VÉRIF PAYÉ D'AVANCE</v>
      </c>
      <c r="AV399" s="1028">
        <f>IFERROR(INDEX(V399:AG399,1,MATCH(Parametres!$B$3,V$1:AG$1,0)-1)*IF(OR(C399="L",C399="S",C399="I"),-1,1),"")</f>
        <v>0</v>
      </c>
      <c r="AW399" s="1028">
        <f t="shared" si="27"/>
        <v>0</v>
      </c>
      <c r="AX399" s="1028">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8" t="str">
        <f t="shared" si="24"/>
        <v>H16100</v>
      </c>
      <c r="AK400" s="1028" t="str">
        <f t="shared" si="24"/>
        <v>OTHER CURRENT ASSETS</v>
      </c>
      <c r="AL400" s="1028">
        <f>IFERROR(INDEX(G400:R400,1,MATCH(Parametres!$B$3,G$1:R$1,0)-1)*IF(OR(F400="L",F400="S",F400="I"),-1,1),"")</f>
        <v>0</v>
      </c>
      <c r="AM400" s="1028">
        <f t="shared" si="25"/>
        <v>0</v>
      </c>
      <c r="AN400" s="1028">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3" t="str">
        <f t="shared" si="26"/>
        <v>H16100</v>
      </c>
      <c r="AU400" s="599" t="str">
        <f t="shared" si="26"/>
        <v>OTHER CURRENT ASSETS</v>
      </c>
      <c r="AV400" s="1028">
        <f>IFERROR(INDEX(V400:AG400,1,MATCH(Parametres!$B$3,V$1:AG$1,0)-1)*IF(OR(C400="L",C400="S",C400="I"),-1,1),"")</f>
        <v>0</v>
      </c>
      <c r="AW400" s="1028">
        <f t="shared" si="27"/>
        <v>0</v>
      </c>
      <c r="AX400" s="1028">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8" t="str">
        <f t="shared" si="24"/>
        <v>H16500</v>
      </c>
      <c r="AK401" s="1028" t="str">
        <f t="shared" si="24"/>
        <v>TERRAIN</v>
      </c>
      <c r="AL401" s="1028">
        <f>IFERROR(INDEX(G401:R401,1,MATCH(Parametres!$B$3,G$1:R$1,0)-1)*IF(OR(F401="L",F401="S",F401="I"),-1,1),"")</f>
        <v>0</v>
      </c>
      <c r="AM401" s="1028">
        <f t="shared" si="25"/>
        <v>0</v>
      </c>
      <c r="AN401" s="1028">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3" t="str">
        <f t="shared" si="26"/>
        <v>H16500</v>
      </c>
      <c r="AU401" s="599" t="str">
        <f t="shared" si="26"/>
        <v>TERRAIN</v>
      </c>
      <c r="AV401" s="1028">
        <f>IFERROR(INDEX(V401:AG401,1,MATCH(Parametres!$B$3,V$1:AG$1,0)-1)*IF(OR(C401="L",C401="S",C401="I"),-1,1),"")</f>
        <v>0</v>
      </c>
      <c r="AW401" s="1028">
        <f t="shared" si="27"/>
        <v>0</v>
      </c>
      <c r="AX401" s="1028">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8" t="str">
        <f t="shared" si="24"/>
        <v>H16700</v>
      </c>
      <c r="AK402" s="1028" t="str">
        <f t="shared" si="24"/>
        <v>BATIMENTS</v>
      </c>
      <c r="AL402" s="1028">
        <f>IFERROR(INDEX(G402:R402,1,MATCH(Parametres!$B$3,G$1:R$1,0)-1)*IF(OR(F402="L",F402="S",F402="I"),-1,1),"")</f>
        <v>0</v>
      </c>
      <c r="AM402" s="1028">
        <f t="shared" si="25"/>
        <v>0</v>
      </c>
      <c r="AN402" s="1028">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3" t="str">
        <f t="shared" si="26"/>
        <v>H16700</v>
      </c>
      <c r="AU402" s="599" t="str">
        <f t="shared" si="26"/>
        <v>BATIMENTS</v>
      </c>
      <c r="AV402" s="1028">
        <f>IFERROR(INDEX(V402:AG402,1,MATCH(Parametres!$B$3,V$1:AG$1,0)-1)*IF(OR(C402="L",C402="S",C402="I"),-1,1),"")</f>
        <v>0</v>
      </c>
      <c r="AW402" s="1028">
        <f t="shared" si="27"/>
        <v>0</v>
      </c>
      <c r="AX402" s="1028">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8" t="str">
        <f t="shared" si="24"/>
        <v>H16800</v>
      </c>
      <c r="AK403" s="1028" t="str">
        <f t="shared" si="24"/>
        <v>AMORT-BATIMENTS</v>
      </c>
      <c r="AL403" s="1028">
        <f>IFERROR(INDEX(G403:R403,1,MATCH(Parametres!$B$3,G$1:R$1,0)-1)*IF(OR(F403="L",F403="S",F403="I"),-1,1),"")</f>
        <v>0</v>
      </c>
      <c r="AM403" s="1028">
        <f t="shared" si="25"/>
        <v>0</v>
      </c>
      <c r="AN403" s="1028">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3" t="str">
        <f t="shared" si="26"/>
        <v>H16800</v>
      </c>
      <c r="AU403" s="599" t="str">
        <f t="shared" si="26"/>
        <v>AMORT-BATIMENTS</v>
      </c>
      <c r="AV403" s="1028">
        <f>IFERROR(INDEX(V403:AG403,1,MATCH(Parametres!$B$3,V$1:AG$1,0)-1)*IF(OR(C403="L",C403="S",C403="I"),-1,1),"")</f>
        <v>0</v>
      </c>
      <c r="AW403" s="1028">
        <f t="shared" si="27"/>
        <v>0</v>
      </c>
      <c r="AX403" s="1028">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8" t="str">
        <f t="shared" si="24"/>
        <v>H17000</v>
      </c>
      <c r="AK404" s="1028" t="str">
        <f t="shared" si="24"/>
        <v>INSTALLATIONS FIXES</v>
      </c>
      <c r="AL404" s="1028">
        <f>IFERROR(INDEX(G404:R404,1,MATCH(Parametres!$B$3,G$1:R$1,0)-1)*IF(OR(F404="L",F404="S",F404="I"),-1,1),"")</f>
        <v>0</v>
      </c>
      <c r="AM404" s="1028">
        <f t="shared" si="25"/>
        <v>0</v>
      </c>
      <c r="AN404" s="1028">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3" t="str">
        <f t="shared" si="26"/>
        <v>H17000</v>
      </c>
      <c r="AU404" s="599" t="str">
        <f t="shared" si="26"/>
        <v>INSTALLATIONS FIXES</v>
      </c>
      <c r="AV404" s="1028">
        <f>IFERROR(INDEX(V404:AG404,1,MATCH(Parametres!$B$3,V$1:AG$1,0)-1)*IF(OR(C404="L",C404="S",C404="I"),-1,1),"")</f>
        <v>0</v>
      </c>
      <c r="AW404" s="1028">
        <f t="shared" si="27"/>
        <v>0</v>
      </c>
      <c r="AX404" s="1028">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8" t="str">
        <f t="shared" si="24"/>
        <v>H17100</v>
      </c>
      <c r="AK405" s="1028" t="str">
        <f t="shared" si="24"/>
        <v>AMORT-INSTALLATIONS FIXES</v>
      </c>
      <c r="AL405" s="1028">
        <f>IFERROR(INDEX(G405:R405,1,MATCH(Parametres!$B$3,G$1:R$1,0)-1)*IF(OR(F405="L",F405="S",F405="I"),-1,1),"")</f>
        <v>0</v>
      </c>
      <c r="AM405" s="1028">
        <f t="shared" si="25"/>
        <v>0</v>
      </c>
      <c r="AN405" s="1028">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3" t="str">
        <f t="shared" si="26"/>
        <v>H17100</v>
      </c>
      <c r="AU405" s="599" t="str">
        <f t="shared" si="26"/>
        <v>AMORT-INSTALLATIONS FIXES</v>
      </c>
      <c r="AV405" s="1028">
        <f>IFERROR(INDEX(V405:AG405,1,MATCH(Parametres!$B$3,V$1:AG$1,0)-1)*IF(OR(C405="L",C405="S",C405="I"),-1,1),"")</f>
        <v>0</v>
      </c>
      <c r="AW405" s="1028">
        <f t="shared" si="27"/>
        <v>0</v>
      </c>
      <c r="AX405" s="1028">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8" t="str">
        <f t="shared" si="24"/>
        <v>H17200</v>
      </c>
      <c r="AK406" s="1028" t="str">
        <f t="shared" si="24"/>
        <v>AMELIORATIONS LOCATIVES</v>
      </c>
      <c r="AL406" s="1028">
        <f>IFERROR(INDEX(G406:R406,1,MATCH(Parametres!$B$3,G$1:R$1,0)-1)*IF(OR(F406="L",F406="S",F406="I"),-1,1),"")</f>
        <v>132620.64000000001</v>
      </c>
      <c r="AM406" s="1028">
        <f t="shared" si="25"/>
        <v>0</v>
      </c>
      <c r="AN406" s="1028">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3" t="str">
        <f t="shared" si="26"/>
        <v>H17200</v>
      </c>
      <c r="AU406" s="599" t="str">
        <f t="shared" si="26"/>
        <v>AMELIORATIONS LOCATIVES</v>
      </c>
      <c r="AV406" s="1028">
        <f>IFERROR(INDEX(V406:AG406,1,MATCH(Parametres!$B$3,V$1:AG$1,0)-1)*IF(OR(C406="L",C406="S",C406="I"),-1,1),"")</f>
        <v>0</v>
      </c>
      <c r="AW406" s="1028">
        <f t="shared" si="27"/>
        <v>0</v>
      </c>
      <c r="AX406" s="1028">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8" t="str">
        <f t="shared" si="24"/>
        <v>H17300</v>
      </c>
      <c r="AK407" s="1028" t="str">
        <f t="shared" si="24"/>
        <v>AMORT-AMELIORATIONS LOC.</v>
      </c>
      <c r="AL407" s="1028">
        <f>IFERROR(INDEX(G407:R407,1,MATCH(Parametres!$B$3,G$1:R$1,0)-1)*IF(OR(F407="L",F407="S",F407="I"),-1,1),"")</f>
        <v>-120727.08</v>
      </c>
      <c r="AM407" s="1028">
        <f t="shared" si="25"/>
        <v>-506.2899999999936</v>
      </c>
      <c r="AN407" s="1028">
        <f>INDEX(G407:R407,1,MATCH(Parametres!$B$3,G$1:R$1,0))*IF(OR(F407="L",F407="S",F407="I"),-1,1)</f>
        <v>-121233.37</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3" t="str">
        <f t="shared" si="26"/>
        <v>H17300</v>
      </c>
      <c r="AU407" s="599" t="str">
        <f t="shared" si="26"/>
        <v>AMORT-AMELIORATIONS LOC.</v>
      </c>
      <c r="AV407" s="1028">
        <f>IFERROR(INDEX(V407:AG407,1,MATCH(Parametres!$B$3,V$1:AG$1,0)-1)*IF(OR(C407="L",C407="S",C407="I"),-1,1),"")</f>
        <v>0</v>
      </c>
      <c r="AW407" s="1028">
        <f t="shared" si="27"/>
        <v>0</v>
      </c>
      <c r="AX407" s="1028">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8" t="str">
        <f t="shared" si="24"/>
        <v>H17400</v>
      </c>
      <c r="AK408" s="1028" t="str">
        <f t="shared" si="24"/>
        <v>EQUIPEMENT DE BUREAU</v>
      </c>
      <c r="AL408" s="1028">
        <f>IFERROR(INDEX(G408:R408,1,MATCH(Parametres!$B$3,G$1:R$1,0)-1)*IF(OR(F408="L",F408="S",F408="I"),-1,1),"")</f>
        <v>298574.2</v>
      </c>
      <c r="AM408" s="1028">
        <f t="shared" si="25"/>
        <v>0</v>
      </c>
      <c r="AN408" s="1028">
        <f>INDEX(G408:R408,1,MATCH(Parametres!$B$3,G$1:R$1,0))*IF(OR(F408="L",F408="S",F408="I"),-1,1)</f>
        <v>298574.2</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3" t="str">
        <f t="shared" si="26"/>
        <v>H17400</v>
      </c>
      <c r="AU408" s="599" t="str">
        <f t="shared" si="26"/>
        <v>EQUIPEMENT DE BUREAU</v>
      </c>
      <c r="AV408" s="1028">
        <f>IFERROR(INDEX(V408:AG408,1,MATCH(Parametres!$B$3,V$1:AG$1,0)-1)*IF(OR(C408="L",C408="S",C408="I"),-1,1),"")</f>
        <v>0</v>
      </c>
      <c r="AW408" s="1028">
        <f t="shared" si="27"/>
        <v>0</v>
      </c>
      <c r="AX408" s="1028">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8" t="str">
        <f t="shared" si="24"/>
        <v>H17500</v>
      </c>
      <c r="AK409" s="1028" t="str">
        <f t="shared" si="24"/>
        <v>AMORT-EQUIP DE BUREAU</v>
      </c>
      <c r="AL409" s="1028">
        <f>IFERROR(INDEX(G409:R409,1,MATCH(Parametres!$B$3,G$1:R$1,0)-1)*IF(OR(F409="L",F409="S",F409="I"),-1,1),"")</f>
        <v>-260526.74</v>
      </c>
      <c r="AM409" s="1028">
        <f t="shared" si="25"/>
        <v>-761.20000000001164</v>
      </c>
      <c r="AN409" s="1028">
        <f>INDEX(G409:R409,1,MATCH(Parametres!$B$3,G$1:R$1,0))*IF(OR(F409="L",F409="S",F409="I"),-1,1)</f>
        <v>-261287.94</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3" t="str">
        <f t="shared" si="26"/>
        <v>H17500</v>
      </c>
      <c r="AU409" s="599" t="str">
        <f t="shared" si="26"/>
        <v>AMORT-EQUIP DE BUREAU</v>
      </c>
      <c r="AV409" s="1028">
        <f>IFERROR(INDEX(V409:AG409,1,MATCH(Parametres!$B$3,V$1:AG$1,0)-1)*IF(OR(C409="L",C409="S",C409="I"),-1,1),"")</f>
        <v>0</v>
      </c>
      <c r="AW409" s="1028">
        <f t="shared" si="27"/>
        <v>0</v>
      </c>
      <c r="AX409" s="1028">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8" t="str">
        <f t="shared" si="24"/>
        <v>H17600</v>
      </c>
      <c r="AK410" s="1028" t="str">
        <f t="shared" si="24"/>
        <v>EQUIP DU SERVICE PIECES</v>
      </c>
      <c r="AL410" s="1028">
        <f>IFERROR(INDEX(G410:R410,1,MATCH(Parametres!$B$3,G$1:R$1,0)-1)*IF(OR(F410="L",F410="S",F410="I"),-1,1),"")</f>
        <v>12656.55</v>
      </c>
      <c r="AM410" s="1028">
        <f t="shared" si="25"/>
        <v>0</v>
      </c>
      <c r="AN410" s="1028">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3" t="str">
        <f t="shared" si="26"/>
        <v>H17600</v>
      </c>
      <c r="AU410" s="599" t="str">
        <f t="shared" si="26"/>
        <v>EQUIP DU SERVICE PIECES</v>
      </c>
      <c r="AV410" s="1028">
        <f>IFERROR(INDEX(V410:AG410,1,MATCH(Parametres!$B$3,V$1:AG$1,0)-1)*IF(OR(C410="L",C410="S",C410="I"),-1,1),"")</f>
        <v>0</v>
      </c>
      <c r="AW410" s="1028">
        <f t="shared" si="27"/>
        <v>0</v>
      </c>
      <c r="AX410" s="1028">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8" t="str">
        <f t="shared" si="24"/>
        <v>H17700</v>
      </c>
      <c r="AK411" s="1028" t="str">
        <f t="shared" si="24"/>
        <v>AMORT- EQUIP DES PIECES</v>
      </c>
      <c r="AL411" s="1028">
        <f>IFERROR(INDEX(G411:R411,1,MATCH(Parametres!$B$3,G$1:R$1,0)-1)*IF(OR(F411="L",F411="S",F411="I"),-1,1),"")</f>
        <v>-12639.82</v>
      </c>
      <c r="AM411" s="1028">
        <f t="shared" si="25"/>
        <v>-0.32999999999992724</v>
      </c>
      <c r="AN411" s="1028">
        <f>INDEX(G411:R411,1,MATCH(Parametres!$B$3,G$1:R$1,0))*IF(OR(F411="L",F411="S",F411="I"),-1,1)</f>
        <v>-12640.15</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3" t="str">
        <f t="shared" si="26"/>
        <v>H17700</v>
      </c>
      <c r="AU411" s="599" t="str">
        <f t="shared" si="26"/>
        <v>AMORT- EQUIP DES PIECES</v>
      </c>
      <c r="AV411" s="1028">
        <f>IFERROR(INDEX(V411:AG411,1,MATCH(Parametres!$B$3,V$1:AG$1,0)-1)*IF(OR(C411="L",C411="S",C411="I"),-1,1),"")</f>
        <v>0</v>
      </c>
      <c r="AW411" s="1028">
        <f t="shared" si="27"/>
        <v>0</v>
      </c>
      <c r="AX411" s="1028">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8" t="str">
        <f t="shared" si="24"/>
        <v>H17800</v>
      </c>
      <c r="AK412" s="1028" t="str">
        <f t="shared" si="24"/>
        <v>EQUIPEMENT DU SERVICE</v>
      </c>
      <c r="AL412" s="1028">
        <f>IFERROR(INDEX(G412:R412,1,MATCH(Parametres!$B$3,G$1:R$1,0)-1)*IF(OR(F412="L",F412="S",F412="I"),-1,1),"")</f>
        <v>745424.53</v>
      </c>
      <c r="AM412" s="1028">
        <f t="shared" si="25"/>
        <v>0</v>
      </c>
      <c r="AN412" s="1028">
        <f>INDEX(G412:R412,1,MATCH(Parametres!$B$3,G$1:R$1,0))*IF(OR(F412="L",F412="S",F412="I"),-1,1)</f>
        <v>745424.53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3" t="str">
        <f t="shared" si="26"/>
        <v>H17800</v>
      </c>
      <c r="AU412" s="599" t="str">
        <f t="shared" si="26"/>
        <v>EQUIPEMENT DU SERVICE</v>
      </c>
      <c r="AV412" s="1028">
        <f>IFERROR(INDEX(V412:AG412,1,MATCH(Parametres!$B$3,V$1:AG$1,0)-1)*IF(OR(C412="L",C412="S",C412="I"),-1,1),"")</f>
        <v>0</v>
      </c>
      <c r="AW412" s="1028">
        <f t="shared" si="27"/>
        <v>0</v>
      </c>
      <c r="AX412" s="1028">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8" t="str">
        <f t="shared" si="24"/>
        <v>H17900</v>
      </c>
      <c r="AK413" s="1028" t="str">
        <f t="shared" si="24"/>
        <v>AMORT-EQUIPEMENT DU SERV</v>
      </c>
      <c r="AL413" s="1028">
        <f>IFERROR(INDEX(G413:R413,1,MATCH(Parametres!$B$3,G$1:R$1,0)-1)*IF(OR(F413="L",F413="S",F413="I"),-1,1),"")</f>
        <v>-640930.38</v>
      </c>
      <c r="AM413" s="1028">
        <f t="shared" si="25"/>
        <v>-1998.7600000000093</v>
      </c>
      <c r="AN413" s="1028">
        <f>INDEX(G413:R413,1,MATCH(Parametres!$B$3,G$1:R$1,0))*IF(OR(F413="L",F413="S",F413="I"),-1,1)</f>
        <v>-642929.14</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3" t="str">
        <f t="shared" si="26"/>
        <v>H17900</v>
      </c>
      <c r="AU413" s="599" t="str">
        <f t="shared" si="26"/>
        <v>AMORT-EQUIPEMENT DU SERV</v>
      </c>
      <c r="AV413" s="1028">
        <f>IFERROR(INDEX(V413:AG413,1,MATCH(Parametres!$B$3,V$1:AG$1,0)-1)*IF(OR(C413="L",C413="S",C413="I"),-1,1),"")</f>
        <v>0</v>
      </c>
      <c r="AW413" s="1028">
        <f t="shared" si="27"/>
        <v>0</v>
      </c>
      <c r="AX413" s="1028">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8" t="str">
        <f t="shared" si="24"/>
        <v>H18100</v>
      </c>
      <c r="AK414" s="1028" t="str">
        <f t="shared" si="24"/>
        <v>ENSEIGNES</v>
      </c>
      <c r="AL414" s="1028">
        <f>IFERROR(INDEX(G414:R414,1,MATCH(Parametres!$B$3,G$1:R$1,0)-1)*IF(OR(F414="L",F414="S",F414="I"),-1,1),"")</f>
        <v>77476.800000000003</v>
      </c>
      <c r="AM414" s="1028">
        <f t="shared" si="25"/>
        <v>0</v>
      </c>
      <c r="AN414" s="1028">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3" t="str">
        <f t="shared" si="26"/>
        <v>H18100</v>
      </c>
      <c r="AU414" s="599" t="str">
        <f t="shared" si="26"/>
        <v>ENSEIGNES</v>
      </c>
      <c r="AV414" s="1028">
        <f>IFERROR(INDEX(V414:AG414,1,MATCH(Parametres!$B$3,V$1:AG$1,0)-1)*IF(OR(C414="L",C414="S",C414="I"),-1,1),"")</f>
        <v>0</v>
      </c>
      <c r="AW414" s="1028">
        <f t="shared" si="27"/>
        <v>0</v>
      </c>
      <c r="AX414" s="1028">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8" t="str">
        <f t="shared" si="24"/>
        <v>H18200</v>
      </c>
      <c r="AK415" s="1028" t="str">
        <f t="shared" si="24"/>
        <v>AMORT-ENSEIGNES</v>
      </c>
      <c r="AL415" s="1028">
        <f>IFERROR(INDEX(G415:R415,1,MATCH(Parametres!$B$3,G$1:R$1,0)-1)*IF(OR(F415="L",F415="S",F415="I"),-1,1),"")</f>
        <v>-67901.789999999994</v>
      </c>
      <c r="AM415" s="1028">
        <f t="shared" si="25"/>
        <v>-182.82000000000698</v>
      </c>
      <c r="AN415" s="1028">
        <f>INDEX(G415:R415,1,MATCH(Parametres!$B$3,G$1:R$1,0))*IF(OR(F415="L",F415="S",F415="I"),-1,1)</f>
        <v>-68084.61</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3" t="str">
        <f t="shared" si="26"/>
        <v>H18200</v>
      </c>
      <c r="AU415" s="599" t="str">
        <f t="shared" si="26"/>
        <v>AMORT-ENSEIGNES</v>
      </c>
      <c r="AV415" s="1028">
        <f>IFERROR(INDEX(V415:AG415,1,MATCH(Parametres!$B$3,V$1:AG$1,0)-1)*IF(OR(C415="L",C415="S",C415="I"),-1,1),"")</f>
        <v>0</v>
      </c>
      <c r="AW415" s="1028">
        <f t="shared" si="27"/>
        <v>0</v>
      </c>
      <c r="AX415" s="1028">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8" t="str">
        <f t="shared" si="24"/>
        <v>H18300</v>
      </c>
      <c r="AK416" s="1028" t="str">
        <f t="shared" si="24"/>
        <v>VEHICULES DE SERVITUDE</v>
      </c>
      <c r="AL416" s="1028">
        <f>IFERROR(INDEX(G416:R416,1,MATCH(Parametres!$B$3,G$1:R$1,0)-1)*IF(OR(F416="L",F416="S",F416="I"),-1,1),"")</f>
        <v>0</v>
      </c>
      <c r="AM416" s="1028">
        <f t="shared" si="25"/>
        <v>0</v>
      </c>
      <c r="AN416" s="1028">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3" t="str">
        <f t="shared" si="26"/>
        <v>H18300</v>
      </c>
      <c r="AU416" s="599" t="str">
        <f t="shared" si="26"/>
        <v>VEHICULES DE SERVITUDE</v>
      </c>
      <c r="AV416" s="1028">
        <f>IFERROR(INDEX(V416:AG416,1,MATCH(Parametres!$B$3,V$1:AG$1,0)-1)*IF(OR(C416="L",C416="S",C416="I"),-1,1),"")</f>
        <v>0</v>
      </c>
      <c r="AW416" s="1028">
        <f t="shared" si="27"/>
        <v>0</v>
      </c>
      <c r="AX416" s="1028">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8" t="str">
        <f t="shared" si="24"/>
        <v>H18400</v>
      </c>
      <c r="AK417" s="1028" t="str">
        <f t="shared" si="24"/>
        <v>AMORT- VEHICULES SERVICE</v>
      </c>
      <c r="AL417" s="1028">
        <f>IFERROR(INDEX(G417:R417,1,MATCH(Parametres!$B$3,G$1:R$1,0)-1)*IF(OR(F417="L",F417="S",F417="I"),-1,1),"")</f>
        <v>0</v>
      </c>
      <c r="AM417" s="1028">
        <f t="shared" si="25"/>
        <v>0</v>
      </c>
      <c r="AN417" s="1028">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3" t="str">
        <f t="shared" si="26"/>
        <v>H18400</v>
      </c>
      <c r="AU417" s="599" t="str">
        <f t="shared" si="26"/>
        <v>AMORT- VEHICULES SERVICE</v>
      </c>
      <c r="AV417" s="1028">
        <f>IFERROR(INDEX(V417:AG417,1,MATCH(Parametres!$B$3,V$1:AG$1,0)-1)*IF(OR(C417="L",C417="S",C417="I"),-1,1),"")</f>
        <v>0</v>
      </c>
      <c r="AW417" s="1028">
        <f t="shared" si="27"/>
        <v>0</v>
      </c>
      <c r="AX417" s="1028">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8" t="str">
        <f t="shared" si="24"/>
        <v>H18500</v>
      </c>
      <c r="AK418" s="1028" t="str">
        <f t="shared" si="24"/>
        <v>EQUIPEMENT INFORMATIQUE</v>
      </c>
      <c r="AL418" s="1028">
        <f>IFERROR(INDEX(G418:R418,1,MATCH(Parametres!$B$3,G$1:R$1,0)-1)*IF(OR(F418="L",F418="S",F418="I"),-1,1),"")</f>
        <v>209715.93</v>
      </c>
      <c r="AM418" s="1028">
        <f t="shared" si="25"/>
        <v>0</v>
      </c>
      <c r="AN418" s="1028">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3" t="str">
        <f t="shared" si="26"/>
        <v>H18500</v>
      </c>
      <c r="AU418" s="599" t="str">
        <f t="shared" si="26"/>
        <v>EQUIPEMENT INFORMATIQUE</v>
      </c>
      <c r="AV418" s="1028">
        <f>IFERROR(INDEX(V418:AG418,1,MATCH(Parametres!$B$3,V$1:AG$1,0)-1)*IF(OR(C418="L",C418="S",C418="I"),-1,1),"")</f>
        <v>0</v>
      </c>
      <c r="AW418" s="1028">
        <f t="shared" si="27"/>
        <v>0</v>
      </c>
      <c r="AX418" s="1028">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8" t="str">
        <f t="shared" si="24"/>
        <v>H18600</v>
      </c>
      <c r="AK419" s="1028" t="str">
        <f t="shared" si="24"/>
        <v>AMORT-EQUIPEMENT INFO.</v>
      </c>
      <c r="AL419" s="1028">
        <f>IFERROR(INDEX(G419:R419,1,MATCH(Parametres!$B$3,G$1:R$1,0)-1)*IF(OR(F419="L",F419="S",F419="I"),-1,1),"")</f>
        <v>-199991.47</v>
      </c>
      <c r="AM419" s="1028">
        <f t="shared" si="25"/>
        <v>-339.07000000000698</v>
      </c>
      <c r="AN419" s="1028">
        <f>INDEX(G419:R419,1,MATCH(Parametres!$B$3,G$1:R$1,0))*IF(OR(F419="L",F419="S",F419="I"),-1,1)</f>
        <v>-200330.54</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3" t="str">
        <f t="shared" si="26"/>
        <v>H18600</v>
      </c>
      <c r="AU419" s="599" t="str">
        <f t="shared" si="26"/>
        <v>AMORT-EQUIPEMENT INFO.</v>
      </c>
      <c r="AV419" s="1028">
        <f>IFERROR(INDEX(V419:AG419,1,MATCH(Parametres!$B$3,V$1:AG$1,0)-1)*IF(OR(C419="L",C419="S",C419="I"),-1,1),"")</f>
        <v>0</v>
      </c>
      <c r="AW419" s="1028">
        <f t="shared" si="27"/>
        <v>0</v>
      </c>
      <c r="AX419" s="1028">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8" t="str">
        <f t="shared" si="24"/>
        <v>H18700</v>
      </c>
      <c r="AK420" s="1028" t="str">
        <f t="shared" si="24"/>
        <v>PAVAGE</v>
      </c>
      <c r="AL420" s="1028">
        <f>IFERROR(INDEX(G420:R420,1,MATCH(Parametres!$B$3,G$1:R$1,0)-1)*IF(OR(F420="L",F420="S",F420="I"),-1,1),"")</f>
        <v>0</v>
      </c>
      <c r="AM420" s="1028">
        <f t="shared" si="25"/>
        <v>0</v>
      </c>
      <c r="AN420" s="1028">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3" t="str">
        <f t="shared" si="26"/>
        <v>H18700</v>
      </c>
      <c r="AU420" s="599" t="str">
        <f t="shared" si="26"/>
        <v>PAVAGE</v>
      </c>
      <c r="AV420" s="1028">
        <f>IFERROR(INDEX(V420:AG420,1,MATCH(Parametres!$B$3,V$1:AG$1,0)-1)*IF(OR(C420="L",C420="S",C420="I"),-1,1),"")</f>
        <v>0</v>
      </c>
      <c r="AW420" s="1028">
        <f t="shared" si="27"/>
        <v>0</v>
      </c>
      <c r="AX420" s="1028">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8" t="str">
        <f t="shared" si="24"/>
        <v>H18710</v>
      </c>
      <c r="AK421" s="1028" t="str">
        <f t="shared" si="24"/>
        <v>AMORT - PAVAGE</v>
      </c>
      <c r="AL421" s="1028">
        <f>IFERROR(INDEX(G421:R421,1,MATCH(Parametres!$B$3,G$1:R$1,0)-1)*IF(OR(F421="L",F421="S",F421="I"),-1,1),"")</f>
        <v>0</v>
      </c>
      <c r="AM421" s="1028">
        <f t="shared" si="25"/>
        <v>0</v>
      </c>
      <c r="AN421" s="1028">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3" t="str">
        <f t="shared" si="26"/>
        <v>H18710</v>
      </c>
      <c r="AU421" s="599" t="str">
        <f t="shared" si="26"/>
        <v>AMORT - PAVAGE</v>
      </c>
      <c r="AV421" s="1028">
        <f>IFERROR(INDEX(V421:AG421,1,MATCH(Parametres!$B$3,V$1:AG$1,0)-1)*IF(OR(C421="L",C421="S",C421="I"),-1,1),"")</f>
        <v>0</v>
      </c>
      <c r="AW421" s="1028">
        <f t="shared" si="27"/>
        <v>0</v>
      </c>
      <c r="AX421" s="1028">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8" t="str">
        <f t="shared" si="24"/>
        <v>H18800</v>
      </c>
      <c r="AK422" s="1028" t="str">
        <f t="shared" si="24"/>
        <v>CAUTIONNEMENT REMBOURS.</v>
      </c>
      <c r="AL422" s="1028">
        <f>IFERROR(INDEX(G422:R422,1,MATCH(Parametres!$B$3,G$1:R$1,0)-1)*IF(OR(F422="L",F422="S",F422="I"),-1,1),"")</f>
        <v>0</v>
      </c>
      <c r="AM422" s="1028">
        <f t="shared" si="25"/>
        <v>0</v>
      </c>
      <c r="AN422" s="1028">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3" t="str">
        <f t="shared" si="26"/>
        <v>H18800</v>
      </c>
      <c r="AU422" s="599" t="str">
        <f t="shared" si="26"/>
        <v>CAUTIONNEMENT REMBOURS.</v>
      </c>
      <c r="AV422" s="1028">
        <f>IFERROR(INDEX(V422:AG422,1,MATCH(Parametres!$B$3,V$1:AG$1,0)-1)*IF(OR(C422="L",C422="S",C422="I"),-1,1),"")</f>
        <v>0</v>
      </c>
      <c r="AW422" s="1028">
        <f t="shared" si="27"/>
        <v>0</v>
      </c>
      <c r="AX422" s="1028">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8" t="str">
        <f t="shared" si="24"/>
        <v>H18900</v>
      </c>
      <c r="AK423" s="1028" t="str">
        <f t="shared" si="24"/>
        <v>TITRES DE PLACEMENT</v>
      </c>
      <c r="AL423" s="1028">
        <f>IFERROR(INDEX(G423:R423,1,MATCH(Parametres!$B$3,G$1:R$1,0)-1)*IF(OR(F423="L",F423="S",F423="I"),-1,1),"")</f>
        <v>0</v>
      </c>
      <c r="AM423" s="1028">
        <f t="shared" si="25"/>
        <v>0</v>
      </c>
      <c r="AN423" s="1028">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3" t="str">
        <f t="shared" si="26"/>
        <v>H18900</v>
      </c>
      <c r="AU423" s="599" t="str">
        <f t="shared" si="26"/>
        <v>TITRES DE PLACEMENT</v>
      </c>
      <c r="AV423" s="1028">
        <f>IFERROR(INDEX(V423:AG423,1,MATCH(Parametres!$B$3,V$1:AG$1,0)-1)*IF(OR(C423="L",C423="S",C423="I"),-1,1),"")</f>
        <v>0</v>
      </c>
      <c r="AW423" s="1028">
        <f t="shared" si="27"/>
        <v>0</v>
      </c>
      <c r="AX423" s="1028">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8" t="str">
        <f t="shared" si="24"/>
        <v>H19000</v>
      </c>
      <c r="AK424" s="1028" t="str">
        <f t="shared" si="24"/>
        <v>FRAIS DE CONSTITUTION</v>
      </c>
      <c r="AL424" s="1028">
        <f>IFERROR(INDEX(G424:R424,1,MATCH(Parametres!$B$3,G$1:R$1,0)-1)*IF(OR(F424="L",F424="S",F424="I"),-1,1),"")</f>
        <v>0</v>
      </c>
      <c r="AM424" s="1028">
        <f t="shared" si="25"/>
        <v>0</v>
      </c>
      <c r="AN424" s="1028">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3" t="str">
        <f t="shared" si="26"/>
        <v>H19000</v>
      </c>
      <c r="AU424" s="599" t="str">
        <f t="shared" si="26"/>
        <v>FRAIS DE CONSTITUTION</v>
      </c>
      <c r="AV424" s="1028">
        <f>IFERROR(INDEX(V424:AG424,1,MATCH(Parametres!$B$3,V$1:AG$1,0)-1)*IF(OR(C424="L",C424="S",C424="I"),-1,1),"")</f>
        <v>0</v>
      </c>
      <c r="AW424" s="1028">
        <f t="shared" si="27"/>
        <v>0</v>
      </c>
      <c r="AX424" s="1028">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8" t="str">
        <f t="shared" si="24"/>
        <v>H19200</v>
      </c>
      <c r="AK425" s="1028" t="str">
        <f t="shared" si="24"/>
        <v>AVANCE AUX ADMINISTRATEUR</v>
      </c>
      <c r="AL425" s="1028">
        <f>IFERROR(INDEX(G425:R425,1,MATCH(Parametres!$B$3,G$1:R$1,0)-1)*IF(OR(F425="L",F425="S",F425="I"),-1,1),"")</f>
        <v>0</v>
      </c>
      <c r="AM425" s="1028">
        <f t="shared" si="25"/>
        <v>0</v>
      </c>
      <c r="AN425" s="1028">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3" t="str">
        <f t="shared" si="26"/>
        <v>H19200</v>
      </c>
      <c r="AU425" s="599" t="str">
        <f t="shared" si="26"/>
        <v>AVANCE AUX ADMINISTRATEUR</v>
      </c>
      <c r="AV425" s="1028">
        <f>IFERROR(INDEX(V425:AG425,1,MATCH(Parametres!$B$3,V$1:AG$1,0)-1)*IF(OR(C425="L",C425="S",C425="I"),-1,1),"")</f>
        <v>0</v>
      </c>
      <c r="AW425" s="1028">
        <f t="shared" si="27"/>
        <v>0</v>
      </c>
      <c r="AX425" s="1028">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8" t="str">
        <f t="shared" si="24"/>
        <v>H19500</v>
      </c>
      <c r="AK426" s="1028" t="str">
        <f t="shared" si="24"/>
        <v>ACHALANDAGE</v>
      </c>
      <c r="AL426" s="1028">
        <f>IFERROR(INDEX(G426:R426,1,MATCH(Parametres!$B$3,G$1:R$1,0)-1)*IF(OR(F426="L",F426="S",F426="I"),-1,1),"")</f>
        <v>0</v>
      </c>
      <c r="AM426" s="1028">
        <f t="shared" si="25"/>
        <v>0</v>
      </c>
      <c r="AN426" s="1028">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3" t="str">
        <f t="shared" si="26"/>
        <v>H19500</v>
      </c>
      <c r="AU426" s="599" t="str">
        <f t="shared" si="26"/>
        <v>ACHALANDAGE</v>
      </c>
      <c r="AV426" s="1028">
        <f>IFERROR(INDEX(V426:AG426,1,MATCH(Parametres!$B$3,V$1:AG$1,0)-1)*IF(OR(C426="L",C426="S",C426="I"),-1,1),"")</f>
        <v>0</v>
      </c>
      <c r="AW426" s="1028">
        <f t="shared" si="27"/>
        <v>0</v>
      </c>
      <c r="AX426" s="1028">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8" t="str">
        <f t="shared" si="24"/>
        <v>H19600</v>
      </c>
      <c r="AK427" s="1028" t="str">
        <f t="shared" si="24"/>
        <v>PARTICIPATION SOC. FIN.</v>
      </c>
      <c r="AL427" s="1028">
        <f>IFERROR(INDEX(G427:R427,1,MATCH(Parametres!$B$3,G$1:R$1,0)-1)*IF(OR(F427="L",F427="S",F427="I"),-1,1),"")</f>
        <v>0</v>
      </c>
      <c r="AM427" s="1028">
        <f t="shared" si="25"/>
        <v>0</v>
      </c>
      <c r="AN427" s="1028">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3" t="str">
        <f t="shared" si="26"/>
        <v>H19600</v>
      </c>
      <c r="AU427" s="599" t="str">
        <f t="shared" si="26"/>
        <v>PARTICIPATION SOC. FIN.</v>
      </c>
      <c r="AV427" s="1028">
        <f>IFERROR(INDEX(V427:AG427,1,MATCH(Parametres!$B$3,V$1:AG$1,0)-1)*IF(OR(C427="L",C427="S",C427="I"),-1,1),"")</f>
        <v>0</v>
      </c>
      <c r="AW427" s="1028">
        <f t="shared" si="27"/>
        <v>0</v>
      </c>
      <c r="AX427" s="1028">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8" t="str">
        <f t="shared" si="24"/>
        <v>H19900</v>
      </c>
      <c r="AK428" s="1028" t="str">
        <f t="shared" si="24"/>
        <v>AUTES ACTIF GESTION IMMO</v>
      </c>
      <c r="AL428" s="1028">
        <f>IFERROR(INDEX(G428:R428,1,MATCH(Parametres!$B$3,G$1:R$1,0)-1)*IF(OR(F428="L",F428="S",F428="I"),-1,1),"")</f>
        <v>6950932</v>
      </c>
      <c r="AM428" s="1028">
        <f t="shared" si="25"/>
        <v>0</v>
      </c>
      <c r="AN428" s="1028">
        <f>INDEX(G428:R428,1,MATCH(Parametres!$B$3,G$1:R$1,0))*IF(OR(F428="L",F428="S",F428="I"),-1,1)</f>
        <v>6950932</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3" t="str">
        <f t="shared" si="26"/>
        <v>H19900</v>
      </c>
      <c r="AU428" s="599" t="str">
        <f t="shared" si="26"/>
        <v>AUTES ACTIF GESTION IMMO</v>
      </c>
      <c r="AV428" s="1028">
        <f>IFERROR(INDEX(V428:AG428,1,MATCH(Parametres!$B$3,V$1:AG$1,0)-1)*IF(OR(C428="L",C428="S",C428="I"),-1,1),"")</f>
        <v>0</v>
      </c>
      <c r="AW428" s="1028">
        <f t="shared" si="27"/>
        <v>0</v>
      </c>
      <c r="AX428" s="1028">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8" t="str">
        <f t="shared" si="24"/>
        <v>H19902</v>
      </c>
      <c r="AK429" s="1028" t="str">
        <f t="shared" si="24"/>
        <v>AMORT CUMULE-RELATION CLI</v>
      </c>
      <c r="AL429" s="1028">
        <f>IFERROR(INDEX(G429:R429,1,MATCH(Parametres!$B$3,G$1:R$1,0)-1)*IF(OR(F429="L",F429="S",F429="I"),-1,1),"")</f>
        <v>-232333</v>
      </c>
      <c r="AM429" s="1028">
        <f t="shared" si="25"/>
        <v>0</v>
      </c>
      <c r="AN429" s="1028">
        <f>INDEX(G429:R429,1,MATCH(Parametres!$B$3,G$1:R$1,0))*IF(OR(F429="L",F429="S",F429="I"),-1,1)</f>
        <v>-232333</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3" t="str">
        <f t="shared" si="26"/>
        <v>H19902</v>
      </c>
      <c r="AU429" s="599" t="str">
        <f t="shared" si="26"/>
        <v>AMORT CUMULE-RELATION CLI</v>
      </c>
      <c r="AV429" s="1028">
        <f>IFERROR(INDEX(V429:AG429,1,MATCH(Parametres!$B$3,V$1:AG$1,0)-1)*IF(OR(C429="L",C429="S",C429="I"),-1,1),"")</f>
        <v>0</v>
      </c>
      <c r="AW429" s="1028">
        <f t="shared" si="27"/>
        <v>0</v>
      </c>
      <c r="AX429" s="1028">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8" t="str">
        <f t="shared" si="24"/>
        <v>H20100</v>
      </c>
      <c r="AK430" s="1028" t="str">
        <f t="shared" si="24"/>
        <v>PRET BANCAIRE</v>
      </c>
      <c r="AL430" s="1028">
        <f>IFERROR(INDEX(G430:R430,1,MATCH(Parametres!$B$3,G$1:R$1,0)-1)*IF(OR(F430="L",F430="S",F430="I"),-1,1),"")</f>
        <v>0</v>
      </c>
      <c r="AM430" s="1028">
        <f t="shared" si="25"/>
        <v>0</v>
      </c>
      <c r="AN430" s="1028">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3" t="str">
        <f t="shared" si="26"/>
        <v>H20100</v>
      </c>
      <c r="AU430" s="599" t="str">
        <f t="shared" si="26"/>
        <v>PRET BANCAIRE</v>
      </c>
      <c r="AV430" s="1028">
        <f>IFERROR(INDEX(V430:AG430,1,MATCH(Parametres!$B$3,V$1:AG$1,0)-1)*IF(OR(C430="L",C430="S",C430="I"),-1,1),"")</f>
        <v>0</v>
      </c>
      <c r="AW430" s="1028">
        <f t="shared" si="27"/>
        <v>0</v>
      </c>
      <c r="AX430" s="1028">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8" t="str">
        <f t="shared" si="24"/>
        <v>H20200</v>
      </c>
      <c r="AK431" s="1028" t="str">
        <f t="shared" si="24"/>
        <v>BULK</v>
      </c>
      <c r="AL431" s="1028">
        <f>IFERROR(INDEX(G431:R431,1,MATCH(Parametres!$B$3,G$1:R$1,0)-1)*IF(OR(F431="L",F431="S",F431="I"),-1,1),"")</f>
        <v>0</v>
      </c>
      <c r="AM431" s="1028">
        <f t="shared" si="25"/>
        <v>0</v>
      </c>
      <c r="AN431" s="1028">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3" t="str">
        <f t="shared" si="26"/>
        <v>H20200</v>
      </c>
      <c r="AU431" s="599" t="str">
        <f t="shared" si="26"/>
        <v>BULK</v>
      </c>
      <c r="AV431" s="1028">
        <f>IFERROR(INDEX(V431:AG431,1,MATCH(Parametres!$B$3,V$1:AG$1,0)-1)*IF(OR(C431="L",C431="S",C431="I"),-1,1),"")</f>
        <v>0</v>
      </c>
      <c r="AW431" s="1028">
        <f t="shared" si="27"/>
        <v>0</v>
      </c>
      <c r="AX431" s="1028">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8" t="str">
        <f t="shared" si="24"/>
        <v>H20500</v>
      </c>
      <c r="AK432" s="1028" t="str">
        <f t="shared" si="24"/>
        <v>FLOOR PLAN - NEUF</v>
      </c>
      <c r="AL432" s="1028">
        <f>IFERROR(INDEX(G432:R432,1,MATCH(Parametres!$B$3,G$1:R$1,0)-1)*IF(OR(F432="L",F432="S",F432="I"),-1,1),"")</f>
        <v>-9002367.5999999996</v>
      </c>
      <c r="AM432" s="1028">
        <f t="shared" si="25"/>
        <v>-931788.25999999978</v>
      </c>
      <c r="AN432" s="1028">
        <f>INDEX(G432:R432,1,MATCH(Parametres!$B$3,G$1:R$1,0))*IF(OR(F432="L",F432="S",F432="I"),-1,1)</f>
        <v>-9934155.8599999994</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3" t="str">
        <f t="shared" si="26"/>
        <v>H20500</v>
      </c>
      <c r="AU432" s="599" t="str">
        <f t="shared" si="26"/>
        <v>FLOOR PLAN - NEUF</v>
      </c>
      <c r="AV432" s="1028">
        <f>IFERROR(INDEX(V432:AG432,1,MATCH(Parametres!$B$3,V$1:AG$1,0)-1)*IF(OR(C432="L",C432="S",C432="I"),-1,1),"")</f>
        <v>0</v>
      </c>
      <c r="AW432" s="1028">
        <f t="shared" si="27"/>
        <v>0</v>
      </c>
      <c r="AX432" s="1028">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8" t="str">
        <f t="shared" si="24"/>
        <v>H20700</v>
      </c>
      <c r="AK433" s="1028" t="str">
        <f t="shared" si="24"/>
        <v>FLOOR PLAN - OCCASION</v>
      </c>
      <c r="AL433" s="1028">
        <f>IFERROR(INDEX(G433:R433,1,MATCH(Parametres!$B$3,G$1:R$1,0)-1)*IF(OR(F433="L",F433="S",F433="I"),-1,1),"")</f>
        <v>0</v>
      </c>
      <c r="AM433" s="1028">
        <f t="shared" si="25"/>
        <v>-158112</v>
      </c>
      <c r="AN433" s="1028">
        <f>INDEX(G433:R433,1,MATCH(Parametres!$B$3,G$1:R$1,0))*IF(OR(F433="L",F433="S",F433="I"),-1,1)</f>
        <v>-158112</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3" t="str">
        <f t="shared" si="26"/>
        <v>H20700</v>
      </c>
      <c r="AU433" s="599" t="str">
        <f t="shared" si="26"/>
        <v>FLOOR PLAN - OCCASION</v>
      </c>
      <c r="AV433" s="1028">
        <f>IFERROR(INDEX(V433:AG433,1,MATCH(Parametres!$B$3,V$1:AG$1,0)-1)*IF(OR(C433="L",C433="S",C433="I"),-1,1),"")</f>
        <v>0</v>
      </c>
      <c r="AW433" s="1028">
        <f t="shared" si="27"/>
        <v>0</v>
      </c>
      <c r="AX433" s="1028">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8" t="str">
        <f t="shared" si="24"/>
        <v>H20800</v>
      </c>
      <c r="AK434" s="1028" t="str">
        <f t="shared" si="24"/>
        <v>FLOOR PLAN - DEMO &amp; COURT</v>
      </c>
      <c r="AL434" s="1028">
        <f>IFERROR(INDEX(G434:R434,1,MATCH(Parametres!$B$3,G$1:R$1,0)-1)*IF(OR(F434="L",F434="S",F434="I"),-1,1),"")</f>
        <v>-577593.75</v>
      </c>
      <c r="AM434" s="1028">
        <f t="shared" si="25"/>
        <v>870.45999999996275</v>
      </c>
      <c r="AN434" s="1028">
        <f>INDEX(G434:R434,1,MATCH(Parametres!$B$3,G$1:R$1,0))*IF(OR(F434="L",F434="S",F434="I"),-1,1)</f>
        <v>-576723.29</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3" t="str">
        <f t="shared" si="26"/>
        <v>H20800</v>
      </c>
      <c r="AU434" s="599" t="str">
        <f t="shared" si="26"/>
        <v>FLOOR PLAN - DEMO &amp; COURT</v>
      </c>
      <c r="AV434" s="1028">
        <f>IFERROR(INDEX(V434:AG434,1,MATCH(Parametres!$B$3,V$1:AG$1,0)-1)*IF(OR(C434="L",C434="S",C434="I"),-1,1),"")</f>
        <v>0</v>
      </c>
      <c r="AW434" s="1028">
        <f t="shared" si="27"/>
        <v>0</v>
      </c>
      <c r="AX434" s="1028">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8" t="str">
        <f t="shared" si="24"/>
        <v>H20900</v>
      </c>
      <c r="AK435" s="1028" t="str">
        <f t="shared" si="24"/>
        <v>FLOOR PLAN - AUTRES</v>
      </c>
      <c r="AL435" s="1028">
        <f>IFERROR(INDEX(G435:R435,1,MATCH(Parametres!$B$3,G$1:R$1,0)-1)*IF(OR(F435="L",F435="S",F435="I"),-1,1),"")</f>
        <v>0</v>
      </c>
      <c r="AM435" s="1028">
        <f t="shared" si="25"/>
        <v>0</v>
      </c>
      <c r="AN435" s="1028">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3" t="str">
        <f t="shared" si="26"/>
        <v>H20900</v>
      </c>
      <c r="AU435" s="599" t="str">
        <f t="shared" si="26"/>
        <v>FLOOR PLAN - AUTRES</v>
      </c>
      <c r="AV435" s="1028">
        <f>IFERROR(INDEX(V435:AG435,1,MATCH(Parametres!$B$3,V$1:AG$1,0)-1)*IF(OR(C435="L",C435="S",C435="I"),-1,1),"")</f>
        <v>0</v>
      </c>
      <c r="AW435" s="1028">
        <f t="shared" si="27"/>
        <v>0</v>
      </c>
      <c r="AX435" s="1028">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8" t="str">
        <f t="shared" si="24"/>
        <v>H21000</v>
      </c>
      <c r="AK436" s="1028" t="str">
        <f t="shared" si="24"/>
        <v>DROITS DE RETENTION VEH.</v>
      </c>
      <c r="AL436" s="1028">
        <f>IFERROR(INDEX(G436:R436,1,MATCH(Parametres!$B$3,G$1:R$1,0)-1)*IF(OR(F436="L",F436="S",F436="I"),-1,1),"")</f>
        <v>0</v>
      </c>
      <c r="AM436" s="1028">
        <f t="shared" si="25"/>
        <v>0</v>
      </c>
      <c r="AN436" s="1028">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3" t="str">
        <f t="shared" si="26"/>
        <v>H21000</v>
      </c>
      <c r="AU436" s="599" t="str">
        <f t="shared" si="26"/>
        <v>DROITS DE RETENTION VEH.</v>
      </c>
      <c r="AV436" s="1028">
        <f>IFERROR(INDEX(V436:AG436,1,MATCH(Parametres!$B$3,V$1:AG$1,0)-1)*IF(OR(C436="L",C436="S",C436="I"),-1,1),"")</f>
        <v>0</v>
      </c>
      <c r="AW436" s="1028">
        <f t="shared" si="27"/>
        <v>0</v>
      </c>
      <c r="AX436" s="1028">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8" t="str">
        <f t="shared" si="24"/>
        <v>H21100</v>
      </c>
      <c r="AK437" s="1028" t="str">
        <f t="shared" si="24"/>
        <v>AUTRES NOTES A PAYER</v>
      </c>
      <c r="AL437" s="1028">
        <f>IFERROR(INDEX(G437:R437,1,MATCH(Parametres!$B$3,G$1:R$1,0)-1)*IF(OR(F437="L",F437="S",F437="I"),-1,1),"")</f>
        <v>0</v>
      </c>
      <c r="AM437" s="1028">
        <f t="shared" si="25"/>
        <v>0</v>
      </c>
      <c r="AN437" s="1028">
        <f>INDEX(G437:R437,1,MATCH(Parametres!$B$3,G$1:R$1,0))*IF(OR(F437="L",F437="S",F437="I"),-1,1)</f>
        <v>0</v>
      </c>
      <c r="AO437" s="598" t="str">
        <f>+VLOOKUP($AJ437,Data_Validation!$A:$D,1,0)</f>
        <v>H21100</v>
      </c>
      <c r="AP437" s="598" t="str">
        <f>+VLOOKUP($AJ437,Data_Validation!$A:$D,3,0)</f>
        <v>Bilan</v>
      </c>
      <c r="AQ437" s="598" t="str">
        <f>+VLOOKUP($AJ437,Data_Validation!$A:$D,4,0)</f>
        <v>Comptes à Payer Fournisseurs</v>
      </c>
      <c r="AR437" s="598" t="s">
        <v>299</v>
      </c>
      <c r="AS437" s="598">
        <f>+VLOOKUP($AJ437,Data_Validation!$A:$E,5,0)</f>
        <v>0</v>
      </c>
      <c r="AT437" s="1033" t="str">
        <f t="shared" si="26"/>
        <v>H21100</v>
      </c>
      <c r="AU437" s="599" t="str">
        <f t="shared" si="26"/>
        <v>AUTRES NOTES A PAYER</v>
      </c>
      <c r="AV437" s="1028">
        <f>IFERROR(INDEX(V437:AG437,1,MATCH(Parametres!$B$3,V$1:AG$1,0)-1)*IF(OR(C437="L",C437="S",C437="I"),-1,1),"")</f>
        <v>0</v>
      </c>
      <c r="AW437" s="1028">
        <f t="shared" si="27"/>
        <v>0</v>
      </c>
      <c r="AX437" s="1028">
        <f>INDEX(V437:AG437,1,MATCH(Parametres!$B$3,V$1:AG$1,0))*IF(OR(C437="L",C437="S",C437="I"),-1,1)</f>
        <v>0</v>
      </c>
      <c r="AY437" s="598" t="s">
        <v>337</v>
      </c>
      <c r="AZ437" s="598">
        <f>+VLOOKUP($AJ437,Data_Validation!$A:$E,5,0)</f>
        <v>0</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8" t="str">
        <f t="shared" si="24"/>
        <v>H21200</v>
      </c>
      <c r="AK438" s="1028" t="str">
        <f t="shared" si="24"/>
        <v>EXIGIBLE SUR LES REPOSS.</v>
      </c>
      <c r="AL438" s="1028">
        <f>IFERROR(INDEX(G438:R438,1,MATCH(Parametres!$B$3,G$1:R$1,0)-1)*IF(OR(F438="L",F438="S",F438="I"),-1,1),"")</f>
        <v>0</v>
      </c>
      <c r="AM438" s="1028">
        <f t="shared" si="25"/>
        <v>0</v>
      </c>
      <c r="AN438" s="1028">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3" t="str">
        <f t="shared" si="26"/>
        <v>H21200</v>
      </c>
      <c r="AU438" s="599" t="str">
        <f t="shared" si="26"/>
        <v>EXIGIBLE SUR LES REPOSS.</v>
      </c>
      <c r="AV438" s="1028">
        <f>IFERROR(INDEX(V438:AG438,1,MATCH(Parametres!$B$3,V$1:AG$1,0)-1)*IF(OR(C438="L",C438="S",C438="I"),-1,1),"")</f>
        <v>0</v>
      </c>
      <c r="AW438" s="1028">
        <f t="shared" si="27"/>
        <v>0</v>
      </c>
      <c r="AX438" s="1028">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8" t="str">
        <f t="shared" si="24"/>
        <v>H21300</v>
      </c>
      <c r="AK439" s="1028" t="str">
        <f t="shared" si="24"/>
        <v>GAR. PROLONGEES A PAYER</v>
      </c>
      <c r="AL439" s="1028">
        <f>IFERROR(INDEX(G439:R439,1,MATCH(Parametres!$B$3,G$1:R$1,0)-1)*IF(OR(F439="L",F439="S",F439="I"),-1,1),"")</f>
        <v>0</v>
      </c>
      <c r="AM439" s="1028">
        <f t="shared" si="25"/>
        <v>0</v>
      </c>
      <c r="AN439" s="1028">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3" t="str">
        <f t="shared" si="26"/>
        <v>H21300</v>
      </c>
      <c r="AU439" s="599" t="str">
        <f t="shared" si="26"/>
        <v>GAR. PROLONGEES A PAYER</v>
      </c>
      <c r="AV439" s="1028">
        <f>IFERROR(INDEX(V439:AG439,1,MATCH(Parametres!$B$3,V$1:AG$1,0)-1)*IF(OR(C439="L",C439="S",C439="I"),-1,1),"")</f>
        <v>0</v>
      </c>
      <c r="AW439" s="1028">
        <f t="shared" si="27"/>
        <v>0</v>
      </c>
      <c r="AX439" s="1028">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8" t="str">
        <f t="shared" si="24"/>
        <v>H21400</v>
      </c>
      <c r="AK440" s="1028" t="str">
        <f t="shared" si="24"/>
        <v>PAIEMENT EFF. PAR CLIENT</v>
      </c>
      <c r="AL440" s="1028">
        <f>IFERROR(INDEX(G440:R440,1,MATCH(Parametres!$B$3,G$1:R$1,0)-1)*IF(OR(F440="L",F440="S",F440="I"),-1,1),"")</f>
        <v>0</v>
      </c>
      <c r="AM440" s="1028">
        <f t="shared" si="25"/>
        <v>0</v>
      </c>
      <c r="AN440" s="1028">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3" t="str">
        <f t="shared" si="26"/>
        <v>H21400</v>
      </c>
      <c r="AU440" s="599" t="str">
        <f t="shared" si="26"/>
        <v>PAIEMENT EFF. PAR CLIENT</v>
      </c>
      <c r="AV440" s="1028">
        <f>IFERROR(INDEX(V440:AG440,1,MATCH(Parametres!$B$3,V$1:AG$1,0)-1)*IF(OR(C440="L",C440="S",C440="I"),-1,1),"")</f>
        <v>0</v>
      </c>
      <c r="AW440" s="1028">
        <f t="shared" si="27"/>
        <v>0</v>
      </c>
      <c r="AX440" s="1028">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8" t="str">
        <f t="shared" si="24"/>
        <v>H21500</v>
      </c>
      <c r="AK441" s="1028" t="str">
        <f t="shared" si="24"/>
        <v>COMPTE FOURNISSEUR</v>
      </c>
      <c r="AL441" s="1028">
        <f>IFERROR(INDEX(G441:R441,1,MATCH(Parametres!$B$3,G$1:R$1,0)-1)*IF(OR(F441="L",F441="S",F441="I"),-1,1),"")</f>
        <v>-229628.38</v>
      </c>
      <c r="AM441" s="1028">
        <f t="shared" si="25"/>
        <v>-25637.5</v>
      </c>
      <c r="AN441" s="1028">
        <f>INDEX(G441:R441,1,MATCH(Parametres!$B$3,G$1:R$1,0))*IF(OR(F441="L",F441="S",F441="I"),-1,1)</f>
        <v>-255265.88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3" t="str">
        <f t="shared" si="26"/>
        <v>H21500</v>
      </c>
      <c r="AU441" s="599" t="str">
        <f t="shared" si="26"/>
        <v>COMPTE FOURNISSEUR</v>
      </c>
      <c r="AV441" s="1028">
        <f>IFERROR(INDEX(V441:AG441,1,MATCH(Parametres!$B$3,V$1:AG$1,0)-1)*IF(OR(C441="L",C441="S",C441="I"),-1,1),"")</f>
        <v>0</v>
      </c>
      <c r="AW441" s="1028">
        <f t="shared" si="27"/>
        <v>0</v>
      </c>
      <c r="AX441" s="1028">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8" t="str">
        <f t="shared" si="24"/>
        <v>H21510</v>
      </c>
      <c r="AK442" s="1028" t="str">
        <f t="shared" si="24"/>
        <v>COMPTE FOURNISSEUR AUTRE</v>
      </c>
      <c r="AL442" s="1028">
        <f>IFERROR(INDEX(G442:R442,1,MATCH(Parametres!$B$3,G$1:R$1,0)-1)*IF(OR(F442="L",F442="S",F442="I"),-1,1),"")</f>
        <v>-44382.44</v>
      </c>
      <c r="AM442" s="1028">
        <f t="shared" si="25"/>
        <v>41135.21</v>
      </c>
      <c r="AN442" s="1028">
        <f>INDEX(G442:R442,1,MATCH(Parametres!$B$3,G$1:R$1,0))*IF(OR(F442="L",F442="S",F442="I"),-1,1)</f>
        <v>-3247.23</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3" t="str">
        <f t="shared" si="26"/>
        <v>H21510</v>
      </c>
      <c r="AU442" s="599" t="str">
        <f t="shared" si="26"/>
        <v>COMPTE FOURNISSEUR AUTRE</v>
      </c>
      <c r="AV442" s="1028">
        <f>IFERROR(INDEX(V442:AG442,1,MATCH(Parametres!$B$3,V$1:AG$1,0)-1)*IF(OR(C442="L",C442="S",C442="I"),-1,1),"")</f>
        <v>0</v>
      </c>
      <c r="AW442" s="1028">
        <f t="shared" si="27"/>
        <v>0</v>
      </c>
      <c r="AX442" s="1028">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8" t="str">
        <f t="shared" si="24"/>
        <v>H21520</v>
      </c>
      <c r="AK443" s="1028" t="str">
        <f t="shared" si="24"/>
        <v>COMPTE A PAYER - IA</v>
      </c>
      <c r="AL443" s="1028">
        <f>IFERROR(INDEX(G443:R443,1,MATCH(Parametres!$B$3,G$1:R$1,0)-1)*IF(OR(F443="L",F443="S",F443="I"),-1,1),"")</f>
        <v>-22043</v>
      </c>
      <c r="AM443" s="1028">
        <f t="shared" si="25"/>
        <v>20505</v>
      </c>
      <c r="AN443" s="1028">
        <f>INDEX(G443:R443,1,MATCH(Parametres!$B$3,G$1:R$1,0))*IF(OR(F443="L",F443="S",F443="I"),-1,1)</f>
        <v>-1538</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3" t="str">
        <f t="shared" si="26"/>
        <v>H21520</v>
      </c>
      <c r="AU443" s="599" t="str">
        <f t="shared" si="26"/>
        <v>COMPTE A PAYER - IA</v>
      </c>
      <c r="AV443" s="1028">
        <f>IFERROR(INDEX(V443:AG443,1,MATCH(Parametres!$B$3,V$1:AG$1,0)-1)*IF(OR(C443="L",C443="S",C443="I"),-1,1),"")</f>
        <v>0</v>
      </c>
      <c r="AW443" s="1028">
        <f t="shared" si="27"/>
        <v>0</v>
      </c>
      <c r="AX443" s="1028">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8" t="str">
        <f t="shared" si="24"/>
        <v>H21530</v>
      </c>
      <c r="AK444" s="1028" t="str">
        <f t="shared" si="24"/>
        <v>COMPTE A PAYER - SYM-TECH</v>
      </c>
      <c r="AL444" s="1028">
        <f>IFERROR(INDEX(G444:R444,1,MATCH(Parametres!$B$3,G$1:R$1,0)-1)*IF(OR(F444="L",F444="S",F444="I"),-1,1),"")</f>
        <v>-21663.94</v>
      </c>
      <c r="AM444" s="1028">
        <f t="shared" si="25"/>
        <v>1174.2299999999996</v>
      </c>
      <c r="AN444" s="1028">
        <f>INDEX(G444:R444,1,MATCH(Parametres!$B$3,G$1:R$1,0))*IF(OR(F444="L",F444="S",F444="I"),-1,1)</f>
        <v>-20489.71</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3" t="str">
        <f t="shared" si="26"/>
        <v>H21530</v>
      </c>
      <c r="AU444" s="599" t="str">
        <f t="shared" si="26"/>
        <v>COMPTE A PAYER - SYM-TECH</v>
      </c>
      <c r="AV444" s="1028">
        <f>IFERROR(INDEX(V444:AG444,1,MATCH(Parametres!$B$3,V$1:AG$1,0)-1)*IF(OR(C444="L",C444="S",C444="I"),-1,1),"")</f>
        <v>0</v>
      </c>
      <c r="AW444" s="1028">
        <f t="shared" si="27"/>
        <v>0</v>
      </c>
      <c r="AX444" s="1028">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8" t="str">
        <f t="shared" si="24"/>
        <v>H21600</v>
      </c>
      <c r="AK445" s="1028" t="str">
        <f t="shared" si="24"/>
        <v>COMPTE FOURN HYUNDAI CAN</v>
      </c>
      <c r="AL445" s="1028">
        <f>IFERROR(INDEX(G445:R445,1,MATCH(Parametres!$B$3,G$1:R$1,0)-1)*IF(OR(F445="L",F445="S",F445="I"),-1,1),"")</f>
        <v>-111003.97</v>
      </c>
      <c r="AM445" s="1028">
        <f t="shared" si="25"/>
        <v>64731.21</v>
      </c>
      <c r="AN445" s="1028">
        <f>INDEX(G445:R445,1,MATCH(Parametres!$B$3,G$1:R$1,0))*IF(OR(F445="L",F445="S",F445="I"),-1,1)</f>
        <v>-46272.76</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3" t="str">
        <f t="shared" si="26"/>
        <v>H21600</v>
      </c>
      <c r="AU445" s="599" t="str">
        <f t="shared" si="26"/>
        <v>COMPTE FOURN HYUNDAI CAN</v>
      </c>
      <c r="AV445" s="1028">
        <f>IFERROR(INDEX(V445:AG445,1,MATCH(Parametres!$B$3,V$1:AG$1,0)-1)*IF(OR(C445="L",C445="S",C445="I"),-1,1),"")</f>
        <v>0</v>
      </c>
      <c r="AW445" s="1028">
        <f t="shared" si="27"/>
        <v>0</v>
      </c>
      <c r="AX445" s="1028">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8" t="str">
        <f t="shared" si="24"/>
        <v>H21601</v>
      </c>
      <c r="AK446" s="1028" t="str">
        <f t="shared" si="24"/>
        <v>COMPTE FOURN BAL FORWARD</v>
      </c>
      <c r="AL446" s="1028">
        <f>IFERROR(INDEX(G446:R446,1,MATCH(Parametres!$B$3,G$1:R$1,0)-1)*IF(OR(F446="L",F446="S",F446="I"),-1,1),"")</f>
        <v>0</v>
      </c>
      <c r="AM446" s="1028">
        <f t="shared" si="25"/>
        <v>0</v>
      </c>
      <c r="AN446" s="1028">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3" t="str">
        <f t="shared" si="26"/>
        <v>H21601</v>
      </c>
      <c r="AU446" s="599" t="str">
        <f t="shared" si="26"/>
        <v>COMPTE FOURN BAL FORWARD</v>
      </c>
      <c r="AV446" s="1028">
        <f>IFERROR(INDEX(V446:AG446,1,MATCH(Parametres!$B$3,V$1:AG$1,0)-1)*IF(OR(C446="L",C446="S",C446="I"),-1,1),"")</f>
        <v>0</v>
      </c>
      <c r="AW446" s="1028">
        <f t="shared" si="27"/>
        <v>0</v>
      </c>
      <c r="AX446" s="1028">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8" t="str">
        <f t="shared" si="24"/>
        <v>H21700</v>
      </c>
      <c r="AK447" s="1028" t="str">
        <f t="shared" si="24"/>
        <v>RETENUE FISCALES-EMPLOYES</v>
      </c>
      <c r="AL447" s="1028">
        <f>IFERROR(INDEX(G447:R447,1,MATCH(Parametres!$B$3,G$1:R$1,0)-1)*IF(OR(F447="L",F447="S",F447="I"),-1,1),"")</f>
        <v>-113320.49</v>
      </c>
      <c r="AM447" s="1028">
        <f t="shared" si="25"/>
        <v>26220.820000000007</v>
      </c>
      <c r="AN447" s="1028">
        <f>INDEX(G447:R447,1,MATCH(Parametres!$B$3,G$1:R$1,0))*IF(OR(F447="L",F447="S",F447="I"),-1,1)</f>
        <v>-87099.67</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3" t="str">
        <f t="shared" si="26"/>
        <v>H21700</v>
      </c>
      <c r="AU447" s="599" t="str">
        <f t="shared" si="26"/>
        <v>RETENUE FISCALES-EMPLOYES</v>
      </c>
      <c r="AV447" s="1028">
        <f>IFERROR(INDEX(V447:AG447,1,MATCH(Parametres!$B$3,V$1:AG$1,0)-1)*IF(OR(C447="L",C447="S",C447="I"),-1,1),"")</f>
        <v>0</v>
      </c>
      <c r="AW447" s="1028">
        <f t="shared" si="27"/>
        <v>0</v>
      </c>
      <c r="AX447" s="1028">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8" t="str">
        <f t="shared" si="24"/>
        <v>H21710</v>
      </c>
      <c r="AK448" s="1028" t="str">
        <f t="shared" si="24"/>
        <v>PENSION ALIMENTAIRE PAYER</v>
      </c>
      <c r="AL448" s="1028">
        <f>IFERROR(INDEX(G448:R448,1,MATCH(Parametres!$B$3,G$1:R$1,0)-1)*IF(OR(F448="L",F448="S",F448="I"),-1,1),"")</f>
        <v>147.06</v>
      </c>
      <c r="AM448" s="1028">
        <f t="shared" si="25"/>
        <v>0</v>
      </c>
      <c r="AN448" s="1028">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3" t="str">
        <f t="shared" si="26"/>
        <v>H21710</v>
      </c>
      <c r="AU448" s="599" t="str">
        <f t="shared" si="26"/>
        <v>PENSION ALIMENTAIRE PAYER</v>
      </c>
      <c r="AV448" s="1028">
        <f>IFERROR(INDEX(V448:AG448,1,MATCH(Parametres!$B$3,V$1:AG$1,0)-1)*IF(OR(C448="L",C448="S",C448="I"),-1,1),"")</f>
        <v>0</v>
      </c>
      <c r="AW448" s="1028">
        <f t="shared" si="27"/>
        <v>0</v>
      </c>
      <c r="AX448" s="1028">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8" t="str">
        <f t="shared" si="24"/>
        <v>H21800</v>
      </c>
      <c r="AK449" s="1028" t="str">
        <f t="shared" si="24"/>
        <v>RPDB- REER COLLECTIF</v>
      </c>
      <c r="AL449" s="1028">
        <f>IFERROR(INDEX(G449:R449,1,MATCH(Parametres!$B$3,G$1:R$1,0)-1)*IF(OR(F449="L",F449="S",F449="I"),-1,1),"")</f>
        <v>447.58</v>
      </c>
      <c r="AM449" s="1028">
        <f t="shared" si="25"/>
        <v>-50</v>
      </c>
      <c r="AN449" s="1028">
        <f>INDEX(G449:R449,1,MATCH(Parametres!$B$3,G$1:R$1,0))*IF(OR(F449="L",F449="S",F449="I"),-1,1)</f>
        <v>397.58</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3" t="str">
        <f t="shared" si="26"/>
        <v>H21800</v>
      </c>
      <c r="AU449" s="599" t="str">
        <f t="shared" si="26"/>
        <v>RPDB- REER COLLECTIF</v>
      </c>
      <c r="AV449" s="1028">
        <f>IFERROR(INDEX(V449:AG449,1,MATCH(Parametres!$B$3,V$1:AG$1,0)-1)*IF(OR(C449="L",C449="S",C449="I"),-1,1),"")</f>
        <v>0</v>
      </c>
      <c r="AW449" s="1028">
        <f t="shared" si="27"/>
        <v>0</v>
      </c>
      <c r="AX449" s="1028">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8" t="str">
        <f t="shared" si="24"/>
        <v>H21810</v>
      </c>
      <c r="AK450" s="1028" t="str">
        <f t="shared" si="24"/>
        <v>DEDUCTIBLE DEMO</v>
      </c>
      <c r="AL450" s="1028">
        <f>IFERROR(INDEX(G450:R450,1,MATCH(Parametres!$B$3,G$1:R$1,0)-1)*IF(OR(F450="L",F450="S",F450="I"),-1,1),"")</f>
        <v>-6044.94</v>
      </c>
      <c r="AM450" s="1028">
        <f t="shared" si="25"/>
        <v>-732.72000000000025</v>
      </c>
      <c r="AN450" s="1028">
        <f>INDEX(G450:R450,1,MATCH(Parametres!$B$3,G$1:R$1,0))*IF(OR(F450="L",F450="S",F450="I"),-1,1)</f>
        <v>-6777.66</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3" t="str">
        <f t="shared" si="26"/>
        <v>H21810</v>
      </c>
      <c r="AU450" s="599" t="str">
        <f t="shared" si="26"/>
        <v>DEDUCTIBLE DEMO</v>
      </c>
      <c r="AV450" s="1028">
        <f>IFERROR(INDEX(V450:AG450,1,MATCH(Parametres!$B$3,V$1:AG$1,0)-1)*IF(OR(C450="L",C450="S",C450="I"),-1,1),"")</f>
        <v>0</v>
      </c>
      <c r="AW450" s="1028">
        <f t="shared" si="27"/>
        <v>0</v>
      </c>
      <c r="AX450" s="1028">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8" t="str">
        <f t="shared" si="24"/>
        <v>H21900</v>
      </c>
      <c r="AK451" s="1028" t="str">
        <f t="shared" si="24"/>
        <v>COMITE PARITAIRE IND AUTO</v>
      </c>
      <c r="AL451" s="1028">
        <f>IFERROR(INDEX(G451:R451,1,MATCH(Parametres!$B$3,G$1:R$1,0)-1)*IF(OR(F451="L",F451="S",F451="I"),-1,1),"")</f>
        <v>1118.21</v>
      </c>
      <c r="AM451" s="1028">
        <f t="shared" si="25"/>
        <v>247.69000000000005</v>
      </c>
      <c r="AN451" s="1028">
        <f>INDEX(G451:R451,1,MATCH(Parametres!$B$3,G$1:R$1,0))*IF(OR(F451="L",F451="S",F451="I"),-1,1)</f>
        <v>1365.9</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3" t="str">
        <f t="shared" si="26"/>
        <v>H21900</v>
      </c>
      <c r="AU451" s="599" t="str">
        <f t="shared" si="26"/>
        <v>COMITE PARITAIRE IND AUTO</v>
      </c>
      <c r="AV451" s="1028">
        <f>IFERROR(INDEX(V451:AG451,1,MATCH(Parametres!$B$3,V$1:AG$1,0)-1)*IF(OR(C451="L",C451="S",C451="I"),-1,1),"")</f>
        <v>0</v>
      </c>
      <c r="AW451" s="1028">
        <f t="shared" si="27"/>
        <v>0</v>
      </c>
      <c r="AX451" s="1028">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8" t="str">
        <f t="shared" ref="AJ452:AK467" si="28">C452</f>
        <v>H21910</v>
      </c>
      <c r="AK452" s="1028" t="str">
        <f t="shared" si="28"/>
        <v>ASSURANCE GROUPE</v>
      </c>
      <c r="AL452" s="1028">
        <f>IFERROR(INDEX(G452:R452,1,MATCH(Parametres!$B$3,G$1:R$1,0)-1)*IF(OR(F452="L",F452="S",F452="I"),-1,1),"")</f>
        <v>514.96</v>
      </c>
      <c r="AM452" s="1028">
        <f t="shared" ref="AM452:AM515" si="29">AN452-AL452</f>
        <v>313.64</v>
      </c>
      <c r="AN452" s="1028">
        <f>INDEX(G452:R452,1,MATCH(Parametres!$B$3,G$1:R$1,0))*IF(OR(F452="L",F452="S",F452="I"),-1,1)</f>
        <v>828.6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3" t="str">
        <f t="shared" ref="AT452:AU515" si="30">C452</f>
        <v>H21910</v>
      </c>
      <c r="AU452" s="599" t="str">
        <f t="shared" si="30"/>
        <v>ASSURANCE GROUPE</v>
      </c>
      <c r="AV452" s="1028">
        <f>IFERROR(INDEX(V452:AG452,1,MATCH(Parametres!$B$3,V$1:AG$1,0)-1)*IF(OR(C452="L",C452="S",C452="I"),-1,1),"")</f>
        <v>0</v>
      </c>
      <c r="AW452" s="1028">
        <f t="shared" ref="AW452:AW515" si="31">AX452-AV452</f>
        <v>0</v>
      </c>
      <c r="AX452" s="1028">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8" t="str">
        <f t="shared" si="28"/>
        <v>H22000</v>
      </c>
      <c r="AK453" s="1028" t="str">
        <f t="shared" si="28"/>
        <v>TVQ A PAYER</v>
      </c>
      <c r="AL453" s="1028">
        <f>IFERROR(INDEX(G453:R453,1,MATCH(Parametres!$B$3,G$1:R$1,0)-1)*IF(OR(F453="L",F453="S",F453="I"),-1,1),"")</f>
        <v>-85221.86</v>
      </c>
      <c r="AM453" s="1028">
        <f t="shared" si="29"/>
        <v>577.33000000000175</v>
      </c>
      <c r="AN453" s="1028">
        <f>INDEX(G453:R453,1,MATCH(Parametres!$B$3,G$1:R$1,0))*IF(OR(F453="L",F453="S",F453="I"),-1,1)</f>
        <v>-84644.53</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3" t="str">
        <f t="shared" si="30"/>
        <v>H22000</v>
      </c>
      <c r="AU453" s="599" t="str">
        <f t="shared" si="30"/>
        <v>TVQ A PAYER</v>
      </c>
      <c r="AV453" s="1028">
        <f>IFERROR(INDEX(V453:AG453,1,MATCH(Parametres!$B$3,V$1:AG$1,0)-1)*IF(OR(C453="L",C453="S",C453="I"),-1,1),"")</f>
        <v>0</v>
      </c>
      <c r="AW453" s="1028">
        <f t="shared" si="31"/>
        <v>0</v>
      </c>
      <c r="AX453" s="1028">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8" t="str">
        <f t="shared" si="28"/>
        <v>H22010</v>
      </c>
      <c r="AK454" s="1028" t="str">
        <f t="shared" si="28"/>
        <v>RTI(TVQ) A RECEVOIR</v>
      </c>
      <c r="AL454" s="1028">
        <f>IFERROR(INDEX(G454:R454,1,MATCH(Parametres!$B$3,G$1:R$1,0)-1)*IF(OR(F454="L",F454="S",F454="I"),-1,1),"")</f>
        <v>67026.25</v>
      </c>
      <c r="AM454" s="1028">
        <f t="shared" si="29"/>
        <v>537.24000000000524</v>
      </c>
      <c r="AN454" s="1028">
        <f>INDEX(G454:R454,1,MATCH(Parametres!$B$3,G$1:R$1,0))*IF(OR(F454="L",F454="S",F454="I"),-1,1)</f>
        <v>67563.490000000005</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3" t="str">
        <f t="shared" si="30"/>
        <v>H22010</v>
      </c>
      <c r="AU454" s="599" t="str">
        <f t="shared" si="30"/>
        <v>RTI(TVQ) A RECEVOIR</v>
      </c>
      <c r="AV454" s="1028">
        <f>IFERROR(INDEX(V454:AG454,1,MATCH(Parametres!$B$3,V$1:AG$1,0)-1)*IF(OR(C454="L",C454="S",C454="I"),-1,1),"")</f>
        <v>0</v>
      </c>
      <c r="AW454" s="1028">
        <f t="shared" si="31"/>
        <v>0</v>
      </c>
      <c r="AX454" s="1028">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8" t="str">
        <f t="shared" si="28"/>
        <v>H22020</v>
      </c>
      <c r="AK455" s="1028" t="str">
        <f t="shared" si="28"/>
        <v>TAXES DE PNEUS</v>
      </c>
      <c r="AL455" s="1028">
        <f>IFERROR(INDEX(G455:R455,1,MATCH(Parametres!$B$3,G$1:R$1,0)-1)*IF(OR(F455="L",F455="S",F455="I"),-1,1),"")</f>
        <v>-2479.5</v>
      </c>
      <c r="AM455" s="1028">
        <f t="shared" si="29"/>
        <v>180</v>
      </c>
      <c r="AN455" s="1028">
        <f>INDEX(G455:R455,1,MATCH(Parametres!$B$3,G$1:R$1,0))*IF(OR(F455="L",F455="S",F455="I"),-1,1)</f>
        <v>-2299.5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3" t="str">
        <f t="shared" si="30"/>
        <v>H22020</v>
      </c>
      <c r="AU455" s="599" t="str">
        <f t="shared" si="30"/>
        <v>TAXES DE PNEUS</v>
      </c>
      <c r="AV455" s="1028">
        <f>IFERROR(INDEX(V455:AG455,1,MATCH(Parametres!$B$3,V$1:AG$1,0)-1)*IF(OR(C455="L",C455="S",C455="I"),-1,1),"")</f>
        <v>0</v>
      </c>
      <c r="AW455" s="1028">
        <f t="shared" si="31"/>
        <v>0</v>
      </c>
      <c r="AX455" s="1028">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8" t="str">
        <f t="shared" si="28"/>
        <v>H22050</v>
      </c>
      <c r="AK456" s="1028" t="str">
        <f t="shared" si="28"/>
        <v>TPS &amp; TVQ A RECEVOIR</v>
      </c>
      <c r="AL456" s="1028">
        <f>IFERROR(INDEX(G456:R456,1,MATCH(Parametres!$B$3,G$1:R$1,0)-1)*IF(OR(F456="L",F456="S",F456="I"),-1,1),"")</f>
        <v>29852.99</v>
      </c>
      <c r="AM456" s="1028">
        <f t="shared" si="29"/>
        <v>0</v>
      </c>
      <c r="AN456" s="1028">
        <f>INDEX(G456:R456,1,MATCH(Parametres!$B$3,G$1:R$1,0))*IF(OR(F456="L",F456="S",F456="I"),-1,1)</f>
        <v>29852.99</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3" t="str">
        <f t="shared" si="30"/>
        <v>H22050</v>
      </c>
      <c r="AU456" s="599" t="str">
        <f t="shared" si="30"/>
        <v>TPS &amp; TVQ A RECEVOIR</v>
      </c>
      <c r="AV456" s="1028">
        <f>IFERROR(INDEX(V456:AG456,1,MATCH(Parametres!$B$3,V$1:AG$1,0)-1)*IF(OR(C456="L",C456="S",C456="I"),-1,1),"")</f>
        <v>0</v>
      </c>
      <c r="AW456" s="1028">
        <f t="shared" si="31"/>
        <v>0</v>
      </c>
      <c r="AX456" s="1028">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8" t="str">
        <f t="shared" si="28"/>
        <v>H22060</v>
      </c>
      <c r="AK457" s="1028" t="str">
        <f t="shared" si="28"/>
        <v>TPS &amp; TVQ A PAYER</v>
      </c>
      <c r="AL457" s="1028">
        <f>IFERROR(INDEX(G457:R457,1,MATCH(Parametres!$B$3,G$1:R$1,0)-1)*IF(OR(F457="L",F457="S",F457="I"),-1,1),"")</f>
        <v>0</v>
      </c>
      <c r="AM457" s="1028">
        <f t="shared" si="29"/>
        <v>0</v>
      </c>
      <c r="AN457" s="1028">
        <f>INDEX(G457:R457,1,MATCH(Parametres!$B$3,G$1:R$1,0))*IF(OR(F457="L",F457="S",F457="I"),-1,1)</f>
        <v>0</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3" t="str">
        <f t="shared" si="30"/>
        <v>H22060</v>
      </c>
      <c r="AU457" s="599" t="str">
        <f t="shared" si="30"/>
        <v>TPS &amp; TVQ A PAYER</v>
      </c>
      <c r="AV457" s="1028">
        <f>IFERROR(INDEX(V457:AG457,1,MATCH(Parametres!$B$3,V$1:AG$1,0)-1)*IF(OR(C457="L",C457="S",C457="I"),-1,1),"")</f>
        <v>0</v>
      </c>
      <c r="AW457" s="1028">
        <f t="shared" si="31"/>
        <v>0</v>
      </c>
      <c r="AX457" s="1028">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8" t="str">
        <f t="shared" si="28"/>
        <v>H22070</v>
      </c>
      <c r="AK458" s="1028" t="str">
        <f t="shared" si="28"/>
        <v>TPA - ASS REMPLACEMENT</v>
      </c>
      <c r="AL458" s="1028">
        <f>IFERROR(INDEX(G458:R458,1,MATCH(Parametres!$B$3,G$1:R$1,0)-1)*IF(OR(F458="L",F458="S",F458="I"),-1,1),"")</f>
        <v>-2488.14</v>
      </c>
      <c r="AM458" s="1028">
        <f t="shared" si="29"/>
        <v>1304.3699999999999</v>
      </c>
      <c r="AN458" s="1028">
        <f>INDEX(G458:R458,1,MATCH(Parametres!$B$3,G$1:R$1,0))*IF(OR(F458="L",F458="S",F458="I"),-1,1)</f>
        <v>-1183.77</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3" t="str">
        <f t="shared" si="30"/>
        <v>H22070</v>
      </c>
      <c r="AU458" s="599" t="str">
        <f t="shared" si="30"/>
        <v>TPA - ASS REMPLACEMENT</v>
      </c>
      <c r="AV458" s="1028">
        <f>IFERROR(INDEX(V458:AG458,1,MATCH(Parametres!$B$3,V$1:AG$1,0)-1)*IF(OR(C458="L",C458="S",C458="I"),-1,1),"")</f>
        <v>0</v>
      </c>
      <c r="AW458" s="1028">
        <f t="shared" si="31"/>
        <v>0</v>
      </c>
      <c r="AX458" s="1028">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8" t="str">
        <f t="shared" si="28"/>
        <v>H22080</v>
      </c>
      <c r="AK459" s="1028" t="str">
        <f t="shared" si="28"/>
        <v>TVQ SAAQ</v>
      </c>
      <c r="AL459" s="1028">
        <f>IFERROR(INDEX(G459:R459,1,MATCH(Parametres!$B$3,G$1:R$1,0)-1)*IF(OR(F459="L",F459="S",F459="I"),-1,1),"")</f>
        <v>-4960.37</v>
      </c>
      <c r="AM459" s="1028">
        <f t="shared" si="29"/>
        <v>4960.37</v>
      </c>
      <c r="AN459" s="1028">
        <f>INDEX(G459:R459,1,MATCH(Parametres!$B$3,G$1:R$1,0))*IF(OR(F459="L",F459="S",F459="I"),-1,1)</f>
        <v>0</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3" t="str">
        <f t="shared" si="30"/>
        <v>H22080</v>
      </c>
      <c r="AU459" s="599" t="str">
        <f t="shared" si="30"/>
        <v>TVQ SAAQ</v>
      </c>
      <c r="AV459" s="1028">
        <f>IFERROR(INDEX(V459:AG459,1,MATCH(Parametres!$B$3,V$1:AG$1,0)-1)*IF(OR(C459="L",C459="S",C459="I"),-1,1),"")</f>
        <v>0</v>
      </c>
      <c r="AW459" s="1028">
        <f t="shared" si="31"/>
        <v>0</v>
      </c>
      <c r="AX459" s="1028">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8" t="str">
        <f t="shared" si="28"/>
        <v>H22100</v>
      </c>
      <c r="AK460" s="1028" t="str">
        <f t="shared" si="28"/>
        <v>COMMISSIONS VENDEURS</v>
      </c>
      <c r="AL460" s="1028">
        <f>IFERROR(INDEX(G460:R460,1,MATCH(Parametres!$B$3,G$1:R$1,0)-1)*IF(OR(F460="L",F460="S",F460="I"),-1,1),"")</f>
        <v>-26815.88</v>
      </c>
      <c r="AM460" s="1028">
        <f t="shared" si="29"/>
        <v>8698.9900000000016</v>
      </c>
      <c r="AN460" s="1028">
        <f>INDEX(G460:R460,1,MATCH(Parametres!$B$3,G$1:R$1,0))*IF(OR(F460="L",F460="S",F460="I"),-1,1)</f>
        <v>-18116.89</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3" t="str">
        <f t="shared" si="30"/>
        <v>H22100</v>
      </c>
      <c r="AU460" s="599" t="str">
        <f t="shared" si="30"/>
        <v>COMMISSIONS VENDEURS</v>
      </c>
      <c r="AV460" s="1028">
        <f>IFERROR(INDEX(V460:AG460,1,MATCH(Parametres!$B$3,V$1:AG$1,0)-1)*IF(OR(C460="L",C460="S",C460="I"),-1,1),"")</f>
        <v>0</v>
      </c>
      <c r="AW460" s="1028">
        <f t="shared" si="31"/>
        <v>0</v>
      </c>
      <c r="AX460" s="1028">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8" t="str">
        <f t="shared" si="28"/>
        <v>H22101</v>
      </c>
      <c r="AK461" s="1028" t="str">
        <f t="shared" si="28"/>
        <v>BONI A PAYER</v>
      </c>
      <c r="AL461" s="1028">
        <f>IFERROR(INDEX(G461:R461,1,MATCH(Parametres!$B$3,G$1:R$1,0)-1)*IF(OR(F461="L",F461="S",F461="I"),-1,1),"")</f>
        <v>-115294.91</v>
      </c>
      <c r="AM461" s="1028">
        <f t="shared" si="29"/>
        <v>-2053.6299999999901</v>
      </c>
      <c r="AN461" s="1028">
        <f>INDEX(G461:R461,1,MATCH(Parametres!$B$3,G$1:R$1,0))*IF(OR(F461="L",F461="S",F461="I"),-1,1)</f>
        <v>-117348.54</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3" t="str">
        <f t="shared" si="30"/>
        <v>H22101</v>
      </c>
      <c r="AU461" s="599" t="str">
        <f t="shared" si="30"/>
        <v>BONI A PAYER</v>
      </c>
      <c r="AV461" s="1028">
        <f>IFERROR(INDEX(V461:AG461,1,MATCH(Parametres!$B$3,V$1:AG$1,0)-1)*IF(OR(C461="L",C461="S",C461="I"),-1,1),"")</f>
        <v>0</v>
      </c>
      <c r="AW461" s="1028">
        <f t="shared" si="31"/>
        <v>0</v>
      </c>
      <c r="AX461" s="1028">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8" t="str">
        <f t="shared" si="28"/>
        <v>H22110</v>
      </c>
      <c r="AK462" s="1028" t="str">
        <f t="shared" si="28"/>
        <v>COMMISSIONS F&amp;I</v>
      </c>
      <c r="AL462" s="1028">
        <f>IFERROR(INDEX(G462:R462,1,MATCH(Parametres!$B$3,G$1:R$1,0)-1)*IF(OR(F462="L",F462="S",F462="I"),-1,1),"")</f>
        <v>-24849.31</v>
      </c>
      <c r="AM462" s="1028">
        <f t="shared" si="29"/>
        <v>6720.0800000000017</v>
      </c>
      <c r="AN462" s="1028">
        <f>INDEX(G462:R462,1,MATCH(Parametres!$B$3,G$1:R$1,0))*IF(OR(F462="L",F462="S",F462="I"),-1,1)</f>
        <v>-18129.23</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3" t="str">
        <f t="shared" si="30"/>
        <v>H22110</v>
      </c>
      <c r="AU462" s="599" t="str">
        <f t="shared" si="30"/>
        <v>COMMISSIONS F&amp;I</v>
      </c>
      <c r="AV462" s="1028">
        <f>IFERROR(INDEX(V462:AG462,1,MATCH(Parametres!$B$3,V$1:AG$1,0)-1)*IF(OR(C462="L",C462="S",C462="I"),-1,1),"")</f>
        <v>0</v>
      </c>
      <c r="AW462" s="1028">
        <f t="shared" si="31"/>
        <v>0</v>
      </c>
      <c r="AX462" s="1028">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8" t="str">
        <f t="shared" si="28"/>
        <v>H22120</v>
      </c>
      <c r="AK463" s="1028" t="str">
        <f t="shared" si="28"/>
        <v>COMM. A PAYER FORTUNE</v>
      </c>
      <c r="AL463" s="1028">
        <f>IFERROR(INDEX(G463:R463,1,MATCH(Parametres!$B$3,G$1:R$1,0)-1)*IF(OR(F463="L",F463="S",F463="I"),-1,1),"")</f>
        <v>0</v>
      </c>
      <c r="AM463" s="1028">
        <f t="shared" si="29"/>
        <v>0</v>
      </c>
      <c r="AN463" s="1028">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3" t="str">
        <f t="shared" si="30"/>
        <v>H22120</v>
      </c>
      <c r="AU463" s="599" t="str">
        <f t="shared" si="30"/>
        <v>COMM. A PAYER FORTUNE</v>
      </c>
      <c r="AV463" s="1028">
        <f>IFERROR(INDEX(V463:AG463,1,MATCH(Parametres!$B$3,V$1:AG$1,0)-1)*IF(OR(C463="L",C463="S",C463="I"),-1,1),"")</f>
        <v>0</v>
      </c>
      <c r="AW463" s="1028">
        <f t="shared" si="31"/>
        <v>0</v>
      </c>
      <c r="AX463" s="1028">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8" t="str">
        <f t="shared" si="28"/>
        <v>H22200</v>
      </c>
      <c r="AK464" s="1028" t="str">
        <f t="shared" si="28"/>
        <v>DEPOTS CLIENTS</v>
      </c>
      <c r="AL464" s="1028">
        <f>IFERROR(INDEX(G464:R464,1,MATCH(Parametres!$B$3,G$1:R$1,0)-1)*IF(OR(F464="L",F464="S",F464="I"),-1,1),"")</f>
        <v>-13762.85</v>
      </c>
      <c r="AM464" s="1028">
        <f t="shared" si="29"/>
        <v>732.61000000000058</v>
      </c>
      <c r="AN464" s="1028">
        <f>INDEX(G464:R464,1,MATCH(Parametres!$B$3,G$1:R$1,0))*IF(OR(F464="L",F464="S",F464="I"),-1,1)</f>
        <v>-13030.24</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3" t="str">
        <f t="shared" si="30"/>
        <v>H22200</v>
      </c>
      <c r="AU464" s="599" t="str">
        <f t="shared" si="30"/>
        <v>DEPOTS CLIENTS</v>
      </c>
      <c r="AV464" s="1028">
        <f>IFERROR(INDEX(V464:AG464,1,MATCH(Parametres!$B$3,V$1:AG$1,0)-1)*IF(OR(C464="L",C464="S",C464="I"),-1,1),"")</f>
        <v>0</v>
      </c>
      <c r="AW464" s="1028">
        <f t="shared" si="31"/>
        <v>0</v>
      </c>
      <c r="AX464" s="1028">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8" t="str">
        <f t="shared" si="28"/>
        <v>H22300</v>
      </c>
      <c r="AK465" s="1028" t="str">
        <f t="shared" si="28"/>
        <v>TPS A PAYER</v>
      </c>
      <c r="AL465" s="1028">
        <f>IFERROR(INDEX(G465:R465,1,MATCH(Parametres!$B$3,G$1:R$1,0)-1)*IF(OR(F465="L",F465="S",F465="I"),-1,1),"")</f>
        <v>-284249.34000000003</v>
      </c>
      <c r="AM465" s="1028">
        <f t="shared" si="29"/>
        <v>-2635.4899999999907</v>
      </c>
      <c r="AN465" s="1028">
        <f>INDEX(G465:R465,1,MATCH(Parametres!$B$3,G$1:R$1,0))*IF(OR(F465="L",F465="S",F465="I"),-1,1)</f>
        <v>-286884.83</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3" t="str">
        <f t="shared" si="30"/>
        <v>H22300</v>
      </c>
      <c r="AU465" s="599" t="str">
        <f t="shared" si="30"/>
        <v>TPS A PAYER</v>
      </c>
      <c r="AV465" s="1028">
        <f>IFERROR(INDEX(V465:AG465,1,MATCH(Parametres!$B$3,V$1:AG$1,0)-1)*IF(OR(C465="L",C465="S",C465="I"),-1,1),"")</f>
        <v>0</v>
      </c>
      <c r="AW465" s="1028">
        <f t="shared" si="31"/>
        <v>0</v>
      </c>
      <c r="AX465" s="1028">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8" t="str">
        <f t="shared" si="28"/>
        <v>H22310</v>
      </c>
      <c r="AK466" s="1028" t="str">
        <f t="shared" si="28"/>
        <v>CTI(TPS) A RECEVOIR</v>
      </c>
      <c r="AL466" s="1028">
        <f>IFERROR(INDEX(G466:R466,1,MATCH(Parametres!$B$3,G$1:R$1,0)-1)*IF(OR(F466="L",F466="S",F466="I"),-1,1),"")</f>
        <v>264528.98</v>
      </c>
      <c r="AM466" s="1028">
        <f t="shared" si="29"/>
        <v>53817.380000000005</v>
      </c>
      <c r="AN466" s="1028">
        <f>INDEX(G466:R466,1,MATCH(Parametres!$B$3,G$1:R$1,0))*IF(OR(F466="L",F466="S",F466="I"),-1,1)</f>
        <v>318346.36</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3" t="str">
        <f t="shared" si="30"/>
        <v>H22310</v>
      </c>
      <c r="AU466" s="599" t="str">
        <f t="shared" si="30"/>
        <v>CTI(TPS) A RECEVOIR</v>
      </c>
      <c r="AV466" s="1028">
        <f>IFERROR(INDEX(V466:AG466,1,MATCH(Parametres!$B$3,V$1:AG$1,0)-1)*IF(OR(C466="L",C466="S",C466="I"),-1,1),"")</f>
        <v>0</v>
      </c>
      <c r="AW466" s="1028">
        <f t="shared" si="31"/>
        <v>0</v>
      </c>
      <c r="AX466" s="1028">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8" t="str">
        <f t="shared" si="28"/>
        <v>H22330</v>
      </c>
      <c r="AK467" s="1028" t="str">
        <f t="shared" si="28"/>
        <v>TAXE DE LUXE</v>
      </c>
      <c r="AL467" s="1028">
        <f>IFERROR(INDEX(G467:R467,1,MATCH(Parametres!$B$3,G$1:R$1,0)-1)*IF(OR(F467="L",F467="S",F467="I"),-1,1),"")</f>
        <v>0</v>
      </c>
      <c r="AM467" s="1028">
        <f t="shared" si="29"/>
        <v>0</v>
      </c>
      <c r="AN467" s="1028">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3" t="str">
        <f t="shared" si="30"/>
        <v>H22330</v>
      </c>
      <c r="AU467" s="599" t="str">
        <f t="shared" si="30"/>
        <v>TAXE DE LUXE</v>
      </c>
      <c r="AV467" s="1028">
        <f>IFERROR(INDEX(V467:AG467,1,MATCH(Parametres!$B$3,V$1:AG$1,0)-1)*IF(OR(C467="L",C467="S",C467="I"),-1,1),"")</f>
        <v>0</v>
      </c>
      <c r="AW467" s="1028">
        <f t="shared" si="31"/>
        <v>0</v>
      </c>
      <c r="AX467" s="1028">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8" t="str">
        <f t="shared" ref="AJ468:AK531" si="32">C468</f>
        <v>H22350</v>
      </c>
      <c r="AK468" s="1028" t="str">
        <f t="shared" si="32"/>
        <v>TPS A RECEVOIR</v>
      </c>
      <c r="AL468" s="1028">
        <f>IFERROR(INDEX(G468:R468,1,MATCH(Parametres!$B$3,G$1:R$1,0)-1)*IF(OR(F468="L",F468="S",F468="I"),-1,1),"")</f>
        <v>0</v>
      </c>
      <c r="AM468" s="1028">
        <f t="shared" si="29"/>
        <v>0</v>
      </c>
      <c r="AN468" s="1028">
        <f>INDEX(G468:R468,1,MATCH(Parametres!$B$3,G$1:R$1,0))*IF(OR(F468="L",F468="S",F468="I"),-1,1)</f>
        <v>0</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3" t="str">
        <f t="shared" si="30"/>
        <v>H22350</v>
      </c>
      <c r="AU468" s="599" t="str">
        <f t="shared" si="30"/>
        <v>TPS A RECEVOIR</v>
      </c>
      <c r="AV468" s="1028">
        <f>IFERROR(INDEX(V468:AG468,1,MATCH(Parametres!$B$3,V$1:AG$1,0)-1)*IF(OR(C468="L",C468="S",C468="I"),-1,1),"")</f>
        <v>0</v>
      </c>
      <c r="AW468" s="1028">
        <f t="shared" si="31"/>
        <v>0</v>
      </c>
      <c r="AX468" s="1028">
        <f>INDEX(V468:AG468,1,MATCH(Parametres!$B$3,V$1:AG$1,0))*IF(OR(C468="L",C468="S",C468="I"),-1,1)</f>
        <v>0</v>
      </c>
      <c r="AY468" s="598" t="s">
        <v>337</v>
      </c>
      <c r="AZ468" s="598">
        <f>+VLOOKUP($AJ468,Data_Validation!$A:$E,5,0)</f>
        <v>0</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8" t="str">
        <f t="shared" si="32"/>
        <v>H22360</v>
      </c>
      <c r="AK469" s="1028" t="str">
        <f t="shared" si="32"/>
        <v>TPS A PAYER</v>
      </c>
      <c r="AL469" s="1028">
        <f>IFERROR(INDEX(G469:R469,1,MATCH(Parametres!$B$3,G$1:R$1,0)-1)*IF(OR(F469="L",F469="S",F469="I"),-1,1),"")</f>
        <v>0</v>
      </c>
      <c r="AM469" s="1028">
        <f t="shared" si="29"/>
        <v>0</v>
      </c>
      <c r="AN469" s="1028">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3" t="str">
        <f t="shared" si="30"/>
        <v>H22360</v>
      </c>
      <c r="AU469" s="599" t="str">
        <f t="shared" si="30"/>
        <v>TPS A PAYER</v>
      </c>
      <c r="AV469" s="1028">
        <f>IFERROR(INDEX(V469:AG469,1,MATCH(Parametres!$B$3,V$1:AG$1,0)-1)*IF(OR(C469="L",C469="S",C469="I"),-1,1),"")</f>
        <v>0</v>
      </c>
      <c r="AW469" s="1028">
        <f t="shared" si="31"/>
        <v>0</v>
      </c>
      <c r="AX469" s="1028">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8" t="str">
        <f t="shared" si="32"/>
        <v>H22370</v>
      </c>
      <c r="AK470" s="1028" t="str">
        <f t="shared" si="32"/>
        <v>TVH ONTARIO 13%</v>
      </c>
      <c r="AL470" s="1028">
        <f>IFERROR(INDEX(G470:R470,1,MATCH(Parametres!$B$3,G$1:R$1,0)-1)*IF(OR(F470="L",F470="S",F470="I"),-1,1),"")</f>
        <v>0</v>
      </c>
      <c r="AM470" s="1028">
        <f t="shared" si="29"/>
        <v>0</v>
      </c>
      <c r="AN470" s="1028">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3" t="str">
        <f t="shared" si="30"/>
        <v>H22370</v>
      </c>
      <c r="AU470" s="599" t="str">
        <f t="shared" si="30"/>
        <v>TVH ONTARIO 13%</v>
      </c>
      <c r="AV470" s="1028">
        <f>IFERROR(INDEX(V470:AG470,1,MATCH(Parametres!$B$3,V$1:AG$1,0)-1)*IF(OR(C470="L",C470="S",C470="I"),-1,1),"")</f>
        <v>0</v>
      </c>
      <c r="AW470" s="1028">
        <f t="shared" si="31"/>
        <v>0</v>
      </c>
      <c r="AX470" s="1028">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8" t="str">
        <f t="shared" si="32"/>
        <v>H22400</v>
      </c>
      <c r="AK471" s="1028" t="str">
        <f t="shared" si="32"/>
        <v>PPH A PAYER</v>
      </c>
      <c r="AL471" s="1028">
        <f>IFERROR(INDEX(G471:R471,1,MATCH(Parametres!$B$3,G$1:R$1,0)-1)*IF(OR(F471="L",F471="S",F471="I"),-1,1),"")</f>
        <v>-16569.62</v>
      </c>
      <c r="AM471" s="1028">
        <f t="shared" si="29"/>
        <v>31757</v>
      </c>
      <c r="AN471" s="1028">
        <f>INDEX(G471:R471,1,MATCH(Parametres!$B$3,G$1:R$1,0))*IF(OR(F471="L",F471="S",F471="I"),-1,1)</f>
        <v>15187.38</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3" t="str">
        <f t="shared" si="30"/>
        <v>H22400</v>
      </c>
      <c r="AU471" s="599" t="str">
        <f t="shared" si="30"/>
        <v>PPH A PAYER</v>
      </c>
      <c r="AV471" s="1028">
        <f>IFERROR(INDEX(V471:AG471,1,MATCH(Parametres!$B$3,V$1:AG$1,0)-1)*IF(OR(C471="L",C471="S",C471="I"),-1,1),"")</f>
        <v>0</v>
      </c>
      <c r="AW471" s="1028">
        <f t="shared" si="31"/>
        <v>0</v>
      </c>
      <c r="AX471" s="1028">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8" t="str">
        <f t="shared" si="32"/>
        <v>H22410</v>
      </c>
      <c r="AK472" s="1028" t="str">
        <f t="shared" si="32"/>
        <v>RESERVE DOMMAGE VEH NEUF</v>
      </c>
      <c r="AL472" s="1028">
        <f>IFERROR(INDEX(G472:R472,1,MATCH(Parametres!$B$3,G$1:R$1,0)-1)*IF(OR(F472="L",F472="S",F472="I"),-1,1),"")</f>
        <v>-4691.99</v>
      </c>
      <c r="AM472" s="1028">
        <f t="shared" si="29"/>
        <v>-1000</v>
      </c>
      <c r="AN472" s="1028">
        <f>INDEX(G472:R472,1,MATCH(Parametres!$B$3,G$1:R$1,0))*IF(OR(F472="L",F472="S",F472="I"),-1,1)</f>
        <v>-5691.99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3" t="str">
        <f t="shared" si="30"/>
        <v>H22410</v>
      </c>
      <c r="AU472" s="599" t="str">
        <f t="shared" si="30"/>
        <v>RESERVE DOMMAGE VEH NEUF</v>
      </c>
      <c r="AV472" s="1028">
        <f>IFERROR(INDEX(V472:AG472,1,MATCH(Parametres!$B$3,V$1:AG$1,0)-1)*IF(OR(C472="L",C472="S",C472="I"),-1,1),"")</f>
        <v>0</v>
      </c>
      <c r="AW472" s="1028">
        <f t="shared" si="31"/>
        <v>0</v>
      </c>
      <c r="AX472" s="1028">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8" t="str">
        <f t="shared" si="32"/>
        <v>H22415</v>
      </c>
      <c r="AK473" s="1028" t="str">
        <f t="shared" si="32"/>
        <v>RESERVE F&amp;I NEUF + USED</v>
      </c>
      <c r="AL473" s="1028">
        <f>IFERROR(INDEX(G473:R473,1,MATCH(Parametres!$B$3,G$1:R$1,0)-1)*IF(OR(F473="L",F473="S",F473="I"),-1,1),"")</f>
        <v>-14507</v>
      </c>
      <c r="AM473" s="1028">
        <f t="shared" si="29"/>
        <v>-520</v>
      </c>
      <c r="AN473" s="1028">
        <f>INDEX(G473:R473,1,MATCH(Parametres!$B$3,G$1:R$1,0))*IF(OR(F473="L",F473="S",F473="I"),-1,1)</f>
        <v>-15027</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3" t="str">
        <f t="shared" si="30"/>
        <v>H22415</v>
      </c>
      <c r="AU473" s="599" t="str">
        <f t="shared" si="30"/>
        <v>RESERVE F&amp;I NEUF + USED</v>
      </c>
      <c r="AV473" s="1028">
        <f>IFERROR(INDEX(V473:AG473,1,MATCH(Parametres!$B$3,V$1:AG$1,0)-1)*IF(OR(C473="L",C473="S",C473="I"),-1,1),"")</f>
        <v>0</v>
      </c>
      <c r="AW473" s="1028">
        <f t="shared" si="31"/>
        <v>0</v>
      </c>
      <c r="AX473" s="1028">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8" t="str">
        <f t="shared" si="32"/>
        <v>H22416</v>
      </c>
      <c r="AK474" s="1028" t="str">
        <f t="shared" si="32"/>
        <v>RESERVE DOMMAGE SERVICE</v>
      </c>
      <c r="AL474" s="1028">
        <f>IFERROR(INDEX(G474:R474,1,MATCH(Parametres!$B$3,G$1:R$1,0)-1)*IF(OR(F474="L",F474="S",F474="I"),-1,1),"")</f>
        <v>-2600</v>
      </c>
      <c r="AM474" s="1028">
        <f t="shared" si="29"/>
        <v>-500</v>
      </c>
      <c r="AN474" s="1028">
        <f>INDEX(G474:R474,1,MATCH(Parametres!$B$3,G$1:R$1,0))*IF(OR(F474="L",F474="S",F474="I"),-1,1)</f>
        <v>-3100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3" t="str">
        <f t="shared" si="30"/>
        <v>H22416</v>
      </c>
      <c r="AU474" s="599" t="str">
        <f t="shared" si="30"/>
        <v>RESERVE DOMMAGE SERVICE</v>
      </c>
      <c r="AV474" s="1028">
        <f>IFERROR(INDEX(V474:AG474,1,MATCH(Parametres!$B$3,V$1:AG$1,0)-1)*IF(OR(C474="L",C474="S",C474="I"),-1,1),"")</f>
        <v>0</v>
      </c>
      <c r="AW474" s="1028">
        <f t="shared" si="31"/>
        <v>0</v>
      </c>
      <c r="AX474" s="1028">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8" t="str">
        <f t="shared" si="32"/>
        <v>H22417</v>
      </c>
      <c r="AK475" s="1028" t="str">
        <f t="shared" si="32"/>
        <v>RESERVE PARTY-EMPLOYES</v>
      </c>
      <c r="AL475" s="1028">
        <f>IFERROR(INDEX(G475:R475,1,MATCH(Parametres!$B$3,G$1:R$1,0)-1)*IF(OR(F475="L",F475="S",F475="I"),-1,1),"")</f>
        <v>-9000</v>
      </c>
      <c r="AM475" s="1028">
        <f t="shared" si="29"/>
        <v>-1500</v>
      </c>
      <c r="AN475" s="1028">
        <f>INDEX(G475:R475,1,MATCH(Parametres!$B$3,G$1:R$1,0))*IF(OR(F475="L",F475="S",F475="I"),-1,1)</f>
        <v>-10500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3" t="str">
        <f t="shared" si="30"/>
        <v>H22417</v>
      </c>
      <c r="AU475" s="599" t="str">
        <f t="shared" si="30"/>
        <v>RESERVE PARTY-EMPLOYES</v>
      </c>
      <c r="AV475" s="1028">
        <f>IFERROR(INDEX(V475:AG475,1,MATCH(Parametres!$B$3,V$1:AG$1,0)-1)*IF(OR(C475="L",C475="S",C475="I"),-1,1),"")</f>
        <v>0</v>
      </c>
      <c r="AW475" s="1028">
        <f t="shared" si="31"/>
        <v>0</v>
      </c>
      <c r="AX475" s="1028">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8" t="str">
        <f t="shared" si="32"/>
        <v>H22420</v>
      </c>
      <c r="AK476" s="1028" t="str">
        <f t="shared" si="32"/>
        <v>PROGRAMME ENTRETIEN</v>
      </c>
      <c r="AL476" s="1028">
        <f>IFERROR(INDEX(G476:R476,1,MATCH(Parametres!$B$3,G$1:R$1,0)-1)*IF(OR(F476="L",F476="S",F476="I"),-1,1),"")</f>
        <v>0</v>
      </c>
      <c r="AM476" s="1028">
        <f t="shared" si="29"/>
        <v>0</v>
      </c>
      <c r="AN476" s="1028">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3" t="str">
        <f t="shared" si="30"/>
        <v>H22420</v>
      </c>
      <c r="AU476" s="599" t="str">
        <f t="shared" si="30"/>
        <v>PROGRAMME ENTRETIEN</v>
      </c>
      <c r="AV476" s="1028">
        <f>IFERROR(INDEX(V476:AG476,1,MATCH(Parametres!$B$3,V$1:AG$1,0)-1)*IF(OR(C476="L",C476="S",C476="I"),-1,1),"")</f>
        <v>0</v>
      </c>
      <c r="AW476" s="1028">
        <f t="shared" si="31"/>
        <v>0</v>
      </c>
      <c r="AX476" s="1028">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8" t="str">
        <f t="shared" si="32"/>
        <v>H22430</v>
      </c>
      <c r="AK477" s="1028" t="str">
        <f t="shared" si="32"/>
        <v>DEDUCTIBLE DEMOS</v>
      </c>
      <c r="AL477" s="1028">
        <f>IFERROR(INDEX(G477:R477,1,MATCH(Parametres!$B$3,G$1:R$1,0)-1)*IF(OR(F477="L",F477="S",F477="I"),-1,1),"")</f>
        <v>0</v>
      </c>
      <c r="AM477" s="1028">
        <f t="shared" si="29"/>
        <v>0</v>
      </c>
      <c r="AN477" s="1028">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3" t="str">
        <f t="shared" si="30"/>
        <v>H22430</v>
      </c>
      <c r="AU477" s="599" t="str">
        <f t="shared" si="30"/>
        <v>DEDUCTIBLE DEMOS</v>
      </c>
      <c r="AV477" s="1028">
        <f>IFERROR(INDEX(V477:AG477,1,MATCH(Parametres!$B$3,V$1:AG$1,0)-1)*IF(OR(C477="L",C477="S",C477="I"),-1,1),"")</f>
        <v>0</v>
      </c>
      <c r="AW477" s="1028">
        <f t="shared" si="31"/>
        <v>0</v>
      </c>
      <c r="AX477" s="1028">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8" t="str">
        <f t="shared" si="32"/>
        <v>H22440</v>
      </c>
      <c r="AK478" s="1028" t="str">
        <f t="shared" si="32"/>
        <v>RES FRAIS DEMO FONC</v>
      </c>
      <c r="AL478" s="1028">
        <f>IFERROR(INDEX(G478:R478,1,MATCH(Parametres!$B$3,G$1:R$1,0)-1)*IF(OR(F478="L",F478="S",F478="I"),-1,1),"")</f>
        <v>0</v>
      </c>
      <c r="AM478" s="1028">
        <f t="shared" si="29"/>
        <v>0</v>
      </c>
      <c r="AN478" s="1028">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3" t="str">
        <f t="shared" si="30"/>
        <v>H22440</v>
      </c>
      <c r="AU478" s="599" t="str">
        <f t="shared" si="30"/>
        <v>RES FRAIS DEMO FONC</v>
      </c>
      <c r="AV478" s="1028">
        <f>IFERROR(INDEX(V478:AG478,1,MATCH(Parametres!$B$3,V$1:AG$1,0)-1)*IF(OR(C478="L",C478="S",C478="I"),-1,1),"")</f>
        <v>0</v>
      </c>
      <c r="AW478" s="1028">
        <f t="shared" si="31"/>
        <v>0</v>
      </c>
      <c r="AX478" s="1028">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8" t="str">
        <f t="shared" si="32"/>
        <v>H22450</v>
      </c>
      <c r="AK479" s="1028" t="str">
        <f t="shared" si="32"/>
        <v>TAXES</v>
      </c>
      <c r="AL479" s="1028">
        <f>IFERROR(INDEX(G479:R479,1,MATCH(Parametres!$B$3,G$1:R$1,0)-1)*IF(OR(F479="L",F479="S",F479="I"),-1,1),"")</f>
        <v>0</v>
      </c>
      <c r="AM479" s="1028">
        <f t="shared" si="29"/>
        <v>0</v>
      </c>
      <c r="AN479" s="1028">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3" t="str">
        <f t="shared" si="30"/>
        <v>H22450</v>
      </c>
      <c r="AU479" s="599" t="str">
        <f t="shared" si="30"/>
        <v>TAXES</v>
      </c>
      <c r="AV479" s="1028">
        <f>IFERROR(INDEX(V479:AG479,1,MATCH(Parametres!$B$3,V$1:AG$1,0)-1)*IF(OR(C479="L",C479="S",C479="I"),-1,1),"")</f>
        <v>0</v>
      </c>
      <c r="AW479" s="1028">
        <f t="shared" si="31"/>
        <v>0</v>
      </c>
      <c r="AX479" s="1028">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8" t="str">
        <f t="shared" si="32"/>
        <v>H22460</v>
      </c>
      <c r="AK480" s="1028" t="str">
        <f t="shared" si="32"/>
        <v>ASSURANCES</v>
      </c>
      <c r="AL480" s="1028">
        <f>IFERROR(INDEX(G480:R480,1,MATCH(Parametres!$B$3,G$1:R$1,0)-1)*IF(OR(F480="L",F480="S",F480="I"),-1,1),"")</f>
        <v>0</v>
      </c>
      <c r="AM480" s="1028">
        <f t="shared" si="29"/>
        <v>0</v>
      </c>
      <c r="AN480" s="1028">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3" t="str">
        <f t="shared" si="30"/>
        <v>H22460</v>
      </c>
      <c r="AU480" s="599" t="str">
        <f t="shared" si="30"/>
        <v>ASSURANCES</v>
      </c>
      <c r="AV480" s="1028">
        <f>IFERROR(INDEX(V480:AG480,1,MATCH(Parametres!$B$3,V$1:AG$1,0)-1)*IF(OR(C480="L",C480="S",C480="I"),-1,1),"")</f>
        <v>0</v>
      </c>
      <c r="AW480" s="1028">
        <f t="shared" si="31"/>
        <v>0</v>
      </c>
      <c r="AX480" s="1028">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8" t="str">
        <f t="shared" si="32"/>
        <v>H22490</v>
      </c>
      <c r="AK481" s="1028" t="str">
        <f t="shared" si="32"/>
        <v>ACCESS VENDU NON INSTALLÉ</v>
      </c>
      <c r="AL481" s="1028">
        <f>IFERROR(INDEX(G481:R481,1,MATCH(Parametres!$B$3,G$1:R$1,0)-1)*IF(OR(F481="L",F481="S",F481="I"),-1,1),"")</f>
        <v>-7193.54</v>
      </c>
      <c r="AM481" s="1028">
        <f t="shared" si="29"/>
        <v>6756.32</v>
      </c>
      <c r="AN481" s="1028">
        <f>INDEX(G481:R481,1,MATCH(Parametres!$B$3,G$1:R$1,0))*IF(OR(F481="L",F481="S",F481="I"),-1,1)</f>
        <v>-437.22</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3" t="str">
        <f t="shared" si="30"/>
        <v>H22490</v>
      </c>
      <c r="AU481" s="599" t="str">
        <f t="shared" si="30"/>
        <v>ACCESS VENDU NON INSTALLÉ</v>
      </c>
      <c r="AV481" s="1028">
        <f>IFERROR(INDEX(V481:AG481,1,MATCH(Parametres!$B$3,V$1:AG$1,0)-1)*IF(OR(C481="L",C481="S",C481="I"),-1,1),"")</f>
        <v>0</v>
      </c>
      <c r="AW481" s="1028">
        <f t="shared" si="31"/>
        <v>0</v>
      </c>
      <c r="AX481" s="1028">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8" t="str">
        <f t="shared" si="32"/>
        <v>H22500</v>
      </c>
      <c r="AK482" s="1028" t="str">
        <f t="shared" si="32"/>
        <v>PAIE NET A PAYER</v>
      </c>
      <c r="AL482" s="1028">
        <f>IFERROR(INDEX(G482:R482,1,MATCH(Parametres!$B$3,G$1:R$1,0)-1)*IF(OR(F482="L",F482="S",F482="I"),-1,1),"")</f>
        <v>-68223.89</v>
      </c>
      <c r="AM482" s="1028">
        <f t="shared" si="29"/>
        <v>23944.79</v>
      </c>
      <c r="AN482" s="1028">
        <f>INDEX(G482:R482,1,MATCH(Parametres!$B$3,G$1:R$1,0))*IF(OR(F482="L",F482="S",F482="I"),-1,1)</f>
        <v>-44279.1</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3" t="str">
        <f t="shared" si="30"/>
        <v>H22500</v>
      </c>
      <c r="AU482" s="599" t="str">
        <f t="shared" si="30"/>
        <v>PAIE NET A PAYER</v>
      </c>
      <c r="AV482" s="1028">
        <f>IFERROR(INDEX(V482:AG482,1,MATCH(Parametres!$B$3,V$1:AG$1,0)-1)*IF(OR(C482="L",C482="S",C482="I"),-1,1),"")</f>
        <v>0</v>
      </c>
      <c r="AW482" s="1028">
        <f t="shared" si="31"/>
        <v>0</v>
      </c>
      <c r="AX482" s="1028">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8" t="str">
        <f t="shared" si="32"/>
        <v>H22500E</v>
      </c>
      <c r="AK483" s="1028" t="str">
        <f t="shared" si="32"/>
        <v>SALAIRES A PAYER - IN/OUT</v>
      </c>
      <c r="AL483" s="1028">
        <f>IFERROR(INDEX(G483:R483,1,MATCH(Parametres!$B$3,G$1:R$1,0)-1)*IF(OR(F483="L",F483="S",F483="I"),-1,1),"")</f>
        <v>0</v>
      </c>
      <c r="AM483" s="1028">
        <f t="shared" si="29"/>
        <v>0</v>
      </c>
      <c r="AN483" s="1028">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3" t="str">
        <f t="shared" si="30"/>
        <v>H22500E</v>
      </c>
      <c r="AU483" s="599" t="str">
        <f t="shared" si="30"/>
        <v>SALAIRES A PAYER - IN/OUT</v>
      </c>
      <c r="AV483" s="1028">
        <f>IFERROR(INDEX(V483:AG483,1,MATCH(Parametres!$B$3,V$1:AG$1,0)-1)*IF(OR(C483="L",C483="S",C483="I"),-1,1),"")</f>
        <v>0</v>
      </c>
      <c r="AW483" s="1028">
        <f t="shared" si="31"/>
        <v>0</v>
      </c>
      <c r="AX483" s="1028">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8" t="str">
        <f t="shared" si="32"/>
        <v>H22500G</v>
      </c>
      <c r="AK484" s="1028" t="str">
        <f t="shared" si="32"/>
        <v>DEDUCTIONS A PAYER/IN-OUT</v>
      </c>
      <c r="AL484" s="1028">
        <f>IFERROR(INDEX(G484:R484,1,MATCH(Parametres!$B$3,G$1:R$1,0)-1)*IF(OR(F484="L",F484="S",F484="I"),-1,1),"")</f>
        <v>0</v>
      </c>
      <c r="AM484" s="1028">
        <f t="shared" si="29"/>
        <v>0</v>
      </c>
      <c r="AN484" s="1028">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3" t="str">
        <f t="shared" si="30"/>
        <v>H22500G</v>
      </c>
      <c r="AU484" s="599" t="str">
        <f t="shared" si="30"/>
        <v>DEDUCTIONS A PAYER/IN-OUT</v>
      </c>
      <c r="AV484" s="1028">
        <f>IFERROR(INDEX(V484:AG484,1,MATCH(Parametres!$B$3,V$1:AG$1,0)-1)*IF(OR(C484="L",C484="S",C484="I"),-1,1),"")</f>
        <v>0</v>
      </c>
      <c r="AW484" s="1028">
        <f t="shared" si="31"/>
        <v>0</v>
      </c>
      <c r="AX484" s="1028">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8" t="str">
        <f t="shared" si="32"/>
        <v>H22600</v>
      </c>
      <c r="AK485" s="1028" t="str">
        <f t="shared" si="32"/>
        <v>VACANCES &amp; CONGES A PAYES</v>
      </c>
      <c r="AL485" s="1028">
        <f>IFERROR(INDEX(G485:R485,1,MATCH(Parametres!$B$3,G$1:R$1,0)-1)*IF(OR(F485="L",F485="S",F485="I"),-1,1),"")</f>
        <v>-151861.34</v>
      </c>
      <c r="AM485" s="1028">
        <f t="shared" si="29"/>
        <v>-2332.9500000000116</v>
      </c>
      <c r="AN485" s="1028">
        <f>INDEX(G485:R485,1,MATCH(Parametres!$B$3,G$1:R$1,0))*IF(OR(F485="L",F485="S",F485="I"),-1,1)</f>
        <v>-154194.29</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3" t="str">
        <f t="shared" si="30"/>
        <v>H22600</v>
      </c>
      <c r="AU485" s="599" t="str">
        <f t="shared" si="30"/>
        <v>VACANCES &amp; CONGES A PAYES</v>
      </c>
      <c r="AV485" s="1028">
        <f>IFERROR(INDEX(V485:AG485,1,MATCH(Parametres!$B$3,V$1:AG$1,0)-1)*IF(OR(C485="L",C485="S",C485="I"),-1,1),"")</f>
        <v>0</v>
      </c>
      <c r="AW485" s="1028">
        <f t="shared" si="31"/>
        <v>0</v>
      </c>
      <c r="AX485" s="1028">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8" t="str">
        <f t="shared" si="32"/>
        <v>H22700</v>
      </c>
      <c r="AK486" s="1028" t="str">
        <f t="shared" si="32"/>
        <v>INTERETS COURUS</v>
      </c>
      <c r="AL486" s="1028">
        <f>IFERROR(INDEX(G486:R486,1,MATCH(Parametres!$B$3,G$1:R$1,0)-1)*IF(OR(F486="L",F486="S",F486="I"),-1,1),"")</f>
        <v>1165.54</v>
      </c>
      <c r="AM486" s="1028">
        <f t="shared" si="29"/>
        <v>0</v>
      </c>
      <c r="AN486" s="1028">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3" t="str">
        <f t="shared" si="30"/>
        <v>H22700</v>
      </c>
      <c r="AU486" s="599" t="str">
        <f t="shared" si="30"/>
        <v>INTERETS COURUS</v>
      </c>
      <c r="AV486" s="1028">
        <f>IFERROR(INDEX(V486:AG486,1,MATCH(Parametres!$B$3,V$1:AG$1,0)-1)*IF(OR(C486="L",C486="S",C486="I"),-1,1),"")</f>
        <v>0</v>
      </c>
      <c r="AW486" s="1028">
        <f t="shared" si="31"/>
        <v>0</v>
      </c>
      <c r="AX486" s="1028">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8" t="str">
        <f t="shared" si="32"/>
        <v>H22800</v>
      </c>
      <c r="AK487" s="1028" t="str">
        <f t="shared" si="32"/>
        <v>RESERVE DIVERS</v>
      </c>
      <c r="AL487" s="1028">
        <f>IFERROR(INDEX(G487:R487,1,MATCH(Parametres!$B$3,G$1:R$1,0)-1)*IF(OR(F487="L",F487="S",F487="I"),-1,1),"")</f>
        <v>63410.05</v>
      </c>
      <c r="AM487" s="1028">
        <f t="shared" si="29"/>
        <v>-18758.630000000005</v>
      </c>
      <c r="AN487" s="1028">
        <f>INDEX(G487:R487,1,MATCH(Parametres!$B$3,G$1:R$1,0))*IF(OR(F487="L",F487="S",F487="I"),-1,1)</f>
        <v>44651.42</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3" t="str">
        <f t="shared" si="30"/>
        <v>H22800</v>
      </c>
      <c r="AU487" s="599" t="str">
        <f t="shared" si="30"/>
        <v>RESERVE DIVERS</v>
      </c>
      <c r="AV487" s="1028">
        <f>IFERROR(INDEX(V487:AG487,1,MATCH(Parametres!$B$3,V$1:AG$1,0)-1)*IF(OR(C487="L",C487="S",C487="I"),-1,1),"")</f>
        <v>0</v>
      </c>
      <c r="AW487" s="1028">
        <f t="shared" si="31"/>
        <v>0</v>
      </c>
      <c r="AX487" s="1028">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2719</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8" t="str">
        <f t="shared" si="32"/>
        <v>H22810</v>
      </c>
      <c r="AK488" s="1028" t="str">
        <f t="shared" si="32"/>
        <v>RESERVE DEDUC GAR REMPLAC</v>
      </c>
      <c r="AL488" s="1028">
        <f>IFERROR(INDEX(G488:R488,1,MATCH(Parametres!$B$3,G$1:R$1,0)-1)*IF(OR(F488="L",F488="S",F488="I"),-1,1),"")</f>
        <v>0</v>
      </c>
      <c r="AM488" s="1028">
        <f t="shared" si="29"/>
        <v>0</v>
      </c>
      <c r="AN488" s="1028">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3" t="str">
        <f t="shared" si="30"/>
        <v>H22810</v>
      </c>
      <c r="AU488" s="599" t="str">
        <f t="shared" si="30"/>
        <v>RESERVE DEDUC GAR REMPLAC</v>
      </c>
      <c r="AV488" s="1028">
        <f>IFERROR(INDEX(V488:AG488,1,MATCH(Parametres!$B$3,V$1:AG$1,0)-1)*IF(OR(C488="L",C488="S",C488="I"),-1,1),"")</f>
        <v>0</v>
      </c>
      <c r="AW488" s="1028">
        <f t="shared" si="31"/>
        <v>0</v>
      </c>
      <c r="AX488" s="1028">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8" t="str">
        <f t="shared" si="32"/>
        <v>H22820</v>
      </c>
      <c r="AK489" s="1028" t="str">
        <f t="shared" si="32"/>
        <v>RESERVE HPP USED</v>
      </c>
      <c r="AL489" s="1028">
        <f>IFERROR(INDEX(G489:R489,1,MATCH(Parametres!$B$3,G$1:R$1,0)-1)*IF(OR(F489="L",F489="S",F489="I"),-1,1),"")</f>
        <v>-1100</v>
      </c>
      <c r="AM489" s="1028">
        <f t="shared" si="29"/>
        <v>0</v>
      </c>
      <c r="AN489" s="1028">
        <f>INDEX(G489:R489,1,MATCH(Parametres!$B$3,G$1:R$1,0))*IF(OR(F489="L",F489="S",F489="I"),-1,1)</f>
        <v>-1100</v>
      </c>
      <c r="AO489" s="598" t="e">
        <f>+VLOOKUP($AJ489,Data_Validation!$A:$D,1,0)</f>
        <v>#N/A</v>
      </c>
      <c r="AP489" s="598" t="e">
        <f>+VLOOKUP($AJ489,Data_Validation!$A:$D,3,0)</f>
        <v>#N/A</v>
      </c>
      <c r="AQ489" s="598" t="e">
        <f>+VLOOKUP($AJ489,Data_Validation!$A:$D,4,0)</f>
        <v>#N/A</v>
      </c>
      <c r="AR489" s="598" t="s">
        <v>299</v>
      </c>
      <c r="AS489" s="598" t="e">
        <f>+VLOOKUP($AJ489,Data_Validation!$A:$E,5,0)</f>
        <v>#N/A</v>
      </c>
      <c r="AT489" s="1033" t="str">
        <f t="shared" si="30"/>
        <v>H22820</v>
      </c>
      <c r="AU489" s="599" t="str">
        <f t="shared" si="30"/>
        <v>RESERVE HPP USED</v>
      </c>
      <c r="AV489" s="1028">
        <f>IFERROR(INDEX(V489:AG489,1,MATCH(Parametres!$B$3,V$1:AG$1,0)-1)*IF(OR(C489="L",C489="S",C489="I"),-1,1),"")</f>
        <v>0</v>
      </c>
      <c r="AW489" s="1028">
        <f t="shared" si="31"/>
        <v>0</v>
      </c>
      <c r="AX489" s="1028">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8" t="str">
        <f t="shared" si="32"/>
        <v>H22830</v>
      </c>
      <c r="AK490" s="1028" t="str">
        <f t="shared" si="32"/>
        <v>RESERVE PARE-BRISE/HASARD</v>
      </c>
      <c r="AL490" s="1028">
        <f>IFERROR(INDEX(G490:R490,1,MATCH(Parametres!$B$3,G$1:R$1,0)-1)*IF(OR(F490="L",F490="S",F490="I"),-1,1),"")</f>
        <v>0</v>
      </c>
      <c r="AM490" s="1028">
        <f t="shared" si="29"/>
        <v>0</v>
      </c>
      <c r="AN490" s="1028">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3" t="str">
        <f t="shared" si="30"/>
        <v>H22830</v>
      </c>
      <c r="AU490" s="599" t="str">
        <f t="shared" si="30"/>
        <v>RESERVE PARE-BRISE/HASARD</v>
      </c>
      <c r="AV490" s="1028">
        <f>IFERROR(INDEX(V490:AG490,1,MATCH(Parametres!$B$3,V$1:AG$1,0)-1)*IF(OR(C490="L",C490="S",C490="I"),-1,1),"")</f>
        <v>0</v>
      </c>
      <c r="AW490" s="1028">
        <f t="shared" si="31"/>
        <v>0</v>
      </c>
      <c r="AX490" s="1028">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8" t="str">
        <f t="shared" si="32"/>
        <v>H22840</v>
      </c>
      <c r="AK491" s="1028" t="str">
        <f t="shared" si="32"/>
        <v>RESERVE ENT ESTHETIQUE</v>
      </c>
      <c r="AL491" s="1028">
        <f>IFERROR(INDEX(G491:R491,1,MATCH(Parametres!$B$3,G$1:R$1,0)-1)*IF(OR(F491="L",F491="S",F491="I"),-1,1),"")</f>
        <v>0</v>
      </c>
      <c r="AM491" s="1028">
        <f t="shared" si="29"/>
        <v>0</v>
      </c>
      <c r="AN491" s="1028">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3" t="str">
        <f t="shared" si="30"/>
        <v>H22840</v>
      </c>
      <c r="AU491" s="599" t="str">
        <f t="shared" si="30"/>
        <v>RESERVE ENT ESTHETIQUE</v>
      </c>
      <c r="AV491" s="1028">
        <f>IFERROR(INDEX(V491:AG491,1,MATCH(Parametres!$B$3,V$1:AG$1,0)-1)*IF(OR(C491="L",C491="S",C491="I"),-1,1),"")</f>
        <v>0</v>
      </c>
      <c r="AW491" s="1028">
        <f t="shared" si="31"/>
        <v>0</v>
      </c>
      <c r="AX491" s="1028">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8" t="str">
        <f t="shared" si="32"/>
        <v>H22850</v>
      </c>
      <c r="AK492" s="1028" t="str">
        <f t="shared" si="32"/>
        <v>RESERVE PNEUS REMISAGE</v>
      </c>
      <c r="AL492" s="1028">
        <f>IFERROR(INDEX(G492:R492,1,MATCH(Parametres!$B$3,G$1:R$1,0)-1)*IF(OR(F492="L",F492="S",F492="I"),-1,1),"")</f>
        <v>0</v>
      </c>
      <c r="AM492" s="1028">
        <f t="shared" si="29"/>
        <v>0</v>
      </c>
      <c r="AN492" s="1028">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3" t="str">
        <f t="shared" si="30"/>
        <v>H22850</v>
      </c>
      <c r="AU492" s="599" t="str">
        <f t="shared" si="30"/>
        <v>RESERVE PNEUS REMISAGE</v>
      </c>
      <c r="AV492" s="1028">
        <f>IFERROR(INDEX(V492:AG492,1,MATCH(Parametres!$B$3,V$1:AG$1,0)-1)*IF(OR(C492="L",C492="S",C492="I"),-1,1),"")</f>
        <v>0</v>
      </c>
      <c r="AW492" s="1028">
        <f t="shared" si="31"/>
        <v>0</v>
      </c>
      <c r="AX492" s="1028">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8" t="str">
        <f t="shared" si="32"/>
        <v>H22860</v>
      </c>
      <c r="AK493" s="1028" t="str">
        <f t="shared" si="32"/>
        <v>RESERVE CORE HYUNDAI INCI</v>
      </c>
      <c r="AL493" s="1028">
        <f>IFERROR(INDEX(G493:R493,1,MATCH(Parametres!$B$3,G$1:R$1,0)-1)*IF(OR(F493="L",F493="S",F493="I"),-1,1),"")</f>
        <v>1504</v>
      </c>
      <c r="AM493" s="1028">
        <f t="shared" si="29"/>
        <v>0</v>
      </c>
      <c r="AN493" s="1028">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3" t="str">
        <f t="shared" si="30"/>
        <v>H22860</v>
      </c>
      <c r="AU493" s="599" t="str">
        <f t="shared" si="30"/>
        <v>RESERVE CORE HYUNDAI INCI</v>
      </c>
      <c r="AV493" s="1028">
        <f>IFERROR(INDEX(V493:AG493,1,MATCH(Parametres!$B$3,V$1:AG$1,0)-1)*IF(OR(C493="L",C493="S",C493="I"),-1,1),"")</f>
        <v>0</v>
      </c>
      <c r="AW493" s="1028">
        <f t="shared" si="31"/>
        <v>0</v>
      </c>
      <c r="AX493" s="1028">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8" t="str">
        <f t="shared" si="32"/>
        <v>H22870</v>
      </c>
      <c r="AK494" s="1028" t="str">
        <f t="shared" si="32"/>
        <v>RESERVE MOTEURS</v>
      </c>
      <c r="AL494" s="1028">
        <f>IFERROR(INDEX(G494:R494,1,MATCH(Parametres!$B$3,G$1:R$1,0)-1)*IF(OR(F494="L",F494="S",F494="I"),-1,1),"")</f>
        <v>0</v>
      </c>
      <c r="AM494" s="1028">
        <f t="shared" si="29"/>
        <v>0</v>
      </c>
      <c r="AN494" s="1028">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3" t="str">
        <f t="shared" si="30"/>
        <v>H22870</v>
      </c>
      <c r="AU494" s="599" t="str">
        <f t="shared" si="30"/>
        <v>RESERVE MOTEURS</v>
      </c>
      <c r="AV494" s="1028">
        <f>IFERROR(INDEX(V494:AG494,1,MATCH(Parametres!$B$3,V$1:AG$1,0)-1)*IF(OR(C494="L",C494="S",C494="I"),-1,1),"")</f>
        <v>0</v>
      </c>
      <c r="AW494" s="1028">
        <f t="shared" si="31"/>
        <v>0</v>
      </c>
      <c r="AX494" s="1028">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8" t="str">
        <f t="shared" si="32"/>
        <v>H22900</v>
      </c>
      <c r="AK495" s="1028" t="str">
        <f t="shared" si="32"/>
        <v>MACHINE A CAFE</v>
      </c>
      <c r="AL495" s="1028">
        <f>IFERROR(INDEX(G495:R495,1,MATCH(Parametres!$B$3,G$1:R$1,0)-1)*IF(OR(F495="L",F495="S",F495="I"),-1,1),"")</f>
        <v>5135.75</v>
      </c>
      <c r="AM495" s="1028">
        <f t="shared" si="29"/>
        <v>38.489999999999782</v>
      </c>
      <c r="AN495" s="1028">
        <f>INDEX(G495:R495,1,MATCH(Parametres!$B$3,G$1:R$1,0))*IF(OR(F495="L",F495="S",F495="I"),-1,1)</f>
        <v>5174.24</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3" t="str">
        <f t="shared" si="30"/>
        <v>H22900</v>
      </c>
      <c r="AU495" s="599" t="str">
        <f t="shared" si="30"/>
        <v>MACHINE A CAFE</v>
      </c>
      <c r="AV495" s="1028">
        <f>IFERROR(INDEX(V495:AG495,1,MATCH(Parametres!$B$3,V$1:AG$1,0)-1)*IF(OR(C495="L",C495="S",C495="I"),-1,1),"")</f>
        <v>0</v>
      </c>
      <c r="AW495" s="1028">
        <f t="shared" si="31"/>
        <v>0</v>
      </c>
      <c r="AX495" s="1028">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8" t="str">
        <f t="shared" si="32"/>
        <v>H22901</v>
      </c>
      <c r="AK496" s="1028" t="str">
        <f t="shared" si="32"/>
        <v>HOLDBACK</v>
      </c>
      <c r="AL496" s="1028">
        <f>IFERROR(INDEX(G496:R496,1,MATCH(Parametres!$B$3,G$1:R$1,0)-1)*IF(OR(F496="L",F496="S",F496="I"),-1,1),"")</f>
        <v>-118261.98</v>
      </c>
      <c r="AM496" s="1028">
        <f t="shared" si="29"/>
        <v>-38631.000000000015</v>
      </c>
      <c r="AN496" s="1028">
        <f>INDEX(G496:R496,1,MATCH(Parametres!$B$3,G$1:R$1,0))*IF(OR(F496="L",F496="S",F496="I"),-1,1)</f>
        <v>-156892.98000000001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3" t="str">
        <f t="shared" si="30"/>
        <v>H22901</v>
      </c>
      <c r="AU496" s="599" t="str">
        <f t="shared" si="30"/>
        <v>HOLDBACK</v>
      </c>
      <c r="AV496" s="1028">
        <f>IFERROR(INDEX(V496:AG496,1,MATCH(Parametres!$B$3,V$1:AG$1,0)-1)*IF(OR(C496="L",C496="S",C496="I"),-1,1),"")</f>
        <v>0</v>
      </c>
      <c r="AW496" s="1028">
        <f t="shared" si="31"/>
        <v>0</v>
      </c>
      <c r="AX496" s="1028">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8" t="str">
        <f t="shared" si="32"/>
        <v>H23100</v>
      </c>
      <c r="AK497" s="1028" t="str">
        <f t="shared" si="32"/>
        <v>IMPOT-ANNEE COURANT</v>
      </c>
      <c r="AL497" s="1028">
        <f>IFERROR(INDEX(G497:R497,1,MATCH(Parametres!$B$3,G$1:R$1,0)-1)*IF(OR(F497="L",F497="S",F497="I"),-1,1),"")</f>
        <v>-164796</v>
      </c>
      <c r="AM497" s="1028">
        <f t="shared" si="29"/>
        <v>0</v>
      </c>
      <c r="AN497" s="1028">
        <f>INDEX(G497:R497,1,MATCH(Parametres!$B$3,G$1:R$1,0))*IF(OR(F497="L",F497="S",F497="I"),-1,1)</f>
        <v>-164796</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3" t="str">
        <f t="shared" si="30"/>
        <v>H23100</v>
      </c>
      <c r="AU497" s="599" t="str">
        <f t="shared" si="30"/>
        <v>IMPOT-ANNEE COURANT</v>
      </c>
      <c r="AV497" s="1028">
        <f>IFERROR(INDEX(V497:AG497,1,MATCH(Parametres!$B$3,V$1:AG$1,0)-1)*IF(OR(C497="L",C497="S",C497="I"),-1,1),"")</f>
        <v>0</v>
      </c>
      <c r="AW497" s="1028">
        <f t="shared" si="31"/>
        <v>0</v>
      </c>
      <c r="AX497" s="1028">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8" t="str">
        <f t="shared" si="32"/>
        <v>H23105</v>
      </c>
      <c r="AK498" s="1028" t="str">
        <f t="shared" si="32"/>
        <v>ACC PROVISIONNEL PROVINCI</v>
      </c>
      <c r="AL498" s="1028">
        <f>IFERROR(INDEX(G498:R498,1,MATCH(Parametres!$B$3,G$1:R$1,0)-1)*IF(OR(F498="L",F498="S",F498="I"),-1,1),"")</f>
        <v>190152</v>
      </c>
      <c r="AM498" s="1028">
        <f t="shared" si="29"/>
        <v>23769</v>
      </c>
      <c r="AN498" s="1028">
        <f>INDEX(G498:R498,1,MATCH(Parametres!$B$3,G$1:R$1,0))*IF(OR(F498="L",F498="S",F498="I"),-1,1)</f>
        <v>213921</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3" t="str">
        <f t="shared" si="30"/>
        <v>H23105</v>
      </c>
      <c r="AU498" s="599" t="str">
        <f t="shared" si="30"/>
        <v>ACC PROVISIONNEL PROVINCI</v>
      </c>
      <c r="AV498" s="1028">
        <f>IFERROR(INDEX(V498:AG498,1,MATCH(Parametres!$B$3,V$1:AG$1,0)-1)*IF(OR(C498="L",C498="S",C498="I"),-1,1),"")</f>
        <v>0</v>
      </c>
      <c r="AW498" s="1028">
        <f t="shared" si="31"/>
        <v>0</v>
      </c>
      <c r="AX498" s="1028">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8" t="str">
        <f t="shared" si="32"/>
        <v>H23110</v>
      </c>
      <c r="AK499" s="1028" t="str">
        <f t="shared" si="32"/>
        <v>ACC PROVISIONNEL FÉDÉRAL</v>
      </c>
      <c r="AL499" s="1028">
        <f>IFERROR(INDEX(G499:R499,1,MATCH(Parametres!$B$3,G$1:R$1,0)-1)*IF(OR(F499="L",F499="S",F499="I"),-1,1),"")</f>
        <v>247976</v>
      </c>
      <c r="AM499" s="1028">
        <f t="shared" si="29"/>
        <v>30997</v>
      </c>
      <c r="AN499" s="1028">
        <f>INDEX(G499:R499,1,MATCH(Parametres!$B$3,G$1:R$1,0))*IF(OR(F499="L",F499="S",F499="I"),-1,1)</f>
        <v>278973</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3" t="str">
        <f t="shared" si="30"/>
        <v>H23110</v>
      </c>
      <c r="AU499" s="599" t="str">
        <f t="shared" si="30"/>
        <v>ACC PROVISIONNEL FÉDÉRAL</v>
      </c>
      <c r="AV499" s="1028">
        <f>IFERROR(INDEX(V499:AG499,1,MATCH(Parametres!$B$3,V$1:AG$1,0)-1)*IF(OR(C499="L",C499="S",C499="I"),-1,1),"")</f>
        <v>0</v>
      </c>
      <c r="AW499" s="1028">
        <f t="shared" si="31"/>
        <v>0</v>
      </c>
      <c r="AX499" s="1028">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8" t="str">
        <f t="shared" si="32"/>
        <v>H23200</v>
      </c>
      <c r="AK500" s="1028" t="str">
        <f t="shared" si="32"/>
        <v>TAXES FED &amp; PROV(PERIODES</v>
      </c>
      <c r="AL500" s="1028">
        <f>IFERROR(INDEX(G500:R500,1,MATCH(Parametres!$B$3,G$1:R$1,0)-1)*IF(OR(F500="L",F500="S",F500="I"),-1,1),"")</f>
        <v>0</v>
      </c>
      <c r="AM500" s="1028">
        <f t="shared" si="29"/>
        <v>0</v>
      </c>
      <c r="AN500" s="1028">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3" t="str">
        <f t="shared" si="30"/>
        <v>H23200</v>
      </c>
      <c r="AU500" s="599" t="str">
        <f t="shared" si="30"/>
        <v>TAXES FED &amp; PROV(PERIODES</v>
      </c>
      <c r="AV500" s="1028">
        <f>IFERROR(INDEX(V500:AG500,1,MATCH(Parametres!$B$3,V$1:AG$1,0)-1)*IF(OR(C500="L",C500="S",C500="I"),-1,1),"")</f>
        <v>0</v>
      </c>
      <c r="AW500" s="1028">
        <f t="shared" si="31"/>
        <v>0</v>
      </c>
      <c r="AX500" s="1028">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8" t="str">
        <f t="shared" si="32"/>
        <v>H23300</v>
      </c>
      <c r="AK501" s="1028" t="str">
        <f t="shared" si="32"/>
        <v>IMPOTS CEDUL. PAYES AV.</v>
      </c>
      <c r="AL501" s="1028">
        <f>IFERROR(INDEX(G501:R501,1,MATCH(Parametres!$B$3,G$1:R$1,0)-1)*IF(OR(F501="L",F501="S",F501="I"),-1,1),"")</f>
        <v>0</v>
      </c>
      <c r="AM501" s="1028">
        <f t="shared" si="29"/>
        <v>0</v>
      </c>
      <c r="AN501" s="1028">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3" t="str">
        <f t="shared" si="30"/>
        <v>H23300</v>
      </c>
      <c r="AU501" s="599" t="str">
        <f t="shared" si="30"/>
        <v>IMPOTS CEDUL. PAYES AV.</v>
      </c>
      <c r="AV501" s="1028">
        <f>IFERROR(INDEX(V501:AG501,1,MATCH(Parametres!$B$3,V$1:AG$1,0)-1)*IF(OR(C501="L",C501="S",C501="I"),-1,1),"")</f>
        <v>0</v>
      </c>
      <c r="AW501" s="1028">
        <f t="shared" si="31"/>
        <v>0</v>
      </c>
      <c r="AX501" s="1028">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8" t="str">
        <f t="shared" si="32"/>
        <v>H23310</v>
      </c>
      <c r="AK502" s="1028" t="str">
        <f t="shared" si="32"/>
        <v>IMPOT CEDUL P. AV FED</v>
      </c>
      <c r="AL502" s="1028">
        <f>IFERROR(INDEX(G502:R502,1,MATCH(Parametres!$B$3,G$1:R$1,0)-1)*IF(OR(F502="L",F502="S",F502="I"),-1,1),"")</f>
        <v>-364994.57</v>
      </c>
      <c r="AM502" s="1028">
        <f t="shared" si="29"/>
        <v>0</v>
      </c>
      <c r="AN502" s="1028">
        <f>INDEX(G502:R502,1,MATCH(Parametres!$B$3,G$1:R$1,0))*IF(OR(F502="L",F502="S",F502="I"),-1,1)</f>
        <v>-364994.57</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3" t="str">
        <f t="shared" si="30"/>
        <v>H23310</v>
      </c>
      <c r="AU502" s="599" t="str">
        <f t="shared" si="30"/>
        <v>IMPOT CEDUL P. AV FED</v>
      </c>
      <c r="AV502" s="1028">
        <f>IFERROR(INDEX(V502:AG502,1,MATCH(Parametres!$B$3,V$1:AG$1,0)-1)*IF(OR(C502="L",C502="S",C502="I"),-1,1),"")</f>
        <v>0</v>
      </c>
      <c r="AW502" s="1028">
        <f t="shared" si="31"/>
        <v>0</v>
      </c>
      <c r="AX502" s="1028">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8" t="str">
        <f t="shared" si="32"/>
        <v>H23330</v>
      </c>
      <c r="AK503" s="1028" t="str">
        <f t="shared" si="32"/>
        <v>TACE DE LUXE</v>
      </c>
      <c r="AL503" s="1028">
        <f>IFERROR(INDEX(G503:R503,1,MATCH(Parametres!$B$3,G$1:R$1,0)-1)*IF(OR(F503="L",F503="S",F503="I"),-1,1),"")</f>
        <v>0</v>
      </c>
      <c r="AM503" s="1028">
        <f t="shared" si="29"/>
        <v>0</v>
      </c>
      <c r="AN503" s="1028">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3" t="str">
        <f t="shared" si="30"/>
        <v>H23330</v>
      </c>
      <c r="AU503" s="599" t="str">
        <f t="shared" si="30"/>
        <v>TACE DE LUXE</v>
      </c>
      <c r="AV503" s="1028">
        <f>IFERROR(INDEX(V503:AG503,1,MATCH(Parametres!$B$3,V$1:AG$1,0)-1)*IF(OR(C503="L",C503="S",C503="I"),-1,1),"")</f>
        <v>0</v>
      </c>
      <c r="AW503" s="1028">
        <f t="shared" si="31"/>
        <v>0</v>
      </c>
      <c r="AX503" s="1028">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8" t="str">
        <f t="shared" si="32"/>
        <v>H23400</v>
      </c>
      <c r="AK504" s="1028" t="str">
        <f t="shared" si="32"/>
        <v>PARTI COURANTES DETTE L/T</v>
      </c>
      <c r="AL504" s="1028">
        <f>IFERROR(INDEX(G504:R504,1,MATCH(Parametres!$B$3,G$1:R$1,0)-1)*IF(OR(F504="L",F504="S",F504="I"),-1,1),"")</f>
        <v>0</v>
      </c>
      <c r="AM504" s="1028">
        <f t="shared" si="29"/>
        <v>0</v>
      </c>
      <c r="AN504" s="1028">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3" t="str">
        <f t="shared" si="30"/>
        <v>H23400</v>
      </c>
      <c r="AU504" s="599" t="str">
        <f t="shared" si="30"/>
        <v>PARTI COURANTES DETTE L/T</v>
      </c>
      <c r="AV504" s="1028">
        <f>IFERROR(INDEX(V504:AG504,1,MATCH(Parametres!$B$3,V$1:AG$1,0)-1)*IF(OR(C504="L",C504="S",C504="I"),-1,1),"")</f>
        <v>0</v>
      </c>
      <c r="AW504" s="1028">
        <f t="shared" si="31"/>
        <v>0</v>
      </c>
      <c r="AX504" s="1028">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8" t="str">
        <f t="shared" si="32"/>
        <v>H23410</v>
      </c>
      <c r="AK505" s="1028" t="str">
        <f t="shared" si="32"/>
        <v>MOINS PARTI COUR DETTE LT</v>
      </c>
      <c r="AL505" s="1028">
        <f>IFERROR(INDEX(G505:R505,1,MATCH(Parametres!$B$3,G$1:R$1,0)-1)*IF(OR(F505="L",F505="S",F505="I"),-1,1),"")</f>
        <v>0</v>
      </c>
      <c r="AM505" s="1028">
        <f t="shared" si="29"/>
        <v>0</v>
      </c>
      <c r="AN505" s="1028">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3" t="str">
        <f t="shared" si="30"/>
        <v>H23410</v>
      </c>
      <c r="AU505" s="599" t="str">
        <f t="shared" si="30"/>
        <v>MOINS PARTI COUR DETTE LT</v>
      </c>
      <c r="AV505" s="1028">
        <f>IFERROR(INDEX(V505:AG505,1,MATCH(Parametres!$B$3,V$1:AG$1,0)-1)*IF(OR(C505="L",C505="S",C505="I"),-1,1),"")</f>
        <v>0</v>
      </c>
      <c r="AW505" s="1028">
        <f t="shared" si="31"/>
        <v>0</v>
      </c>
      <c r="AX505" s="1028">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8" t="str">
        <f t="shared" si="32"/>
        <v>H23500</v>
      </c>
      <c r="AK506" s="1028" t="str">
        <f t="shared" si="32"/>
        <v>AUTRES DETTES COURANTES</v>
      </c>
      <c r="AL506" s="1028">
        <f>IFERROR(INDEX(G506:R506,1,MATCH(Parametres!$B$3,G$1:R$1,0)-1)*IF(OR(F506="L",F506="S",F506="I"),-1,1),"")</f>
        <v>0</v>
      </c>
      <c r="AM506" s="1028">
        <f t="shared" si="29"/>
        <v>0</v>
      </c>
      <c r="AN506" s="1028">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3" t="str">
        <f t="shared" si="30"/>
        <v>H23500</v>
      </c>
      <c r="AU506" s="599" t="str">
        <f t="shared" si="30"/>
        <v>AUTRES DETTES COURANTES</v>
      </c>
      <c r="AV506" s="1028">
        <f>IFERROR(INDEX(V506:AG506,1,MATCH(Parametres!$B$3,V$1:AG$1,0)-1)*IF(OR(C506="L",C506="S",C506="I"),-1,1),"")</f>
        <v>0</v>
      </c>
      <c r="AW506" s="1028">
        <f t="shared" si="31"/>
        <v>0</v>
      </c>
      <c r="AX506" s="1028">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8" t="str">
        <f t="shared" si="32"/>
        <v>H24000</v>
      </c>
      <c r="AK507" s="1028" t="str">
        <f t="shared" si="32"/>
        <v>EFFETS A PAYER</v>
      </c>
      <c r="AL507" s="1028">
        <f>IFERROR(INDEX(G507:R507,1,MATCH(Parametres!$B$3,G$1:R$1,0)-1)*IF(OR(F507="L",F507="S",F507="I"),-1,1),"")</f>
        <v>0</v>
      </c>
      <c r="AM507" s="1028">
        <f t="shared" si="29"/>
        <v>0</v>
      </c>
      <c r="AN507" s="1028">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3" t="str">
        <f t="shared" si="30"/>
        <v>H24000</v>
      </c>
      <c r="AU507" s="599" t="str">
        <f t="shared" si="30"/>
        <v>EFFETS A PAYER</v>
      </c>
      <c r="AV507" s="1028">
        <f>IFERROR(INDEX(V507:AG507,1,MATCH(Parametres!$B$3,V$1:AG$1,0)-1)*IF(OR(C507="L",C507="S",C507="I"),-1,1),"")</f>
        <v>0</v>
      </c>
      <c r="AW507" s="1028">
        <f t="shared" si="31"/>
        <v>0</v>
      </c>
      <c r="AX507" s="1028">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8" t="str">
        <f t="shared" si="32"/>
        <v>H24600</v>
      </c>
      <c r="AK508" s="1028" t="str">
        <f t="shared" si="32"/>
        <v>HYPOTHEQUE(S) IMMOBILIERE</v>
      </c>
      <c r="AL508" s="1028">
        <f>IFERROR(INDEX(G508:R508,1,MATCH(Parametres!$B$3,G$1:R$1,0)-1)*IF(OR(F508="L",F508="S",F508="I"),-1,1),"")</f>
        <v>0</v>
      </c>
      <c r="AM508" s="1028">
        <f t="shared" si="29"/>
        <v>0</v>
      </c>
      <c r="AN508" s="1028">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3" t="str">
        <f t="shared" si="30"/>
        <v>H24600</v>
      </c>
      <c r="AU508" s="599" t="str">
        <f t="shared" si="30"/>
        <v>HYPOTHEQUE(S) IMMOBILIERE</v>
      </c>
      <c r="AV508" s="1028">
        <f>IFERROR(INDEX(V508:AG508,1,MATCH(Parametres!$B$3,V$1:AG$1,0)-1)*IF(OR(C508="L",C508="S",C508="I"),-1,1),"")</f>
        <v>0</v>
      </c>
      <c r="AW508" s="1028">
        <f t="shared" si="31"/>
        <v>0</v>
      </c>
      <c r="AX508" s="1028">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8" t="str">
        <f t="shared" si="32"/>
        <v>H24900</v>
      </c>
      <c r="AK509" s="1028" t="str">
        <f t="shared" si="32"/>
        <v>HYPOTHEQUE(S) MOBILIERE(S</v>
      </c>
      <c r="AL509" s="1028">
        <f>IFERROR(INDEX(G509:R509,1,MATCH(Parametres!$B$3,G$1:R$1,0)-1)*IF(OR(F509="L",F509="S",F509="I"),-1,1),"")</f>
        <v>0</v>
      </c>
      <c r="AM509" s="1028">
        <f t="shared" si="29"/>
        <v>0</v>
      </c>
      <c r="AN509" s="1028">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3" t="str">
        <f t="shared" si="30"/>
        <v>H24900</v>
      </c>
      <c r="AU509" s="599" t="str">
        <f t="shared" si="30"/>
        <v>HYPOTHEQUE(S) MOBILIERE(S</v>
      </c>
      <c r="AV509" s="1028">
        <f>IFERROR(INDEX(V509:AG509,1,MATCH(Parametres!$B$3,V$1:AG$1,0)-1)*IF(OR(C509="L",C509="S",C509="I"),-1,1),"")</f>
        <v>0</v>
      </c>
      <c r="AW509" s="1028">
        <f t="shared" si="31"/>
        <v>0</v>
      </c>
      <c r="AX509" s="1028">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8" t="str">
        <f t="shared" si="32"/>
        <v>H25600</v>
      </c>
      <c r="AK510" s="1028" t="str">
        <f t="shared" si="32"/>
        <v>REPRISE DE POSSESSION</v>
      </c>
      <c r="AL510" s="1028">
        <f>IFERROR(INDEX(G510:R510,1,MATCH(Parametres!$B$3,G$1:R$1,0)-1)*IF(OR(F510="L",F510="S",F510="I"),-1,1),"")</f>
        <v>0</v>
      </c>
      <c r="AM510" s="1028">
        <f t="shared" si="29"/>
        <v>0</v>
      </c>
      <c r="AN510" s="1028">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3" t="str">
        <f t="shared" si="30"/>
        <v>H25600</v>
      </c>
      <c r="AU510" s="599" t="str">
        <f t="shared" si="30"/>
        <v>REPRISE DE POSSESSION</v>
      </c>
      <c r="AV510" s="1028">
        <f>IFERROR(INDEX(V510:AG510,1,MATCH(Parametres!$B$3,V$1:AG$1,0)-1)*IF(OR(C510="L",C510="S",C510="I"),-1,1),"")</f>
        <v>0</v>
      </c>
      <c r="AW510" s="1028">
        <f t="shared" si="31"/>
        <v>0</v>
      </c>
      <c r="AX510" s="1028">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8" t="str">
        <f t="shared" si="32"/>
        <v>H26000</v>
      </c>
      <c r="AK511" s="1028" t="str">
        <f t="shared" si="32"/>
        <v>PRETS AUX ADM&amp;ACTIONNAIRE</v>
      </c>
      <c r="AL511" s="1028">
        <f>IFERROR(INDEX(G511:R511,1,MATCH(Parametres!$B$3,G$1:R$1,0)-1)*IF(OR(F511="L",F511="S",F511="I"),-1,1),"")</f>
        <v>0</v>
      </c>
      <c r="AM511" s="1028">
        <f t="shared" si="29"/>
        <v>0</v>
      </c>
      <c r="AN511" s="1028">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3" t="str">
        <f t="shared" si="30"/>
        <v>H26000</v>
      </c>
      <c r="AU511" s="599" t="str">
        <f t="shared" si="30"/>
        <v>PRETS AUX ADM&amp;ACTIONNAIRE</v>
      </c>
      <c r="AV511" s="1028">
        <f>IFERROR(INDEX(V511:AG511,1,MATCH(Parametres!$B$3,V$1:AG$1,0)-1)*IF(OR(C511="L",C511="S",C511="I"),-1,1),"")</f>
        <v>0</v>
      </c>
      <c r="AW511" s="1028">
        <f t="shared" si="31"/>
        <v>0</v>
      </c>
      <c r="AX511" s="1028">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8" t="str">
        <f t="shared" si="32"/>
        <v>H26010</v>
      </c>
      <c r="AK512" s="1028" t="str">
        <f t="shared" si="32"/>
        <v>PRET ACT. 170924 CDA IN</v>
      </c>
      <c r="AL512" s="1028">
        <f>IFERROR(INDEX(G512:R512,1,MATCH(Parametres!$B$3,G$1:R$1,0)-1)*IF(OR(F512="L",F512="S",F512="I"),-1,1),"")</f>
        <v>0</v>
      </c>
      <c r="AM512" s="1028">
        <f t="shared" si="29"/>
        <v>0</v>
      </c>
      <c r="AN512" s="1028">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3" t="str">
        <f t="shared" si="30"/>
        <v>H26010</v>
      </c>
      <c r="AU512" s="599" t="str">
        <f t="shared" si="30"/>
        <v>PRET ACT. 170924 CDA IN</v>
      </c>
      <c r="AV512" s="1028">
        <f>IFERROR(INDEX(V512:AG512,1,MATCH(Parametres!$B$3,V$1:AG$1,0)-1)*IF(OR(C512="L",C512="S",C512="I"),-1,1),"")</f>
        <v>0</v>
      </c>
      <c r="AW512" s="1028">
        <f t="shared" si="31"/>
        <v>0</v>
      </c>
      <c r="AX512" s="1028">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8" t="str">
        <f t="shared" si="32"/>
        <v>H26011</v>
      </c>
      <c r="AK513" s="1028" t="str">
        <f t="shared" si="32"/>
        <v>BALANCE DE PRIX DE VENTE</v>
      </c>
      <c r="AL513" s="1028">
        <f>IFERROR(INDEX(G513:R513,1,MATCH(Parametres!$B$3,G$1:R$1,0)-1)*IF(OR(F513="L",F513="S",F513="I"),-1,1),"")</f>
        <v>-697697</v>
      </c>
      <c r="AM513" s="1028">
        <f t="shared" si="29"/>
        <v>229297</v>
      </c>
      <c r="AN513" s="1028">
        <f>INDEX(G513:R513,1,MATCH(Parametres!$B$3,G$1:R$1,0))*IF(OR(F513="L",F513="S",F513="I"),-1,1)</f>
        <v>-468400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3" t="str">
        <f t="shared" si="30"/>
        <v>H26011</v>
      </c>
      <c r="AU513" s="599" t="str">
        <f t="shared" si="30"/>
        <v>BALANCE DE PRIX DE VENTE</v>
      </c>
      <c r="AV513" s="1028">
        <f>IFERROR(INDEX(V513:AG513,1,MATCH(Parametres!$B$3,V$1:AG$1,0)-1)*IF(OR(C513="L",C513="S",C513="I"),-1,1),"")</f>
        <v>0</v>
      </c>
      <c r="AW513" s="1028">
        <f t="shared" si="31"/>
        <v>0</v>
      </c>
      <c r="AX513" s="1028">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8" t="str">
        <f t="shared" si="32"/>
        <v>H26020</v>
      </c>
      <c r="AK514" s="1028" t="str">
        <f t="shared" si="32"/>
        <v>AVANCE FIDUCIE JEAN ROZON</v>
      </c>
      <c r="AL514" s="1028">
        <f>IFERROR(INDEX(G514:R514,1,MATCH(Parametres!$B$3,G$1:R$1,0)-1)*IF(OR(F514="L",F514="S",F514="I"),-1,1),"")</f>
        <v>0</v>
      </c>
      <c r="AM514" s="1028">
        <f t="shared" si="29"/>
        <v>0</v>
      </c>
      <c r="AN514" s="1028">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3" t="str">
        <f t="shared" si="30"/>
        <v>H26020</v>
      </c>
      <c r="AU514" s="599" t="str">
        <f t="shared" si="30"/>
        <v>AVANCE FIDUCIE JEAN ROZON</v>
      </c>
      <c r="AV514" s="1028">
        <f>IFERROR(INDEX(V514:AG514,1,MATCH(Parametres!$B$3,V$1:AG$1,0)-1)*IF(OR(C514="L",C514="S",C514="I"),-1,1),"")</f>
        <v>0</v>
      </c>
      <c r="AW514" s="1028">
        <f t="shared" si="31"/>
        <v>0</v>
      </c>
      <c r="AX514" s="1028">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8" t="str">
        <f t="shared" si="32"/>
        <v>H26021</v>
      </c>
      <c r="AK515" s="1028" t="str">
        <f t="shared" si="32"/>
        <v>AVANCES AVEC STE-MARIE</v>
      </c>
      <c r="AL515" s="1028">
        <f>IFERROR(INDEX(G515:R515,1,MATCH(Parametres!$B$3,G$1:R$1,0)-1)*IF(OR(F515="L",F515="S",F515="I"),-1,1),"")</f>
        <v>0</v>
      </c>
      <c r="AM515" s="1028">
        <f t="shared" si="29"/>
        <v>0</v>
      </c>
      <c r="AN515" s="1028">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3" t="str">
        <f t="shared" si="30"/>
        <v>H26021</v>
      </c>
      <c r="AU515" s="599" t="str">
        <f t="shared" si="30"/>
        <v>AVANCES AVEC STE-MARIE</v>
      </c>
      <c r="AV515" s="1028">
        <f>IFERROR(INDEX(V515:AG515,1,MATCH(Parametres!$B$3,V$1:AG$1,0)-1)*IF(OR(C515="L",C515="S",C515="I"),-1,1),"")</f>
        <v>0</v>
      </c>
      <c r="AW515" s="1028">
        <f t="shared" si="31"/>
        <v>0</v>
      </c>
      <c r="AX515" s="1028">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8" t="str">
        <f t="shared" si="32"/>
        <v>H26900</v>
      </c>
      <c r="AK516" s="1028" t="str">
        <f t="shared" si="32"/>
        <v>AVANCE CIBC</v>
      </c>
      <c r="AL516" s="1028">
        <f>IFERROR(INDEX(G516:R516,1,MATCH(Parametres!$B$3,G$1:R$1,0)-1)*IF(OR(F516="L",F516="S",F516="I"),-1,1),"")</f>
        <v>0</v>
      </c>
      <c r="AM516" s="1028">
        <f t="shared" ref="AM516:AM579" si="33">AN516-AL516</f>
        <v>0</v>
      </c>
      <c r="AN516" s="1028">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3" t="str">
        <f t="shared" ref="AT516:AU579" si="34">C516</f>
        <v>H26900</v>
      </c>
      <c r="AU516" s="599" t="str">
        <f t="shared" si="34"/>
        <v>AVANCE CIBC</v>
      </c>
      <c r="AV516" s="1028">
        <f>IFERROR(INDEX(V516:AG516,1,MATCH(Parametres!$B$3,V$1:AG$1,0)-1)*IF(OR(C516="L",C516="S",C516="I"),-1,1),"")</f>
        <v>0</v>
      </c>
      <c r="AW516" s="1028">
        <f t="shared" ref="AW516:AW579" si="35">AX516-AV516</f>
        <v>0</v>
      </c>
      <c r="AX516" s="1028">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8" t="str">
        <f t="shared" si="32"/>
        <v>H28000</v>
      </c>
      <c r="AK517" s="1028" t="str">
        <f t="shared" si="32"/>
        <v>CAPITAL-ACTIONS ORDINAIRE</v>
      </c>
      <c r="AL517" s="1028">
        <f>IFERROR(INDEX(G517:R517,1,MATCH(Parametres!$B$3,G$1:R$1,0)-1)*IF(OR(F517="L",F517="S",F517="I"),-1,1),"")</f>
        <v>0</v>
      </c>
      <c r="AM517" s="1028">
        <f t="shared" si="33"/>
        <v>0</v>
      </c>
      <c r="AN517" s="1028">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3" t="str">
        <f t="shared" si="34"/>
        <v>H28000</v>
      </c>
      <c r="AU517" s="599" t="str">
        <f t="shared" si="34"/>
        <v>CAPITAL-ACTIONS ORDINAIRE</v>
      </c>
      <c r="AV517" s="1028">
        <f>IFERROR(INDEX(V517:AG517,1,MATCH(Parametres!$B$3,V$1:AG$1,0)-1)*IF(OR(C517="L",C517="S",C517="I"),-1,1),"")</f>
        <v>0</v>
      </c>
      <c r="AW517" s="1028">
        <f t="shared" si="35"/>
        <v>0</v>
      </c>
      <c r="AX517" s="1028">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8" t="str">
        <f t="shared" si="32"/>
        <v>H28010</v>
      </c>
      <c r="AK518" s="1028" t="str">
        <f t="shared" si="32"/>
        <v>CAPITAL ACTION CAT A</v>
      </c>
      <c r="AL518" s="1028">
        <f>IFERROR(INDEX(G518:R518,1,MATCH(Parametres!$B$3,G$1:R$1,0)-1)*IF(OR(F518="L",F518="S",F518="I"),-1,1),"")</f>
        <v>0</v>
      </c>
      <c r="AM518" s="1028">
        <f t="shared" si="33"/>
        <v>0</v>
      </c>
      <c r="AN518" s="1028">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3" t="str">
        <f t="shared" si="34"/>
        <v>H28010</v>
      </c>
      <c r="AU518" s="599" t="str">
        <f t="shared" si="34"/>
        <v>CAPITAL ACTION CAT A</v>
      </c>
      <c r="AV518" s="1028">
        <f>IFERROR(INDEX(V518:AG518,1,MATCH(Parametres!$B$3,V$1:AG$1,0)-1)*IF(OR(C518="L",C518="S",C518="I"),-1,1),"")</f>
        <v>0</v>
      </c>
      <c r="AW518" s="1028">
        <f t="shared" si="35"/>
        <v>0</v>
      </c>
      <c r="AX518" s="1028">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8" t="str">
        <f t="shared" si="32"/>
        <v>H28011</v>
      </c>
      <c r="AK519" s="1028" t="str">
        <f t="shared" si="32"/>
        <v>CAPITAL ACTION BA</v>
      </c>
      <c r="AL519" s="1028">
        <f>IFERROR(INDEX(G519:R519,1,MATCH(Parametres!$B$3,G$1:R$1,0)-1)*IF(OR(F519="L",F519="S",F519="I"),-1,1),"")</f>
        <v>-20</v>
      </c>
      <c r="AM519" s="1028">
        <f t="shared" si="33"/>
        <v>0</v>
      </c>
      <c r="AN519" s="1028">
        <f>INDEX(G519:R519,1,MATCH(Parametres!$B$3,G$1:R$1,0))*IF(OR(F519="L",F519="S",F519="I"),-1,1)</f>
        <v>-20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3" t="str">
        <f t="shared" si="34"/>
        <v>H28011</v>
      </c>
      <c r="AU519" s="599" t="str">
        <f t="shared" si="34"/>
        <v>CAPITAL ACTION BA</v>
      </c>
      <c r="AV519" s="1028">
        <f>IFERROR(INDEX(V519:AG519,1,MATCH(Parametres!$B$3,V$1:AG$1,0)-1)*IF(OR(C519="L",C519="S",C519="I"),-1,1),"")</f>
        <v>0</v>
      </c>
      <c r="AW519" s="1028">
        <f t="shared" si="35"/>
        <v>0</v>
      </c>
      <c r="AX519" s="1028">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8" t="str">
        <f t="shared" si="32"/>
        <v>H28012</v>
      </c>
      <c r="AK520" s="1028" t="str">
        <f t="shared" si="32"/>
        <v>CAPITAL ACTION C</v>
      </c>
      <c r="AL520" s="1028">
        <f>IFERROR(INDEX(G520:R520,1,MATCH(Parametres!$B$3,G$1:R$1,0)-1)*IF(OR(F520="L",F520="S",F520="I"),-1,1),"")</f>
        <v>-100</v>
      </c>
      <c r="AM520" s="1028">
        <f t="shared" si="33"/>
        <v>0</v>
      </c>
      <c r="AN520" s="1028">
        <f>INDEX(G520:R520,1,MATCH(Parametres!$B$3,G$1:R$1,0))*IF(OR(F520="L",F520="S",F520="I"),-1,1)</f>
        <v>-100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3" t="str">
        <f t="shared" si="34"/>
        <v>H28012</v>
      </c>
      <c r="AU520" s="599" t="str">
        <f t="shared" si="34"/>
        <v>CAPITAL ACTION C</v>
      </c>
      <c r="AV520" s="1028">
        <f>IFERROR(INDEX(V520:AG520,1,MATCH(Parametres!$B$3,V$1:AG$1,0)-1)*IF(OR(C520="L",C520="S",C520="I"),-1,1),"")</f>
        <v>0</v>
      </c>
      <c r="AW520" s="1028">
        <f t="shared" si="35"/>
        <v>0</v>
      </c>
      <c r="AX520" s="1028">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8" t="str">
        <f t="shared" si="32"/>
        <v>H28020</v>
      </c>
      <c r="AK521" s="1028" t="str">
        <f t="shared" si="32"/>
        <v>CAPITAL ACTION CAT B</v>
      </c>
      <c r="AL521" s="1028">
        <f>IFERROR(INDEX(G521:R521,1,MATCH(Parametres!$B$3,G$1:R$1,0)-1)*IF(OR(F521="L",F521="S",F521="I"),-1,1),"")</f>
        <v>0</v>
      </c>
      <c r="AM521" s="1028">
        <f t="shared" si="33"/>
        <v>0</v>
      </c>
      <c r="AN521" s="1028">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3" t="str">
        <f t="shared" si="34"/>
        <v>H28020</v>
      </c>
      <c r="AU521" s="599" t="str">
        <f t="shared" si="34"/>
        <v>CAPITAL ACTION CAT B</v>
      </c>
      <c r="AV521" s="1028">
        <f>IFERROR(INDEX(V521:AG521,1,MATCH(Parametres!$B$3,V$1:AG$1,0)-1)*IF(OR(C521="L",C521="S",C521="I"),-1,1),"")</f>
        <v>0</v>
      </c>
      <c r="AW521" s="1028">
        <f t="shared" si="35"/>
        <v>0</v>
      </c>
      <c r="AX521" s="1028">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8" t="str">
        <f t="shared" si="32"/>
        <v>H28030</v>
      </c>
      <c r="AK522" s="1028" t="str">
        <f t="shared" si="32"/>
        <v>CAPITAL ACTION CAT C</v>
      </c>
      <c r="AL522" s="1028">
        <f>IFERROR(INDEX(G522:R522,1,MATCH(Parametres!$B$3,G$1:R$1,0)-1)*IF(OR(F522="L",F522="S",F522="I"),-1,1),"")</f>
        <v>0</v>
      </c>
      <c r="AM522" s="1028">
        <f t="shared" si="33"/>
        <v>0</v>
      </c>
      <c r="AN522" s="1028">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3" t="str">
        <f t="shared" si="34"/>
        <v>H28030</v>
      </c>
      <c r="AU522" s="599" t="str">
        <f t="shared" si="34"/>
        <v>CAPITAL ACTION CAT C</v>
      </c>
      <c r="AV522" s="1028">
        <f>IFERROR(INDEX(V522:AG522,1,MATCH(Parametres!$B$3,V$1:AG$1,0)-1)*IF(OR(C522="L",C522="S",C522="I"),-1,1),"")</f>
        <v>0</v>
      </c>
      <c r="AW522" s="1028">
        <f t="shared" si="35"/>
        <v>0</v>
      </c>
      <c r="AX522" s="1028">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8" t="str">
        <f t="shared" si="32"/>
        <v>H28040</v>
      </c>
      <c r="AK523" s="1028" t="str">
        <f t="shared" si="32"/>
        <v>CAPITAL ACTION CAT D</v>
      </c>
      <c r="AL523" s="1028">
        <f>IFERROR(INDEX(G523:R523,1,MATCH(Parametres!$B$3,G$1:R$1,0)-1)*IF(OR(F523="L",F523="S",F523="I"),-1,1),"")</f>
        <v>0</v>
      </c>
      <c r="AM523" s="1028">
        <f t="shared" si="33"/>
        <v>0</v>
      </c>
      <c r="AN523" s="1028">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3" t="str">
        <f t="shared" si="34"/>
        <v>H28040</v>
      </c>
      <c r="AU523" s="599" t="str">
        <f t="shared" si="34"/>
        <v>CAPITAL ACTION CAT D</v>
      </c>
      <c r="AV523" s="1028">
        <f>IFERROR(INDEX(V523:AG523,1,MATCH(Parametres!$B$3,V$1:AG$1,0)-1)*IF(OR(C523="L",C523="S",C523="I"),-1,1),"")</f>
        <v>0</v>
      </c>
      <c r="AW523" s="1028">
        <f t="shared" si="35"/>
        <v>0</v>
      </c>
      <c r="AX523" s="1028">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8" t="str">
        <f t="shared" si="32"/>
        <v>H28050</v>
      </c>
      <c r="AK524" s="1028" t="str">
        <f t="shared" si="32"/>
        <v>CAPITAL ACTION CAT E</v>
      </c>
      <c r="AL524" s="1028">
        <f>IFERROR(INDEX(G524:R524,1,MATCH(Parametres!$B$3,G$1:R$1,0)-1)*IF(OR(F524="L",F524="S",F524="I"),-1,1),"")</f>
        <v>0</v>
      </c>
      <c r="AM524" s="1028">
        <f t="shared" si="33"/>
        <v>0</v>
      </c>
      <c r="AN524" s="1028">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3" t="str">
        <f t="shared" si="34"/>
        <v>H28050</v>
      </c>
      <c r="AU524" s="599" t="str">
        <f t="shared" si="34"/>
        <v>CAPITAL ACTION CAT E</v>
      </c>
      <c r="AV524" s="1028">
        <f>IFERROR(INDEX(V524:AG524,1,MATCH(Parametres!$B$3,V$1:AG$1,0)-1)*IF(OR(C524="L",C524="S",C524="I"),-1,1),"")</f>
        <v>0</v>
      </c>
      <c r="AW524" s="1028">
        <f t="shared" si="35"/>
        <v>0</v>
      </c>
      <c r="AX524" s="1028">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8" t="str">
        <f t="shared" si="32"/>
        <v>H28060</v>
      </c>
      <c r="AK525" s="1028" t="str">
        <f t="shared" si="32"/>
        <v>CAPITAL ACTION CAT F</v>
      </c>
      <c r="AL525" s="1028">
        <f>IFERROR(INDEX(G525:R525,1,MATCH(Parametres!$B$3,G$1:R$1,0)-1)*IF(OR(F525="L",F525="S",F525="I"),-1,1),"")</f>
        <v>0</v>
      </c>
      <c r="AM525" s="1028">
        <f t="shared" si="33"/>
        <v>0</v>
      </c>
      <c r="AN525" s="1028">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3" t="str">
        <f t="shared" si="34"/>
        <v>H28060</v>
      </c>
      <c r="AU525" s="599" t="str">
        <f t="shared" si="34"/>
        <v>CAPITAL ACTION CAT F</v>
      </c>
      <c r="AV525" s="1028">
        <f>IFERROR(INDEX(V525:AG525,1,MATCH(Parametres!$B$3,V$1:AG$1,0)-1)*IF(OR(C525="L",C525="S",C525="I"),-1,1),"")</f>
        <v>0</v>
      </c>
      <c r="AW525" s="1028">
        <f t="shared" si="35"/>
        <v>0</v>
      </c>
      <c r="AX525" s="1028">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8" t="str">
        <f t="shared" si="32"/>
        <v>H28070</v>
      </c>
      <c r="AK526" s="1028" t="str">
        <f t="shared" si="32"/>
        <v>CAPITAL ACTION CAT G</v>
      </c>
      <c r="AL526" s="1028">
        <f>IFERROR(INDEX(G526:R526,1,MATCH(Parametres!$B$3,G$1:R$1,0)-1)*IF(OR(F526="L",F526="S",F526="I"),-1,1),"")</f>
        <v>0</v>
      </c>
      <c r="AM526" s="1028">
        <f t="shared" si="33"/>
        <v>0</v>
      </c>
      <c r="AN526" s="1028">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3" t="str">
        <f t="shared" si="34"/>
        <v>H28070</v>
      </c>
      <c r="AU526" s="599" t="str">
        <f t="shared" si="34"/>
        <v>CAPITAL ACTION CAT G</v>
      </c>
      <c r="AV526" s="1028">
        <f>IFERROR(INDEX(V526:AG526,1,MATCH(Parametres!$B$3,V$1:AG$1,0)-1)*IF(OR(C526="L",C526="S",C526="I"),-1,1),"")</f>
        <v>0</v>
      </c>
      <c r="AW526" s="1028">
        <f t="shared" si="35"/>
        <v>0</v>
      </c>
      <c r="AX526" s="1028">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8" t="str">
        <f t="shared" si="32"/>
        <v>H28080</v>
      </c>
      <c r="AK527" s="1028" t="str">
        <f t="shared" si="32"/>
        <v>SURPLUS APPORT CAT '' F '</v>
      </c>
      <c r="AL527" s="1028">
        <f>IFERROR(INDEX(G527:R527,1,MATCH(Parametres!$B$3,G$1:R$1,0)-1)*IF(OR(F527="L",F527="S",F527="I"),-1,1),"")</f>
        <v>0</v>
      </c>
      <c r="AM527" s="1028">
        <f t="shared" si="33"/>
        <v>0</v>
      </c>
      <c r="AN527" s="1028">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3" t="str">
        <f t="shared" si="34"/>
        <v>H28080</v>
      </c>
      <c r="AU527" s="599" t="str">
        <f t="shared" si="34"/>
        <v>SURPLUS APPORT CAT '' F '</v>
      </c>
      <c r="AV527" s="1028">
        <f>IFERROR(INDEX(V527:AG527,1,MATCH(Parametres!$B$3,V$1:AG$1,0)-1)*IF(OR(C527="L",C527="S",C527="I"),-1,1),"")</f>
        <v>0</v>
      </c>
      <c r="AW527" s="1028">
        <f t="shared" si="35"/>
        <v>0</v>
      </c>
      <c r="AX527" s="1028">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8" t="str">
        <f t="shared" si="32"/>
        <v>H28090</v>
      </c>
      <c r="AK528" s="1028" t="str">
        <f t="shared" si="32"/>
        <v>SURPLUS APPORT CAT G</v>
      </c>
      <c r="AL528" s="1028">
        <f>IFERROR(INDEX(G528:R528,1,MATCH(Parametres!$B$3,G$1:R$1,0)-1)*IF(OR(F528="L",F528="S",F528="I"),-1,1),"")</f>
        <v>0</v>
      </c>
      <c r="AM528" s="1028">
        <f t="shared" si="33"/>
        <v>0</v>
      </c>
      <c r="AN528" s="1028">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3" t="str">
        <f t="shared" si="34"/>
        <v>H28090</v>
      </c>
      <c r="AU528" s="599" t="str">
        <f t="shared" si="34"/>
        <v>SURPLUS APPORT CAT G</v>
      </c>
      <c r="AV528" s="1028">
        <f>IFERROR(INDEX(V528:AG528,1,MATCH(Parametres!$B$3,V$1:AG$1,0)-1)*IF(OR(C528="L",C528="S",C528="I"),-1,1),"")</f>
        <v>0</v>
      </c>
      <c r="AW528" s="1028">
        <f t="shared" si="35"/>
        <v>0</v>
      </c>
      <c r="AX528" s="1028">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8" t="str">
        <f t="shared" si="32"/>
        <v>H28200</v>
      </c>
      <c r="AK529" s="1028" t="str">
        <f t="shared" si="32"/>
        <v>SURPLUS D APPORT CAPITAL</v>
      </c>
      <c r="AL529" s="1028">
        <f>IFERROR(INDEX(G529:R529,1,MATCH(Parametres!$B$3,G$1:R$1,0)-1)*IF(OR(F529="L",F529="S",F529="I"),-1,1),"")</f>
        <v>0</v>
      </c>
      <c r="AM529" s="1028">
        <f t="shared" si="33"/>
        <v>0</v>
      </c>
      <c r="AN529" s="1028">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3" t="str">
        <f t="shared" si="34"/>
        <v>H28200</v>
      </c>
      <c r="AU529" s="599" t="str">
        <f t="shared" si="34"/>
        <v>SURPLUS D APPORT CAPITAL</v>
      </c>
      <c r="AV529" s="1028">
        <f>IFERROR(INDEX(V529:AG529,1,MATCH(Parametres!$B$3,V$1:AG$1,0)-1)*IF(OR(C529="L",C529="S",C529="I"),-1,1),"")</f>
        <v>0</v>
      </c>
      <c r="AW529" s="1028">
        <f t="shared" si="35"/>
        <v>0</v>
      </c>
      <c r="AX529" s="1028">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8" t="str">
        <f t="shared" si="32"/>
        <v>H28210</v>
      </c>
      <c r="AK530" s="1028" t="str">
        <f t="shared" si="32"/>
        <v>SURPLUS APPORT CAT F</v>
      </c>
      <c r="AL530" s="1028">
        <f>IFERROR(INDEX(G530:R530,1,MATCH(Parametres!$B$3,G$1:R$1,0)-1)*IF(OR(F530="L",F530="S",F530="I"),-1,1),"")</f>
        <v>0</v>
      </c>
      <c r="AM530" s="1028">
        <f t="shared" si="33"/>
        <v>0</v>
      </c>
      <c r="AN530" s="1028">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3" t="str">
        <f t="shared" si="34"/>
        <v>H28210</v>
      </c>
      <c r="AU530" s="599" t="str">
        <f t="shared" si="34"/>
        <v>SURPLUS APPORT CAT F</v>
      </c>
      <c r="AV530" s="1028">
        <f>IFERROR(INDEX(V530:AG530,1,MATCH(Parametres!$B$3,V$1:AG$1,0)-1)*IF(OR(C530="L",C530="S",C530="I"),-1,1),"")</f>
        <v>0</v>
      </c>
      <c r="AW530" s="1028">
        <f t="shared" si="35"/>
        <v>0</v>
      </c>
      <c r="AX530" s="1028">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8" t="str">
        <f t="shared" si="32"/>
        <v>H28220</v>
      </c>
      <c r="AK531" s="1028" t="str">
        <f t="shared" si="32"/>
        <v>SURPLUS APPORT CAT G</v>
      </c>
      <c r="AL531" s="1028">
        <f>IFERROR(INDEX(G531:R531,1,MATCH(Parametres!$B$3,G$1:R$1,0)-1)*IF(OR(F531="L",F531="S",F531="I"),-1,1),"")</f>
        <v>0</v>
      </c>
      <c r="AM531" s="1028">
        <f t="shared" si="33"/>
        <v>0</v>
      </c>
      <c r="AN531" s="1028">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3" t="str">
        <f t="shared" si="34"/>
        <v>H28220</v>
      </c>
      <c r="AU531" s="599" t="str">
        <f t="shared" si="34"/>
        <v>SURPLUS APPORT CAT G</v>
      </c>
      <c r="AV531" s="1028">
        <f>IFERROR(INDEX(V531:AG531,1,MATCH(Parametres!$B$3,V$1:AG$1,0)-1)*IF(OR(C531="L",C531="S",C531="I"),-1,1),"")</f>
        <v>0</v>
      </c>
      <c r="AW531" s="1028">
        <f t="shared" si="35"/>
        <v>0</v>
      </c>
      <c r="AX531" s="1028">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8" t="str">
        <f t="shared" ref="AJ532:AK595" si="36">C532</f>
        <v>H28500</v>
      </c>
      <c r="AK532" s="1028" t="str">
        <f t="shared" si="36"/>
        <v>BENEFICE NON REPARTI</v>
      </c>
      <c r="AL532" s="1028">
        <f>IFERROR(INDEX(G532:R532,1,MATCH(Parametres!$B$3,G$1:R$1,0)-1)*IF(OR(F532="L",F532="S",F532="I"),-1,1),"")</f>
        <v>-819248.55</v>
      </c>
      <c r="AM532" s="1028">
        <f t="shared" si="33"/>
        <v>55000</v>
      </c>
      <c r="AN532" s="1028">
        <f>INDEX(G532:R532,1,MATCH(Parametres!$B$3,G$1:R$1,0))*IF(OR(F532="L",F532="S",F532="I"),-1,1)</f>
        <v>-764248.55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3" t="str">
        <f t="shared" si="34"/>
        <v>H28500</v>
      </c>
      <c r="AU532" s="599" t="str">
        <f t="shared" si="34"/>
        <v>BENEFICE NON REPARTI</v>
      </c>
      <c r="AV532" s="1028">
        <f>IFERROR(INDEX(V532:AG532,1,MATCH(Parametres!$B$3,V$1:AG$1,0)-1)*IF(OR(C532="L",C532="S",C532="I"),-1,1),"")</f>
        <v>0</v>
      </c>
      <c r="AW532" s="1028">
        <f t="shared" si="35"/>
        <v>0</v>
      </c>
      <c r="AX532" s="1028">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8" t="str">
        <f t="shared" si="36"/>
        <v>H28700</v>
      </c>
      <c r="AK533" s="1028" t="str">
        <f t="shared" si="36"/>
        <v>INVESTISS DES ASSOCIES</v>
      </c>
      <c r="AL533" s="1028">
        <f>IFERROR(INDEX(G533:R533,1,MATCH(Parametres!$B$3,G$1:R$1,0)-1)*IF(OR(F533="L",F533="S",F533="I"),-1,1),"")</f>
        <v>0</v>
      </c>
      <c r="AM533" s="1028">
        <f t="shared" si="33"/>
        <v>0</v>
      </c>
      <c r="AN533" s="1028">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3" t="str">
        <f t="shared" si="34"/>
        <v>H28700</v>
      </c>
      <c r="AU533" s="599" t="str">
        <f t="shared" si="34"/>
        <v>INVESTISS DES ASSOCIES</v>
      </c>
      <c r="AV533" s="1028">
        <f>IFERROR(INDEX(V533:AG533,1,MATCH(Parametres!$B$3,V$1:AG$1,0)-1)*IF(OR(C533="L",C533="S",C533="I"),-1,1),"")</f>
        <v>0</v>
      </c>
      <c r="AW533" s="1028">
        <f t="shared" si="35"/>
        <v>0</v>
      </c>
      <c r="AX533" s="1028">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8" t="str">
        <f t="shared" si="36"/>
        <v>H29000</v>
      </c>
      <c r="AK534" s="1028" t="str">
        <f t="shared" si="36"/>
        <v>RETRAITS DIVIDENDES</v>
      </c>
      <c r="AL534" s="1028">
        <f>IFERROR(INDEX(G534:R534,1,MATCH(Parametres!$B$3,G$1:R$1,0)-1)*IF(OR(F534="L",F534="S",F534="I"),-1,1),"")</f>
        <v>0</v>
      </c>
      <c r="AM534" s="1028">
        <f t="shared" si="33"/>
        <v>0</v>
      </c>
      <c r="AN534" s="1028">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3" t="str">
        <f t="shared" si="34"/>
        <v>H29000</v>
      </c>
      <c r="AU534" s="599" t="str">
        <f t="shared" si="34"/>
        <v>RETRAITS DIVIDENDES</v>
      </c>
      <c r="AV534" s="1028">
        <f>IFERROR(INDEX(V534:AG534,1,MATCH(Parametres!$B$3,V$1:AG$1,0)-1)*IF(OR(C534="L",C534="S",C534="I"),-1,1),"")</f>
        <v>0</v>
      </c>
      <c r="AW534" s="1028">
        <f t="shared" si="35"/>
        <v>0</v>
      </c>
      <c r="AX534" s="1028">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8" t="str">
        <f t="shared" si="36"/>
        <v>H29002</v>
      </c>
      <c r="AK535" s="1028" t="str">
        <f t="shared" si="36"/>
        <v>DIVIDENDES-CAT ¨C¨</v>
      </c>
      <c r="AL535" s="1028">
        <f>IFERROR(INDEX(G535:R535,1,MATCH(Parametres!$B$3,G$1:R$1,0)-1)*IF(OR(F535="L",F535="S",F535="I"),-1,1),"")</f>
        <v>0</v>
      </c>
      <c r="AM535" s="1028">
        <f t="shared" si="33"/>
        <v>0</v>
      </c>
      <c r="AN535" s="1028">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3" t="str">
        <f t="shared" si="34"/>
        <v>H29002</v>
      </c>
      <c r="AU535" s="599" t="str">
        <f t="shared" si="34"/>
        <v>DIVIDENDES-CAT ¨C¨</v>
      </c>
      <c r="AV535" s="1028">
        <f>IFERROR(INDEX(V535:AG535,1,MATCH(Parametres!$B$3,V$1:AG$1,0)-1)*IF(OR(C535="L",C535="S",C535="I"),-1,1),"")</f>
        <v>0</v>
      </c>
      <c r="AW535" s="1028">
        <f t="shared" si="35"/>
        <v>0</v>
      </c>
      <c r="AX535" s="1028">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8" t="str">
        <f t="shared" si="36"/>
        <v>H29003</v>
      </c>
      <c r="AK536" s="1028" t="str">
        <f t="shared" si="36"/>
        <v>DIVIDENDES-CAT ¨F¨</v>
      </c>
      <c r="AL536" s="1028">
        <f>IFERROR(INDEX(G536:R536,1,MATCH(Parametres!$B$3,G$1:R$1,0)-1)*IF(OR(F536="L",F536="S",F536="I"),-1,1),"")</f>
        <v>0</v>
      </c>
      <c r="AM536" s="1028">
        <f t="shared" si="33"/>
        <v>0</v>
      </c>
      <c r="AN536" s="1028">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3" t="str">
        <f t="shared" si="34"/>
        <v>H29003</v>
      </c>
      <c r="AU536" s="599" t="str">
        <f t="shared" si="34"/>
        <v>DIVIDENDES-CAT ¨F¨</v>
      </c>
      <c r="AV536" s="1028">
        <f>IFERROR(INDEX(V536:AG536,1,MATCH(Parametres!$B$3,V$1:AG$1,0)-1)*IF(OR(C536="L",C536="S",C536="I"),-1,1),"")</f>
        <v>0</v>
      </c>
      <c r="AW536" s="1028">
        <f t="shared" si="35"/>
        <v>0</v>
      </c>
      <c r="AX536" s="1028">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8" t="str">
        <f t="shared" si="36"/>
        <v>H29005</v>
      </c>
      <c r="AK537" s="1028" t="str">
        <f t="shared" si="36"/>
        <v>DIVIDENDES-CAT ¨D¨</v>
      </c>
      <c r="AL537" s="1028">
        <f>IFERROR(INDEX(G537:R537,1,MATCH(Parametres!$B$3,G$1:R$1,0)-1)*IF(OR(F537="L",F537="S",F537="I"),-1,1),"")</f>
        <v>0</v>
      </c>
      <c r="AM537" s="1028">
        <f t="shared" si="33"/>
        <v>0</v>
      </c>
      <c r="AN537" s="1028">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3" t="str">
        <f t="shared" si="34"/>
        <v>H29005</v>
      </c>
      <c r="AU537" s="599" t="str">
        <f t="shared" si="34"/>
        <v>DIVIDENDES-CAT ¨D¨</v>
      </c>
      <c r="AV537" s="1028">
        <f>IFERROR(INDEX(V537:AG537,1,MATCH(Parametres!$B$3,V$1:AG$1,0)-1)*IF(OR(C537="L",C537="S",C537="I"),-1,1),"")</f>
        <v>0</v>
      </c>
      <c r="AW537" s="1028">
        <f t="shared" si="35"/>
        <v>0</v>
      </c>
      <c r="AX537" s="1028">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8" t="str">
        <f t="shared" si="36"/>
        <v>H29900</v>
      </c>
      <c r="AK538" s="1028" t="str">
        <f t="shared" si="36"/>
        <v>PROFIT OR LOSS</v>
      </c>
      <c r="AL538" s="1028">
        <f>IFERROR(INDEX(G538:R538,1,MATCH(Parametres!$B$3,G$1:R$1,0)-1)*IF(OR(F538="L",F538="S",F538="I"),-1,1),"")</f>
        <v>0</v>
      </c>
      <c r="AM538" s="1028">
        <f t="shared" si="33"/>
        <v>0</v>
      </c>
      <c r="AN538" s="1028">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3" t="str">
        <f t="shared" si="34"/>
        <v>H29900</v>
      </c>
      <c r="AU538" s="599" t="str">
        <f t="shared" si="34"/>
        <v>PROFIT OR LOSS</v>
      </c>
      <c r="AV538" s="1028">
        <f>IFERROR(INDEX(V538:AG538,1,MATCH(Parametres!$B$3,V$1:AG$1,0)-1)*IF(OR(C538="L",C538="S",C538="I"),-1,1),"")</f>
        <v>0</v>
      </c>
      <c r="AW538" s="1028">
        <f t="shared" si="35"/>
        <v>0</v>
      </c>
      <c r="AX538" s="1028">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8" t="str">
        <f t="shared" si="36"/>
        <v>H29901</v>
      </c>
      <c r="AK539" s="1028" t="str">
        <f t="shared" si="36"/>
        <v>PROFIT AND LOSS-CLEARING</v>
      </c>
      <c r="AL539" s="1028">
        <f>IFERROR(INDEX(G539:R539,1,MATCH(Parametres!$B$3,G$1:R$1,0)-1)*IF(OR(F539="L",F539="S",F539="I"),-1,1),"")</f>
        <v>0</v>
      </c>
      <c r="AM539" s="1028">
        <f t="shared" si="33"/>
        <v>0</v>
      </c>
      <c r="AN539" s="1028">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3" t="str">
        <f t="shared" si="34"/>
        <v>H29901</v>
      </c>
      <c r="AU539" s="599" t="str">
        <f t="shared" si="34"/>
        <v>PROFIT AND LOSS-CLEARING</v>
      </c>
      <c r="AV539" s="1028">
        <f>IFERROR(INDEX(V539:AG539,1,MATCH(Parametres!$B$3,V$1:AG$1,0)-1)*IF(OR(C539="L",C539="S",C539="I"),-1,1),"")</f>
        <v>0</v>
      </c>
      <c r="AW539" s="1028">
        <f t="shared" si="35"/>
        <v>0</v>
      </c>
      <c r="AX539" s="1028">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8" t="str">
        <f t="shared" si="36"/>
        <v>H30100</v>
      </c>
      <c r="AK540" s="1028" t="str">
        <f t="shared" si="36"/>
        <v>VTE VEH NF ACCENT 4 P</v>
      </c>
      <c r="AL540" s="1028">
        <f>IFERROR(INDEX(G540:R540,1,MATCH(Parametres!$B$3,G$1:R$1,0)-1)*IF(OR(F540="L",F540="S",F540="I"),-1,1),"")</f>
        <v>0</v>
      </c>
      <c r="AM540" s="1028">
        <f t="shared" si="33"/>
        <v>0</v>
      </c>
      <c r="AN540" s="1028">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3" t="str">
        <f t="shared" si="34"/>
        <v>H30100</v>
      </c>
      <c r="AU540" s="599" t="str">
        <f t="shared" si="34"/>
        <v>VTE VEH NF ACCENT 4 P</v>
      </c>
      <c r="AV540" s="1028">
        <f>IFERROR(INDEX(V540:AG540,1,MATCH(Parametres!$B$3,V$1:AG$1,0)-1)*IF(OR(C540="L",C540="S",C540="I"),-1,1),"")</f>
        <v>0</v>
      </c>
      <c r="AW540" s="1028">
        <f t="shared" si="35"/>
        <v>0</v>
      </c>
      <c r="AX540" s="1028">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8" t="str">
        <f t="shared" si="36"/>
        <v>H30101</v>
      </c>
      <c r="AK541" s="1028" t="str">
        <f t="shared" si="36"/>
        <v>VTE ACCENT BERLINE  4P</v>
      </c>
      <c r="AL541" s="1028">
        <f>IFERROR(INDEX(G541:R541,1,MATCH(Parametres!$B$3,G$1:R$1,0)-1)*IF(OR(F541="L",F541="S",F541="I"),-1,1),"")</f>
        <v>0</v>
      </c>
      <c r="AM541" s="1028">
        <f t="shared" si="33"/>
        <v>0</v>
      </c>
      <c r="AN541" s="1028">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3" t="str">
        <f t="shared" si="34"/>
        <v>H30101</v>
      </c>
      <c r="AU541" s="599" t="str">
        <f t="shared" si="34"/>
        <v>VTE ACCENT BERLINE  4P</v>
      </c>
      <c r="AV541" s="1028">
        <f>IFERROR(INDEX(V541:AG541,1,MATCH(Parametres!$B$3,V$1:AG$1,0)-1)*IF(OR(C541="L",C541="S",C541="I"),-1,1),"")</f>
        <v>0</v>
      </c>
      <c r="AW541" s="1028">
        <f t="shared" si="35"/>
        <v>0</v>
      </c>
      <c r="AX541" s="1028">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8" t="str">
        <f t="shared" si="36"/>
        <v>H30200</v>
      </c>
      <c r="AK542" s="1028" t="str">
        <f t="shared" si="36"/>
        <v>VTE VEH NF ACCENT 5 P</v>
      </c>
      <c r="AL542" s="1028">
        <f>IFERROR(INDEX(G542:R542,1,MATCH(Parametres!$B$3,G$1:R$1,0)-1)*IF(OR(F542="L",F542="S",F542="I"),-1,1),"")</f>
        <v>0</v>
      </c>
      <c r="AM542" s="1028">
        <f t="shared" si="33"/>
        <v>0</v>
      </c>
      <c r="AN542" s="1028">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3" t="str">
        <f t="shared" si="34"/>
        <v>H30200</v>
      </c>
      <c r="AU542" s="599" t="str">
        <f t="shared" si="34"/>
        <v>VTE VEH NF ACCENT 5 P</v>
      </c>
      <c r="AV542" s="1028">
        <f>IFERROR(INDEX(V542:AG542,1,MATCH(Parametres!$B$3,V$1:AG$1,0)-1)*IF(OR(C542="L",C542="S",C542="I"),-1,1),"")</f>
        <v>0</v>
      </c>
      <c r="AW542" s="1028">
        <f t="shared" si="35"/>
        <v>0</v>
      </c>
      <c r="AX542" s="1028">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8" t="str">
        <f t="shared" si="36"/>
        <v>H30300</v>
      </c>
      <c r="AK543" s="1028" t="str">
        <f t="shared" si="36"/>
        <v>VTE GENESIS COUPE</v>
      </c>
      <c r="AL543" s="1028">
        <f>IFERROR(INDEX(G543:R543,1,MATCH(Parametres!$B$3,G$1:R$1,0)-1)*IF(OR(F543="L",F543="S",F543="I"),-1,1),"")</f>
        <v>0</v>
      </c>
      <c r="AM543" s="1028">
        <f t="shared" si="33"/>
        <v>0</v>
      </c>
      <c r="AN543" s="1028">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3" t="str">
        <f t="shared" si="34"/>
        <v>H30300</v>
      </c>
      <c r="AU543" s="599" t="str">
        <f t="shared" si="34"/>
        <v>VTE GENESIS COUPE</v>
      </c>
      <c r="AV543" s="1028">
        <f>IFERROR(INDEX(V543:AG543,1,MATCH(Parametres!$B$3,V$1:AG$1,0)-1)*IF(OR(C543="L",C543="S",C543="I"),-1,1),"")</f>
        <v>0</v>
      </c>
      <c r="AW543" s="1028">
        <f t="shared" si="35"/>
        <v>0</v>
      </c>
      <c r="AX543" s="1028">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28" t="str">
        <f t="shared" si="36"/>
        <v>H30400</v>
      </c>
      <c r="AK544" s="1028" t="str">
        <f t="shared" si="36"/>
        <v>VTE SANTA FE</v>
      </c>
      <c r="AL544" s="1028">
        <f>IFERROR(INDEX(G544:R544,1,MATCH(Parametres!$B$3,G$1:R$1,0)-1)*IF(OR(F544="L",F544="S",F544="I"),-1,1),"")</f>
        <v>-436010.92</v>
      </c>
      <c r="AM544" s="1028">
        <f t="shared" si="33"/>
        <v>-245350.65999999997</v>
      </c>
      <c r="AN544" s="1028">
        <f>INDEX(G544:R544,1,MATCH(Parametres!$B$3,G$1:R$1,0))*IF(OR(F544="L",F544="S",F544="I"),-1,1)</f>
        <v>-681361.58</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3" t="str">
        <f t="shared" si="34"/>
        <v>H30400</v>
      </c>
      <c r="AU544" s="599" t="str">
        <f t="shared" si="34"/>
        <v>VTE SANTA FE</v>
      </c>
      <c r="AV544" s="1028">
        <f>IFERROR(INDEX(V544:AG544,1,MATCH(Parametres!$B$3,V$1:AG$1,0)-1)*IF(OR(C544="L",C544="S",C544="I"),-1,1),"")</f>
        <v>8</v>
      </c>
      <c r="AW544" s="1028">
        <f t="shared" si="35"/>
        <v>5</v>
      </c>
      <c r="AX544" s="1028">
        <f>INDEX(V544:AG544,1,MATCH(Parametres!$B$3,V$1:AG$1,0))*IF(OR(C544="L",C544="S",C544="I"),-1,1)</f>
        <v>13</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8" t="str">
        <f t="shared" si="36"/>
        <v>H30401</v>
      </c>
      <c r="AK545" s="1028" t="str">
        <f t="shared" si="36"/>
        <v>VTE SANTA FE XL</v>
      </c>
      <c r="AL545" s="1028">
        <f>IFERROR(INDEX(G545:R545,1,MATCH(Parametres!$B$3,G$1:R$1,0)-1)*IF(OR(F545="L",F545="S",F545="I"),-1,1),"")</f>
        <v>0</v>
      </c>
      <c r="AM545" s="1028">
        <f t="shared" si="33"/>
        <v>0</v>
      </c>
      <c r="AN545" s="1028">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3" t="str">
        <f t="shared" si="34"/>
        <v>H30401</v>
      </c>
      <c r="AU545" s="599" t="str">
        <f t="shared" si="34"/>
        <v>VTE SANTA FE XL</v>
      </c>
      <c r="AV545" s="1028">
        <f>IFERROR(INDEX(V545:AG545,1,MATCH(Parametres!$B$3,V$1:AG$1,0)-1)*IF(OR(C545="L",C545="S",C545="I"),-1,1),"")</f>
        <v>0</v>
      </c>
      <c r="AW545" s="1028">
        <f t="shared" si="35"/>
        <v>0</v>
      </c>
      <c r="AX545" s="1028">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28" t="str">
        <f t="shared" si="36"/>
        <v>H30402</v>
      </c>
      <c r="AK546" s="1028" t="str">
        <f t="shared" si="36"/>
        <v>VTE SANTA FE HYBRIDE</v>
      </c>
      <c r="AL546" s="1028">
        <f>IFERROR(INDEX(G546:R546,1,MATCH(Parametres!$B$3,G$1:R$1,0)-1)*IF(OR(F546="L",F546="S",F546="I"),-1,1),"")</f>
        <v>-1150709.0900000001</v>
      </c>
      <c r="AM546" s="1028">
        <f t="shared" si="33"/>
        <v>-49548</v>
      </c>
      <c r="AN546" s="1028">
        <f>INDEX(G546:R546,1,MATCH(Parametres!$B$3,G$1:R$1,0))*IF(OR(F546="L",F546="S",F546="I"),-1,1)</f>
        <v>-1200257.0900000001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3" t="str">
        <f t="shared" si="34"/>
        <v>H30402</v>
      </c>
      <c r="AU546" s="599" t="str">
        <f t="shared" si="34"/>
        <v>VTE SANTA FE HYBRIDE</v>
      </c>
      <c r="AV546" s="1028">
        <f>IFERROR(INDEX(V546:AG546,1,MATCH(Parametres!$B$3,V$1:AG$1,0)-1)*IF(OR(C546="L",C546="S",C546="I"),-1,1),"")</f>
        <v>24</v>
      </c>
      <c r="AW546" s="1028">
        <f t="shared" si="35"/>
        <v>1</v>
      </c>
      <c r="AX546" s="1028">
        <f>INDEX(V546:AG546,1,MATCH(Parametres!$B$3,V$1:AG$1,0))*IF(OR(C546="L",C546="S",C546="I"),-1,1)</f>
        <v>25</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28" t="str">
        <f t="shared" si="36"/>
        <v>H30403</v>
      </c>
      <c r="AK547" s="1028" t="str">
        <f t="shared" si="36"/>
        <v>VTE SANTA FE PHEV</v>
      </c>
      <c r="AL547" s="1028">
        <f>IFERROR(INDEX(G547:R547,1,MATCH(Parametres!$B$3,G$1:R$1,0)-1)*IF(OR(F547="L",F547="S",F547="I"),-1,1),"")</f>
        <v>0</v>
      </c>
      <c r="AM547" s="1028">
        <f t="shared" si="33"/>
        <v>0</v>
      </c>
      <c r="AN547" s="1028">
        <f>INDEX(G547:R547,1,MATCH(Parametres!$B$3,G$1:R$1,0))*IF(OR(F547="L",F547="S",F547="I"),-1,1)</f>
        <v>0</v>
      </c>
      <c r="AO547" s="598" t="str">
        <f>+VLOOKUP($AJ547,Data_Validation!$A:$D,1,0)</f>
        <v>H30403</v>
      </c>
      <c r="AP547" s="598" t="str">
        <f>+VLOOKUP($AJ547,Data_Validation!$A:$D,3,0)</f>
        <v>Véhicules neufs</v>
      </c>
      <c r="AQ547" s="598" t="str">
        <f>+VLOOKUP($AJ547,Data_Validation!$A:$D,4,0)</f>
        <v>Voitures electriques</v>
      </c>
      <c r="AR547" s="598" t="s">
        <v>299</v>
      </c>
      <c r="AS547" s="598" t="str">
        <f>+VLOOKUP($AJ547,Data_Validation!$A:$E,5,0)</f>
        <v>Oui</v>
      </c>
      <c r="AT547" s="1033" t="str">
        <f t="shared" si="34"/>
        <v>H30403</v>
      </c>
      <c r="AU547" s="599" t="str">
        <f t="shared" si="34"/>
        <v>VTE SANTA FE PHEV</v>
      </c>
      <c r="AV547" s="1028">
        <f>IFERROR(INDEX(V547:AG547,1,MATCH(Parametres!$B$3,V$1:AG$1,0)-1)*IF(OR(C547="L",C547="S",C547="I"),-1,1),"")</f>
        <v>0</v>
      </c>
      <c r="AW547" s="1028">
        <f t="shared" si="35"/>
        <v>0</v>
      </c>
      <c r="AX547" s="1028">
        <f>INDEX(V547:AG547,1,MATCH(Parametres!$B$3,V$1:AG$1,0))*IF(OR(C547="L",C547="S",C547="I"),-1,1)</f>
        <v>0</v>
      </c>
      <c r="AY547" s="598" t="s">
        <v>337</v>
      </c>
      <c r="AZ547" s="598" t="str">
        <f>+VLOOKUP($AJ547,Data_Validation!$A:$E,5,0)</f>
        <v>Oui</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28" t="str">
        <f t="shared" si="36"/>
        <v>H30410</v>
      </c>
      <c r="AK548" s="1028" t="str">
        <f t="shared" si="36"/>
        <v>VTE SANTA FE  LWB</v>
      </c>
      <c r="AL548" s="1028">
        <f>IFERROR(INDEX(G548:R548,1,MATCH(Parametres!$B$3,G$1:R$1,0)-1)*IF(OR(F548="L",F548="S",F548="I"),-1,1),"")</f>
        <v>0</v>
      </c>
      <c r="AM548" s="1028">
        <f t="shared" si="33"/>
        <v>0</v>
      </c>
      <c r="AN548" s="1028">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3" t="str">
        <f t="shared" si="34"/>
        <v>H30410</v>
      </c>
      <c r="AU548" s="599" t="str">
        <f t="shared" si="34"/>
        <v>VTE SANTA FE  LWB</v>
      </c>
      <c r="AV548" s="1028">
        <f>IFERROR(INDEX(V548:AG548,1,MATCH(Parametres!$B$3,V$1:AG$1,0)-1)*IF(OR(C548="L",C548="S",C548="I"),-1,1),"")</f>
        <v>0</v>
      </c>
      <c r="AW548" s="1028">
        <f t="shared" si="35"/>
        <v>0</v>
      </c>
      <c r="AX548" s="1028">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28" t="str">
        <f t="shared" si="36"/>
        <v>H30500</v>
      </c>
      <c r="AK549" s="1028" t="str">
        <f t="shared" si="36"/>
        <v>VTE SONATA HYBRIDE</v>
      </c>
      <c r="AL549" s="1028">
        <f>IFERROR(INDEX(G549:R549,1,MATCH(Parametres!$B$3,G$1:R$1,0)-1)*IF(OR(F549="L",F549="S",F549="I"),-1,1),"")</f>
        <v>0</v>
      </c>
      <c r="AM549" s="1028">
        <f t="shared" si="33"/>
        <v>0</v>
      </c>
      <c r="AN549" s="1028">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3" t="str">
        <f t="shared" si="34"/>
        <v>H30500</v>
      </c>
      <c r="AU549" s="599" t="str">
        <f t="shared" si="34"/>
        <v>VTE SONATA HYBRIDE</v>
      </c>
      <c r="AV549" s="1028">
        <f>IFERROR(INDEX(V549:AG549,1,MATCH(Parametres!$B$3,V$1:AG$1,0)-1)*IF(OR(C549="L",C549="S",C549="I"),-1,1),"")</f>
        <v>0</v>
      </c>
      <c r="AW549" s="1028">
        <f t="shared" si="35"/>
        <v>0</v>
      </c>
      <c r="AX549" s="1028">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28" t="str">
        <f t="shared" si="36"/>
        <v>H30600</v>
      </c>
      <c r="AK550" s="1028" t="str">
        <f t="shared" si="36"/>
        <v>VTE ELANTRA TOURING</v>
      </c>
      <c r="AL550" s="1028">
        <f>IFERROR(INDEX(G550:R550,1,MATCH(Parametres!$B$3,G$1:R$1,0)-1)*IF(OR(F550="L",F550="S",F550="I"),-1,1),"")</f>
        <v>0</v>
      </c>
      <c r="AM550" s="1028">
        <f t="shared" si="33"/>
        <v>0</v>
      </c>
      <c r="AN550" s="1028">
        <f>INDEX(G550:R550,1,MATCH(Parametres!$B$3,G$1:R$1,0))*IF(OR(F550="L",F550="S",F550="I"),-1,1)</f>
        <v>0</v>
      </c>
      <c r="AO550" s="598" t="str">
        <f>+VLOOKUP($AJ550,Data_Validation!$A:$D,1,0)</f>
        <v>H30600</v>
      </c>
      <c r="AP550" s="598" t="str">
        <f>+VLOOKUP($AJ550,Data_Validation!$A:$D,3,0)</f>
        <v>Véhicules neufs</v>
      </c>
      <c r="AQ550" s="598" t="str">
        <f>+VLOOKUP($AJ550,Data_Validation!$A:$D,4,0)</f>
        <v>Autos détail</v>
      </c>
      <c r="AR550" s="598" t="s">
        <v>299</v>
      </c>
      <c r="AS550" s="598" t="str">
        <f>+VLOOKUP($AJ550,Data_Validation!$A:$E,5,0)</f>
        <v>Oui</v>
      </c>
      <c r="AT550" s="1033" t="str">
        <f t="shared" si="34"/>
        <v>H30600</v>
      </c>
      <c r="AU550" s="599" t="str">
        <f t="shared" si="34"/>
        <v>VTE ELANTRA TOURING</v>
      </c>
      <c r="AV550" s="1028">
        <f>IFERROR(INDEX(V550:AG550,1,MATCH(Parametres!$B$3,V$1:AG$1,0)-1)*IF(OR(C550="L",C550="S",C550="I"),-1,1),"")</f>
        <v>0</v>
      </c>
      <c r="AW550" s="1028">
        <f t="shared" si="35"/>
        <v>0</v>
      </c>
      <c r="AX550" s="1028">
        <f>INDEX(V550:AG550,1,MATCH(Parametres!$B$3,V$1:AG$1,0))*IF(OR(C550="L",C550="S",C550="I"),-1,1)</f>
        <v>0</v>
      </c>
      <c r="AY550" s="598" t="s">
        <v>337</v>
      </c>
      <c r="AZ550" s="598" t="str">
        <f>+VLOOKUP($AJ550,Data_Validation!$A:$E,5,0)</f>
        <v>Oui</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28" t="str">
        <f t="shared" si="36"/>
        <v>H30601</v>
      </c>
      <c r="AK551" s="1028" t="str">
        <f t="shared" si="36"/>
        <v>VTE ELANTRA</v>
      </c>
      <c r="AL551" s="1028">
        <f>IFERROR(INDEX(G551:R551,1,MATCH(Parametres!$B$3,G$1:R$1,0)-1)*IF(OR(F551="L",F551="S",F551="I"),-1,1),"")</f>
        <v>-2013366.29</v>
      </c>
      <c r="AM551" s="1028">
        <f t="shared" si="33"/>
        <v>-169751.27000000002</v>
      </c>
      <c r="AN551" s="1028">
        <f>INDEX(G551:R551,1,MATCH(Parametres!$B$3,G$1:R$1,0))*IF(OR(F551="L",F551="S",F551="I"),-1,1)</f>
        <v>-2183117.56</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3" t="str">
        <f t="shared" si="34"/>
        <v>H30601</v>
      </c>
      <c r="AU551" s="599" t="str">
        <f t="shared" si="34"/>
        <v>VTE ELANTRA</v>
      </c>
      <c r="AV551" s="1028">
        <f>IFERROR(INDEX(V551:AG551,1,MATCH(Parametres!$B$3,V$1:AG$1,0)-1)*IF(OR(C551="L",C551="S",C551="I"),-1,1),"")</f>
        <v>69</v>
      </c>
      <c r="AW551" s="1028">
        <f t="shared" si="35"/>
        <v>6</v>
      </c>
      <c r="AX551" s="1028">
        <f>INDEX(V551:AG551,1,MATCH(Parametres!$B$3,V$1:AG$1,0))*IF(OR(C551="L",C551="S",C551="I"),-1,1)</f>
        <v>75</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28" t="str">
        <f t="shared" si="36"/>
        <v>H30602</v>
      </c>
      <c r="AK552" s="1028" t="str">
        <f t="shared" si="36"/>
        <v>VTE ELANTRA COUPE</v>
      </c>
      <c r="AL552" s="1028">
        <f>IFERROR(INDEX(G552:R552,1,MATCH(Parametres!$B$3,G$1:R$1,0)-1)*IF(OR(F552="L",F552="S",F552="I"),-1,1),"")</f>
        <v>0</v>
      </c>
      <c r="AM552" s="1028">
        <f t="shared" si="33"/>
        <v>0</v>
      </c>
      <c r="AN552" s="1028">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3" t="str">
        <f t="shared" si="34"/>
        <v>H30602</v>
      </c>
      <c r="AU552" s="599" t="str">
        <f t="shared" si="34"/>
        <v>VTE ELANTRA COUPE</v>
      </c>
      <c r="AV552" s="1028">
        <f>IFERROR(INDEX(V552:AG552,1,MATCH(Parametres!$B$3,V$1:AG$1,0)-1)*IF(OR(C552="L",C552="S",C552="I"),-1,1),"")</f>
        <v>0</v>
      </c>
      <c r="AW552" s="1028">
        <f t="shared" si="35"/>
        <v>0</v>
      </c>
      <c r="AX552" s="1028">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28" t="str">
        <f t="shared" si="36"/>
        <v>H30603</v>
      </c>
      <c r="AK553" s="1028" t="str">
        <f t="shared" si="36"/>
        <v>ELANTRA GT</v>
      </c>
      <c r="AL553" s="1028">
        <f>IFERROR(INDEX(G553:R553,1,MATCH(Parametres!$B$3,G$1:R$1,0)-1)*IF(OR(F553="L",F553="S",F553="I"),-1,1),"")</f>
        <v>0</v>
      </c>
      <c r="AM553" s="1028">
        <f t="shared" si="33"/>
        <v>0</v>
      </c>
      <c r="AN553" s="1028">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3" t="str">
        <f t="shared" si="34"/>
        <v>H30603</v>
      </c>
      <c r="AU553" s="599" t="str">
        <f t="shared" si="34"/>
        <v>ELANTRA GT</v>
      </c>
      <c r="AV553" s="1028">
        <f>IFERROR(INDEX(V553:AG553,1,MATCH(Parametres!$B$3,V$1:AG$1,0)-1)*IF(OR(C553="L",C553="S",C553="I"),-1,1),"")</f>
        <v>0</v>
      </c>
      <c r="AW553" s="1028">
        <f t="shared" si="35"/>
        <v>0</v>
      </c>
      <c r="AX553" s="1028">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28" t="str">
        <f t="shared" si="36"/>
        <v>H30604</v>
      </c>
      <c r="AK554" s="1028" t="str">
        <f t="shared" si="36"/>
        <v>VTE ELANTRA HYBRIDE</v>
      </c>
      <c r="AL554" s="1028">
        <f>IFERROR(INDEX(G554:R554,1,MATCH(Parametres!$B$3,G$1:R$1,0)-1)*IF(OR(F554="L",F554="S",F554="I"),-1,1),"")</f>
        <v>-205381.15</v>
      </c>
      <c r="AM554" s="1028">
        <f t="shared" si="33"/>
        <v>0</v>
      </c>
      <c r="AN554" s="1028">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3" t="str">
        <f t="shared" si="34"/>
        <v>H30604</v>
      </c>
      <c r="AU554" s="599" t="str">
        <f t="shared" si="34"/>
        <v>VTE ELANTRA HYBRIDE</v>
      </c>
      <c r="AV554" s="1028">
        <f>IFERROR(INDEX(V554:AG554,1,MATCH(Parametres!$B$3,V$1:AG$1,0)-1)*IF(OR(C554="L",C554="S",C554="I"),-1,1),"")</f>
        <v>6</v>
      </c>
      <c r="AW554" s="1028">
        <f t="shared" si="35"/>
        <v>0</v>
      </c>
      <c r="AX554" s="1028">
        <f>INDEX(V554:AG554,1,MATCH(Parametres!$B$3,V$1:AG$1,0))*IF(OR(C554="L",C554="S",C554="I"),-1,1)</f>
        <v>6</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28" t="str">
        <f t="shared" si="36"/>
        <v>H30620</v>
      </c>
      <c r="AK555" s="1028" t="str">
        <f t="shared" si="36"/>
        <v>VTE ELANTRA COUPE</v>
      </c>
      <c r="AL555" s="1028">
        <f>IFERROR(INDEX(G555:R555,1,MATCH(Parametres!$B$3,G$1:R$1,0)-1)*IF(OR(F555="L",F555="S",F555="I"),-1,1),"")</f>
        <v>0</v>
      </c>
      <c r="AM555" s="1028">
        <f t="shared" si="33"/>
        <v>0</v>
      </c>
      <c r="AN555" s="1028">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3" t="str">
        <f t="shared" si="34"/>
        <v>H30620</v>
      </c>
      <c r="AU555" s="599" t="str">
        <f t="shared" si="34"/>
        <v>VTE ELANTRA COUPE</v>
      </c>
      <c r="AV555" s="1028">
        <f>IFERROR(INDEX(V555:AG555,1,MATCH(Parametres!$B$3,V$1:AG$1,0)-1)*IF(OR(C555="L",C555="S",C555="I"),-1,1),"")</f>
        <v>0</v>
      </c>
      <c r="AW555" s="1028">
        <f t="shared" si="35"/>
        <v>0</v>
      </c>
      <c r="AX555" s="1028">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28" t="str">
        <f t="shared" si="36"/>
        <v>H30700</v>
      </c>
      <c r="AK556" s="1028" t="str">
        <f t="shared" si="36"/>
        <v>VTE NEUFS GENESIS</v>
      </c>
      <c r="AL556" s="1028">
        <f>IFERROR(INDEX(G556:R556,1,MATCH(Parametres!$B$3,G$1:R$1,0)-1)*IF(OR(F556="L",F556="S",F556="I"),-1,1),"")</f>
        <v>0</v>
      </c>
      <c r="AM556" s="1028">
        <f t="shared" si="33"/>
        <v>0</v>
      </c>
      <c r="AN556" s="1028">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3" t="str">
        <f t="shared" si="34"/>
        <v>H30700</v>
      </c>
      <c r="AU556" s="599" t="str">
        <f t="shared" si="34"/>
        <v>VTE NEUFS GENESIS</v>
      </c>
      <c r="AV556" s="1028">
        <f>IFERROR(INDEX(V556:AG556,1,MATCH(Parametres!$B$3,V$1:AG$1,0)-1)*IF(OR(C556="L",C556="S",C556="I"),-1,1),"")</f>
        <v>0</v>
      </c>
      <c r="AW556" s="1028">
        <f t="shared" si="35"/>
        <v>0</v>
      </c>
      <c r="AX556" s="1028">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28" t="str">
        <f t="shared" si="36"/>
        <v>H30800</v>
      </c>
      <c r="AK557" s="1028" t="str">
        <f t="shared" si="36"/>
        <v>VTE IONIQ EV ET H</v>
      </c>
      <c r="AL557" s="1028">
        <f>IFERROR(INDEX(G557:R557,1,MATCH(Parametres!$B$3,G$1:R$1,0)-1)*IF(OR(F557="L",F557="S",F557="I"),-1,1),"")</f>
        <v>0</v>
      </c>
      <c r="AM557" s="1028">
        <f t="shared" si="33"/>
        <v>0</v>
      </c>
      <c r="AN557" s="1028">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3" t="str">
        <f t="shared" si="34"/>
        <v>H30800</v>
      </c>
      <c r="AU557" s="599" t="str">
        <f t="shared" si="34"/>
        <v>VTE IONIQ EV ET H</v>
      </c>
      <c r="AV557" s="1028">
        <f>IFERROR(INDEX(V557:AG557,1,MATCH(Parametres!$B$3,V$1:AG$1,0)-1)*IF(OR(C557="L",C557="S",C557="I"),-1,1),"")</f>
        <v>0</v>
      </c>
      <c r="AW557" s="1028">
        <f t="shared" si="35"/>
        <v>0</v>
      </c>
      <c r="AX557" s="1028">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8" t="str">
        <f t="shared" si="36"/>
        <v>H30801</v>
      </c>
      <c r="AK558" s="1028" t="str">
        <f t="shared" si="36"/>
        <v>VTE IONIQ PHEV ET EV</v>
      </c>
      <c r="AL558" s="1028">
        <f>IFERROR(INDEX(G558:R558,1,MATCH(Parametres!$B$3,G$1:R$1,0)-1)*IF(OR(F558="L",F558="S",F558="I"),-1,1),"")</f>
        <v>0</v>
      </c>
      <c r="AM558" s="1028">
        <f t="shared" si="33"/>
        <v>0</v>
      </c>
      <c r="AN558" s="1028">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3" t="str">
        <f t="shared" si="34"/>
        <v>H30801</v>
      </c>
      <c r="AU558" s="599" t="str">
        <f t="shared" si="34"/>
        <v>VTE IONIQ PHEV ET EV</v>
      </c>
      <c r="AV558" s="1028">
        <f>IFERROR(INDEX(V558:AG558,1,MATCH(Parametres!$B$3,V$1:AG$1,0)-1)*IF(OR(C558="L",C558="S",C558="I"),-1,1),"")</f>
        <v>0</v>
      </c>
      <c r="AW558" s="1028">
        <f t="shared" si="35"/>
        <v>0</v>
      </c>
      <c r="AX558" s="1028">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28" t="str">
        <f t="shared" si="36"/>
        <v>H30900</v>
      </c>
      <c r="AK559" s="1028" t="str">
        <f t="shared" si="36"/>
        <v>VTE KONA</v>
      </c>
      <c r="AL559" s="1028">
        <f>IFERROR(INDEX(G559:R559,1,MATCH(Parametres!$B$3,G$1:R$1,0)-1)*IF(OR(F559="L",F559="S",F559="I"),-1,1),"")</f>
        <v>-5388024.0700000003</v>
      </c>
      <c r="AM559" s="1032">
        <f t="shared" si="33"/>
        <v>-466007.38999999966</v>
      </c>
      <c r="AN559" s="1028">
        <f>INDEX(G559:R559,1,MATCH(Parametres!$B$3,G$1:R$1,0))*IF(OR(F559="L",F559="S",F559="I"),-1,1)</f>
        <v>-5854031.46</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3" t="str">
        <f t="shared" si="34"/>
        <v>H30900</v>
      </c>
      <c r="AU559" s="599" t="str">
        <f t="shared" si="34"/>
        <v>VTE KONA</v>
      </c>
      <c r="AV559" s="1028">
        <f>IFERROR(INDEX(V559:AG559,1,MATCH(Parametres!$B$3,V$1:AG$1,0)-1)*IF(OR(C559="L",C559="S",C559="I"),-1,1),"")</f>
        <v>158</v>
      </c>
      <c r="AW559" s="1028">
        <f t="shared" si="35"/>
        <v>14</v>
      </c>
      <c r="AX559" s="1028">
        <f>INDEX(V559:AG559,1,MATCH(Parametres!$B$3,V$1:AG$1,0))*IF(OR(C559="L",C559="S",C559="I"),-1,1)</f>
        <v>172</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28" t="str">
        <f t="shared" si="36"/>
        <v>H30901</v>
      </c>
      <c r="AK560" s="1028" t="str">
        <f t="shared" si="36"/>
        <v>VTE KONA EV</v>
      </c>
      <c r="AL560" s="1028">
        <f>IFERROR(INDEX(G560:R560,1,MATCH(Parametres!$B$3,G$1:R$1,0)-1)*IF(OR(F560="L",F560="S",F560="I"),-1,1),"")</f>
        <v>-3002403.22</v>
      </c>
      <c r="AM560" s="1032">
        <f t="shared" si="33"/>
        <v>-823634.30999999959</v>
      </c>
      <c r="AN560" s="1028">
        <f>INDEX(G560:R560,1,MATCH(Parametres!$B$3,G$1:R$1,0))*IF(OR(F560="L",F560="S",F560="I"),-1,1)</f>
        <v>-3826037.53</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3" t="str">
        <f t="shared" si="34"/>
        <v>H30901</v>
      </c>
      <c r="AU560" s="599" t="str">
        <f t="shared" si="34"/>
        <v>VTE KONA EV</v>
      </c>
      <c r="AV560" s="1028">
        <f>IFERROR(INDEX(V560:AG560,1,MATCH(Parametres!$B$3,V$1:AG$1,0)-1)*IF(OR(C560="L",C560="S",C560="I"),-1,1),"")</f>
        <v>61</v>
      </c>
      <c r="AW560" s="1028">
        <f t="shared" si="35"/>
        <v>17</v>
      </c>
      <c r="AX560" s="1028">
        <f>INDEX(V560:AG560,1,MATCH(Parametres!$B$3,V$1:AG$1,0))*IF(OR(C560="L",C560="S",C560="I"),-1,1)</f>
        <v>78</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28" t="str">
        <f t="shared" si="36"/>
        <v>H31000</v>
      </c>
      <c r="AK561" s="1028" t="str">
        <f t="shared" si="36"/>
        <v>VTE SONATA</v>
      </c>
      <c r="AL561" s="1028">
        <f>IFERROR(INDEX(G561:R561,1,MATCH(Parametres!$B$3,G$1:R$1,0)-1)*IF(OR(F561="L",F561="S",F561="I"),-1,1),"")</f>
        <v>-226386.45</v>
      </c>
      <c r="AM561" s="1028">
        <f t="shared" si="33"/>
        <v>0</v>
      </c>
      <c r="AN561" s="1028">
        <f>INDEX(G561:R561,1,MATCH(Parametres!$B$3,G$1:R$1,0))*IF(OR(F561="L",F561="S",F561="I"),-1,1)</f>
        <v>-226386.45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3" t="str">
        <f t="shared" si="34"/>
        <v>H31000</v>
      </c>
      <c r="AU561" s="599" t="str">
        <f t="shared" si="34"/>
        <v>VTE SONATA</v>
      </c>
      <c r="AV561" s="1028">
        <f>IFERROR(INDEX(V561:AG561,1,MATCH(Parametres!$B$3,V$1:AG$1,0)-1)*IF(OR(C561="L",C561="S",C561="I"),-1,1),"")</f>
        <v>6</v>
      </c>
      <c r="AW561" s="1028">
        <f t="shared" si="35"/>
        <v>0</v>
      </c>
      <c r="AX561" s="1028">
        <f>INDEX(V561:AG561,1,MATCH(Parametres!$B$3,V$1:AG$1,0))*IF(OR(C561="L",C561="S",C561="I"),-1,1)</f>
        <v>6</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28" t="str">
        <f t="shared" si="36"/>
        <v>H31100</v>
      </c>
      <c r="AK562" s="1028" t="str">
        <f t="shared" si="36"/>
        <v>VTE EQUUS</v>
      </c>
      <c r="AL562" s="1028">
        <f>IFERROR(INDEX(G562:R562,1,MATCH(Parametres!$B$3,G$1:R$1,0)-1)*IF(OR(F562="L",F562="S",F562="I"),-1,1),"")</f>
        <v>0</v>
      </c>
      <c r="AM562" s="1028">
        <f t="shared" si="33"/>
        <v>0</v>
      </c>
      <c r="AN562" s="1028">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3" t="str">
        <f t="shared" si="34"/>
        <v>H31100</v>
      </c>
      <c r="AU562" s="599" t="str">
        <f t="shared" si="34"/>
        <v>VTE EQUUS</v>
      </c>
      <c r="AV562" s="1028">
        <f>IFERROR(INDEX(V562:AG562,1,MATCH(Parametres!$B$3,V$1:AG$1,0)-1)*IF(OR(C562="L",C562="S",C562="I"),-1,1),"")</f>
        <v>0</v>
      </c>
      <c r="AW562" s="1028">
        <f t="shared" si="35"/>
        <v>0</v>
      </c>
      <c r="AX562" s="1028">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28" t="str">
        <f t="shared" si="36"/>
        <v>H31200</v>
      </c>
      <c r="AK563" s="1028" t="str">
        <f t="shared" si="36"/>
        <v>VTE VELOSTER</v>
      </c>
      <c r="AL563" s="1028">
        <f>IFERROR(INDEX(G563:R563,1,MATCH(Parametres!$B$3,G$1:R$1,0)-1)*IF(OR(F563="L",F563="S",F563="I"),-1,1),"")</f>
        <v>0</v>
      </c>
      <c r="AM563" s="1028">
        <f t="shared" si="33"/>
        <v>0</v>
      </c>
      <c r="AN563" s="1028">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3" t="str">
        <f t="shared" si="34"/>
        <v>H31200</v>
      </c>
      <c r="AU563" s="599" t="str">
        <f t="shared" si="34"/>
        <v>VTE VELOSTER</v>
      </c>
      <c r="AV563" s="1028">
        <f>IFERROR(INDEX(V563:AG563,1,MATCH(Parametres!$B$3,V$1:AG$1,0)-1)*IF(OR(C563="L",C563="S",C563="I"),-1,1),"")</f>
        <v>0</v>
      </c>
      <c r="AW563" s="1028">
        <f t="shared" si="35"/>
        <v>0</v>
      </c>
      <c r="AX563" s="1028">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28" t="str">
        <f t="shared" si="36"/>
        <v>H31300</v>
      </c>
      <c r="AK564" s="1028" t="str">
        <f t="shared" si="36"/>
        <v>VTE TUCSON</v>
      </c>
      <c r="AL564" s="1028">
        <f>IFERROR(INDEX(G564:R564,1,MATCH(Parametres!$B$3,G$1:R$1,0)-1)*IF(OR(F564="L",F564="S",F564="I"),-1,1),"")</f>
        <v>-2706206.15</v>
      </c>
      <c r="AM564" s="1028">
        <f t="shared" si="33"/>
        <v>-320940.7200000002</v>
      </c>
      <c r="AN564" s="1028">
        <f>INDEX(G564:R564,1,MATCH(Parametres!$B$3,G$1:R$1,0))*IF(OR(F564="L",F564="S",F564="I"),-1,1)</f>
        <v>-3027146.87</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3" t="str">
        <f t="shared" si="34"/>
        <v>H31300</v>
      </c>
      <c r="AU564" s="599" t="str">
        <f t="shared" si="34"/>
        <v>VTE TUCSON</v>
      </c>
      <c r="AV564" s="1028">
        <f>IFERROR(INDEX(V564:AG564,1,MATCH(Parametres!$B$3,V$1:AG$1,0)-1)*IF(OR(C564="L",C564="S",C564="I"),-1,1),"")</f>
        <v>67</v>
      </c>
      <c r="AW564" s="1028">
        <f t="shared" si="35"/>
        <v>8</v>
      </c>
      <c r="AX564" s="1028">
        <f>INDEX(V564:AG564,1,MATCH(Parametres!$B$3,V$1:AG$1,0))*IF(OR(C564="L",C564="S",C564="I"),-1,1)</f>
        <v>75</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28" t="str">
        <f t="shared" si="36"/>
        <v>H31301</v>
      </c>
      <c r="AK565" s="1028" t="str">
        <f t="shared" si="36"/>
        <v>VTE TUCSON HYBRIDE</v>
      </c>
      <c r="AL565" s="1028">
        <f>IFERROR(INDEX(G565:R565,1,MATCH(Parametres!$B$3,G$1:R$1,0)-1)*IF(OR(F565="L",F565="S",F565="I"),-1,1),"")</f>
        <v>-1937644.59</v>
      </c>
      <c r="AM565" s="1028">
        <f t="shared" si="33"/>
        <v>0</v>
      </c>
      <c r="AN565" s="1028">
        <f>INDEX(G565:R565,1,MATCH(Parametres!$B$3,G$1:R$1,0))*IF(OR(F565="L",F565="S",F565="I"),-1,1)</f>
        <v>-1937644.59</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3" t="str">
        <f t="shared" si="34"/>
        <v>H31301</v>
      </c>
      <c r="AU565" s="599" t="str">
        <f t="shared" si="34"/>
        <v>VTE TUCSON HYBRIDE</v>
      </c>
      <c r="AV565" s="1028">
        <f>IFERROR(INDEX(V565:AG565,1,MATCH(Parametres!$B$3,V$1:AG$1,0)-1)*IF(OR(C565="L",C565="S",C565="I"),-1,1),"")</f>
        <v>41</v>
      </c>
      <c r="AW565" s="1028">
        <f t="shared" si="35"/>
        <v>0</v>
      </c>
      <c r="AX565" s="1028">
        <f>INDEX(V565:AG565,1,MATCH(Parametres!$B$3,V$1:AG$1,0))*IF(OR(C565="L",C565="S",C565="I"),-1,1)</f>
        <v>41</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28" t="str">
        <f t="shared" si="36"/>
        <v>H31302</v>
      </c>
      <c r="AK566" s="1028" t="str">
        <f t="shared" si="36"/>
        <v>VTE TUCSON PHEV</v>
      </c>
      <c r="AL566" s="1028">
        <f>IFERROR(INDEX(G566:R566,1,MATCH(Parametres!$B$3,G$1:R$1,0)-1)*IF(OR(F566="L",F566="S",F566="I"),-1,1),"")</f>
        <v>-1803047.26</v>
      </c>
      <c r="AM566" s="1028">
        <f t="shared" si="33"/>
        <v>-237020.6100000001</v>
      </c>
      <c r="AN566" s="1028">
        <f>INDEX(G566:R566,1,MATCH(Parametres!$B$3,G$1:R$1,0))*IF(OR(F566="L",F566="S",F566="I"),-1,1)</f>
        <v>-2040067.87</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3" t="str">
        <f t="shared" si="34"/>
        <v>H31302</v>
      </c>
      <c r="AU566" s="599" t="str">
        <f t="shared" si="34"/>
        <v>VTE TUCSON PHEV</v>
      </c>
      <c r="AV566" s="1028">
        <f>IFERROR(INDEX(V566:AG566,1,MATCH(Parametres!$B$3,V$1:AG$1,0)-1)*IF(OR(C566="L",C566="S",C566="I"),-1,1),"")</f>
        <v>36</v>
      </c>
      <c r="AW566" s="1028">
        <f t="shared" si="35"/>
        <v>5</v>
      </c>
      <c r="AX566" s="1028">
        <f>INDEX(V566:AG566,1,MATCH(Parametres!$B$3,V$1:AG$1,0))*IF(OR(C566="L",C566="S",C566="I"),-1,1)</f>
        <v>41</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28" t="str">
        <f t="shared" si="36"/>
        <v>H31400</v>
      </c>
      <c r="AK567" s="1028" t="str">
        <f t="shared" si="36"/>
        <v>VTE ACCESSOIRES INSTALL.</v>
      </c>
      <c r="AL567" s="1028">
        <f>IFERROR(INDEX(G567:R567,1,MATCH(Parametres!$B$3,G$1:R$1,0)-1)*IF(OR(F567="L",F567="S",F567="I"),-1,1),"")</f>
        <v>0</v>
      </c>
      <c r="AM567" s="1028">
        <f t="shared" si="33"/>
        <v>0</v>
      </c>
      <c r="AN567" s="1028">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3" t="str">
        <f t="shared" si="34"/>
        <v>H31400</v>
      </c>
      <c r="AU567" s="599" t="str">
        <f t="shared" si="34"/>
        <v>VTE ACCESSOIRES INSTALL.</v>
      </c>
      <c r="AV567" s="1028">
        <f>IFERROR(INDEX(V567:AG567,1,MATCH(Parametres!$B$3,V$1:AG$1,0)-1)*IF(OR(C567="L",C567="S",C567="I"),-1,1),"")</f>
        <v>0</v>
      </c>
      <c r="AW567" s="1028">
        <f t="shared" si="35"/>
        <v>0</v>
      </c>
      <c r="AX567" s="1028">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28" t="str">
        <f t="shared" si="36"/>
        <v>H31500</v>
      </c>
      <c r="AK568" s="1028" t="str">
        <f t="shared" si="36"/>
        <v>VTE P.P.H.</v>
      </c>
      <c r="AL568" s="1028">
        <f>IFERROR(INDEX(G568:R568,1,MATCH(Parametres!$B$3,G$1:R$1,0)-1)*IF(OR(F568="L",F568="S",F568="I"),-1,1),"")</f>
        <v>-839647</v>
      </c>
      <c r="AM568" s="1032">
        <f t="shared" si="33"/>
        <v>-71783</v>
      </c>
      <c r="AN568" s="1028">
        <f>INDEX(G568:R568,1,MATCH(Parametres!$B$3,G$1:R$1,0))*IF(OR(F568="L",F568="S",F568="I"),-1,1)</f>
        <v>-911430</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3" t="str">
        <f t="shared" si="34"/>
        <v>H31500</v>
      </c>
      <c r="AU568" s="599" t="str">
        <f t="shared" si="34"/>
        <v>VTE P.P.H.</v>
      </c>
      <c r="AV568" s="1028">
        <f>IFERROR(INDEX(V568:AG568,1,MATCH(Parametres!$B$3,V$1:AG$1,0)-1)*IF(OR(C568="L",C568="S",C568="I"),-1,1),"")</f>
        <v>402</v>
      </c>
      <c r="AW568" s="1028">
        <f t="shared" si="35"/>
        <v>29</v>
      </c>
      <c r="AX568" s="1028">
        <f>INDEX(V568:AG568,1,MATCH(Parametres!$B$3,V$1:AG$1,0))*IF(OR(C568="L",C568="S",C568="I"),-1,1)</f>
        <v>431</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28" t="str">
        <f t="shared" si="36"/>
        <v>H31600</v>
      </c>
      <c r="AK569" s="1028" t="str">
        <f t="shared" si="36"/>
        <v>VTE ASSURANCE</v>
      </c>
      <c r="AL569" s="1028">
        <f>IFERROR(INDEX(G569:R569,1,MATCH(Parametres!$B$3,G$1:R$1,0)-1)*IF(OR(F569="L",F569="S",F569="I"),-1,1),"")</f>
        <v>-48242.23</v>
      </c>
      <c r="AM569" s="1028">
        <f t="shared" si="33"/>
        <v>-15668.839999999997</v>
      </c>
      <c r="AN569" s="1028">
        <f>INDEX(G569:R569,1,MATCH(Parametres!$B$3,G$1:R$1,0))*IF(OR(F569="L",F569="S",F569="I"),-1,1)</f>
        <v>-63911.07</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3" t="str">
        <f t="shared" si="34"/>
        <v>H31600</v>
      </c>
      <c r="AU569" s="599" t="str">
        <f t="shared" si="34"/>
        <v>VTE ASSURANCE</v>
      </c>
      <c r="AV569" s="1028">
        <f>IFERROR(INDEX(V569:AG569,1,MATCH(Parametres!$B$3,V$1:AG$1,0)-1)*IF(OR(C569="L",C569="S",C569="I"),-1,1),"")</f>
        <v>19</v>
      </c>
      <c r="AW569" s="1028">
        <f t="shared" si="35"/>
        <v>3</v>
      </c>
      <c r="AX569" s="1028">
        <f>INDEX(V569:AG569,1,MATCH(Parametres!$B$3,V$1:AG$1,0))*IF(OR(C569="L",C569="S",C569="I"),-1,1)</f>
        <v>22</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28" t="str">
        <f t="shared" si="36"/>
        <v>H31610</v>
      </c>
      <c r="AK570" s="1028" t="str">
        <f t="shared" si="36"/>
        <v>VTE ASSURANCE ROUTIERE</v>
      </c>
      <c r="AL570" s="1028">
        <f>IFERROR(INDEX(G570:R570,1,MATCH(Parametres!$B$3,G$1:R$1,0)-1)*IF(OR(F570="L",F570="S",F570="I"),-1,1),"")</f>
        <v>0</v>
      </c>
      <c r="AM570" s="1028">
        <f t="shared" si="33"/>
        <v>0</v>
      </c>
      <c r="AN570" s="1028">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3" t="str">
        <f t="shared" si="34"/>
        <v>H31610</v>
      </c>
      <c r="AU570" s="599" t="str">
        <f t="shared" si="34"/>
        <v>VTE ASSURANCE ROUTIERE</v>
      </c>
      <c r="AV570" s="1028">
        <f>IFERROR(INDEX(V570:AG570,1,MATCH(Parametres!$B$3,V$1:AG$1,0)-1)*IF(OR(C570="L",C570="S",C570="I"),-1,1),"")</f>
        <v>0</v>
      </c>
      <c r="AW570" s="1028">
        <f t="shared" si="35"/>
        <v>0</v>
      </c>
      <c r="AX570" s="1028">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28" t="str">
        <f t="shared" si="36"/>
        <v>H31640</v>
      </c>
      <c r="AK571" s="1028" t="str">
        <f t="shared" si="36"/>
        <v>VTE ASSURANCE ROUTIERE</v>
      </c>
      <c r="AL571" s="1028">
        <f>IFERROR(INDEX(G571:R571,1,MATCH(Parametres!$B$3,G$1:R$1,0)-1)*IF(OR(F571="L",F571="S",F571="I"),-1,1),"")</f>
        <v>-5644</v>
      </c>
      <c r="AM571" s="1028">
        <f t="shared" si="33"/>
        <v>0</v>
      </c>
      <c r="AN571" s="1028">
        <f>INDEX(G571:R571,1,MATCH(Parametres!$B$3,G$1:R$1,0))*IF(OR(F571="L",F571="S",F571="I"),-1,1)</f>
        <v>-5644</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3" t="str">
        <f t="shared" si="34"/>
        <v>H31640</v>
      </c>
      <c r="AU571" s="599" t="str">
        <f t="shared" si="34"/>
        <v>VTE ASSURANCE ROUTIERE</v>
      </c>
      <c r="AV571" s="1028">
        <f>IFERROR(INDEX(V571:AG571,1,MATCH(Parametres!$B$3,V$1:AG$1,0)-1)*IF(OR(C571="L",C571="S",C571="I"),-1,1),"")</f>
        <v>2</v>
      </c>
      <c r="AW571" s="1028">
        <f t="shared" si="35"/>
        <v>0</v>
      </c>
      <c r="AX571" s="1028">
        <f>INDEX(V571:AG571,1,MATCH(Parametres!$B$3,V$1:AG$1,0))*IF(OR(C571="L",C571="S",C571="I"),-1,1)</f>
        <v>2</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28" t="str">
        <f t="shared" si="36"/>
        <v>H31700</v>
      </c>
      <c r="AK572" s="1028" t="str">
        <f t="shared" si="36"/>
        <v>VTE REVENUS FINANCE</v>
      </c>
      <c r="AL572" s="1028">
        <f>IFERROR(INDEX(G572:R572,1,MATCH(Parametres!$B$3,G$1:R$1,0)-1)*IF(OR(F572="L",F572="S",F572="I"),-1,1),"")</f>
        <v>-4881.41</v>
      </c>
      <c r="AM572" s="1028">
        <f t="shared" si="33"/>
        <v>0</v>
      </c>
      <c r="AN572" s="1028">
        <f>INDEX(G572:R572,1,MATCH(Parametres!$B$3,G$1:R$1,0))*IF(OR(F572="L",F572="S",F572="I"),-1,1)</f>
        <v>-4881.41</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3" t="str">
        <f t="shared" si="34"/>
        <v>H31700</v>
      </c>
      <c r="AU572" s="599" t="str">
        <f t="shared" si="34"/>
        <v>VTE REVENUS FINANCE</v>
      </c>
      <c r="AV572" s="1028">
        <f>IFERROR(INDEX(V572:AG572,1,MATCH(Parametres!$B$3,V$1:AG$1,0)-1)*IF(OR(C572="L",C572="S",C572="I"),-1,1),"")</f>
        <v>8</v>
      </c>
      <c r="AW572" s="1028">
        <f t="shared" si="35"/>
        <v>0</v>
      </c>
      <c r="AX572" s="1028">
        <f>INDEX(V572:AG572,1,MATCH(Parametres!$B$3,V$1:AG$1,0))*IF(OR(C572="L",C572="S",C572="I"),-1,1)</f>
        <v>8</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28" t="str">
        <f t="shared" si="36"/>
        <v>H31800</v>
      </c>
      <c r="AK573" s="1028" t="str">
        <f t="shared" si="36"/>
        <v>VTE CHIMIQUES</v>
      </c>
      <c r="AL573" s="1028">
        <f>IFERROR(INDEX(G573:R573,1,MATCH(Parametres!$B$3,G$1:R$1,0)-1)*IF(OR(F573="L",F573="S",F573="I"),-1,1),"")</f>
        <v>-457285</v>
      </c>
      <c r="AM573" s="1028">
        <f t="shared" si="33"/>
        <v>-41568.75</v>
      </c>
      <c r="AN573" s="1028">
        <f>INDEX(G573:R573,1,MATCH(Parametres!$B$3,G$1:R$1,0))*IF(OR(F573="L",F573="S",F573="I"),-1,1)</f>
        <v>-498853.75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3" t="str">
        <f t="shared" si="34"/>
        <v>H31800</v>
      </c>
      <c r="AU573" s="599" t="str">
        <f t="shared" si="34"/>
        <v>VTE CHIMIQUES</v>
      </c>
      <c r="AV573" s="1028">
        <f>IFERROR(INDEX(V573:AG573,1,MATCH(Parametres!$B$3,V$1:AG$1,0)-1)*IF(OR(C573="L",C573="S",C573="I"),-1,1),"")</f>
        <v>415</v>
      </c>
      <c r="AW573" s="1028">
        <f t="shared" si="35"/>
        <v>40</v>
      </c>
      <c r="AX573" s="1028">
        <f>INDEX(V573:AG573,1,MATCH(Parametres!$B$3,V$1:AG$1,0))*IF(OR(C573="L",C573="S",C573="I"),-1,1)</f>
        <v>455</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28" t="str">
        <f t="shared" si="36"/>
        <v>H31810</v>
      </c>
      <c r="AK574" s="1028" t="str">
        <f t="shared" si="36"/>
        <v>VTE ENREGISTR &amp; LICENSE</v>
      </c>
      <c r="AL574" s="1028">
        <f>IFERROR(INDEX(G574:R574,1,MATCH(Parametres!$B$3,G$1:R$1,0)-1)*IF(OR(F574="L",F574="S",F574="I"),-1,1),"")</f>
        <v>0</v>
      </c>
      <c r="AM574" s="1028">
        <f t="shared" si="33"/>
        <v>0</v>
      </c>
      <c r="AN574" s="1028">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3" t="str">
        <f t="shared" si="34"/>
        <v>H31810</v>
      </c>
      <c r="AU574" s="599" t="str">
        <f t="shared" si="34"/>
        <v>VTE ENREGISTR &amp; LICENSE</v>
      </c>
      <c r="AV574" s="1028">
        <f>IFERROR(INDEX(V574:AG574,1,MATCH(Parametres!$B$3,V$1:AG$1,0)-1)*IF(OR(C574="L",C574="S",C574="I"),-1,1),"")</f>
        <v>0</v>
      </c>
      <c r="AW574" s="1028">
        <f t="shared" si="35"/>
        <v>0</v>
      </c>
      <c r="AX574" s="1028">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28" t="str">
        <f t="shared" si="36"/>
        <v>H31811</v>
      </c>
      <c r="AK575" s="1028" t="str">
        <f t="shared" si="36"/>
        <v>VTE ASS. USURE</v>
      </c>
      <c r="AL575" s="1028">
        <f>IFERROR(INDEX(G575:R575,1,MATCH(Parametres!$B$3,G$1:R$1,0)-1)*IF(OR(F575="L",F575="S",F575="I"),-1,1),"")</f>
        <v>-113631</v>
      </c>
      <c r="AM575" s="1028">
        <f t="shared" si="33"/>
        <v>-35622</v>
      </c>
      <c r="AN575" s="1028">
        <f>INDEX(G575:R575,1,MATCH(Parametres!$B$3,G$1:R$1,0))*IF(OR(F575="L",F575="S",F575="I"),-1,1)</f>
        <v>-149253</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3" t="str">
        <f t="shared" si="34"/>
        <v>H31811</v>
      </c>
      <c r="AU575" s="599" t="str">
        <f t="shared" si="34"/>
        <v>VTE ASS. USURE</v>
      </c>
      <c r="AV575" s="1028">
        <f>IFERROR(INDEX(V575:AG575,1,MATCH(Parametres!$B$3,V$1:AG$1,0)-1)*IF(OR(C575="L",C575="S",C575="I"),-1,1),"")</f>
        <v>72</v>
      </c>
      <c r="AW575" s="1028">
        <f t="shared" si="35"/>
        <v>23</v>
      </c>
      <c r="AX575" s="1028">
        <f>INDEX(V575:AG575,1,MATCH(Parametres!$B$3,V$1:AG$1,0))*IF(OR(C575="L",C575="S",C575="I"),-1,1)</f>
        <v>95</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28" t="str">
        <f t="shared" si="36"/>
        <v>H31900</v>
      </c>
      <c r="AK576" s="1028" t="str">
        <f t="shared" si="36"/>
        <v>VTE PARCS NEUF</v>
      </c>
      <c r="AL576" s="1028">
        <f>IFERROR(INDEX(G576:R576,1,MATCH(Parametres!$B$3,G$1:R$1,0)-1)*IF(OR(F576="L",F576="S",F576="I"),-1,1),"")</f>
        <v>-62084</v>
      </c>
      <c r="AM576" s="1028">
        <f t="shared" si="33"/>
        <v>0</v>
      </c>
      <c r="AN576" s="1028">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3" t="str">
        <f t="shared" si="34"/>
        <v>H31900</v>
      </c>
      <c r="AU576" s="599" t="str">
        <f t="shared" si="34"/>
        <v>VTE PARCS NEUF</v>
      </c>
      <c r="AV576" s="1028">
        <f>IFERROR(INDEX(V576:AG576,1,MATCH(Parametres!$B$3,V$1:AG$1,0)-1)*IF(OR(C576="L",C576="S",C576="I"),-1,1),"")</f>
        <v>2</v>
      </c>
      <c r="AW576" s="1028">
        <f t="shared" si="35"/>
        <v>0</v>
      </c>
      <c r="AX576" s="1028">
        <f>INDEX(V576:AG576,1,MATCH(Parametres!$B$3,V$1:AG$1,0))*IF(OR(C576="L",C576="S",C576="I"),-1,1)</f>
        <v>2</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28" t="str">
        <f t="shared" si="36"/>
        <v>H31910</v>
      </c>
      <c r="AK577" s="1028" t="str">
        <f t="shared" si="36"/>
        <v>VTE PARC CAMIONS</v>
      </c>
      <c r="AL577" s="1028">
        <f>IFERROR(INDEX(G577:R577,1,MATCH(Parametres!$B$3,G$1:R$1,0)-1)*IF(OR(F577="L",F577="S",F577="I"),-1,1),"")</f>
        <v>-46812.51</v>
      </c>
      <c r="AM577" s="1028">
        <f t="shared" si="33"/>
        <v>-40215.999999999993</v>
      </c>
      <c r="AN577" s="1028">
        <f>INDEX(G577:R577,1,MATCH(Parametres!$B$3,G$1:R$1,0))*IF(OR(F577="L",F577="S",F577="I"),-1,1)</f>
        <v>-87028.51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3" t="str">
        <f t="shared" si="34"/>
        <v>H31910</v>
      </c>
      <c r="AU577" s="599" t="str">
        <f t="shared" si="34"/>
        <v>VTE PARC CAMIONS</v>
      </c>
      <c r="AV577" s="1028">
        <f>IFERROR(INDEX(V577:AG577,1,MATCH(Parametres!$B$3,V$1:AG$1,0)-1)*IF(OR(C577="L",C577="S",C577="I"),-1,1),"")</f>
        <v>1</v>
      </c>
      <c r="AW577" s="1028">
        <f t="shared" si="35"/>
        <v>1</v>
      </c>
      <c r="AX577" s="1028">
        <f>INDEX(V577:AG577,1,MATCH(Parametres!$B$3,V$1:AG$1,0))*IF(OR(C577="L",C577="S",C577="I"),-1,1)</f>
        <v>2</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28" t="str">
        <f t="shared" si="36"/>
        <v>H32000</v>
      </c>
      <c r="AK578" s="1028" t="str">
        <f t="shared" si="36"/>
        <v>VTE RACHAT LOCATION</v>
      </c>
      <c r="AL578" s="1028">
        <f>IFERROR(INDEX(G578:R578,1,MATCH(Parametres!$B$3,G$1:R$1,0)-1)*IF(OR(F578="L",F578="S",F578="I"),-1,1),"")</f>
        <v>-817304.95</v>
      </c>
      <c r="AM578" s="1028">
        <f t="shared" si="33"/>
        <v>-189876.47000000009</v>
      </c>
      <c r="AN578" s="1028">
        <f>INDEX(G578:R578,1,MATCH(Parametres!$B$3,G$1:R$1,0))*IF(OR(F578="L",F578="S",F578="I"),-1,1)</f>
        <v>-1007181.42</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3" t="str">
        <f t="shared" si="34"/>
        <v>H32000</v>
      </c>
      <c r="AU578" s="599" t="str">
        <f t="shared" si="34"/>
        <v>VTE RACHAT LOCATION</v>
      </c>
      <c r="AV578" s="1028">
        <f>IFERROR(INDEX(V578:AG578,1,MATCH(Parametres!$B$3,V$1:AG$1,0)-1)*IF(OR(C578="L",C578="S",C578="I"),-1,1),"")</f>
        <v>53</v>
      </c>
      <c r="AW578" s="1028">
        <f t="shared" si="35"/>
        <v>8</v>
      </c>
      <c r="AX578" s="1028">
        <f>INDEX(V578:AG578,1,MATCH(Parametres!$B$3,V$1:AG$1,0))*IF(OR(C578="L",C578="S",C578="I"),-1,1)</f>
        <v>61</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28" t="str">
        <f t="shared" si="36"/>
        <v>H32100</v>
      </c>
      <c r="AK579" s="1028" t="str">
        <f t="shared" si="36"/>
        <v>VTE PALISADE</v>
      </c>
      <c r="AL579" s="1028">
        <f>IFERROR(INDEX(G579:R579,1,MATCH(Parametres!$B$3,G$1:R$1,0)-1)*IF(OR(F579="L",F579="S",F579="I"),-1,1),"")</f>
        <v>-502014.18</v>
      </c>
      <c r="AM579" s="1028">
        <f t="shared" si="33"/>
        <v>0</v>
      </c>
      <c r="AN579" s="1028">
        <f>INDEX(G579:R579,1,MATCH(Parametres!$B$3,G$1:R$1,0))*IF(OR(F579="L",F579="S",F579="I"),-1,1)</f>
        <v>-502014.18</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3" t="str">
        <f t="shared" si="34"/>
        <v>H32100</v>
      </c>
      <c r="AU579" s="599" t="str">
        <f t="shared" si="34"/>
        <v>VTE PALISADE</v>
      </c>
      <c r="AV579" s="1028">
        <f>IFERROR(INDEX(V579:AG579,1,MATCH(Parametres!$B$3,V$1:AG$1,0)-1)*IF(OR(C579="L",C579="S",C579="I"),-1,1),"")</f>
        <v>8</v>
      </c>
      <c r="AW579" s="1028">
        <f t="shared" si="35"/>
        <v>0</v>
      </c>
      <c r="AX579" s="1028">
        <f>INDEX(V579:AG579,1,MATCH(Parametres!$B$3,V$1:AG$1,0))*IF(OR(C579="L",C579="S",C579="I"),-1,1)</f>
        <v>8</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28" t="str">
        <f t="shared" si="36"/>
        <v>H32200</v>
      </c>
      <c r="AK580" s="1028" t="str">
        <f t="shared" si="36"/>
        <v>VTE VENUE</v>
      </c>
      <c r="AL580" s="1028">
        <f>IFERROR(INDEX(G580:R580,1,MATCH(Parametres!$B$3,G$1:R$1,0)-1)*IF(OR(F580="L",F580="S",F580="I"),-1,1),"")</f>
        <v>-2319545.19</v>
      </c>
      <c r="AM580" s="1028">
        <f t="shared" ref="AM580:AM643" si="37">AN580-AL580</f>
        <v>-399856.28000000026</v>
      </c>
      <c r="AN580" s="1028">
        <f>INDEX(G580:R580,1,MATCH(Parametres!$B$3,G$1:R$1,0))*IF(OR(F580="L",F580="S",F580="I"),-1,1)</f>
        <v>-2719401.47</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3" t="str">
        <f t="shared" ref="AT580:AU643" si="38">C580</f>
        <v>H32200</v>
      </c>
      <c r="AU580" s="599" t="str">
        <f t="shared" si="38"/>
        <v>VTE VENUE</v>
      </c>
      <c r="AV580" s="1028">
        <f>IFERROR(INDEX(V580:AG580,1,MATCH(Parametres!$B$3,V$1:AG$1,0)-1)*IF(OR(C580="L",C580="S",C580="I"),-1,1),"")</f>
        <v>89</v>
      </c>
      <c r="AW580" s="1028">
        <f t="shared" ref="AW580:AW643" si="39">AX580-AV580</f>
        <v>15</v>
      </c>
      <c r="AX580" s="1028">
        <f>INDEX(V580:AG580,1,MATCH(Parametres!$B$3,V$1:AG$1,0))*IF(OR(C580="L",C580="S",C580="I"),-1,1)</f>
        <v>104</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28" t="str">
        <f t="shared" si="36"/>
        <v>H32300</v>
      </c>
      <c r="AK581" s="1028" t="str">
        <f t="shared" si="36"/>
        <v>VTE USAGES CERTIFIES</v>
      </c>
      <c r="AL581" s="1028">
        <f>IFERROR(INDEX(G581:R581,1,MATCH(Parametres!$B$3,G$1:R$1,0)-1)*IF(OR(F581="L",F581="S",F581="I"),-1,1),"")</f>
        <v>-365023.16</v>
      </c>
      <c r="AM581" s="1028">
        <f t="shared" si="37"/>
        <v>-77282.22000000003</v>
      </c>
      <c r="AN581" s="1028">
        <f>INDEX(G581:R581,1,MATCH(Parametres!$B$3,G$1:R$1,0))*IF(OR(F581="L",F581="S",F581="I"),-1,1)</f>
        <v>-442305.38</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3" t="str">
        <f t="shared" si="38"/>
        <v>H32300</v>
      </c>
      <c r="AU581" s="599" t="str">
        <f t="shared" si="38"/>
        <v>VTE USAGES CERTIFIES</v>
      </c>
      <c r="AV581" s="1028">
        <f>IFERROR(INDEX(V581:AG581,1,MATCH(Parametres!$B$3,V$1:AG$1,0)-1)*IF(OR(C581="L",C581="S",C581="I"),-1,1),"")</f>
        <v>15</v>
      </c>
      <c r="AW581" s="1028">
        <f t="shared" si="39"/>
        <v>3</v>
      </c>
      <c r="AX581" s="1028">
        <f>INDEX(V581:AG581,1,MATCH(Parametres!$B$3,V$1:AG$1,0))*IF(OR(C581="L",C581="S",C581="I"),-1,1)</f>
        <v>18</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28" t="str">
        <f t="shared" si="36"/>
        <v>H32400</v>
      </c>
      <c r="AK582" s="1028" t="str">
        <f t="shared" si="36"/>
        <v>VTE OCC CERTIF HYUNDAI</v>
      </c>
      <c r="AL582" s="1028">
        <f>IFERROR(INDEX(G582:R582,1,MATCH(Parametres!$B$3,G$1:R$1,0)-1)*IF(OR(F582="L",F582="S",F582="I"),-1,1),"")</f>
        <v>0</v>
      </c>
      <c r="AM582" s="1028">
        <f t="shared" si="37"/>
        <v>0</v>
      </c>
      <c r="AN582" s="1028">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3" t="str">
        <f t="shared" si="38"/>
        <v>H32400</v>
      </c>
      <c r="AU582" s="599" t="str">
        <f t="shared" si="38"/>
        <v>VTE OCC CERTIF HYUNDAI</v>
      </c>
      <c r="AV582" s="1028">
        <f>IFERROR(INDEX(V582:AG582,1,MATCH(Parametres!$B$3,V$1:AG$1,0)-1)*IF(OR(C582="L",C582="S",C582="I"),-1,1),"")</f>
        <v>0</v>
      </c>
      <c r="AW582" s="1028">
        <f t="shared" si="39"/>
        <v>0</v>
      </c>
      <c r="AX582" s="1028">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28" t="str">
        <f t="shared" si="36"/>
        <v>H32500</v>
      </c>
      <c r="AK583" s="1028" t="str">
        <f t="shared" si="36"/>
        <v>VTE OCC DETAIL</v>
      </c>
      <c r="AL583" s="1028">
        <f>IFERROR(INDEX(G583:R583,1,MATCH(Parametres!$B$3,G$1:R$1,0)-1)*IF(OR(F583="L",F583="S",F583="I"),-1,1),"")</f>
        <v>-140311.47</v>
      </c>
      <c r="AM583" s="1028">
        <f t="shared" si="37"/>
        <v>-55840.139999999985</v>
      </c>
      <c r="AN583" s="1028">
        <f>INDEX(G583:R583,1,MATCH(Parametres!$B$3,G$1:R$1,0))*IF(OR(F583="L",F583="S",F583="I"),-1,1)</f>
        <v>-196151.61</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3" t="str">
        <f t="shared" si="38"/>
        <v>H32500</v>
      </c>
      <c r="AU583" s="599" t="str">
        <f t="shared" si="38"/>
        <v>VTE OCC DETAIL</v>
      </c>
      <c r="AV583" s="1028">
        <f>IFERROR(INDEX(V583:AG583,1,MATCH(Parametres!$B$3,V$1:AG$1,0)-1)*IF(OR(C583="L",C583="S",C583="I"),-1,1),"")</f>
        <v>6</v>
      </c>
      <c r="AW583" s="1028">
        <f t="shared" si="39"/>
        <v>2</v>
      </c>
      <c r="AX583" s="1028">
        <f>INDEX(V583:AG583,1,MATCH(Parametres!$B$3,V$1:AG$1,0))*IF(OR(C583="L",C583="S",C583="I"),-1,1)</f>
        <v>8</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28" t="str">
        <f t="shared" si="36"/>
        <v>H32600</v>
      </c>
      <c r="AK584" s="1028" t="str">
        <f t="shared" si="36"/>
        <v>REMISE EN ETAT VEH OCCASS</v>
      </c>
      <c r="AL584" s="1028">
        <f>IFERROR(INDEX(G584:R584,1,MATCH(Parametres!$B$3,G$1:R$1,0)-1)*IF(OR(F584="L",F584="S",F584="I"),-1,1),"")</f>
        <v>0</v>
      </c>
      <c r="AM584" s="1028">
        <f t="shared" si="37"/>
        <v>0</v>
      </c>
      <c r="AN584" s="1028">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3" t="str">
        <f t="shared" si="38"/>
        <v>H32600</v>
      </c>
      <c r="AU584" s="599" t="str">
        <f t="shared" si="38"/>
        <v>REMISE EN ETAT VEH OCCASS</v>
      </c>
      <c r="AV584" s="1028">
        <f>IFERROR(INDEX(V584:AG584,1,MATCH(Parametres!$B$3,V$1:AG$1,0)-1)*IF(OR(C584="L",C584="S",C584="I"),-1,1),"")</f>
        <v>0</v>
      </c>
      <c r="AW584" s="1028">
        <f t="shared" si="39"/>
        <v>0</v>
      </c>
      <c r="AX584" s="1028">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28" t="str">
        <f t="shared" si="36"/>
        <v>H32700</v>
      </c>
      <c r="AK585" s="1028" t="str">
        <f t="shared" si="36"/>
        <v>VTE OCC AUTRE DETAIL</v>
      </c>
      <c r="AL585" s="1028">
        <f>IFERROR(INDEX(G585:R585,1,MATCH(Parametres!$B$3,G$1:R$1,0)-1)*IF(OR(F585="L",F585="S",F585="I"),-1,1),"")</f>
        <v>-37400</v>
      </c>
      <c r="AM585" s="1028">
        <f t="shared" si="37"/>
        <v>0</v>
      </c>
      <c r="AN585" s="1028">
        <f>INDEX(G585:R585,1,MATCH(Parametres!$B$3,G$1:R$1,0))*IF(OR(F585="L",F585="S",F585="I"),-1,1)</f>
        <v>-37400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3" t="str">
        <f t="shared" si="38"/>
        <v>H32700</v>
      </c>
      <c r="AU585" s="599" t="str">
        <f t="shared" si="38"/>
        <v>VTE OCC AUTRE DETAIL</v>
      </c>
      <c r="AV585" s="1028">
        <f>IFERROR(INDEX(V585:AG585,1,MATCH(Parametres!$B$3,V$1:AG$1,0)-1)*IF(OR(C585="L",C585="S",C585="I"),-1,1),"")</f>
        <v>1</v>
      </c>
      <c r="AW585" s="1028">
        <f t="shared" si="39"/>
        <v>0</v>
      </c>
      <c r="AX585" s="1028">
        <f>INDEX(V585:AG585,1,MATCH(Parametres!$B$3,V$1:AG$1,0))*IF(OR(C585="L",C585="S",C585="I"),-1,1)</f>
        <v>1</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28" t="str">
        <f t="shared" si="36"/>
        <v>H32800</v>
      </c>
      <c r="AK586" s="1028" t="str">
        <f t="shared" si="36"/>
        <v>REMISE ETAT VEH OCC AUTRE</v>
      </c>
      <c r="AL586" s="1028">
        <f>IFERROR(INDEX(G586:R586,1,MATCH(Parametres!$B$3,G$1:R$1,0)-1)*IF(OR(F586="L",F586="S",F586="I"),-1,1),"")</f>
        <v>0</v>
      </c>
      <c r="AM586" s="1028">
        <f t="shared" si="37"/>
        <v>0</v>
      </c>
      <c r="AN586" s="1028">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3" t="str">
        <f t="shared" si="38"/>
        <v>H32800</v>
      </c>
      <c r="AU586" s="599" t="str">
        <f t="shared" si="38"/>
        <v>REMISE ETAT VEH OCC AUTRE</v>
      </c>
      <c r="AV586" s="1028">
        <f>IFERROR(INDEX(V586:AG586,1,MATCH(Parametres!$B$3,V$1:AG$1,0)-1)*IF(OR(C586="L",C586="S",C586="I"),-1,1),"")</f>
        <v>0</v>
      </c>
      <c r="AW586" s="1028">
        <f t="shared" si="39"/>
        <v>0</v>
      </c>
      <c r="AX586" s="1028">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28" t="str">
        <f t="shared" si="36"/>
        <v>H32900</v>
      </c>
      <c r="AK587" s="1028" t="str">
        <f t="shared" si="36"/>
        <v>VTE ACCOMODATION</v>
      </c>
      <c r="AL587" s="1028">
        <f>IFERROR(INDEX(G587:R587,1,MATCH(Parametres!$B$3,G$1:R$1,0)-1)*IF(OR(F587="L",F587="S",F587="I"),-1,1),"")</f>
        <v>-349498.77</v>
      </c>
      <c r="AM587" s="1028">
        <f t="shared" si="37"/>
        <v>-25500</v>
      </c>
      <c r="AN587" s="1028">
        <f>INDEX(G587:R587,1,MATCH(Parametres!$B$3,G$1:R$1,0))*IF(OR(F587="L",F587="S",F587="I"),-1,1)</f>
        <v>-374998.77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3" t="str">
        <f t="shared" si="38"/>
        <v>H32900</v>
      </c>
      <c r="AU587" s="599" t="str">
        <f t="shared" si="38"/>
        <v>VTE ACCOMODATION</v>
      </c>
      <c r="AV587" s="1028">
        <f>IFERROR(INDEX(V587:AG587,1,MATCH(Parametres!$B$3,V$1:AG$1,0)-1)*IF(OR(C587="L",C587="S",C587="I"),-1,1),"")</f>
        <v>17</v>
      </c>
      <c r="AW587" s="1028">
        <f t="shared" si="39"/>
        <v>1</v>
      </c>
      <c r="AX587" s="1028">
        <f>INDEX(V587:AG587,1,MATCH(Parametres!$B$3,V$1:AG$1,0))*IF(OR(C587="L",C587="S",C587="I"),-1,1)</f>
        <v>18</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28" t="str">
        <f t="shared" si="36"/>
        <v>H32950</v>
      </c>
      <c r="AK588" s="1028" t="str">
        <f t="shared" si="36"/>
        <v>DIS INC GENESIS SUV</v>
      </c>
      <c r="AL588" s="1028">
        <f>IFERROR(INDEX(G588:R588,1,MATCH(Parametres!$B$3,G$1:R$1,0)-1)*IF(OR(F588="L",F588="S",F588="I"),-1,1),"")</f>
        <v>0</v>
      </c>
      <c r="AM588" s="1028">
        <f t="shared" si="37"/>
        <v>0</v>
      </c>
      <c r="AN588" s="1028">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3" t="str">
        <f t="shared" si="38"/>
        <v>H32950</v>
      </c>
      <c r="AU588" s="599" t="str">
        <f t="shared" si="38"/>
        <v>DIS INC GENESIS SUV</v>
      </c>
      <c r="AV588" s="1028">
        <f>IFERROR(INDEX(V588:AG588,1,MATCH(Parametres!$B$3,V$1:AG$1,0)-1)*IF(OR(C588="L",C588="S",C588="I"),-1,1),"")</f>
        <v>0</v>
      </c>
      <c r="AW588" s="1028">
        <f t="shared" si="39"/>
        <v>0</v>
      </c>
      <c r="AX588" s="1028">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28" t="str">
        <f t="shared" si="36"/>
        <v>H32999</v>
      </c>
      <c r="AK589" s="1028" t="str">
        <f t="shared" si="36"/>
        <v>ECHANGE CONCESSIONNAIRE</v>
      </c>
      <c r="AL589" s="1028">
        <f>IFERROR(INDEX(G589:R589,1,MATCH(Parametres!$B$3,G$1:R$1,0)-1)*IF(OR(F589="L",F589="S",F589="I"),-1,1),"")</f>
        <v>-3086602.27</v>
      </c>
      <c r="AM589" s="1028">
        <f t="shared" si="37"/>
        <v>-1067845.31</v>
      </c>
      <c r="AN589" s="1028">
        <f>INDEX(G589:R589,1,MATCH(Parametres!$B$3,G$1:R$1,0))*IF(OR(F589="L",F589="S",F589="I"),-1,1)</f>
        <v>-4154447.58</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3" t="str">
        <f t="shared" si="38"/>
        <v>H32999</v>
      </c>
      <c r="AU589" s="599" t="str">
        <f t="shared" si="38"/>
        <v>ECHANGE CONCESSIONNAIRE</v>
      </c>
      <c r="AV589" s="1028">
        <f>IFERROR(INDEX(V589:AG589,1,MATCH(Parametres!$B$3,V$1:AG$1,0)-1)*IF(OR(C589="L",C589="S",C589="I"),-1,1),"")</f>
        <v>72</v>
      </c>
      <c r="AW589" s="1028">
        <f t="shared" si="39"/>
        <v>27</v>
      </c>
      <c r="AX589" s="1028">
        <f>INDEX(V589:AG589,1,MATCH(Parametres!$B$3,V$1:AG$1,0))*IF(OR(C589="L",C589="S",C589="I"),-1,1)</f>
        <v>99</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28" t="str">
        <f t="shared" si="36"/>
        <v>H33000</v>
      </c>
      <c r="AK590" s="1028" t="str">
        <f t="shared" si="36"/>
        <v>VTE ELANTRA</v>
      </c>
      <c r="AL590" s="1028">
        <f>IFERROR(INDEX(G590:R590,1,MATCH(Parametres!$B$3,G$1:R$1,0)-1)*IF(OR(F590="L",F590="S",F590="I"),-1,1),"")</f>
        <v>0</v>
      </c>
      <c r="AM590" s="1028">
        <f t="shared" si="37"/>
        <v>0</v>
      </c>
      <c r="AN590" s="1028">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3" t="str">
        <f t="shared" si="38"/>
        <v>H33000</v>
      </c>
      <c r="AU590" s="599" t="str">
        <f t="shared" si="38"/>
        <v>VTE ELANTRA</v>
      </c>
      <c r="AV590" s="1028">
        <f>IFERROR(INDEX(V590:AG590,1,MATCH(Parametres!$B$3,V$1:AG$1,0)-1)*IF(OR(C590="L",C590="S",C590="I"),-1,1),"")</f>
        <v>0</v>
      </c>
      <c r="AW590" s="1028">
        <f t="shared" si="39"/>
        <v>0</v>
      </c>
      <c r="AX590" s="1028">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28" t="str">
        <f t="shared" si="36"/>
        <v>H33200</v>
      </c>
      <c r="AK591" s="1028" t="str">
        <f t="shared" si="36"/>
        <v>VTE OCC EN GROS</v>
      </c>
      <c r="AL591" s="1028">
        <f>IFERROR(INDEX(G591:R591,1,MATCH(Parametres!$B$3,G$1:R$1,0)-1)*IF(OR(F591="L",F591="S",F591="I"),-1,1),"")</f>
        <v>-667154</v>
      </c>
      <c r="AM591" s="1028">
        <f t="shared" si="37"/>
        <v>0</v>
      </c>
      <c r="AN591" s="1028">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3" t="str">
        <f t="shared" si="38"/>
        <v>H33200</v>
      </c>
      <c r="AU591" s="599" t="str">
        <f t="shared" si="38"/>
        <v>VTE OCC EN GROS</v>
      </c>
      <c r="AV591" s="1028">
        <f>IFERROR(INDEX(V591:AG591,1,MATCH(Parametres!$B$3,V$1:AG$1,0)-1)*IF(OR(C591="L",C591="S",C591="I"),-1,1),"")</f>
        <v>43</v>
      </c>
      <c r="AW591" s="1028">
        <f t="shared" si="39"/>
        <v>0</v>
      </c>
      <c r="AX591" s="1028">
        <f>INDEX(V591:AG591,1,MATCH(Parametres!$B$3,V$1:AG$1,0))*IF(OR(C591="L",C591="S",C591="I"),-1,1)</f>
        <v>43</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28" t="str">
        <f t="shared" si="36"/>
        <v>H33201</v>
      </c>
      <c r="AK592" s="1028" t="str">
        <f t="shared" si="36"/>
        <v>VTE EBLOCK - EN GROS</v>
      </c>
      <c r="AL592" s="1028">
        <f>IFERROR(INDEX(G592:R592,1,MATCH(Parametres!$B$3,G$1:R$1,0)-1)*IF(OR(F592="L",F592="S",F592="I"),-1,1),"")</f>
        <v>-5717347.8399999999</v>
      </c>
      <c r="AM592" s="1028">
        <f t="shared" si="37"/>
        <v>-617175</v>
      </c>
      <c r="AN592" s="1028">
        <f>INDEX(G592:R592,1,MATCH(Parametres!$B$3,G$1:R$1,0))*IF(OR(F592="L",F592="S",F592="I"),-1,1)</f>
        <v>-6334522.8399999999</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3" t="str">
        <f t="shared" si="38"/>
        <v>H33201</v>
      </c>
      <c r="AU592" s="599" t="str">
        <f t="shared" si="38"/>
        <v>VTE EBLOCK - EN GROS</v>
      </c>
      <c r="AV592" s="1028">
        <f>IFERROR(INDEX(V592:AG592,1,MATCH(Parametres!$B$3,V$1:AG$1,0)-1)*IF(OR(C592="L",C592="S",C592="I"),-1,1),"")</f>
        <v>338</v>
      </c>
      <c r="AW592" s="1028">
        <f t="shared" si="39"/>
        <v>46</v>
      </c>
      <c r="AX592" s="1028">
        <f>INDEX(V592:AG592,1,MATCH(Parametres!$B$3,V$1:AG$1,0))*IF(OR(C592="L",C592="S",C592="I"),-1,1)</f>
        <v>384</v>
      </c>
      <c r="AY592" s="598" t="s">
        <v>337</v>
      </c>
      <c r="AZ592" s="598" t="str">
        <f>+VLOOKUP($AJ592,Data_Validation!$A:$E,5,0)</f>
        <v>Oui</v>
      </c>
    </row>
    <row r="593" spans="1:52" ht="15" customHeight="1">
      <c r="A593" s="832" t="s">
        <v>1150</v>
      </c>
      <c r="B593" s="832">
        <v>2025</v>
      </c>
      <c r="C593" s="832" t="s">
        <v>2329</v>
      </c>
      <c r="D593" s="832" t="s">
        <v>2720</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28" t="str">
        <f t="shared" si="36"/>
        <v>H33202</v>
      </c>
      <c r="AK593" s="1028" t="str">
        <f t="shared" si="36"/>
        <v>WHOLESALE PAT</v>
      </c>
      <c r="AL593" s="1028">
        <f>IFERROR(INDEX(G593:R593,1,MATCH(Parametres!$B$3,G$1:R$1,0)-1)*IF(OR(F593="L",F593="S",F593="I"),-1,1),"")</f>
        <v>0</v>
      </c>
      <c r="AM593" s="1028">
        <f t="shared" si="37"/>
        <v>0</v>
      </c>
      <c r="AN593" s="1028">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3" t="str">
        <f t="shared" si="38"/>
        <v>H33202</v>
      </c>
      <c r="AU593" s="599" t="str">
        <f t="shared" si="38"/>
        <v>WHOLESALE PAT</v>
      </c>
      <c r="AV593" s="1028">
        <f>IFERROR(INDEX(V593:AG593,1,MATCH(Parametres!$B$3,V$1:AG$1,0)-1)*IF(OR(C593="L",C593="S",C593="I"),-1,1),"")</f>
        <v>0</v>
      </c>
      <c r="AW593" s="1028">
        <f t="shared" si="39"/>
        <v>0</v>
      </c>
      <c r="AX593" s="1028">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28" t="str">
        <f t="shared" si="36"/>
        <v>H33300</v>
      </c>
      <c r="AK594" s="1028" t="str">
        <f t="shared" si="36"/>
        <v>VTE USAGE RACHAT LOCATION</v>
      </c>
      <c r="AL594" s="1028">
        <f>IFERROR(INDEX(G594:R594,1,MATCH(Parametres!$B$3,G$1:R$1,0)-1)*IF(OR(F594="L",F594="S",F594="I"),-1,1),"")</f>
        <v>0</v>
      </c>
      <c r="AM594" s="1028">
        <f t="shared" si="37"/>
        <v>0</v>
      </c>
      <c r="AN594" s="1028">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3" t="str">
        <f t="shared" si="38"/>
        <v>H33300</v>
      </c>
      <c r="AU594" s="599" t="str">
        <f t="shared" si="38"/>
        <v>VTE USAGE RACHAT LOCATION</v>
      </c>
      <c r="AV594" s="1028">
        <f>IFERROR(INDEX(V594:AG594,1,MATCH(Parametres!$B$3,V$1:AG$1,0)-1)*IF(OR(C594="L",C594="S",C594="I"),-1,1),"")</f>
        <v>0</v>
      </c>
      <c r="AW594" s="1028">
        <f t="shared" si="39"/>
        <v>0</v>
      </c>
      <c r="AX594" s="1028">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28" t="str">
        <f t="shared" si="36"/>
        <v>H33310</v>
      </c>
      <c r="AK595" s="1028" t="str">
        <f t="shared" si="36"/>
        <v>VTE P.P.H./REVENU FINANCE</v>
      </c>
      <c r="AL595" s="1028">
        <f>IFERROR(INDEX(G595:R595,1,MATCH(Parametres!$B$3,G$1:R$1,0)-1)*IF(OR(F595="L",F595="S",F595="I"),-1,1),"")</f>
        <v>0</v>
      </c>
      <c r="AM595" s="1028">
        <f t="shared" si="37"/>
        <v>0</v>
      </c>
      <c r="AN595" s="1028">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3" t="str">
        <f t="shared" si="38"/>
        <v>H33310</v>
      </c>
      <c r="AU595" s="599" t="str">
        <f t="shared" si="38"/>
        <v>VTE P.P.H./REVENU FINANCE</v>
      </c>
      <c r="AV595" s="1028">
        <f>IFERROR(INDEX(V595:AG595,1,MATCH(Parametres!$B$3,V$1:AG$1,0)-1)*IF(OR(C595="L",C595="S",C595="I"),-1,1),"")</f>
        <v>0</v>
      </c>
      <c r="AW595" s="1028">
        <f t="shared" si="39"/>
        <v>0</v>
      </c>
      <c r="AX595" s="1028">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28" t="str">
        <f t="shared" ref="AJ596:AK659" si="40">C596</f>
        <v>H33320</v>
      </c>
      <c r="AK596" s="1028" t="str">
        <f t="shared" si="40"/>
        <v>VTE ASSURANCE USAGES</v>
      </c>
      <c r="AL596" s="1028">
        <f>IFERROR(INDEX(G596:R596,1,MATCH(Parametres!$B$3,G$1:R$1,0)-1)*IF(OR(F596="L",F596="S",F596="I"),-1,1),"")</f>
        <v>0</v>
      </c>
      <c r="AM596" s="1028">
        <f t="shared" si="37"/>
        <v>0</v>
      </c>
      <c r="AN596" s="1028">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3" t="str">
        <f t="shared" si="38"/>
        <v>H33320</v>
      </c>
      <c r="AU596" s="599" t="str">
        <f t="shared" si="38"/>
        <v>VTE ASSURANCE USAGES</v>
      </c>
      <c r="AV596" s="1028">
        <f>IFERROR(INDEX(V596:AG596,1,MATCH(Parametres!$B$3,V$1:AG$1,0)-1)*IF(OR(C596="L",C596="S",C596="I"),-1,1),"")</f>
        <v>0</v>
      </c>
      <c r="AW596" s="1028">
        <f t="shared" si="39"/>
        <v>0</v>
      </c>
      <c r="AX596" s="1028">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28" t="str">
        <f t="shared" si="40"/>
        <v>H33330</v>
      </c>
      <c r="AK597" s="1028" t="str">
        <f t="shared" si="40"/>
        <v>VTE OCC REVENU FINANCE</v>
      </c>
      <c r="AL597" s="1028">
        <f>IFERROR(INDEX(G597:R597,1,MATCH(Parametres!$B$3,G$1:R$1,0)-1)*IF(OR(F597="L",F597="S",F597="I"),-1,1),"")</f>
        <v>0</v>
      </c>
      <c r="AM597" s="1028">
        <f t="shared" si="37"/>
        <v>0</v>
      </c>
      <c r="AN597" s="1028">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3" t="str">
        <f t="shared" si="38"/>
        <v>H33330</v>
      </c>
      <c r="AU597" s="599" t="str">
        <f t="shared" si="38"/>
        <v>VTE OCC REVENU FINANCE</v>
      </c>
      <c r="AV597" s="1028">
        <f>IFERROR(INDEX(V597:AG597,1,MATCH(Parametres!$B$3,V$1:AG$1,0)-1)*IF(OR(C597="L",C597="S",C597="I"),-1,1),"")</f>
        <v>0</v>
      </c>
      <c r="AW597" s="1028">
        <f t="shared" si="39"/>
        <v>0</v>
      </c>
      <c r="AX597" s="1028">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8" t="str">
        <f t="shared" si="40"/>
        <v>H33340</v>
      </c>
      <c r="AK598" s="1028" t="str">
        <f t="shared" si="40"/>
        <v>VTE OCC CHIMIQUES</v>
      </c>
      <c r="AL598" s="1028">
        <f>IFERROR(INDEX(G598:R598,1,MATCH(Parametres!$B$3,G$1:R$1,0)-1)*IF(OR(F598="L",F598="S",F598="I"),-1,1),"")</f>
        <v>0</v>
      </c>
      <c r="AM598" s="1028">
        <f t="shared" si="37"/>
        <v>0</v>
      </c>
      <c r="AN598" s="1028">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3" t="str">
        <f t="shared" si="38"/>
        <v>H33340</v>
      </c>
      <c r="AU598" s="599" t="str">
        <f t="shared" si="38"/>
        <v>VTE OCC CHIMIQUES</v>
      </c>
      <c r="AV598" s="1028">
        <f>IFERROR(INDEX(V598:AG598,1,MATCH(Parametres!$B$3,V$1:AG$1,0)-1)*IF(OR(C598="L",C598="S",C598="I"),-1,1),"")</f>
        <v>0</v>
      </c>
      <c r="AW598" s="1028">
        <f t="shared" si="39"/>
        <v>0</v>
      </c>
      <c r="AX598" s="1028">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28" t="str">
        <f t="shared" si="40"/>
        <v>H33350</v>
      </c>
      <c r="AK599" s="1028" t="str">
        <f t="shared" si="40"/>
        <v>VTE OCC ANTIVOL</v>
      </c>
      <c r="AL599" s="1028">
        <f>IFERROR(INDEX(G599:R599,1,MATCH(Parametres!$B$3,G$1:R$1,0)-1)*IF(OR(F599="L",F599="S",F599="I"),-1,1),"")</f>
        <v>0</v>
      </c>
      <c r="AM599" s="1028">
        <f t="shared" si="37"/>
        <v>0</v>
      </c>
      <c r="AN599" s="1028">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3" t="str">
        <f t="shared" si="38"/>
        <v>H33350</v>
      </c>
      <c r="AU599" s="599" t="str">
        <f t="shared" si="38"/>
        <v>VTE OCC ANTIVOL</v>
      </c>
      <c r="AV599" s="1028">
        <f>IFERROR(INDEX(V599:AG599,1,MATCH(Parametres!$B$3,V$1:AG$1,0)-1)*IF(OR(C599="L",C599="S",C599="I"),-1,1),"")</f>
        <v>0</v>
      </c>
      <c r="AW599" s="1028">
        <f t="shared" si="39"/>
        <v>0</v>
      </c>
      <c r="AX599" s="1028">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8" t="str">
        <f t="shared" si="40"/>
        <v>H33360</v>
      </c>
      <c r="AK600" s="1028" t="str">
        <f t="shared" si="40"/>
        <v>VTE OCC AUTRE PRODUIT</v>
      </c>
      <c r="AL600" s="1028">
        <f>IFERROR(INDEX(G600:R600,1,MATCH(Parametres!$B$3,G$1:R$1,0)-1)*IF(OR(F600="L",F600="S",F600="I"),-1,1),"")</f>
        <v>0</v>
      </c>
      <c r="AM600" s="1028">
        <f t="shared" si="37"/>
        <v>0</v>
      </c>
      <c r="AN600" s="1028">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3" t="str">
        <f t="shared" si="38"/>
        <v>H33360</v>
      </c>
      <c r="AU600" s="599" t="str">
        <f t="shared" si="38"/>
        <v>VTE OCC AUTRE PRODUIT</v>
      </c>
      <c r="AV600" s="1028">
        <f>IFERROR(INDEX(V600:AG600,1,MATCH(Parametres!$B$3,V$1:AG$1,0)-1)*IF(OR(C600="L",C600="S",C600="I"),-1,1),"")</f>
        <v>0</v>
      </c>
      <c r="AW600" s="1028">
        <f t="shared" si="39"/>
        <v>0</v>
      </c>
      <c r="AX600" s="1028">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8" t="str">
        <f t="shared" si="40"/>
        <v>H33390</v>
      </c>
      <c r="AK601" s="1028" t="str">
        <f t="shared" si="40"/>
        <v>VTE OCC RACHAT CONT LOC</v>
      </c>
      <c r="AL601" s="1028">
        <f>IFERROR(INDEX(G601:R601,1,MATCH(Parametres!$B$3,G$1:R$1,0)-1)*IF(OR(F601="L",F601="S",F601="I"),-1,1),"")</f>
        <v>0</v>
      </c>
      <c r="AM601" s="1028">
        <f t="shared" si="37"/>
        <v>0</v>
      </c>
      <c r="AN601" s="1028">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3" t="str">
        <f t="shared" si="38"/>
        <v>H33390</v>
      </c>
      <c r="AU601" s="599" t="str">
        <f t="shared" si="38"/>
        <v>VTE OCC RACHAT CONT LOC</v>
      </c>
      <c r="AV601" s="1028">
        <f>IFERROR(INDEX(V601:AG601,1,MATCH(Parametres!$B$3,V$1:AG$1,0)-1)*IF(OR(C601="L",C601="S",C601="I"),-1,1),"")</f>
        <v>0</v>
      </c>
      <c r="AW601" s="1028">
        <f t="shared" si="39"/>
        <v>0</v>
      </c>
      <c r="AX601" s="1028">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28" t="str">
        <f t="shared" si="40"/>
        <v>H33400</v>
      </c>
      <c r="AK602" s="1028" t="str">
        <f t="shared" si="40"/>
        <v>VTE OCC MARQUG-ANTVOL-HPP</v>
      </c>
      <c r="AL602" s="1028">
        <f>IFERROR(INDEX(G602:R602,1,MATCH(Parametres!$B$3,G$1:R$1,0)-1)*IF(OR(F602="L",F602="S",F602="I"),-1,1),"")</f>
        <v>-91926</v>
      </c>
      <c r="AM602" s="1028">
        <f t="shared" si="37"/>
        <v>-14245</v>
      </c>
      <c r="AN602" s="1028">
        <f>INDEX(G602:R602,1,MATCH(Parametres!$B$3,G$1:R$1,0))*IF(OR(F602="L",F602="S",F602="I"),-1,1)</f>
        <v>-106171</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3" t="str">
        <f t="shared" si="38"/>
        <v>H33400</v>
      </c>
      <c r="AU602" s="599" t="str">
        <f t="shared" si="38"/>
        <v>VTE OCC MARQUG-ANTVOL-HPP</v>
      </c>
      <c r="AV602" s="1028">
        <f>IFERROR(INDEX(V602:AG602,1,MATCH(Parametres!$B$3,V$1:AG$1,0)-1)*IF(OR(C602="L",C602="S",C602="I"),-1,1),"")</f>
        <v>30</v>
      </c>
      <c r="AW602" s="1028">
        <f t="shared" si="39"/>
        <v>4</v>
      </c>
      <c r="AX602" s="1028">
        <f>INDEX(V602:AG602,1,MATCH(Parametres!$B$3,V$1:AG$1,0))*IF(OR(C602="L",C602="S",C602="I"),-1,1)</f>
        <v>34</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28" t="str">
        <f t="shared" si="40"/>
        <v>H33410</v>
      </c>
      <c r="AK603" s="1028" t="str">
        <f t="shared" si="40"/>
        <v>VTE OCC ASSURANCE</v>
      </c>
      <c r="AL603" s="1028">
        <f>IFERROR(INDEX(G603:R603,1,MATCH(Parametres!$B$3,G$1:R$1,0)-1)*IF(OR(F603="L",F603="S",F603="I"),-1,1),"")</f>
        <v>-15397.64</v>
      </c>
      <c r="AM603" s="1028">
        <f t="shared" si="37"/>
        <v>-6790.5</v>
      </c>
      <c r="AN603" s="1028">
        <f>INDEX(G603:R603,1,MATCH(Parametres!$B$3,G$1:R$1,0))*IF(OR(F603="L",F603="S",F603="I"),-1,1)</f>
        <v>-22188.14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3" t="str">
        <f t="shared" si="38"/>
        <v>H33410</v>
      </c>
      <c r="AU603" s="599" t="str">
        <f t="shared" si="38"/>
        <v>VTE OCC ASSURANCE</v>
      </c>
      <c r="AV603" s="1028">
        <f>IFERROR(INDEX(V603:AG603,1,MATCH(Parametres!$B$3,V$1:AG$1,0)-1)*IF(OR(C603="L",C603="S",C603="I"),-1,1),"")</f>
        <v>7</v>
      </c>
      <c r="AW603" s="1028">
        <f t="shared" si="39"/>
        <v>2</v>
      </c>
      <c r="AX603" s="1028">
        <f>INDEX(V603:AG603,1,MATCH(Parametres!$B$3,V$1:AG$1,0))*IF(OR(C603="L",C603="S",C603="I"),-1,1)</f>
        <v>9</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28" t="str">
        <f t="shared" si="40"/>
        <v>H33420</v>
      </c>
      <c r="AK604" s="1028" t="str">
        <f t="shared" si="40"/>
        <v>VTE OCC REVENU FINANCE</v>
      </c>
      <c r="AL604" s="1028">
        <f>IFERROR(INDEX(G604:R604,1,MATCH(Parametres!$B$3,G$1:R$1,0)-1)*IF(OR(F604="L",F604="S",F604="I"),-1,1),"")</f>
        <v>-15664.04</v>
      </c>
      <c r="AM604" s="1028">
        <f t="shared" si="37"/>
        <v>-2029.4399999999987</v>
      </c>
      <c r="AN604" s="1028">
        <f>INDEX(G604:R604,1,MATCH(Parametres!$B$3,G$1:R$1,0))*IF(OR(F604="L",F604="S",F604="I"),-1,1)</f>
        <v>-17693.48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3" t="str">
        <f t="shared" si="38"/>
        <v>H33420</v>
      </c>
      <c r="AU604" s="599" t="str">
        <f t="shared" si="38"/>
        <v>VTE OCC REVENU FINANCE</v>
      </c>
      <c r="AV604" s="1028">
        <f>IFERROR(INDEX(V604:AG604,1,MATCH(Parametres!$B$3,V$1:AG$1,0)-1)*IF(OR(C604="L",C604="S",C604="I"),-1,1),"")</f>
        <v>28</v>
      </c>
      <c r="AW604" s="1028">
        <f t="shared" si="39"/>
        <v>2</v>
      </c>
      <c r="AX604" s="1028">
        <f>INDEX(V604:AG604,1,MATCH(Parametres!$B$3,V$1:AG$1,0))*IF(OR(C604="L",C604="S",C604="I"),-1,1)</f>
        <v>30</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28" t="str">
        <f t="shared" si="40"/>
        <v>H33430</v>
      </c>
      <c r="AK605" s="1028" t="str">
        <f t="shared" si="40"/>
        <v>VTE OCC PRODUIT CHIMIQUE</v>
      </c>
      <c r="AL605" s="1028">
        <f>IFERROR(INDEX(G605:R605,1,MATCH(Parametres!$B$3,G$1:R$1,0)-1)*IF(OR(F605="L",F605="S",F605="I"),-1,1),"")</f>
        <v>-2247</v>
      </c>
      <c r="AM605" s="1028">
        <f t="shared" si="37"/>
        <v>-621</v>
      </c>
      <c r="AN605" s="1028">
        <f>INDEX(G605:R605,1,MATCH(Parametres!$B$3,G$1:R$1,0))*IF(OR(F605="L",F605="S",F605="I"),-1,1)</f>
        <v>-2868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3" t="str">
        <f t="shared" si="38"/>
        <v>H33430</v>
      </c>
      <c r="AU605" s="599" t="str">
        <f t="shared" si="38"/>
        <v>VTE OCC PRODUIT CHIMIQUE</v>
      </c>
      <c r="AV605" s="1028">
        <f>IFERROR(INDEX(V605:AG605,1,MATCH(Parametres!$B$3,V$1:AG$1,0)-1)*IF(OR(C605="L",C605="S",C605="I"),-1,1),"")</f>
        <v>3</v>
      </c>
      <c r="AW605" s="1028">
        <f t="shared" si="39"/>
        <v>1</v>
      </c>
      <c r="AX605" s="1028">
        <f>INDEX(V605:AG605,1,MATCH(Parametres!$B$3,V$1:AG$1,0))*IF(OR(C605="L",C605="S",C605="I"),-1,1)</f>
        <v>4</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28" t="str">
        <f t="shared" si="40"/>
        <v>H33440</v>
      </c>
      <c r="AK606" s="1028" t="str">
        <f t="shared" si="40"/>
        <v>VTE ASSURANCE ROUTIERE</v>
      </c>
      <c r="AL606" s="1028">
        <f>IFERROR(INDEX(G606:R606,1,MATCH(Parametres!$B$3,G$1:R$1,0)-1)*IF(OR(F606="L",F606="S",F606="I"),-1,1),"")</f>
        <v>-13870</v>
      </c>
      <c r="AM606" s="1028">
        <f t="shared" si="37"/>
        <v>-1966</v>
      </c>
      <c r="AN606" s="1028">
        <f>INDEX(G606:R606,1,MATCH(Parametres!$B$3,G$1:R$1,0))*IF(OR(F606="L",F606="S",F606="I"),-1,1)</f>
        <v>-15836</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3" t="str">
        <f t="shared" si="38"/>
        <v>H33440</v>
      </c>
      <c r="AU606" s="599" t="str">
        <f t="shared" si="38"/>
        <v>VTE ASSURANCE ROUTIERE</v>
      </c>
      <c r="AV606" s="1028">
        <f>IFERROR(INDEX(V606:AG606,1,MATCH(Parametres!$B$3,V$1:AG$1,0)-1)*IF(OR(C606="L",C606="S",C606="I"),-1,1),"")</f>
        <v>37</v>
      </c>
      <c r="AW606" s="1028">
        <f t="shared" si="39"/>
        <v>1</v>
      </c>
      <c r="AX606" s="1028">
        <f>INDEX(V606:AG606,1,MATCH(Parametres!$B$3,V$1:AG$1,0))*IF(OR(C606="L",C606="S",C606="I"),-1,1)</f>
        <v>38</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28" t="str">
        <f t="shared" si="40"/>
        <v>H33500</v>
      </c>
      <c r="AK607" s="1028" t="str">
        <f t="shared" si="40"/>
        <v>REEVALUATION DU STOCK</v>
      </c>
      <c r="AL607" s="1028">
        <f>IFERROR(INDEX(G607:R607,1,MATCH(Parametres!$B$3,G$1:R$1,0)-1)*IF(OR(F607="L",F607="S",F607="I"),-1,1),"")</f>
        <v>0</v>
      </c>
      <c r="AM607" s="1028">
        <f t="shared" si="37"/>
        <v>0</v>
      </c>
      <c r="AN607" s="1028">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3" t="str">
        <f t="shared" si="38"/>
        <v>H33500</v>
      </c>
      <c r="AU607" s="599" t="str">
        <f t="shared" si="38"/>
        <v>REEVALUATION DU STOCK</v>
      </c>
      <c r="AV607" s="1028">
        <f>IFERROR(INDEX(V607:AG607,1,MATCH(Parametres!$B$3,V$1:AG$1,0)-1)*IF(OR(C607="L",C607="S",C607="I"),-1,1),"")</f>
        <v>0</v>
      </c>
      <c r="AW607" s="1028">
        <f t="shared" si="39"/>
        <v>0</v>
      </c>
      <c r="AX607" s="1028">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28" t="str">
        <f t="shared" si="40"/>
        <v>H33700</v>
      </c>
      <c r="AK608" s="1028" t="str">
        <f t="shared" si="40"/>
        <v>VTE SANTA CRUZ</v>
      </c>
      <c r="AL608" s="1028">
        <f>IFERROR(INDEX(G608:R608,1,MATCH(Parametres!$B$3,G$1:R$1,0)-1)*IF(OR(F608="L",F608="S",F608="I"),-1,1),"")</f>
        <v>0</v>
      </c>
      <c r="AM608" s="1028">
        <f t="shared" si="37"/>
        <v>-46245.62</v>
      </c>
      <c r="AN608" s="1028">
        <f>INDEX(G608:R608,1,MATCH(Parametres!$B$3,G$1:R$1,0))*IF(OR(F608="L",F608="S",F608="I"),-1,1)</f>
        <v>-46245.62</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3" t="str">
        <f t="shared" si="38"/>
        <v>H33700</v>
      </c>
      <c r="AU608" s="599" t="str">
        <f t="shared" si="38"/>
        <v>VTE SANTA CRUZ</v>
      </c>
      <c r="AV608" s="1028">
        <f>IFERROR(INDEX(V608:AG608,1,MATCH(Parametres!$B$3,V$1:AG$1,0)-1)*IF(OR(C608="L",C608="S",C608="I"),-1,1),"")</f>
        <v>0</v>
      </c>
      <c r="AW608" s="1028">
        <f t="shared" si="39"/>
        <v>1</v>
      </c>
      <c r="AX608" s="1028">
        <f>INDEX(V608:AG608,1,MATCH(Parametres!$B$3,V$1:AG$1,0))*IF(OR(C608="L",C608="S",C608="I"),-1,1)</f>
        <v>1</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28" t="str">
        <f t="shared" si="40"/>
        <v>H33800</v>
      </c>
      <c r="AK609" s="1028" t="str">
        <f t="shared" si="40"/>
        <v>VTE IONIQ 5</v>
      </c>
      <c r="AL609" s="1028">
        <f>IFERROR(INDEX(G609:R609,1,MATCH(Parametres!$B$3,G$1:R$1,0)-1)*IF(OR(F609="L",F609="S",F609="I"),-1,1),"")</f>
        <v>-4623233.1500000004</v>
      </c>
      <c r="AM609" s="1028">
        <f t="shared" si="37"/>
        <v>0</v>
      </c>
      <c r="AN609" s="1028">
        <f>INDEX(G609:R609,1,MATCH(Parametres!$B$3,G$1:R$1,0))*IF(OR(F609="L",F609="S",F609="I"),-1,1)</f>
        <v>-4623233.1500000004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3" t="str">
        <f t="shared" si="38"/>
        <v>H33800</v>
      </c>
      <c r="AU609" s="599" t="str">
        <f t="shared" si="38"/>
        <v>VTE IONIQ 5</v>
      </c>
      <c r="AV609" s="1028">
        <f>IFERROR(INDEX(V609:AG609,1,MATCH(Parametres!$B$3,V$1:AG$1,0)-1)*IF(OR(C609="L",C609="S",C609="I"),-1,1),"")</f>
        <v>77</v>
      </c>
      <c r="AW609" s="1028">
        <f t="shared" si="39"/>
        <v>0</v>
      </c>
      <c r="AX609" s="1028">
        <f>INDEX(V609:AG609,1,MATCH(Parametres!$B$3,V$1:AG$1,0))*IF(OR(C609="L",C609="S",C609="I"),-1,1)</f>
        <v>77</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28" t="str">
        <f t="shared" si="40"/>
        <v>H34200</v>
      </c>
      <c r="AK610" s="1028" t="str">
        <f t="shared" si="40"/>
        <v>VTE IONIQ 6</v>
      </c>
      <c r="AL610" s="1028">
        <f>IFERROR(INDEX(G610:R610,1,MATCH(Parametres!$B$3,G$1:R$1,0)-1)*IF(OR(F610="L",F610="S",F610="I"),-1,1),"")</f>
        <v>-750548.99</v>
      </c>
      <c r="AM610" s="1028">
        <f t="shared" si="37"/>
        <v>-165992.91000000003</v>
      </c>
      <c r="AN610" s="1028">
        <f>INDEX(G610:R610,1,MATCH(Parametres!$B$3,G$1:R$1,0))*IF(OR(F610="L",F610="S",F610="I"),-1,1)</f>
        <v>-916541.9</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3" t="str">
        <f t="shared" si="38"/>
        <v>H34200</v>
      </c>
      <c r="AU610" s="599" t="str">
        <f t="shared" si="38"/>
        <v>VTE IONIQ 6</v>
      </c>
      <c r="AV610" s="1028">
        <f>IFERROR(INDEX(V610:AG610,1,MATCH(Parametres!$B$3,V$1:AG$1,0)-1)*IF(OR(C610="L",C610="S",C610="I"),-1,1),"")</f>
        <v>13</v>
      </c>
      <c r="AW610" s="1028">
        <f t="shared" si="39"/>
        <v>3</v>
      </c>
      <c r="AX610" s="1028">
        <f>INDEX(V610:AG610,1,MATCH(Parametres!$B$3,V$1:AG$1,0))*IF(OR(C610="L",C610="S",C610="I"),-1,1)</f>
        <v>16</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28" t="str">
        <f t="shared" si="40"/>
        <v>H34300</v>
      </c>
      <c r="AK611" s="1028" t="str">
        <f t="shared" si="40"/>
        <v>VTE IONIQ 5</v>
      </c>
      <c r="AL611" s="1028">
        <f>IFERROR(INDEX(G611:R611,1,MATCH(Parametres!$B$3,G$1:R$1,0)-1)*IF(OR(F611="L",F611="S",F611="I"),-1,1),"")</f>
        <v>0</v>
      </c>
      <c r="AM611" s="1032">
        <f t="shared" si="37"/>
        <v>0</v>
      </c>
      <c r="AN611" s="1028">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3" t="str">
        <f t="shared" si="38"/>
        <v>H34300</v>
      </c>
      <c r="AU611" s="599" t="str">
        <f t="shared" si="38"/>
        <v>VTE IONIQ 5</v>
      </c>
      <c r="AV611" s="1028">
        <f>IFERROR(INDEX(V611:AG611,1,MATCH(Parametres!$B$3,V$1:AG$1,0)-1)*IF(OR(C611="L",C611="S",C611="I"),-1,1),"")</f>
        <v>0</v>
      </c>
      <c r="AW611" s="1028">
        <f t="shared" si="39"/>
        <v>0</v>
      </c>
      <c r="AX611" s="1028">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28" t="str">
        <f t="shared" si="40"/>
        <v>H34400</v>
      </c>
      <c r="AK612" s="1028" t="str">
        <f t="shared" si="40"/>
        <v>VTE IONIQ 9</v>
      </c>
      <c r="AL612" s="1028">
        <f>IFERROR(INDEX(G612:R612,1,MATCH(Parametres!$B$3,G$1:R$1,0)-1)*IF(OR(F612="L",F612="S",F612="I"),-1,1),"")</f>
        <v>-370577.99</v>
      </c>
      <c r="AM612" s="1032">
        <f t="shared" si="37"/>
        <v>-169654.44000000006</v>
      </c>
      <c r="AN612" s="1028">
        <f>INDEX(G612:R612,1,MATCH(Parametres!$B$3,G$1:R$1,0))*IF(OR(F612="L",F612="S",F612="I"),-1,1)</f>
        <v>-540232.43000000005</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3" t="str">
        <f t="shared" si="38"/>
        <v>H34400</v>
      </c>
      <c r="AU612" s="599" t="str">
        <f t="shared" si="38"/>
        <v>VTE IONIQ 9</v>
      </c>
      <c r="AV612" s="1028">
        <f>IFERROR(INDEX(V612:AG612,1,MATCH(Parametres!$B$3,V$1:AG$1,0)-1)*IF(OR(C612="L",C612="S",C612="I"),-1,1),"")</f>
        <v>5</v>
      </c>
      <c r="AW612" s="1028">
        <f t="shared" si="39"/>
        <v>2</v>
      </c>
      <c r="AX612" s="1028">
        <f>INDEX(V612:AG612,1,MATCH(Parametres!$B$3,V$1:AG$1,0))*IF(OR(C612="L",C612="S",C612="I"),-1,1)</f>
        <v>7</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28" t="str">
        <f t="shared" si="40"/>
        <v>H35000</v>
      </c>
      <c r="AK613" s="1028" t="str">
        <f t="shared" si="40"/>
        <v>VTE PCS - COMPTOIR - GROS</v>
      </c>
      <c r="AL613" s="1028">
        <f>IFERROR(INDEX(G613:R613,1,MATCH(Parametres!$B$3,G$1:R$1,0)-1)*IF(OR(F613="L",F613="S",F613="I"),-1,1),"")</f>
        <v>-2774352.66</v>
      </c>
      <c r="AM613" s="1028">
        <f t="shared" si="37"/>
        <v>-346815.04999999981</v>
      </c>
      <c r="AN613" s="1028">
        <f>INDEX(G613:R613,1,MATCH(Parametres!$B$3,G$1:R$1,0))*IF(OR(F613="L",F613="S",F613="I"),-1,1)</f>
        <v>-3121167.71</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3" t="str">
        <f t="shared" si="38"/>
        <v>H35000</v>
      </c>
      <c r="AU613" s="599" t="str">
        <f t="shared" si="38"/>
        <v>VTE PCS - COMPTOIR - GROS</v>
      </c>
      <c r="AV613" s="1028">
        <f>IFERROR(INDEX(V613:AG613,1,MATCH(Parametres!$B$3,V$1:AG$1,0)-1)*IF(OR(C613="L",C613="S",C613="I"),-1,1),"")</f>
        <v>7474</v>
      </c>
      <c r="AW613" s="1028">
        <f t="shared" si="39"/>
        <v>759</v>
      </c>
      <c r="AX613" s="1028">
        <f>INDEX(V613:AG613,1,MATCH(Parametres!$B$3,V$1:AG$1,0))*IF(OR(C613="L",C613="S",C613="I"),-1,1)</f>
        <v>8233</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28" t="str">
        <f t="shared" si="40"/>
        <v>H35200</v>
      </c>
      <c r="AK614" s="1028" t="str">
        <f t="shared" si="40"/>
        <v>VTE PCS COMPTOIR - DETAIL</v>
      </c>
      <c r="AL614" s="1028">
        <f>IFERROR(INDEX(G614:R614,1,MATCH(Parametres!$B$3,G$1:R$1,0)-1)*IF(OR(F614="L",F614="S",F614="I"),-1,1),"")</f>
        <v>-63567.61</v>
      </c>
      <c r="AM614" s="1032">
        <f t="shared" si="37"/>
        <v>-10345.270000000004</v>
      </c>
      <c r="AN614" s="1028">
        <f>INDEX(G614:R614,1,MATCH(Parametres!$B$3,G$1:R$1,0))*IF(OR(F614="L",F614="S",F614="I"),-1,1)</f>
        <v>-73912.88</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3" t="str">
        <f t="shared" si="38"/>
        <v>H35200</v>
      </c>
      <c r="AU614" s="599" t="str">
        <f t="shared" si="38"/>
        <v>VTE PCS COMPTOIR - DETAIL</v>
      </c>
      <c r="AV614" s="1028">
        <f>IFERROR(INDEX(V614:AG614,1,MATCH(Parametres!$B$3,V$1:AG$1,0)-1)*IF(OR(C614="L",C614="S",C614="I"),-1,1),"")</f>
        <v>591</v>
      </c>
      <c r="AW614" s="1028">
        <f t="shared" si="39"/>
        <v>92</v>
      </c>
      <c r="AX614" s="1028">
        <f>INDEX(V614:AG614,1,MATCH(Parametres!$B$3,V$1:AG$1,0))*IF(OR(C614="L",C614="S",C614="I"),-1,1)</f>
        <v>683</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28" t="str">
        <f t="shared" si="40"/>
        <v>H35300</v>
      </c>
      <c r="AK615" s="1028" t="str">
        <f t="shared" si="40"/>
        <v>VTE ACCESS DETAIL</v>
      </c>
      <c r="AL615" s="1028">
        <f>IFERROR(INDEX(G615:R615,1,MATCH(Parametres!$B$3,G$1:R$1,0)-1)*IF(OR(F615="L",F615="S",F615="I"),-1,1),"")</f>
        <v>-150598.6</v>
      </c>
      <c r="AM615" s="1028">
        <f t="shared" si="37"/>
        <v>-20297.899999999994</v>
      </c>
      <c r="AN615" s="1028">
        <f>INDEX(G615:R615,1,MATCH(Parametres!$B$3,G$1:R$1,0))*IF(OR(F615="L",F615="S",F615="I"),-1,1)</f>
        <v>-170896.5</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3" t="str">
        <f t="shared" si="38"/>
        <v>H35300</v>
      </c>
      <c r="AU615" s="599" t="str">
        <f t="shared" si="38"/>
        <v>VTE ACCESS DETAIL</v>
      </c>
      <c r="AV615" s="1028">
        <f>IFERROR(INDEX(V615:AG615,1,MATCH(Parametres!$B$3,V$1:AG$1,0)-1)*IF(OR(C615="L",C615="S",C615="I"),-1,1),"")</f>
        <v>970</v>
      </c>
      <c r="AW615" s="1028">
        <f t="shared" si="39"/>
        <v>115</v>
      </c>
      <c r="AX615" s="1028">
        <f>INDEX(V615:AG615,1,MATCH(Parametres!$B$3,V$1:AG$1,0))*IF(OR(C615="L",C615="S",C615="I"),-1,1)</f>
        <v>1085</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28" t="str">
        <f t="shared" si="40"/>
        <v>H35400</v>
      </c>
      <c r="AK616" s="1028" t="str">
        <f t="shared" si="40"/>
        <v>VTE PCS B.R CLIENT - MEC</v>
      </c>
      <c r="AL616" s="1028">
        <f>IFERROR(INDEX(G616:R616,1,MATCH(Parametres!$B$3,G$1:R$1,0)-1)*IF(OR(F616="L",F616="S",F616="I"),-1,1),"")</f>
        <v>-560923.84</v>
      </c>
      <c r="AM616" s="1028">
        <f t="shared" si="37"/>
        <v>-50979.060000000056</v>
      </c>
      <c r="AN616" s="1028">
        <f>INDEX(G616:R616,1,MATCH(Parametres!$B$3,G$1:R$1,0))*IF(OR(F616="L",F616="S",F616="I"),-1,1)</f>
        <v>-611902.9</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3" t="str">
        <f t="shared" si="38"/>
        <v>H35400</v>
      </c>
      <c r="AU616" s="599" t="str">
        <f t="shared" si="38"/>
        <v>VTE PCS B.R CLIENT - MEC</v>
      </c>
      <c r="AV616" s="1028">
        <f>IFERROR(INDEX(V616:AG616,1,MATCH(Parametres!$B$3,V$1:AG$1,0)-1)*IF(OR(C616="L",C616="S",C616="I"),-1,1),"")</f>
        <v>3948</v>
      </c>
      <c r="AW616" s="1028">
        <f t="shared" si="39"/>
        <v>407</v>
      </c>
      <c r="AX616" s="1028">
        <f>INDEX(V616:AG616,1,MATCH(Parametres!$B$3,V$1:AG$1,0))*IF(OR(C616="L",C616="S",C616="I"),-1,1)</f>
        <v>4355</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28" t="str">
        <f t="shared" si="40"/>
        <v>H35410</v>
      </c>
      <c r="AK617" s="1028" t="str">
        <f t="shared" si="40"/>
        <v>VTE PIECES DETAIL HPP</v>
      </c>
      <c r="AL617" s="1028">
        <f>IFERROR(INDEX(G617:R617,1,MATCH(Parametres!$B$3,G$1:R$1,0)-1)*IF(OR(F617="L",F617="S",F617="I"),-1,1),"")</f>
        <v>0</v>
      </c>
      <c r="AM617" s="1028">
        <f t="shared" si="37"/>
        <v>0</v>
      </c>
      <c r="AN617" s="1028">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3" t="str">
        <f t="shared" si="38"/>
        <v>H35410</v>
      </c>
      <c r="AU617" s="599" t="str">
        <f t="shared" si="38"/>
        <v>VTE PIECES DETAIL HPP</v>
      </c>
      <c r="AV617" s="1028">
        <f>IFERROR(INDEX(V617:AG617,1,MATCH(Parametres!$B$3,V$1:AG$1,0)-1)*IF(OR(C617="L",C617="S",C617="I"),-1,1),"")</f>
        <v>0</v>
      </c>
      <c r="AW617" s="1028">
        <f t="shared" si="39"/>
        <v>0</v>
      </c>
      <c r="AX617" s="1028">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28" t="str">
        <f t="shared" si="40"/>
        <v>H35500</v>
      </c>
      <c r="AK618" s="1028" t="str">
        <f t="shared" si="40"/>
        <v>VTE PCS B.R CLIENT - CARR</v>
      </c>
      <c r="AL618" s="1028">
        <f>IFERROR(INDEX(G618:R618,1,MATCH(Parametres!$B$3,G$1:R$1,0)-1)*IF(OR(F618="L",F618="S",F618="I"),-1,1),"")</f>
        <v>0</v>
      </c>
      <c r="AM618" s="1028">
        <f t="shared" si="37"/>
        <v>0</v>
      </c>
      <c r="AN618" s="1028">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3" t="str">
        <f t="shared" si="38"/>
        <v>H35500</v>
      </c>
      <c r="AU618" s="599" t="str">
        <f t="shared" si="38"/>
        <v>VTE PCS B.R CLIENT - CARR</v>
      </c>
      <c r="AV618" s="1028">
        <f>IFERROR(INDEX(V618:AG618,1,MATCH(Parametres!$B$3,V$1:AG$1,0)-1)*IF(OR(C618="L",C618="S",C618="I"),-1,1),"")</f>
        <v>0</v>
      </c>
      <c r="AW618" s="1028">
        <f t="shared" si="39"/>
        <v>0</v>
      </c>
      <c r="AX618" s="1028">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28" t="str">
        <f t="shared" si="40"/>
        <v>H35600</v>
      </c>
      <c r="AK619" s="1028" t="str">
        <f t="shared" si="40"/>
        <v>VTE PCS B.R GARANTIE -MEC</v>
      </c>
      <c r="AL619" s="1028">
        <f>IFERROR(INDEX(G619:R619,1,MATCH(Parametres!$B$3,G$1:R$1,0)-1)*IF(OR(F619="L",F619="S",F619="I"),-1,1),"")</f>
        <v>-851777.41</v>
      </c>
      <c r="AM619" s="1028">
        <f t="shared" si="37"/>
        <v>-178267.08999999997</v>
      </c>
      <c r="AN619" s="1028">
        <f>INDEX(G619:R619,1,MATCH(Parametres!$B$3,G$1:R$1,0))*IF(OR(F619="L",F619="S",F619="I"),-1,1)</f>
        <v>-1030044.5</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3" t="str">
        <f t="shared" si="38"/>
        <v>H35600</v>
      </c>
      <c r="AU619" s="599" t="str">
        <f t="shared" si="38"/>
        <v>VTE PCS B.R GARANTIE -MEC</v>
      </c>
      <c r="AV619" s="1028">
        <f>IFERROR(INDEX(V619:AG619,1,MATCH(Parametres!$B$3,V$1:AG$1,0)-1)*IF(OR(C619="L",C619="S",C619="I"),-1,1),"")</f>
        <v>1709</v>
      </c>
      <c r="AW619" s="1028">
        <f t="shared" si="39"/>
        <v>267</v>
      </c>
      <c r="AX619" s="1028">
        <f>INDEX(V619:AG619,1,MATCH(Parametres!$B$3,V$1:AG$1,0))*IF(OR(C619="L",C619="S",C619="I"),-1,1)</f>
        <v>1976</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28" t="str">
        <f t="shared" si="40"/>
        <v>H35800</v>
      </c>
      <c r="AK620" s="1028" t="str">
        <f t="shared" si="40"/>
        <v>VTE PCS B.R INTERNE -MEC</v>
      </c>
      <c r="AL620" s="1028">
        <f>IFERROR(INDEX(G620:R620,1,MATCH(Parametres!$B$3,G$1:R$1,0)-1)*IF(OR(F620="L",F620="S",F620="I"),-1,1),"")</f>
        <v>-64391.11</v>
      </c>
      <c r="AM620" s="1028">
        <f t="shared" si="37"/>
        <v>-12386.569999999992</v>
      </c>
      <c r="AN620" s="1028">
        <f>INDEX(G620:R620,1,MATCH(Parametres!$B$3,G$1:R$1,0))*IF(OR(F620="L",F620="S",F620="I"),-1,1)</f>
        <v>-76777.679999999993</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3" t="str">
        <f t="shared" si="38"/>
        <v>H35800</v>
      </c>
      <c r="AU620" s="599" t="str">
        <f t="shared" si="38"/>
        <v>VTE PCS B.R INTERNE -MEC</v>
      </c>
      <c r="AV620" s="1028">
        <f>IFERROR(INDEX(V620:AG620,1,MATCH(Parametres!$B$3,V$1:AG$1,0)-1)*IF(OR(C620="L",C620="S",C620="I"),-1,1),"")</f>
        <v>974</v>
      </c>
      <c r="AW620" s="1028">
        <f t="shared" si="39"/>
        <v>108</v>
      </c>
      <c r="AX620" s="1028">
        <f>INDEX(V620:AG620,1,MATCH(Parametres!$B$3,V$1:AG$1,0))*IF(OR(C620="L",C620="S",C620="I"),-1,1)</f>
        <v>1082</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28" t="str">
        <f t="shared" si="40"/>
        <v>H36000</v>
      </c>
      <c r="AK621" s="1028" t="str">
        <f t="shared" si="40"/>
        <v>VTE PIECES DIVERSES (AUTO</v>
      </c>
      <c r="AL621" s="1028">
        <f>IFERROR(INDEX(G621:R621,1,MATCH(Parametres!$B$3,G$1:R$1,0)-1)*IF(OR(F621="L",F621="S",F621="I"),-1,1),"")</f>
        <v>0</v>
      </c>
      <c r="AM621" s="1028">
        <f t="shared" si="37"/>
        <v>0</v>
      </c>
      <c r="AN621" s="1028">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3" t="str">
        <f t="shared" si="38"/>
        <v>H36000</v>
      </c>
      <c r="AU621" s="599" t="str">
        <f t="shared" si="38"/>
        <v>VTE PIECES DIVERSES (AUTO</v>
      </c>
      <c r="AV621" s="1028">
        <f>IFERROR(INDEX(V621:AG621,1,MATCH(Parametres!$B$3,V$1:AG$1,0)-1)*IF(OR(C621="L",C621="S",C621="I"),-1,1),"")</f>
        <v>0</v>
      </c>
      <c r="AW621" s="1028">
        <f t="shared" si="39"/>
        <v>0</v>
      </c>
      <c r="AX621" s="1028">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28" t="str">
        <f t="shared" si="40"/>
        <v>H36200</v>
      </c>
      <c r="AK622" s="1028" t="str">
        <f t="shared" si="40"/>
        <v>VTE PNEUS</v>
      </c>
      <c r="AL622" s="1028">
        <f>IFERROR(INDEX(G622:R622,1,MATCH(Parametres!$B$3,G$1:R$1,0)-1)*IF(OR(F622="L",F622="S",F622="I"),-1,1),"")</f>
        <v>-334282.03999999998</v>
      </c>
      <c r="AM622" s="1028">
        <f t="shared" si="37"/>
        <v>-42801.280000000028</v>
      </c>
      <c r="AN622" s="1028">
        <f>INDEX(G622:R622,1,MATCH(Parametres!$B$3,G$1:R$1,0))*IF(OR(F622="L",F622="S",F622="I"),-1,1)</f>
        <v>-377083.32</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3" t="str">
        <f t="shared" si="38"/>
        <v>H36200</v>
      </c>
      <c r="AU622" s="599" t="str">
        <f t="shared" si="38"/>
        <v>VTE PNEUS</v>
      </c>
      <c r="AV622" s="1028">
        <f>IFERROR(INDEX(V622:AG622,1,MATCH(Parametres!$B$3,V$1:AG$1,0)-1)*IF(OR(C622="L",C622="S",C622="I"),-1,1),"")</f>
        <v>413</v>
      </c>
      <c r="AW622" s="1028">
        <f t="shared" si="39"/>
        <v>54</v>
      </c>
      <c r="AX622" s="1028">
        <f>INDEX(V622:AG622,1,MATCH(Parametres!$B$3,V$1:AG$1,0))*IF(OR(C622="L",C622="S",C622="I"),-1,1)</f>
        <v>467</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28" t="str">
        <f t="shared" si="40"/>
        <v>H36300</v>
      </c>
      <c r="AK623" s="1028" t="str">
        <f t="shared" si="40"/>
        <v>ESCOMPTE PIECES (M.S.O)</v>
      </c>
      <c r="AL623" s="1028">
        <f>IFERROR(INDEX(G623:R623,1,MATCH(Parametres!$B$3,G$1:R$1,0)-1)*IF(OR(F623="L",F623="S",F623="I"),-1,1),"")</f>
        <v>0</v>
      </c>
      <c r="AM623" s="1028">
        <f t="shared" si="37"/>
        <v>0</v>
      </c>
      <c r="AN623" s="1028">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3" t="str">
        <f t="shared" si="38"/>
        <v>H36300</v>
      </c>
      <c r="AU623" s="599" t="str">
        <f t="shared" si="38"/>
        <v>ESCOMPTE PIECES (M.S.O)</v>
      </c>
      <c r="AV623" s="1028">
        <f>IFERROR(INDEX(V623:AG623,1,MATCH(Parametres!$B$3,V$1:AG$1,0)-1)*IF(OR(C623="L",C623="S",C623="I"),-1,1),"")</f>
        <v>0</v>
      </c>
      <c r="AW623" s="1028">
        <f t="shared" si="39"/>
        <v>0</v>
      </c>
      <c r="AX623" s="1028">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28" t="str">
        <f t="shared" si="40"/>
        <v>H36400</v>
      </c>
      <c r="AK624" s="1028" t="str">
        <f t="shared" si="40"/>
        <v>REGULARISATION D INV.</v>
      </c>
      <c r="AL624" s="1028">
        <f>IFERROR(INDEX(G624:R624,1,MATCH(Parametres!$B$3,G$1:R$1,0)-1)*IF(OR(F624="L",F624="S",F624="I"),-1,1),"")</f>
        <v>0</v>
      </c>
      <c r="AM624" s="1028">
        <f t="shared" si="37"/>
        <v>0</v>
      </c>
      <c r="AN624" s="1028">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3" t="str">
        <f t="shared" si="38"/>
        <v>H36400</v>
      </c>
      <c r="AU624" s="599" t="str">
        <f t="shared" si="38"/>
        <v>REGULARISATION D INV.</v>
      </c>
      <c r="AV624" s="1028">
        <f>IFERROR(INDEX(V624:AG624,1,MATCH(Parametres!$B$3,V$1:AG$1,0)-1)*IF(OR(C624="L",C624="S",C624="I"),-1,1),"")</f>
        <v>0</v>
      </c>
      <c r="AW624" s="1028">
        <f t="shared" si="39"/>
        <v>0</v>
      </c>
      <c r="AX624" s="1028">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28" t="str">
        <f t="shared" si="40"/>
        <v>H36500</v>
      </c>
      <c r="AK625" s="1028" t="str">
        <f t="shared" si="40"/>
        <v>VTE FOURN CARR/PEINTURE</v>
      </c>
      <c r="AL625" s="1028">
        <f>IFERROR(INDEX(G625:R625,1,MATCH(Parametres!$B$3,G$1:R$1,0)-1)*IF(OR(F625="L",F625="S",F625="I"),-1,1),"")</f>
        <v>0</v>
      </c>
      <c r="AM625" s="1028">
        <f t="shared" si="37"/>
        <v>0</v>
      </c>
      <c r="AN625" s="1028">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3" t="str">
        <f t="shared" si="38"/>
        <v>H36500</v>
      </c>
      <c r="AU625" s="599" t="str">
        <f t="shared" si="38"/>
        <v>VTE FOURN CARR/PEINTURE</v>
      </c>
      <c r="AV625" s="1028">
        <f>IFERROR(INDEX(V625:AG625,1,MATCH(Parametres!$B$3,V$1:AG$1,0)-1)*IF(OR(C625="L",C625="S",C625="I"),-1,1),"")</f>
        <v>0</v>
      </c>
      <c r="AW625" s="1028">
        <f t="shared" si="39"/>
        <v>0</v>
      </c>
      <c r="AX625" s="1028">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28" t="str">
        <f t="shared" si="40"/>
        <v>H37000</v>
      </c>
      <c r="AK626" s="1028" t="str">
        <f t="shared" si="40"/>
        <v>VTE M.O B.R CLIENT- MEC.</v>
      </c>
      <c r="AL626" s="1028">
        <f>IFERROR(INDEX(G626:R626,1,MATCH(Parametres!$B$3,G$1:R$1,0)-1)*IF(OR(F626="L",F626="S",F626="I"),-1,1),"")</f>
        <v>-795152.59</v>
      </c>
      <c r="AM626" s="1028">
        <f t="shared" si="37"/>
        <v>-67668.349999999977</v>
      </c>
      <c r="AN626" s="1028">
        <f>INDEX(G626:R626,1,MATCH(Parametres!$B$3,G$1:R$1,0))*IF(OR(F626="L",F626="S",F626="I"),-1,1)</f>
        <v>-862820.94</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3" t="str">
        <f t="shared" si="38"/>
        <v>H37000</v>
      </c>
      <c r="AU626" s="599" t="str">
        <f t="shared" si="38"/>
        <v>VTE M.O B.R CLIENT- MEC.</v>
      </c>
      <c r="AV626" s="1028">
        <f>IFERROR(INDEX(V626:AG626,1,MATCH(Parametres!$B$3,V$1:AG$1,0)-1)*IF(OR(C626="L",C626="S",C626="I"),-1,1),"")</f>
        <v>5681</v>
      </c>
      <c r="AW626" s="1028">
        <f t="shared" si="39"/>
        <v>564</v>
      </c>
      <c r="AX626" s="1028">
        <f>INDEX(V626:AG626,1,MATCH(Parametres!$B$3,V$1:AG$1,0))*IF(OR(C626="L",C626="S",C626="I"),-1,1)</f>
        <v>6245</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28" t="str">
        <f t="shared" si="40"/>
        <v>H37010</v>
      </c>
      <c r="AK627" s="1028" t="str">
        <f t="shared" si="40"/>
        <v>VTE MO HPP</v>
      </c>
      <c r="AL627" s="1028">
        <f>IFERROR(INDEX(G627:R627,1,MATCH(Parametres!$B$3,G$1:R$1,0)-1)*IF(OR(F627="L",F627="S",F627="I"),-1,1),"")</f>
        <v>0</v>
      </c>
      <c r="AM627" s="1028">
        <f t="shared" si="37"/>
        <v>0</v>
      </c>
      <c r="AN627" s="1028">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3" t="str">
        <f t="shared" si="38"/>
        <v>H37010</v>
      </c>
      <c r="AU627" s="599" t="str">
        <f t="shared" si="38"/>
        <v>VTE MO HPP</v>
      </c>
      <c r="AV627" s="1028">
        <f>IFERROR(INDEX(V627:AG627,1,MATCH(Parametres!$B$3,V$1:AG$1,0)-1)*IF(OR(C627="L",C627="S",C627="I"),-1,1),"")</f>
        <v>0</v>
      </c>
      <c r="AW627" s="1028">
        <f t="shared" si="39"/>
        <v>0</v>
      </c>
      <c r="AX627" s="1028">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28" t="str">
        <f t="shared" si="40"/>
        <v>H37100</v>
      </c>
      <c r="AK628" s="1028" t="str">
        <f t="shared" si="40"/>
        <v>VTE M.O B.R CLIENT- CARR</v>
      </c>
      <c r="AL628" s="1028">
        <f>IFERROR(INDEX(G628:R628,1,MATCH(Parametres!$B$3,G$1:R$1,0)-1)*IF(OR(F628="L",F628="S",F628="I"),-1,1),"")</f>
        <v>0</v>
      </c>
      <c r="AM628" s="1028">
        <f t="shared" si="37"/>
        <v>0</v>
      </c>
      <c r="AN628" s="1028">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3" t="str">
        <f t="shared" si="38"/>
        <v>H37100</v>
      </c>
      <c r="AU628" s="599" t="str">
        <f t="shared" si="38"/>
        <v>VTE M.O B.R CLIENT- CARR</v>
      </c>
      <c r="AV628" s="1028">
        <f>IFERROR(INDEX(V628:AG628,1,MATCH(Parametres!$B$3,V$1:AG$1,0)-1)*IF(OR(C628="L",C628="S",C628="I"),-1,1),"")</f>
        <v>0</v>
      </c>
      <c r="AW628" s="1028">
        <f t="shared" si="39"/>
        <v>0</v>
      </c>
      <c r="AX628" s="1028">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28" t="str">
        <f t="shared" si="40"/>
        <v>H37200</v>
      </c>
      <c r="AK629" s="1028" t="str">
        <f t="shared" si="40"/>
        <v>VTE M.O B.R GARANTIE- MEC</v>
      </c>
      <c r="AL629" s="1028">
        <f>IFERROR(INDEX(G629:R629,1,MATCH(Parametres!$B$3,G$1:R$1,0)-1)*IF(OR(F629="L",F629="S",F629="I"),-1,1),"")</f>
        <v>-413601.02</v>
      </c>
      <c r="AM629" s="1028">
        <f t="shared" si="37"/>
        <v>-53802.969999999972</v>
      </c>
      <c r="AN629" s="1028">
        <f>INDEX(G629:R629,1,MATCH(Parametres!$B$3,G$1:R$1,0))*IF(OR(F629="L",F629="S",F629="I"),-1,1)</f>
        <v>-467403.99</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3" t="str">
        <f t="shared" si="38"/>
        <v>H37200</v>
      </c>
      <c r="AU629" s="599" t="str">
        <f t="shared" si="38"/>
        <v>VTE M.O B.R GARANTIE- MEC</v>
      </c>
      <c r="AV629" s="1028">
        <f>IFERROR(INDEX(V629:AG629,1,MATCH(Parametres!$B$3,V$1:AG$1,0)-1)*IF(OR(C629="L",C629="S",C629="I"),-1,1),"")</f>
        <v>2364</v>
      </c>
      <c r="AW629" s="1028">
        <f t="shared" si="39"/>
        <v>335</v>
      </c>
      <c r="AX629" s="1028">
        <f>INDEX(V629:AG629,1,MATCH(Parametres!$B$3,V$1:AG$1,0))*IF(OR(C629="L",C629="S",C629="I"),-1,1)</f>
        <v>2699</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28" t="str">
        <f t="shared" si="40"/>
        <v>H37400</v>
      </c>
      <c r="AK630" s="1028" t="str">
        <f t="shared" si="40"/>
        <v>VTE M.O B.R INTERNE- MEC</v>
      </c>
      <c r="AL630" s="1028">
        <f>IFERROR(INDEX(G630:R630,1,MATCH(Parametres!$B$3,G$1:R$1,0)-1)*IF(OR(F630="L",F630="S",F630="I"),-1,1),"")</f>
        <v>-179423.89</v>
      </c>
      <c r="AM630" s="1028">
        <f t="shared" si="37"/>
        <v>-23876.28</v>
      </c>
      <c r="AN630" s="1028">
        <f>INDEX(G630:R630,1,MATCH(Parametres!$B$3,G$1:R$1,0))*IF(OR(F630="L",F630="S",F630="I"),-1,1)</f>
        <v>-203300.17</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3" t="str">
        <f t="shared" si="38"/>
        <v>H37400</v>
      </c>
      <c r="AU630" s="599" t="str">
        <f t="shared" si="38"/>
        <v>VTE M.O B.R INTERNE- MEC</v>
      </c>
      <c r="AV630" s="1028">
        <f>IFERROR(INDEX(V630:AG630,1,MATCH(Parametres!$B$3,V$1:AG$1,0)-1)*IF(OR(C630="L",C630="S",C630="I"),-1,1),"")</f>
        <v>1161</v>
      </c>
      <c r="AW630" s="1028">
        <f t="shared" si="39"/>
        <v>144</v>
      </c>
      <c r="AX630" s="1028">
        <f>INDEX(V630:AG630,1,MATCH(Parametres!$B$3,V$1:AG$1,0))*IF(OR(C630="L",C630="S",C630="I"),-1,1)</f>
        <v>1305</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28" t="str">
        <f t="shared" si="40"/>
        <v>H37500</v>
      </c>
      <c r="AK631" s="1028" t="str">
        <f t="shared" si="40"/>
        <v>VTE M.O B.R INTERNE- CARR</v>
      </c>
      <c r="AL631" s="1028">
        <f>IFERROR(INDEX(G631:R631,1,MATCH(Parametres!$B$3,G$1:R$1,0)-1)*IF(OR(F631="L",F631="S",F631="I"),-1,1),"")</f>
        <v>0</v>
      </c>
      <c r="AM631" s="1028">
        <f t="shared" si="37"/>
        <v>0</v>
      </c>
      <c r="AN631" s="1028">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3" t="str">
        <f t="shared" si="38"/>
        <v>H37500</v>
      </c>
      <c r="AU631" s="599" t="str">
        <f t="shared" si="38"/>
        <v>VTE M.O B.R INTERNE- CARR</v>
      </c>
      <c r="AV631" s="1028">
        <f>IFERROR(INDEX(V631:AG631,1,MATCH(Parametres!$B$3,V$1:AG$1,0)-1)*IF(OR(C631="L",C631="S",C631="I"),-1,1),"")</f>
        <v>0</v>
      </c>
      <c r="AW631" s="1028">
        <f t="shared" si="39"/>
        <v>0</v>
      </c>
      <c r="AX631" s="1028">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28" t="str">
        <f t="shared" si="40"/>
        <v>H37600</v>
      </c>
      <c r="AK632" s="1028" t="str">
        <f t="shared" si="40"/>
        <v>VTE M.O SOUS-TRAITANCE -</v>
      </c>
      <c r="AL632" s="1028">
        <f>IFERROR(INDEX(G632:R632,1,MATCH(Parametres!$B$3,G$1:R$1,0)-1)*IF(OR(F632="L",F632="S",F632="I"),-1,1),"")</f>
        <v>0</v>
      </c>
      <c r="AM632" s="1028">
        <f t="shared" si="37"/>
        <v>0</v>
      </c>
      <c r="AN632" s="1028">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3" t="str">
        <f t="shared" si="38"/>
        <v>H37600</v>
      </c>
      <c r="AU632" s="599" t="str">
        <f t="shared" si="38"/>
        <v>VTE M.O SOUS-TRAITANCE -</v>
      </c>
      <c r="AV632" s="1028">
        <f>IFERROR(INDEX(V632:AG632,1,MATCH(Parametres!$B$3,V$1:AG$1,0)-1)*IF(OR(C632="L",C632="S",C632="I"),-1,1),"")</f>
        <v>0</v>
      </c>
      <c r="AW632" s="1028">
        <f t="shared" si="39"/>
        <v>0</v>
      </c>
      <c r="AX632" s="1028">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28" t="str">
        <f t="shared" si="40"/>
        <v>H37610</v>
      </c>
      <c r="AK633" s="1028" t="str">
        <f t="shared" si="40"/>
        <v>S-TRAITANCE INTERNE CARR</v>
      </c>
      <c r="AL633" s="1028">
        <f>IFERROR(INDEX(G633:R633,1,MATCH(Parametres!$B$3,G$1:R$1,0)-1)*IF(OR(F633="L",F633="S",F633="I"),-1,1),"")</f>
        <v>0</v>
      </c>
      <c r="AM633" s="1028">
        <f t="shared" si="37"/>
        <v>0</v>
      </c>
      <c r="AN633" s="1028">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3" t="str">
        <f t="shared" si="38"/>
        <v>H37610</v>
      </c>
      <c r="AU633" s="599" t="str">
        <f t="shared" si="38"/>
        <v>S-TRAITANCE INTERNE CARR</v>
      </c>
      <c r="AV633" s="1028">
        <f>IFERROR(INDEX(V633:AG633,1,MATCH(Parametres!$B$3,V$1:AG$1,0)-1)*IF(OR(C633="L",C633="S",C633="I"),-1,1),"")</f>
        <v>0</v>
      </c>
      <c r="AW633" s="1028">
        <f t="shared" si="39"/>
        <v>0</v>
      </c>
      <c r="AX633" s="1028">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28" t="str">
        <f t="shared" si="40"/>
        <v>H37700</v>
      </c>
      <c r="AK634" s="1028" t="str">
        <f t="shared" si="40"/>
        <v>VTE M.O B.R GARANTIE- CAR</v>
      </c>
      <c r="AL634" s="1028">
        <f>IFERROR(INDEX(G634:R634,1,MATCH(Parametres!$B$3,G$1:R$1,0)-1)*IF(OR(F634="L",F634="S",F634="I"),-1,1),"")</f>
        <v>0</v>
      </c>
      <c r="AM634" s="1028">
        <f t="shared" si="37"/>
        <v>0</v>
      </c>
      <c r="AN634" s="1028">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3" t="str">
        <f t="shared" si="38"/>
        <v>H37700</v>
      </c>
      <c r="AU634" s="599" t="str">
        <f t="shared" si="38"/>
        <v>VTE M.O B.R GARANTIE- CAR</v>
      </c>
      <c r="AV634" s="1028">
        <f>IFERROR(INDEX(V634:AG634,1,MATCH(Parametres!$B$3,V$1:AG$1,0)-1)*IF(OR(C634="L",C634="S",C634="I"),-1,1),"")</f>
        <v>0</v>
      </c>
      <c r="AW634" s="1028">
        <f t="shared" si="39"/>
        <v>0</v>
      </c>
      <c r="AX634" s="1028">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28" t="str">
        <f t="shared" si="40"/>
        <v>H37800</v>
      </c>
      <c r="AK635" s="1028" t="str">
        <f t="shared" si="40"/>
        <v>VTE M.O DIVERSES (AUTOS)_</v>
      </c>
      <c r="AL635" s="1028">
        <f>IFERROR(INDEX(G635:R635,1,MATCH(Parametres!$B$3,G$1:R$1,0)-1)*IF(OR(F635="L",F635="S",F635="I"),-1,1),"")</f>
        <v>0</v>
      </c>
      <c r="AM635" s="1028">
        <f t="shared" si="37"/>
        <v>0</v>
      </c>
      <c r="AN635" s="1028">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3" t="str">
        <f t="shared" si="38"/>
        <v>H37800</v>
      </c>
      <c r="AU635" s="599" t="str">
        <f t="shared" si="38"/>
        <v>VTE M.O DIVERSES (AUTOS)_</v>
      </c>
      <c r="AV635" s="1028">
        <f>IFERROR(INDEX(V635:AG635,1,MATCH(Parametres!$B$3,V$1:AG$1,0)-1)*IF(OR(C635="L",C635="S",C635="I"),-1,1),"")</f>
        <v>0</v>
      </c>
      <c r="AW635" s="1028">
        <f t="shared" si="39"/>
        <v>0</v>
      </c>
      <c r="AX635" s="1028">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8" t="str">
        <f t="shared" si="40"/>
        <v>H38000</v>
      </c>
      <c r="AK636" s="1028" t="str">
        <f t="shared" si="40"/>
        <v>VTE TEMPS MORT MECANIQUE</v>
      </c>
      <c r="AL636" s="1028">
        <f>IFERROR(INDEX(G636:R636,1,MATCH(Parametres!$B$3,G$1:R$1,0)-1)*IF(OR(F636="L",F636="S",F636="I"),-1,1),"")</f>
        <v>0</v>
      </c>
      <c r="AM636" s="1028">
        <f t="shared" si="37"/>
        <v>0</v>
      </c>
      <c r="AN636" s="1028">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3" t="str">
        <f t="shared" si="38"/>
        <v>H38000</v>
      </c>
      <c r="AU636" s="599" t="str">
        <f t="shared" si="38"/>
        <v>VTE TEMPS MORT MECANIQUE</v>
      </c>
      <c r="AV636" s="1028">
        <f>IFERROR(INDEX(V636:AG636,1,MATCH(Parametres!$B$3,V$1:AG$1,0)-1)*IF(OR(C636="L",C636="S",C636="I"),-1,1),"")</f>
        <v>0</v>
      </c>
      <c r="AW636" s="1028">
        <f t="shared" si="39"/>
        <v>0</v>
      </c>
      <c r="AX636" s="1028">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8" t="str">
        <f t="shared" si="40"/>
        <v>H38100</v>
      </c>
      <c r="AK637" s="1028" t="str">
        <f t="shared" si="40"/>
        <v>VTE TEMPS MORT CARR</v>
      </c>
      <c r="AL637" s="1028">
        <f>IFERROR(INDEX(G637:R637,1,MATCH(Parametres!$B$3,G$1:R$1,0)-1)*IF(OR(F637="L",F637="S",F637="I"),-1,1),"")</f>
        <v>0</v>
      </c>
      <c r="AM637" s="1028">
        <f t="shared" si="37"/>
        <v>0</v>
      </c>
      <c r="AN637" s="1028">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3" t="str">
        <f t="shared" si="38"/>
        <v>H38100</v>
      </c>
      <c r="AU637" s="599" t="str">
        <f t="shared" si="38"/>
        <v>VTE TEMPS MORT CARR</v>
      </c>
      <c r="AV637" s="1028">
        <f>IFERROR(INDEX(V637:AG637,1,MATCH(Parametres!$B$3,V$1:AG$1,0)-1)*IF(OR(C637="L",C637="S",C637="I"),-1,1),"")</f>
        <v>0</v>
      </c>
      <c r="AW637" s="1028">
        <f t="shared" si="39"/>
        <v>0</v>
      </c>
      <c r="AX637" s="1028">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28" t="str">
        <f t="shared" si="40"/>
        <v>H38200</v>
      </c>
      <c r="AK638" s="1028" t="str">
        <f t="shared" si="40"/>
        <v>VTE M.O S-TRAITANCE -MEC</v>
      </c>
      <c r="AL638" s="1028">
        <f>IFERROR(INDEX(G638:R638,1,MATCH(Parametres!$B$3,G$1:R$1,0)-1)*IF(OR(F638="L",F638="S",F638="I"),-1,1),"")</f>
        <v>-353813.36</v>
      </c>
      <c r="AM638" s="1028">
        <f t="shared" si="37"/>
        <v>-38986.260000000009</v>
      </c>
      <c r="AN638" s="1028">
        <f>INDEX(G638:R638,1,MATCH(Parametres!$B$3,G$1:R$1,0))*IF(OR(F638="L",F638="S",F638="I"),-1,1)</f>
        <v>-392799.62</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3" t="str">
        <f t="shared" si="38"/>
        <v>H38200</v>
      </c>
      <c r="AU638" s="599" t="str">
        <f t="shared" si="38"/>
        <v>VTE M.O S-TRAITANCE -MEC</v>
      </c>
      <c r="AV638" s="1028">
        <f>IFERROR(INDEX(V638:AG638,1,MATCH(Parametres!$B$3,V$1:AG$1,0)-1)*IF(OR(C638="L",C638="S",C638="I"),-1,1),"")</f>
        <v>2016</v>
      </c>
      <c r="AW638" s="1028">
        <f t="shared" si="39"/>
        <v>180</v>
      </c>
      <c r="AX638" s="1028">
        <f>INDEX(V638:AG638,1,MATCH(Parametres!$B$3,V$1:AG$1,0))*IF(OR(C638="L",C638="S",C638="I"),-1,1)</f>
        <v>2196</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8" t="str">
        <f t="shared" si="40"/>
        <v>H38210</v>
      </c>
      <c r="AK639" s="1028" t="str">
        <f t="shared" si="40"/>
        <v>VTE SOUS TRAITANCE HPP</v>
      </c>
      <c r="AL639" s="1028">
        <f>IFERROR(INDEX(G639:R639,1,MATCH(Parametres!$B$3,G$1:R$1,0)-1)*IF(OR(F639="L",F639="S",F639="I"),-1,1),"")</f>
        <v>0</v>
      </c>
      <c r="AM639" s="1028">
        <f t="shared" si="37"/>
        <v>0</v>
      </c>
      <c r="AN639" s="1028">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3" t="str">
        <f t="shared" si="38"/>
        <v>H38210</v>
      </c>
      <c r="AU639" s="599" t="str">
        <f t="shared" si="38"/>
        <v>VTE SOUS TRAITANCE HPP</v>
      </c>
      <c r="AV639" s="1028">
        <f>IFERROR(INDEX(V639:AG639,1,MATCH(Parametres!$B$3,V$1:AG$1,0)-1)*IF(OR(C639="L",C639="S",C639="I"),-1,1),"")</f>
        <v>0</v>
      </c>
      <c r="AW639" s="1028">
        <f t="shared" si="39"/>
        <v>0</v>
      </c>
      <c r="AX639" s="1028">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28" t="str">
        <f t="shared" si="40"/>
        <v>H38300</v>
      </c>
      <c r="AK640" s="1028" t="str">
        <f t="shared" si="40"/>
        <v>VTE ENTREPOSAGE DE PNEU</v>
      </c>
      <c r="AL640" s="1028">
        <f>IFERROR(INDEX(G640:R640,1,MATCH(Parametres!$B$3,G$1:R$1,0)-1)*IF(OR(F640="L",F640="S",F640="I"),-1,1),"")</f>
        <v>0</v>
      </c>
      <c r="AM640" s="1028">
        <f t="shared" si="37"/>
        <v>0</v>
      </c>
      <c r="AN640" s="1028">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3" t="str">
        <f t="shared" si="38"/>
        <v>H38300</v>
      </c>
      <c r="AU640" s="599" t="str">
        <f t="shared" si="38"/>
        <v>VTE ENTREPOSAGE DE PNEU</v>
      </c>
      <c r="AV640" s="1028">
        <f>IFERROR(INDEX(V640:AG640,1,MATCH(Parametres!$B$3,V$1:AG$1,0)-1)*IF(OR(C640="L",C640="S",C640="I"),-1,1),"")</f>
        <v>0</v>
      </c>
      <c r="AW640" s="1028">
        <f t="shared" si="39"/>
        <v>0</v>
      </c>
      <c r="AX640" s="1028">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28" t="str">
        <f t="shared" si="40"/>
        <v>H38400</v>
      </c>
      <c r="AK641" s="1028" t="str">
        <f t="shared" si="40"/>
        <v>VTE HUILE</v>
      </c>
      <c r="AL641" s="1028">
        <f>IFERROR(INDEX(G641:R641,1,MATCH(Parametres!$B$3,G$1:R$1,0)-1)*IF(OR(F641="L",F641="S",F641="I"),-1,1),"")</f>
        <v>-125800.37</v>
      </c>
      <c r="AM641" s="1028">
        <f t="shared" si="37"/>
        <v>-12772.48000000001</v>
      </c>
      <c r="AN641" s="1028">
        <f>INDEX(G641:R641,1,MATCH(Parametres!$B$3,G$1:R$1,0))*IF(OR(F641="L",F641="S",F641="I"),-1,1)</f>
        <v>-138572.85</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3" t="str">
        <f t="shared" si="38"/>
        <v>H38400</v>
      </c>
      <c r="AU641" s="599" t="str">
        <f t="shared" si="38"/>
        <v>VTE HUILE</v>
      </c>
      <c r="AV641" s="1028">
        <f>IFERROR(INDEX(V641:AG641,1,MATCH(Parametres!$B$3,V$1:AG$1,0)-1)*IF(OR(C641="L",C641="S",C641="I"),-1,1),"")</f>
        <v>3013</v>
      </c>
      <c r="AW641" s="1028">
        <f t="shared" si="39"/>
        <v>329</v>
      </c>
      <c r="AX641" s="1028">
        <f>INDEX(V641:AG641,1,MATCH(Parametres!$B$3,V$1:AG$1,0))*IF(OR(C641="L",C641="S",C641="I"),-1,1)</f>
        <v>3342</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28" t="str">
        <f t="shared" si="40"/>
        <v>H38500</v>
      </c>
      <c r="AK642" s="1028" t="str">
        <f t="shared" si="40"/>
        <v>VTE ESSENCE</v>
      </c>
      <c r="AL642" s="1028">
        <f>IFERROR(INDEX(G642:R642,1,MATCH(Parametres!$B$3,G$1:R$1,0)-1)*IF(OR(F642="L",F642="S",F642="I"),-1,1),"")</f>
        <v>-37274.239999999998</v>
      </c>
      <c r="AM642" s="1028">
        <f t="shared" si="37"/>
        <v>-4740.4599999999991</v>
      </c>
      <c r="AN642" s="1028">
        <f>INDEX(G642:R642,1,MATCH(Parametres!$B$3,G$1:R$1,0))*IF(OR(F642="L",F642="S",F642="I"),-1,1)</f>
        <v>-42014.7</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3" t="str">
        <f t="shared" si="38"/>
        <v>H38500</v>
      </c>
      <c r="AU642" s="599" t="str">
        <f t="shared" si="38"/>
        <v>VTE ESSENCE</v>
      </c>
      <c r="AV642" s="1028">
        <f>IFERROR(INDEX(V642:AG642,1,MATCH(Parametres!$B$3,V$1:AG$1,0)-1)*IF(OR(C642="L",C642="S",C642="I"),-1,1),"")</f>
        <v>576</v>
      </c>
      <c r="AW642" s="1028">
        <f t="shared" si="39"/>
        <v>74</v>
      </c>
      <c r="AX642" s="1028">
        <f>INDEX(V642:AG642,1,MATCH(Parametres!$B$3,V$1:AG$1,0))*IF(OR(C642="L",C642="S",C642="I"),-1,1)</f>
        <v>650</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28" t="str">
        <f t="shared" si="40"/>
        <v>H39000</v>
      </c>
      <c r="AK643" s="1028" t="str">
        <f t="shared" si="40"/>
        <v>VTE REVENUS DE LOCATION</v>
      </c>
      <c r="AL643" s="1028">
        <f>IFERROR(INDEX(G643:R643,1,MATCH(Parametres!$B$3,G$1:R$1,0)-1)*IF(OR(F643="L",F643="S",F643="I"),-1,1),"")</f>
        <v>0</v>
      </c>
      <c r="AM643" s="1028">
        <f t="shared" si="37"/>
        <v>0</v>
      </c>
      <c r="AN643" s="1028">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3" t="str">
        <f t="shared" si="38"/>
        <v>H39000</v>
      </c>
      <c r="AU643" s="599" t="str">
        <f t="shared" si="38"/>
        <v>VTE REVENUS DE LOCATION</v>
      </c>
      <c r="AV643" s="1028">
        <f>IFERROR(INDEX(V643:AG643,1,MATCH(Parametres!$B$3,V$1:AG$1,0)-1)*IF(OR(C643="L",C643="S",C643="I"),-1,1),"")</f>
        <v>0</v>
      </c>
      <c r="AW643" s="1028">
        <f t="shared" si="39"/>
        <v>0</v>
      </c>
      <c r="AX643" s="1028">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28" t="str">
        <f t="shared" si="40"/>
        <v>H39100</v>
      </c>
      <c r="AK644" s="1028" t="str">
        <f t="shared" si="40"/>
        <v>REVENU LOCATION  CT &amp; LT</v>
      </c>
      <c r="AL644" s="1028">
        <f>IFERROR(INDEX(G644:R644,1,MATCH(Parametres!$B$3,G$1:R$1,0)-1)*IF(OR(F644="L",F644="S",F644="I"),-1,1),"")</f>
        <v>0</v>
      </c>
      <c r="AM644" s="1028">
        <f t="shared" ref="AM644:AM707" si="41">AN644-AL644</f>
        <v>0</v>
      </c>
      <c r="AN644" s="1028">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3" t="str">
        <f t="shared" ref="AT644:AU707" si="42">C644</f>
        <v>H39100</v>
      </c>
      <c r="AU644" s="599" t="str">
        <f t="shared" si="42"/>
        <v>REVENU LOCATION  CT &amp; LT</v>
      </c>
      <c r="AV644" s="1028">
        <f>IFERROR(INDEX(V644:AG644,1,MATCH(Parametres!$B$3,V$1:AG$1,0)-1)*IF(OR(C644="L",C644="S",C644="I"),-1,1),"")</f>
        <v>0</v>
      </c>
      <c r="AW644" s="1028">
        <f t="shared" ref="AW644:AW707" si="43">AX644-AV644</f>
        <v>0</v>
      </c>
      <c r="AX644" s="1028">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28" t="str">
        <f t="shared" si="40"/>
        <v>H39200</v>
      </c>
      <c r="AK645" s="1028" t="str">
        <f t="shared" si="40"/>
        <v>GAIN/PERTE DISPOSITION</v>
      </c>
      <c r="AL645" s="1028">
        <f>IFERROR(INDEX(G645:R645,1,MATCH(Parametres!$B$3,G$1:R$1,0)-1)*IF(OR(F645="L",F645="S",F645="I"),-1,1),"")</f>
        <v>0</v>
      </c>
      <c r="AM645" s="1028">
        <f t="shared" si="41"/>
        <v>0</v>
      </c>
      <c r="AN645" s="1028">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3" t="str">
        <f t="shared" si="42"/>
        <v>H39200</v>
      </c>
      <c r="AU645" s="599" t="str">
        <f t="shared" si="42"/>
        <v>GAIN/PERTE DISPOSITION</v>
      </c>
      <c r="AV645" s="1028">
        <f>IFERROR(INDEX(V645:AG645,1,MATCH(Parametres!$B$3,V$1:AG$1,0)-1)*IF(OR(C645="L",C645="S",C645="I"),-1,1),"")</f>
        <v>0</v>
      </c>
      <c r="AW645" s="1028">
        <f t="shared" si="43"/>
        <v>0</v>
      </c>
      <c r="AX645" s="1028">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28" t="str">
        <f t="shared" si="40"/>
        <v>H39300</v>
      </c>
      <c r="AK646" s="1028" t="str">
        <f t="shared" si="40"/>
        <v>AUTRE DEPARTEMENT</v>
      </c>
      <c r="AL646" s="1028">
        <f>IFERROR(INDEX(G646:R646,1,MATCH(Parametres!$B$3,G$1:R$1,0)-1)*IF(OR(F646="L",F646="S",F646="I"),-1,1),"")</f>
        <v>0</v>
      </c>
      <c r="AM646" s="1028">
        <f t="shared" si="41"/>
        <v>0</v>
      </c>
      <c r="AN646" s="1028">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3" t="str">
        <f t="shared" si="42"/>
        <v>H39300</v>
      </c>
      <c r="AU646" s="599" t="str">
        <f t="shared" si="42"/>
        <v>AUTRE DEPARTEMENT</v>
      </c>
      <c r="AV646" s="1028">
        <f>IFERROR(INDEX(V646:AG646,1,MATCH(Parametres!$B$3,V$1:AG$1,0)-1)*IF(OR(C646="L",C646="S",C646="I"),-1,1),"")</f>
        <v>0</v>
      </c>
      <c r="AW646" s="1028">
        <f t="shared" si="43"/>
        <v>0</v>
      </c>
      <c r="AX646" s="1028">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28" t="str">
        <f t="shared" si="40"/>
        <v>H39400</v>
      </c>
      <c r="AK647" s="1028" t="str">
        <f t="shared" si="40"/>
        <v>AUTRE DEPARTEMENT</v>
      </c>
      <c r="AL647" s="1028">
        <f>IFERROR(INDEX(G647:R647,1,MATCH(Parametres!$B$3,G$1:R$1,0)-1)*IF(OR(F647="L",F647="S",F647="I"),-1,1),"")</f>
        <v>0</v>
      </c>
      <c r="AM647" s="1028">
        <f t="shared" si="41"/>
        <v>0</v>
      </c>
      <c r="AN647" s="1028">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3" t="str">
        <f t="shared" si="42"/>
        <v>H39400</v>
      </c>
      <c r="AU647" s="599" t="str">
        <f t="shared" si="42"/>
        <v>AUTRE DEPARTEMENT</v>
      </c>
      <c r="AV647" s="1028">
        <f>IFERROR(INDEX(V647:AG647,1,MATCH(Parametres!$B$3,V$1:AG$1,0)-1)*IF(OR(C647="L",C647="S",C647="I"),-1,1),"")</f>
        <v>0</v>
      </c>
      <c r="AW647" s="1028">
        <f t="shared" si="43"/>
        <v>0</v>
      </c>
      <c r="AX647" s="1028">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8" t="str">
        <f t="shared" si="40"/>
        <v>H39500</v>
      </c>
      <c r="AK648" s="1028" t="str">
        <f t="shared" si="40"/>
        <v>AUTRE DEPARTEMENT</v>
      </c>
      <c r="AL648" s="1028">
        <f>IFERROR(INDEX(G648:R648,1,MATCH(Parametres!$B$3,G$1:R$1,0)-1)*IF(OR(F648="L",F648="S",F648="I"),-1,1),"")</f>
        <v>0</v>
      </c>
      <c r="AM648" s="1028">
        <f t="shared" si="41"/>
        <v>0</v>
      </c>
      <c r="AN648" s="1028">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3" t="str">
        <f t="shared" si="42"/>
        <v>H39500</v>
      </c>
      <c r="AU648" s="599" t="str">
        <f t="shared" si="42"/>
        <v>AUTRE DEPARTEMENT</v>
      </c>
      <c r="AV648" s="1028">
        <f>IFERROR(INDEX(V648:AG648,1,MATCH(Parametres!$B$3,V$1:AG$1,0)-1)*IF(OR(C648="L",C648="S",C648="I"),-1,1),"")</f>
        <v>0</v>
      </c>
      <c r="AW648" s="1028">
        <f t="shared" si="43"/>
        <v>0</v>
      </c>
      <c r="AX648" s="1028">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8" t="str">
        <f t="shared" si="40"/>
        <v>H39600</v>
      </c>
      <c r="AK649" s="1028" t="str">
        <f t="shared" si="40"/>
        <v>AUTRE DEPARTEMENT</v>
      </c>
      <c r="AL649" s="1028">
        <f>IFERROR(INDEX(G649:R649,1,MATCH(Parametres!$B$3,G$1:R$1,0)-1)*IF(OR(F649="L",F649="S",F649="I"),-1,1),"")</f>
        <v>0</v>
      </c>
      <c r="AM649" s="1028">
        <f t="shared" si="41"/>
        <v>0</v>
      </c>
      <c r="AN649" s="1028">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3" t="str">
        <f t="shared" si="42"/>
        <v>H39600</v>
      </c>
      <c r="AU649" s="599" t="str">
        <f t="shared" si="42"/>
        <v>AUTRE DEPARTEMENT</v>
      </c>
      <c r="AV649" s="1028">
        <f>IFERROR(INDEX(V649:AG649,1,MATCH(Parametres!$B$3,V$1:AG$1,0)-1)*IF(OR(C649="L",C649="S",C649="I"),-1,1),"")</f>
        <v>0</v>
      </c>
      <c r="AW649" s="1028">
        <f t="shared" si="43"/>
        <v>0</v>
      </c>
      <c r="AX649" s="1028">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8" t="str">
        <f t="shared" si="40"/>
        <v>H39700</v>
      </c>
      <c r="AK650" s="1028" t="str">
        <f t="shared" si="40"/>
        <v>AUTRE DEPARTEMENT</v>
      </c>
      <c r="AL650" s="1028">
        <f>IFERROR(INDEX(G650:R650,1,MATCH(Parametres!$B$3,G$1:R$1,0)-1)*IF(OR(F650="L",F650="S",F650="I"),-1,1),"")</f>
        <v>0</v>
      </c>
      <c r="AM650" s="1028">
        <f t="shared" si="41"/>
        <v>0</v>
      </c>
      <c r="AN650" s="1028">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3" t="str">
        <f t="shared" si="42"/>
        <v>H39700</v>
      </c>
      <c r="AU650" s="599" t="str">
        <f t="shared" si="42"/>
        <v>AUTRE DEPARTEMENT</v>
      </c>
      <c r="AV650" s="1028">
        <f>IFERROR(INDEX(V650:AG650,1,MATCH(Parametres!$B$3,V$1:AG$1,0)-1)*IF(OR(C650="L",C650="S",C650="I"),-1,1),"")</f>
        <v>0</v>
      </c>
      <c r="AW650" s="1028">
        <f t="shared" si="43"/>
        <v>0</v>
      </c>
      <c r="AX650" s="1028">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8" t="str">
        <f t="shared" si="40"/>
        <v>H39800</v>
      </c>
      <c r="AK651" s="1028" t="str">
        <f t="shared" si="40"/>
        <v>AUTRE DEPARTEMENT</v>
      </c>
      <c r="AL651" s="1028">
        <f>IFERROR(INDEX(G651:R651,1,MATCH(Parametres!$B$3,G$1:R$1,0)-1)*IF(OR(F651="L",F651="S",F651="I"),-1,1),"")</f>
        <v>0</v>
      </c>
      <c r="AM651" s="1028">
        <f t="shared" si="41"/>
        <v>0</v>
      </c>
      <c r="AN651" s="1028">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3" t="str">
        <f t="shared" si="42"/>
        <v>H39800</v>
      </c>
      <c r="AU651" s="599" t="str">
        <f t="shared" si="42"/>
        <v>AUTRE DEPARTEMENT</v>
      </c>
      <c r="AV651" s="1028">
        <f>IFERROR(INDEX(V651:AG651,1,MATCH(Parametres!$B$3,V$1:AG$1,0)-1)*IF(OR(C651="L",C651="S",C651="I"),-1,1),"")</f>
        <v>0</v>
      </c>
      <c r="AW651" s="1028">
        <f t="shared" si="43"/>
        <v>0</v>
      </c>
      <c r="AX651" s="1028">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8" t="str">
        <f t="shared" si="40"/>
        <v>H39900</v>
      </c>
      <c r="AK652" s="1028" t="str">
        <f t="shared" si="40"/>
        <v>AUTRE DEPARTEMENT</v>
      </c>
      <c r="AL652" s="1028">
        <f>IFERROR(INDEX(G652:R652,1,MATCH(Parametres!$B$3,G$1:R$1,0)-1)*IF(OR(F652="L",F652="S",F652="I"),-1,1),"")</f>
        <v>0</v>
      </c>
      <c r="AM652" s="1028">
        <f t="shared" si="41"/>
        <v>0</v>
      </c>
      <c r="AN652" s="1028">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3" t="str">
        <f t="shared" si="42"/>
        <v>H39900</v>
      </c>
      <c r="AU652" s="599" t="str">
        <f t="shared" si="42"/>
        <v>AUTRE DEPARTEMENT</v>
      </c>
      <c r="AV652" s="1028">
        <f>IFERROR(INDEX(V652:AG652,1,MATCH(Parametres!$B$3,V$1:AG$1,0)-1)*IF(OR(C652="L",C652="S",C652="I"),-1,1),"")</f>
        <v>0</v>
      </c>
      <c r="AW652" s="1028">
        <f t="shared" si="43"/>
        <v>0</v>
      </c>
      <c r="AX652" s="1028">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8" t="str">
        <f t="shared" si="40"/>
        <v>H40100</v>
      </c>
      <c r="AK653" s="1028" t="str">
        <f t="shared" si="40"/>
        <v>CT VEH NF ACCENT 4 PORTES</v>
      </c>
      <c r="AL653" s="1028">
        <f>IFERROR(INDEX(G653:R653,1,MATCH(Parametres!$B$3,G$1:R$1,0)-1)*IF(OR(F653="L",F653="S",F653="I"),-1,1),"")</f>
        <v>0</v>
      </c>
      <c r="AM653" s="1028">
        <f t="shared" si="41"/>
        <v>0</v>
      </c>
      <c r="AN653" s="1028">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3" t="str">
        <f t="shared" si="42"/>
        <v>H40100</v>
      </c>
      <c r="AU653" s="599" t="str">
        <f t="shared" si="42"/>
        <v>CT VEH NF ACCENT 4 PORTES</v>
      </c>
      <c r="AV653" s="1028">
        <f>IFERROR(INDEX(V653:AG653,1,MATCH(Parametres!$B$3,V$1:AG$1,0)-1)*IF(OR(C653="L",C653="S",C653="I"),-1,1),"")</f>
        <v>0</v>
      </c>
      <c r="AW653" s="1028">
        <f t="shared" si="43"/>
        <v>0</v>
      </c>
      <c r="AX653" s="1028">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8" t="str">
        <f t="shared" si="40"/>
        <v>H40101</v>
      </c>
      <c r="AK654" s="1028" t="str">
        <f t="shared" si="40"/>
        <v>CT ACCENT BERLINE 4P</v>
      </c>
      <c r="AL654" s="1028">
        <f>IFERROR(INDEX(G654:R654,1,MATCH(Parametres!$B$3,G$1:R$1,0)-1)*IF(OR(F654="L",F654="S",F654="I"),-1,1),"")</f>
        <v>0</v>
      </c>
      <c r="AM654" s="1028">
        <f t="shared" si="41"/>
        <v>0</v>
      </c>
      <c r="AN654" s="1028">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3" t="str">
        <f t="shared" si="42"/>
        <v>H40101</v>
      </c>
      <c r="AU654" s="599" t="str">
        <f t="shared" si="42"/>
        <v>CT ACCENT BERLINE 4P</v>
      </c>
      <c r="AV654" s="1028">
        <f>IFERROR(INDEX(V654:AG654,1,MATCH(Parametres!$B$3,V$1:AG$1,0)-1)*IF(OR(C654="L",C654="S",C654="I"),-1,1),"")</f>
        <v>0</v>
      </c>
      <c r="AW654" s="1028">
        <f t="shared" si="43"/>
        <v>0</v>
      </c>
      <c r="AX654" s="1028">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8" t="str">
        <f t="shared" si="40"/>
        <v>H40200</v>
      </c>
      <c r="AK655" s="1028" t="str">
        <f t="shared" si="40"/>
        <v>CT VHE NF ACCENT 5 PORTES</v>
      </c>
      <c r="AL655" s="1028">
        <f>IFERROR(INDEX(G655:R655,1,MATCH(Parametres!$B$3,G$1:R$1,0)-1)*IF(OR(F655="L",F655="S",F655="I"),-1,1),"")</f>
        <v>0</v>
      </c>
      <c r="AM655" s="1028">
        <f t="shared" si="41"/>
        <v>0</v>
      </c>
      <c r="AN655" s="1028">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3" t="str">
        <f t="shared" si="42"/>
        <v>H40200</v>
      </c>
      <c r="AU655" s="599" t="str">
        <f t="shared" si="42"/>
        <v>CT VHE NF ACCENT 5 PORTES</v>
      </c>
      <c r="AV655" s="1028">
        <f>IFERROR(INDEX(V655:AG655,1,MATCH(Parametres!$B$3,V$1:AG$1,0)-1)*IF(OR(C655="L",C655="S",C655="I"),-1,1),"")</f>
        <v>0</v>
      </c>
      <c r="AW655" s="1028">
        <f t="shared" si="43"/>
        <v>0</v>
      </c>
      <c r="AX655" s="1028">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8" t="str">
        <f t="shared" si="40"/>
        <v>H40300</v>
      </c>
      <c r="AK656" s="1028" t="str">
        <f t="shared" si="40"/>
        <v>CT VEH NF GENESIS COUPE</v>
      </c>
      <c r="AL656" s="1028">
        <f>IFERROR(INDEX(G656:R656,1,MATCH(Parametres!$B$3,G$1:R$1,0)-1)*IF(OR(F656="L",F656="S",F656="I"),-1,1),"")</f>
        <v>0</v>
      </c>
      <c r="AM656" s="1028">
        <f t="shared" si="41"/>
        <v>0</v>
      </c>
      <c r="AN656" s="1028">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3" t="str">
        <f t="shared" si="42"/>
        <v>H40300</v>
      </c>
      <c r="AU656" s="599" t="str">
        <f t="shared" si="42"/>
        <v>CT VEH NF GENESIS COUPE</v>
      </c>
      <c r="AV656" s="1028">
        <f>IFERROR(INDEX(V656:AG656,1,MATCH(Parametres!$B$3,V$1:AG$1,0)-1)*IF(OR(C656="L",C656="S",C656="I"),-1,1),"")</f>
        <v>0</v>
      </c>
      <c r="AW656" s="1028">
        <f t="shared" si="43"/>
        <v>0</v>
      </c>
      <c r="AX656" s="1028">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8" t="str">
        <f t="shared" si="40"/>
        <v>H40400</v>
      </c>
      <c r="AK657" s="1028" t="str">
        <f t="shared" si="40"/>
        <v>CT SANTA FE</v>
      </c>
      <c r="AL657" s="1028">
        <f>IFERROR(INDEX(G657:R657,1,MATCH(Parametres!$B$3,G$1:R$1,0)-1)*IF(OR(F657="L",F657="S",F657="I"),-1,1),"")</f>
        <v>412120.1</v>
      </c>
      <c r="AM657" s="1028">
        <f t="shared" si="41"/>
        <v>232986.96000000008</v>
      </c>
      <c r="AN657" s="1028">
        <f>INDEX(G657:R657,1,MATCH(Parametres!$B$3,G$1:R$1,0))*IF(OR(F657="L",F657="S",F657="I"),-1,1)</f>
        <v>645107.06000000006</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3" t="str">
        <f t="shared" si="42"/>
        <v>H40400</v>
      </c>
      <c r="AU657" s="599" t="str">
        <f t="shared" si="42"/>
        <v>CT SANTA FE</v>
      </c>
      <c r="AV657" s="1028">
        <f>IFERROR(INDEX(V657:AG657,1,MATCH(Parametres!$B$3,V$1:AG$1,0)-1)*IF(OR(C657="L",C657="S",C657="I"),-1,1),"")</f>
        <v>0</v>
      </c>
      <c r="AW657" s="1028">
        <f t="shared" si="43"/>
        <v>0</v>
      </c>
      <c r="AX657" s="1028">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8" t="str">
        <f t="shared" si="40"/>
        <v>H40401</v>
      </c>
      <c r="AK658" s="1028" t="str">
        <f t="shared" si="40"/>
        <v>CT SANTA FE XL</v>
      </c>
      <c r="AL658" s="1028">
        <f>IFERROR(INDEX(G658:R658,1,MATCH(Parametres!$B$3,G$1:R$1,0)-1)*IF(OR(F658="L",F658="S",F658="I"),-1,1),"")</f>
        <v>0</v>
      </c>
      <c r="AM658" s="1028">
        <f t="shared" si="41"/>
        <v>0</v>
      </c>
      <c r="AN658" s="1028">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3" t="str">
        <f t="shared" si="42"/>
        <v>H40401</v>
      </c>
      <c r="AU658" s="599" t="str">
        <f t="shared" si="42"/>
        <v>CT SANTA FE XL</v>
      </c>
      <c r="AV658" s="1028">
        <f>IFERROR(INDEX(V658:AG658,1,MATCH(Parametres!$B$3,V$1:AG$1,0)-1)*IF(OR(C658="L",C658="S",C658="I"),-1,1),"")</f>
        <v>0</v>
      </c>
      <c r="AW658" s="1028">
        <f t="shared" si="43"/>
        <v>0</v>
      </c>
      <c r="AX658" s="1028">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8" t="str">
        <f t="shared" si="40"/>
        <v>H40402</v>
      </c>
      <c r="AK659" s="1028" t="str">
        <f t="shared" si="40"/>
        <v>CT SANTA FE HYBRIDE</v>
      </c>
      <c r="AL659" s="1028">
        <f>IFERROR(INDEX(G659:R659,1,MATCH(Parametres!$B$3,G$1:R$1,0)-1)*IF(OR(F659="L",F659="S",F659="I"),-1,1),"")</f>
        <v>1082969.69</v>
      </c>
      <c r="AM659" s="1028">
        <f t="shared" si="41"/>
        <v>46277</v>
      </c>
      <c r="AN659" s="1028">
        <f>INDEX(G659:R659,1,MATCH(Parametres!$B$3,G$1:R$1,0))*IF(OR(F659="L",F659="S",F659="I"),-1,1)</f>
        <v>1129246.69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3" t="str">
        <f t="shared" si="42"/>
        <v>H40402</v>
      </c>
      <c r="AU659" s="599" t="str">
        <f t="shared" si="42"/>
        <v>CT SANTA FE HYBRIDE</v>
      </c>
      <c r="AV659" s="1028">
        <f>IFERROR(INDEX(V659:AG659,1,MATCH(Parametres!$B$3,V$1:AG$1,0)-1)*IF(OR(C659="L",C659="S",C659="I"),-1,1),"")</f>
        <v>0</v>
      </c>
      <c r="AW659" s="1028">
        <f t="shared" si="43"/>
        <v>0</v>
      </c>
      <c r="AX659" s="1028">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8" t="str">
        <f t="shared" ref="AJ660:AK723" si="44">C660</f>
        <v>H40403</v>
      </c>
      <c r="AK660" s="1028" t="str">
        <f t="shared" si="44"/>
        <v>CT VENTE SANTA FE PHEV</v>
      </c>
      <c r="AL660" s="1028">
        <f>IFERROR(INDEX(G660:R660,1,MATCH(Parametres!$B$3,G$1:R$1,0)-1)*IF(OR(F660="L",F660="S",F660="I"),-1,1),"")</f>
        <v>0</v>
      </c>
      <c r="AM660" s="1028">
        <f t="shared" si="41"/>
        <v>0</v>
      </c>
      <c r="AN660" s="1028">
        <f>INDEX(G660:R660,1,MATCH(Parametres!$B$3,G$1:R$1,0))*IF(OR(F660="L",F660="S",F660="I"),-1,1)</f>
        <v>0</v>
      </c>
      <c r="AO660" s="598" t="str">
        <f>+VLOOKUP($AJ660,Data_Validation!$A:$D,1,0)</f>
        <v>H40403</v>
      </c>
      <c r="AP660" s="598" t="str">
        <f>+VLOOKUP($AJ660,Data_Validation!$A:$D,3,0)</f>
        <v>Véhicules neufs</v>
      </c>
      <c r="AQ660" s="598" t="str">
        <f>+VLOOKUP($AJ660,Data_Validation!$A:$D,4,0)</f>
        <v>Voitures electriques</v>
      </c>
      <c r="AR660" s="598" t="s">
        <v>299</v>
      </c>
      <c r="AS660" s="598">
        <f>+VLOOKUP($AJ660,Data_Validation!$A:$E,5,0)</f>
        <v>0</v>
      </c>
      <c r="AT660" s="1033" t="str">
        <f t="shared" si="42"/>
        <v>H40403</v>
      </c>
      <c r="AU660" s="599" t="str">
        <f t="shared" si="42"/>
        <v>CT VENTE SANTA FE PHEV</v>
      </c>
      <c r="AV660" s="1028">
        <f>IFERROR(INDEX(V660:AG660,1,MATCH(Parametres!$B$3,V$1:AG$1,0)-1)*IF(OR(C660="L",C660="S",C660="I"),-1,1),"")</f>
        <v>0</v>
      </c>
      <c r="AW660" s="1028">
        <f t="shared" si="43"/>
        <v>0</v>
      </c>
      <c r="AX660" s="1028">
        <f>INDEX(V660:AG660,1,MATCH(Parametres!$B$3,V$1:AG$1,0))*IF(OR(C660="L",C660="S",C660="I"),-1,1)</f>
        <v>0</v>
      </c>
      <c r="AY660" s="598" t="s">
        <v>337</v>
      </c>
      <c r="AZ660" s="598">
        <f>+VLOOKUP($AJ660,Data_Validation!$A:$E,5,0)</f>
        <v>0</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8" t="str">
        <f t="shared" si="44"/>
        <v>H40410</v>
      </c>
      <c r="AK661" s="1028" t="str">
        <f t="shared" si="44"/>
        <v>CT SANTA FE  LWB</v>
      </c>
      <c r="AL661" s="1028">
        <f>IFERROR(INDEX(G661:R661,1,MATCH(Parametres!$B$3,G$1:R$1,0)-1)*IF(OR(F661="L",F661="S",F661="I"),-1,1),"")</f>
        <v>0</v>
      </c>
      <c r="AM661" s="1028">
        <f t="shared" si="41"/>
        <v>0</v>
      </c>
      <c r="AN661" s="1028">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3" t="str">
        <f t="shared" si="42"/>
        <v>H40410</v>
      </c>
      <c r="AU661" s="599" t="str">
        <f t="shared" si="42"/>
        <v>CT SANTA FE  LWB</v>
      </c>
      <c r="AV661" s="1028">
        <f>IFERROR(INDEX(V661:AG661,1,MATCH(Parametres!$B$3,V$1:AG$1,0)-1)*IF(OR(C661="L",C661="S",C661="I"),-1,1),"")</f>
        <v>0</v>
      </c>
      <c r="AW661" s="1028">
        <f t="shared" si="43"/>
        <v>0</v>
      </c>
      <c r="AX661" s="1028">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8" t="str">
        <f t="shared" si="44"/>
        <v>H40500</v>
      </c>
      <c r="AK662" s="1028" t="str">
        <f t="shared" si="44"/>
        <v>CT SONATA HYBRYDE</v>
      </c>
      <c r="AL662" s="1028">
        <f>IFERROR(INDEX(G662:R662,1,MATCH(Parametres!$B$3,G$1:R$1,0)-1)*IF(OR(F662="L",F662="S",F662="I"),-1,1),"")</f>
        <v>0</v>
      </c>
      <c r="AM662" s="1028">
        <f t="shared" si="41"/>
        <v>0</v>
      </c>
      <c r="AN662" s="1028">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3" t="str">
        <f t="shared" si="42"/>
        <v>H40500</v>
      </c>
      <c r="AU662" s="599" t="str">
        <f t="shared" si="42"/>
        <v>CT SONATA HYBRYDE</v>
      </c>
      <c r="AV662" s="1028">
        <f>IFERROR(INDEX(V662:AG662,1,MATCH(Parametres!$B$3,V$1:AG$1,0)-1)*IF(OR(C662="L",C662="S",C662="I"),-1,1),"")</f>
        <v>0</v>
      </c>
      <c r="AW662" s="1028">
        <f t="shared" si="43"/>
        <v>0</v>
      </c>
      <c r="AX662" s="1028">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8" t="str">
        <f t="shared" si="44"/>
        <v>H40600</v>
      </c>
      <c r="AK663" s="1028" t="str">
        <f t="shared" si="44"/>
        <v>CT ELANTRA  TOURING</v>
      </c>
      <c r="AL663" s="1028">
        <f>IFERROR(INDEX(G663:R663,1,MATCH(Parametres!$B$3,G$1:R$1,0)-1)*IF(OR(F663="L",F663="S",F663="I"),-1,1),"")</f>
        <v>0</v>
      </c>
      <c r="AM663" s="1028">
        <f t="shared" si="41"/>
        <v>0</v>
      </c>
      <c r="AN663" s="1028">
        <f>INDEX(G663:R663,1,MATCH(Parametres!$B$3,G$1:R$1,0))*IF(OR(F663="L",F663="S",F663="I"),-1,1)</f>
        <v>0</v>
      </c>
      <c r="AO663" s="598" t="str">
        <f>+VLOOKUP($AJ663,Data_Validation!$A:$D,1,0)</f>
        <v>H40600</v>
      </c>
      <c r="AP663" s="598" t="str">
        <f>+VLOOKUP($AJ663,Data_Validation!$A:$D,3,0)</f>
        <v>Véhicules neufs</v>
      </c>
      <c r="AQ663" s="598" t="str">
        <f>+VLOOKUP($AJ663,Data_Validation!$A:$D,4,0)</f>
        <v>Autos détail</v>
      </c>
      <c r="AR663" s="598" t="s">
        <v>299</v>
      </c>
      <c r="AS663" s="598">
        <f>+VLOOKUP($AJ663,Data_Validation!$A:$E,5,0)</f>
        <v>0</v>
      </c>
      <c r="AT663" s="1033" t="str">
        <f t="shared" si="42"/>
        <v>H40600</v>
      </c>
      <c r="AU663" s="599" t="str">
        <f t="shared" si="42"/>
        <v>CT ELANTRA  TOURING</v>
      </c>
      <c r="AV663" s="1028">
        <f>IFERROR(INDEX(V663:AG663,1,MATCH(Parametres!$B$3,V$1:AG$1,0)-1)*IF(OR(C663="L",C663="S",C663="I"),-1,1),"")</f>
        <v>0</v>
      </c>
      <c r="AW663" s="1028">
        <f t="shared" si="43"/>
        <v>0</v>
      </c>
      <c r="AX663" s="1028">
        <f>INDEX(V663:AG663,1,MATCH(Parametres!$B$3,V$1:AG$1,0))*IF(OR(C663="L",C663="S",C663="I"),-1,1)</f>
        <v>0</v>
      </c>
      <c r="AY663" s="598" t="s">
        <v>337</v>
      </c>
      <c r="AZ663" s="598">
        <f>+VLOOKUP($AJ663,Data_Validation!$A:$E,5,0)</f>
        <v>0</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8" t="str">
        <f t="shared" si="44"/>
        <v>H40601</v>
      </c>
      <c r="AK664" s="1028" t="str">
        <f t="shared" si="44"/>
        <v>CT ELANTRA</v>
      </c>
      <c r="AL664" s="1028">
        <f>IFERROR(INDEX(G664:R664,1,MATCH(Parametres!$B$3,G$1:R$1,0)-1)*IF(OR(F664="L",F664="S",F664="I"),-1,1),"")</f>
        <v>1886009.83</v>
      </c>
      <c r="AM664" s="1028">
        <f t="shared" si="41"/>
        <v>160009.03000000003</v>
      </c>
      <c r="AN664" s="1028">
        <f>INDEX(G664:R664,1,MATCH(Parametres!$B$3,G$1:R$1,0))*IF(OR(F664="L",F664="S",F664="I"),-1,1)</f>
        <v>2046018.86</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3" t="str">
        <f t="shared" si="42"/>
        <v>H40601</v>
      </c>
      <c r="AU664" s="599" t="str">
        <f t="shared" si="42"/>
        <v>CT ELANTRA</v>
      </c>
      <c r="AV664" s="1028">
        <f>IFERROR(INDEX(V664:AG664,1,MATCH(Parametres!$B$3,V$1:AG$1,0)-1)*IF(OR(C664="L",C664="S",C664="I"),-1,1),"")</f>
        <v>0</v>
      </c>
      <c r="AW664" s="1028">
        <f t="shared" si="43"/>
        <v>0</v>
      </c>
      <c r="AX664" s="1028">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8" t="str">
        <f t="shared" si="44"/>
        <v>H40602</v>
      </c>
      <c r="AK665" s="1028" t="str">
        <f t="shared" si="44"/>
        <v>CT ELANTRA COUPE</v>
      </c>
      <c r="AL665" s="1028">
        <f>IFERROR(INDEX(G665:R665,1,MATCH(Parametres!$B$3,G$1:R$1,0)-1)*IF(OR(F665="L",F665="S",F665="I"),-1,1),"")</f>
        <v>0</v>
      </c>
      <c r="AM665" s="1028">
        <f t="shared" si="41"/>
        <v>0</v>
      </c>
      <c r="AN665" s="1028">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3" t="str">
        <f t="shared" si="42"/>
        <v>H40602</v>
      </c>
      <c r="AU665" s="599" t="str">
        <f t="shared" si="42"/>
        <v>CT ELANTRA COUPE</v>
      </c>
      <c r="AV665" s="1028">
        <f>IFERROR(INDEX(V665:AG665,1,MATCH(Parametres!$B$3,V$1:AG$1,0)-1)*IF(OR(C665="L",C665="S",C665="I"),-1,1),"")</f>
        <v>0</v>
      </c>
      <c r="AW665" s="1028">
        <f t="shared" si="43"/>
        <v>0</v>
      </c>
      <c r="AX665" s="1028">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8" t="str">
        <f t="shared" si="44"/>
        <v>H40603</v>
      </c>
      <c r="AK666" s="1028" t="str">
        <f t="shared" si="44"/>
        <v>CT ELANTRA GT</v>
      </c>
      <c r="AL666" s="1028">
        <f>IFERROR(INDEX(G666:R666,1,MATCH(Parametres!$B$3,G$1:R$1,0)-1)*IF(OR(F666="L",F666="S",F666="I"),-1,1),"")</f>
        <v>0</v>
      </c>
      <c r="AM666" s="1028">
        <f t="shared" si="41"/>
        <v>0</v>
      </c>
      <c r="AN666" s="1028">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3" t="str">
        <f t="shared" si="42"/>
        <v>H40603</v>
      </c>
      <c r="AU666" s="599" t="str">
        <f t="shared" si="42"/>
        <v>CT ELANTRA GT</v>
      </c>
      <c r="AV666" s="1028">
        <f>IFERROR(INDEX(V666:AG666,1,MATCH(Parametres!$B$3,V$1:AG$1,0)-1)*IF(OR(C666="L",C666="S",C666="I"),-1,1),"")</f>
        <v>0</v>
      </c>
      <c r="AW666" s="1028">
        <f t="shared" si="43"/>
        <v>0</v>
      </c>
      <c r="AX666" s="1028">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8" t="str">
        <f t="shared" si="44"/>
        <v>H40604</v>
      </c>
      <c r="AK667" s="1028" t="str">
        <f t="shared" si="44"/>
        <v>CT ELANTRA HYBRIDE</v>
      </c>
      <c r="AL667" s="1028">
        <f>IFERROR(INDEX(G667:R667,1,MATCH(Parametres!$B$3,G$1:R$1,0)-1)*IF(OR(F667="L",F667="S",F667="I"),-1,1),"")</f>
        <v>194099.47</v>
      </c>
      <c r="AM667" s="1028">
        <f t="shared" si="41"/>
        <v>0</v>
      </c>
      <c r="AN667" s="1028">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3" t="str">
        <f t="shared" si="42"/>
        <v>H40604</v>
      </c>
      <c r="AU667" s="599" t="str">
        <f t="shared" si="42"/>
        <v>CT ELANTRA HYBRIDE</v>
      </c>
      <c r="AV667" s="1028">
        <f>IFERROR(INDEX(V667:AG667,1,MATCH(Parametres!$B$3,V$1:AG$1,0)-1)*IF(OR(C667="L",C667="S",C667="I"),-1,1),"")</f>
        <v>0</v>
      </c>
      <c r="AW667" s="1028">
        <f t="shared" si="43"/>
        <v>0</v>
      </c>
      <c r="AX667" s="1028">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8" t="str">
        <f t="shared" si="44"/>
        <v>H40620</v>
      </c>
      <c r="AK668" s="1028" t="str">
        <f t="shared" si="44"/>
        <v>CT ELANTRA COUPE</v>
      </c>
      <c r="AL668" s="1028">
        <f>IFERROR(INDEX(G668:R668,1,MATCH(Parametres!$B$3,G$1:R$1,0)-1)*IF(OR(F668="L",F668="S",F668="I"),-1,1),"")</f>
        <v>0</v>
      </c>
      <c r="AM668" s="1028">
        <f t="shared" si="41"/>
        <v>0</v>
      </c>
      <c r="AN668" s="1028">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3" t="str">
        <f t="shared" si="42"/>
        <v>H40620</v>
      </c>
      <c r="AU668" s="599" t="str">
        <f t="shared" si="42"/>
        <v>CT ELANTRA COUPE</v>
      </c>
      <c r="AV668" s="1028">
        <f>IFERROR(INDEX(V668:AG668,1,MATCH(Parametres!$B$3,V$1:AG$1,0)-1)*IF(OR(C668="L",C668="S",C668="I"),-1,1),"")</f>
        <v>0</v>
      </c>
      <c r="AW668" s="1028">
        <f t="shared" si="43"/>
        <v>0</v>
      </c>
      <c r="AX668" s="1028">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8" t="str">
        <f t="shared" si="44"/>
        <v>H40700</v>
      </c>
      <c r="AK669" s="1028" t="str">
        <f t="shared" si="44"/>
        <v>CT VEH NF GENESIS</v>
      </c>
      <c r="AL669" s="1028">
        <f>IFERROR(INDEX(G669:R669,1,MATCH(Parametres!$B$3,G$1:R$1,0)-1)*IF(OR(F669="L",F669="S",F669="I"),-1,1),"")</f>
        <v>0</v>
      </c>
      <c r="AM669" s="1028">
        <f t="shared" si="41"/>
        <v>0</v>
      </c>
      <c r="AN669" s="1028">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3" t="str">
        <f t="shared" si="42"/>
        <v>H40700</v>
      </c>
      <c r="AU669" s="599" t="str">
        <f t="shared" si="42"/>
        <v>CT VEH NF GENESIS</v>
      </c>
      <c r="AV669" s="1028">
        <f>IFERROR(INDEX(V669:AG669,1,MATCH(Parametres!$B$3,V$1:AG$1,0)-1)*IF(OR(C669="L",C669="S",C669="I"),-1,1),"")</f>
        <v>0</v>
      </c>
      <c r="AW669" s="1028">
        <f t="shared" si="43"/>
        <v>0</v>
      </c>
      <c r="AX669" s="1028">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8" t="str">
        <f t="shared" si="44"/>
        <v>H40800</v>
      </c>
      <c r="AK670" s="1028" t="str">
        <f t="shared" si="44"/>
        <v>CT VEH NF IONIQ EV ET H</v>
      </c>
      <c r="AL670" s="1028">
        <f>IFERROR(INDEX(G670:R670,1,MATCH(Parametres!$B$3,G$1:R$1,0)-1)*IF(OR(F670="L",F670="S",F670="I"),-1,1),"")</f>
        <v>0</v>
      </c>
      <c r="AM670" s="1028">
        <f t="shared" si="41"/>
        <v>0</v>
      </c>
      <c r="AN670" s="1028">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3" t="str">
        <f t="shared" si="42"/>
        <v>H40800</v>
      </c>
      <c r="AU670" s="599" t="str">
        <f t="shared" si="42"/>
        <v>CT VEH NF IONIQ EV ET H</v>
      </c>
      <c r="AV670" s="1028">
        <f>IFERROR(INDEX(V670:AG670,1,MATCH(Parametres!$B$3,V$1:AG$1,0)-1)*IF(OR(C670="L",C670="S",C670="I"),-1,1),"")</f>
        <v>0</v>
      </c>
      <c r="AW670" s="1028">
        <f t="shared" si="43"/>
        <v>0</v>
      </c>
      <c r="AX670" s="1028">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8" t="str">
        <f t="shared" si="44"/>
        <v>H40801</v>
      </c>
      <c r="AK671" s="1028" t="str">
        <f t="shared" si="44"/>
        <v>CT VEH NF IONIQ HYBRIDE</v>
      </c>
      <c r="AL671" s="1028">
        <f>IFERROR(INDEX(G671:R671,1,MATCH(Parametres!$B$3,G$1:R$1,0)-1)*IF(OR(F671="L",F671="S",F671="I"),-1,1),"")</f>
        <v>0</v>
      </c>
      <c r="AM671" s="1028">
        <f t="shared" si="41"/>
        <v>0</v>
      </c>
      <c r="AN671" s="1028">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3" t="str">
        <f t="shared" si="42"/>
        <v>H40801</v>
      </c>
      <c r="AU671" s="599" t="str">
        <f t="shared" si="42"/>
        <v>CT VEH NF IONIQ HYBRIDE</v>
      </c>
      <c r="AV671" s="1028">
        <f>IFERROR(INDEX(V671:AG671,1,MATCH(Parametres!$B$3,V$1:AG$1,0)-1)*IF(OR(C671="L",C671="S",C671="I"),-1,1),"")</f>
        <v>0</v>
      </c>
      <c r="AW671" s="1028">
        <f t="shared" si="43"/>
        <v>0</v>
      </c>
      <c r="AX671" s="1028">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8" t="str">
        <f t="shared" si="44"/>
        <v>H40900</v>
      </c>
      <c r="AK672" s="1028" t="str">
        <f t="shared" si="44"/>
        <v>CT KONA</v>
      </c>
      <c r="AL672" s="1028">
        <f>IFERROR(INDEX(G672:R672,1,MATCH(Parametres!$B$3,G$1:R$1,0)-1)*IF(OR(F672="L",F672="S",F672="I"),-1,1),"")</f>
        <v>5049009.93</v>
      </c>
      <c r="AM672" s="1032">
        <f t="shared" si="41"/>
        <v>441406.99000000022</v>
      </c>
      <c r="AN672" s="1028">
        <f>INDEX(G672:R672,1,MATCH(Parametres!$B$3,G$1:R$1,0))*IF(OR(F672="L",F672="S",F672="I"),-1,1)</f>
        <v>5490416.9199999999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3" t="str">
        <f t="shared" si="42"/>
        <v>H40900</v>
      </c>
      <c r="AU672" s="599" t="str">
        <f t="shared" si="42"/>
        <v>CT KONA</v>
      </c>
      <c r="AV672" s="1028">
        <f>IFERROR(INDEX(V672:AG672,1,MATCH(Parametres!$B$3,V$1:AG$1,0)-1)*IF(OR(C672="L",C672="S",C672="I"),-1,1),"")</f>
        <v>0</v>
      </c>
      <c r="AW672" s="1028">
        <f t="shared" si="43"/>
        <v>0</v>
      </c>
      <c r="AX672" s="1028">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8" t="str">
        <f t="shared" si="44"/>
        <v>H40901</v>
      </c>
      <c r="AK673" s="1028" t="str">
        <f t="shared" si="44"/>
        <v>CT KONA EV</v>
      </c>
      <c r="AL673" s="1028">
        <f>IFERROR(INDEX(G673:R673,1,MATCH(Parametres!$B$3,G$1:R$1,0)-1)*IF(OR(F673="L",F673="S",F673="I"),-1,1),"")</f>
        <v>2905144.8</v>
      </c>
      <c r="AM673" s="1032">
        <f t="shared" si="41"/>
        <v>789208.37000000011</v>
      </c>
      <c r="AN673" s="1028">
        <f>INDEX(G673:R673,1,MATCH(Parametres!$B$3,G$1:R$1,0))*IF(OR(F673="L",F673="S",F673="I"),-1,1)</f>
        <v>3694353.17</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3" t="str">
        <f t="shared" si="42"/>
        <v>H40901</v>
      </c>
      <c r="AU673" s="599" t="str">
        <f t="shared" si="42"/>
        <v>CT KONA EV</v>
      </c>
      <c r="AV673" s="1028">
        <f>IFERROR(INDEX(V673:AG673,1,MATCH(Parametres!$B$3,V$1:AG$1,0)-1)*IF(OR(C673="L",C673="S",C673="I"),-1,1),"")</f>
        <v>0</v>
      </c>
      <c r="AW673" s="1028">
        <f t="shared" si="43"/>
        <v>0</v>
      </c>
      <c r="AX673" s="1028">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8" t="str">
        <f t="shared" si="44"/>
        <v>H41000</v>
      </c>
      <c r="AK674" s="1028" t="str">
        <f t="shared" si="44"/>
        <v>CT SONATA</v>
      </c>
      <c r="AL674" s="1028">
        <f>IFERROR(INDEX(G674:R674,1,MATCH(Parametres!$B$3,G$1:R$1,0)-1)*IF(OR(F674="L",F674="S",F674="I"),-1,1),"")</f>
        <v>216040.68</v>
      </c>
      <c r="AM674" s="1028">
        <f t="shared" si="41"/>
        <v>0</v>
      </c>
      <c r="AN674" s="1028">
        <f>INDEX(G674:R674,1,MATCH(Parametres!$B$3,G$1:R$1,0))*IF(OR(F674="L",F674="S",F674="I"),-1,1)</f>
        <v>216040.68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3" t="str">
        <f t="shared" si="42"/>
        <v>H41000</v>
      </c>
      <c r="AU674" s="599" t="str">
        <f t="shared" si="42"/>
        <v>CT SONATA</v>
      </c>
      <c r="AV674" s="1028">
        <f>IFERROR(INDEX(V674:AG674,1,MATCH(Parametres!$B$3,V$1:AG$1,0)-1)*IF(OR(C674="L",C674="S",C674="I"),-1,1),"")</f>
        <v>0</v>
      </c>
      <c r="AW674" s="1028">
        <f t="shared" si="43"/>
        <v>0</v>
      </c>
      <c r="AX674" s="1028">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8" t="str">
        <f t="shared" si="44"/>
        <v>H41100</v>
      </c>
      <c r="AK675" s="1028" t="str">
        <f t="shared" si="44"/>
        <v>CT EQUUS</v>
      </c>
      <c r="AL675" s="1028">
        <f>IFERROR(INDEX(G675:R675,1,MATCH(Parametres!$B$3,G$1:R$1,0)-1)*IF(OR(F675="L",F675="S",F675="I"),-1,1),"")</f>
        <v>0</v>
      </c>
      <c r="AM675" s="1028">
        <f t="shared" si="41"/>
        <v>0</v>
      </c>
      <c r="AN675" s="1028">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3" t="str">
        <f t="shared" si="42"/>
        <v>H41100</v>
      </c>
      <c r="AU675" s="599" t="str">
        <f t="shared" si="42"/>
        <v>CT EQUUS</v>
      </c>
      <c r="AV675" s="1028">
        <f>IFERROR(INDEX(V675:AG675,1,MATCH(Parametres!$B$3,V$1:AG$1,0)-1)*IF(OR(C675="L",C675="S",C675="I"),-1,1),"")</f>
        <v>0</v>
      </c>
      <c r="AW675" s="1028">
        <f t="shared" si="43"/>
        <v>0</v>
      </c>
      <c r="AX675" s="1028">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8" t="str">
        <f t="shared" si="44"/>
        <v>H41200</v>
      </c>
      <c r="AK676" s="1028" t="str">
        <f t="shared" si="44"/>
        <v>CT VELOSTER</v>
      </c>
      <c r="AL676" s="1028">
        <f>IFERROR(INDEX(G676:R676,1,MATCH(Parametres!$B$3,G$1:R$1,0)-1)*IF(OR(F676="L",F676="S",F676="I"),-1,1),"")</f>
        <v>0</v>
      </c>
      <c r="AM676" s="1028">
        <f t="shared" si="41"/>
        <v>0</v>
      </c>
      <c r="AN676" s="1028">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3" t="str">
        <f t="shared" si="42"/>
        <v>H41200</v>
      </c>
      <c r="AU676" s="599" t="str">
        <f t="shared" si="42"/>
        <v>CT VELOSTER</v>
      </c>
      <c r="AV676" s="1028">
        <f>IFERROR(INDEX(V676:AG676,1,MATCH(Parametres!$B$3,V$1:AG$1,0)-1)*IF(OR(C676="L",C676="S",C676="I"),-1,1),"")</f>
        <v>0</v>
      </c>
      <c r="AW676" s="1028">
        <f t="shared" si="43"/>
        <v>0</v>
      </c>
      <c r="AX676" s="1028">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8" t="str">
        <f t="shared" si="44"/>
        <v>H41300</v>
      </c>
      <c r="AK677" s="1028" t="str">
        <f t="shared" si="44"/>
        <v>CT VEH NF TUCSON</v>
      </c>
      <c r="AL677" s="1028">
        <f>IFERROR(INDEX(G677:R677,1,MATCH(Parametres!$B$3,G$1:R$1,0)-1)*IF(OR(F677="L",F677="S",F677="I"),-1,1),"")</f>
        <v>2552324.4</v>
      </c>
      <c r="AM677" s="1028">
        <f t="shared" si="41"/>
        <v>307565.41999999993</v>
      </c>
      <c r="AN677" s="1028">
        <f>INDEX(G677:R677,1,MATCH(Parametres!$B$3,G$1:R$1,0))*IF(OR(F677="L",F677="S",F677="I"),-1,1)</f>
        <v>2859889.82</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3" t="str">
        <f t="shared" si="42"/>
        <v>H41300</v>
      </c>
      <c r="AU677" s="599" t="str">
        <f t="shared" si="42"/>
        <v>CT VEH NF TUCSON</v>
      </c>
      <c r="AV677" s="1028">
        <f>IFERROR(INDEX(V677:AG677,1,MATCH(Parametres!$B$3,V$1:AG$1,0)-1)*IF(OR(C677="L",C677="S",C677="I"),-1,1),"")</f>
        <v>0</v>
      </c>
      <c r="AW677" s="1028">
        <f t="shared" si="43"/>
        <v>0</v>
      </c>
      <c r="AX677" s="1028">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8" t="str">
        <f t="shared" si="44"/>
        <v>H41301</v>
      </c>
      <c r="AK678" s="1028" t="str">
        <f t="shared" si="44"/>
        <v>CT TUCSON HYBRID</v>
      </c>
      <c r="AL678" s="1028">
        <f>IFERROR(INDEX(G678:R678,1,MATCH(Parametres!$B$3,G$1:R$1,0)-1)*IF(OR(F678="L",F678="S",F678="I"),-1,1),"")</f>
        <v>1838583.4</v>
      </c>
      <c r="AM678" s="1028">
        <f t="shared" si="41"/>
        <v>0</v>
      </c>
      <c r="AN678" s="1028">
        <f>INDEX(G678:R678,1,MATCH(Parametres!$B$3,G$1:R$1,0))*IF(OR(F678="L",F678="S",F678="I"),-1,1)</f>
        <v>1838583.4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3" t="str">
        <f t="shared" si="42"/>
        <v>H41301</v>
      </c>
      <c r="AU678" s="599" t="str">
        <f t="shared" si="42"/>
        <v>CT TUCSON HYBRID</v>
      </c>
      <c r="AV678" s="1028">
        <f>IFERROR(INDEX(V678:AG678,1,MATCH(Parametres!$B$3,V$1:AG$1,0)-1)*IF(OR(C678="L",C678="S",C678="I"),-1,1),"")</f>
        <v>0</v>
      </c>
      <c r="AW678" s="1028">
        <f t="shared" si="43"/>
        <v>0</v>
      </c>
      <c r="AX678" s="1028">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8" t="str">
        <f t="shared" si="44"/>
        <v>H41302</v>
      </c>
      <c r="AK679" s="1028" t="str">
        <f t="shared" si="44"/>
        <v>CT TUCSON PHEV</v>
      </c>
      <c r="AL679" s="1028">
        <f>IFERROR(INDEX(G679:R679,1,MATCH(Parametres!$B$3,G$1:R$1,0)-1)*IF(OR(F679="L",F679="S",F679="I"),-1,1),"")</f>
        <v>1715823.49</v>
      </c>
      <c r="AM679" s="1028">
        <f t="shared" si="41"/>
        <v>228257.68999999994</v>
      </c>
      <c r="AN679" s="1028">
        <f>INDEX(G679:R679,1,MATCH(Parametres!$B$3,G$1:R$1,0))*IF(OR(F679="L",F679="S",F679="I"),-1,1)</f>
        <v>1944081.18</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3" t="str">
        <f t="shared" si="42"/>
        <v>H41302</v>
      </c>
      <c r="AU679" s="599" t="str">
        <f t="shared" si="42"/>
        <v>CT TUCSON PHEV</v>
      </c>
      <c r="AV679" s="1028">
        <f>IFERROR(INDEX(V679:AG679,1,MATCH(Parametres!$B$3,V$1:AG$1,0)-1)*IF(OR(C679="L",C679="S",C679="I"),-1,1),"")</f>
        <v>0</v>
      </c>
      <c r="AW679" s="1028">
        <f t="shared" si="43"/>
        <v>0</v>
      </c>
      <c r="AX679" s="1028">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8" t="str">
        <f t="shared" si="44"/>
        <v>H41400</v>
      </c>
      <c r="AK680" s="1028" t="str">
        <f t="shared" si="44"/>
        <v>CT ACC. INST. CONC.</v>
      </c>
      <c r="AL680" s="1028">
        <f>IFERROR(INDEX(G680:R680,1,MATCH(Parametres!$B$3,G$1:R$1,0)-1)*IF(OR(F680="L",F680="S",F680="I"),-1,1),"")</f>
        <v>0</v>
      </c>
      <c r="AM680" s="1028">
        <f t="shared" si="41"/>
        <v>0</v>
      </c>
      <c r="AN680" s="1028">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3" t="str">
        <f t="shared" si="42"/>
        <v>H41400</v>
      </c>
      <c r="AU680" s="599" t="str">
        <f t="shared" si="42"/>
        <v>CT ACC. INST. CONC.</v>
      </c>
      <c r="AV680" s="1028">
        <f>IFERROR(INDEX(V680:AG680,1,MATCH(Parametres!$B$3,V$1:AG$1,0)-1)*IF(OR(C680="L",C680="S",C680="I"),-1,1),"")</f>
        <v>0</v>
      </c>
      <c r="AW680" s="1028">
        <f t="shared" si="43"/>
        <v>0</v>
      </c>
      <c r="AX680" s="1028">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8" t="str">
        <f t="shared" si="44"/>
        <v>H41500</v>
      </c>
      <c r="AK681" s="1028" t="str">
        <f t="shared" si="44"/>
        <v>CT P.P.H.</v>
      </c>
      <c r="AL681" s="1028">
        <f>IFERROR(INDEX(G681:R681,1,MATCH(Parametres!$B$3,G$1:R$1,0)-1)*IF(OR(F681="L",F681="S",F681="I"),-1,1),"")</f>
        <v>347473.23</v>
      </c>
      <c r="AM681" s="1032">
        <f t="shared" si="41"/>
        <v>30348</v>
      </c>
      <c r="AN681" s="1028">
        <f>INDEX(G681:R681,1,MATCH(Parametres!$B$3,G$1:R$1,0))*IF(OR(F681="L",F681="S",F681="I"),-1,1)</f>
        <v>377821.23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3" t="str">
        <f t="shared" si="42"/>
        <v>H41500</v>
      </c>
      <c r="AU681" s="599" t="str">
        <f t="shared" si="42"/>
        <v>CT P.P.H.</v>
      </c>
      <c r="AV681" s="1028">
        <f>IFERROR(INDEX(V681:AG681,1,MATCH(Parametres!$B$3,V$1:AG$1,0)-1)*IF(OR(C681="L",C681="S",C681="I"),-1,1),"")</f>
        <v>0</v>
      </c>
      <c r="AW681" s="1028">
        <f t="shared" si="43"/>
        <v>0</v>
      </c>
      <c r="AX681" s="1028">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8" t="str">
        <f t="shared" si="44"/>
        <v>H41600</v>
      </c>
      <c r="AK682" s="1028" t="str">
        <f t="shared" si="44"/>
        <v>CT VEH NF REV ASSURANCE</v>
      </c>
      <c r="AL682" s="1028">
        <f>IFERROR(INDEX(G682:R682,1,MATCH(Parametres!$B$3,G$1:R$1,0)-1)*IF(OR(F682="L",F682="S",F682="I"),-1,1),"")</f>
        <v>25340.77</v>
      </c>
      <c r="AM682" s="1028">
        <f t="shared" si="41"/>
        <v>7961.8599999999969</v>
      </c>
      <c r="AN682" s="1028">
        <f>INDEX(G682:R682,1,MATCH(Parametres!$B$3,G$1:R$1,0))*IF(OR(F682="L",F682="S",F682="I"),-1,1)</f>
        <v>33302.629999999997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3" t="str">
        <f t="shared" si="42"/>
        <v>H41600</v>
      </c>
      <c r="AU682" s="599" t="str">
        <f t="shared" si="42"/>
        <v>CT VEH NF REV ASSURANCE</v>
      </c>
      <c r="AV682" s="1028">
        <f>IFERROR(INDEX(V682:AG682,1,MATCH(Parametres!$B$3,V$1:AG$1,0)-1)*IF(OR(C682="L",C682="S",C682="I"),-1,1),"")</f>
        <v>0</v>
      </c>
      <c r="AW682" s="1028">
        <f t="shared" si="43"/>
        <v>0</v>
      </c>
      <c r="AX682" s="1028">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8" t="str">
        <f t="shared" si="44"/>
        <v>H41610</v>
      </c>
      <c r="AK683" s="1028" t="str">
        <f t="shared" si="44"/>
        <v>CT ASSURANCE ROUTIERE</v>
      </c>
      <c r="AL683" s="1028">
        <f>IFERROR(INDEX(G683:R683,1,MATCH(Parametres!$B$3,G$1:R$1,0)-1)*IF(OR(F683="L",F683="S",F683="I"),-1,1),"")</f>
        <v>0</v>
      </c>
      <c r="AM683" s="1028">
        <f t="shared" si="41"/>
        <v>0</v>
      </c>
      <c r="AN683" s="1028">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3" t="str">
        <f t="shared" si="42"/>
        <v>H41610</v>
      </c>
      <c r="AU683" s="599" t="str">
        <f t="shared" si="42"/>
        <v>CT ASSURANCE ROUTIERE</v>
      </c>
      <c r="AV683" s="1028">
        <f>IFERROR(INDEX(V683:AG683,1,MATCH(Parametres!$B$3,V$1:AG$1,0)-1)*IF(OR(C683="L",C683="S",C683="I"),-1,1),"")</f>
        <v>0</v>
      </c>
      <c r="AW683" s="1028">
        <f t="shared" si="43"/>
        <v>0</v>
      </c>
      <c r="AX683" s="1028">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8" t="str">
        <f t="shared" si="44"/>
        <v>H41640</v>
      </c>
      <c r="AK684" s="1028" t="str">
        <f t="shared" si="44"/>
        <v>CT ASSURANCE ROUTIERE</v>
      </c>
      <c r="AL684" s="1028">
        <f>IFERROR(INDEX(G684:R684,1,MATCH(Parametres!$B$3,G$1:R$1,0)-1)*IF(OR(F684="L",F684="S",F684="I"),-1,1),"")</f>
        <v>3944</v>
      </c>
      <c r="AM684" s="1028">
        <f t="shared" si="41"/>
        <v>0</v>
      </c>
      <c r="AN684" s="1028">
        <f>INDEX(G684:R684,1,MATCH(Parametres!$B$3,G$1:R$1,0))*IF(OR(F684="L",F684="S",F684="I"),-1,1)</f>
        <v>3944</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3" t="str">
        <f t="shared" si="42"/>
        <v>H41640</v>
      </c>
      <c r="AU684" s="599" t="str">
        <f t="shared" si="42"/>
        <v>CT ASSURANCE ROUTIERE</v>
      </c>
      <c r="AV684" s="1028">
        <f>IFERROR(INDEX(V684:AG684,1,MATCH(Parametres!$B$3,V$1:AG$1,0)-1)*IF(OR(C684="L",C684="S",C684="I"),-1,1),"")</f>
        <v>0</v>
      </c>
      <c r="AW684" s="1028">
        <f t="shared" si="43"/>
        <v>0</v>
      </c>
      <c r="AX684" s="1028">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8" t="str">
        <f t="shared" si="44"/>
        <v>H41700</v>
      </c>
      <c r="AK685" s="1028" t="str">
        <f t="shared" si="44"/>
        <v>CT VEH NF REV FINANCE</v>
      </c>
      <c r="AL685" s="1028">
        <f>IFERROR(INDEX(G685:R685,1,MATCH(Parametres!$B$3,G$1:R$1,0)-1)*IF(OR(F685="L",F685="S",F685="I"),-1,1),"")</f>
        <v>15</v>
      </c>
      <c r="AM685" s="1028">
        <f t="shared" si="41"/>
        <v>0</v>
      </c>
      <c r="AN685" s="1028">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3" t="str">
        <f t="shared" si="42"/>
        <v>H41700</v>
      </c>
      <c r="AU685" s="599" t="str">
        <f t="shared" si="42"/>
        <v>CT VEH NF REV FINANCE</v>
      </c>
      <c r="AV685" s="1028">
        <f>IFERROR(INDEX(V685:AG685,1,MATCH(Parametres!$B$3,V$1:AG$1,0)-1)*IF(OR(C685="L",C685="S",C685="I"),-1,1),"")</f>
        <v>0</v>
      </c>
      <c r="AW685" s="1028">
        <f t="shared" si="43"/>
        <v>0</v>
      </c>
      <c r="AX685" s="1028">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8" t="str">
        <f t="shared" si="44"/>
        <v>H41800</v>
      </c>
      <c r="AK686" s="1028" t="str">
        <f t="shared" si="44"/>
        <v>CT CHIMIQUES</v>
      </c>
      <c r="AL686" s="1028">
        <f>IFERROR(INDEX(G686:R686,1,MATCH(Parametres!$B$3,G$1:R$1,0)-1)*IF(OR(F686="L",F686="S",F686="I"),-1,1),"")</f>
        <v>279624.45</v>
      </c>
      <c r="AM686" s="1028">
        <f t="shared" si="41"/>
        <v>24027.820000000007</v>
      </c>
      <c r="AN686" s="1028">
        <f>INDEX(G686:R686,1,MATCH(Parametres!$B$3,G$1:R$1,0))*IF(OR(F686="L",F686="S",F686="I"),-1,1)</f>
        <v>303652.27</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3" t="str">
        <f t="shared" si="42"/>
        <v>H41800</v>
      </c>
      <c r="AU686" s="599" t="str">
        <f t="shared" si="42"/>
        <v>CT CHIMIQUES</v>
      </c>
      <c r="AV686" s="1028">
        <f>IFERROR(INDEX(V686:AG686,1,MATCH(Parametres!$B$3,V$1:AG$1,0)-1)*IF(OR(C686="L",C686="S",C686="I"),-1,1),"")</f>
        <v>0</v>
      </c>
      <c r="AW686" s="1028">
        <f t="shared" si="43"/>
        <v>0</v>
      </c>
      <c r="AX686" s="1028">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8" t="str">
        <f t="shared" si="44"/>
        <v>H41810</v>
      </c>
      <c r="AK687" s="1028" t="str">
        <f t="shared" si="44"/>
        <v>CT NF ENREGISTREMENT &amp;ADM</v>
      </c>
      <c r="AL687" s="1028">
        <f>IFERROR(INDEX(G687:R687,1,MATCH(Parametres!$B$3,G$1:R$1,0)-1)*IF(OR(F687="L",F687="S",F687="I"),-1,1),"")</f>
        <v>0</v>
      </c>
      <c r="AM687" s="1028">
        <f t="shared" si="41"/>
        <v>0</v>
      </c>
      <c r="AN687" s="1028">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3" t="str">
        <f t="shared" si="42"/>
        <v>H41810</v>
      </c>
      <c r="AU687" s="599" t="str">
        <f t="shared" si="42"/>
        <v>CT NF ENREGISTREMENT &amp;ADM</v>
      </c>
      <c r="AV687" s="1028">
        <f>IFERROR(INDEX(V687:AG687,1,MATCH(Parametres!$B$3,V$1:AG$1,0)-1)*IF(OR(C687="L",C687="S",C687="I"),-1,1),"")</f>
        <v>0</v>
      </c>
      <c r="AW687" s="1028">
        <f t="shared" si="43"/>
        <v>0</v>
      </c>
      <c r="AX687" s="1028">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8" t="str">
        <f t="shared" si="44"/>
        <v>H41811</v>
      </c>
      <c r="AK688" s="1028" t="str">
        <f t="shared" si="44"/>
        <v>CT NF ASS. USURE</v>
      </c>
      <c r="AL688" s="1028">
        <f>IFERROR(INDEX(G688:R688,1,MATCH(Parametres!$B$3,G$1:R$1,0)-1)*IF(OR(F688="L",F688="S",F688="I"),-1,1),"")</f>
        <v>58226</v>
      </c>
      <c r="AM688" s="1028">
        <f t="shared" si="41"/>
        <v>17919</v>
      </c>
      <c r="AN688" s="1028">
        <f>INDEX(G688:R688,1,MATCH(Parametres!$B$3,G$1:R$1,0))*IF(OR(F688="L",F688="S",F688="I"),-1,1)</f>
        <v>76145</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3" t="str">
        <f t="shared" si="42"/>
        <v>H41811</v>
      </c>
      <c r="AU688" s="599" t="str">
        <f t="shared" si="42"/>
        <v>CT NF ASS. USURE</v>
      </c>
      <c r="AV688" s="1028">
        <f>IFERROR(INDEX(V688:AG688,1,MATCH(Parametres!$B$3,V$1:AG$1,0)-1)*IF(OR(C688="L",C688="S",C688="I"),-1,1),"")</f>
        <v>0</v>
      </c>
      <c r="AW688" s="1028">
        <f t="shared" si="43"/>
        <v>0</v>
      </c>
      <c r="AX688" s="1028">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8" t="str">
        <f t="shared" si="44"/>
        <v>H41900</v>
      </c>
      <c r="AK689" s="1028" t="str">
        <f t="shared" si="44"/>
        <v>CT VTE PARCS NEUFS</v>
      </c>
      <c r="AL689" s="1028">
        <f>IFERROR(INDEX(G689:R689,1,MATCH(Parametres!$B$3,G$1:R$1,0)-1)*IF(OR(F689="L",F689="S",F689="I"),-1,1),"")</f>
        <v>58766</v>
      </c>
      <c r="AM689" s="1028">
        <f t="shared" si="41"/>
        <v>0</v>
      </c>
      <c r="AN689" s="1028">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3" t="str">
        <f t="shared" si="42"/>
        <v>H41900</v>
      </c>
      <c r="AU689" s="599" t="str">
        <f t="shared" si="42"/>
        <v>CT VTE PARCS NEUFS</v>
      </c>
      <c r="AV689" s="1028">
        <f>IFERROR(INDEX(V689:AG689,1,MATCH(Parametres!$B$3,V$1:AG$1,0)-1)*IF(OR(C689="L",C689="S",C689="I"),-1,1),"")</f>
        <v>0</v>
      </c>
      <c r="AW689" s="1028">
        <f t="shared" si="43"/>
        <v>0</v>
      </c>
      <c r="AX689" s="1028">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8" t="str">
        <f t="shared" si="44"/>
        <v>H41910</v>
      </c>
      <c r="AK690" s="1028" t="str">
        <f t="shared" si="44"/>
        <v>CT PARC CAMION NEUF</v>
      </c>
      <c r="AL690" s="1028">
        <f>IFERROR(INDEX(G690:R690,1,MATCH(Parametres!$B$3,G$1:R$1,0)-1)*IF(OR(F690="L",F690="S",F690="I"),-1,1),"")</f>
        <v>43457.51</v>
      </c>
      <c r="AM690" s="1028">
        <f t="shared" si="41"/>
        <v>37747.999999999993</v>
      </c>
      <c r="AN690" s="1028">
        <f>INDEX(G690:R690,1,MATCH(Parametres!$B$3,G$1:R$1,0))*IF(OR(F690="L",F690="S",F690="I"),-1,1)</f>
        <v>81205.509999999995</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3" t="str">
        <f t="shared" si="42"/>
        <v>H41910</v>
      </c>
      <c r="AU690" s="599" t="str">
        <f t="shared" si="42"/>
        <v>CT PARC CAMION NEUF</v>
      </c>
      <c r="AV690" s="1028">
        <f>IFERROR(INDEX(V690:AG690,1,MATCH(Parametres!$B$3,V$1:AG$1,0)-1)*IF(OR(C690="L",C690="S",C690="I"),-1,1),"")</f>
        <v>0</v>
      </c>
      <c r="AW690" s="1028">
        <f t="shared" si="43"/>
        <v>0</v>
      </c>
      <c r="AX690" s="1028">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8" t="str">
        <f t="shared" si="44"/>
        <v>H42000</v>
      </c>
      <c r="AK691" s="1028" t="str">
        <f t="shared" si="44"/>
        <v>CT DIVERS(AUTOS)</v>
      </c>
      <c r="AL691" s="1028">
        <f>IFERROR(INDEX(G691:R691,1,MATCH(Parametres!$B$3,G$1:R$1,0)-1)*IF(OR(F691="L",F691="S",F691="I"),-1,1),"")</f>
        <v>810175.22</v>
      </c>
      <c r="AM691" s="1028">
        <f t="shared" si="41"/>
        <v>185414.62</v>
      </c>
      <c r="AN691" s="1028">
        <f>INDEX(G691:R691,1,MATCH(Parametres!$B$3,G$1:R$1,0))*IF(OR(F691="L",F691="S",F691="I"),-1,1)</f>
        <v>995589.84</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3" t="str">
        <f t="shared" si="42"/>
        <v>H42000</v>
      </c>
      <c r="AU691" s="599" t="str">
        <f t="shared" si="42"/>
        <v>CT DIVERS(AUTOS)</v>
      </c>
      <c r="AV691" s="1028">
        <f>IFERROR(INDEX(V691:AG691,1,MATCH(Parametres!$B$3,V$1:AG$1,0)-1)*IF(OR(C691="L",C691="S",C691="I"),-1,1),"")</f>
        <v>0</v>
      </c>
      <c r="AW691" s="1028">
        <f t="shared" si="43"/>
        <v>0</v>
      </c>
      <c r="AX691" s="1028">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8" t="str">
        <f t="shared" si="44"/>
        <v>H42100</v>
      </c>
      <c r="AK692" s="1028" t="str">
        <f t="shared" si="44"/>
        <v>CT PALISADE</v>
      </c>
      <c r="AL692" s="1028">
        <f>IFERROR(INDEX(G692:R692,1,MATCH(Parametres!$B$3,G$1:R$1,0)-1)*IF(OR(F692="L",F692="S",F692="I"),-1,1),"")</f>
        <v>479721.83</v>
      </c>
      <c r="AM692" s="1028">
        <f t="shared" si="41"/>
        <v>0</v>
      </c>
      <c r="AN692" s="1028">
        <f>INDEX(G692:R692,1,MATCH(Parametres!$B$3,G$1:R$1,0))*IF(OR(F692="L",F692="S",F692="I"),-1,1)</f>
        <v>479721.83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3" t="str">
        <f t="shared" si="42"/>
        <v>H42100</v>
      </c>
      <c r="AU692" s="599" t="str">
        <f t="shared" si="42"/>
        <v>CT PALISADE</v>
      </c>
      <c r="AV692" s="1028">
        <f>IFERROR(INDEX(V692:AG692,1,MATCH(Parametres!$B$3,V$1:AG$1,0)-1)*IF(OR(C692="L",C692="S",C692="I"),-1,1),"")</f>
        <v>0</v>
      </c>
      <c r="AW692" s="1028">
        <f t="shared" si="43"/>
        <v>0</v>
      </c>
      <c r="AX692" s="1028">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8" t="str">
        <f t="shared" si="44"/>
        <v>H42200</v>
      </c>
      <c r="AK693" s="1028" t="str">
        <f t="shared" si="44"/>
        <v>CT VENUE</v>
      </c>
      <c r="AL693" s="1028">
        <f>IFERROR(INDEX(G693:R693,1,MATCH(Parametres!$B$3,G$1:R$1,0)-1)*IF(OR(F693="L",F693="S",F693="I"),-1,1),"")</f>
        <v>2165122.19</v>
      </c>
      <c r="AM693" s="1028">
        <f t="shared" si="41"/>
        <v>376533.39999999991</v>
      </c>
      <c r="AN693" s="1028">
        <f>INDEX(G693:R693,1,MATCH(Parametres!$B$3,G$1:R$1,0))*IF(OR(F693="L",F693="S",F693="I"),-1,1)</f>
        <v>2541655.59</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3" t="str">
        <f t="shared" si="42"/>
        <v>H42200</v>
      </c>
      <c r="AU693" s="599" t="str">
        <f t="shared" si="42"/>
        <v>CT VENUE</v>
      </c>
      <c r="AV693" s="1028">
        <f>IFERROR(INDEX(V693:AG693,1,MATCH(Parametres!$B$3,V$1:AG$1,0)-1)*IF(OR(C693="L",C693="S",C693="I"),-1,1),"")</f>
        <v>0</v>
      </c>
      <c r="AW693" s="1028">
        <f t="shared" si="43"/>
        <v>0</v>
      </c>
      <c r="AX693" s="1028">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8" t="str">
        <f t="shared" si="44"/>
        <v>H42300</v>
      </c>
      <c r="AK694" s="1028" t="str">
        <f t="shared" si="44"/>
        <v>CT USAGE CERTIFIE HD</v>
      </c>
      <c r="AL694" s="1028">
        <f>IFERROR(INDEX(G694:R694,1,MATCH(Parametres!$B$3,G$1:R$1,0)-1)*IF(OR(F694="L",F694="S",F694="I"),-1,1),"")</f>
        <v>326363.59999999998</v>
      </c>
      <c r="AM694" s="1028">
        <f t="shared" si="41"/>
        <v>72226.990000000049</v>
      </c>
      <c r="AN694" s="1028">
        <f>INDEX(G694:R694,1,MATCH(Parametres!$B$3,G$1:R$1,0))*IF(OR(F694="L",F694="S",F694="I"),-1,1)</f>
        <v>398590.59</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3" t="str">
        <f t="shared" si="42"/>
        <v>H42300</v>
      </c>
      <c r="AU694" s="599" t="str">
        <f t="shared" si="42"/>
        <v>CT USAGE CERTIFIE HD</v>
      </c>
      <c r="AV694" s="1028">
        <f>IFERROR(INDEX(V694:AG694,1,MATCH(Parametres!$B$3,V$1:AG$1,0)-1)*IF(OR(C694="L",C694="S",C694="I"),-1,1),"")</f>
        <v>0</v>
      </c>
      <c r="AW694" s="1028">
        <f t="shared" si="43"/>
        <v>0</v>
      </c>
      <c r="AX694" s="1028">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8" t="str">
        <f t="shared" si="44"/>
        <v>H42400</v>
      </c>
      <c r="AK695" s="1028" t="str">
        <f t="shared" si="44"/>
        <v>CT USA REC CERTIF HYUNDAI</v>
      </c>
      <c r="AL695" s="1028">
        <f>IFERROR(INDEX(G695:R695,1,MATCH(Parametres!$B$3,G$1:R$1,0)-1)*IF(OR(F695="L",F695="S",F695="I"),-1,1),"")</f>
        <v>6</v>
      </c>
      <c r="AM695" s="1028">
        <f t="shared" si="41"/>
        <v>1</v>
      </c>
      <c r="AN695" s="1028">
        <f>INDEX(G695:R695,1,MATCH(Parametres!$B$3,G$1:R$1,0))*IF(OR(F695="L",F695="S",F695="I"),-1,1)</f>
        <v>7</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3" t="str">
        <f t="shared" si="42"/>
        <v>H42400</v>
      </c>
      <c r="AU695" s="599" t="str">
        <f t="shared" si="42"/>
        <v>CT USA REC CERTIF HYUNDAI</v>
      </c>
      <c r="AV695" s="1028">
        <f>IFERROR(INDEX(V695:AG695,1,MATCH(Parametres!$B$3,V$1:AG$1,0)-1)*IF(OR(C695="L",C695="S",C695="I"),-1,1),"")</f>
        <v>0</v>
      </c>
      <c r="AW695" s="1028">
        <f t="shared" si="43"/>
        <v>0</v>
      </c>
      <c r="AX695" s="1028">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8" t="str">
        <f t="shared" si="44"/>
        <v>H42500</v>
      </c>
      <c r="AK696" s="1028" t="str">
        <f t="shared" si="44"/>
        <v>CT VEHICULES OCC HYUNDAI</v>
      </c>
      <c r="AL696" s="1028">
        <f>IFERROR(INDEX(G696:R696,1,MATCH(Parametres!$B$3,G$1:R$1,0)-1)*IF(OR(F696="L",F696="S",F696="I"),-1,1),"")</f>
        <v>129164.04</v>
      </c>
      <c r="AM696" s="1028">
        <f t="shared" si="41"/>
        <v>49424.710000000006</v>
      </c>
      <c r="AN696" s="1028">
        <f>INDEX(G696:R696,1,MATCH(Parametres!$B$3,G$1:R$1,0))*IF(OR(F696="L",F696="S",F696="I"),-1,1)</f>
        <v>178588.75</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3" t="str">
        <f t="shared" si="42"/>
        <v>H42500</v>
      </c>
      <c r="AU696" s="599" t="str">
        <f t="shared" si="42"/>
        <v>CT VEHICULES OCC HYUNDAI</v>
      </c>
      <c r="AV696" s="1028">
        <f>IFERROR(INDEX(V696:AG696,1,MATCH(Parametres!$B$3,V$1:AG$1,0)-1)*IF(OR(C696="L",C696="S",C696="I"),-1,1),"")</f>
        <v>0</v>
      </c>
      <c r="AW696" s="1028">
        <f t="shared" si="43"/>
        <v>0</v>
      </c>
      <c r="AX696" s="1028">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8" t="str">
        <f t="shared" si="44"/>
        <v>H42600</v>
      </c>
      <c r="AK697" s="1028" t="str">
        <f t="shared" si="44"/>
        <v>REMISE EN ETAT VEH OCCASS</v>
      </c>
      <c r="AL697" s="1028">
        <f>IFERROR(INDEX(G697:R697,1,MATCH(Parametres!$B$3,G$1:R$1,0)-1)*IF(OR(F697="L",F697="S",F697="I"),-1,1),"")</f>
        <v>5.01</v>
      </c>
      <c r="AM697" s="1028">
        <f t="shared" si="41"/>
        <v>1</v>
      </c>
      <c r="AN697" s="1028">
        <f>INDEX(G697:R697,1,MATCH(Parametres!$B$3,G$1:R$1,0))*IF(OR(F697="L",F697="S",F697="I"),-1,1)</f>
        <v>6.01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3" t="str">
        <f t="shared" si="42"/>
        <v>H42600</v>
      </c>
      <c r="AU697" s="599" t="str">
        <f t="shared" si="42"/>
        <v>REMISE EN ETAT VEH OCCASS</v>
      </c>
      <c r="AV697" s="1028">
        <f>IFERROR(INDEX(V697:AG697,1,MATCH(Parametres!$B$3,V$1:AG$1,0)-1)*IF(OR(C697="L",C697="S",C697="I"),-1,1),"")</f>
        <v>0</v>
      </c>
      <c r="AW697" s="1028">
        <f t="shared" si="43"/>
        <v>0</v>
      </c>
      <c r="AX697" s="1028">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8" t="str">
        <f t="shared" si="44"/>
        <v>H42700</v>
      </c>
      <c r="AK698" s="1028" t="str">
        <f t="shared" si="44"/>
        <v>CT OCC VEH AUTRE DÉTAIL</v>
      </c>
      <c r="AL698" s="1028">
        <f>IFERROR(INDEX(G698:R698,1,MATCH(Parametres!$B$3,G$1:R$1,0)-1)*IF(OR(F698="L",F698="S",F698="I"),-1,1),"")</f>
        <v>34294.92</v>
      </c>
      <c r="AM698" s="1028">
        <f t="shared" si="41"/>
        <v>0</v>
      </c>
      <c r="AN698" s="1028">
        <f>INDEX(G698:R698,1,MATCH(Parametres!$B$3,G$1:R$1,0))*IF(OR(F698="L",F698="S",F698="I"),-1,1)</f>
        <v>34294.92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3" t="str">
        <f t="shared" si="42"/>
        <v>H42700</v>
      </c>
      <c r="AU698" s="599" t="str">
        <f t="shared" si="42"/>
        <v>CT OCC VEH AUTRE DÉTAIL</v>
      </c>
      <c r="AV698" s="1028">
        <f>IFERROR(INDEX(V698:AG698,1,MATCH(Parametres!$B$3,V$1:AG$1,0)-1)*IF(OR(C698="L",C698="S",C698="I"),-1,1),"")</f>
        <v>0</v>
      </c>
      <c r="AW698" s="1028">
        <f t="shared" si="43"/>
        <v>0</v>
      </c>
      <c r="AX698" s="1028">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8" t="str">
        <f t="shared" si="44"/>
        <v>H42800</v>
      </c>
      <c r="AK699" s="1028" t="str">
        <f t="shared" si="44"/>
        <v>REMISE ETAT VEH OCC AUTRE</v>
      </c>
      <c r="AL699" s="1028">
        <f>IFERROR(INDEX(G699:R699,1,MATCH(Parametres!$B$3,G$1:R$1,0)-1)*IF(OR(F699="L",F699="S",F699="I"),-1,1),"")</f>
        <v>6</v>
      </c>
      <c r="AM699" s="1028">
        <f t="shared" si="41"/>
        <v>1</v>
      </c>
      <c r="AN699" s="1028">
        <f>INDEX(G699:R699,1,MATCH(Parametres!$B$3,G$1:R$1,0))*IF(OR(F699="L",F699="S",F699="I"),-1,1)</f>
        <v>7</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3" t="str">
        <f t="shared" si="42"/>
        <v>H42800</v>
      </c>
      <c r="AU699" s="599" t="str">
        <f t="shared" si="42"/>
        <v>REMISE ETAT VEH OCC AUTRE</v>
      </c>
      <c r="AV699" s="1028">
        <f>IFERROR(INDEX(V699:AG699,1,MATCH(Parametres!$B$3,V$1:AG$1,0)-1)*IF(OR(C699="L",C699="S",C699="I"),-1,1),"")</f>
        <v>0</v>
      </c>
      <c r="AW699" s="1028">
        <f t="shared" si="43"/>
        <v>0</v>
      </c>
      <c r="AX699" s="1028">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8" t="str">
        <f t="shared" si="44"/>
        <v>H42900</v>
      </c>
      <c r="AK700" s="1028" t="str">
        <f t="shared" si="44"/>
        <v>CT ACCOMODATION</v>
      </c>
      <c r="AL700" s="1028">
        <f>IFERROR(INDEX(G700:R700,1,MATCH(Parametres!$B$3,G$1:R$1,0)-1)*IF(OR(F700="L",F700="S",F700="I"),-1,1),"")</f>
        <v>349495.77</v>
      </c>
      <c r="AM700" s="1028">
        <f t="shared" si="41"/>
        <v>25486.909999999974</v>
      </c>
      <c r="AN700" s="1028">
        <f>INDEX(G700:R700,1,MATCH(Parametres!$B$3,G$1:R$1,0))*IF(OR(F700="L",F700="S",F700="I"),-1,1)</f>
        <v>374982.68</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3" t="str">
        <f t="shared" si="42"/>
        <v>H42900</v>
      </c>
      <c r="AU700" s="599" t="str">
        <f t="shared" si="42"/>
        <v>CT ACCOMODATION</v>
      </c>
      <c r="AV700" s="1028">
        <f>IFERROR(INDEX(V700:AG700,1,MATCH(Parametres!$B$3,V$1:AG$1,0)-1)*IF(OR(C700="L",C700="S",C700="I"),-1,1),"")</f>
        <v>0</v>
      </c>
      <c r="AW700" s="1028">
        <f t="shared" si="43"/>
        <v>0</v>
      </c>
      <c r="AX700" s="1028">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8" t="str">
        <f t="shared" si="44"/>
        <v>H42999</v>
      </c>
      <c r="AK701" s="1028" t="str">
        <f t="shared" si="44"/>
        <v>CT ECHANGE CONCESSIONNAIR</v>
      </c>
      <c r="AL701" s="1028">
        <f>IFERROR(INDEX(G701:R701,1,MATCH(Parametres!$B$3,G$1:R$1,0)-1)*IF(OR(F701="L",F701="S",F701="I"),-1,1),"")</f>
        <v>3084783.92</v>
      </c>
      <c r="AM701" s="1028">
        <f t="shared" si="41"/>
        <v>1063220.42</v>
      </c>
      <c r="AN701" s="1028">
        <f>INDEX(G701:R701,1,MATCH(Parametres!$B$3,G$1:R$1,0))*IF(OR(F701="L",F701="S",F701="I"),-1,1)</f>
        <v>4148004.34</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3" t="str">
        <f t="shared" si="42"/>
        <v>H42999</v>
      </c>
      <c r="AU701" s="599" t="str">
        <f t="shared" si="42"/>
        <v>CT ECHANGE CONCESSIONNAIR</v>
      </c>
      <c r="AV701" s="1028">
        <f>IFERROR(INDEX(V701:AG701,1,MATCH(Parametres!$B$3,V$1:AG$1,0)-1)*IF(OR(C701="L",C701="S",C701="I"),-1,1),"")</f>
        <v>0</v>
      </c>
      <c r="AW701" s="1028">
        <f t="shared" si="43"/>
        <v>0</v>
      </c>
      <c r="AX701" s="1028">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8" t="str">
        <f t="shared" si="44"/>
        <v>H43000</v>
      </c>
      <c r="AK702" s="1028" t="str">
        <f t="shared" si="44"/>
        <v>CT ELANTRA</v>
      </c>
      <c r="AL702" s="1028">
        <f>IFERROR(INDEX(G702:R702,1,MATCH(Parametres!$B$3,G$1:R$1,0)-1)*IF(OR(F702="L",F702="S",F702="I"),-1,1),"")</f>
        <v>0</v>
      </c>
      <c r="AM702" s="1028">
        <f t="shared" si="41"/>
        <v>0</v>
      </c>
      <c r="AN702" s="1028">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3" t="str">
        <f t="shared" si="42"/>
        <v>H43000</v>
      </c>
      <c r="AU702" s="599" t="str">
        <f t="shared" si="42"/>
        <v>CT ELANTRA</v>
      </c>
      <c r="AV702" s="1028">
        <f>IFERROR(INDEX(V702:AG702,1,MATCH(Parametres!$B$3,V$1:AG$1,0)-1)*IF(OR(C702="L",C702="S",C702="I"),-1,1),"")</f>
        <v>0</v>
      </c>
      <c r="AW702" s="1028">
        <f t="shared" si="43"/>
        <v>0</v>
      </c>
      <c r="AX702" s="1028">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8" t="str">
        <f t="shared" si="44"/>
        <v>H43200</v>
      </c>
      <c r="AK703" s="1028" t="str">
        <f t="shared" si="44"/>
        <v>CT VEHICULES D OC- GROS</v>
      </c>
      <c r="AL703" s="1028">
        <f>IFERROR(INDEX(G703:R703,1,MATCH(Parametres!$B$3,G$1:R$1,0)-1)*IF(OR(F703="L",F703="S",F703="I"),-1,1),"")</f>
        <v>583409.81999999995</v>
      </c>
      <c r="AM703" s="1028">
        <f t="shared" si="41"/>
        <v>0</v>
      </c>
      <c r="AN703" s="1028">
        <f>INDEX(G703:R703,1,MATCH(Parametres!$B$3,G$1:R$1,0))*IF(OR(F703="L",F703="S",F703="I"),-1,1)</f>
        <v>583409.81999999995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3" t="str">
        <f t="shared" si="42"/>
        <v>H43200</v>
      </c>
      <c r="AU703" s="599" t="str">
        <f t="shared" si="42"/>
        <v>CT VEHICULES D OC- GROS</v>
      </c>
      <c r="AV703" s="1028">
        <f>IFERROR(INDEX(V703:AG703,1,MATCH(Parametres!$B$3,V$1:AG$1,0)-1)*IF(OR(C703="L",C703="S",C703="I"),-1,1),"")</f>
        <v>0</v>
      </c>
      <c r="AW703" s="1028">
        <f t="shared" si="43"/>
        <v>0</v>
      </c>
      <c r="AX703" s="1028">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8" t="str">
        <f t="shared" si="44"/>
        <v>H43201</v>
      </c>
      <c r="AK704" s="1028" t="str">
        <f t="shared" si="44"/>
        <v>CT EBLOCK - EN GROS</v>
      </c>
      <c r="AL704" s="1028">
        <f>IFERROR(INDEX(G704:R704,1,MATCH(Parametres!$B$3,G$1:R$1,0)-1)*IF(OR(F704="L",F704="S",F704="I"),-1,1),"")</f>
        <v>4623040.59</v>
      </c>
      <c r="AM704" s="1028">
        <f t="shared" si="41"/>
        <v>506491.56000000052</v>
      </c>
      <c r="AN704" s="1028">
        <f>INDEX(G704:R704,1,MATCH(Parametres!$B$3,G$1:R$1,0))*IF(OR(F704="L",F704="S",F704="I"),-1,1)</f>
        <v>5129532.1500000004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3" t="str">
        <f t="shared" si="42"/>
        <v>H43201</v>
      </c>
      <c r="AU704" s="599" t="str">
        <f t="shared" si="42"/>
        <v>CT EBLOCK - EN GROS</v>
      </c>
      <c r="AV704" s="1028">
        <f>IFERROR(INDEX(V704:AG704,1,MATCH(Parametres!$B$3,V$1:AG$1,0)-1)*IF(OR(C704="L",C704="S",C704="I"),-1,1),"")</f>
        <v>0</v>
      </c>
      <c r="AW704" s="1028">
        <f t="shared" si="43"/>
        <v>0</v>
      </c>
      <c r="AX704" s="1028">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8" t="str">
        <f t="shared" si="44"/>
        <v>H43202</v>
      </c>
      <c r="AK705" s="1028" t="str">
        <f t="shared" si="44"/>
        <v>CT WHOLESALE PAT</v>
      </c>
      <c r="AL705" s="1028">
        <f>IFERROR(INDEX(G705:R705,1,MATCH(Parametres!$B$3,G$1:R$1,0)-1)*IF(OR(F705="L",F705="S",F705="I"),-1,1),"")</f>
        <v>0</v>
      </c>
      <c r="AM705" s="1028">
        <f t="shared" si="41"/>
        <v>0</v>
      </c>
      <c r="AN705" s="1028">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3" t="str">
        <f t="shared" si="42"/>
        <v>H43202</v>
      </c>
      <c r="AU705" s="599" t="str">
        <f t="shared" si="42"/>
        <v>CT WHOLESALE PAT</v>
      </c>
      <c r="AV705" s="1028">
        <f>IFERROR(INDEX(V705:AG705,1,MATCH(Parametres!$B$3,V$1:AG$1,0)-1)*IF(OR(C705="L",C705="S",C705="I"),-1,1),"")</f>
        <v>0</v>
      </c>
      <c r="AW705" s="1028">
        <f t="shared" si="43"/>
        <v>0</v>
      </c>
      <c r="AX705" s="1028">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8" t="str">
        <f t="shared" si="44"/>
        <v>H43300</v>
      </c>
      <c r="AK706" s="1028" t="str">
        <f t="shared" si="44"/>
        <v>CT USAGE RACHAT LOCATION</v>
      </c>
      <c r="AL706" s="1028">
        <f>IFERROR(INDEX(G706:R706,1,MATCH(Parametres!$B$3,G$1:R$1,0)-1)*IF(OR(F706="L",F706="S",F706="I"),-1,1),"")</f>
        <v>0</v>
      </c>
      <c r="AM706" s="1028">
        <f t="shared" si="41"/>
        <v>0</v>
      </c>
      <c r="AN706" s="1028">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3" t="str">
        <f t="shared" si="42"/>
        <v>H43300</v>
      </c>
      <c r="AU706" s="599" t="str">
        <f t="shared" si="42"/>
        <v>CT USAGE RACHAT LOCATION</v>
      </c>
      <c r="AV706" s="1028">
        <f>IFERROR(INDEX(V706:AG706,1,MATCH(Parametres!$B$3,V$1:AG$1,0)-1)*IF(OR(C706="L",C706="S",C706="I"),-1,1),"")</f>
        <v>0</v>
      </c>
      <c r="AW706" s="1028">
        <f t="shared" si="43"/>
        <v>0</v>
      </c>
      <c r="AX706" s="1028">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8" t="str">
        <f t="shared" si="44"/>
        <v>H43310</v>
      </c>
      <c r="AK707" s="1028" t="str">
        <f t="shared" si="44"/>
        <v>CT PPP USED</v>
      </c>
      <c r="AL707" s="1028">
        <f>IFERROR(INDEX(G707:R707,1,MATCH(Parametres!$B$3,G$1:R$1,0)-1)*IF(OR(F707="L",F707="S",F707="I"),-1,1),"")</f>
        <v>0</v>
      </c>
      <c r="AM707" s="1028">
        <f t="shared" si="41"/>
        <v>0</v>
      </c>
      <c r="AN707" s="1028">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3" t="str">
        <f t="shared" si="42"/>
        <v>H43310</v>
      </c>
      <c r="AU707" s="599" t="str">
        <f t="shared" si="42"/>
        <v>CT PPP USED</v>
      </c>
      <c r="AV707" s="1028">
        <f>IFERROR(INDEX(V707:AG707,1,MATCH(Parametres!$B$3,V$1:AG$1,0)-1)*IF(OR(C707="L",C707="S",C707="I"),-1,1),"")</f>
        <v>0</v>
      </c>
      <c r="AW707" s="1028">
        <f t="shared" si="43"/>
        <v>0</v>
      </c>
      <c r="AX707" s="1028">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8" t="str">
        <f t="shared" si="44"/>
        <v>H43320</v>
      </c>
      <c r="AK708" s="1028" t="str">
        <f t="shared" si="44"/>
        <v>CT ASSURANCE USAGES</v>
      </c>
      <c r="AL708" s="1028">
        <f>IFERROR(INDEX(G708:R708,1,MATCH(Parametres!$B$3,G$1:R$1,0)-1)*IF(OR(F708="L",F708="S",F708="I"),-1,1),"")</f>
        <v>0</v>
      </c>
      <c r="AM708" s="1028">
        <f t="shared" ref="AM708:AM771" si="45">AN708-AL708</f>
        <v>0</v>
      </c>
      <c r="AN708" s="1028">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3" t="str">
        <f t="shared" ref="AT708:AU771" si="46">C708</f>
        <v>H43320</v>
      </c>
      <c r="AU708" s="599" t="str">
        <f t="shared" si="46"/>
        <v>CT ASSURANCE USAGES</v>
      </c>
      <c r="AV708" s="1028">
        <f>IFERROR(INDEX(V708:AG708,1,MATCH(Parametres!$B$3,V$1:AG$1,0)-1)*IF(OR(C708="L",C708="S",C708="I"),-1,1),"")</f>
        <v>0</v>
      </c>
      <c r="AW708" s="1028">
        <f t="shared" ref="AW708:AW771" si="47">AX708-AV708</f>
        <v>0</v>
      </c>
      <c r="AX708" s="1028">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8" t="str">
        <f t="shared" si="44"/>
        <v>H43330</v>
      </c>
      <c r="AK709" s="1028" t="str">
        <f t="shared" si="44"/>
        <v>CT OCC REVENU FINANCE</v>
      </c>
      <c r="AL709" s="1028">
        <f>IFERROR(INDEX(G709:R709,1,MATCH(Parametres!$B$3,G$1:R$1,0)-1)*IF(OR(F709="L",F709="S",F709="I"),-1,1),"")</f>
        <v>0</v>
      </c>
      <c r="AM709" s="1028">
        <f t="shared" si="45"/>
        <v>0</v>
      </c>
      <c r="AN709" s="1028">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3" t="str">
        <f t="shared" si="46"/>
        <v>H43330</v>
      </c>
      <c r="AU709" s="599" t="str">
        <f t="shared" si="46"/>
        <v>CT OCC REVENU FINANCE</v>
      </c>
      <c r="AV709" s="1028">
        <f>IFERROR(INDEX(V709:AG709,1,MATCH(Parametres!$B$3,V$1:AG$1,0)-1)*IF(OR(C709="L",C709="S",C709="I"),-1,1),"")</f>
        <v>0</v>
      </c>
      <c r="AW709" s="1028">
        <f t="shared" si="47"/>
        <v>0</v>
      </c>
      <c r="AX709" s="1028">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8" t="str">
        <f t="shared" si="44"/>
        <v>H43340</v>
      </c>
      <c r="AK710" s="1028" t="str">
        <f t="shared" si="44"/>
        <v>CT OCC CHIMIQUES</v>
      </c>
      <c r="AL710" s="1028">
        <f>IFERROR(INDEX(G710:R710,1,MATCH(Parametres!$B$3,G$1:R$1,0)-1)*IF(OR(F710="L",F710="S",F710="I"),-1,1),"")</f>
        <v>0</v>
      </c>
      <c r="AM710" s="1028">
        <f t="shared" si="45"/>
        <v>0</v>
      </c>
      <c r="AN710" s="1028">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3" t="str">
        <f t="shared" si="46"/>
        <v>H43340</v>
      </c>
      <c r="AU710" s="599" t="str">
        <f t="shared" si="46"/>
        <v>CT OCC CHIMIQUES</v>
      </c>
      <c r="AV710" s="1028">
        <f>IFERROR(INDEX(V710:AG710,1,MATCH(Parametres!$B$3,V$1:AG$1,0)-1)*IF(OR(C710="L",C710="S",C710="I"),-1,1),"")</f>
        <v>0</v>
      </c>
      <c r="AW710" s="1028">
        <f t="shared" si="47"/>
        <v>0</v>
      </c>
      <c r="AX710" s="1028">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8" t="str">
        <f t="shared" si="44"/>
        <v>H43350</v>
      </c>
      <c r="AK711" s="1028" t="str">
        <f t="shared" si="44"/>
        <v>CT OCC  ANTIVOL</v>
      </c>
      <c r="AL711" s="1028">
        <f>IFERROR(INDEX(G711:R711,1,MATCH(Parametres!$B$3,G$1:R$1,0)-1)*IF(OR(F711="L",F711="S",F711="I"),-1,1),"")</f>
        <v>0</v>
      </c>
      <c r="AM711" s="1028">
        <f t="shared" si="45"/>
        <v>0</v>
      </c>
      <c r="AN711" s="1028">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3" t="str">
        <f t="shared" si="46"/>
        <v>H43350</v>
      </c>
      <c r="AU711" s="599" t="str">
        <f t="shared" si="46"/>
        <v>CT OCC  ANTIVOL</v>
      </c>
      <c r="AV711" s="1028">
        <f>IFERROR(INDEX(V711:AG711,1,MATCH(Parametres!$B$3,V$1:AG$1,0)-1)*IF(OR(C711="L",C711="S",C711="I"),-1,1),"")</f>
        <v>0</v>
      </c>
      <c r="AW711" s="1028">
        <f t="shared" si="47"/>
        <v>0</v>
      </c>
      <c r="AX711" s="1028">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8" t="str">
        <f t="shared" si="44"/>
        <v>H43360</v>
      </c>
      <c r="AK712" s="1028" t="str">
        <f t="shared" si="44"/>
        <v>CT OCC AUTRES PRODUIT</v>
      </c>
      <c r="AL712" s="1028">
        <f>IFERROR(INDEX(G712:R712,1,MATCH(Parametres!$B$3,G$1:R$1,0)-1)*IF(OR(F712="L",F712="S",F712="I"),-1,1),"")</f>
        <v>0</v>
      </c>
      <c r="AM712" s="1028">
        <f t="shared" si="45"/>
        <v>0</v>
      </c>
      <c r="AN712" s="1028">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3" t="str">
        <f t="shared" si="46"/>
        <v>H43360</v>
      </c>
      <c r="AU712" s="599" t="str">
        <f t="shared" si="46"/>
        <v>CT OCC AUTRES PRODUIT</v>
      </c>
      <c r="AV712" s="1028">
        <f>IFERROR(INDEX(V712:AG712,1,MATCH(Parametres!$B$3,V$1:AG$1,0)-1)*IF(OR(C712="L",C712="S",C712="I"),-1,1),"")</f>
        <v>0</v>
      </c>
      <c r="AW712" s="1028">
        <f t="shared" si="47"/>
        <v>0</v>
      </c>
      <c r="AX712" s="1028">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8" t="str">
        <f t="shared" si="44"/>
        <v>H43390</v>
      </c>
      <c r="AK713" s="1028" t="str">
        <f t="shared" si="44"/>
        <v>CT OCC RACHAT CONT LOC</v>
      </c>
      <c r="AL713" s="1028">
        <f>IFERROR(INDEX(G713:R713,1,MATCH(Parametres!$B$3,G$1:R$1,0)-1)*IF(OR(F713="L",F713="S",F713="I"),-1,1),"")</f>
        <v>0</v>
      </c>
      <c r="AM713" s="1028">
        <f t="shared" si="45"/>
        <v>0</v>
      </c>
      <c r="AN713" s="1028">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3" t="str">
        <f t="shared" si="46"/>
        <v>H43390</v>
      </c>
      <c r="AU713" s="599" t="str">
        <f t="shared" si="46"/>
        <v>CT OCC RACHAT CONT LOC</v>
      </c>
      <c r="AV713" s="1028">
        <f>IFERROR(INDEX(V713:AG713,1,MATCH(Parametres!$B$3,V$1:AG$1,0)-1)*IF(OR(C713="L",C713="S",C713="I"),-1,1),"")</f>
        <v>0</v>
      </c>
      <c r="AW713" s="1028">
        <f t="shared" si="47"/>
        <v>0</v>
      </c>
      <c r="AX713" s="1028">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8" t="str">
        <f t="shared" si="44"/>
        <v>H43400</v>
      </c>
      <c r="AK714" s="1028" t="str">
        <f t="shared" si="44"/>
        <v>CT HPP - MARQUAGE</v>
      </c>
      <c r="AL714" s="1028">
        <f>IFERROR(INDEX(G714:R714,1,MATCH(Parametres!$B$3,G$1:R$1,0)-1)*IF(OR(F714="L",F714="S",F714="I"),-1,1),"")</f>
        <v>41164</v>
      </c>
      <c r="AM714" s="1028">
        <f t="shared" si="45"/>
        <v>6820</v>
      </c>
      <c r="AN714" s="1028">
        <f>INDEX(G714:R714,1,MATCH(Parametres!$B$3,G$1:R$1,0))*IF(OR(F714="L",F714="S",F714="I"),-1,1)</f>
        <v>47984</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3" t="str">
        <f t="shared" si="46"/>
        <v>H43400</v>
      </c>
      <c r="AU714" s="599" t="str">
        <f t="shared" si="46"/>
        <v>CT HPP - MARQUAGE</v>
      </c>
      <c r="AV714" s="1028">
        <f>IFERROR(INDEX(V714:AG714,1,MATCH(Parametres!$B$3,V$1:AG$1,0)-1)*IF(OR(C714="L",C714="S",C714="I"),-1,1),"")</f>
        <v>0</v>
      </c>
      <c r="AW714" s="1028">
        <f t="shared" si="47"/>
        <v>0</v>
      </c>
      <c r="AX714" s="1028">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8" t="str">
        <f t="shared" si="44"/>
        <v>H43410</v>
      </c>
      <c r="AK715" s="1028" t="str">
        <f t="shared" si="44"/>
        <v>CT OCC ASS VIE REMPL</v>
      </c>
      <c r="AL715" s="1028">
        <f>IFERROR(INDEX(G715:R715,1,MATCH(Parametres!$B$3,G$1:R$1,0)-1)*IF(OR(F715="L",F715="S",F715="I"),-1,1),"")</f>
        <v>9244.42</v>
      </c>
      <c r="AM715" s="1028">
        <f t="shared" si="45"/>
        <v>3794.25</v>
      </c>
      <c r="AN715" s="1028">
        <f>INDEX(G715:R715,1,MATCH(Parametres!$B$3,G$1:R$1,0))*IF(OR(F715="L",F715="S",F715="I"),-1,1)</f>
        <v>13038.67</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3" t="str">
        <f t="shared" si="46"/>
        <v>H43410</v>
      </c>
      <c r="AU715" s="599" t="str">
        <f t="shared" si="46"/>
        <v>CT OCC ASS VIE REMPL</v>
      </c>
      <c r="AV715" s="1028">
        <f>IFERROR(INDEX(V715:AG715,1,MATCH(Parametres!$B$3,V$1:AG$1,0)-1)*IF(OR(C715="L",C715="S",C715="I"),-1,1),"")</f>
        <v>0</v>
      </c>
      <c r="AW715" s="1028">
        <f t="shared" si="47"/>
        <v>0</v>
      </c>
      <c r="AX715" s="1028">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8" t="str">
        <f t="shared" si="44"/>
        <v>H43420</v>
      </c>
      <c r="AK716" s="1028" t="str">
        <f t="shared" si="44"/>
        <v>CT OCC FINANCE</v>
      </c>
      <c r="AL716" s="1028">
        <f>IFERROR(INDEX(G716:R716,1,MATCH(Parametres!$B$3,G$1:R$1,0)-1)*IF(OR(F716="L",F716="S",F716="I"),-1,1),"")</f>
        <v>105</v>
      </c>
      <c r="AM716" s="1028">
        <f t="shared" si="45"/>
        <v>0</v>
      </c>
      <c r="AN716" s="1028">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3" t="str">
        <f t="shared" si="46"/>
        <v>H43420</v>
      </c>
      <c r="AU716" s="599" t="str">
        <f t="shared" si="46"/>
        <v>CT OCC FINANCE</v>
      </c>
      <c r="AV716" s="1028">
        <f>IFERROR(INDEX(V716:AG716,1,MATCH(Parametres!$B$3,V$1:AG$1,0)-1)*IF(OR(C716="L",C716="S",C716="I"),-1,1),"")</f>
        <v>0</v>
      </c>
      <c r="AW716" s="1028">
        <f t="shared" si="47"/>
        <v>0</v>
      </c>
      <c r="AX716" s="1028">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8" t="str">
        <f t="shared" si="44"/>
        <v>H43430</v>
      </c>
      <c r="AK717" s="1028" t="str">
        <f t="shared" si="44"/>
        <v>CT OCC PRODUITS CHIMIQUE</v>
      </c>
      <c r="AL717" s="1028">
        <f>IFERROR(INDEX(G717:R717,1,MATCH(Parametres!$B$3,G$1:R$1,0)-1)*IF(OR(F717="L",F717="S",F717="I"),-1,1),"")</f>
        <v>75</v>
      </c>
      <c r="AM717" s="1028">
        <f t="shared" si="45"/>
        <v>0</v>
      </c>
      <c r="AN717" s="1028">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3" t="str">
        <f t="shared" si="46"/>
        <v>H43430</v>
      </c>
      <c r="AU717" s="599" t="str">
        <f t="shared" si="46"/>
        <v>CT OCC PRODUITS CHIMIQUE</v>
      </c>
      <c r="AV717" s="1028">
        <f>IFERROR(INDEX(V717:AG717,1,MATCH(Parametres!$B$3,V$1:AG$1,0)-1)*IF(OR(C717="L",C717="S",C717="I"),-1,1),"")</f>
        <v>0</v>
      </c>
      <c r="AW717" s="1028">
        <f t="shared" si="47"/>
        <v>0</v>
      </c>
      <c r="AX717" s="1028">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8" t="str">
        <f t="shared" si="44"/>
        <v>H43440</v>
      </c>
      <c r="AK718" s="1028" t="str">
        <f t="shared" si="44"/>
        <v>CT ASSURANCE ROUTIERE</v>
      </c>
      <c r="AL718" s="1028">
        <f>IFERROR(INDEX(G718:R718,1,MATCH(Parametres!$B$3,G$1:R$1,0)-1)*IF(OR(F718="L",F718="S",F718="I"),-1,1),"")</f>
        <v>0</v>
      </c>
      <c r="AM718" s="1028">
        <f t="shared" si="45"/>
        <v>1266</v>
      </c>
      <c r="AN718" s="1028">
        <f>INDEX(G718:R718,1,MATCH(Parametres!$B$3,G$1:R$1,0))*IF(OR(F718="L",F718="S",F718="I"),-1,1)</f>
        <v>1266</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3" t="str">
        <f t="shared" si="46"/>
        <v>H43440</v>
      </c>
      <c r="AU718" s="599" t="str">
        <f t="shared" si="46"/>
        <v>CT ASSURANCE ROUTIERE</v>
      </c>
      <c r="AV718" s="1028">
        <f>IFERROR(INDEX(V718:AG718,1,MATCH(Parametres!$B$3,V$1:AG$1,0)-1)*IF(OR(C718="L",C718="S",C718="I"),-1,1),"")</f>
        <v>0</v>
      </c>
      <c r="AW718" s="1028">
        <f t="shared" si="47"/>
        <v>0</v>
      </c>
      <c r="AX718" s="1028">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8" t="str">
        <f t="shared" si="44"/>
        <v>H43500</v>
      </c>
      <c r="AK719" s="1028" t="str">
        <f t="shared" si="44"/>
        <v>REEVALUATION DU STOCK</v>
      </c>
      <c r="AL719" s="1028">
        <f>IFERROR(INDEX(G719:R719,1,MATCH(Parametres!$B$3,G$1:R$1,0)-1)*IF(OR(F719="L",F719="S",F719="I"),-1,1),"")</f>
        <v>0</v>
      </c>
      <c r="AM719" s="1028">
        <f t="shared" si="45"/>
        <v>0</v>
      </c>
      <c r="AN719" s="1028">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3" t="str">
        <f t="shared" si="46"/>
        <v>H43500</v>
      </c>
      <c r="AU719" s="599" t="str">
        <f t="shared" si="46"/>
        <v>REEVALUATION DU STOCK</v>
      </c>
      <c r="AV719" s="1028">
        <f>IFERROR(INDEX(V719:AG719,1,MATCH(Parametres!$B$3,V$1:AG$1,0)-1)*IF(OR(C719="L",C719="S",C719="I"),-1,1),"")</f>
        <v>0</v>
      </c>
      <c r="AW719" s="1028">
        <f t="shared" si="47"/>
        <v>0</v>
      </c>
      <c r="AX719" s="1028">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8" t="str">
        <f t="shared" si="44"/>
        <v>H43700</v>
      </c>
      <c r="AK720" s="1028" t="str">
        <f t="shared" si="44"/>
        <v>CT SANTA CRUZ</v>
      </c>
      <c r="AL720" s="1028">
        <f>IFERROR(INDEX(G720:R720,1,MATCH(Parametres!$B$3,G$1:R$1,0)-1)*IF(OR(F720="L",F720="S",F720="I"),-1,1),"")</f>
        <v>0</v>
      </c>
      <c r="AM720" s="1028">
        <f t="shared" si="45"/>
        <v>43397.69</v>
      </c>
      <c r="AN720" s="1028">
        <f>INDEX(G720:R720,1,MATCH(Parametres!$B$3,G$1:R$1,0))*IF(OR(F720="L",F720="S",F720="I"),-1,1)</f>
        <v>43397.69</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3" t="str">
        <f t="shared" si="46"/>
        <v>H43700</v>
      </c>
      <c r="AU720" s="599" t="str">
        <f t="shared" si="46"/>
        <v>CT SANTA CRUZ</v>
      </c>
      <c r="AV720" s="1028">
        <f>IFERROR(INDEX(V720:AG720,1,MATCH(Parametres!$B$3,V$1:AG$1,0)-1)*IF(OR(C720="L",C720="S",C720="I"),-1,1),"")</f>
        <v>0</v>
      </c>
      <c r="AW720" s="1028">
        <f t="shared" si="47"/>
        <v>0</v>
      </c>
      <c r="AX720" s="1028">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8" t="str">
        <f t="shared" si="44"/>
        <v>H43800</v>
      </c>
      <c r="AK721" s="1028" t="str">
        <f t="shared" si="44"/>
        <v>CT IONIQ 5</v>
      </c>
      <c r="AL721" s="1028">
        <f>IFERROR(INDEX(G721:R721,1,MATCH(Parametres!$B$3,G$1:R$1,0)-1)*IF(OR(F721="L",F721="S",F721="I"),-1,1),"")</f>
        <v>4482505.9000000004</v>
      </c>
      <c r="AM721" s="1028">
        <f t="shared" si="45"/>
        <v>0</v>
      </c>
      <c r="AN721" s="1028">
        <f>INDEX(G721:R721,1,MATCH(Parametres!$B$3,G$1:R$1,0))*IF(OR(F721="L",F721="S",F721="I"),-1,1)</f>
        <v>4482505.9000000004</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3" t="str">
        <f t="shared" si="46"/>
        <v>H43800</v>
      </c>
      <c r="AU721" s="599" t="str">
        <f t="shared" si="46"/>
        <v>CT IONIQ 5</v>
      </c>
      <c r="AV721" s="1028">
        <f>IFERROR(INDEX(V721:AG721,1,MATCH(Parametres!$B$3,V$1:AG$1,0)-1)*IF(OR(C721="L",C721="S",C721="I"),-1,1),"")</f>
        <v>0</v>
      </c>
      <c r="AW721" s="1028">
        <f t="shared" si="47"/>
        <v>0</v>
      </c>
      <c r="AX721" s="1028">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8" t="str">
        <f t="shared" si="44"/>
        <v>H44200</v>
      </c>
      <c r="AK722" s="1028" t="str">
        <f t="shared" si="44"/>
        <v>CT IONIQ 6</v>
      </c>
      <c r="AL722" s="1028">
        <f>IFERROR(INDEX(G722:R722,1,MATCH(Parametres!$B$3,G$1:R$1,0)-1)*IF(OR(F722="L",F722="S",F722="I"),-1,1),"")</f>
        <v>727487.42</v>
      </c>
      <c r="AM722" s="1028">
        <f t="shared" si="45"/>
        <v>163677.69999999995</v>
      </c>
      <c r="AN722" s="1028">
        <f>INDEX(G722:R722,1,MATCH(Parametres!$B$3,G$1:R$1,0))*IF(OR(F722="L",F722="S",F722="I"),-1,1)</f>
        <v>891165.12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3" t="str">
        <f t="shared" si="46"/>
        <v>H44200</v>
      </c>
      <c r="AU722" s="599" t="str">
        <f t="shared" si="46"/>
        <v>CT IONIQ 6</v>
      </c>
      <c r="AV722" s="1028">
        <f>IFERROR(INDEX(V722:AG722,1,MATCH(Parametres!$B$3,V$1:AG$1,0)-1)*IF(OR(C722="L",C722="S",C722="I"),-1,1),"")</f>
        <v>0</v>
      </c>
      <c r="AW722" s="1028">
        <f t="shared" si="47"/>
        <v>0</v>
      </c>
      <c r="AX722" s="1028">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8" t="str">
        <f t="shared" si="44"/>
        <v>H44300</v>
      </c>
      <c r="AK723" s="1028" t="str">
        <f t="shared" si="44"/>
        <v>CT IONIQ 5</v>
      </c>
      <c r="AL723" s="1028">
        <f>IFERROR(INDEX(G723:R723,1,MATCH(Parametres!$B$3,G$1:R$1,0)-1)*IF(OR(F723="L",F723="S",F723="I"),-1,1),"")</f>
        <v>0</v>
      </c>
      <c r="AM723" s="1032">
        <f t="shared" si="45"/>
        <v>0</v>
      </c>
      <c r="AN723" s="1028">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3" t="str">
        <f t="shared" si="46"/>
        <v>H44300</v>
      </c>
      <c r="AU723" s="599" t="str">
        <f t="shared" si="46"/>
        <v>CT IONIQ 5</v>
      </c>
      <c r="AV723" s="1028">
        <f>IFERROR(INDEX(V723:AG723,1,MATCH(Parametres!$B$3,V$1:AG$1,0)-1)*IF(OR(C723="L",C723="S",C723="I"),-1,1),"")</f>
        <v>0</v>
      </c>
      <c r="AW723" s="1028">
        <f t="shared" si="47"/>
        <v>0</v>
      </c>
      <c r="AX723" s="1028">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8" t="str">
        <f t="shared" ref="AJ724:AK787" si="48">C724</f>
        <v>H44400</v>
      </c>
      <c r="AK724" s="1028" t="str">
        <f t="shared" si="48"/>
        <v>CT IONIQ 9</v>
      </c>
      <c r="AL724" s="1028">
        <f>IFERROR(INDEX(G724:R724,1,MATCH(Parametres!$B$3,G$1:R$1,0)-1)*IF(OR(F724="L",F724="S",F724="I"),-1,1),"")</f>
        <v>360254.91</v>
      </c>
      <c r="AM724" s="1032">
        <f t="shared" si="45"/>
        <v>164228.24000000005</v>
      </c>
      <c r="AN724" s="1028">
        <f>INDEX(G724:R724,1,MATCH(Parametres!$B$3,G$1:R$1,0))*IF(OR(F724="L",F724="S",F724="I"),-1,1)</f>
        <v>524483.15</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3" t="str">
        <f t="shared" si="46"/>
        <v>H44400</v>
      </c>
      <c r="AU724" s="599" t="str">
        <f t="shared" si="46"/>
        <v>CT IONIQ 9</v>
      </c>
      <c r="AV724" s="1028">
        <f>IFERROR(INDEX(V724:AG724,1,MATCH(Parametres!$B$3,V$1:AG$1,0)-1)*IF(OR(C724="L",C724="S",C724="I"),-1,1),"")</f>
        <v>0</v>
      </c>
      <c r="AW724" s="1028">
        <f t="shared" si="47"/>
        <v>0</v>
      </c>
      <c r="AX724" s="1028">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8" t="str">
        <f t="shared" si="48"/>
        <v>H45000</v>
      </c>
      <c r="AK725" s="1028" t="str">
        <f t="shared" si="48"/>
        <v>CT PCS - COMPTOIR - GROS</v>
      </c>
      <c r="AL725" s="1028">
        <f>IFERROR(INDEX(G725:R725,1,MATCH(Parametres!$B$3,G$1:R$1,0)-1)*IF(OR(F725="L",F725="S",F725="I"),-1,1),"")</f>
        <v>2291587.7799999998</v>
      </c>
      <c r="AM725" s="1028">
        <f t="shared" si="45"/>
        <v>277038.34000000032</v>
      </c>
      <c r="AN725" s="1028">
        <f>INDEX(G725:R725,1,MATCH(Parametres!$B$3,G$1:R$1,0))*IF(OR(F725="L",F725="S",F725="I"),-1,1)</f>
        <v>2568626.12</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3" t="str">
        <f t="shared" si="46"/>
        <v>H45000</v>
      </c>
      <c r="AU725" s="599" t="str">
        <f t="shared" si="46"/>
        <v>CT PCS - COMPTOIR - GROS</v>
      </c>
      <c r="AV725" s="1028">
        <f>IFERROR(INDEX(V725:AG725,1,MATCH(Parametres!$B$3,V$1:AG$1,0)-1)*IF(OR(C725="L",C725="S",C725="I"),-1,1),"")</f>
        <v>0</v>
      </c>
      <c r="AW725" s="1028">
        <f t="shared" si="47"/>
        <v>0</v>
      </c>
      <c r="AX725" s="1028">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8" t="str">
        <f t="shared" si="48"/>
        <v>H45200</v>
      </c>
      <c r="AK726" s="1028" t="str">
        <f t="shared" si="48"/>
        <v>CT PCS COMPTOIR - DETAIL</v>
      </c>
      <c r="AL726" s="1028">
        <f>IFERROR(INDEX(G726:R726,1,MATCH(Parametres!$B$3,G$1:R$1,0)-1)*IF(OR(F726="L",F726="S",F726="I"),-1,1),"")</f>
        <v>43373.25</v>
      </c>
      <c r="AM726" s="1032">
        <f t="shared" si="45"/>
        <v>7260.989999999998</v>
      </c>
      <c r="AN726" s="1028">
        <f>INDEX(G726:R726,1,MATCH(Parametres!$B$3,G$1:R$1,0))*IF(OR(F726="L",F726="S",F726="I"),-1,1)</f>
        <v>50634.239999999998</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3" t="str">
        <f t="shared" si="46"/>
        <v>H45200</v>
      </c>
      <c r="AU726" s="599" t="str">
        <f t="shared" si="46"/>
        <v>CT PCS COMPTOIR - DETAIL</v>
      </c>
      <c r="AV726" s="1028">
        <f>IFERROR(INDEX(V726:AG726,1,MATCH(Parametres!$B$3,V$1:AG$1,0)-1)*IF(OR(C726="L",C726="S",C726="I"),-1,1),"")</f>
        <v>0</v>
      </c>
      <c r="AW726" s="1028">
        <f t="shared" si="47"/>
        <v>0</v>
      </c>
      <c r="AX726" s="1028">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8" t="str">
        <f t="shared" si="48"/>
        <v>H45300</v>
      </c>
      <c r="AK727" s="1028" t="str">
        <f t="shared" si="48"/>
        <v>CT ACCESS DETAIL</v>
      </c>
      <c r="AL727" s="1028">
        <f>IFERROR(INDEX(G727:R727,1,MATCH(Parametres!$B$3,G$1:R$1,0)-1)*IF(OR(F727="L",F727="S",F727="I"),-1,1),"")</f>
        <v>117415.27</v>
      </c>
      <c r="AM727" s="1028">
        <f t="shared" si="45"/>
        <v>16328.900000000009</v>
      </c>
      <c r="AN727" s="1028">
        <f>INDEX(G727:R727,1,MATCH(Parametres!$B$3,G$1:R$1,0))*IF(OR(F727="L",F727="S",F727="I"),-1,1)</f>
        <v>133744.17000000001</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3" t="str">
        <f t="shared" si="46"/>
        <v>H45300</v>
      </c>
      <c r="AU727" s="599" t="str">
        <f t="shared" si="46"/>
        <v>CT ACCESS DETAIL</v>
      </c>
      <c r="AV727" s="1028">
        <f>IFERROR(INDEX(V727:AG727,1,MATCH(Parametres!$B$3,V$1:AG$1,0)-1)*IF(OR(C727="L",C727="S",C727="I"),-1,1),"")</f>
        <v>0</v>
      </c>
      <c r="AW727" s="1028">
        <f t="shared" si="47"/>
        <v>0</v>
      </c>
      <c r="AX727" s="1028">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8" t="str">
        <f t="shared" si="48"/>
        <v>H45400</v>
      </c>
      <c r="AK728" s="1028" t="str">
        <f t="shared" si="48"/>
        <v>CT PCS B.R CLIENT - MEC</v>
      </c>
      <c r="AL728" s="1028">
        <f>IFERROR(INDEX(G728:R728,1,MATCH(Parametres!$B$3,G$1:R$1,0)-1)*IF(OR(F728="L",F728="S",F728="I"),-1,1),"")</f>
        <v>362005.58</v>
      </c>
      <c r="AM728" s="1028">
        <f t="shared" si="45"/>
        <v>32515.690000000002</v>
      </c>
      <c r="AN728" s="1028">
        <f>INDEX(G728:R728,1,MATCH(Parametres!$B$3,G$1:R$1,0))*IF(OR(F728="L",F728="S",F728="I"),-1,1)</f>
        <v>394521.27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3" t="str">
        <f t="shared" si="46"/>
        <v>H45400</v>
      </c>
      <c r="AU728" s="599" t="str">
        <f t="shared" si="46"/>
        <v>CT PCS B.R CLIENT - MEC</v>
      </c>
      <c r="AV728" s="1028">
        <f>IFERROR(INDEX(V728:AG728,1,MATCH(Parametres!$B$3,V$1:AG$1,0)-1)*IF(OR(C728="L",C728="S",C728="I"),-1,1),"")</f>
        <v>0</v>
      </c>
      <c r="AW728" s="1028">
        <f t="shared" si="47"/>
        <v>0</v>
      </c>
      <c r="AX728" s="1028">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8" t="str">
        <f t="shared" si="48"/>
        <v>H45410</v>
      </c>
      <c r="AK729" s="1028" t="str">
        <f t="shared" si="48"/>
        <v>CT PIECES HPP</v>
      </c>
      <c r="AL729" s="1028">
        <f>IFERROR(INDEX(G729:R729,1,MATCH(Parametres!$B$3,G$1:R$1,0)-1)*IF(OR(F729="L",F729="S",F729="I"),-1,1),"")</f>
        <v>0</v>
      </c>
      <c r="AM729" s="1028">
        <f t="shared" si="45"/>
        <v>0</v>
      </c>
      <c r="AN729" s="1028">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3" t="str">
        <f t="shared" si="46"/>
        <v>H45410</v>
      </c>
      <c r="AU729" s="599" t="str">
        <f t="shared" si="46"/>
        <v>CT PIECES HPP</v>
      </c>
      <c r="AV729" s="1028">
        <f>IFERROR(INDEX(V729:AG729,1,MATCH(Parametres!$B$3,V$1:AG$1,0)-1)*IF(OR(C729="L",C729="S",C729="I"),-1,1),"")</f>
        <v>0</v>
      </c>
      <c r="AW729" s="1028">
        <f t="shared" si="47"/>
        <v>0</v>
      </c>
      <c r="AX729" s="1028">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8" t="str">
        <f t="shared" si="48"/>
        <v>H45500</v>
      </c>
      <c r="AK730" s="1028" t="str">
        <f t="shared" si="48"/>
        <v>CT PCS B.R CLIENT - CARR</v>
      </c>
      <c r="AL730" s="1028">
        <f>IFERROR(INDEX(G730:R730,1,MATCH(Parametres!$B$3,G$1:R$1,0)-1)*IF(OR(F730="L",F730="S",F730="I"),-1,1),"")</f>
        <v>0</v>
      </c>
      <c r="AM730" s="1028">
        <f t="shared" si="45"/>
        <v>0</v>
      </c>
      <c r="AN730" s="1028">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3" t="str">
        <f t="shared" si="46"/>
        <v>H45500</v>
      </c>
      <c r="AU730" s="599" t="str">
        <f t="shared" si="46"/>
        <v>CT PCS B.R CLIENT - CARR</v>
      </c>
      <c r="AV730" s="1028">
        <f>IFERROR(INDEX(V730:AG730,1,MATCH(Parametres!$B$3,V$1:AG$1,0)-1)*IF(OR(C730="L",C730="S",C730="I"),-1,1),"")</f>
        <v>0</v>
      </c>
      <c r="AW730" s="1028">
        <f t="shared" si="47"/>
        <v>0</v>
      </c>
      <c r="AX730" s="1028">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8" t="str">
        <f t="shared" si="48"/>
        <v>H45600</v>
      </c>
      <c r="AK731" s="1028" t="str">
        <f t="shared" si="48"/>
        <v>CT PCS B.R GARANTIE -MEC</v>
      </c>
      <c r="AL731" s="1028">
        <f>IFERROR(INDEX(G731:R731,1,MATCH(Parametres!$B$3,G$1:R$1,0)-1)*IF(OR(F731="L",F731="S",F731="I"),-1,1),"")</f>
        <v>677634.84</v>
      </c>
      <c r="AM731" s="1028">
        <f t="shared" si="45"/>
        <v>156162.78000000003</v>
      </c>
      <c r="AN731" s="1028">
        <f>INDEX(G731:R731,1,MATCH(Parametres!$B$3,G$1:R$1,0))*IF(OR(F731="L",F731="S",F731="I"),-1,1)</f>
        <v>833797.62</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3" t="str">
        <f t="shared" si="46"/>
        <v>H45600</v>
      </c>
      <c r="AU731" s="599" t="str">
        <f t="shared" si="46"/>
        <v>CT PCS B.R GARANTIE -MEC</v>
      </c>
      <c r="AV731" s="1028">
        <f>IFERROR(INDEX(V731:AG731,1,MATCH(Parametres!$B$3,V$1:AG$1,0)-1)*IF(OR(C731="L",C731="S",C731="I"),-1,1),"")</f>
        <v>0</v>
      </c>
      <c r="AW731" s="1028">
        <f t="shared" si="47"/>
        <v>0</v>
      </c>
      <c r="AX731" s="1028">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8" t="str">
        <f t="shared" si="48"/>
        <v>H45800</v>
      </c>
      <c r="AK732" s="1028" t="str">
        <f t="shared" si="48"/>
        <v>CT PCS B.R INTERNE - MEC</v>
      </c>
      <c r="AL732" s="1028">
        <f>IFERROR(INDEX(G732:R732,1,MATCH(Parametres!$B$3,G$1:R$1,0)-1)*IF(OR(F732="L",F732="S",F732="I"),-1,1),"")</f>
        <v>44911.519999999997</v>
      </c>
      <c r="AM732" s="1028">
        <f t="shared" si="45"/>
        <v>8335.82</v>
      </c>
      <c r="AN732" s="1028">
        <f>INDEX(G732:R732,1,MATCH(Parametres!$B$3,G$1:R$1,0))*IF(OR(F732="L",F732="S",F732="I"),-1,1)</f>
        <v>53247.34</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3" t="str">
        <f t="shared" si="46"/>
        <v>H45800</v>
      </c>
      <c r="AU732" s="599" t="str">
        <f t="shared" si="46"/>
        <v>CT PCS B.R INTERNE - MEC</v>
      </c>
      <c r="AV732" s="1028">
        <f>IFERROR(INDEX(V732:AG732,1,MATCH(Parametres!$B$3,V$1:AG$1,0)-1)*IF(OR(C732="L",C732="S",C732="I"),-1,1),"")</f>
        <v>0</v>
      </c>
      <c r="AW732" s="1028">
        <f t="shared" si="47"/>
        <v>0</v>
      </c>
      <c r="AX732" s="1028">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8" t="str">
        <f t="shared" si="48"/>
        <v>H46000</v>
      </c>
      <c r="AK733" s="1028" t="str">
        <f t="shared" si="48"/>
        <v>CT PIECES DIVERSES (AUTOS</v>
      </c>
      <c r="AL733" s="1028">
        <f>IFERROR(INDEX(G733:R733,1,MATCH(Parametres!$B$3,G$1:R$1,0)-1)*IF(OR(F733="L",F733="S",F733="I"),-1,1),"")</f>
        <v>0</v>
      </c>
      <c r="AM733" s="1028">
        <f t="shared" si="45"/>
        <v>0</v>
      </c>
      <c r="AN733" s="1028">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3" t="str">
        <f t="shared" si="46"/>
        <v>H46000</v>
      </c>
      <c r="AU733" s="599" t="str">
        <f t="shared" si="46"/>
        <v>CT PIECES DIVERSES (AUTOS</v>
      </c>
      <c r="AV733" s="1028">
        <f>IFERROR(INDEX(V733:AG733,1,MATCH(Parametres!$B$3,V$1:AG$1,0)-1)*IF(OR(C733="L",C733="S",C733="I"),-1,1),"")</f>
        <v>0</v>
      </c>
      <c r="AW733" s="1028">
        <f t="shared" si="47"/>
        <v>0</v>
      </c>
      <c r="AX733" s="1028">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8" t="str">
        <f t="shared" si="48"/>
        <v>H46200</v>
      </c>
      <c r="AK734" s="1028" t="str">
        <f t="shared" si="48"/>
        <v>CT PNEUS</v>
      </c>
      <c r="AL734" s="1028">
        <f>IFERROR(INDEX(G734:R734,1,MATCH(Parametres!$B$3,G$1:R$1,0)-1)*IF(OR(F734="L",F734="S",F734="I"),-1,1),"")</f>
        <v>259821.19</v>
      </c>
      <c r="AM734" s="1028">
        <f t="shared" si="45"/>
        <v>34196.52999999997</v>
      </c>
      <c r="AN734" s="1028">
        <f>INDEX(G734:R734,1,MATCH(Parametres!$B$3,G$1:R$1,0))*IF(OR(F734="L",F734="S",F734="I"),-1,1)</f>
        <v>294017.71999999997</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3" t="str">
        <f t="shared" si="46"/>
        <v>H46200</v>
      </c>
      <c r="AU734" s="599" t="str">
        <f t="shared" si="46"/>
        <v>CT PNEUS</v>
      </c>
      <c r="AV734" s="1028">
        <f>IFERROR(INDEX(V734:AG734,1,MATCH(Parametres!$B$3,V$1:AG$1,0)-1)*IF(OR(C734="L",C734="S",C734="I"),-1,1),"")</f>
        <v>0</v>
      </c>
      <c r="AW734" s="1028">
        <f t="shared" si="47"/>
        <v>0</v>
      </c>
      <c r="AX734" s="1028">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8" t="str">
        <f t="shared" si="48"/>
        <v>H46300</v>
      </c>
      <c r="AK735" s="1028" t="str">
        <f t="shared" si="48"/>
        <v>ESCOMPTE PIECES (M.S.O)</v>
      </c>
      <c r="AL735" s="1028">
        <f>IFERROR(INDEX(G735:R735,1,MATCH(Parametres!$B$3,G$1:R$1,0)-1)*IF(OR(F735="L",F735="S",F735="I"),-1,1),"")</f>
        <v>-101786.87</v>
      </c>
      <c r="AM735" s="1028">
        <f t="shared" si="45"/>
        <v>-8981.9400000000023</v>
      </c>
      <c r="AN735" s="1028">
        <f>INDEX(G735:R735,1,MATCH(Parametres!$B$3,G$1:R$1,0))*IF(OR(F735="L",F735="S",F735="I"),-1,1)</f>
        <v>-110768.81</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3" t="str">
        <f t="shared" si="46"/>
        <v>H46300</v>
      </c>
      <c r="AU735" s="599" t="str">
        <f t="shared" si="46"/>
        <v>ESCOMPTE PIECES (M.S.O)</v>
      </c>
      <c r="AV735" s="1028">
        <f>IFERROR(INDEX(V735:AG735,1,MATCH(Parametres!$B$3,V$1:AG$1,0)-1)*IF(OR(C735="L",C735="S",C735="I"),-1,1),"")</f>
        <v>0</v>
      </c>
      <c r="AW735" s="1028">
        <f t="shared" si="47"/>
        <v>0</v>
      </c>
      <c r="AX735" s="1028">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8" t="str">
        <f t="shared" si="48"/>
        <v>H46400</v>
      </c>
      <c r="AK736" s="1028" t="str">
        <f t="shared" si="48"/>
        <v>REGULARISATION D INV.</v>
      </c>
      <c r="AL736" s="1028">
        <f>IFERROR(INDEX(G736:R736,1,MATCH(Parametres!$B$3,G$1:R$1,0)-1)*IF(OR(F736="L",F736="S",F736="I"),-1,1),"")</f>
        <v>-6771.92</v>
      </c>
      <c r="AM736" s="1028">
        <f t="shared" si="45"/>
        <v>-4589.7899999999991</v>
      </c>
      <c r="AN736" s="1028">
        <f>INDEX(G736:R736,1,MATCH(Parametres!$B$3,G$1:R$1,0))*IF(OR(F736="L",F736="S",F736="I"),-1,1)</f>
        <v>-11361.71</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3" t="str">
        <f t="shared" si="46"/>
        <v>H46400</v>
      </c>
      <c r="AU736" s="599" t="str">
        <f t="shared" si="46"/>
        <v>REGULARISATION D INV.</v>
      </c>
      <c r="AV736" s="1028">
        <f>IFERROR(INDEX(V736:AG736,1,MATCH(Parametres!$B$3,V$1:AG$1,0)-1)*IF(OR(C736="L",C736="S",C736="I"),-1,1),"")</f>
        <v>0</v>
      </c>
      <c r="AW736" s="1028">
        <f t="shared" si="47"/>
        <v>0</v>
      </c>
      <c r="AX736" s="1028">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8" t="str">
        <f t="shared" si="48"/>
        <v>H46500</v>
      </c>
      <c r="AK737" s="1028" t="str">
        <f t="shared" si="48"/>
        <v>CT FOURN DE CARR/PEINTURE</v>
      </c>
      <c r="AL737" s="1028">
        <f>IFERROR(INDEX(G737:R737,1,MATCH(Parametres!$B$3,G$1:R$1,0)-1)*IF(OR(F737="L",F737="S",F737="I"),-1,1),"")</f>
        <v>0</v>
      </c>
      <c r="AM737" s="1028">
        <f t="shared" si="45"/>
        <v>0</v>
      </c>
      <c r="AN737" s="1028">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3" t="str">
        <f t="shared" si="46"/>
        <v>H46500</v>
      </c>
      <c r="AU737" s="599" t="str">
        <f t="shared" si="46"/>
        <v>CT FOURN DE CARR/PEINTURE</v>
      </c>
      <c r="AV737" s="1028">
        <f>IFERROR(INDEX(V737:AG737,1,MATCH(Parametres!$B$3,V$1:AG$1,0)-1)*IF(OR(C737="L",C737="S",C737="I"),-1,1),"")</f>
        <v>0</v>
      </c>
      <c r="AW737" s="1028">
        <f t="shared" si="47"/>
        <v>0</v>
      </c>
      <c r="AX737" s="1028">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8" t="str">
        <f t="shared" si="48"/>
        <v>H47000</v>
      </c>
      <c r="AK738" s="1028" t="str">
        <f t="shared" si="48"/>
        <v>CT M.O B.R CLIENT- MEC</v>
      </c>
      <c r="AL738" s="1028">
        <f>IFERROR(INDEX(G738:R738,1,MATCH(Parametres!$B$3,G$1:R$1,0)-1)*IF(OR(F738="L",F738="S",F738="I"),-1,1),"")</f>
        <v>156569.60999999999</v>
      </c>
      <c r="AM738" s="1028">
        <f t="shared" si="45"/>
        <v>12094.220000000001</v>
      </c>
      <c r="AN738" s="1028">
        <f>INDEX(G738:R738,1,MATCH(Parametres!$B$3,G$1:R$1,0))*IF(OR(F738="L",F738="S",F738="I"),-1,1)</f>
        <v>168663.83</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3" t="str">
        <f t="shared" si="46"/>
        <v>H47000</v>
      </c>
      <c r="AU738" s="599" t="str">
        <f t="shared" si="46"/>
        <v>CT M.O B.R CLIENT- MEC</v>
      </c>
      <c r="AV738" s="1028">
        <f>IFERROR(INDEX(V738:AG738,1,MATCH(Parametres!$B$3,V$1:AG$1,0)-1)*IF(OR(C738="L",C738="S",C738="I"),-1,1),"")</f>
        <v>0</v>
      </c>
      <c r="AW738" s="1028">
        <f t="shared" si="47"/>
        <v>0</v>
      </c>
      <c r="AX738" s="1028">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8" t="str">
        <f t="shared" si="48"/>
        <v>H47010</v>
      </c>
      <c r="AK739" s="1028" t="str">
        <f t="shared" si="48"/>
        <v>CT MO HPP</v>
      </c>
      <c r="AL739" s="1028">
        <f>IFERROR(INDEX(G739:R739,1,MATCH(Parametres!$B$3,G$1:R$1,0)-1)*IF(OR(F739="L",F739="S",F739="I"),-1,1),"")</f>
        <v>0</v>
      </c>
      <c r="AM739" s="1028">
        <f t="shared" si="45"/>
        <v>0</v>
      </c>
      <c r="AN739" s="1028">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3" t="str">
        <f t="shared" si="46"/>
        <v>H47010</v>
      </c>
      <c r="AU739" s="599" t="str">
        <f t="shared" si="46"/>
        <v>CT MO HPP</v>
      </c>
      <c r="AV739" s="1028">
        <f>IFERROR(INDEX(V739:AG739,1,MATCH(Parametres!$B$3,V$1:AG$1,0)-1)*IF(OR(C739="L",C739="S",C739="I"),-1,1),"")</f>
        <v>0</v>
      </c>
      <c r="AW739" s="1028">
        <f t="shared" si="47"/>
        <v>0</v>
      </c>
      <c r="AX739" s="1028">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8" t="str">
        <f t="shared" si="48"/>
        <v>H47100</v>
      </c>
      <c r="AK740" s="1028" t="str">
        <f t="shared" si="48"/>
        <v>CT M.O B.R CLIENT- CARR</v>
      </c>
      <c r="AL740" s="1028">
        <f>IFERROR(INDEX(G740:R740,1,MATCH(Parametres!$B$3,G$1:R$1,0)-1)*IF(OR(F740="L",F740="S",F740="I"),-1,1),"")</f>
        <v>0</v>
      </c>
      <c r="AM740" s="1028">
        <f t="shared" si="45"/>
        <v>0</v>
      </c>
      <c r="AN740" s="1028">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3" t="str">
        <f t="shared" si="46"/>
        <v>H47100</v>
      </c>
      <c r="AU740" s="599" t="str">
        <f t="shared" si="46"/>
        <v>CT M.O B.R CLIENT- CARR</v>
      </c>
      <c r="AV740" s="1028">
        <f>IFERROR(INDEX(V740:AG740,1,MATCH(Parametres!$B$3,V$1:AG$1,0)-1)*IF(OR(C740="L",C740="S",C740="I"),-1,1),"")</f>
        <v>0</v>
      </c>
      <c r="AW740" s="1028">
        <f t="shared" si="47"/>
        <v>0</v>
      </c>
      <c r="AX740" s="1028">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8" t="str">
        <f t="shared" si="48"/>
        <v>H47200</v>
      </c>
      <c r="AK741" s="1028" t="str">
        <f t="shared" si="48"/>
        <v>CT M.O B.R GARANTIE- MEC</v>
      </c>
      <c r="AL741" s="1028">
        <f>IFERROR(INDEX(G741:R741,1,MATCH(Parametres!$B$3,G$1:R$1,0)-1)*IF(OR(F741="L",F741="S",F741="I"),-1,1),"")</f>
        <v>118868.75</v>
      </c>
      <c r="AM741" s="1028">
        <f t="shared" si="45"/>
        <v>13871.839999999997</v>
      </c>
      <c r="AN741" s="1028">
        <f>INDEX(G741:R741,1,MATCH(Parametres!$B$3,G$1:R$1,0))*IF(OR(F741="L",F741="S",F741="I"),-1,1)</f>
        <v>132740.59</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3" t="str">
        <f t="shared" si="46"/>
        <v>H47200</v>
      </c>
      <c r="AU741" s="599" t="str">
        <f t="shared" si="46"/>
        <v>CT M.O B.R GARANTIE- MEC</v>
      </c>
      <c r="AV741" s="1028">
        <f>IFERROR(INDEX(V741:AG741,1,MATCH(Parametres!$B$3,V$1:AG$1,0)-1)*IF(OR(C741="L",C741="S",C741="I"),-1,1),"")</f>
        <v>0</v>
      </c>
      <c r="AW741" s="1028">
        <f t="shared" si="47"/>
        <v>0</v>
      </c>
      <c r="AX741" s="1028">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8" t="str">
        <f t="shared" si="48"/>
        <v>H47400</v>
      </c>
      <c r="AK742" s="1028" t="str">
        <f t="shared" si="48"/>
        <v>CT M.O B.R INTERNE- MEC</v>
      </c>
      <c r="AL742" s="1028">
        <f>IFERROR(INDEX(G742:R742,1,MATCH(Parametres!$B$3,G$1:R$1,0)-1)*IF(OR(F742="L",F742="S",F742="I"),-1,1),"")</f>
        <v>36316.89</v>
      </c>
      <c r="AM742" s="1028">
        <f t="shared" si="45"/>
        <v>4210.4700000000012</v>
      </c>
      <c r="AN742" s="1028">
        <f>INDEX(G742:R742,1,MATCH(Parametres!$B$3,G$1:R$1,0))*IF(OR(F742="L",F742="S",F742="I"),-1,1)</f>
        <v>40527.360000000001</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3" t="str">
        <f t="shared" si="46"/>
        <v>H47400</v>
      </c>
      <c r="AU742" s="599" t="str">
        <f t="shared" si="46"/>
        <v>CT M.O B.R INTERNE- MEC</v>
      </c>
      <c r="AV742" s="1028">
        <f>IFERROR(INDEX(V742:AG742,1,MATCH(Parametres!$B$3,V$1:AG$1,0)-1)*IF(OR(C742="L",C742="S",C742="I"),-1,1),"")</f>
        <v>0</v>
      </c>
      <c r="AW742" s="1028">
        <f t="shared" si="47"/>
        <v>0</v>
      </c>
      <c r="AX742" s="1028">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8" t="str">
        <f t="shared" si="48"/>
        <v>H47500</v>
      </c>
      <c r="AK743" s="1028" t="str">
        <f t="shared" si="48"/>
        <v>CT M.O B.R INTERNE- CARR</v>
      </c>
      <c r="AL743" s="1028">
        <f>IFERROR(INDEX(G743:R743,1,MATCH(Parametres!$B$3,G$1:R$1,0)-1)*IF(OR(F743="L",F743="S",F743="I"),-1,1),"")</f>
        <v>0</v>
      </c>
      <c r="AM743" s="1028">
        <f t="shared" si="45"/>
        <v>0</v>
      </c>
      <c r="AN743" s="1028">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3" t="str">
        <f t="shared" si="46"/>
        <v>H47500</v>
      </c>
      <c r="AU743" s="599" t="str">
        <f t="shared" si="46"/>
        <v>CT M.O B.R INTERNE- CARR</v>
      </c>
      <c r="AV743" s="1028">
        <f>IFERROR(INDEX(V743:AG743,1,MATCH(Parametres!$B$3,V$1:AG$1,0)-1)*IF(OR(C743="L",C743="S",C743="I"),-1,1),"")</f>
        <v>0</v>
      </c>
      <c r="AW743" s="1028">
        <f t="shared" si="47"/>
        <v>0</v>
      </c>
      <c r="AX743" s="1028">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8" t="str">
        <f t="shared" si="48"/>
        <v>H47600</v>
      </c>
      <c r="AK744" s="1028" t="str">
        <f t="shared" si="48"/>
        <v>CT M.O S-TRAITANCE - CARR</v>
      </c>
      <c r="AL744" s="1028">
        <f>IFERROR(INDEX(G744:R744,1,MATCH(Parametres!$B$3,G$1:R$1,0)-1)*IF(OR(F744="L",F744="S",F744="I"),-1,1),"")</f>
        <v>0</v>
      </c>
      <c r="AM744" s="1028">
        <f t="shared" si="45"/>
        <v>0</v>
      </c>
      <c r="AN744" s="1028">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3" t="str">
        <f t="shared" si="46"/>
        <v>H47600</v>
      </c>
      <c r="AU744" s="599" t="str">
        <f t="shared" si="46"/>
        <v>CT M.O S-TRAITANCE - CARR</v>
      </c>
      <c r="AV744" s="1028">
        <f>IFERROR(INDEX(V744:AG744,1,MATCH(Parametres!$B$3,V$1:AG$1,0)-1)*IF(OR(C744="L",C744="S",C744="I"),-1,1),"")</f>
        <v>0</v>
      </c>
      <c r="AW744" s="1028">
        <f t="shared" si="47"/>
        <v>0</v>
      </c>
      <c r="AX744" s="1028">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8" t="str">
        <f t="shared" si="48"/>
        <v>H47610</v>
      </c>
      <c r="AK745" s="1028" t="str">
        <f t="shared" si="48"/>
        <v>CT S-TRAITANCE INT CARR</v>
      </c>
      <c r="AL745" s="1028">
        <f>IFERROR(INDEX(G745:R745,1,MATCH(Parametres!$B$3,G$1:R$1,0)-1)*IF(OR(F745="L",F745="S",F745="I"),-1,1),"")</f>
        <v>0</v>
      </c>
      <c r="AM745" s="1028">
        <f t="shared" si="45"/>
        <v>0</v>
      </c>
      <c r="AN745" s="1028">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3" t="str">
        <f t="shared" si="46"/>
        <v>H47610</v>
      </c>
      <c r="AU745" s="599" t="str">
        <f t="shared" si="46"/>
        <v>CT S-TRAITANCE INT CARR</v>
      </c>
      <c r="AV745" s="1028">
        <f>IFERROR(INDEX(V745:AG745,1,MATCH(Parametres!$B$3,V$1:AG$1,0)-1)*IF(OR(C745="L",C745="S",C745="I"),-1,1),"")</f>
        <v>0</v>
      </c>
      <c r="AW745" s="1028">
        <f t="shared" si="47"/>
        <v>0</v>
      </c>
      <c r="AX745" s="1028">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8" t="str">
        <f t="shared" si="48"/>
        <v>H47700</v>
      </c>
      <c r="AK746" s="1028" t="str">
        <f t="shared" si="48"/>
        <v>CT M.O B.R GARANTIE- CARR</v>
      </c>
      <c r="AL746" s="1028">
        <f>IFERROR(INDEX(G746:R746,1,MATCH(Parametres!$B$3,G$1:R$1,0)-1)*IF(OR(F746="L",F746="S",F746="I"),-1,1),"")</f>
        <v>0</v>
      </c>
      <c r="AM746" s="1028">
        <f t="shared" si="45"/>
        <v>0</v>
      </c>
      <c r="AN746" s="1028">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3" t="str">
        <f t="shared" si="46"/>
        <v>H47700</v>
      </c>
      <c r="AU746" s="599" t="str">
        <f t="shared" si="46"/>
        <v>CT M.O B.R GARANTIE- CARR</v>
      </c>
      <c r="AV746" s="1028">
        <f>IFERROR(INDEX(V746:AG746,1,MATCH(Parametres!$B$3,V$1:AG$1,0)-1)*IF(OR(C746="L",C746="S",C746="I"),-1,1),"")</f>
        <v>0</v>
      </c>
      <c r="AW746" s="1028">
        <f t="shared" si="47"/>
        <v>0</v>
      </c>
      <c r="AX746" s="1028">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8" t="str">
        <f t="shared" si="48"/>
        <v>H47800</v>
      </c>
      <c r="AK747" s="1028" t="str">
        <f t="shared" si="48"/>
        <v>CT M.O DIVERSES (AUTOS)_</v>
      </c>
      <c r="AL747" s="1028">
        <f>IFERROR(INDEX(G747:R747,1,MATCH(Parametres!$B$3,G$1:R$1,0)-1)*IF(OR(F747="L",F747="S",F747="I"),-1,1),"")</f>
        <v>0</v>
      </c>
      <c r="AM747" s="1028">
        <f t="shared" si="45"/>
        <v>0</v>
      </c>
      <c r="AN747" s="1028">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3" t="str">
        <f t="shared" si="46"/>
        <v>H47800</v>
      </c>
      <c r="AU747" s="599" t="str">
        <f t="shared" si="46"/>
        <v>CT M.O DIVERSES (AUTOS)_</v>
      </c>
      <c r="AV747" s="1028">
        <f>IFERROR(INDEX(V747:AG747,1,MATCH(Parametres!$B$3,V$1:AG$1,0)-1)*IF(OR(C747="L",C747="S",C747="I"),-1,1),"")</f>
        <v>0</v>
      </c>
      <c r="AW747" s="1028">
        <f t="shared" si="47"/>
        <v>0</v>
      </c>
      <c r="AX747" s="1028">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8" t="str">
        <f t="shared" si="48"/>
        <v>H48000</v>
      </c>
      <c r="AK748" s="1028" t="str">
        <f t="shared" si="48"/>
        <v>CT TEMPS MORT - MECANIQUE</v>
      </c>
      <c r="AL748" s="1028">
        <f>IFERROR(INDEX(G748:R748,1,MATCH(Parametres!$B$3,G$1:R$1,0)-1)*IF(OR(F748="L",F748="S",F748="I"),-1,1),"")</f>
        <v>17991</v>
      </c>
      <c r="AM748" s="1028">
        <f t="shared" si="45"/>
        <v>4686.369999999999</v>
      </c>
      <c r="AN748" s="1028">
        <f>INDEX(G748:R748,1,MATCH(Parametres!$B$3,G$1:R$1,0))*IF(OR(F748="L",F748="S",F748="I"),-1,1)</f>
        <v>22677.37</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3" t="str">
        <f t="shared" si="46"/>
        <v>H48000</v>
      </c>
      <c r="AU748" s="599" t="str">
        <f t="shared" si="46"/>
        <v>CT TEMPS MORT - MECANIQUE</v>
      </c>
      <c r="AV748" s="1028">
        <f>IFERROR(INDEX(V748:AG748,1,MATCH(Parametres!$B$3,V$1:AG$1,0)-1)*IF(OR(C748="L",C748="S",C748="I"),-1,1),"")</f>
        <v>0</v>
      </c>
      <c r="AW748" s="1028">
        <f t="shared" si="47"/>
        <v>0</v>
      </c>
      <c r="AX748" s="1028">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8" t="str">
        <f t="shared" si="48"/>
        <v>H48100</v>
      </c>
      <c r="AK749" s="1028" t="str">
        <f t="shared" si="48"/>
        <v>CT TEMPS MORT-CARR/PEINT.</v>
      </c>
      <c r="AL749" s="1028">
        <f>IFERROR(INDEX(G749:R749,1,MATCH(Parametres!$B$3,G$1:R$1,0)-1)*IF(OR(F749="L",F749="S",F749="I"),-1,1),"")</f>
        <v>0</v>
      </c>
      <c r="AM749" s="1028">
        <f t="shared" si="45"/>
        <v>0</v>
      </c>
      <c r="AN749" s="1028">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3" t="str">
        <f t="shared" si="46"/>
        <v>H48100</v>
      </c>
      <c r="AU749" s="599" t="str">
        <f t="shared" si="46"/>
        <v>CT TEMPS MORT-CARR/PEINT.</v>
      </c>
      <c r="AV749" s="1028">
        <f>IFERROR(INDEX(V749:AG749,1,MATCH(Parametres!$B$3,V$1:AG$1,0)-1)*IF(OR(C749="L",C749="S",C749="I"),-1,1),"")</f>
        <v>0</v>
      </c>
      <c r="AW749" s="1028">
        <f t="shared" si="47"/>
        <v>0</v>
      </c>
      <c r="AX749" s="1028">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8" t="str">
        <f t="shared" si="48"/>
        <v>H48200</v>
      </c>
      <c r="AK750" s="1028" t="str">
        <f t="shared" si="48"/>
        <v>CT M.O S-TRAITANCE - MEC</v>
      </c>
      <c r="AL750" s="1028">
        <f>IFERROR(INDEX(G750:R750,1,MATCH(Parametres!$B$3,G$1:R$1,0)-1)*IF(OR(F750="L",F750="S",F750="I"),-1,1),"")</f>
        <v>311099.40999999997</v>
      </c>
      <c r="AM750" s="1028">
        <f t="shared" si="45"/>
        <v>26172.610000000044</v>
      </c>
      <c r="AN750" s="1028">
        <f>INDEX(G750:R750,1,MATCH(Parametres!$B$3,G$1:R$1,0))*IF(OR(F750="L",F750="S",F750="I"),-1,1)</f>
        <v>337272.02</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3" t="str">
        <f t="shared" si="46"/>
        <v>H48200</v>
      </c>
      <c r="AU750" s="599" t="str">
        <f t="shared" si="46"/>
        <v>CT M.O S-TRAITANCE - MEC</v>
      </c>
      <c r="AV750" s="1028">
        <f>IFERROR(INDEX(V750:AG750,1,MATCH(Parametres!$B$3,V$1:AG$1,0)-1)*IF(OR(C750="L",C750="S",C750="I"),-1,1),"")</f>
        <v>0</v>
      </c>
      <c r="AW750" s="1028">
        <f t="shared" si="47"/>
        <v>0</v>
      </c>
      <c r="AX750" s="1028">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8" t="str">
        <f t="shared" si="48"/>
        <v>H48210</v>
      </c>
      <c r="AK751" s="1028" t="str">
        <f t="shared" si="48"/>
        <v>CT SOUS TRAITANCE HPP</v>
      </c>
      <c r="AL751" s="1028">
        <f>IFERROR(INDEX(G751:R751,1,MATCH(Parametres!$B$3,G$1:R$1,0)-1)*IF(OR(F751="L",F751="S",F751="I"),-1,1),"")</f>
        <v>0</v>
      </c>
      <c r="AM751" s="1028">
        <f t="shared" si="45"/>
        <v>0</v>
      </c>
      <c r="AN751" s="1028">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3" t="str">
        <f t="shared" si="46"/>
        <v>H48210</v>
      </c>
      <c r="AU751" s="599" t="str">
        <f t="shared" si="46"/>
        <v>CT SOUS TRAITANCE HPP</v>
      </c>
      <c r="AV751" s="1028">
        <f>IFERROR(INDEX(V751:AG751,1,MATCH(Parametres!$B$3,V$1:AG$1,0)-1)*IF(OR(C751="L",C751="S",C751="I"),-1,1),"")</f>
        <v>0</v>
      </c>
      <c r="AW751" s="1028">
        <f t="shared" si="47"/>
        <v>0</v>
      </c>
      <c r="AX751" s="1028">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8" t="str">
        <f t="shared" si="48"/>
        <v>H48300</v>
      </c>
      <c r="AK752" s="1028" t="str">
        <f t="shared" si="48"/>
        <v>CT ENTREPOSAGE DE PNEU</v>
      </c>
      <c r="AL752" s="1028">
        <f>IFERROR(INDEX(G752:R752,1,MATCH(Parametres!$B$3,G$1:R$1,0)-1)*IF(OR(F752="L",F752="S",F752="I"),-1,1),"")</f>
        <v>0</v>
      </c>
      <c r="AM752" s="1028">
        <f t="shared" si="45"/>
        <v>0</v>
      </c>
      <c r="AN752" s="1028">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3" t="str">
        <f t="shared" si="46"/>
        <v>H48300</v>
      </c>
      <c r="AU752" s="599" t="str">
        <f t="shared" si="46"/>
        <v>CT ENTREPOSAGE DE PNEU</v>
      </c>
      <c r="AV752" s="1028">
        <f>IFERROR(INDEX(V752:AG752,1,MATCH(Parametres!$B$3,V$1:AG$1,0)-1)*IF(OR(C752="L",C752="S",C752="I"),-1,1),"")</f>
        <v>0</v>
      </c>
      <c r="AW752" s="1028">
        <f t="shared" si="47"/>
        <v>0</v>
      </c>
      <c r="AX752" s="1028">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8" t="str">
        <f t="shared" si="48"/>
        <v>H48400</v>
      </c>
      <c r="AK753" s="1028" t="str">
        <f t="shared" si="48"/>
        <v>CT HUILE-GRAISSE</v>
      </c>
      <c r="AL753" s="1028">
        <f>IFERROR(INDEX(G753:R753,1,MATCH(Parametres!$B$3,G$1:R$1,0)-1)*IF(OR(F753="L",F753="S",F753="I"),-1,1),"")</f>
        <v>90860.61</v>
      </c>
      <c r="AM753" s="1028">
        <f t="shared" si="45"/>
        <v>9281.7200000000012</v>
      </c>
      <c r="AN753" s="1028">
        <f>INDEX(G753:R753,1,MATCH(Parametres!$B$3,G$1:R$1,0))*IF(OR(F753="L",F753="S",F753="I"),-1,1)</f>
        <v>100142.33</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3" t="str">
        <f t="shared" si="46"/>
        <v>H48400</v>
      </c>
      <c r="AU753" s="599" t="str">
        <f t="shared" si="46"/>
        <v>CT HUILE-GRAISSE</v>
      </c>
      <c r="AV753" s="1028">
        <f>IFERROR(INDEX(V753:AG753,1,MATCH(Parametres!$B$3,V$1:AG$1,0)-1)*IF(OR(C753="L",C753="S",C753="I"),-1,1),"")</f>
        <v>0</v>
      </c>
      <c r="AW753" s="1028">
        <f t="shared" si="47"/>
        <v>0</v>
      </c>
      <c r="AX753" s="1028">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8" t="str">
        <f t="shared" si="48"/>
        <v>H48500</v>
      </c>
      <c r="AK754" s="1028" t="str">
        <f t="shared" si="48"/>
        <v>CT ESSENCE</v>
      </c>
      <c r="AL754" s="1028">
        <f>IFERROR(INDEX(G754:R754,1,MATCH(Parametres!$B$3,G$1:R$1,0)-1)*IF(OR(F754="L",F754="S",F754="I"),-1,1),"")</f>
        <v>32685.64</v>
      </c>
      <c r="AM754" s="1028">
        <f t="shared" si="45"/>
        <v>4149.739999999998</v>
      </c>
      <c r="AN754" s="1028">
        <f>INDEX(G754:R754,1,MATCH(Parametres!$B$3,G$1:R$1,0))*IF(OR(F754="L",F754="S",F754="I"),-1,1)</f>
        <v>36835.379999999997</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3" t="str">
        <f t="shared" si="46"/>
        <v>H48500</v>
      </c>
      <c r="AU754" s="599" t="str">
        <f t="shared" si="46"/>
        <v>CT ESSENCE</v>
      </c>
      <c r="AV754" s="1028">
        <f>IFERROR(INDEX(V754:AG754,1,MATCH(Parametres!$B$3,V$1:AG$1,0)-1)*IF(OR(C754="L",C754="S",C754="I"),-1,1),"")</f>
        <v>0</v>
      </c>
      <c r="AW754" s="1028">
        <f t="shared" si="47"/>
        <v>0</v>
      </c>
      <c r="AX754" s="1028">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8" t="str">
        <f t="shared" si="48"/>
        <v>H49000</v>
      </c>
      <c r="AK755" s="1028" t="str">
        <f t="shared" si="48"/>
        <v>CT OPERATION LOCATION</v>
      </c>
      <c r="AL755" s="1028">
        <f>IFERROR(INDEX(G755:R755,1,MATCH(Parametres!$B$3,G$1:R$1,0)-1)*IF(OR(F755="L",F755="S",F755="I"),-1,1),"")</f>
        <v>0</v>
      </c>
      <c r="AM755" s="1028">
        <f t="shared" si="45"/>
        <v>0</v>
      </c>
      <c r="AN755" s="1028">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3" t="str">
        <f t="shared" si="46"/>
        <v>H49000</v>
      </c>
      <c r="AU755" s="599" t="str">
        <f t="shared" si="46"/>
        <v>CT OPERATION LOCATION</v>
      </c>
      <c r="AV755" s="1028">
        <f>IFERROR(INDEX(V755:AG755,1,MATCH(Parametres!$B$3,V$1:AG$1,0)-1)*IF(OR(C755="L",C755="S",C755="I"),-1,1),"")</f>
        <v>0</v>
      </c>
      <c r="AW755" s="1028">
        <f t="shared" si="47"/>
        <v>0</v>
      </c>
      <c r="AX755" s="1028">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8" t="str">
        <f t="shared" si="48"/>
        <v>H49100</v>
      </c>
      <c r="AK756" s="1028" t="str">
        <f t="shared" si="48"/>
        <v>FRAIS LOCATION CT &amp; LT</v>
      </c>
      <c r="AL756" s="1028">
        <f>IFERROR(INDEX(G756:R756,1,MATCH(Parametres!$B$3,G$1:R$1,0)-1)*IF(OR(F756="L",F756="S",F756="I"),-1,1),"")</f>
        <v>0</v>
      </c>
      <c r="AM756" s="1028">
        <f t="shared" si="45"/>
        <v>0</v>
      </c>
      <c r="AN756" s="1028">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3" t="str">
        <f t="shared" si="46"/>
        <v>H49100</v>
      </c>
      <c r="AU756" s="599" t="str">
        <f t="shared" si="46"/>
        <v>FRAIS LOCATION CT &amp; LT</v>
      </c>
      <c r="AV756" s="1028">
        <f>IFERROR(INDEX(V756:AG756,1,MATCH(Parametres!$B$3,V$1:AG$1,0)-1)*IF(OR(C756="L",C756="S",C756="I"),-1,1),"")</f>
        <v>0</v>
      </c>
      <c r="AW756" s="1028">
        <f t="shared" si="47"/>
        <v>0</v>
      </c>
      <c r="AX756" s="1028">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8" t="str">
        <f t="shared" si="48"/>
        <v>H49200</v>
      </c>
      <c r="AK757" s="1028" t="str">
        <f t="shared" si="48"/>
        <v>GAIN/PERTE DISPOSITION</v>
      </c>
      <c r="AL757" s="1028">
        <f>IFERROR(INDEX(G757:R757,1,MATCH(Parametres!$B$3,G$1:R$1,0)-1)*IF(OR(F757="L",F757="S",F757="I"),-1,1),"")</f>
        <v>0</v>
      </c>
      <c r="AM757" s="1028">
        <f t="shared" si="45"/>
        <v>0</v>
      </c>
      <c r="AN757" s="1028">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3" t="str">
        <f t="shared" si="46"/>
        <v>H49200</v>
      </c>
      <c r="AU757" s="599" t="str">
        <f t="shared" si="46"/>
        <v>GAIN/PERTE DISPOSITION</v>
      </c>
      <c r="AV757" s="1028">
        <f>IFERROR(INDEX(V757:AG757,1,MATCH(Parametres!$B$3,V$1:AG$1,0)-1)*IF(OR(C757="L",C757="S",C757="I"),-1,1),"")</f>
        <v>0</v>
      </c>
      <c r="AW757" s="1028">
        <f t="shared" si="47"/>
        <v>0</v>
      </c>
      <c r="AX757" s="1028">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8" t="str">
        <f t="shared" si="48"/>
        <v>H49300</v>
      </c>
      <c r="AK758" s="1028" t="str">
        <f t="shared" si="48"/>
        <v>CT AUTRE DEPARTEMENT</v>
      </c>
      <c r="AL758" s="1028">
        <f>IFERROR(INDEX(G758:R758,1,MATCH(Parametres!$B$3,G$1:R$1,0)-1)*IF(OR(F758="L",F758="S",F758="I"),-1,1),"")</f>
        <v>0</v>
      </c>
      <c r="AM758" s="1028">
        <f t="shared" si="45"/>
        <v>0</v>
      </c>
      <c r="AN758" s="1028">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3" t="str">
        <f t="shared" si="46"/>
        <v>H49300</v>
      </c>
      <c r="AU758" s="599" t="str">
        <f t="shared" si="46"/>
        <v>CT AUTRE DEPARTEMENT</v>
      </c>
      <c r="AV758" s="1028">
        <f>IFERROR(INDEX(V758:AG758,1,MATCH(Parametres!$B$3,V$1:AG$1,0)-1)*IF(OR(C758="L",C758="S",C758="I"),-1,1),"")</f>
        <v>0</v>
      </c>
      <c r="AW758" s="1028">
        <f t="shared" si="47"/>
        <v>0</v>
      </c>
      <c r="AX758" s="1028">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8" t="str">
        <f t="shared" si="48"/>
        <v>H49400</v>
      </c>
      <c r="AK759" s="1028" t="str">
        <f t="shared" si="48"/>
        <v>CT AUTRE DEPARTEMENT</v>
      </c>
      <c r="AL759" s="1028">
        <f>IFERROR(INDEX(G759:R759,1,MATCH(Parametres!$B$3,G$1:R$1,0)-1)*IF(OR(F759="L",F759="S",F759="I"),-1,1),"")</f>
        <v>0</v>
      </c>
      <c r="AM759" s="1028">
        <f t="shared" si="45"/>
        <v>0</v>
      </c>
      <c r="AN759" s="1028">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3" t="str">
        <f t="shared" si="46"/>
        <v>H49400</v>
      </c>
      <c r="AU759" s="599" t="str">
        <f t="shared" si="46"/>
        <v>CT AUTRE DEPARTEMENT</v>
      </c>
      <c r="AV759" s="1028">
        <f>IFERROR(INDEX(V759:AG759,1,MATCH(Parametres!$B$3,V$1:AG$1,0)-1)*IF(OR(C759="L",C759="S",C759="I"),-1,1),"")</f>
        <v>0</v>
      </c>
      <c r="AW759" s="1028">
        <f t="shared" si="47"/>
        <v>0</v>
      </c>
      <c r="AX759" s="1028">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8" t="str">
        <f t="shared" si="48"/>
        <v>H49500</v>
      </c>
      <c r="AK760" s="1028" t="str">
        <f t="shared" si="48"/>
        <v>CT AUTRE DEPARTEMENT</v>
      </c>
      <c r="AL760" s="1028">
        <f>IFERROR(INDEX(G760:R760,1,MATCH(Parametres!$B$3,G$1:R$1,0)-1)*IF(OR(F760="L",F760="S",F760="I"),-1,1),"")</f>
        <v>0</v>
      </c>
      <c r="AM760" s="1028">
        <f t="shared" si="45"/>
        <v>0</v>
      </c>
      <c r="AN760" s="1028">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3" t="str">
        <f t="shared" si="46"/>
        <v>H49500</v>
      </c>
      <c r="AU760" s="599" t="str">
        <f t="shared" si="46"/>
        <v>CT AUTRE DEPARTEMENT</v>
      </c>
      <c r="AV760" s="1028">
        <f>IFERROR(INDEX(V760:AG760,1,MATCH(Parametres!$B$3,V$1:AG$1,0)-1)*IF(OR(C760="L",C760="S",C760="I"),-1,1),"")</f>
        <v>0</v>
      </c>
      <c r="AW760" s="1028">
        <f t="shared" si="47"/>
        <v>0</v>
      </c>
      <c r="AX760" s="1028">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8" t="str">
        <f t="shared" si="48"/>
        <v>H49600</v>
      </c>
      <c r="AK761" s="1028" t="str">
        <f t="shared" si="48"/>
        <v>CT AUTRE DEPARTEMENT</v>
      </c>
      <c r="AL761" s="1028">
        <f>IFERROR(INDEX(G761:R761,1,MATCH(Parametres!$B$3,G$1:R$1,0)-1)*IF(OR(F761="L",F761="S",F761="I"),-1,1),"")</f>
        <v>0</v>
      </c>
      <c r="AM761" s="1028">
        <f t="shared" si="45"/>
        <v>0</v>
      </c>
      <c r="AN761" s="1028">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3" t="str">
        <f t="shared" si="46"/>
        <v>H49600</v>
      </c>
      <c r="AU761" s="599" t="str">
        <f t="shared" si="46"/>
        <v>CT AUTRE DEPARTEMENT</v>
      </c>
      <c r="AV761" s="1028">
        <f>IFERROR(INDEX(V761:AG761,1,MATCH(Parametres!$B$3,V$1:AG$1,0)-1)*IF(OR(C761="L",C761="S",C761="I"),-1,1),"")</f>
        <v>0</v>
      </c>
      <c r="AW761" s="1028">
        <f t="shared" si="47"/>
        <v>0</v>
      </c>
      <c r="AX761" s="1028">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8" t="str">
        <f t="shared" si="48"/>
        <v>H49700</v>
      </c>
      <c r="AK762" s="1028" t="str">
        <f t="shared" si="48"/>
        <v>CT AUTRE DEPARTEMENT</v>
      </c>
      <c r="AL762" s="1028">
        <f>IFERROR(INDEX(G762:R762,1,MATCH(Parametres!$B$3,G$1:R$1,0)-1)*IF(OR(F762="L",F762="S",F762="I"),-1,1),"")</f>
        <v>0</v>
      </c>
      <c r="AM762" s="1028">
        <f t="shared" si="45"/>
        <v>0</v>
      </c>
      <c r="AN762" s="1028">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3" t="str">
        <f t="shared" si="46"/>
        <v>H49700</v>
      </c>
      <c r="AU762" s="599" t="str">
        <f t="shared" si="46"/>
        <v>CT AUTRE DEPARTEMENT</v>
      </c>
      <c r="AV762" s="1028">
        <f>IFERROR(INDEX(V762:AG762,1,MATCH(Parametres!$B$3,V$1:AG$1,0)-1)*IF(OR(C762="L",C762="S",C762="I"),-1,1),"")</f>
        <v>0</v>
      </c>
      <c r="AW762" s="1028">
        <f t="shared" si="47"/>
        <v>0</v>
      </c>
      <c r="AX762" s="1028">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8" t="str">
        <f t="shared" si="48"/>
        <v>H49800</v>
      </c>
      <c r="AK763" s="1028" t="str">
        <f t="shared" si="48"/>
        <v>CT AUTRE DEPARTEMENT</v>
      </c>
      <c r="AL763" s="1028">
        <f>IFERROR(INDEX(G763:R763,1,MATCH(Parametres!$B$3,G$1:R$1,0)-1)*IF(OR(F763="L",F763="S",F763="I"),-1,1),"")</f>
        <v>0</v>
      </c>
      <c r="AM763" s="1028">
        <f t="shared" si="45"/>
        <v>0</v>
      </c>
      <c r="AN763" s="1028">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3" t="str">
        <f t="shared" si="46"/>
        <v>H49800</v>
      </c>
      <c r="AU763" s="599" t="str">
        <f t="shared" si="46"/>
        <v>CT AUTRE DEPARTEMENT</v>
      </c>
      <c r="AV763" s="1028">
        <f>IFERROR(INDEX(V763:AG763,1,MATCH(Parametres!$B$3,V$1:AG$1,0)-1)*IF(OR(C763="L",C763="S",C763="I"),-1,1),"")</f>
        <v>0</v>
      </c>
      <c r="AW763" s="1028">
        <f t="shared" si="47"/>
        <v>0</v>
      </c>
      <c r="AX763" s="1028">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8" t="str">
        <f t="shared" si="48"/>
        <v>H49900</v>
      </c>
      <c r="AK764" s="1028" t="str">
        <f t="shared" si="48"/>
        <v>CT AUTRE DEPARTEMENT</v>
      </c>
      <c r="AL764" s="1028">
        <f>IFERROR(INDEX(G764:R764,1,MATCH(Parametres!$B$3,G$1:R$1,0)-1)*IF(OR(F764="L",F764="S",F764="I"),-1,1),"")</f>
        <v>0</v>
      </c>
      <c r="AM764" s="1028">
        <f t="shared" si="45"/>
        <v>0</v>
      </c>
      <c r="AN764" s="1028">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3" t="str">
        <f t="shared" si="46"/>
        <v>H49900</v>
      </c>
      <c r="AU764" s="599" t="str">
        <f t="shared" si="46"/>
        <v>CT AUTRE DEPARTEMENT</v>
      </c>
      <c r="AV764" s="1028">
        <f>IFERROR(INDEX(V764:AG764,1,MATCH(Parametres!$B$3,V$1:AG$1,0)-1)*IF(OR(C764="L",C764="S",C764="I"),-1,1),"")</f>
        <v>0</v>
      </c>
      <c r="AW764" s="1028">
        <f t="shared" si="47"/>
        <v>0</v>
      </c>
      <c r="AX764" s="1028">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8" t="str">
        <f t="shared" si="48"/>
        <v>H50100</v>
      </c>
      <c r="AK765" s="1028" t="str">
        <f t="shared" si="48"/>
        <v>SALAIRE - PROPRIETAIRE</v>
      </c>
      <c r="AL765" s="1028">
        <f>IFERROR(INDEX(G765:R765,1,MATCH(Parametres!$B$3,G$1:R$1,0)-1)*IF(OR(F765="L",F765="S",F765="I"),-1,1),"")</f>
        <v>0</v>
      </c>
      <c r="AM765" s="1028">
        <f t="shared" si="45"/>
        <v>0</v>
      </c>
      <c r="AN765" s="1028">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3" t="str">
        <f t="shared" si="46"/>
        <v>H50100</v>
      </c>
      <c r="AU765" s="599" t="str">
        <f t="shared" si="46"/>
        <v>SALAIRE - PROPRIETAIRE</v>
      </c>
      <c r="AV765" s="1028">
        <f>IFERROR(INDEX(V765:AG765,1,MATCH(Parametres!$B$3,V$1:AG$1,0)-1)*IF(OR(C765="L",C765="S",C765="I"),-1,1),"")</f>
        <v>0</v>
      </c>
      <c r="AW765" s="1028">
        <f t="shared" si="47"/>
        <v>0</v>
      </c>
      <c r="AX765" s="1028">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8" t="str">
        <f t="shared" si="48"/>
        <v>H60100</v>
      </c>
      <c r="AK766" s="1028" t="str">
        <f t="shared" si="48"/>
        <v>ESC COMPTANTS REALISES</v>
      </c>
      <c r="AL766" s="1028">
        <f>IFERROR(INDEX(G766:R766,1,MATCH(Parametres!$B$3,G$1:R$1,0)-1)*IF(OR(F766="L",F766="S",F766="I"),-1,1),"")</f>
        <v>0</v>
      </c>
      <c r="AM766" s="1028">
        <f t="shared" si="45"/>
        <v>0</v>
      </c>
      <c r="AN766" s="1028">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3" t="str">
        <f t="shared" si="46"/>
        <v>H60100</v>
      </c>
      <c r="AU766" s="599" t="str">
        <f t="shared" si="46"/>
        <v>ESC COMPTANTS REALISES</v>
      </c>
      <c r="AV766" s="1028">
        <f>IFERROR(INDEX(V766:AG766,1,MATCH(Parametres!$B$3,V$1:AG$1,0)-1)*IF(OR(C766="L",C766="S",C766="I"),-1,1),"")</f>
        <v>0</v>
      </c>
      <c r="AW766" s="1028">
        <f t="shared" si="47"/>
        <v>0</v>
      </c>
      <c r="AX766" s="1028">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28" t="str">
        <f t="shared" si="48"/>
        <v>H60200</v>
      </c>
      <c r="AK767" s="1028" t="str">
        <f t="shared" si="48"/>
        <v>INTERETS CREDITEURS</v>
      </c>
      <c r="AL767" s="1028">
        <f>IFERROR(INDEX(G767:R767,1,MATCH(Parametres!$B$3,G$1:R$1,0)-1)*IF(OR(F767="L",F767="S",F767="I"),-1,1),"")</f>
        <v>-86.29</v>
      </c>
      <c r="AM767" s="1028">
        <f t="shared" si="45"/>
        <v>-4092.0600000000004</v>
      </c>
      <c r="AN767" s="1028">
        <f>INDEX(G767:R767,1,MATCH(Parametres!$B$3,G$1:R$1,0))*IF(OR(F767="L",F767="S",F767="I"),-1,1)</f>
        <v>-4178.3500000000004</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3" t="str">
        <f t="shared" si="46"/>
        <v>H60200</v>
      </c>
      <c r="AU767" s="599" t="str">
        <f t="shared" si="46"/>
        <v>INTERETS CREDITEURS</v>
      </c>
      <c r="AV767" s="1028">
        <f>IFERROR(INDEX(V767:AG767,1,MATCH(Parametres!$B$3,V$1:AG$1,0)-1)*IF(OR(C767="L",C767="S",C767="I"),-1,1),"")</f>
        <v>1</v>
      </c>
      <c r="AW767" s="1028">
        <f t="shared" si="47"/>
        <v>1</v>
      </c>
      <c r="AX767" s="1028">
        <f>INDEX(V767:AG767,1,MATCH(Parametres!$B$3,V$1:AG$1,0))*IF(OR(C767="L",C767="S",C767="I"),-1,1)</f>
        <v>2</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8" t="str">
        <f t="shared" si="48"/>
        <v>H60400</v>
      </c>
      <c r="AK768" s="1028" t="str">
        <f t="shared" si="48"/>
        <v>MAUVAISES CREANCES RECOUV</v>
      </c>
      <c r="AL768" s="1028">
        <f>IFERROR(INDEX(G768:R768,1,MATCH(Parametres!$B$3,G$1:R$1,0)-1)*IF(OR(F768="L",F768="S",F768="I"),-1,1),"")</f>
        <v>0</v>
      </c>
      <c r="AM768" s="1028">
        <f t="shared" si="45"/>
        <v>0</v>
      </c>
      <c r="AN768" s="1028">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3" t="str">
        <f t="shared" si="46"/>
        <v>H60400</v>
      </c>
      <c r="AU768" s="599" t="str">
        <f t="shared" si="46"/>
        <v>MAUVAISES CREANCES RECOUV</v>
      </c>
      <c r="AV768" s="1028">
        <f>IFERROR(INDEX(V768:AG768,1,MATCH(Parametres!$B$3,V$1:AG$1,0)-1)*IF(OR(C768="L",C768="S",C768="I"),-1,1),"")</f>
        <v>0</v>
      </c>
      <c r="AW768" s="1028">
        <f t="shared" si="47"/>
        <v>0</v>
      </c>
      <c r="AX768" s="1028">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28" t="str">
        <f t="shared" si="48"/>
        <v>H60500</v>
      </c>
      <c r="AK769" s="1028" t="str">
        <f t="shared" si="48"/>
        <v>HOLD BACK</v>
      </c>
      <c r="AL769" s="1028">
        <f>IFERROR(INDEX(G769:R769,1,MATCH(Parametres!$B$3,G$1:R$1,0)-1)*IF(OR(F769="L",F769="S",F769="I"),-1,1),"")</f>
        <v>-808153</v>
      </c>
      <c r="AM769" s="1028">
        <f t="shared" si="45"/>
        <v>-91974</v>
      </c>
      <c r="AN769" s="1028">
        <f>INDEX(G769:R769,1,MATCH(Parametres!$B$3,G$1:R$1,0))*IF(OR(F769="L",F769="S",F769="I"),-1,1)</f>
        <v>-900127</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3" t="str">
        <f t="shared" si="46"/>
        <v>H60500</v>
      </c>
      <c r="AU769" s="599" t="str">
        <f t="shared" si="46"/>
        <v>HOLD BACK</v>
      </c>
      <c r="AV769" s="1028">
        <f>IFERROR(INDEX(V769:AG769,1,MATCH(Parametres!$B$3,V$1:AG$1,0)-1)*IF(OR(C769="L",C769="S",C769="I"),-1,1),"")</f>
        <v>550</v>
      </c>
      <c r="AW769" s="1028">
        <f t="shared" si="47"/>
        <v>88</v>
      </c>
      <c r="AX769" s="1028">
        <f>INDEX(V769:AG769,1,MATCH(Parametres!$B$3,V$1:AG$1,0))*IF(OR(C769="L",C769="S",C769="I"),-1,1)</f>
        <v>638</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28" t="str">
        <f t="shared" si="48"/>
        <v>H60600</v>
      </c>
      <c r="AK770" s="1028" t="str">
        <f t="shared" si="48"/>
        <v>COMMISSION - TAXE VENTES</v>
      </c>
      <c r="AL770" s="1028">
        <f>IFERROR(INDEX(G770:R770,1,MATCH(Parametres!$B$3,G$1:R$1,0)-1)*IF(OR(F770="L",F770="S",F770="I"),-1,1),"")</f>
        <v>0</v>
      </c>
      <c r="AM770" s="1028">
        <f t="shared" si="45"/>
        <v>0</v>
      </c>
      <c r="AN770" s="1028">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3" t="str">
        <f t="shared" si="46"/>
        <v>H60600</v>
      </c>
      <c r="AU770" s="599" t="str">
        <f t="shared" si="46"/>
        <v>COMMISSION - TAXE VENTES</v>
      </c>
      <c r="AV770" s="1028">
        <f>IFERROR(INDEX(V770:AG770,1,MATCH(Parametres!$B$3,V$1:AG$1,0)-1)*IF(OR(C770="L",C770="S",C770="I"),-1,1),"")</f>
        <v>0</v>
      </c>
      <c r="AW770" s="1028">
        <f t="shared" si="47"/>
        <v>0</v>
      </c>
      <c r="AX770" s="1028">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28" t="str">
        <f t="shared" si="48"/>
        <v>H60700</v>
      </c>
      <c r="AK771" s="1028" t="str">
        <f t="shared" si="48"/>
        <v>REVENU DE LOCATION CL LT</v>
      </c>
      <c r="AL771" s="1028">
        <f>IFERROR(INDEX(G771:R771,1,MATCH(Parametres!$B$3,G$1:R$1,0)-1)*IF(OR(F771="L",F771="S",F771="I"),-1,1),"")</f>
        <v>0</v>
      </c>
      <c r="AM771" s="1028">
        <f t="shared" si="45"/>
        <v>0</v>
      </c>
      <c r="AN771" s="1028">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3" t="str">
        <f t="shared" si="46"/>
        <v>H60700</v>
      </c>
      <c r="AU771" s="599" t="str">
        <f t="shared" si="46"/>
        <v>REVENU DE LOCATION CL LT</v>
      </c>
      <c r="AV771" s="1028">
        <f>IFERROR(INDEX(V771:AG771,1,MATCH(Parametres!$B$3,V$1:AG$1,0)-1)*IF(OR(C771="L",C771="S",C771="I"),-1,1),"")</f>
        <v>0</v>
      </c>
      <c r="AW771" s="1028">
        <f t="shared" si="47"/>
        <v>0</v>
      </c>
      <c r="AX771" s="1028">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28" t="str">
        <f t="shared" si="48"/>
        <v>H60900</v>
      </c>
      <c r="AK772" s="1028" t="str">
        <f t="shared" si="48"/>
        <v>RECOMPENSE ISC</v>
      </c>
      <c r="AL772" s="1028">
        <f>IFERROR(INDEX(G772:R772,1,MATCH(Parametres!$B$3,G$1:R$1,0)-1)*IF(OR(F772="L",F772="S",F772="I"),-1,1),"")</f>
        <v>-187800</v>
      </c>
      <c r="AM772" s="1028">
        <f t="shared" ref="AM772:AM792" si="49">AN772-AL772</f>
        <v>-8250</v>
      </c>
      <c r="AN772" s="1028">
        <f>INDEX(G772:R772,1,MATCH(Parametres!$B$3,G$1:R$1,0))*IF(OR(F772="L",F772="S",F772="I"),-1,1)</f>
        <v>-196050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3" t="str">
        <f t="shared" ref="AT772:AU794" si="50">C772</f>
        <v>H60900</v>
      </c>
      <c r="AU772" s="599" t="str">
        <f t="shared" si="50"/>
        <v>RECOMPENSE ISC</v>
      </c>
      <c r="AV772" s="1028">
        <f>IFERROR(INDEX(V772:AG772,1,MATCH(Parametres!$B$3,V$1:AG$1,0)-1)*IF(OR(C772="L",C772="S",C772="I"),-1,1),"")</f>
        <v>8</v>
      </c>
      <c r="AW772" s="1028">
        <f t="shared" ref="AW772:AW794" si="51">AX772-AV772</f>
        <v>1</v>
      </c>
      <c r="AX772" s="1028">
        <f>INDEX(V772:AG772,1,MATCH(Parametres!$B$3,V$1:AG$1,0))*IF(OR(C772="L",C772="S",C772="I"),-1,1)</f>
        <v>9</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28" t="str">
        <f t="shared" si="48"/>
        <v>H61000</v>
      </c>
      <c r="AK773" s="1028" t="str">
        <f t="shared" si="48"/>
        <v>RECETTES DIVERSES</v>
      </c>
      <c r="AL773" s="1028">
        <f>IFERROR(INDEX(G773:R773,1,MATCH(Parametres!$B$3,G$1:R$1,0)-1)*IF(OR(F773="L",F773="S",F773="I"),-1,1),"")</f>
        <v>-212686.7</v>
      </c>
      <c r="AM773" s="1028">
        <f t="shared" si="49"/>
        <v>-14332.709999999992</v>
      </c>
      <c r="AN773" s="1028">
        <f>INDEX(G773:R773,1,MATCH(Parametres!$B$3,G$1:R$1,0))*IF(OR(F773="L",F773="S",F773="I"),-1,1)</f>
        <v>-227019.41</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3" t="str">
        <f t="shared" si="50"/>
        <v>H61000</v>
      </c>
      <c r="AU773" s="599" t="str">
        <f t="shared" si="50"/>
        <v>RECETTES DIVERSES</v>
      </c>
      <c r="AV773" s="1028">
        <f>IFERROR(INDEX(V773:AG773,1,MATCH(Parametres!$B$3,V$1:AG$1,0)-1)*IF(OR(C773="L",C773="S",C773="I"),-1,1),"")</f>
        <v>28</v>
      </c>
      <c r="AW773" s="1028">
        <f t="shared" si="51"/>
        <v>9</v>
      </c>
      <c r="AX773" s="1028">
        <f>INDEX(V773:AG773,1,MATCH(Parametres!$B$3,V$1:AG$1,0))*IF(OR(C773="L",C773="S",C773="I"),-1,1)</f>
        <v>37</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28" t="str">
        <f t="shared" si="48"/>
        <v>H61100</v>
      </c>
      <c r="AK774" s="1028" t="str">
        <f t="shared" si="48"/>
        <v>AMORT DES ACTIFS INCORPOR</v>
      </c>
      <c r="AL774" s="1028">
        <f>IFERROR(INDEX(G774:R774,1,MATCH(Parametres!$B$3,G$1:R$1,0)-1)*IF(OR(F774="L",F774="S",F774="I"),-1,1),"")</f>
        <v>0</v>
      </c>
      <c r="AM774" s="1028">
        <f t="shared" si="49"/>
        <v>0</v>
      </c>
      <c r="AN774" s="1028">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3" t="str">
        <f t="shared" si="50"/>
        <v>H61100</v>
      </c>
      <c r="AU774" s="599" t="str">
        <f t="shared" si="50"/>
        <v>AMORT DES ACTIFS INCORPOR</v>
      </c>
      <c r="AV774" s="1028">
        <f>IFERROR(INDEX(V774:AG774,1,MATCH(Parametres!$B$3,V$1:AG$1,0)-1)*IF(OR(C774="L",C774="S",C774="I"),-1,1),"")</f>
        <v>0</v>
      </c>
      <c r="AW774" s="1028">
        <f t="shared" si="51"/>
        <v>0</v>
      </c>
      <c r="AX774" s="1028">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28" t="str">
        <f t="shared" si="48"/>
        <v>H61800</v>
      </c>
      <c r="AK775" s="1028" t="str">
        <f t="shared" si="48"/>
        <v>GENESIS RX SUPPORT</v>
      </c>
      <c r="AL775" s="1028">
        <f>IFERROR(INDEX(G775:R775,1,MATCH(Parametres!$B$3,G$1:R$1,0)-1)*IF(OR(F775="L",F775="S",F775="I"),-1,1),"")</f>
        <v>0</v>
      </c>
      <c r="AM775" s="1028">
        <f t="shared" si="49"/>
        <v>0</v>
      </c>
      <c r="AN775" s="1028">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3" t="str">
        <f t="shared" si="50"/>
        <v>H61800</v>
      </c>
      <c r="AU775" s="599" t="str">
        <f t="shared" si="50"/>
        <v>GENESIS RX SUPPORT</v>
      </c>
      <c r="AV775" s="1028">
        <f>IFERROR(INDEX(V775:AG775,1,MATCH(Parametres!$B$3,V$1:AG$1,0)-1)*IF(OR(C775="L",C775="S",C775="I"),-1,1),"")</f>
        <v>0</v>
      </c>
      <c r="AW775" s="1028">
        <f t="shared" si="51"/>
        <v>0</v>
      </c>
      <c r="AX775" s="1028">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28" t="str">
        <f t="shared" si="48"/>
        <v>H70100</v>
      </c>
      <c r="AK776" s="1028" t="str">
        <f t="shared" si="48"/>
        <v>FRAIS BANCAIRES &amp; AUTRES</v>
      </c>
      <c r="AL776" s="1028">
        <f>IFERROR(INDEX(G776:R776,1,MATCH(Parametres!$B$3,G$1:R$1,0)-1)*IF(OR(F776="L",F776="S",F776="I"),-1,1),"")</f>
        <v>46807.040000000001</v>
      </c>
      <c r="AM776" s="1028">
        <f t="shared" si="49"/>
        <v>5139.68</v>
      </c>
      <c r="AN776" s="1028">
        <f>INDEX(G776:R776,1,MATCH(Parametres!$B$3,G$1:R$1,0))*IF(OR(F776="L",F776="S",F776="I"),-1,1)</f>
        <v>51946.720000000001</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3" t="str">
        <f t="shared" si="50"/>
        <v>H70100</v>
      </c>
      <c r="AU776" s="599" t="str">
        <f t="shared" si="50"/>
        <v>FRAIS BANCAIRES &amp; AUTRES</v>
      </c>
      <c r="AV776" s="1028">
        <f>IFERROR(INDEX(V776:AG776,1,MATCH(Parametres!$B$3,V$1:AG$1,0)-1)*IF(OR(C776="L",C776="S",C776="I"),-1,1),"")</f>
        <v>0</v>
      </c>
      <c r="AW776" s="1028">
        <f t="shared" si="51"/>
        <v>0</v>
      </c>
      <c r="AX776" s="1028">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28" t="str">
        <f t="shared" si="48"/>
        <v>H70200</v>
      </c>
      <c r="AK777" s="1028" t="str">
        <f t="shared" si="48"/>
        <v>INTERET - PRET A TERME TD</v>
      </c>
      <c r="AL777" s="1028">
        <f>IFERROR(INDEX(G777:R777,1,MATCH(Parametres!$B$3,G$1:R$1,0)-1)*IF(OR(F777="L",F777="S",F777="I"),-1,1),"")</f>
        <v>0</v>
      </c>
      <c r="AM777" s="1028">
        <f t="shared" si="49"/>
        <v>0</v>
      </c>
      <c r="AN777" s="1028">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3" t="str">
        <f t="shared" si="50"/>
        <v>H70200</v>
      </c>
      <c r="AU777" s="599" t="str">
        <f t="shared" si="50"/>
        <v>INTERET - PRET A TERME TD</v>
      </c>
      <c r="AV777" s="1028">
        <f>IFERROR(INDEX(V777:AG777,1,MATCH(Parametres!$B$3,V$1:AG$1,0)-1)*IF(OR(C777="L",C777="S",C777="I"),-1,1),"")</f>
        <v>0</v>
      </c>
      <c r="AW777" s="1028">
        <f t="shared" si="51"/>
        <v>0</v>
      </c>
      <c r="AX777" s="1028">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28" t="str">
        <f t="shared" si="48"/>
        <v>H70300</v>
      </c>
      <c r="AK778" s="1028" t="str">
        <f t="shared" si="48"/>
        <v>INT SOLDE DE PRIX VENTE</v>
      </c>
      <c r="AL778" s="1028">
        <f>IFERROR(INDEX(G778:R778,1,MATCH(Parametres!$B$3,G$1:R$1,0)-1)*IF(OR(F778="L",F778="S",F778="I"),-1,1),"")</f>
        <v>0</v>
      </c>
      <c r="AM778" s="1028">
        <f t="shared" si="49"/>
        <v>21217</v>
      </c>
      <c r="AN778" s="1028">
        <f>INDEX(G778:R778,1,MATCH(Parametres!$B$3,G$1:R$1,0))*IF(OR(F778="L",F778="S",F778="I"),-1,1)</f>
        <v>21217</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3" t="str">
        <f t="shared" si="50"/>
        <v>H70300</v>
      </c>
      <c r="AU778" s="599" t="str">
        <f t="shared" si="50"/>
        <v>INT SOLDE DE PRIX VENTE</v>
      </c>
      <c r="AV778" s="1028">
        <f>IFERROR(INDEX(V778:AG778,1,MATCH(Parametres!$B$3,V$1:AG$1,0)-1)*IF(OR(C778="L",C778="S",C778="I"),-1,1),"")</f>
        <v>0</v>
      </c>
      <c r="AW778" s="1028">
        <f t="shared" si="51"/>
        <v>0</v>
      </c>
      <c r="AX778" s="1028">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28" t="str">
        <f t="shared" si="48"/>
        <v>H70400</v>
      </c>
      <c r="AK779" s="1028" t="str">
        <f t="shared" si="48"/>
        <v>FRAIS RECOUV. CREANCES</v>
      </c>
      <c r="AL779" s="1028">
        <f>IFERROR(INDEX(G779:R779,1,MATCH(Parametres!$B$3,G$1:R$1,0)-1)*IF(OR(F779="L",F779="S",F779="I"),-1,1),"")</f>
        <v>0</v>
      </c>
      <c r="AM779" s="1028">
        <f t="shared" si="49"/>
        <v>0</v>
      </c>
      <c r="AN779" s="1028">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3" t="str">
        <f t="shared" si="50"/>
        <v>H70400</v>
      </c>
      <c r="AU779" s="599" t="str">
        <f t="shared" si="50"/>
        <v>FRAIS RECOUV. CREANCES</v>
      </c>
      <c r="AV779" s="1028">
        <f>IFERROR(INDEX(V779:AG779,1,MATCH(Parametres!$B$3,V$1:AG$1,0)-1)*IF(OR(C779="L",C779="S",C779="I"),-1,1),"")</f>
        <v>0</v>
      </c>
      <c r="AW779" s="1028">
        <f t="shared" si="51"/>
        <v>0</v>
      </c>
      <c r="AX779" s="1028">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8" t="str">
        <f t="shared" si="48"/>
        <v>H70600</v>
      </c>
      <c r="AK780" s="1028" t="str">
        <f t="shared" si="48"/>
        <v>JETONS DE PRESENCES</v>
      </c>
      <c r="AL780" s="1028">
        <f>IFERROR(INDEX(G780:R780,1,MATCH(Parametres!$B$3,G$1:R$1,0)-1)*IF(OR(F780="L",F780="S",F780="I"),-1,1),"")</f>
        <v>0</v>
      </c>
      <c r="AM780" s="1028">
        <f t="shared" si="49"/>
        <v>0</v>
      </c>
      <c r="AN780" s="1028">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3" t="str">
        <f t="shared" si="50"/>
        <v>H70600</v>
      </c>
      <c r="AU780" s="599" t="str">
        <f t="shared" si="50"/>
        <v>JETONS DE PRESENCES</v>
      </c>
      <c r="AV780" s="1028">
        <f>IFERROR(INDEX(V780:AG780,1,MATCH(Parametres!$B$3,V$1:AG$1,0)-1)*IF(OR(C780="L",C780="S",C780="I"),-1,1),"")</f>
        <v>0</v>
      </c>
      <c r="AW780" s="1028">
        <f t="shared" si="51"/>
        <v>0</v>
      </c>
      <c r="AX780" s="1028">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8" t="str">
        <f t="shared" si="48"/>
        <v>H70700</v>
      </c>
      <c r="AK781" s="1028" t="str">
        <f t="shared" si="48"/>
        <v>FRAIS LOCATION CL LT</v>
      </c>
      <c r="AL781" s="1028">
        <f>IFERROR(INDEX(G781:R781,1,MATCH(Parametres!$B$3,G$1:R$1,0)-1)*IF(OR(F781="L",F781="S",F781="I"),-1,1),"")</f>
        <v>0</v>
      </c>
      <c r="AM781" s="1028">
        <f t="shared" si="49"/>
        <v>0</v>
      </c>
      <c r="AN781" s="1028">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3" t="str">
        <f t="shared" si="50"/>
        <v>H70700</v>
      </c>
      <c r="AU781" s="599" t="str">
        <f t="shared" si="50"/>
        <v>FRAIS LOCATION CL LT</v>
      </c>
      <c r="AV781" s="1028">
        <f>IFERROR(INDEX(V781:AG781,1,MATCH(Parametres!$B$3,V$1:AG$1,0)-1)*IF(OR(C781="L",C781="S",C781="I"),-1,1),"")</f>
        <v>0</v>
      </c>
      <c r="AW781" s="1028">
        <f t="shared" si="51"/>
        <v>0</v>
      </c>
      <c r="AX781" s="1028">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8" t="str">
        <f t="shared" si="48"/>
        <v>H70800</v>
      </c>
      <c r="AK782" s="1028" t="str">
        <f t="shared" si="48"/>
        <v>INTERET IMPOTS DEPENSES</v>
      </c>
      <c r="AL782" s="1028">
        <f>IFERROR(INDEX(G782:R782,1,MATCH(Parametres!$B$3,G$1:R$1,0)-1)*IF(OR(F782="L",F782="S",F782="I"),-1,1),"")</f>
        <v>9740.69</v>
      </c>
      <c r="AM782" s="1028">
        <f t="shared" si="49"/>
        <v>0</v>
      </c>
      <c r="AN782" s="1028">
        <f>INDEX(G782:R782,1,MATCH(Parametres!$B$3,G$1:R$1,0))*IF(OR(F782="L",F782="S",F782="I"),-1,1)</f>
        <v>9740.69</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3" t="str">
        <f t="shared" si="50"/>
        <v>H70800</v>
      </c>
      <c r="AU782" s="599" t="str">
        <f t="shared" si="50"/>
        <v>INTERET IMPOTS DEPENSES</v>
      </c>
      <c r="AV782" s="1028">
        <f>IFERROR(INDEX(V782:AG782,1,MATCH(Parametres!$B$3,V$1:AG$1,0)-1)*IF(OR(C782="L",C782="S",C782="I"),-1,1),"")</f>
        <v>0</v>
      </c>
      <c r="AW782" s="1028">
        <f t="shared" si="51"/>
        <v>0</v>
      </c>
      <c r="AX782" s="1028">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8" t="str">
        <f t="shared" si="48"/>
        <v>H70900</v>
      </c>
      <c r="AK783" s="1028" t="str">
        <f t="shared" si="48"/>
        <v>IMPÔTS EXIGIBLES</v>
      </c>
      <c r="AL783" s="1028">
        <f>IFERROR(INDEX(G783:R783,1,MATCH(Parametres!$B$3,G$1:R$1,0)-1)*IF(OR(F783="L",F783="S",F783="I"),-1,1),"")</f>
        <v>0</v>
      </c>
      <c r="AM783" s="1028">
        <f t="shared" si="49"/>
        <v>0</v>
      </c>
      <c r="AN783" s="1028">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3" t="str">
        <f t="shared" si="50"/>
        <v>H70900</v>
      </c>
      <c r="AU783" s="599" t="str">
        <f t="shared" si="50"/>
        <v>IMPÔTS EXIGIBLES</v>
      </c>
      <c r="AV783" s="1028">
        <f>IFERROR(INDEX(V783:AG783,1,MATCH(Parametres!$B$3,V$1:AG$1,0)-1)*IF(OR(C783="L",C783="S",C783="I"),-1,1),"")</f>
        <v>0</v>
      </c>
      <c r="AW783" s="1028">
        <f t="shared" si="51"/>
        <v>0</v>
      </c>
      <c r="AX783" s="1028">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8" t="str">
        <f t="shared" si="48"/>
        <v>H70910</v>
      </c>
      <c r="AK784" s="1028" t="str">
        <f t="shared" si="48"/>
        <v>IMPÔTS FUTURES</v>
      </c>
      <c r="AL784" s="1028">
        <f>IFERROR(INDEX(G784:R784,1,MATCH(Parametres!$B$3,G$1:R$1,0)-1)*IF(OR(F784="L",F784="S",F784="I"),-1,1),"")</f>
        <v>0</v>
      </c>
      <c r="AM784" s="1028">
        <f t="shared" si="49"/>
        <v>0</v>
      </c>
      <c r="AN784" s="1028">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3" t="str">
        <f t="shared" si="50"/>
        <v>H70910</v>
      </c>
      <c r="AU784" s="599" t="str">
        <f t="shared" si="50"/>
        <v>IMPÔTS FUTURES</v>
      </c>
      <c r="AV784" s="1028">
        <f>IFERROR(INDEX(V784:AG784,1,MATCH(Parametres!$B$3,V$1:AG$1,0)-1)*IF(OR(C784="L",C784="S",C784="I"),-1,1),"")</f>
        <v>0</v>
      </c>
      <c r="AW784" s="1028">
        <f t="shared" si="51"/>
        <v>0</v>
      </c>
      <c r="AX784" s="1028">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8" t="str">
        <f t="shared" si="48"/>
        <v>H70999</v>
      </c>
      <c r="AK785" s="1028" t="str">
        <f t="shared" si="48"/>
        <v>DUMMY ACCT FOR AGIB</v>
      </c>
      <c r="AL785" s="1028">
        <f>IFERROR(INDEX(G785:R785,1,MATCH(Parametres!$B$3,G$1:R$1,0)-1)*IF(OR(F785="L",F785="S",F785="I"),-1,1),"")</f>
        <v>0</v>
      </c>
      <c r="AM785" s="1028">
        <f t="shared" si="49"/>
        <v>0</v>
      </c>
      <c r="AN785" s="1028">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3" t="str">
        <f t="shared" si="50"/>
        <v>H70999</v>
      </c>
      <c r="AU785" s="599" t="str">
        <f t="shared" si="50"/>
        <v>DUMMY ACCT FOR AGIB</v>
      </c>
      <c r="AV785" s="1028">
        <f>IFERROR(INDEX(V785:AG785,1,MATCH(Parametres!$B$3,V$1:AG$1,0)-1)*IF(OR(C785="L",C785="S",C785="I"),-1,1),"")</f>
        <v>0</v>
      </c>
      <c r="AW785" s="1028">
        <f t="shared" si="51"/>
        <v>0</v>
      </c>
      <c r="AX785" s="1028">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8" t="str">
        <f t="shared" si="48"/>
        <v>H71000</v>
      </c>
      <c r="AK786" s="1028" t="str">
        <f t="shared" si="48"/>
        <v>FRAIS DIVERS</v>
      </c>
      <c r="AL786" s="1028">
        <f>IFERROR(INDEX(G786:R786,1,MATCH(Parametres!$B$3,G$1:R$1,0)-1)*IF(OR(F786="L",F786="S",F786="I"),-1,1),"")</f>
        <v>0.03</v>
      </c>
      <c r="AM786" s="1028">
        <f t="shared" si="49"/>
        <v>0</v>
      </c>
      <c r="AN786" s="1028">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3" t="str">
        <f t="shared" si="50"/>
        <v>H71000</v>
      </c>
      <c r="AU786" s="599" t="str">
        <f t="shared" si="50"/>
        <v>FRAIS DIVERS</v>
      </c>
      <c r="AV786" s="1028">
        <f>IFERROR(INDEX(V786:AG786,1,MATCH(Parametres!$B$3,V$1:AG$1,0)-1)*IF(OR(C786="L",C786="S",C786="I"),-1,1),"")</f>
        <v>0</v>
      </c>
      <c r="AW786" s="1028">
        <f t="shared" si="51"/>
        <v>0</v>
      </c>
      <c r="AX786" s="1028">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8" t="str">
        <f t="shared" si="48"/>
        <v>H72000</v>
      </c>
      <c r="AK787" s="1028" t="str">
        <f t="shared" si="48"/>
        <v>IMPOT FUTUR</v>
      </c>
      <c r="AL787" s="1028">
        <f>IFERROR(INDEX(G787:R787,1,MATCH(Parametres!$B$3,G$1:R$1,0)-1)*IF(OR(F787="L",F787="S",F787="I"),-1,1),"")</f>
        <v>0</v>
      </c>
      <c r="AM787" s="1028">
        <f t="shared" si="49"/>
        <v>0</v>
      </c>
      <c r="AN787" s="1028">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3" t="str">
        <f t="shared" si="50"/>
        <v>H72000</v>
      </c>
      <c r="AU787" s="599" t="str">
        <f t="shared" si="50"/>
        <v>IMPOT FUTUR</v>
      </c>
      <c r="AV787" s="1028">
        <f>IFERROR(INDEX(V787:AG787,1,MATCH(Parametres!$B$3,V$1:AG$1,0)-1)*IF(OR(C787="L",C787="S",C787="I"),-1,1),"")</f>
        <v>0</v>
      </c>
      <c r="AW787" s="1028">
        <f t="shared" si="51"/>
        <v>0</v>
      </c>
      <c r="AX787" s="1028">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8" t="str">
        <f t="shared" ref="AJ788:AK792" si="52">C788</f>
        <v>H90100</v>
      </c>
      <c r="AK788" s="1028" t="str">
        <f t="shared" si="52"/>
        <v>IMPOT SUR REVENU ESTIME</v>
      </c>
      <c r="AL788" s="1028">
        <f>IFERROR(INDEX(G788:R788,1,MATCH(Parametres!$B$3,G$1:R$1,0)-1)*IF(OR(F788="L",F788="S",F788="I"),-1,1),"")</f>
        <v>0</v>
      </c>
      <c r="AM788" s="1028">
        <f t="shared" si="49"/>
        <v>0</v>
      </c>
      <c r="AN788" s="1028">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3" t="str">
        <f t="shared" si="50"/>
        <v>H90100</v>
      </c>
      <c r="AU788" s="599" t="str">
        <f t="shared" si="50"/>
        <v>IMPOT SUR REVENU ESTIME</v>
      </c>
      <c r="AV788" s="1028">
        <f>IFERROR(INDEX(V788:AG788,1,MATCH(Parametres!$B$3,V$1:AG$1,0)-1)*IF(OR(C788="L",C788="S",C788="I"),-1,1),"")</f>
        <v>0</v>
      </c>
      <c r="AW788" s="1028">
        <f t="shared" si="51"/>
        <v>0</v>
      </c>
      <c r="AX788" s="1028">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8" t="str">
        <f t="shared" si="52"/>
        <v>H95000</v>
      </c>
      <c r="AK789" s="1028" t="str">
        <f t="shared" si="52"/>
        <v>IMPOTS EXIGIBLES</v>
      </c>
      <c r="AL789" s="1028">
        <f>IFERROR(INDEX(G789:R789,1,MATCH(Parametres!$B$3,G$1:R$1,0)-1)*IF(OR(F789="L",F789="S",F789="I"),-1,1),"")</f>
        <v>0</v>
      </c>
      <c r="AM789" s="1028">
        <f t="shared" si="49"/>
        <v>0</v>
      </c>
      <c r="AN789" s="1028">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3" t="str">
        <f t="shared" si="50"/>
        <v>H95000</v>
      </c>
      <c r="AU789" s="599" t="str">
        <f t="shared" si="50"/>
        <v>IMPOTS EXIGIBLES</v>
      </c>
      <c r="AV789" s="1028">
        <f>IFERROR(INDEX(V789:AG789,1,MATCH(Parametres!$B$3,V$1:AG$1,0)-1)*IF(OR(C789="L",C789="S",C789="I"),-1,1),"")</f>
        <v>0</v>
      </c>
      <c r="AW789" s="1028">
        <f t="shared" si="51"/>
        <v>0</v>
      </c>
      <c r="AX789" s="1028">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8" t="str">
        <f t="shared" si="52"/>
        <v>H99997</v>
      </c>
      <c r="AK790" s="1028" t="str">
        <f t="shared" si="52"/>
        <v>DEPENSES PAIE - IN/OUT</v>
      </c>
      <c r="AL790" s="1028">
        <f>IFERROR(INDEX(G790:R790,1,MATCH(Parametres!$B$3,G$1:R$1,0)-1)*IF(OR(F790="L",F790="S",F790="I"),-1,1),"")</f>
        <v>0</v>
      </c>
      <c r="AM790" s="1028">
        <f t="shared" si="49"/>
        <v>0</v>
      </c>
      <c r="AN790" s="1028">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3" t="str">
        <f t="shared" si="50"/>
        <v>H99997</v>
      </c>
      <c r="AU790" s="599" t="str">
        <f t="shared" si="50"/>
        <v>DEPENSES PAIE - IN/OUT</v>
      </c>
      <c r="AV790" s="1028">
        <f>IFERROR(INDEX(V790:AG790,1,MATCH(Parametres!$B$3,V$1:AG$1,0)-1)*IF(OR(C790="L",C790="S",C790="I"),-1,1),"")</f>
        <v>0</v>
      </c>
      <c r="AW790" s="1028">
        <f t="shared" si="51"/>
        <v>0</v>
      </c>
      <c r="AX790" s="1028">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8" t="str">
        <f t="shared" si="52"/>
        <v>H99998</v>
      </c>
      <c r="AK791" s="1028" t="str">
        <f t="shared" si="52"/>
        <v>DOCUMENTS CANCELLES</v>
      </c>
      <c r="AL791" s="1028">
        <f>IFERROR(INDEX(G791:R791,1,MATCH(Parametres!$B$3,G$1:R$1,0)-1)*IF(OR(F791="L",F791="S",F791="I"),-1,1),"")</f>
        <v>0</v>
      </c>
      <c r="AM791" s="1028">
        <f t="shared" si="49"/>
        <v>0</v>
      </c>
      <c r="AN791" s="1028">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3" t="str">
        <f t="shared" si="50"/>
        <v>H99998</v>
      </c>
      <c r="AU791" s="599" t="str">
        <f t="shared" si="50"/>
        <v>DOCUMENTS CANCELLES</v>
      </c>
      <c r="AV791" s="1028">
        <f>IFERROR(INDEX(V791:AG791,1,MATCH(Parametres!$B$3,V$1:AG$1,0)-1)*IF(OR(C791="L",C791="S",C791="I"),-1,1),"")</f>
        <v>0</v>
      </c>
      <c r="AW791" s="1028">
        <f t="shared" si="51"/>
        <v>0</v>
      </c>
      <c r="AX791" s="1028">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8" t="str">
        <f t="shared" si="52"/>
        <v>H99999</v>
      </c>
      <c r="AK792" s="1028" t="str">
        <f t="shared" si="52"/>
        <v>POST PROFIT/LOSS HISTORY</v>
      </c>
      <c r="AL792" s="1028">
        <f>IFERROR(INDEX(G792:R792,1,MATCH(Parametres!$B$3,G$1:R$1,0)-1)*IF(OR(F792="L",F792="S",F792="I"),-1,1),"")</f>
        <v>0</v>
      </c>
      <c r="AM792" s="1028">
        <f t="shared" si="49"/>
        <v>0</v>
      </c>
      <c r="AN792" s="1028">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3" t="str">
        <f t="shared" si="50"/>
        <v>H99999</v>
      </c>
      <c r="AU792" s="599" t="str">
        <f t="shared" si="50"/>
        <v>POST PROFIT/LOSS HISTORY</v>
      </c>
      <c r="AV792" s="1028">
        <f>IFERROR(INDEX(V792:AG792,1,MATCH(Parametres!$B$3,V$1:AG$1,0)-1)*IF(OR(C792="L",C792="S",C792="I"),-1,1),"")</f>
        <v>0</v>
      </c>
      <c r="AW792" s="1028">
        <f t="shared" si="51"/>
        <v>0</v>
      </c>
      <c r="AX792" s="1028">
        <f>INDEX(V792:AG792,1,MATCH(Parametres!$B$3,V$1:AG$1,0))*IF(OR(C792="L",C792="S",C792="I"),-1,1)</f>
        <v>0</v>
      </c>
      <c r="AY792" s="598" t="s">
        <v>337</v>
      </c>
      <c r="AZ792" s="598" t="e">
        <f>+VLOOKUP($AJ792,Data_Validation!$A:$E,5,0)</f>
        <v>#N/A</v>
      </c>
    </row>
    <row r="793" spans="1:52" ht="15" customHeight="1">
      <c r="AT793" s="1033">
        <f t="shared" si="50"/>
        <v>0</v>
      </c>
      <c r="AU793" s="599">
        <f t="shared" si="50"/>
        <v>0</v>
      </c>
      <c r="AV793" s="1028">
        <f>IFERROR(INDEX(V793:AG793,1,MATCH(Parametres!$B$3,V$1:AG$1,0)-1)*IF(OR(C793="L",C793="S",C793="I"),-1,1),"")</f>
        <v>0</v>
      </c>
      <c r="AW793" s="1028">
        <f t="shared" si="51"/>
        <v>0</v>
      </c>
      <c r="AX793" s="1028">
        <f>INDEX(V793:AG793,1,MATCH(Parametres!$B$3,V$1:AG$1,0))*IF(OR(C793="L",C793="S",C793="I"),-1,1)</f>
        <v>0</v>
      </c>
      <c r="AY793" s="598" t="s">
        <v>337</v>
      </c>
      <c r="AZ793" s="598" t="e">
        <f>+VLOOKUP($AJ793,Data_Validation!$A:$E,5,0)</f>
        <v>#N/A</v>
      </c>
    </row>
    <row r="794" spans="1:52" ht="15" customHeight="1">
      <c r="AT794" s="1033">
        <f t="shared" si="50"/>
        <v>0</v>
      </c>
      <c r="AU794" s="599">
        <f t="shared" si="50"/>
        <v>0</v>
      </c>
      <c r="AV794" s="1028">
        <f>IFERROR(INDEX(V794:AG794,1,MATCH(Parametres!$B$3,V$1:AG$1,0)-1)*IF(OR(C794="L",C794="S",C794="I"),-1,1),"")</f>
        <v>0</v>
      </c>
      <c r="AW794" s="1028">
        <f t="shared" si="51"/>
        <v>0</v>
      </c>
      <c r="AX794" s="1028">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2026-10-16T18:42:54Z</cp:lastPrinted>
  <dcterms:created xsi:type="dcterms:W3CDTF">2023-01-24T17:19:21Z</dcterms:created>
  <dcterms:modified xsi:type="dcterms:W3CDTF">2026-10-16T18:49:42Z</dcterms:modified>
</cp:coreProperties>
</file>